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pivotTables/pivotTable13.xml" ContentType="application/vnd.openxmlformats-officedocument.spreadsheetml.pivotTable+xml"/>
  <Override PartName="/xl/drawings/drawing6.xml" ContentType="application/vnd.openxmlformats-officedocument.drawing+xml"/>
  <Override PartName="/xl/charts/chart18.xml" ContentType="application/vnd.openxmlformats-officedocument.drawingml.chart+xml"/>
  <Override PartName="/xl/drawings/drawing7.xml" ContentType="application/vnd.openxmlformats-officedocument.drawing+xml"/>
  <Override PartName="/xl/slicers/slicer3.xml" ContentType="application/vnd.ms-excel.slicer+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8.xml" ContentType="application/vnd.openxmlformats-officedocument.drawing+xml"/>
  <Override PartName="/xl/slicers/slicer4.xml" ContentType="application/vnd.ms-excel.slicer+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showPivotChartFilter="1" defaultThemeVersion="124226"/>
  <bookViews>
    <workbookView xWindow="240" yWindow="45" windowWidth="20115" windowHeight="7995" activeTab="1"/>
  </bookViews>
  <sheets>
    <sheet name="PUMPING" sheetId="1" r:id="rId1"/>
    <sheet name="Delivery" sheetId="3" r:id="rId2"/>
    <sheet name="Dash Board" sheetId="2" r:id="rId3"/>
    <sheet name="PUMPING PIVOT QRWISE" sheetId="9" r:id="rId4"/>
    <sheet name="DELIVERY PIVOT QRWISE" sheetId="8" r:id="rId5"/>
    <sheet name="PUMPING PIVOT" sheetId="4" r:id="rId6"/>
    <sheet name="DELIVERY PIVOT" sheetId="5" r:id="rId7"/>
    <sheet name="Sourcewise Delivery" sheetId="7" r:id="rId8"/>
    <sheet name="Sheet1" sheetId="6" r:id="rId9"/>
    <sheet name="PUMPING DASH BOARD" sheetId="10" r:id="rId10"/>
    <sheet name="DELIVERY DASH BOARD" sheetId="11" r:id="rId11"/>
  </sheets>
  <externalReferences>
    <externalReference r:id="rId12"/>
    <externalReference r:id="rId13"/>
    <externalReference r:id="rId14"/>
    <externalReference r:id="rId15"/>
  </externalReferences>
  <definedNames>
    <definedName name="Slicer_BATCH">#N/A</definedName>
    <definedName name="Slicer_Cumulative_Receiving_for_day">#N/A</definedName>
    <definedName name="Slicer_DATE">#N/A</definedName>
    <definedName name="Slicer_MONTH">#N/A</definedName>
    <definedName name="Slicer_PRODUCT">#N/A</definedName>
    <definedName name="Slicer_Product2">#N/A</definedName>
    <definedName name="Slicer_PUMPING_FROM">#N/A</definedName>
    <definedName name="Slicer_QUARTER">#N/A</definedName>
    <definedName name="Slicer_QUARTER2">#N/A</definedName>
    <definedName name="Slicer_RECEIVED_FROM_REF_MKTG">#N/A</definedName>
    <definedName name="Slicer_Refinery">#N/A</definedName>
    <definedName name="Slicer_TANK">#N/A</definedName>
    <definedName name="Slicer_YEAR">#N/A</definedName>
    <definedName name="Slicer_YEAR2">#N/A</definedName>
  </definedNames>
  <calcPr calcId="145621"/>
  <pivotCaches>
    <pivotCache cacheId="14" r:id="rId16"/>
    <pivotCache cacheId="1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J2965" i="3" l="1"/>
  <c r="K2965" i="3" s="1"/>
  <c r="J2966" i="3"/>
  <c r="K2966" i="3" s="1"/>
  <c r="J2967" i="3"/>
  <c r="K2967" i="3" s="1"/>
  <c r="J2968" i="3"/>
  <c r="K2968" i="3" s="1"/>
  <c r="J2969" i="3"/>
  <c r="K2969" i="3" s="1"/>
  <c r="J2970" i="3"/>
  <c r="K2970" i="3" s="1"/>
  <c r="J2971" i="3"/>
  <c r="K2971" i="3" s="1"/>
  <c r="J2972" i="3"/>
  <c r="K2972" i="3" s="1"/>
  <c r="J2973" i="3"/>
  <c r="K2973" i="3" s="1"/>
  <c r="J2974" i="3"/>
  <c r="K2974" i="3" s="1"/>
  <c r="J2975" i="3"/>
  <c r="K2975" i="3" s="1"/>
  <c r="J2976" i="3"/>
  <c r="K2976" i="3" s="1"/>
  <c r="J2977" i="3"/>
  <c r="K2977" i="3" s="1"/>
  <c r="J2978" i="3"/>
  <c r="K2978" i="3" s="1"/>
  <c r="J2979" i="3"/>
  <c r="K2979" i="3" s="1"/>
  <c r="J2980" i="3"/>
  <c r="K2980" i="3" s="1"/>
  <c r="J2981" i="3"/>
  <c r="K2981" i="3" s="1"/>
  <c r="J2982" i="3"/>
  <c r="K2982" i="3" s="1"/>
  <c r="J2983" i="3"/>
  <c r="K2983" i="3" s="1"/>
  <c r="J2984" i="3"/>
  <c r="K2984" i="3" s="1"/>
  <c r="J2985" i="3"/>
  <c r="K2985" i="3" s="1"/>
  <c r="J2986" i="3"/>
  <c r="K2986" i="3" s="1"/>
  <c r="J2987" i="3"/>
  <c r="K2987" i="3" s="1"/>
  <c r="J2988" i="3"/>
  <c r="K2988" i="3" s="1"/>
  <c r="J2989" i="3"/>
  <c r="K2989" i="3" s="1"/>
  <c r="J2990" i="3"/>
  <c r="K2990" i="3" s="1"/>
  <c r="J2991" i="3"/>
  <c r="K2991" i="3" s="1"/>
  <c r="J2992" i="3"/>
  <c r="K2992" i="3" s="1"/>
  <c r="J2993" i="3"/>
  <c r="K2993" i="3" s="1"/>
  <c r="J2994" i="3"/>
  <c r="K2994" i="3" s="1"/>
  <c r="J2995" i="3"/>
  <c r="K2995" i="3" s="1"/>
  <c r="J2996" i="3"/>
  <c r="K2996" i="3" s="1"/>
  <c r="J2997" i="3"/>
  <c r="K2997" i="3" s="1"/>
  <c r="J2998" i="3"/>
  <c r="K2998" i="3" s="1"/>
  <c r="J2999" i="3"/>
  <c r="K2999" i="3" s="1"/>
  <c r="J3000" i="3"/>
  <c r="K3000" i="3" s="1"/>
  <c r="J3001" i="3"/>
  <c r="K3001" i="3" s="1"/>
  <c r="J3002" i="3"/>
  <c r="K3002" i="3" s="1"/>
  <c r="J3003" i="3"/>
  <c r="K3003" i="3" s="1"/>
  <c r="J3004" i="3"/>
  <c r="K3004" i="3" s="1"/>
  <c r="J3005" i="3"/>
  <c r="K3005" i="3" s="1"/>
  <c r="J3006" i="3"/>
  <c r="K3006" i="3" s="1"/>
  <c r="J3007" i="3"/>
  <c r="K3007" i="3" s="1"/>
  <c r="J3008" i="3"/>
  <c r="K3008" i="3" s="1"/>
  <c r="J3009" i="3"/>
  <c r="K3009" i="3" s="1"/>
  <c r="J3010" i="3"/>
  <c r="K3010" i="3" s="1"/>
  <c r="J3011" i="3"/>
  <c r="K3011" i="3" s="1"/>
  <c r="J3012" i="3"/>
  <c r="K3012" i="3" s="1"/>
  <c r="J3013" i="3"/>
  <c r="K3013" i="3" s="1"/>
  <c r="J3014" i="3"/>
  <c r="K3014" i="3" s="1"/>
  <c r="J3015" i="3"/>
  <c r="K3015" i="3" s="1"/>
  <c r="J3016" i="3"/>
  <c r="K3016" i="3" s="1"/>
  <c r="J3017" i="3"/>
  <c r="K3017" i="3" s="1"/>
  <c r="J3018" i="3"/>
  <c r="K3018" i="3" s="1"/>
  <c r="J3019" i="3"/>
  <c r="K3019" i="3" s="1"/>
  <c r="J3020" i="3"/>
  <c r="K3020" i="3" s="1"/>
  <c r="J3021" i="3"/>
  <c r="K3021" i="3" s="1"/>
  <c r="J3022" i="3"/>
  <c r="K3022" i="3" s="1"/>
  <c r="J3023" i="3"/>
  <c r="K3023" i="3" s="1"/>
  <c r="J3024" i="3"/>
  <c r="K3024" i="3" s="1"/>
  <c r="J3025" i="3"/>
  <c r="K3025" i="3" s="1"/>
  <c r="J3026" i="3"/>
  <c r="K3026" i="3" s="1"/>
  <c r="J3027" i="3"/>
  <c r="K3027" i="3" s="1"/>
  <c r="J3028" i="3"/>
  <c r="K3028" i="3" s="1"/>
  <c r="J3029" i="3"/>
  <c r="K3029" i="3" s="1"/>
  <c r="J3030" i="3"/>
  <c r="K3030" i="3" s="1"/>
  <c r="J3031" i="3"/>
  <c r="K3031" i="3" s="1"/>
  <c r="J3032" i="3"/>
  <c r="K3032" i="3" s="1"/>
  <c r="J3033" i="3"/>
  <c r="K3033" i="3" s="1"/>
  <c r="J3034" i="3"/>
  <c r="K3034" i="3" s="1"/>
  <c r="J3035" i="3"/>
  <c r="K3035" i="3" s="1"/>
  <c r="J3036" i="3"/>
  <c r="K3036" i="3" s="1"/>
  <c r="J3037" i="3"/>
  <c r="K3037" i="3" s="1"/>
  <c r="J3038" i="3"/>
  <c r="K3038" i="3" s="1"/>
  <c r="J3039" i="3"/>
  <c r="K3039" i="3" s="1"/>
  <c r="J3040" i="3"/>
  <c r="K3040" i="3" s="1"/>
  <c r="J3041" i="3"/>
  <c r="K3041" i="3" s="1"/>
  <c r="J3042" i="3"/>
  <c r="K3042" i="3" s="1"/>
  <c r="J3043" i="3"/>
  <c r="K3043" i="3" s="1"/>
  <c r="J3044" i="3"/>
  <c r="K3044" i="3" s="1"/>
  <c r="J3045" i="3"/>
  <c r="K3045" i="3" s="1"/>
  <c r="J3046" i="3"/>
  <c r="K3046" i="3" s="1"/>
  <c r="J3047" i="3"/>
  <c r="K3047" i="3" s="1"/>
  <c r="J3048" i="3"/>
  <c r="K3048" i="3" s="1"/>
  <c r="J3049" i="3"/>
  <c r="K3049" i="3" s="1"/>
  <c r="J3050" i="3"/>
  <c r="K3050" i="3" s="1"/>
  <c r="J3051" i="3"/>
  <c r="K3051" i="3" s="1"/>
  <c r="J3052" i="3"/>
  <c r="K3052" i="3" s="1"/>
  <c r="J3053" i="3"/>
  <c r="K3053" i="3" s="1"/>
  <c r="J3054" i="3"/>
  <c r="K3054" i="3" s="1"/>
  <c r="J3055" i="3"/>
  <c r="K3055" i="3" s="1"/>
  <c r="J3056" i="3"/>
  <c r="K3056" i="3" s="1"/>
  <c r="J3057" i="3"/>
  <c r="K3057" i="3" s="1"/>
  <c r="J3058" i="3"/>
  <c r="K3058" i="3" s="1"/>
  <c r="J3059" i="3"/>
  <c r="K3059" i="3" s="1"/>
  <c r="J3060" i="3"/>
  <c r="K3060" i="3" s="1"/>
  <c r="J3061" i="3"/>
  <c r="K3061" i="3" s="1"/>
  <c r="J3062" i="3"/>
  <c r="K3062" i="3" s="1"/>
  <c r="J3063" i="3"/>
  <c r="K3063" i="3" s="1"/>
  <c r="J3064" i="3"/>
  <c r="K3064" i="3" s="1"/>
  <c r="J3065" i="3"/>
  <c r="K3065" i="3" s="1"/>
  <c r="J3066" i="3"/>
  <c r="K3066" i="3" s="1"/>
  <c r="J3067" i="3"/>
  <c r="K3067" i="3" s="1"/>
  <c r="J3068" i="3"/>
  <c r="K3068" i="3" s="1"/>
  <c r="J3069" i="3"/>
  <c r="K3069" i="3" s="1"/>
  <c r="J3070" i="3"/>
  <c r="K3070" i="3" s="1"/>
  <c r="J3071" i="3"/>
  <c r="K3071" i="3" s="1"/>
  <c r="J3072" i="3"/>
  <c r="K3072" i="3" s="1"/>
  <c r="J3073" i="3"/>
  <c r="K3073" i="3" s="1"/>
  <c r="J3074" i="3"/>
  <c r="K3074" i="3" s="1"/>
  <c r="J3075" i="3"/>
  <c r="K3075" i="3" s="1"/>
  <c r="J3076" i="3"/>
  <c r="K3076" i="3" s="1"/>
  <c r="J3077" i="3"/>
  <c r="K3077" i="3" s="1"/>
  <c r="J3078" i="3"/>
  <c r="K3078" i="3" s="1"/>
  <c r="J3079" i="3"/>
  <c r="K3079" i="3" s="1"/>
  <c r="J3080" i="3"/>
  <c r="K3080" i="3" s="1"/>
  <c r="J3081" i="3"/>
  <c r="K3081" i="3" s="1"/>
  <c r="J3082" i="3"/>
  <c r="K3082" i="3" s="1"/>
  <c r="J3083" i="3"/>
  <c r="K3083" i="3" s="1"/>
  <c r="J3084" i="3"/>
  <c r="K3084" i="3" s="1"/>
  <c r="J3085" i="3"/>
  <c r="K3085" i="3" s="1"/>
  <c r="J3086" i="3"/>
  <c r="K3086" i="3" s="1"/>
  <c r="J3087" i="3"/>
  <c r="K3087" i="3" s="1"/>
  <c r="J3088" i="3"/>
  <c r="K3088" i="3" s="1"/>
  <c r="J3089" i="3"/>
  <c r="K3089" i="3" s="1"/>
  <c r="J3090" i="3"/>
  <c r="K3090" i="3" s="1"/>
  <c r="J3091" i="3"/>
  <c r="K3091" i="3" s="1"/>
  <c r="J3092" i="3"/>
  <c r="K3092" i="3" s="1"/>
  <c r="J3093" i="3"/>
  <c r="K3093" i="3" s="1"/>
  <c r="J3094" i="3"/>
  <c r="K3094" i="3" s="1"/>
  <c r="J3095" i="3"/>
  <c r="K3095" i="3" s="1"/>
  <c r="J3096" i="3"/>
  <c r="K3096" i="3" s="1"/>
  <c r="J3097" i="3"/>
  <c r="K3097" i="3" s="1"/>
  <c r="J3098" i="3"/>
  <c r="K3098" i="3" s="1"/>
  <c r="J3099" i="3"/>
  <c r="K3099" i="3" s="1"/>
  <c r="J3100" i="3"/>
  <c r="K3100" i="3" s="1"/>
  <c r="J3101" i="3"/>
  <c r="K3101" i="3" s="1"/>
  <c r="J3102" i="3"/>
  <c r="K3102" i="3" s="1"/>
  <c r="J3103" i="3"/>
  <c r="K3103" i="3" s="1"/>
  <c r="J3104" i="3"/>
  <c r="K3104" i="3" s="1"/>
  <c r="J3105" i="3"/>
  <c r="K3105" i="3" s="1"/>
  <c r="J3106" i="3"/>
  <c r="K3106" i="3" s="1"/>
  <c r="J3107" i="3"/>
  <c r="K3107" i="3" s="1"/>
  <c r="J3108" i="3"/>
  <c r="K3108" i="3" s="1"/>
  <c r="J3109" i="3"/>
  <c r="K3109" i="3" s="1"/>
  <c r="J3110" i="3"/>
  <c r="K3110" i="3" s="1"/>
  <c r="J3111" i="3"/>
  <c r="K3111" i="3" s="1"/>
  <c r="J3112" i="3"/>
  <c r="K3112" i="3" s="1"/>
  <c r="J3113" i="3"/>
  <c r="K3113" i="3" s="1"/>
  <c r="J3114" i="3"/>
  <c r="K3114" i="3" s="1"/>
  <c r="J3115" i="3"/>
  <c r="K3115" i="3" s="1"/>
  <c r="J3116" i="3"/>
  <c r="K3116" i="3" s="1"/>
  <c r="J3117" i="3"/>
  <c r="K3117" i="3" s="1"/>
  <c r="J3118" i="3"/>
  <c r="K3118" i="3" s="1"/>
  <c r="J3119" i="3"/>
  <c r="K3119" i="3" s="1"/>
  <c r="J3120" i="3"/>
  <c r="K3120" i="3" s="1"/>
  <c r="J3121" i="3"/>
  <c r="K3121" i="3" s="1"/>
  <c r="J3122" i="3"/>
  <c r="K3122" i="3" s="1"/>
  <c r="J3123" i="3"/>
  <c r="K3123" i="3" s="1"/>
  <c r="J3124" i="3"/>
  <c r="K3124" i="3" s="1"/>
  <c r="J3125" i="3"/>
  <c r="K3125" i="3" s="1"/>
  <c r="J3126" i="3"/>
  <c r="K3126" i="3" s="1"/>
  <c r="J3127" i="3"/>
  <c r="K3127" i="3" s="1"/>
  <c r="J3128" i="3"/>
  <c r="K3128" i="3" s="1"/>
  <c r="J3129" i="3"/>
  <c r="K3129" i="3" s="1"/>
  <c r="J3130" i="3"/>
  <c r="K3130" i="3" s="1"/>
  <c r="J3131" i="3"/>
  <c r="K3131" i="3" s="1"/>
  <c r="J3132" i="3"/>
  <c r="K3132" i="3" s="1"/>
  <c r="J3133" i="3"/>
  <c r="K3133" i="3" s="1"/>
  <c r="J3134" i="3"/>
  <c r="K3134" i="3" s="1"/>
  <c r="J3135" i="3"/>
  <c r="K3135" i="3" s="1"/>
  <c r="J3136" i="3"/>
  <c r="K3136" i="3" s="1"/>
  <c r="J3137" i="3"/>
  <c r="K3137" i="3" s="1"/>
  <c r="J3138" i="3"/>
  <c r="K3138" i="3" s="1"/>
  <c r="J3139" i="3"/>
  <c r="K3139" i="3" s="1"/>
  <c r="J3140" i="3"/>
  <c r="K3140" i="3" s="1"/>
  <c r="J3141" i="3"/>
  <c r="K3141" i="3" s="1"/>
  <c r="J3142" i="3"/>
  <c r="K3142" i="3" s="1"/>
  <c r="J3143" i="3"/>
  <c r="K3143" i="3" s="1"/>
  <c r="J3144" i="3"/>
  <c r="K3144" i="3" s="1"/>
  <c r="J3145" i="3"/>
  <c r="K3145" i="3" s="1"/>
  <c r="J3146" i="3"/>
  <c r="K3146" i="3" s="1"/>
  <c r="J3147" i="3"/>
  <c r="K3147" i="3" s="1"/>
  <c r="J3148" i="3"/>
  <c r="K3148" i="3" s="1"/>
  <c r="J3149" i="3"/>
  <c r="K3149" i="3" s="1"/>
  <c r="J3150" i="3"/>
  <c r="K3150" i="3" s="1"/>
  <c r="J3151" i="3"/>
  <c r="K3151" i="3" s="1"/>
  <c r="J3152" i="3"/>
  <c r="K3152" i="3" s="1"/>
  <c r="J3153" i="3"/>
  <c r="K3153" i="3" s="1"/>
  <c r="J3154" i="3"/>
  <c r="K3154" i="3" s="1"/>
  <c r="J3155" i="3"/>
  <c r="K3155" i="3" s="1"/>
  <c r="J3156" i="3"/>
  <c r="K3156" i="3" s="1"/>
  <c r="J3157" i="3"/>
  <c r="K3157" i="3" s="1"/>
  <c r="J3158" i="3"/>
  <c r="K3158" i="3" s="1"/>
  <c r="J3159" i="3"/>
  <c r="K3159" i="3" s="1"/>
  <c r="J3160" i="3"/>
  <c r="K3160" i="3" s="1"/>
  <c r="J3161" i="3"/>
  <c r="K3161" i="3" s="1"/>
  <c r="J3162" i="3"/>
  <c r="K3162" i="3" s="1"/>
  <c r="J3163" i="3"/>
  <c r="K3163" i="3" s="1"/>
  <c r="J3164" i="3"/>
  <c r="K3164" i="3" s="1"/>
  <c r="J3165" i="3"/>
  <c r="K3165" i="3" s="1"/>
  <c r="J3166" i="3"/>
  <c r="K3166" i="3" s="1"/>
  <c r="J3167" i="3"/>
  <c r="K3167" i="3" s="1"/>
  <c r="J3168" i="3"/>
  <c r="K3168" i="3" s="1"/>
  <c r="J3169" i="3"/>
  <c r="K3169" i="3" s="1"/>
  <c r="J3170" i="3"/>
  <c r="K3170" i="3" s="1"/>
  <c r="J3171" i="3"/>
  <c r="K3171" i="3" s="1"/>
  <c r="J3172" i="3"/>
  <c r="K3172" i="3" s="1"/>
  <c r="J3173" i="3"/>
  <c r="K3173" i="3" s="1"/>
  <c r="J3174" i="3"/>
  <c r="K3174" i="3" s="1"/>
  <c r="J3175" i="3"/>
  <c r="K3175" i="3" s="1"/>
  <c r="J3176" i="3"/>
  <c r="K3176" i="3" s="1"/>
  <c r="J3177" i="3"/>
  <c r="K3177" i="3" s="1"/>
  <c r="J3178" i="3"/>
  <c r="K3178" i="3" s="1"/>
  <c r="J3179" i="3"/>
  <c r="K3179" i="3" s="1"/>
  <c r="J3180" i="3"/>
  <c r="K3180" i="3" s="1"/>
  <c r="J3181" i="3"/>
  <c r="K3181" i="3" s="1"/>
  <c r="J3182" i="3"/>
  <c r="K3182" i="3" s="1"/>
  <c r="J3183" i="3"/>
  <c r="K3183" i="3" s="1"/>
  <c r="J3184" i="3"/>
  <c r="K3184" i="3" s="1"/>
  <c r="J3185" i="3"/>
  <c r="K3185" i="3" s="1"/>
  <c r="J3186" i="3"/>
  <c r="K3186" i="3" s="1"/>
  <c r="J3187" i="3"/>
  <c r="K3187" i="3" s="1"/>
  <c r="J3188" i="3"/>
  <c r="K3188" i="3" s="1"/>
  <c r="J3189" i="3"/>
  <c r="K3189" i="3" s="1"/>
  <c r="J3190" i="3"/>
  <c r="K3190" i="3" s="1"/>
  <c r="J3191" i="3"/>
  <c r="K3191" i="3" s="1"/>
  <c r="J3192" i="3"/>
  <c r="K3192" i="3" s="1"/>
  <c r="J3193" i="3"/>
  <c r="K3193" i="3" s="1"/>
  <c r="J3194" i="3"/>
  <c r="K3194" i="3" s="1"/>
  <c r="J3195" i="3"/>
  <c r="K3195" i="3" s="1"/>
  <c r="J3196" i="3"/>
  <c r="K3196" i="3" s="1"/>
  <c r="J3197" i="3"/>
  <c r="K3197" i="3" s="1"/>
  <c r="J3198" i="3"/>
  <c r="K3198" i="3" s="1"/>
  <c r="J3199" i="3"/>
  <c r="K3199" i="3" s="1"/>
  <c r="J3200" i="3"/>
  <c r="K3200" i="3" s="1"/>
  <c r="J3201" i="3"/>
  <c r="K3201" i="3" s="1"/>
  <c r="J3202" i="3"/>
  <c r="K3202" i="3" s="1"/>
  <c r="J3203" i="3"/>
  <c r="K3203" i="3" s="1"/>
  <c r="J3204" i="3"/>
  <c r="K3204" i="3" s="1"/>
  <c r="J3205" i="3"/>
  <c r="K3205" i="3" s="1"/>
  <c r="J3206" i="3"/>
  <c r="K3206" i="3" s="1"/>
  <c r="J3207" i="3"/>
  <c r="K3207" i="3" s="1"/>
  <c r="J3208" i="3"/>
  <c r="K3208" i="3" s="1"/>
  <c r="J3209" i="3"/>
  <c r="K3209" i="3" s="1"/>
  <c r="J3210" i="3"/>
  <c r="K3210" i="3" s="1"/>
  <c r="J3211" i="3"/>
  <c r="K3211" i="3" s="1"/>
  <c r="J3212" i="3"/>
  <c r="K3212" i="3" s="1"/>
  <c r="J3213" i="3"/>
  <c r="K3213" i="3" s="1"/>
  <c r="J3214" i="3"/>
  <c r="K3214" i="3" s="1"/>
  <c r="J3215" i="3"/>
  <c r="K3215" i="3" s="1"/>
  <c r="J3216" i="3"/>
  <c r="K3216" i="3" s="1"/>
  <c r="J3217" i="3"/>
  <c r="K3217" i="3" s="1"/>
  <c r="J3218" i="3"/>
  <c r="K3218" i="3" s="1"/>
  <c r="J3219" i="3"/>
  <c r="K3219" i="3" s="1"/>
  <c r="J3220" i="3"/>
  <c r="K3220" i="3" s="1"/>
  <c r="J3221" i="3"/>
  <c r="K3221" i="3" s="1"/>
  <c r="J3222" i="3"/>
  <c r="K3222" i="3" s="1"/>
  <c r="J3223" i="3"/>
  <c r="K3223" i="3" s="1"/>
  <c r="J3224" i="3"/>
  <c r="K3224" i="3" s="1"/>
  <c r="J3225" i="3"/>
  <c r="K3225" i="3" s="1"/>
  <c r="J3226" i="3"/>
  <c r="K3226" i="3" s="1"/>
  <c r="J3227" i="3"/>
  <c r="K3227" i="3" s="1"/>
  <c r="J3228" i="3"/>
  <c r="K3228" i="3" s="1"/>
  <c r="J3229" i="3"/>
  <c r="K3229" i="3" s="1"/>
  <c r="J3230" i="3"/>
  <c r="K3230" i="3" s="1"/>
  <c r="J3231" i="3"/>
  <c r="K3231" i="3" s="1"/>
  <c r="J3232" i="3"/>
  <c r="K3232" i="3" s="1"/>
  <c r="J3233" i="3"/>
  <c r="K3233" i="3" s="1"/>
  <c r="J3234" i="3"/>
  <c r="K3234" i="3" s="1"/>
  <c r="J3235" i="3"/>
  <c r="K3235" i="3" s="1"/>
  <c r="J3236" i="3"/>
  <c r="K3236" i="3" s="1"/>
  <c r="J3237" i="3"/>
  <c r="K3237" i="3" s="1"/>
  <c r="J3238" i="3"/>
  <c r="K3238" i="3" s="1"/>
  <c r="J3239" i="3"/>
  <c r="K3239" i="3" s="1"/>
  <c r="J3240" i="3"/>
  <c r="K3240" i="3" s="1"/>
  <c r="J3241" i="3"/>
  <c r="K3241" i="3" s="1"/>
  <c r="J3242" i="3"/>
  <c r="K3242" i="3" s="1"/>
  <c r="J3243" i="3"/>
  <c r="K3243" i="3" s="1"/>
  <c r="J3244" i="3"/>
  <c r="K3244" i="3" s="1"/>
  <c r="J3245" i="3"/>
  <c r="K3245" i="3" s="1"/>
  <c r="J3246" i="3"/>
  <c r="K3246" i="3" s="1"/>
  <c r="J3247" i="3"/>
  <c r="K3247" i="3" s="1"/>
  <c r="J3248" i="3"/>
  <c r="K3248" i="3" s="1"/>
  <c r="J3249" i="3"/>
  <c r="K3249" i="3" s="1"/>
  <c r="J3250" i="3"/>
  <c r="K3250" i="3" s="1"/>
  <c r="J3251" i="3"/>
  <c r="K3251" i="3" s="1"/>
  <c r="J3252" i="3"/>
  <c r="K3252" i="3" s="1"/>
  <c r="J3253" i="3"/>
  <c r="K3253" i="3" s="1"/>
  <c r="J3254" i="3"/>
  <c r="K3254" i="3" s="1"/>
  <c r="J3255" i="3"/>
  <c r="K3255" i="3" s="1"/>
  <c r="J3256" i="3"/>
  <c r="K3256" i="3" s="1"/>
  <c r="J3257" i="3"/>
  <c r="K3257" i="3" s="1"/>
  <c r="J3258" i="3"/>
  <c r="K3258" i="3" s="1"/>
  <c r="J3259" i="3"/>
  <c r="K3259" i="3" s="1"/>
  <c r="J3260" i="3"/>
  <c r="K3260" i="3" s="1"/>
  <c r="J3261" i="3"/>
  <c r="K3261" i="3" s="1"/>
  <c r="J3262" i="3"/>
  <c r="K3262" i="3" s="1"/>
  <c r="J3263" i="3"/>
  <c r="K3263" i="3" s="1"/>
  <c r="J3264" i="3"/>
  <c r="K3264" i="3" s="1"/>
  <c r="J3265" i="3"/>
  <c r="K3265" i="3" s="1"/>
  <c r="J3266" i="3"/>
  <c r="K3266" i="3" s="1"/>
  <c r="J3267" i="3"/>
  <c r="K3267" i="3" s="1"/>
  <c r="J3268" i="3"/>
  <c r="K3268" i="3" s="1"/>
  <c r="J3269" i="3"/>
  <c r="K3269" i="3" s="1"/>
  <c r="J3270" i="3"/>
  <c r="K3270" i="3" s="1"/>
  <c r="J3271" i="3"/>
  <c r="K3271" i="3" s="1"/>
  <c r="J3272" i="3"/>
  <c r="K3272" i="3" s="1"/>
  <c r="J3273" i="3"/>
  <c r="K3273" i="3" s="1"/>
  <c r="J3274" i="3"/>
  <c r="K3274" i="3" s="1"/>
  <c r="J3275" i="3"/>
  <c r="K3275" i="3" s="1"/>
  <c r="J3276" i="3"/>
  <c r="K3276" i="3" s="1"/>
  <c r="J3277" i="3"/>
  <c r="K3277" i="3" s="1"/>
  <c r="J3278" i="3"/>
  <c r="K3278" i="3" s="1"/>
  <c r="J3279" i="3"/>
  <c r="K3279" i="3" s="1"/>
  <c r="J3280" i="3"/>
  <c r="K3280" i="3" s="1"/>
  <c r="J3281" i="3"/>
  <c r="K3281" i="3" s="1"/>
  <c r="J3282" i="3"/>
  <c r="K3282" i="3" s="1"/>
  <c r="J3283" i="3"/>
  <c r="K3283" i="3" s="1"/>
  <c r="J3284" i="3"/>
  <c r="K3284" i="3" s="1"/>
  <c r="J3285" i="3"/>
  <c r="K3285" i="3" s="1"/>
  <c r="J3286" i="3"/>
  <c r="K3286" i="3" s="1"/>
  <c r="J3287" i="3"/>
  <c r="K3287" i="3" s="1"/>
  <c r="J3288" i="3"/>
  <c r="K3288" i="3" s="1"/>
  <c r="J3289" i="3"/>
  <c r="K3289" i="3" s="1"/>
  <c r="J3290" i="3"/>
  <c r="K3290" i="3" s="1"/>
  <c r="J3291" i="3"/>
  <c r="K3291" i="3" s="1"/>
  <c r="J3292" i="3"/>
  <c r="K3292" i="3" s="1"/>
  <c r="J3293" i="3"/>
  <c r="K3293" i="3" s="1"/>
  <c r="J3294" i="3"/>
  <c r="K3294" i="3" s="1"/>
  <c r="J3295" i="3"/>
  <c r="K3295" i="3" s="1"/>
  <c r="J3296" i="3"/>
  <c r="K3296" i="3" s="1"/>
  <c r="J3297" i="3"/>
  <c r="K3297" i="3" s="1"/>
  <c r="J3298" i="3"/>
  <c r="K3298" i="3" s="1"/>
  <c r="J3299" i="3"/>
  <c r="K3299" i="3" s="1"/>
  <c r="J3300" i="3"/>
  <c r="K3300" i="3" s="1"/>
  <c r="J3301" i="3"/>
  <c r="K3301" i="3" s="1"/>
  <c r="J3302" i="3"/>
  <c r="K3302" i="3" s="1"/>
  <c r="J3303" i="3"/>
  <c r="K3303" i="3" s="1"/>
  <c r="J3304" i="3"/>
  <c r="K3304" i="3" s="1"/>
  <c r="J3305" i="3"/>
  <c r="K3305" i="3" s="1"/>
  <c r="J3306" i="3"/>
  <c r="K3306" i="3" s="1"/>
  <c r="J3307" i="3"/>
  <c r="K3307" i="3" s="1"/>
  <c r="J3308" i="3"/>
  <c r="K3308" i="3" s="1"/>
  <c r="J3309" i="3"/>
  <c r="K3309" i="3" s="1"/>
  <c r="J3310" i="3"/>
  <c r="K3310" i="3" s="1"/>
  <c r="J3311" i="3"/>
  <c r="K3311" i="3" s="1"/>
  <c r="J3312" i="3"/>
  <c r="K3312" i="3" s="1"/>
  <c r="J3313" i="3"/>
  <c r="K3313" i="3" s="1"/>
  <c r="J3314" i="3"/>
  <c r="K3314" i="3" s="1"/>
  <c r="J3315" i="3"/>
  <c r="K3315" i="3" s="1"/>
  <c r="J3316" i="3"/>
  <c r="K3316" i="3" s="1"/>
  <c r="J3317" i="3"/>
  <c r="K3317" i="3" s="1"/>
  <c r="J3318" i="3"/>
  <c r="K3318" i="3" s="1"/>
  <c r="J3319" i="3"/>
  <c r="K3319" i="3" s="1"/>
  <c r="J3320" i="3"/>
  <c r="K3320" i="3" s="1"/>
  <c r="J3321" i="3"/>
  <c r="K3321" i="3" s="1"/>
  <c r="J3322" i="3"/>
  <c r="K3322" i="3" s="1"/>
  <c r="J3323" i="3"/>
  <c r="K3323" i="3" s="1"/>
  <c r="J3324" i="3"/>
  <c r="K3324" i="3" s="1"/>
  <c r="J3325" i="3"/>
  <c r="K3325" i="3" s="1"/>
  <c r="J3326" i="3"/>
  <c r="K3326" i="3" s="1"/>
  <c r="J3327" i="3"/>
  <c r="K3327" i="3" s="1"/>
  <c r="J3328" i="3"/>
  <c r="K3328" i="3" s="1"/>
  <c r="J3329" i="3"/>
  <c r="K3329" i="3" s="1"/>
  <c r="J3330" i="3"/>
  <c r="K3330" i="3" s="1"/>
  <c r="J3331" i="3"/>
  <c r="K3331" i="3" s="1"/>
  <c r="J3332" i="3"/>
  <c r="K3332" i="3" s="1"/>
  <c r="J3333" i="3"/>
  <c r="K3333" i="3" s="1"/>
  <c r="J3334" i="3"/>
  <c r="K3334" i="3" s="1"/>
  <c r="J3335" i="3"/>
  <c r="K3335" i="3" s="1"/>
  <c r="J3336" i="3"/>
  <c r="K3336" i="3" s="1"/>
  <c r="J3337" i="3"/>
  <c r="K3337" i="3" s="1"/>
  <c r="J3338" i="3"/>
  <c r="K3338" i="3" s="1"/>
  <c r="J3339" i="3"/>
  <c r="K3339" i="3" s="1"/>
  <c r="J3340" i="3"/>
  <c r="K3340" i="3" s="1"/>
  <c r="J3341" i="3"/>
  <c r="K3341" i="3" s="1"/>
  <c r="J3342" i="3"/>
  <c r="K3342" i="3" s="1"/>
  <c r="J3343" i="3"/>
  <c r="K3343" i="3" s="1"/>
  <c r="J3344" i="3"/>
  <c r="K3344" i="3" s="1"/>
  <c r="J3345" i="3"/>
  <c r="K3345" i="3" s="1"/>
  <c r="J3346" i="3"/>
  <c r="K3346" i="3" s="1"/>
  <c r="J3347" i="3"/>
  <c r="K3347" i="3" s="1"/>
  <c r="J3348" i="3"/>
  <c r="K3348" i="3" s="1"/>
  <c r="J3349" i="3"/>
  <c r="K3349" i="3" s="1"/>
  <c r="J3350" i="3"/>
  <c r="K3350" i="3" s="1"/>
  <c r="J3351" i="3"/>
  <c r="K3351" i="3" s="1"/>
  <c r="J3352" i="3"/>
  <c r="K3352" i="3" s="1"/>
  <c r="J3353" i="3"/>
  <c r="K3353" i="3" s="1"/>
  <c r="J3354" i="3"/>
  <c r="K3354" i="3" s="1"/>
  <c r="J3355" i="3"/>
  <c r="K3355" i="3" s="1"/>
  <c r="J3356" i="3"/>
  <c r="K3356" i="3" s="1"/>
  <c r="J3357" i="3"/>
  <c r="K3357" i="3" s="1"/>
  <c r="J3358" i="3"/>
  <c r="K3358" i="3" s="1"/>
  <c r="J3359" i="3"/>
  <c r="K3359" i="3" s="1"/>
  <c r="J3360" i="3"/>
  <c r="K3360" i="3" s="1"/>
  <c r="J3361" i="3"/>
  <c r="K3361" i="3" s="1"/>
  <c r="J3362" i="3"/>
  <c r="K3362" i="3" s="1"/>
  <c r="J3363" i="3"/>
  <c r="K3363" i="3" s="1"/>
  <c r="J3364" i="3"/>
  <c r="K3364" i="3" s="1"/>
  <c r="J3365" i="3"/>
  <c r="K3365" i="3" s="1"/>
  <c r="J3366" i="3"/>
  <c r="K3366" i="3" s="1"/>
  <c r="J3367" i="3"/>
  <c r="K3367" i="3" s="1"/>
  <c r="J3368" i="3"/>
  <c r="K3368" i="3" s="1"/>
  <c r="J3369" i="3"/>
  <c r="K3369" i="3" s="1"/>
  <c r="J3370" i="3"/>
  <c r="K3370" i="3" s="1"/>
  <c r="J3371" i="3"/>
  <c r="K3371" i="3" s="1"/>
  <c r="J3372" i="3"/>
  <c r="K3372" i="3" s="1"/>
  <c r="J3373" i="3"/>
  <c r="K3373" i="3" s="1"/>
  <c r="J3374" i="3"/>
  <c r="K3374" i="3" s="1"/>
  <c r="J3375" i="3"/>
  <c r="K3375" i="3" s="1"/>
  <c r="J3376" i="3"/>
  <c r="K3376" i="3" s="1"/>
  <c r="J3377" i="3"/>
  <c r="K3377" i="3" s="1"/>
  <c r="J3378" i="3"/>
  <c r="K3378" i="3" s="1"/>
  <c r="J3379" i="3"/>
  <c r="K3379" i="3" s="1"/>
  <c r="J3380" i="3"/>
  <c r="K3380" i="3" s="1"/>
  <c r="J3381" i="3"/>
  <c r="K3381" i="3" s="1"/>
  <c r="J3382" i="3"/>
  <c r="K3382" i="3" s="1"/>
  <c r="J3383" i="3"/>
  <c r="K3383" i="3" s="1"/>
  <c r="J3384" i="3"/>
  <c r="K3384" i="3" s="1"/>
  <c r="J3385" i="3"/>
  <c r="K3385" i="3" s="1"/>
  <c r="J3386" i="3"/>
  <c r="K3386" i="3" s="1"/>
  <c r="J3387" i="3"/>
  <c r="K3387" i="3" s="1"/>
  <c r="J3388" i="3"/>
  <c r="K3388" i="3" s="1"/>
  <c r="J3389" i="3"/>
  <c r="K3389" i="3" s="1"/>
  <c r="J3390" i="3"/>
  <c r="K3390" i="3" s="1"/>
  <c r="J3391" i="3"/>
  <c r="K3391" i="3" s="1"/>
  <c r="J3392" i="3"/>
  <c r="K3392" i="3" s="1"/>
  <c r="J3393" i="3"/>
  <c r="K3393" i="3" s="1"/>
  <c r="J3394" i="3"/>
  <c r="K3394" i="3" s="1"/>
  <c r="J3395" i="3"/>
  <c r="K3395" i="3" s="1"/>
  <c r="J3396" i="3"/>
  <c r="K3396" i="3" s="1"/>
  <c r="J3397" i="3"/>
  <c r="K3397" i="3" s="1"/>
  <c r="J3398" i="3"/>
  <c r="K3398" i="3" s="1"/>
  <c r="J3399" i="3"/>
  <c r="K3399" i="3" s="1"/>
  <c r="J3400" i="3"/>
  <c r="K3400" i="3" s="1"/>
  <c r="J3401" i="3"/>
  <c r="K3401" i="3" s="1"/>
  <c r="J3402" i="3"/>
  <c r="K3402" i="3" s="1"/>
  <c r="J3403" i="3"/>
  <c r="K3403" i="3" s="1"/>
  <c r="J3404" i="3"/>
  <c r="K3404" i="3" s="1"/>
  <c r="J3405" i="3"/>
  <c r="K3405" i="3" s="1"/>
  <c r="J3406" i="3"/>
  <c r="K3406" i="3" s="1"/>
  <c r="J3407" i="3"/>
  <c r="K3407" i="3" s="1"/>
  <c r="J3408" i="3"/>
  <c r="K3408" i="3" s="1"/>
  <c r="J3409" i="3"/>
  <c r="K3409" i="3" s="1"/>
  <c r="J3410" i="3"/>
  <c r="K3410" i="3" s="1"/>
  <c r="J3411" i="3"/>
  <c r="K3411" i="3" s="1"/>
  <c r="J3412" i="3"/>
  <c r="K3412" i="3" s="1"/>
  <c r="J3413" i="3"/>
  <c r="K3413" i="3" s="1"/>
  <c r="J3414" i="3"/>
  <c r="K3414" i="3" s="1"/>
  <c r="J3415" i="3"/>
  <c r="K3415" i="3" s="1"/>
  <c r="J3416" i="3"/>
  <c r="K3416" i="3" s="1"/>
  <c r="J3417" i="3"/>
  <c r="K3417" i="3" s="1"/>
  <c r="J3418" i="3"/>
  <c r="K3418" i="3" s="1"/>
  <c r="J3419" i="3"/>
  <c r="K3419" i="3" s="1"/>
  <c r="J3420" i="3"/>
  <c r="K3420" i="3" s="1"/>
  <c r="J3421" i="3"/>
  <c r="K3421" i="3" s="1"/>
  <c r="J3422" i="3"/>
  <c r="K3422" i="3" s="1"/>
  <c r="J3423" i="3"/>
  <c r="K3423" i="3" s="1"/>
  <c r="J3424" i="3"/>
  <c r="K3424" i="3" s="1"/>
  <c r="J3425" i="3"/>
  <c r="K3425" i="3" s="1"/>
  <c r="J3426" i="3"/>
  <c r="K3426" i="3" s="1"/>
  <c r="J3427" i="3"/>
  <c r="K3427" i="3" s="1"/>
  <c r="J3428" i="3"/>
  <c r="K3428" i="3" s="1"/>
  <c r="J3429" i="3"/>
  <c r="K3429" i="3" s="1"/>
  <c r="J3430" i="3"/>
  <c r="K3430" i="3" s="1"/>
  <c r="J3431" i="3"/>
  <c r="K3431" i="3" s="1"/>
  <c r="J3432" i="3"/>
  <c r="K3432" i="3" s="1"/>
  <c r="J3433" i="3"/>
  <c r="K3433" i="3" s="1"/>
  <c r="J3434" i="3"/>
  <c r="K3434" i="3" s="1"/>
  <c r="J3435" i="3"/>
  <c r="K3435" i="3" s="1"/>
  <c r="J3436" i="3"/>
  <c r="K3436" i="3" s="1"/>
  <c r="J3437" i="3"/>
  <c r="K3437" i="3" s="1"/>
  <c r="J3438" i="3"/>
  <c r="K3438" i="3" s="1"/>
  <c r="J3439" i="3"/>
  <c r="K3439" i="3" s="1"/>
  <c r="J3440" i="3"/>
  <c r="K3440" i="3" s="1"/>
  <c r="J3441" i="3"/>
  <c r="K3441" i="3" s="1"/>
  <c r="J3442" i="3"/>
  <c r="K3442" i="3" s="1"/>
  <c r="J3443" i="3"/>
  <c r="K3443" i="3" s="1"/>
  <c r="J3444" i="3"/>
  <c r="K3444" i="3" s="1"/>
  <c r="J3445" i="3"/>
  <c r="K3445" i="3" s="1"/>
  <c r="J3446" i="3"/>
  <c r="K3446" i="3" s="1"/>
  <c r="J3447" i="3"/>
  <c r="K3447" i="3" s="1"/>
  <c r="J3448" i="3"/>
  <c r="K3448" i="3" s="1"/>
  <c r="J3449" i="3"/>
  <c r="K3449" i="3" s="1"/>
  <c r="J3450" i="3"/>
  <c r="K3450" i="3" s="1"/>
  <c r="J3451" i="3"/>
  <c r="K3451" i="3" s="1"/>
  <c r="J3452" i="3"/>
  <c r="K3452" i="3" s="1"/>
  <c r="J3453" i="3"/>
  <c r="K3453" i="3" s="1"/>
  <c r="J3454" i="3"/>
  <c r="K3454" i="3" s="1"/>
  <c r="J3455" i="3"/>
  <c r="K3455" i="3" s="1"/>
  <c r="J3456" i="3"/>
  <c r="K3456" i="3" s="1"/>
  <c r="J3457" i="3"/>
  <c r="K3457" i="3" s="1"/>
  <c r="J3458" i="3"/>
  <c r="K3458" i="3" s="1"/>
  <c r="J3459" i="3"/>
  <c r="K3459" i="3" s="1"/>
  <c r="J3460" i="3"/>
  <c r="K3460" i="3" s="1"/>
  <c r="J3461" i="3"/>
  <c r="K3461" i="3" s="1"/>
  <c r="J3462" i="3"/>
  <c r="K3462" i="3" s="1"/>
  <c r="J3463" i="3"/>
  <c r="K3463" i="3" s="1"/>
  <c r="J3464" i="3"/>
  <c r="K3464" i="3" s="1"/>
  <c r="J3465" i="3"/>
  <c r="K3465" i="3" s="1"/>
  <c r="J3466" i="3"/>
  <c r="K3466" i="3" s="1"/>
  <c r="J3467" i="3"/>
  <c r="K3467" i="3" s="1"/>
  <c r="J3468" i="3"/>
  <c r="K3468" i="3" s="1"/>
  <c r="J3469" i="3"/>
  <c r="K3469" i="3" s="1"/>
  <c r="J3470" i="3"/>
  <c r="K3470" i="3" s="1"/>
  <c r="J3471" i="3"/>
  <c r="K3471" i="3" s="1"/>
  <c r="J3472" i="3"/>
  <c r="K3472" i="3" s="1"/>
  <c r="J3473" i="3"/>
  <c r="K3473" i="3" s="1"/>
  <c r="J3474" i="3"/>
  <c r="K3474" i="3" s="1"/>
  <c r="J3475" i="3"/>
  <c r="K3475" i="3" s="1"/>
  <c r="J3476" i="3"/>
  <c r="K3476" i="3" s="1"/>
  <c r="J3477" i="3"/>
  <c r="K3477" i="3" s="1"/>
  <c r="J3478" i="3"/>
  <c r="K3478" i="3" s="1"/>
  <c r="J3479" i="3"/>
  <c r="K3479" i="3" s="1"/>
  <c r="J3480" i="3"/>
  <c r="K3480" i="3" s="1"/>
  <c r="J3481" i="3"/>
  <c r="K3481" i="3" s="1"/>
  <c r="J3482" i="3"/>
  <c r="K3482" i="3" s="1"/>
  <c r="J3483" i="3"/>
  <c r="K3483" i="3" s="1"/>
  <c r="J3484" i="3"/>
  <c r="K3484" i="3" s="1"/>
  <c r="J3485" i="3"/>
  <c r="K3485" i="3" s="1"/>
  <c r="J3486" i="3"/>
  <c r="K3486" i="3" s="1"/>
  <c r="J3487" i="3"/>
  <c r="K3487" i="3" s="1"/>
  <c r="J3488" i="3"/>
  <c r="K3488" i="3" s="1"/>
  <c r="J3489" i="3"/>
  <c r="K3489" i="3" s="1"/>
  <c r="J3490" i="3"/>
  <c r="K3490" i="3" s="1"/>
  <c r="J3491" i="3"/>
  <c r="K3491" i="3" s="1"/>
  <c r="J3492" i="3"/>
  <c r="K3492" i="3" s="1"/>
  <c r="J3493" i="3"/>
  <c r="K3493" i="3" s="1"/>
  <c r="J3494" i="3"/>
  <c r="K3494" i="3" s="1"/>
  <c r="J3495" i="3"/>
  <c r="K3495" i="3" s="1"/>
  <c r="J3496" i="3"/>
  <c r="K3496" i="3" s="1"/>
  <c r="J3497" i="3"/>
  <c r="K3497" i="3" s="1"/>
  <c r="J3498" i="3"/>
  <c r="K3498" i="3" s="1"/>
  <c r="J3499" i="3"/>
  <c r="K3499" i="3" s="1"/>
  <c r="J3500" i="3"/>
  <c r="K3500" i="3" s="1"/>
  <c r="J3501" i="3"/>
  <c r="K3501" i="3" s="1"/>
  <c r="J3502" i="3"/>
  <c r="K3502" i="3" s="1"/>
  <c r="J3503" i="3"/>
  <c r="K3503" i="3" s="1"/>
  <c r="J3504" i="3"/>
  <c r="K3504" i="3" s="1"/>
  <c r="J3505" i="3"/>
  <c r="K3505" i="3" s="1"/>
  <c r="J3506" i="3"/>
  <c r="K3506" i="3" s="1"/>
  <c r="J3507" i="3"/>
  <c r="K3507" i="3" s="1"/>
  <c r="J3508" i="3"/>
  <c r="K3508" i="3" s="1"/>
  <c r="J3509" i="3"/>
  <c r="K3509" i="3" s="1"/>
  <c r="J3510" i="3"/>
  <c r="K3510" i="3" s="1"/>
  <c r="J3511" i="3"/>
  <c r="K3511" i="3" s="1"/>
  <c r="J3512" i="3"/>
  <c r="K3512" i="3" s="1"/>
  <c r="J3513" i="3"/>
  <c r="K3513" i="3" s="1"/>
  <c r="J3514" i="3"/>
  <c r="K3514" i="3" s="1"/>
  <c r="J3515" i="3"/>
  <c r="K3515" i="3" s="1"/>
  <c r="J3516" i="3"/>
  <c r="K3516" i="3" s="1"/>
  <c r="J3517" i="3"/>
  <c r="K3517" i="3" s="1"/>
  <c r="J3518" i="3"/>
  <c r="K3518" i="3" s="1"/>
  <c r="J3519" i="3"/>
  <c r="K3519" i="3" s="1"/>
  <c r="J3520" i="3"/>
  <c r="K3520" i="3" s="1"/>
  <c r="J3521" i="3"/>
  <c r="K3521" i="3" s="1"/>
  <c r="J3522" i="3"/>
  <c r="K3522" i="3" s="1"/>
  <c r="J3523" i="3"/>
  <c r="K3523" i="3" s="1"/>
  <c r="J3524" i="3"/>
  <c r="K3524" i="3" s="1"/>
  <c r="J3525" i="3"/>
  <c r="K3525" i="3" s="1"/>
  <c r="J3526" i="3"/>
  <c r="K3526" i="3" s="1"/>
  <c r="J3527" i="3"/>
  <c r="K3527" i="3" s="1"/>
  <c r="J3528" i="3"/>
  <c r="K3528" i="3" s="1"/>
  <c r="J3529" i="3"/>
  <c r="K3529" i="3" s="1"/>
  <c r="J3530" i="3"/>
  <c r="K3530" i="3" s="1"/>
  <c r="J3531" i="3"/>
  <c r="K3531" i="3" s="1"/>
  <c r="J3532" i="3"/>
  <c r="K3532" i="3" s="1"/>
  <c r="J3533" i="3"/>
  <c r="K3533" i="3" s="1"/>
  <c r="J3534" i="3"/>
  <c r="K3534" i="3" s="1"/>
  <c r="J3535" i="3"/>
  <c r="K3535" i="3" s="1"/>
  <c r="J3536" i="3"/>
  <c r="K3536" i="3" s="1"/>
  <c r="J3537" i="3"/>
  <c r="K3537" i="3" s="1"/>
  <c r="J3538" i="3"/>
  <c r="K3538" i="3" s="1"/>
  <c r="J3539" i="3"/>
  <c r="K3539" i="3" s="1"/>
  <c r="J3540" i="3"/>
  <c r="K3540" i="3" s="1"/>
  <c r="J3541" i="3"/>
  <c r="K3541" i="3" s="1"/>
  <c r="J3542" i="3"/>
  <c r="K3542" i="3" s="1"/>
  <c r="J3543" i="3"/>
  <c r="K3543" i="3" s="1"/>
  <c r="J3544" i="3"/>
  <c r="K3544" i="3" s="1"/>
  <c r="J3545" i="3"/>
  <c r="K3545" i="3" s="1"/>
  <c r="J3546" i="3"/>
  <c r="K3546" i="3" s="1"/>
  <c r="J3547" i="3"/>
  <c r="K3547" i="3" s="1"/>
  <c r="J3548" i="3"/>
  <c r="K3548" i="3" s="1"/>
  <c r="J3549" i="3"/>
  <c r="K3549" i="3" s="1"/>
  <c r="J3550" i="3"/>
  <c r="K3550" i="3" s="1"/>
  <c r="J3551" i="3"/>
  <c r="K3551" i="3" s="1"/>
  <c r="J3552" i="3"/>
  <c r="K3552" i="3" s="1"/>
  <c r="J3553" i="3"/>
  <c r="K3553" i="3" s="1"/>
  <c r="J3554" i="3"/>
  <c r="K3554" i="3" s="1"/>
  <c r="J3555" i="3"/>
  <c r="K3555" i="3" s="1"/>
  <c r="J3556" i="3"/>
  <c r="K3556" i="3" s="1"/>
  <c r="J3557" i="3"/>
  <c r="K3557" i="3" s="1"/>
  <c r="J3558" i="3"/>
  <c r="K3558" i="3" s="1"/>
  <c r="J3559" i="3"/>
  <c r="K3559" i="3" s="1"/>
  <c r="J3560" i="3"/>
  <c r="K3560" i="3" s="1"/>
  <c r="J3561" i="3"/>
  <c r="K3561" i="3" s="1"/>
  <c r="J3562" i="3"/>
  <c r="K3562" i="3" s="1"/>
  <c r="J3563" i="3"/>
  <c r="K3563" i="3" s="1"/>
  <c r="J3564" i="3"/>
  <c r="K3564" i="3" s="1"/>
  <c r="J3565" i="3"/>
  <c r="K3565" i="3" s="1"/>
  <c r="J3566" i="3"/>
  <c r="K3566" i="3" s="1"/>
  <c r="J3567" i="3"/>
  <c r="K3567" i="3" s="1"/>
  <c r="J3568" i="3"/>
  <c r="K3568" i="3" s="1"/>
  <c r="J3569" i="3"/>
  <c r="K3569" i="3" s="1"/>
  <c r="J3570" i="3"/>
  <c r="K3570" i="3" s="1"/>
  <c r="J3571" i="3"/>
  <c r="K3571" i="3" s="1"/>
  <c r="J3572" i="3"/>
  <c r="K3572" i="3" s="1"/>
  <c r="J3573" i="3"/>
  <c r="K3573" i="3" s="1"/>
  <c r="J3574" i="3"/>
  <c r="K3574" i="3" s="1"/>
  <c r="J3575" i="3"/>
  <c r="K3575" i="3" s="1"/>
  <c r="J3576" i="3"/>
  <c r="K3576" i="3" s="1"/>
  <c r="J3577" i="3"/>
  <c r="K3577" i="3" s="1"/>
  <c r="J3578" i="3"/>
  <c r="K3578" i="3" s="1"/>
  <c r="J3579" i="3"/>
  <c r="K3579" i="3" s="1"/>
  <c r="J3580" i="3"/>
  <c r="K3580" i="3" s="1"/>
  <c r="J3581" i="3"/>
  <c r="K3581" i="3" s="1"/>
  <c r="J3582" i="3"/>
  <c r="K3582" i="3" s="1"/>
  <c r="J3583" i="3"/>
  <c r="K3583" i="3" s="1"/>
  <c r="J3584" i="3"/>
  <c r="K3584" i="3" s="1"/>
  <c r="J3585" i="3"/>
  <c r="K3585" i="3" s="1"/>
  <c r="J3586" i="3"/>
  <c r="K3586" i="3" s="1"/>
  <c r="J3587" i="3"/>
  <c r="K3587" i="3" s="1"/>
  <c r="J3588" i="3"/>
  <c r="K3588" i="3" s="1"/>
  <c r="J3589" i="3"/>
  <c r="K3589" i="3" s="1"/>
  <c r="J3590" i="3"/>
  <c r="K3590" i="3" s="1"/>
  <c r="J3591" i="3"/>
  <c r="K3591" i="3" s="1"/>
  <c r="J3592" i="3"/>
  <c r="K3592" i="3" s="1"/>
  <c r="J3593" i="3"/>
  <c r="K3593" i="3" s="1"/>
  <c r="J3594" i="3"/>
  <c r="K3594" i="3" s="1"/>
  <c r="J3595" i="3"/>
  <c r="K3595" i="3" s="1"/>
  <c r="J3596" i="3"/>
  <c r="K3596" i="3" s="1"/>
  <c r="J3597" i="3"/>
  <c r="K3597" i="3" s="1"/>
  <c r="J3598" i="3"/>
  <c r="K3598" i="3" s="1"/>
  <c r="J3599" i="3"/>
  <c r="K3599" i="3" s="1"/>
  <c r="J3600" i="3"/>
  <c r="K3600" i="3" s="1"/>
  <c r="J3601" i="3"/>
  <c r="K3601" i="3" s="1"/>
  <c r="J3602" i="3"/>
  <c r="K3602" i="3" s="1"/>
  <c r="J3603" i="3"/>
  <c r="K3603" i="3" s="1"/>
  <c r="J3604" i="3"/>
  <c r="K3604" i="3" s="1"/>
  <c r="J3605" i="3"/>
  <c r="K3605" i="3" s="1"/>
  <c r="J3606" i="3"/>
  <c r="K3606" i="3" s="1"/>
  <c r="J3607" i="3"/>
  <c r="K3607" i="3" s="1"/>
  <c r="J3608" i="3"/>
  <c r="K3608" i="3" s="1"/>
  <c r="J3609" i="3"/>
  <c r="K3609" i="3" s="1"/>
  <c r="J3610" i="3"/>
  <c r="K3610" i="3" s="1"/>
  <c r="J3611" i="3"/>
  <c r="K3611" i="3" s="1"/>
  <c r="J3612" i="3"/>
  <c r="K3612" i="3" s="1"/>
  <c r="J3613" i="3"/>
  <c r="K3613" i="3" s="1"/>
  <c r="J3614" i="3"/>
  <c r="K3614" i="3" s="1"/>
  <c r="J3615" i="3"/>
  <c r="K3615" i="3" s="1"/>
  <c r="J3616" i="3"/>
  <c r="K3616" i="3" s="1"/>
  <c r="J3617" i="3"/>
  <c r="K3617" i="3" s="1"/>
  <c r="J3618" i="3"/>
  <c r="K3618" i="3" s="1"/>
  <c r="J3619" i="3"/>
  <c r="K3619" i="3" s="1"/>
  <c r="J3620" i="3"/>
  <c r="K3620" i="3" s="1"/>
  <c r="J3621" i="3"/>
  <c r="K3621" i="3" s="1"/>
  <c r="J3622" i="3"/>
  <c r="K3622" i="3" s="1"/>
  <c r="J3623" i="3"/>
  <c r="K3623" i="3" s="1"/>
  <c r="J3624" i="3"/>
  <c r="K3624" i="3" s="1"/>
  <c r="J3625" i="3"/>
  <c r="K3625" i="3" s="1"/>
  <c r="J3626" i="3"/>
  <c r="K3626" i="3" s="1"/>
  <c r="J3627" i="3"/>
  <c r="K3627" i="3" s="1"/>
  <c r="J3628" i="3"/>
  <c r="K3628" i="3" s="1"/>
  <c r="J3629" i="3"/>
  <c r="K3629" i="3" s="1"/>
  <c r="J3630" i="3"/>
  <c r="K3630" i="3" s="1"/>
  <c r="J3631" i="3"/>
  <c r="K3631" i="3" s="1"/>
  <c r="J3632" i="3"/>
  <c r="K3632" i="3" s="1"/>
  <c r="J3633" i="3"/>
  <c r="K3633" i="3" s="1"/>
  <c r="J3634" i="3"/>
  <c r="K3634" i="3" s="1"/>
  <c r="J3635" i="3"/>
  <c r="K3635" i="3" s="1"/>
  <c r="J3636" i="3"/>
  <c r="K3636" i="3" s="1"/>
  <c r="J3637" i="3"/>
  <c r="K3637" i="3" s="1"/>
  <c r="J3638" i="3"/>
  <c r="K3638" i="3" s="1"/>
  <c r="J3639" i="3"/>
  <c r="K3639" i="3" s="1"/>
  <c r="J3640" i="3"/>
  <c r="K3640" i="3" s="1"/>
  <c r="J3641" i="3"/>
  <c r="K3641" i="3" s="1"/>
  <c r="J3642" i="3"/>
  <c r="K3642" i="3" s="1"/>
  <c r="J3643" i="3"/>
  <c r="K3643" i="3" s="1"/>
  <c r="J3644" i="3"/>
  <c r="K3644" i="3" s="1"/>
  <c r="J3645" i="3"/>
  <c r="K3645" i="3" s="1"/>
  <c r="J3646" i="3"/>
  <c r="K3646" i="3" s="1"/>
  <c r="J3647" i="3"/>
  <c r="K3647" i="3" s="1"/>
  <c r="J3648" i="3"/>
  <c r="K3648" i="3" s="1"/>
  <c r="J3649" i="3"/>
  <c r="K3649" i="3" s="1"/>
  <c r="J3650" i="3"/>
  <c r="K3650" i="3" s="1"/>
  <c r="J3651" i="3"/>
  <c r="K3651" i="3" s="1"/>
  <c r="J3652" i="3"/>
  <c r="K3652" i="3" s="1"/>
  <c r="J3653" i="3"/>
  <c r="K3653" i="3" s="1"/>
  <c r="J3654" i="3"/>
  <c r="K3654" i="3" s="1"/>
  <c r="J3655" i="3"/>
  <c r="K3655" i="3" s="1"/>
  <c r="J3656" i="3"/>
  <c r="K3656" i="3" s="1"/>
  <c r="J3657" i="3"/>
  <c r="K3657" i="3" s="1"/>
  <c r="J3658" i="3"/>
  <c r="K3658" i="3" s="1"/>
  <c r="J3659" i="3"/>
  <c r="K3659" i="3" s="1"/>
  <c r="J3660" i="3"/>
  <c r="K3660" i="3" s="1"/>
  <c r="J3661" i="3"/>
  <c r="K3661" i="3" s="1"/>
  <c r="J3662" i="3"/>
  <c r="K3662" i="3" s="1"/>
  <c r="J3663" i="3"/>
  <c r="K3663" i="3" s="1"/>
  <c r="J3664" i="3"/>
  <c r="K3664" i="3" s="1"/>
  <c r="J3665" i="3"/>
  <c r="K3665" i="3" s="1"/>
  <c r="J3666" i="3"/>
  <c r="K3666" i="3" s="1"/>
  <c r="J3667" i="3"/>
  <c r="K3667" i="3" s="1"/>
  <c r="J3668" i="3"/>
  <c r="K3668" i="3" s="1"/>
  <c r="J3669" i="3"/>
  <c r="K3669" i="3" s="1"/>
  <c r="J3670" i="3"/>
  <c r="K3670" i="3" s="1"/>
  <c r="J3671" i="3"/>
  <c r="K3671" i="3" s="1"/>
  <c r="J3672" i="3"/>
  <c r="K3672" i="3" s="1"/>
  <c r="J3673" i="3"/>
  <c r="K3673" i="3" s="1"/>
  <c r="J3674" i="3"/>
  <c r="K3674" i="3" s="1"/>
  <c r="J3675" i="3"/>
  <c r="K3675" i="3" s="1"/>
  <c r="J3676" i="3"/>
  <c r="K3676" i="3" s="1"/>
  <c r="J3677" i="3"/>
  <c r="K3677" i="3" s="1"/>
  <c r="J3678" i="3"/>
  <c r="K3678" i="3" s="1"/>
  <c r="J3679" i="3"/>
  <c r="K3679" i="3" s="1"/>
  <c r="J3680" i="3"/>
  <c r="K3680" i="3" s="1"/>
  <c r="J3681" i="3"/>
  <c r="K3681" i="3" s="1"/>
  <c r="J3682" i="3"/>
  <c r="K3682" i="3" s="1"/>
  <c r="J3683" i="3"/>
  <c r="K3683" i="3" s="1"/>
  <c r="J3684" i="3"/>
  <c r="K3684" i="3" s="1"/>
  <c r="J3685" i="3"/>
  <c r="K3685" i="3" s="1"/>
  <c r="J3686" i="3"/>
  <c r="K3686" i="3" s="1"/>
  <c r="J3687" i="3"/>
  <c r="K3687" i="3" s="1"/>
  <c r="J3688" i="3"/>
  <c r="K3688" i="3" s="1"/>
  <c r="J3689" i="3"/>
  <c r="K3689" i="3" s="1"/>
  <c r="J3690" i="3"/>
  <c r="K3690" i="3" s="1"/>
  <c r="J3691" i="3"/>
  <c r="K3691" i="3" s="1"/>
  <c r="J3692" i="3"/>
  <c r="K3692" i="3" s="1"/>
  <c r="J3693" i="3"/>
  <c r="K3693" i="3" s="1"/>
  <c r="J3694" i="3"/>
  <c r="K3694" i="3" s="1"/>
  <c r="J3695" i="3"/>
  <c r="K3695" i="3" s="1"/>
  <c r="J3696" i="3"/>
  <c r="K3696" i="3" s="1"/>
  <c r="J3697" i="3"/>
  <c r="K3697" i="3" s="1"/>
  <c r="J3698" i="3"/>
  <c r="K3698" i="3" s="1"/>
  <c r="J3699" i="3"/>
  <c r="K3699" i="3" s="1"/>
  <c r="J3700" i="3"/>
  <c r="K3700" i="3" s="1"/>
  <c r="J3701" i="3"/>
  <c r="K3701" i="3" s="1"/>
  <c r="J3702" i="3"/>
  <c r="K3702" i="3" s="1"/>
  <c r="J3703" i="3"/>
  <c r="K3703" i="3" s="1"/>
  <c r="J3704" i="3"/>
  <c r="K3704" i="3" s="1"/>
  <c r="J3705" i="3"/>
  <c r="K3705" i="3" s="1"/>
  <c r="J3706" i="3"/>
  <c r="K3706" i="3" s="1"/>
  <c r="J3707" i="3"/>
  <c r="K3707" i="3" s="1"/>
  <c r="J3708" i="3"/>
  <c r="K3708" i="3" s="1"/>
  <c r="J3709" i="3"/>
  <c r="K3709" i="3" s="1"/>
  <c r="J3710" i="3"/>
  <c r="K3710" i="3" s="1"/>
  <c r="J3711" i="3"/>
  <c r="K3711" i="3" s="1"/>
  <c r="J3712" i="3"/>
  <c r="K3712" i="3" s="1"/>
  <c r="J3713" i="3"/>
  <c r="K3713" i="3" s="1"/>
  <c r="J3714" i="3"/>
  <c r="K3714" i="3" s="1"/>
  <c r="J3715" i="3"/>
  <c r="K3715" i="3" s="1"/>
  <c r="J3716" i="3"/>
  <c r="K3716" i="3" s="1"/>
  <c r="J3717" i="3"/>
  <c r="K3717" i="3" s="1"/>
  <c r="J3718" i="3"/>
  <c r="K3718" i="3" s="1"/>
  <c r="J3719" i="3"/>
  <c r="K3719" i="3" s="1"/>
  <c r="J3720" i="3"/>
  <c r="K3720" i="3" s="1"/>
  <c r="J3721" i="3"/>
  <c r="K3721" i="3" s="1"/>
  <c r="J3722" i="3"/>
  <c r="K3722" i="3" s="1"/>
  <c r="J3723" i="3"/>
  <c r="K3723" i="3" s="1"/>
  <c r="J3724" i="3"/>
  <c r="K3724" i="3" s="1"/>
  <c r="J3725" i="3"/>
  <c r="K3725" i="3" s="1"/>
  <c r="J3726" i="3"/>
  <c r="K3726" i="3" s="1"/>
  <c r="J3727" i="3"/>
  <c r="K3727" i="3" s="1"/>
  <c r="J3728" i="3"/>
  <c r="K3728" i="3" s="1"/>
  <c r="J3729" i="3"/>
  <c r="K3729" i="3" s="1"/>
  <c r="J3730" i="3"/>
  <c r="K3730" i="3" s="1"/>
  <c r="J3731" i="3"/>
  <c r="K3731" i="3" s="1"/>
  <c r="J3732" i="3"/>
  <c r="K3732" i="3" s="1"/>
  <c r="J3733" i="3"/>
  <c r="K3733" i="3" s="1"/>
  <c r="J3734" i="3"/>
  <c r="K3734" i="3" s="1"/>
  <c r="J3735" i="3"/>
  <c r="K3735" i="3" s="1"/>
  <c r="J3736" i="3"/>
  <c r="K3736" i="3" s="1"/>
  <c r="J3737" i="3"/>
  <c r="K3737" i="3" s="1"/>
  <c r="J3738" i="3"/>
  <c r="K3738" i="3" s="1"/>
  <c r="J3739" i="3"/>
  <c r="K3739" i="3" s="1"/>
  <c r="J3740" i="3"/>
  <c r="K3740" i="3" s="1"/>
  <c r="J3741" i="3"/>
  <c r="K3741" i="3" s="1"/>
  <c r="J3742" i="3"/>
  <c r="K3742" i="3" s="1"/>
  <c r="J3743" i="3"/>
  <c r="K3743" i="3" s="1"/>
  <c r="J3744" i="3"/>
  <c r="K3744" i="3" s="1"/>
  <c r="J3745" i="3"/>
  <c r="K3745" i="3" s="1"/>
  <c r="J3746" i="3"/>
  <c r="K3746" i="3" s="1"/>
  <c r="J3747" i="3"/>
  <c r="K3747" i="3" s="1"/>
  <c r="J3748" i="3"/>
  <c r="K3748" i="3" s="1"/>
  <c r="J3749" i="3"/>
  <c r="K3749" i="3" s="1"/>
  <c r="J3750" i="3"/>
  <c r="K3750" i="3" s="1"/>
  <c r="J3751" i="3"/>
  <c r="K3751" i="3" s="1"/>
  <c r="J3752" i="3"/>
  <c r="K3752" i="3" s="1"/>
  <c r="J3753" i="3"/>
  <c r="K3753" i="3" s="1"/>
  <c r="J3754" i="3"/>
  <c r="K3754" i="3" s="1"/>
  <c r="J3755" i="3"/>
  <c r="K3755" i="3" s="1"/>
  <c r="J3756" i="3"/>
  <c r="K3756" i="3" s="1"/>
  <c r="J3757" i="3"/>
  <c r="K3757" i="3" s="1"/>
  <c r="J3758" i="3"/>
  <c r="K3758" i="3" s="1"/>
  <c r="J3759" i="3"/>
  <c r="K3759" i="3" s="1"/>
  <c r="J3760" i="3"/>
  <c r="K3760" i="3" s="1"/>
  <c r="J3761" i="3"/>
  <c r="K3761" i="3" s="1"/>
  <c r="J3762" i="3"/>
  <c r="K3762" i="3" s="1"/>
  <c r="J3763" i="3"/>
  <c r="K3763" i="3" s="1"/>
  <c r="J3764" i="3"/>
  <c r="K3764" i="3" s="1"/>
  <c r="J3765" i="3"/>
  <c r="K3765" i="3" s="1"/>
  <c r="J3766" i="3"/>
  <c r="K3766" i="3" s="1"/>
  <c r="J3767" i="3"/>
  <c r="K3767" i="3" s="1"/>
  <c r="J3768" i="3"/>
  <c r="K3768" i="3" s="1"/>
  <c r="J3769" i="3"/>
  <c r="K3769" i="3" s="1"/>
  <c r="J3770" i="3"/>
  <c r="K3770" i="3" s="1"/>
  <c r="J3771" i="3"/>
  <c r="K3771" i="3" s="1"/>
  <c r="J3772" i="3"/>
  <c r="K3772" i="3" s="1"/>
  <c r="J3773" i="3"/>
  <c r="K3773" i="3" s="1"/>
  <c r="J3774" i="3"/>
  <c r="K3774" i="3" s="1"/>
  <c r="J3775" i="3"/>
  <c r="K3775" i="3" s="1"/>
  <c r="J3776" i="3"/>
  <c r="K3776" i="3" s="1"/>
  <c r="J3777" i="3"/>
  <c r="K3777" i="3" s="1"/>
  <c r="J3778" i="3"/>
  <c r="K3778" i="3" s="1"/>
  <c r="J3779" i="3"/>
  <c r="K3779" i="3" s="1"/>
  <c r="J3780" i="3"/>
  <c r="K3780" i="3" s="1"/>
  <c r="J3781" i="3"/>
  <c r="K3781" i="3" s="1"/>
  <c r="J3782" i="3"/>
  <c r="K3782" i="3" s="1"/>
  <c r="J3783" i="3"/>
  <c r="K3783" i="3" s="1"/>
  <c r="J3784" i="3"/>
  <c r="K3784" i="3" s="1"/>
  <c r="J3785" i="3"/>
  <c r="K3785" i="3" s="1"/>
  <c r="J3786" i="3"/>
  <c r="K3786" i="3" s="1"/>
  <c r="J3787" i="3"/>
  <c r="K3787" i="3" s="1"/>
  <c r="J3788" i="3"/>
  <c r="K3788" i="3" s="1"/>
  <c r="J3789" i="3"/>
  <c r="K3789" i="3" s="1"/>
  <c r="J3790" i="3"/>
  <c r="K3790" i="3" s="1"/>
  <c r="J3791" i="3"/>
  <c r="K3791" i="3" s="1"/>
  <c r="J3792" i="3"/>
  <c r="K3792" i="3" s="1"/>
  <c r="J3793" i="3"/>
  <c r="K3793" i="3" s="1"/>
  <c r="J3794" i="3"/>
  <c r="K3794" i="3" s="1"/>
  <c r="J3795" i="3"/>
  <c r="K3795" i="3" s="1"/>
  <c r="J3796" i="3"/>
  <c r="K3796" i="3" s="1"/>
  <c r="J3797" i="3"/>
  <c r="K3797" i="3" s="1"/>
  <c r="J3798" i="3"/>
  <c r="K3798" i="3" s="1"/>
  <c r="J3799" i="3"/>
  <c r="K3799" i="3" s="1"/>
  <c r="J3800" i="3"/>
  <c r="K3800" i="3" s="1"/>
  <c r="J3801" i="3"/>
  <c r="K3801" i="3" s="1"/>
  <c r="J3802" i="3"/>
  <c r="K3802" i="3" s="1"/>
  <c r="J3803" i="3"/>
  <c r="K3803" i="3" s="1"/>
  <c r="J3804" i="3"/>
  <c r="K3804" i="3" s="1"/>
  <c r="J3805" i="3"/>
  <c r="K3805" i="3" s="1"/>
  <c r="J3806" i="3"/>
  <c r="K3806" i="3" s="1"/>
  <c r="J3807" i="3"/>
  <c r="K3807" i="3" s="1"/>
  <c r="J3808" i="3"/>
  <c r="K3808" i="3" s="1"/>
  <c r="J3809" i="3"/>
  <c r="K3809" i="3" s="1"/>
  <c r="J3810" i="3"/>
  <c r="K3810" i="3" s="1"/>
  <c r="J3811" i="3"/>
  <c r="K3811" i="3" s="1"/>
  <c r="J3812" i="3"/>
  <c r="K3812" i="3" s="1"/>
  <c r="J3813" i="3"/>
  <c r="K3813" i="3" s="1"/>
  <c r="J3814" i="3"/>
  <c r="K3814" i="3" s="1"/>
  <c r="J3815" i="3"/>
  <c r="K3815" i="3" s="1"/>
  <c r="J3816" i="3"/>
  <c r="K3816" i="3" s="1"/>
  <c r="J3817" i="3"/>
  <c r="K3817" i="3" s="1"/>
  <c r="J3818" i="3"/>
  <c r="K3818" i="3" s="1"/>
  <c r="J3819" i="3"/>
  <c r="K3819" i="3" s="1"/>
  <c r="J3820" i="3"/>
  <c r="K3820" i="3" s="1"/>
  <c r="J3821" i="3"/>
  <c r="K3821" i="3" s="1"/>
  <c r="J3822" i="3"/>
  <c r="K3822" i="3" s="1"/>
  <c r="J3823" i="3"/>
  <c r="K3823" i="3" s="1"/>
  <c r="J3824" i="3"/>
  <c r="K3824" i="3" s="1"/>
  <c r="J3825" i="3"/>
  <c r="K3825" i="3" s="1"/>
  <c r="J3826" i="3"/>
  <c r="K3826" i="3" s="1"/>
  <c r="J3827" i="3"/>
  <c r="K3827" i="3" s="1"/>
  <c r="J3828" i="3"/>
  <c r="K3828" i="3" s="1"/>
  <c r="J3829" i="3"/>
  <c r="K3829" i="3" s="1"/>
  <c r="J3830" i="3"/>
  <c r="K3830" i="3" s="1"/>
  <c r="J3831" i="3"/>
  <c r="K3831" i="3" s="1"/>
  <c r="J3832" i="3"/>
  <c r="K3832" i="3" s="1"/>
  <c r="J3833" i="3"/>
  <c r="K3833" i="3" s="1"/>
  <c r="J3834" i="3"/>
  <c r="K3834" i="3" s="1"/>
  <c r="J3835" i="3"/>
  <c r="K3835" i="3" s="1"/>
  <c r="J3836" i="3"/>
  <c r="K3836" i="3" s="1"/>
  <c r="J3837" i="3"/>
  <c r="K3837" i="3" s="1"/>
  <c r="J3838" i="3"/>
  <c r="K3838" i="3" s="1"/>
  <c r="J3839" i="3"/>
  <c r="K3839" i="3" s="1"/>
  <c r="J3840" i="3"/>
  <c r="K3840" i="3" s="1"/>
  <c r="J3841" i="3"/>
  <c r="K3841" i="3" s="1"/>
  <c r="J3842" i="3"/>
  <c r="K3842" i="3" s="1"/>
  <c r="J3843" i="3"/>
  <c r="K3843" i="3" s="1"/>
  <c r="J3844" i="3"/>
  <c r="K3844" i="3" s="1"/>
  <c r="J3845" i="3"/>
  <c r="K3845" i="3" s="1"/>
  <c r="J3846" i="3"/>
  <c r="K3846" i="3" s="1"/>
  <c r="J3847" i="3"/>
  <c r="K3847" i="3" s="1"/>
  <c r="J3848" i="3"/>
  <c r="K3848" i="3" s="1"/>
  <c r="J3849" i="3"/>
  <c r="K3849" i="3" s="1"/>
  <c r="J3850" i="3"/>
  <c r="K3850" i="3" s="1"/>
  <c r="J3851" i="3"/>
  <c r="K3851" i="3" s="1"/>
  <c r="J3852" i="3"/>
  <c r="K3852" i="3" s="1"/>
  <c r="J3853" i="3"/>
  <c r="K3853" i="3" s="1"/>
  <c r="J3854" i="3"/>
  <c r="K3854" i="3" s="1"/>
  <c r="J3855" i="3"/>
  <c r="L3855" i="3" s="1"/>
  <c r="J3856" i="3"/>
  <c r="L3856" i="3" s="1"/>
  <c r="J3857" i="3"/>
  <c r="K3857" i="3" s="1"/>
  <c r="J3858" i="3"/>
  <c r="K3858" i="3" s="1"/>
  <c r="J3859" i="3"/>
  <c r="L3859" i="3" s="1"/>
  <c r="J3860" i="3"/>
  <c r="L3860" i="3" s="1"/>
  <c r="J3861" i="3"/>
  <c r="K3861" i="3" s="1"/>
  <c r="J3862" i="3"/>
  <c r="K3862" i="3" s="1"/>
  <c r="J3863" i="3"/>
  <c r="L3863" i="3" s="1"/>
  <c r="J3864" i="3"/>
  <c r="L3864" i="3" s="1"/>
  <c r="J3865" i="3"/>
  <c r="K3865" i="3" s="1"/>
  <c r="J3866" i="3"/>
  <c r="K3866" i="3" s="1"/>
  <c r="J3867" i="3"/>
  <c r="L3867" i="3" s="1"/>
  <c r="J3868" i="3"/>
  <c r="L3868" i="3" s="1"/>
  <c r="J3869" i="3"/>
  <c r="K3869" i="3" s="1"/>
  <c r="J3870" i="3"/>
  <c r="K3870" i="3" s="1"/>
  <c r="J3871" i="3"/>
  <c r="L3871" i="3" s="1"/>
  <c r="J3872" i="3"/>
  <c r="L3872" i="3" s="1"/>
  <c r="J3873" i="3"/>
  <c r="K3873" i="3" s="1"/>
  <c r="J3874" i="3"/>
  <c r="K3874" i="3" s="1"/>
  <c r="J3875" i="3"/>
  <c r="L3875" i="3" s="1"/>
  <c r="J3876" i="3"/>
  <c r="L3876" i="3" s="1"/>
  <c r="J3877" i="3"/>
  <c r="K3877" i="3" s="1"/>
  <c r="J3878" i="3"/>
  <c r="K3878" i="3" s="1"/>
  <c r="J3879" i="3"/>
  <c r="L3879" i="3" s="1"/>
  <c r="J3880" i="3"/>
  <c r="L3880" i="3" s="1"/>
  <c r="J3881" i="3"/>
  <c r="K3881" i="3" s="1"/>
  <c r="J3882" i="3"/>
  <c r="K3882" i="3" s="1"/>
  <c r="J3883" i="3"/>
  <c r="L3883" i="3" s="1"/>
  <c r="J3884" i="3"/>
  <c r="L3884" i="3" s="1"/>
  <c r="J3885" i="3"/>
  <c r="K3885" i="3" s="1"/>
  <c r="J3886" i="3"/>
  <c r="K3886" i="3" s="1"/>
  <c r="J3887" i="3"/>
  <c r="L3887" i="3" s="1"/>
  <c r="J3888" i="3"/>
  <c r="L3888" i="3" s="1"/>
  <c r="J3889" i="3"/>
  <c r="K3889" i="3" s="1"/>
  <c r="J3890" i="3"/>
  <c r="K3890" i="3" s="1"/>
  <c r="J3891" i="3"/>
  <c r="L3891" i="3" s="1"/>
  <c r="J3892" i="3"/>
  <c r="L3892" i="3" s="1"/>
  <c r="J3893" i="3"/>
  <c r="K3893" i="3" s="1"/>
  <c r="J3894" i="3"/>
  <c r="K3894" i="3" s="1"/>
  <c r="J3895" i="3"/>
  <c r="L3895" i="3" s="1"/>
  <c r="J3896" i="3"/>
  <c r="L3896" i="3" s="1"/>
  <c r="J3897" i="3"/>
  <c r="K3897" i="3" s="1"/>
  <c r="J3898" i="3"/>
  <c r="K3898" i="3" s="1"/>
  <c r="J3899" i="3"/>
  <c r="L3899" i="3" s="1"/>
  <c r="J3900" i="3"/>
  <c r="L3900" i="3" s="1"/>
  <c r="J3901" i="3"/>
  <c r="K3901" i="3" s="1"/>
  <c r="J3902" i="3"/>
  <c r="K3902" i="3" s="1"/>
  <c r="J3903" i="3"/>
  <c r="L3903" i="3" s="1"/>
  <c r="J3904" i="3"/>
  <c r="L3904" i="3" s="1"/>
  <c r="J3905" i="3"/>
  <c r="K3905" i="3" s="1"/>
  <c r="J3906" i="3"/>
  <c r="K3906" i="3" s="1"/>
  <c r="J3907" i="3"/>
  <c r="L3907" i="3" s="1"/>
  <c r="J3908" i="3"/>
  <c r="L3908" i="3" s="1"/>
  <c r="J3909" i="3"/>
  <c r="K3909" i="3" s="1"/>
  <c r="J2964" i="3"/>
  <c r="K2964" i="3" s="1"/>
  <c r="L3893" i="3"/>
  <c r="L3894" i="3"/>
  <c r="L3897" i="3"/>
  <c r="L3898" i="3"/>
  <c r="L3901" i="3"/>
  <c r="L3902" i="3"/>
  <c r="L3909" i="3"/>
  <c r="H3909" i="3"/>
  <c r="I3909" i="3" s="1"/>
  <c r="H3908" i="3"/>
  <c r="I3908" i="3" s="1"/>
  <c r="H3907" i="3"/>
  <c r="I3907" i="3" s="1"/>
  <c r="H3906" i="3"/>
  <c r="I3906" i="3" s="1"/>
  <c r="H3905" i="3"/>
  <c r="I3905" i="3" s="1"/>
  <c r="H3904" i="3"/>
  <c r="I3904" i="3" s="1"/>
  <c r="H3903" i="3"/>
  <c r="I3903" i="3" s="1"/>
  <c r="H3902" i="3"/>
  <c r="I3902" i="3" s="1"/>
  <c r="H3901" i="3"/>
  <c r="I3901" i="3" s="1"/>
  <c r="H3900" i="3"/>
  <c r="I3900" i="3" s="1"/>
  <c r="H3899" i="3"/>
  <c r="I3899" i="3" s="1"/>
  <c r="H3898" i="3"/>
  <c r="I3898" i="3" s="1"/>
  <c r="H3897" i="3"/>
  <c r="I3897" i="3" s="1"/>
  <c r="H3896" i="3"/>
  <c r="I3896" i="3" s="1"/>
  <c r="H3895" i="3"/>
  <c r="I3895" i="3" s="1"/>
  <c r="H3894" i="3"/>
  <c r="I3894" i="3" s="1"/>
  <c r="H3893" i="3"/>
  <c r="I3893" i="3" s="1"/>
  <c r="H3892" i="3"/>
  <c r="I3892" i="3" s="1"/>
  <c r="H3891" i="3"/>
  <c r="I3891" i="3" s="1"/>
  <c r="H3890" i="3"/>
  <c r="I3890" i="3" s="1"/>
  <c r="H3889" i="3"/>
  <c r="I3889" i="3" s="1"/>
  <c r="H3888" i="3"/>
  <c r="I3888" i="3" s="1"/>
  <c r="H3887" i="3"/>
  <c r="I3887" i="3" s="1"/>
  <c r="L3854" i="3"/>
  <c r="L3858" i="3"/>
  <c r="L3862" i="3"/>
  <c r="L3866" i="3"/>
  <c r="L3870" i="3"/>
  <c r="L3878" i="3"/>
  <c r="L3886" i="3"/>
  <c r="H3886" i="3"/>
  <c r="I3886" i="3" s="1"/>
  <c r="H3885" i="3"/>
  <c r="I3885" i="3" s="1"/>
  <c r="H3884" i="3"/>
  <c r="I3884" i="3" s="1"/>
  <c r="H3883" i="3"/>
  <c r="I3883" i="3" s="1"/>
  <c r="H3882" i="3"/>
  <c r="I3882" i="3" s="1"/>
  <c r="H3881" i="3"/>
  <c r="I3881" i="3" s="1"/>
  <c r="H3880" i="3"/>
  <c r="I3880" i="3" s="1"/>
  <c r="H3879" i="3"/>
  <c r="I3879" i="3" s="1"/>
  <c r="H3878" i="3"/>
  <c r="I3878" i="3" s="1"/>
  <c r="H3877" i="3"/>
  <c r="I3877" i="3" s="1"/>
  <c r="H3876" i="3"/>
  <c r="I3876" i="3" s="1"/>
  <c r="H3875" i="3"/>
  <c r="I3875" i="3" s="1"/>
  <c r="H3874" i="3"/>
  <c r="I3874" i="3" s="1"/>
  <c r="H3873" i="3"/>
  <c r="I3873" i="3" s="1"/>
  <c r="H3872" i="3"/>
  <c r="I3872" i="3" s="1"/>
  <c r="H3871" i="3"/>
  <c r="I3871" i="3" s="1"/>
  <c r="H3870" i="3"/>
  <c r="I3870" i="3" s="1"/>
  <c r="H3869" i="3"/>
  <c r="I3869" i="3" s="1"/>
  <c r="H3868" i="3"/>
  <c r="I3868" i="3" s="1"/>
  <c r="H3867" i="3"/>
  <c r="I3867" i="3" s="1"/>
  <c r="H3866" i="3"/>
  <c r="I3866" i="3" s="1"/>
  <c r="H3865" i="3"/>
  <c r="I3865" i="3" s="1"/>
  <c r="H3864" i="3"/>
  <c r="I3864" i="3" s="1"/>
  <c r="H3863" i="3"/>
  <c r="I3863" i="3" s="1"/>
  <c r="H3862" i="3"/>
  <c r="I3862" i="3" s="1"/>
  <c r="H3861" i="3"/>
  <c r="I3861" i="3" s="1"/>
  <c r="H3860" i="3"/>
  <c r="I3860" i="3" s="1"/>
  <c r="H3859" i="3"/>
  <c r="I3859" i="3" s="1"/>
  <c r="H3858" i="3"/>
  <c r="I3858" i="3" s="1"/>
  <c r="H3857" i="3"/>
  <c r="I3857" i="3" s="1"/>
  <c r="H3856" i="3"/>
  <c r="I3856" i="3" s="1"/>
  <c r="H3855" i="3"/>
  <c r="I3855" i="3" s="1"/>
  <c r="H3854" i="3"/>
  <c r="I3854" i="3" s="1"/>
  <c r="L3882" i="3" l="1"/>
  <c r="L3906" i="3"/>
  <c r="L3890" i="3"/>
  <c r="L3905" i="3"/>
  <c r="L3889" i="3"/>
  <c r="L3874" i="3"/>
  <c r="L3881" i="3"/>
  <c r="L3873" i="3"/>
  <c r="L3865" i="3"/>
  <c r="L3857" i="3"/>
  <c r="K3907" i="3"/>
  <c r="K3903" i="3"/>
  <c r="K3899" i="3"/>
  <c r="K3895" i="3"/>
  <c r="K3891" i="3"/>
  <c r="K3887" i="3"/>
  <c r="K3883" i="3"/>
  <c r="K3879" i="3"/>
  <c r="K3875" i="3"/>
  <c r="K3871" i="3"/>
  <c r="K3867" i="3"/>
  <c r="K3863" i="3"/>
  <c r="K3859" i="3"/>
  <c r="K3855" i="3"/>
  <c r="L3885" i="3"/>
  <c r="L3877" i="3"/>
  <c r="L3869" i="3"/>
  <c r="L3861" i="3"/>
  <c r="K3908" i="3"/>
  <c r="K3904" i="3"/>
  <c r="K3900" i="3"/>
  <c r="K3896" i="3"/>
  <c r="K3892" i="3"/>
  <c r="K3888" i="3"/>
  <c r="K3884" i="3"/>
  <c r="K3880" i="3"/>
  <c r="K3876" i="3"/>
  <c r="K3872" i="3"/>
  <c r="K3868" i="3"/>
  <c r="K3864" i="3"/>
  <c r="K3860" i="3"/>
  <c r="K3856" i="3"/>
  <c r="L3824" i="3"/>
  <c r="L3825" i="3"/>
  <c r="L3826" i="3"/>
  <c r="L3827" i="3"/>
  <c r="L3828" i="3"/>
  <c r="L3829" i="3"/>
  <c r="L3830" i="3"/>
  <c r="L3831" i="3"/>
  <c r="L3832" i="3"/>
  <c r="L3833" i="3"/>
  <c r="L3834" i="3"/>
  <c r="L3835" i="3"/>
  <c r="L3836" i="3"/>
  <c r="L3837" i="3"/>
  <c r="L3838" i="3"/>
  <c r="L3839" i="3"/>
  <c r="L3840" i="3"/>
  <c r="L3841" i="3"/>
  <c r="L3842" i="3"/>
  <c r="L3843" i="3"/>
  <c r="L3844" i="3"/>
  <c r="L3845" i="3"/>
  <c r="L3846" i="3"/>
  <c r="L3847" i="3"/>
  <c r="L3848" i="3"/>
  <c r="L3849" i="3"/>
  <c r="L3850" i="3"/>
  <c r="L3851" i="3"/>
  <c r="L3852" i="3"/>
  <c r="L3853" i="3"/>
  <c r="H3853" i="3"/>
  <c r="I3853" i="3" s="1"/>
  <c r="H3852" i="3"/>
  <c r="I3852" i="3" s="1"/>
  <c r="H3851" i="3"/>
  <c r="I3851" i="3" s="1"/>
  <c r="H3850" i="3"/>
  <c r="I3850" i="3" s="1"/>
  <c r="H3849" i="3"/>
  <c r="I3849" i="3" s="1"/>
  <c r="H3848" i="3"/>
  <c r="I3848" i="3" s="1"/>
  <c r="H3847" i="3"/>
  <c r="I3847" i="3" s="1"/>
  <c r="H3846" i="3"/>
  <c r="I3846" i="3" s="1"/>
  <c r="H3845" i="3"/>
  <c r="I3845" i="3" s="1"/>
  <c r="H3844" i="3"/>
  <c r="I3844" i="3" s="1"/>
  <c r="H3843" i="3"/>
  <c r="I3843" i="3" s="1"/>
  <c r="H3842" i="3"/>
  <c r="I3842" i="3" s="1"/>
  <c r="H3841" i="3"/>
  <c r="I3841" i="3" s="1"/>
  <c r="H3840" i="3"/>
  <c r="I3840" i="3" s="1"/>
  <c r="H3839" i="3"/>
  <c r="I3839" i="3" s="1"/>
  <c r="H3838" i="3"/>
  <c r="I3838" i="3" s="1"/>
  <c r="H3837" i="3"/>
  <c r="I3837" i="3" s="1"/>
  <c r="H3836" i="3"/>
  <c r="I3836" i="3" s="1"/>
  <c r="H3835" i="3"/>
  <c r="I3835" i="3" s="1"/>
  <c r="H3834" i="3"/>
  <c r="I3834" i="3" s="1"/>
  <c r="H3833" i="3"/>
  <c r="I3833" i="3" s="1"/>
  <c r="H3832" i="3"/>
  <c r="I3832" i="3" s="1"/>
  <c r="H3831" i="3"/>
  <c r="I3831" i="3" s="1"/>
  <c r="H3830" i="3"/>
  <c r="I3830" i="3" s="1"/>
  <c r="H3829" i="3"/>
  <c r="I3829" i="3" s="1"/>
  <c r="H3828" i="3"/>
  <c r="I3828" i="3" s="1"/>
  <c r="H3827" i="3"/>
  <c r="I3827" i="3" s="1"/>
  <c r="H3826" i="3"/>
  <c r="I3826" i="3" s="1"/>
  <c r="H3825" i="3"/>
  <c r="I3825" i="3" s="1"/>
  <c r="H3824" i="3"/>
  <c r="I3824" i="3" s="1"/>
  <c r="L3795" i="3"/>
  <c r="L3796" i="3"/>
  <c r="L3797" i="3"/>
  <c r="L3798" i="3"/>
  <c r="L3799" i="3"/>
  <c r="L3800" i="3"/>
  <c r="L3801" i="3"/>
  <c r="L3802" i="3"/>
  <c r="L3803" i="3"/>
  <c r="L3804" i="3"/>
  <c r="L3805" i="3"/>
  <c r="L3806" i="3"/>
  <c r="L3807" i="3"/>
  <c r="L3808" i="3"/>
  <c r="L3809" i="3"/>
  <c r="L3810" i="3"/>
  <c r="L3811" i="3"/>
  <c r="L3812" i="3"/>
  <c r="L3813" i="3"/>
  <c r="L3814" i="3"/>
  <c r="L3815" i="3"/>
  <c r="L3816" i="3"/>
  <c r="L3817" i="3"/>
  <c r="L3818" i="3"/>
  <c r="L3819" i="3"/>
  <c r="L3820" i="3"/>
  <c r="L3821" i="3"/>
  <c r="L3822" i="3"/>
  <c r="L3823" i="3"/>
  <c r="H3823" i="3"/>
  <c r="I3823" i="3" s="1"/>
  <c r="H3822" i="3"/>
  <c r="I3822" i="3" s="1"/>
  <c r="H3821" i="3"/>
  <c r="I3821" i="3" s="1"/>
  <c r="H3820" i="3"/>
  <c r="I3820" i="3" s="1"/>
  <c r="H3819" i="3"/>
  <c r="I3819" i="3" s="1"/>
  <c r="H3818" i="3"/>
  <c r="I3818" i="3" s="1"/>
  <c r="H3817" i="3"/>
  <c r="I3817" i="3" s="1"/>
  <c r="H3816" i="3"/>
  <c r="I3816" i="3" s="1"/>
  <c r="H3815" i="3"/>
  <c r="I3815" i="3" s="1"/>
  <c r="H3814" i="3"/>
  <c r="I3814" i="3" s="1"/>
  <c r="H3813" i="3"/>
  <c r="I3813" i="3" s="1"/>
  <c r="H3812" i="3"/>
  <c r="I3812" i="3" s="1"/>
  <c r="H3811" i="3"/>
  <c r="I3811" i="3" s="1"/>
  <c r="H3810" i="3"/>
  <c r="I3810" i="3" s="1"/>
  <c r="H3809" i="3"/>
  <c r="I3809" i="3" s="1"/>
  <c r="H3808" i="3"/>
  <c r="I3808" i="3" s="1"/>
  <c r="H3807" i="3"/>
  <c r="I3807" i="3" s="1"/>
  <c r="H3806" i="3"/>
  <c r="I3806" i="3" s="1"/>
  <c r="H3805" i="3"/>
  <c r="I3805" i="3" s="1"/>
  <c r="H3804" i="3"/>
  <c r="I3804" i="3" s="1"/>
  <c r="H3803" i="3"/>
  <c r="I3803" i="3" s="1"/>
  <c r="H3802" i="3"/>
  <c r="I3802" i="3" s="1"/>
  <c r="H3801" i="3"/>
  <c r="I3801" i="3" s="1"/>
  <c r="H3800" i="3"/>
  <c r="I3800" i="3" s="1"/>
  <c r="H3799" i="3"/>
  <c r="I3799" i="3" s="1"/>
  <c r="H3798" i="3"/>
  <c r="I3798" i="3" s="1"/>
  <c r="H3797" i="3"/>
  <c r="I3797" i="3" s="1"/>
  <c r="H3796" i="3"/>
  <c r="I3796" i="3" s="1"/>
  <c r="H3795" i="3"/>
  <c r="I3795" i="3" s="1"/>
  <c r="L3758" i="3"/>
  <c r="L3759" i="3"/>
  <c r="L3760" i="3"/>
  <c r="L3761" i="3"/>
  <c r="L3762" i="3"/>
  <c r="L3763" i="3"/>
  <c r="L3764" i="3"/>
  <c r="L3765" i="3"/>
  <c r="L3766" i="3"/>
  <c r="L3767" i="3"/>
  <c r="L3768" i="3"/>
  <c r="L3769" i="3"/>
  <c r="L3770" i="3"/>
  <c r="L3771" i="3"/>
  <c r="L3772" i="3"/>
  <c r="L3773" i="3"/>
  <c r="L3774" i="3"/>
  <c r="L3775" i="3"/>
  <c r="L3776" i="3"/>
  <c r="L3777" i="3"/>
  <c r="L3778" i="3"/>
  <c r="L3779" i="3"/>
  <c r="L3780" i="3"/>
  <c r="L3781" i="3"/>
  <c r="L3782" i="3"/>
  <c r="L3783" i="3"/>
  <c r="L3784" i="3"/>
  <c r="L3785" i="3"/>
  <c r="L3786" i="3"/>
  <c r="L3787" i="3"/>
  <c r="L3788" i="3"/>
  <c r="L3789" i="3"/>
  <c r="L3790" i="3"/>
  <c r="L3791" i="3"/>
  <c r="L3792" i="3"/>
  <c r="L3793" i="3"/>
  <c r="L3794" i="3"/>
  <c r="H3794" i="3"/>
  <c r="I3794" i="3" s="1"/>
  <c r="H3793" i="3"/>
  <c r="I3793" i="3" s="1"/>
  <c r="H3792" i="3"/>
  <c r="I3792" i="3" s="1"/>
  <c r="H3791" i="3"/>
  <c r="I3791" i="3" s="1"/>
  <c r="H3790" i="3"/>
  <c r="I3790" i="3" s="1"/>
  <c r="H3789" i="3"/>
  <c r="I3789" i="3" s="1"/>
  <c r="H3788" i="3"/>
  <c r="I3788" i="3" s="1"/>
  <c r="H3787" i="3"/>
  <c r="I3787" i="3" s="1"/>
  <c r="H3786" i="3"/>
  <c r="I3786" i="3" s="1"/>
  <c r="H3785" i="3"/>
  <c r="I3785" i="3" s="1"/>
  <c r="H3784" i="3"/>
  <c r="I3784" i="3" s="1"/>
  <c r="H3783" i="3"/>
  <c r="I3783" i="3" s="1"/>
  <c r="H3782" i="3"/>
  <c r="I3782" i="3" s="1"/>
  <c r="H3781" i="3"/>
  <c r="I3781" i="3" s="1"/>
  <c r="H3780" i="3"/>
  <c r="I3780" i="3" s="1"/>
  <c r="H3779" i="3"/>
  <c r="I3779" i="3" s="1"/>
  <c r="H3778" i="3"/>
  <c r="I3778" i="3" s="1"/>
  <c r="H3777" i="3"/>
  <c r="I3777" i="3" s="1"/>
  <c r="H3776" i="3"/>
  <c r="I3776" i="3" s="1"/>
  <c r="H3775" i="3"/>
  <c r="I3775" i="3" s="1"/>
  <c r="H3774" i="3"/>
  <c r="I3774" i="3" s="1"/>
  <c r="H3773" i="3"/>
  <c r="I3773" i="3" s="1"/>
  <c r="H3772" i="3"/>
  <c r="I3772" i="3" s="1"/>
  <c r="H3771" i="3"/>
  <c r="I3771" i="3" s="1"/>
  <c r="H3770" i="3"/>
  <c r="I3770" i="3" s="1"/>
  <c r="H3769" i="3"/>
  <c r="I3769" i="3" s="1"/>
  <c r="H3768" i="3"/>
  <c r="I3768" i="3" s="1"/>
  <c r="H3767" i="3"/>
  <c r="I3767" i="3" s="1"/>
  <c r="H3766" i="3"/>
  <c r="I3766" i="3" s="1"/>
  <c r="H3765" i="3"/>
  <c r="I3765" i="3" s="1"/>
  <c r="H3764" i="3"/>
  <c r="I3764" i="3" s="1"/>
  <c r="H3763" i="3"/>
  <c r="I3763" i="3" s="1"/>
  <c r="H3762" i="3"/>
  <c r="I3762" i="3" s="1"/>
  <c r="H3761" i="3"/>
  <c r="I3761" i="3" s="1"/>
  <c r="H3760" i="3"/>
  <c r="I3760" i="3" s="1"/>
  <c r="H3759" i="3"/>
  <c r="I3759" i="3" s="1"/>
  <c r="H3758" i="3"/>
  <c r="I3758" i="3" s="1"/>
  <c r="L3718" i="3"/>
  <c r="L3719" i="3"/>
  <c r="L3720" i="3"/>
  <c r="L3721" i="3"/>
  <c r="L3722" i="3"/>
  <c r="L3723" i="3"/>
  <c r="L3724" i="3"/>
  <c r="L3725" i="3"/>
  <c r="L3726" i="3"/>
  <c r="L3727" i="3"/>
  <c r="L3728" i="3"/>
  <c r="L3729" i="3"/>
  <c r="L3730" i="3"/>
  <c r="L3731" i="3"/>
  <c r="L3732" i="3"/>
  <c r="L3733" i="3"/>
  <c r="L3734" i="3"/>
  <c r="L3735" i="3"/>
  <c r="L3736" i="3"/>
  <c r="L3737" i="3"/>
  <c r="L3738" i="3"/>
  <c r="L3739" i="3"/>
  <c r="L3740" i="3"/>
  <c r="L3741" i="3"/>
  <c r="L3742" i="3"/>
  <c r="L3743" i="3"/>
  <c r="L3744" i="3"/>
  <c r="L3745" i="3"/>
  <c r="L3746" i="3"/>
  <c r="L3747" i="3"/>
  <c r="L3748" i="3"/>
  <c r="L3749" i="3"/>
  <c r="L3750" i="3"/>
  <c r="L3751" i="3"/>
  <c r="L3752" i="3"/>
  <c r="L3753" i="3"/>
  <c r="L3754" i="3"/>
  <c r="L3755" i="3"/>
  <c r="L3756" i="3"/>
  <c r="L3757" i="3"/>
  <c r="H3757" i="3"/>
  <c r="I3757" i="3" s="1"/>
  <c r="H3756" i="3"/>
  <c r="I3756" i="3" s="1"/>
  <c r="H3755" i="3"/>
  <c r="I3755" i="3" s="1"/>
  <c r="H3754" i="3"/>
  <c r="I3754" i="3" s="1"/>
  <c r="H3753" i="3"/>
  <c r="I3753" i="3" s="1"/>
  <c r="H3752" i="3"/>
  <c r="I3752" i="3" s="1"/>
  <c r="H3751" i="3"/>
  <c r="I3751" i="3" s="1"/>
  <c r="H3750" i="3"/>
  <c r="I3750" i="3" s="1"/>
  <c r="H3749" i="3"/>
  <c r="I3749" i="3" s="1"/>
  <c r="H3748" i="3"/>
  <c r="I3748" i="3" s="1"/>
  <c r="H3747" i="3"/>
  <c r="I3747" i="3" s="1"/>
  <c r="H3746" i="3"/>
  <c r="I3746" i="3" s="1"/>
  <c r="H3745" i="3"/>
  <c r="I3745" i="3" s="1"/>
  <c r="H3744" i="3"/>
  <c r="I3744" i="3" s="1"/>
  <c r="H3743" i="3"/>
  <c r="I3743" i="3" s="1"/>
  <c r="H3742" i="3"/>
  <c r="I3742" i="3" s="1"/>
  <c r="H3741" i="3"/>
  <c r="I3741" i="3" s="1"/>
  <c r="H3740" i="3"/>
  <c r="I3740" i="3" s="1"/>
  <c r="H3739" i="3"/>
  <c r="I3739" i="3" s="1"/>
  <c r="H3738" i="3"/>
  <c r="I3738" i="3" s="1"/>
  <c r="H3737" i="3"/>
  <c r="I3737" i="3" s="1"/>
  <c r="H3736" i="3"/>
  <c r="I3736" i="3" s="1"/>
  <c r="H3735" i="3"/>
  <c r="I3735" i="3" s="1"/>
  <c r="H3734" i="3"/>
  <c r="I3734" i="3" s="1"/>
  <c r="H3733" i="3"/>
  <c r="I3733" i="3" s="1"/>
  <c r="H3732" i="3"/>
  <c r="I3732" i="3" s="1"/>
  <c r="H3731" i="3"/>
  <c r="I3731" i="3" s="1"/>
  <c r="H3730" i="3"/>
  <c r="I3730" i="3" s="1"/>
  <c r="H3729" i="3"/>
  <c r="I3729" i="3" s="1"/>
  <c r="H3728" i="3"/>
  <c r="I3728" i="3" s="1"/>
  <c r="H3727" i="3"/>
  <c r="I3727" i="3" s="1"/>
  <c r="H3726" i="3"/>
  <c r="I3726" i="3" s="1"/>
  <c r="H3725" i="3"/>
  <c r="I3725" i="3" s="1"/>
  <c r="H3724" i="3"/>
  <c r="I3724" i="3" s="1"/>
  <c r="H3723" i="3"/>
  <c r="I3723" i="3" s="1"/>
  <c r="H3722" i="3"/>
  <c r="I3722" i="3" s="1"/>
  <c r="H3721" i="3"/>
  <c r="I3721" i="3" s="1"/>
  <c r="H3720" i="3"/>
  <c r="I3720" i="3" s="1"/>
  <c r="H3719" i="3"/>
  <c r="I3719" i="3" s="1"/>
  <c r="H3718" i="3"/>
  <c r="I3718" i="3" s="1"/>
  <c r="L3708" i="3" l="1"/>
  <c r="L3709" i="3"/>
  <c r="L3710" i="3"/>
  <c r="L3711" i="3"/>
  <c r="L3712" i="3"/>
  <c r="L3713" i="3"/>
  <c r="L3714" i="3"/>
  <c r="L3715" i="3"/>
  <c r="L3716" i="3"/>
  <c r="L3717" i="3"/>
  <c r="H3717" i="3"/>
  <c r="I3717" i="3" s="1"/>
  <c r="H3716" i="3"/>
  <c r="I3716" i="3" s="1"/>
  <c r="H3715" i="3"/>
  <c r="I3715" i="3" s="1"/>
  <c r="H3714" i="3"/>
  <c r="I3714" i="3" s="1"/>
  <c r="H3713" i="3"/>
  <c r="I3713" i="3" s="1"/>
  <c r="H3712" i="3"/>
  <c r="I3712" i="3" s="1"/>
  <c r="H3711" i="3"/>
  <c r="I3711" i="3" s="1"/>
  <c r="H3710" i="3"/>
  <c r="I3710" i="3" s="1"/>
  <c r="H3709" i="3"/>
  <c r="I3709" i="3" s="1"/>
  <c r="H3708" i="3"/>
  <c r="I3708" i="3" s="1"/>
  <c r="L3691" i="3"/>
  <c r="L3692" i="3"/>
  <c r="L3693" i="3"/>
  <c r="L3694" i="3"/>
  <c r="L3695" i="3"/>
  <c r="L3696" i="3"/>
  <c r="L3697" i="3"/>
  <c r="L3698" i="3"/>
  <c r="L3699" i="3"/>
  <c r="L3700" i="3"/>
  <c r="L3701" i="3"/>
  <c r="L3702" i="3"/>
  <c r="L3703" i="3"/>
  <c r="L3704" i="3"/>
  <c r="L3705" i="3"/>
  <c r="L3706" i="3"/>
  <c r="L3707" i="3"/>
  <c r="H3707" i="3"/>
  <c r="I3707" i="3" s="1"/>
  <c r="H3706" i="3"/>
  <c r="I3706" i="3" s="1"/>
  <c r="H3705" i="3"/>
  <c r="I3705" i="3" s="1"/>
  <c r="H3704" i="3"/>
  <c r="I3704" i="3" s="1"/>
  <c r="H3703" i="3"/>
  <c r="I3703" i="3" s="1"/>
  <c r="H3702" i="3"/>
  <c r="I3702" i="3" s="1"/>
  <c r="H3701" i="3"/>
  <c r="I3701" i="3" s="1"/>
  <c r="H3700" i="3"/>
  <c r="I3700" i="3" s="1"/>
  <c r="H3699" i="3"/>
  <c r="I3699" i="3" s="1"/>
  <c r="H3698" i="3"/>
  <c r="I3698" i="3" s="1"/>
  <c r="H3697" i="3"/>
  <c r="I3697" i="3" s="1"/>
  <c r="H3696" i="3"/>
  <c r="I3696" i="3" s="1"/>
  <c r="H3695" i="3"/>
  <c r="I3695" i="3" s="1"/>
  <c r="H3694" i="3"/>
  <c r="I3694" i="3" s="1"/>
  <c r="H3693" i="3"/>
  <c r="I3693" i="3" s="1"/>
  <c r="H3692" i="3"/>
  <c r="I3692" i="3" s="1"/>
  <c r="H3691" i="3"/>
  <c r="I3691" i="3" s="1"/>
  <c r="L3643" i="3" l="1"/>
  <c r="L3644" i="3"/>
  <c r="L3645" i="3"/>
  <c r="L3646" i="3"/>
  <c r="L3647" i="3"/>
  <c r="L3648" i="3"/>
  <c r="L3649" i="3"/>
  <c r="L3650" i="3"/>
  <c r="L3651" i="3"/>
  <c r="L3652" i="3"/>
  <c r="L3653" i="3"/>
  <c r="L3654" i="3"/>
  <c r="L3655" i="3"/>
  <c r="L3656" i="3"/>
  <c r="L3657" i="3"/>
  <c r="L3658" i="3"/>
  <c r="L3659" i="3"/>
  <c r="L3660" i="3"/>
  <c r="L3661" i="3"/>
  <c r="L3662" i="3"/>
  <c r="L3663" i="3"/>
  <c r="L3664" i="3"/>
  <c r="L3665" i="3"/>
  <c r="L3666" i="3"/>
  <c r="L3667" i="3"/>
  <c r="L3668" i="3"/>
  <c r="L3669" i="3"/>
  <c r="L3670" i="3"/>
  <c r="L3671" i="3"/>
  <c r="L3672" i="3"/>
  <c r="L3673" i="3"/>
  <c r="L3674" i="3"/>
  <c r="L3675" i="3"/>
  <c r="L3676" i="3"/>
  <c r="L3677" i="3"/>
  <c r="L3678" i="3"/>
  <c r="L3679" i="3"/>
  <c r="L3680" i="3"/>
  <c r="L3681" i="3"/>
  <c r="L3682" i="3"/>
  <c r="L3683" i="3"/>
  <c r="L3684" i="3"/>
  <c r="L3685" i="3"/>
  <c r="L3686" i="3"/>
  <c r="L3687" i="3"/>
  <c r="L3688" i="3"/>
  <c r="L3689" i="3"/>
  <c r="L3690" i="3"/>
  <c r="H3690" i="3"/>
  <c r="I3690" i="3" s="1"/>
  <c r="H3689" i="3"/>
  <c r="I3689" i="3" s="1"/>
  <c r="H3688" i="3"/>
  <c r="H3687" i="3"/>
  <c r="I3687" i="3" s="1"/>
  <c r="H3686" i="3"/>
  <c r="I3686" i="3" s="1"/>
  <c r="H3685" i="3"/>
  <c r="I3685" i="3" s="1"/>
  <c r="H3684" i="3"/>
  <c r="I3684" i="3" s="1"/>
  <c r="H3683" i="3"/>
  <c r="I3683" i="3" s="1"/>
  <c r="H3682" i="3"/>
  <c r="I3682" i="3" s="1"/>
  <c r="H3681" i="3"/>
  <c r="I3681" i="3" s="1"/>
  <c r="H3680" i="3"/>
  <c r="I3680" i="3" s="1"/>
  <c r="H3679" i="3"/>
  <c r="I3679" i="3" s="1"/>
  <c r="H3678" i="3"/>
  <c r="I3678" i="3" s="1"/>
  <c r="H3677" i="3"/>
  <c r="I3677" i="3" s="1"/>
  <c r="H3676" i="3"/>
  <c r="I3676" i="3" s="1"/>
  <c r="H3675" i="3"/>
  <c r="H3674" i="3"/>
  <c r="I3674" i="3" s="1"/>
  <c r="H3673" i="3"/>
  <c r="I3673" i="3" s="1"/>
  <c r="H3672" i="3"/>
  <c r="I3672" i="3" s="1"/>
  <c r="H3671" i="3"/>
  <c r="I3671" i="3" s="1"/>
  <c r="H3670" i="3"/>
  <c r="I3670" i="3" s="1"/>
  <c r="H3669" i="3"/>
  <c r="I3669" i="3" s="1"/>
  <c r="H3668" i="3"/>
  <c r="I3668" i="3" s="1"/>
  <c r="H3667" i="3"/>
  <c r="I3667" i="3" s="1"/>
  <c r="H3666" i="3"/>
  <c r="I3666" i="3" s="1"/>
  <c r="H3665" i="3"/>
  <c r="I3665" i="3" s="1"/>
  <c r="H3664" i="3"/>
  <c r="I3664" i="3" s="1"/>
  <c r="H3663" i="3"/>
  <c r="I3663" i="3" s="1"/>
  <c r="H3662" i="3"/>
  <c r="I3662" i="3" s="1"/>
  <c r="H3661" i="3"/>
  <c r="H3660" i="3"/>
  <c r="I3660" i="3" s="1"/>
  <c r="H3659" i="3"/>
  <c r="I3659" i="3" s="1"/>
  <c r="H3658" i="3"/>
  <c r="H3657" i="3"/>
  <c r="H3656" i="3"/>
  <c r="I3656" i="3" s="1"/>
  <c r="H3655" i="3"/>
  <c r="I3655" i="3" s="1"/>
  <c r="H3654" i="3"/>
  <c r="I3654" i="3" s="1"/>
  <c r="H3653" i="3"/>
  <c r="I3653" i="3" s="1"/>
  <c r="H3652" i="3"/>
  <c r="I3652" i="3" s="1"/>
  <c r="H3651" i="3"/>
  <c r="I3651" i="3" s="1"/>
  <c r="H3650" i="3"/>
  <c r="I3650" i="3" s="1"/>
  <c r="H3649" i="3"/>
  <c r="I3649" i="3" s="1"/>
  <c r="H3648" i="3"/>
  <c r="I3648" i="3" s="1"/>
  <c r="H3647" i="3"/>
  <c r="I3647" i="3" s="1"/>
  <c r="H3646" i="3"/>
  <c r="I3646" i="3" s="1"/>
  <c r="H3645" i="3"/>
  <c r="H3644" i="3"/>
  <c r="I3644" i="3" s="1"/>
  <c r="H3643" i="3"/>
  <c r="L3390" i="3"/>
  <c r="L3391" i="3"/>
  <c r="L3392" i="3"/>
  <c r="L3393" i="3"/>
  <c r="L3394" i="3"/>
  <c r="L3395" i="3"/>
  <c r="L3396" i="3"/>
  <c r="L3397" i="3"/>
  <c r="L3398" i="3"/>
  <c r="L3399" i="3"/>
  <c r="L3400" i="3"/>
  <c r="L3401" i="3"/>
  <c r="L3402" i="3"/>
  <c r="L3403" i="3"/>
  <c r="L3404" i="3"/>
  <c r="L3405" i="3"/>
  <c r="L3406" i="3"/>
  <c r="L3407" i="3"/>
  <c r="L3408" i="3"/>
  <c r="L3409" i="3"/>
  <c r="L3410" i="3"/>
  <c r="L3411" i="3"/>
  <c r="L3412" i="3"/>
  <c r="L3413" i="3"/>
  <c r="L3414" i="3"/>
  <c r="L3415" i="3"/>
  <c r="L3416" i="3"/>
  <c r="L3417" i="3"/>
  <c r="L3418" i="3"/>
  <c r="L3419" i="3"/>
  <c r="L3420" i="3"/>
  <c r="L3421" i="3"/>
  <c r="L3422" i="3"/>
  <c r="L3423" i="3"/>
  <c r="L3424" i="3"/>
  <c r="L3425" i="3"/>
  <c r="L3426" i="3"/>
  <c r="L3427" i="3"/>
  <c r="L3428" i="3"/>
  <c r="L3429" i="3"/>
  <c r="L3430" i="3"/>
  <c r="L3431" i="3"/>
  <c r="L3432" i="3"/>
  <c r="L3433" i="3"/>
  <c r="L3434" i="3"/>
  <c r="L3435" i="3"/>
  <c r="L3436" i="3"/>
  <c r="L3437" i="3"/>
  <c r="L3438" i="3"/>
  <c r="L3439" i="3"/>
  <c r="L3440" i="3"/>
  <c r="L3441" i="3"/>
  <c r="L3442" i="3"/>
  <c r="L3443" i="3"/>
  <c r="L3444" i="3"/>
  <c r="L3445" i="3"/>
  <c r="L3446" i="3"/>
  <c r="L3447" i="3"/>
  <c r="L3448" i="3"/>
  <c r="L3449" i="3"/>
  <c r="L3450" i="3"/>
  <c r="L3451" i="3"/>
  <c r="L3452" i="3"/>
  <c r="L3453" i="3"/>
  <c r="L3454" i="3"/>
  <c r="L3455" i="3"/>
  <c r="L3456" i="3"/>
  <c r="L3457" i="3"/>
  <c r="L3458" i="3"/>
  <c r="L3459" i="3"/>
  <c r="L3460" i="3"/>
  <c r="L3461" i="3"/>
  <c r="L3462" i="3"/>
  <c r="L3463" i="3"/>
  <c r="L3464" i="3"/>
  <c r="L3465" i="3"/>
  <c r="L3466" i="3"/>
  <c r="L3467" i="3"/>
  <c r="L3468" i="3"/>
  <c r="L3469" i="3"/>
  <c r="L3470" i="3"/>
  <c r="L3471" i="3"/>
  <c r="L3472" i="3"/>
  <c r="L3473" i="3"/>
  <c r="L3474" i="3"/>
  <c r="L3475" i="3"/>
  <c r="L3476" i="3"/>
  <c r="L3477" i="3"/>
  <c r="L3478" i="3"/>
  <c r="L3479" i="3"/>
  <c r="L3480" i="3"/>
  <c r="L3481" i="3"/>
  <c r="L3482" i="3"/>
  <c r="L3483" i="3"/>
  <c r="L3484" i="3"/>
  <c r="L3485" i="3"/>
  <c r="L3486" i="3"/>
  <c r="L3487" i="3"/>
  <c r="L3488" i="3"/>
  <c r="L3489" i="3"/>
  <c r="L3490" i="3"/>
  <c r="L3491" i="3"/>
  <c r="L3492" i="3"/>
  <c r="L3493" i="3"/>
  <c r="L3494" i="3"/>
  <c r="L3495" i="3"/>
  <c r="L3496" i="3"/>
  <c r="L3497" i="3"/>
  <c r="L3498" i="3"/>
  <c r="L3499" i="3"/>
  <c r="L3500" i="3"/>
  <c r="L3501" i="3"/>
  <c r="L3502" i="3"/>
  <c r="L3503" i="3"/>
  <c r="L3504" i="3"/>
  <c r="L3505" i="3"/>
  <c r="L3506" i="3"/>
  <c r="L3507" i="3"/>
  <c r="L3508" i="3"/>
  <c r="L3509" i="3"/>
  <c r="L3510" i="3"/>
  <c r="L3511" i="3"/>
  <c r="L3512" i="3"/>
  <c r="L3513" i="3"/>
  <c r="L3514" i="3"/>
  <c r="L3515" i="3"/>
  <c r="L3516" i="3"/>
  <c r="L3517" i="3"/>
  <c r="L3518" i="3"/>
  <c r="L3519" i="3"/>
  <c r="L3520" i="3"/>
  <c r="L3521" i="3"/>
  <c r="L3522" i="3"/>
  <c r="L3523" i="3"/>
  <c r="L3524" i="3"/>
  <c r="L3525" i="3"/>
  <c r="L3526" i="3"/>
  <c r="L3527" i="3"/>
  <c r="L3528" i="3"/>
  <c r="L3529" i="3"/>
  <c r="L3530" i="3"/>
  <c r="L3531" i="3"/>
  <c r="L3532" i="3"/>
  <c r="L3533" i="3"/>
  <c r="L3534" i="3"/>
  <c r="L3535" i="3"/>
  <c r="L3536" i="3"/>
  <c r="L3537" i="3"/>
  <c r="L3538" i="3"/>
  <c r="L3539" i="3"/>
  <c r="L3540" i="3"/>
  <c r="L3541" i="3"/>
  <c r="L3542" i="3"/>
  <c r="L3543" i="3"/>
  <c r="L3544" i="3"/>
  <c r="L3545" i="3"/>
  <c r="L3546" i="3"/>
  <c r="L3547" i="3"/>
  <c r="L3548" i="3"/>
  <c r="L3549" i="3"/>
  <c r="L3550" i="3"/>
  <c r="L3551" i="3"/>
  <c r="L3552" i="3"/>
  <c r="L3553" i="3"/>
  <c r="L3554" i="3"/>
  <c r="L3555" i="3"/>
  <c r="L3556" i="3"/>
  <c r="L3557" i="3"/>
  <c r="L3558" i="3"/>
  <c r="L3559" i="3"/>
  <c r="L3560" i="3"/>
  <c r="L3561" i="3"/>
  <c r="L3562" i="3"/>
  <c r="L3563" i="3"/>
  <c r="L3564" i="3"/>
  <c r="L3565" i="3"/>
  <c r="L3566" i="3"/>
  <c r="L3567" i="3"/>
  <c r="L3568" i="3"/>
  <c r="L3569" i="3"/>
  <c r="L3570" i="3"/>
  <c r="L3571" i="3"/>
  <c r="L3572" i="3"/>
  <c r="L3573" i="3"/>
  <c r="L3574" i="3"/>
  <c r="L3575" i="3"/>
  <c r="L3576" i="3"/>
  <c r="L3577" i="3"/>
  <c r="L3578" i="3"/>
  <c r="L3579" i="3"/>
  <c r="L3580" i="3"/>
  <c r="L3581" i="3"/>
  <c r="L3582" i="3"/>
  <c r="L3583" i="3"/>
  <c r="L3584" i="3"/>
  <c r="L3585" i="3"/>
  <c r="L3586" i="3"/>
  <c r="L3587" i="3"/>
  <c r="L3588" i="3"/>
  <c r="L3589" i="3"/>
  <c r="L3590" i="3"/>
  <c r="L3591" i="3"/>
  <c r="L3592" i="3"/>
  <c r="L3593" i="3"/>
  <c r="L3594" i="3"/>
  <c r="L3595" i="3"/>
  <c r="L3596" i="3"/>
  <c r="L3597" i="3"/>
  <c r="L3598" i="3"/>
  <c r="L3599" i="3"/>
  <c r="L3600" i="3"/>
  <c r="L3601" i="3"/>
  <c r="L3602" i="3"/>
  <c r="L3603" i="3"/>
  <c r="L3604" i="3"/>
  <c r="L3605" i="3"/>
  <c r="L3606" i="3"/>
  <c r="L3607" i="3"/>
  <c r="L3608" i="3"/>
  <c r="L3609" i="3"/>
  <c r="L3610" i="3"/>
  <c r="L3611" i="3"/>
  <c r="L3612" i="3"/>
  <c r="L3613" i="3"/>
  <c r="L3614" i="3"/>
  <c r="L3615" i="3"/>
  <c r="L3616" i="3"/>
  <c r="L3617" i="3"/>
  <c r="L3618" i="3"/>
  <c r="L3619" i="3"/>
  <c r="L3620" i="3"/>
  <c r="L3621" i="3"/>
  <c r="L3622" i="3"/>
  <c r="L3623" i="3"/>
  <c r="L3624" i="3"/>
  <c r="L3625" i="3"/>
  <c r="L3626" i="3"/>
  <c r="L3627" i="3"/>
  <c r="L3628" i="3"/>
  <c r="L3629" i="3"/>
  <c r="L3630" i="3"/>
  <c r="L3631" i="3"/>
  <c r="L3632" i="3"/>
  <c r="L3633" i="3"/>
  <c r="L3634" i="3"/>
  <c r="L3635" i="3"/>
  <c r="L3636" i="3"/>
  <c r="L3637" i="3"/>
  <c r="L3638" i="3"/>
  <c r="L3639" i="3"/>
  <c r="L3640" i="3"/>
  <c r="L3641" i="3"/>
  <c r="L3642" i="3"/>
  <c r="H3642" i="3"/>
  <c r="I3642" i="3" s="1"/>
  <c r="H3641" i="3"/>
  <c r="I3641" i="3" s="1"/>
  <c r="H3640" i="3"/>
  <c r="I3640" i="3" s="1"/>
  <c r="H3639" i="3"/>
  <c r="I3639" i="3" s="1"/>
  <c r="H3638" i="3"/>
  <c r="I3638" i="3" s="1"/>
  <c r="H3637" i="3"/>
  <c r="H3636" i="3"/>
  <c r="I3636" i="3" s="1"/>
  <c r="H3635" i="3"/>
  <c r="I3635" i="3" s="1"/>
  <c r="H3634" i="3"/>
  <c r="I3634" i="3" s="1"/>
  <c r="H3633" i="3"/>
  <c r="I3633" i="3" s="1"/>
  <c r="H3632" i="3"/>
  <c r="I3632" i="3" s="1"/>
  <c r="H3631" i="3"/>
  <c r="I3631" i="3" s="1"/>
  <c r="H3630" i="3"/>
  <c r="I3630" i="3" s="1"/>
  <c r="H3629" i="3"/>
  <c r="H3628" i="3"/>
  <c r="I3628" i="3" s="1"/>
  <c r="H3627" i="3"/>
  <c r="I3627" i="3" s="1"/>
  <c r="H3626" i="3"/>
  <c r="I3626" i="3" s="1"/>
  <c r="H3625" i="3"/>
  <c r="I3625" i="3" s="1"/>
  <c r="H3624" i="3"/>
  <c r="I3624" i="3" s="1"/>
  <c r="H3623" i="3"/>
  <c r="I3623" i="3" s="1"/>
  <c r="H3622" i="3"/>
  <c r="I3622" i="3" s="1"/>
  <c r="H3621" i="3"/>
  <c r="I3621" i="3" s="1"/>
  <c r="H3620" i="3"/>
  <c r="I3620" i="3" s="1"/>
  <c r="H3619" i="3"/>
  <c r="I3619" i="3" s="1"/>
  <c r="H3618" i="3"/>
  <c r="I3618" i="3" s="1"/>
  <c r="H3617" i="3"/>
  <c r="I3617" i="3" s="1"/>
  <c r="H3616" i="3"/>
  <c r="I3616" i="3" s="1"/>
  <c r="H3615" i="3"/>
  <c r="I3615" i="3" s="1"/>
  <c r="H3614" i="3"/>
  <c r="I3614" i="3" s="1"/>
  <c r="H3613" i="3"/>
  <c r="I3613" i="3" s="1"/>
  <c r="H3612" i="3"/>
  <c r="I3612" i="3" s="1"/>
  <c r="H3611" i="3"/>
  <c r="I3611" i="3" s="1"/>
  <c r="H3610" i="3"/>
  <c r="I3610" i="3" s="1"/>
  <c r="H3609" i="3"/>
  <c r="I3609" i="3" s="1"/>
  <c r="H3608" i="3"/>
  <c r="I3608" i="3" s="1"/>
  <c r="H3607" i="3"/>
  <c r="I3607" i="3" s="1"/>
  <c r="H3606" i="3"/>
  <c r="I3606" i="3" s="1"/>
  <c r="H3605" i="3"/>
  <c r="I3605" i="3" s="1"/>
  <c r="H3604" i="3"/>
  <c r="I3604" i="3" s="1"/>
  <c r="H3603" i="3"/>
  <c r="I3603" i="3" s="1"/>
  <c r="H3602" i="3"/>
  <c r="I3602" i="3" s="1"/>
  <c r="H3601" i="3"/>
  <c r="I3601" i="3" s="1"/>
  <c r="H3600" i="3"/>
  <c r="I3600" i="3" s="1"/>
  <c r="H3599" i="3"/>
  <c r="I3599" i="3" s="1"/>
  <c r="H3598" i="3"/>
  <c r="I3598" i="3" s="1"/>
  <c r="H3597" i="3"/>
  <c r="I3597" i="3" s="1"/>
  <c r="H3596" i="3"/>
  <c r="I3596" i="3" s="1"/>
  <c r="H3595" i="3"/>
  <c r="I3595" i="3" s="1"/>
  <c r="H3594" i="3"/>
  <c r="I3594" i="3" s="1"/>
  <c r="H3593" i="3"/>
  <c r="I3593" i="3" s="1"/>
  <c r="H3592" i="3"/>
  <c r="I3592" i="3" s="1"/>
  <c r="H3591" i="3"/>
  <c r="I3591" i="3" s="1"/>
  <c r="H3590" i="3"/>
  <c r="I3590" i="3" s="1"/>
  <c r="H3589" i="3"/>
  <c r="I3589" i="3" s="1"/>
  <c r="H3588" i="3"/>
  <c r="I3588" i="3" s="1"/>
  <c r="H3587" i="3"/>
  <c r="I3587" i="3" s="1"/>
  <c r="H3586" i="3"/>
  <c r="I3586" i="3" s="1"/>
  <c r="H3585" i="3"/>
  <c r="I3585" i="3" s="1"/>
  <c r="H3584" i="3"/>
  <c r="I3584" i="3" s="1"/>
  <c r="H3583" i="3"/>
  <c r="I3583" i="3" s="1"/>
  <c r="H3582" i="3"/>
  <c r="I3582" i="3" s="1"/>
  <c r="H3581" i="3"/>
  <c r="I3581" i="3" s="1"/>
  <c r="H3580" i="3"/>
  <c r="I3580" i="3" s="1"/>
  <c r="H3579" i="3"/>
  <c r="I3579" i="3" s="1"/>
  <c r="H3578" i="3"/>
  <c r="I3578" i="3" s="1"/>
  <c r="H3577" i="3"/>
  <c r="I3577" i="3" s="1"/>
  <c r="H3576" i="3"/>
  <c r="I3576" i="3" s="1"/>
  <c r="H3575" i="3"/>
  <c r="I3575" i="3" s="1"/>
  <c r="H3574" i="3"/>
  <c r="I3574" i="3" s="1"/>
  <c r="H3573" i="3"/>
  <c r="I3573" i="3" s="1"/>
  <c r="H3572" i="3"/>
  <c r="I3572" i="3" s="1"/>
  <c r="H3571" i="3"/>
  <c r="I3571" i="3" s="1"/>
  <c r="H3570" i="3"/>
  <c r="I3570" i="3" s="1"/>
  <c r="H3569" i="3"/>
  <c r="I3569" i="3" s="1"/>
  <c r="H3568" i="3"/>
  <c r="I3568" i="3" s="1"/>
  <c r="H3567" i="3"/>
  <c r="I3567" i="3" s="1"/>
  <c r="H3566" i="3"/>
  <c r="I3566" i="3" s="1"/>
  <c r="H3565" i="3"/>
  <c r="I3565" i="3" s="1"/>
  <c r="H3564" i="3"/>
  <c r="I3564" i="3" s="1"/>
  <c r="H3563" i="3"/>
  <c r="H3562" i="3"/>
  <c r="I3562" i="3" s="1"/>
  <c r="H3561" i="3"/>
  <c r="I3561" i="3" s="1"/>
  <c r="H3560" i="3"/>
  <c r="I3560" i="3" s="1"/>
  <c r="H3559" i="3"/>
  <c r="I3559" i="3" s="1"/>
  <c r="H3558" i="3"/>
  <c r="I3558" i="3" s="1"/>
  <c r="H3557" i="3"/>
  <c r="I3557" i="3" s="1"/>
  <c r="H3556" i="3"/>
  <c r="I3556" i="3" s="1"/>
  <c r="H3555" i="3"/>
  <c r="I3555" i="3" s="1"/>
  <c r="H3554" i="3"/>
  <c r="I3554" i="3" s="1"/>
  <c r="H3553" i="3"/>
  <c r="I3553" i="3" s="1"/>
  <c r="H3552" i="3"/>
  <c r="I3552" i="3" s="1"/>
  <c r="H3551" i="3"/>
  <c r="I3551" i="3" s="1"/>
  <c r="H3550" i="3"/>
  <c r="H3549" i="3"/>
  <c r="I3549" i="3" s="1"/>
  <c r="H3548" i="3"/>
  <c r="I3548" i="3" s="1"/>
  <c r="H3547" i="3"/>
  <c r="I3547" i="3" s="1"/>
  <c r="H3546" i="3"/>
  <c r="I3546" i="3" s="1"/>
  <c r="H3545" i="3"/>
  <c r="I3545" i="3" s="1"/>
  <c r="H3544" i="3"/>
  <c r="I3544" i="3" s="1"/>
  <c r="H3543" i="3"/>
  <c r="I3543" i="3" s="1"/>
  <c r="H3542" i="3"/>
  <c r="I3542" i="3" s="1"/>
  <c r="H3541" i="3"/>
  <c r="I3541" i="3" s="1"/>
  <c r="H3540" i="3"/>
  <c r="I3540" i="3" s="1"/>
  <c r="H3539" i="3"/>
  <c r="I3539" i="3" s="1"/>
  <c r="H3538" i="3"/>
  <c r="I3538" i="3" s="1"/>
  <c r="H3537" i="3"/>
  <c r="I3537" i="3" s="1"/>
  <c r="H3536" i="3"/>
  <c r="I3536" i="3" s="1"/>
  <c r="H3535" i="3"/>
  <c r="I3535" i="3" s="1"/>
  <c r="H3534" i="3"/>
  <c r="I3534" i="3" s="1"/>
  <c r="H3533" i="3"/>
  <c r="I3533" i="3" s="1"/>
  <c r="H3532" i="3"/>
  <c r="H3531" i="3"/>
  <c r="I3531" i="3" s="1"/>
  <c r="H3530" i="3"/>
  <c r="I3530" i="3" s="1"/>
  <c r="H3529" i="3"/>
  <c r="I3529" i="3" s="1"/>
  <c r="H3528" i="3"/>
  <c r="I3528" i="3" s="1"/>
  <c r="H3527" i="3"/>
  <c r="I3527" i="3" s="1"/>
  <c r="H3526" i="3"/>
  <c r="I3526" i="3" s="1"/>
  <c r="H3525" i="3"/>
  <c r="I3525" i="3" s="1"/>
  <c r="H3524" i="3"/>
  <c r="I3524" i="3" s="1"/>
  <c r="H3523" i="3"/>
  <c r="I3523" i="3" s="1"/>
  <c r="H3522" i="3"/>
  <c r="H3521" i="3"/>
  <c r="I3521" i="3" s="1"/>
  <c r="H3520" i="3"/>
  <c r="I3520" i="3" s="1"/>
  <c r="H3519" i="3"/>
  <c r="I3519" i="3" s="1"/>
  <c r="H3518" i="3"/>
  <c r="I3518" i="3" s="1"/>
  <c r="H3517" i="3"/>
  <c r="I3517" i="3" s="1"/>
  <c r="H3516" i="3"/>
  <c r="I3516" i="3" s="1"/>
  <c r="H3515" i="3"/>
  <c r="I3515" i="3" s="1"/>
  <c r="H3514" i="3"/>
  <c r="I3514" i="3" s="1"/>
  <c r="H3513" i="3"/>
  <c r="I3513" i="3" s="1"/>
  <c r="H3512" i="3"/>
  <c r="I3512" i="3" s="1"/>
  <c r="H3511" i="3"/>
  <c r="I3511" i="3" s="1"/>
  <c r="H3510" i="3"/>
  <c r="I3510" i="3" s="1"/>
  <c r="H3509" i="3"/>
  <c r="I3509" i="3" s="1"/>
  <c r="H3508" i="3"/>
  <c r="I3508" i="3" s="1"/>
  <c r="H3507" i="3"/>
  <c r="I3507" i="3" s="1"/>
  <c r="H3506" i="3"/>
  <c r="I3506" i="3" s="1"/>
  <c r="H3505" i="3"/>
  <c r="I3505" i="3" s="1"/>
  <c r="H3504" i="3"/>
  <c r="I3504" i="3" s="1"/>
  <c r="H3503" i="3"/>
  <c r="I3503" i="3" s="1"/>
  <c r="H3502" i="3"/>
  <c r="I3502" i="3" s="1"/>
  <c r="H3501" i="3"/>
  <c r="I3501" i="3" s="1"/>
  <c r="H3500" i="3"/>
  <c r="I3500" i="3" s="1"/>
  <c r="H3499" i="3"/>
  <c r="I3499" i="3" s="1"/>
  <c r="H3498" i="3"/>
  <c r="I3498" i="3" s="1"/>
  <c r="H3497" i="3"/>
  <c r="I3497" i="3" s="1"/>
  <c r="H3496" i="3"/>
  <c r="I3496" i="3" s="1"/>
  <c r="H3495" i="3"/>
  <c r="I3495" i="3" s="1"/>
  <c r="H3494" i="3"/>
  <c r="I3494" i="3" s="1"/>
  <c r="H3493" i="3"/>
  <c r="I3493" i="3" s="1"/>
  <c r="H3492" i="3"/>
  <c r="I3492" i="3" s="1"/>
  <c r="H3491" i="3"/>
  <c r="I3491" i="3" s="1"/>
  <c r="H3490" i="3"/>
  <c r="I3490" i="3" s="1"/>
  <c r="H3489" i="3"/>
  <c r="I3489" i="3" s="1"/>
  <c r="H3488" i="3"/>
  <c r="I3488" i="3" s="1"/>
  <c r="H3487" i="3"/>
  <c r="I3487" i="3" s="1"/>
  <c r="H3486" i="3"/>
  <c r="I3486" i="3" s="1"/>
  <c r="H3485" i="3"/>
  <c r="I3485" i="3" s="1"/>
  <c r="H3484" i="3"/>
  <c r="I3484" i="3" s="1"/>
  <c r="H3483" i="3"/>
  <c r="I3483" i="3" s="1"/>
  <c r="H3482" i="3"/>
  <c r="I3482" i="3" s="1"/>
  <c r="H3481" i="3"/>
  <c r="I3481" i="3" s="1"/>
  <c r="H3480" i="3"/>
  <c r="I3480" i="3" s="1"/>
  <c r="H3479" i="3"/>
  <c r="I3479" i="3" s="1"/>
  <c r="H3478" i="3"/>
  <c r="I3478" i="3" s="1"/>
  <c r="H3477" i="3"/>
  <c r="I3477" i="3" s="1"/>
  <c r="H3476" i="3"/>
  <c r="I3476" i="3" s="1"/>
  <c r="H3475" i="3"/>
  <c r="I3475" i="3" s="1"/>
  <c r="H3474" i="3"/>
  <c r="H3473" i="3"/>
  <c r="I3473" i="3" s="1"/>
  <c r="H3472" i="3"/>
  <c r="I3472" i="3" s="1"/>
  <c r="H3471" i="3"/>
  <c r="I3471" i="3" s="1"/>
  <c r="H3470" i="3"/>
  <c r="I3470" i="3" s="1"/>
  <c r="H3469" i="3"/>
  <c r="I3469" i="3" s="1"/>
  <c r="H3468" i="3"/>
  <c r="I3468" i="3" s="1"/>
  <c r="H3467" i="3"/>
  <c r="I3467" i="3" s="1"/>
  <c r="H3466" i="3"/>
  <c r="I3466" i="3" s="1"/>
  <c r="H3465" i="3"/>
  <c r="I3465" i="3" s="1"/>
  <c r="H3464" i="3"/>
  <c r="I3464" i="3" s="1"/>
  <c r="H3463" i="3"/>
  <c r="I3463" i="3" s="1"/>
  <c r="H3462" i="3"/>
  <c r="I3462" i="3" s="1"/>
  <c r="H3461" i="3"/>
  <c r="I3461" i="3" s="1"/>
  <c r="H3460" i="3"/>
  <c r="I3460" i="3" s="1"/>
  <c r="H3459" i="3"/>
  <c r="I3459" i="3" s="1"/>
  <c r="H3458" i="3"/>
  <c r="I3458" i="3" s="1"/>
  <c r="H3457" i="3"/>
  <c r="I3457" i="3" s="1"/>
  <c r="H3456" i="3"/>
  <c r="I3456" i="3" s="1"/>
  <c r="H3455" i="3"/>
  <c r="I3455" i="3" s="1"/>
  <c r="H3454" i="3"/>
  <c r="I3454" i="3" s="1"/>
  <c r="H3453" i="3"/>
  <c r="I3453" i="3" s="1"/>
  <c r="H3452" i="3"/>
  <c r="I3452" i="3" s="1"/>
  <c r="H3451" i="3"/>
  <c r="I3451" i="3" s="1"/>
  <c r="H3450" i="3"/>
  <c r="I3450" i="3" s="1"/>
  <c r="H3449" i="3"/>
  <c r="I3449" i="3" s="1"/>
  <c r="H3448" i="3"/>
  <c r="I3448" i="3" s="1"/>
  <c r="H3447" i="3"/>
  <c r="I3447" i="3" s="1"/>
  <c r="H3446" i="3"/>
  <c r="I3446" i="3" s="1"/>
  <c r="H3445" i="3"/>
  <c r="I3445" i="3" s="1"/>
  <c r="H3444" i="3"/>
  <c r="I3444" i="3" s="1"/>
  <c r="H3443" i="3"/>
  <c r="I3443" i="3" s="1"/>
  <c r="H3442" i="3"/>
  <c r="I3442" i="3" s="1"/>
  <c r="H3441" i="3"/>
  <c r="H3440" i="3"/>
  <c r="I3440" i="3" s="1"/>
  <c r="H3439" i="3"/>
  <c r="I3439" i="3" s="1"/>
  <c r="H3438" i="3"/>
  <c r="I3438" i="3" s="1"/>
  <c r="H3437" i="3"/>
  <c r="I3437" i="3" s="1"/>
  <c r="H3436" i="3"/>
  <c r="I3436" i="3" s="1"/>
  <c r="H3435" i="3"/>
  <c r="I3435" i="3" s="1"/>
  <c r="H3434" i="3"/>
  <c r="I3434" i="3" s="1"/>
  <c r="H3433" i="3"/>
  <c r="I3433" i="3" s="1"/>
  <c r="H3432" i="3"/>
  <c r="I3432" i="3" s="1"/>
  <c r="H3431" i="3"/>
  <c r="I3431" i="3" s="1"/>
  <c r="H3430" i="3"/>
  <c r="I3430" i="3" s="1"/>
  <c r="H3429" i="3"/>
  <c r="I3429" i="3" s="1"/>
  <c r="H3428" i="3"/>
  <c r="I3428" i="3" s="1"/>
  <c r="H3427" i="3"/>
  <c r="I3427" i="3" s="1"/>
  <c r="H3426" i="3"/>
  <c r="I3426" i="3" s="1"/>
  <c r="H3425" i="3"/>
  <c r="I3425" i="3" s="1"/>
  <c r="H3424" i="3"/>
  <c r="I3424" i="3" s="1"/>
  <c r="H3423" i="3"/>
  <c r="I3423" i="3" s="1"/>
  <c r="H3422" i="3"/>
  <c r="I3422" i="3" s="1"/>
  <c r="H3421" i="3"/>
  <c r="I3421" i="3" s="1"/>
  <c r="H3420" i="3"/>
  <c r="I3420" i="3" s="1"/>
  <c r="H3419" i="3"/>
  <c r="I3419" i="3" s="1"/>
  <c r="H3418" i="3"/>
  <c r="I3418" i="3" s="1"/>
  <c r="H3417" i="3"/>
  <c r="I3417" i="3" s="1"/>
  <c r="H3416" i="3"/>
  <c r="I3416" i="3" s="1"/>
  <c r="H3415" i="3"/>
  <c r="I3415" i="3" s="1"/>
  <c r="H3414" i="3"/>
  <c r="I3414" i="3" s="1"/>
  <c r="H3413" i="3"/>
  <c r="I3413" i="3" s="1"/>
  <c r="H3412" i="3"/>
  <c r="I3412" i="3" s="1"/>
  <c r="H3411" i="3"/>
  <c r="I3411" i="3" s="1"/>
  <c r="H3410" i="3"/>
  <c r="I3410" i="3" s="1"/>
  <c r="H3409" i="3"/>
  <c r="I3409" i="3" s="1"/>
  <c r="H3408" i="3"/>
  <c r="I3408" i="3" s="1"/>
  <c r="H3407" i="3"/>
  <c r="I3407" i="3" s="1"/>
  <c r="H3406" i="3"/>
  <c r="I3406" i="3" s="1"/>
  <c r="H3405" i="3"/>
  <c r="I3405" i="3" s="1"/>
  <c r="H3404" i="3"/>
  <c r="I3404" i="3" s="1"/>
  <c r="H3403" i="3"/>
  <c r="I3403" i="3" s="1"/>
  <c r="H3402" i="3"/>
  <c r="I3402" i="3" s="1"/>
  <c r="H3401" i="3"/>
  <c r="I3401" i="3" s="1"/>
  <c r="H3400" i="3"/>
  <c r="I3400" i="3" s="1"/>
  <c r="H3399" i="3"/>
  <c r="I3399" i="3" s="1"/>
  <c r="H3398" i="3"/>
  <c r="I3398" i="3" s="1"/>
  <c r="H3397" i="3"/>
  <c r="I3397" i="3" s="1"/>
  <c r="H3396" i="3"/>
  <c r="I3396" i="3" s="1"/>
  <c r="H3395" i="3"/>
  <c r="I3395" i="3" s="1"/>
  <c r="H3394" i="3"/>
  <c r="I3394" i="3" s="1"/>
  <c r="H3393" i="3"/>
  <c r="I3393" i="3" s="1"/>
  <c r="H3392" i="3"/>
  <c r="I3392" i="3" s="1"/>
  <c r="H3391" i="3"/>
  <c r="I3391" i="3" s="1"/>
  <c r="H3390" i="3"/>
  <c r="I3390" i="3" s="1"/>
  <c r="L3349" i="3" l="1"/>
  <c r="L3350" i="3"/>
  <c r="L3351" i="3"/>
  <c r="L3352" i="3"/>
  <c r="L3353" i="3"/>
  <c r="L3354" i="3"/>
  <c r="L3355" i="3"/>
  <c r="L3356" i="3"/>
  <c r="L3357" i="3"/>
  <c r="L3358" i="3"/>
  <c r="L3359" i="3"/>
  <c r="L3360" i="3"/>
  <c r="L3361" i="3"/>
  <c r="L3362" i="3"/>
  <c r="L3363" i="3"/>
  <c r="L3364" i="3"/>
  <c r="L3365" i="3"/>
  <c r="L3366" i="3"/>
  <c r="L3367" i="3"/>
  <c r="L3368" i="3"/>
  <c r="L3369" i="3"/>
  <c r="L3370" i="3"/>
  <c r="L3371" i="3"/>
  <c r="L3372" i="3"/>
  <c r="L3373" i="3"/>
  <c r="L3374" i="3"/>
  <c r="L3375" i="3"/>
  <c r="L3376" i="3"/>
  <c r="L3377" i="3"/>
  <c r="L3378" i="3"/>
  <c r="L3379" i="3"/>
  <c r="L3380" i="3"/>
  <c r="L3381" i="3"/>
  <c r="L3382" i="3"/>
  <c r="L3383" i="3"/>
  <c r="L3384" i="3"/>
  <c r="L3385" i="3"/>
  <c r="L3386" i="3"/>
  <c r="L3387" i="3"/>
  <c r="L3388" i="3"/>
  <c r="L3389" i="3"/>
  <c r="H3389" i="3"/>
  <c r="I3389" i="3" s="1"/>
  <c r="H3388" i="3"/>
  <c r="I3388" i="3" s="1"/>
  <c r="H3387" i="3"/>
  <c r="I3387" i="3" s="1"/>
  <c r="H3386" i="3"/>
  <c r="H3385" i="3"/>
  <c r="I3385" i="3" s="1"/>
  <c r="H3384" i="3"/>
  <c r="I3384" i="3" s="1"/>
  <c r="H3383" i="3"/>
  <c r="I3383" i="3" s="1"/>
  <c r="H3382" i="3"/>
  <c r="I3382" i="3" s="1"/>
  <c r="H3381" i="3"/>
  <c r="I3381" i="3" s="1"/>
  <c r="H3380" i="3"/>
  <c r="I3380" i="3" s="1"/>
  <c r="H3379" i="3"/>
  <c r="H3378" i="3"/>
  <c r="I3378" i="3" s="1"/>
  <c r="H3377" i="3"/>
  <c r="H3376" i="3"/>
  <c r="I3376" i="3" s="1"/>
  <c r="H3375" i="3"/>
  <c r="I3375" i="3" s="1"/>
  <c r="H3374" i="3"/>
  <c r="I3374" i="3" s="1"/>
  <c r="H3373" i="3"/>
  <c r="I3373" i="3" s="1"/>
  <c r="H3372" i="3"/>
  <c r="I3372" i="3" s="1"/>
  <c r="H3371" i="3"/>
  <c r="I3371" i="3" s="1"/>
  <c r="H3370" i="3"/>
  <c r="I3370" i="3" s="1"/>
  <c r="H3369" i="3"/>
  <c r="I3369" i="3" s="1"/>
  <c r="H3368" i="3"/>
  <c r="H3367" i="3"/>
  <c r="I3367" i="3" s="1"/>
  <c r="H3366" i="3"/>
  <c r="I3366" i="3" s="1"/>
  <c r="H3365" i="3"/>
  <c r="I3365" i="3" s="1"/>
  <c r="H3364" i="3"/>
  <c r="I3364" i="3" s="1"/>
  <c r="H3363" i="3"/>
  <c r="H3362" i="3"/>
  <c r="H3361" i="3"/>
  <c r="I3361" i="3" s="1"/>
  <c r="H3360" i="3"/>
  <c r="I3360" i="3" s="1"/>
  <c r="H3359" i="3"/>
  <c r="I3359" i="3" s="1"/>
  <c r="H3358" i="3"/>
  <c r="I3358" i="3" s="1"/>
  <c r="H3357" i="3"/>
  <c r="I3357" i="3" s="1"/>
  <c r="H3356" i="3"/>
  <c r="I3356" i="3" s="1"/>
  <c r="H3355" i="3"/>
  <c r="I3355" i="3" s="1"/>
  <c r="H3354" i="3"/>
  <c r="I3354" i="3" s="1"/>
  <c r="H3353" i="3"/>
  <c r="I3353" i="3" s="1"/>
  <c r="H3352" i="3"/>
  <c r="I3352" i="3" s="1"/>
  <c r="H3351" i="3"/>
  <c r="I3351" i="3" s="1"/>
  <c r="H3350" i="3"/>
  <c r="H3349" i="3"/>
  <c r="I3349" i="3" s="1"/>
  <c r="L3077" i="3"/>
  <c r="L3078" i="3"/>
  <c r="L3079" i="3"/>
  <c r="L3080" i="3"/>
  <c r="L3081" i="3"/>
  <c r="L3082" i="3"/>
  <c r="L3083" i="3"/>
  <c r="L3084" i="3"/>
  <c r="L3085" i="3"/>
  <c r="L3086" i="3"/>
  <c r="L3087" i="3"/>
  <c r="L3088" i="3"/>
  <c r="L3089" i="3"/>
  <c r="L3090" i="3"/>
  <c r="L3091" i="3"/>
  <c r="L3092" i="3"/>
  <c r="L3093" i="3"/>
  <c r="L3094" i="3"/>
  <c r="L3095" i="3"/>
  <c r="L3096" i="3"/>
  <c r="L3097" i="3"/>
  <c r="L3098" i="3"/>
  <c r="L3099" i="3"/>
  <c r="L3100" i="3"/>
  <c r="L3101" i="3"/>
  <c r="L3102" i="3"/>
  <c r="L3103" i="3"/>
  <c r="L3104" i="3"/>
  <c r="L3105" i="3"/>
  <c r="L3106" i="3"/>
  <c r="L3107" i="3"/>
  <c r="L3108" i="3"/>
  <c r="L3109" i="3"/>
  <c r="L3110" i="3"/>
  <c r="L3111" i="3"/>
  <c r="L3112" i="3"/>
  <c r="L3113" i="3"/>
  <c r="L3114" i="3"/>
  <c r="L3115" i="3"/>
  <c r="L3116" i="3"/>
  <c r="L3117" i="3"/>
  <c r="L3118" i="3"/>
  <c r="L3119" i="3"/>
  <c r="L3120" i="3"/>
  <c r="L3121" i="3"/>
  <c r="L3122" i="3"/>
  <c r="L3123" i="3"/>
  <c r="L3124" i="3"/>
  <c r="L3125" i="3"/>
  <c r="L3126" i="3"/>
  <c r="L3127" i="3"/>
  <c r="L3128" i="3"/>
  <c r="L3129" i="3"/>
  <c r="L3130" i="3"/>
  <c r="L3131" i="3"/>
  <c r="L3132" i="3"/>
  <c r="L3133" i="3"/>
  <c r="L3134" i="3"/>
  <c r="L3135" i="3"/>
  <c r="L3136" i="3"/>
  <c r="L3137" i="3"/>
  <c r="L3138" i="3"/>
  <c r="L3139" i="3"/>
  <c r="L3140" i="3"/>
  <c r="L3141" i="3"/>
  <c r="L3142" i="3"/>
  <c r="L3143" i="3"/>
  <c r="L3144" i="3"/>
  <c r="L3145" i="3"/>
  <c r="L3146" i="3"/>
  <c r="L3147" i="3"/>
  <c r="L3148" i="3"/>
  <c r="L3149" i="3"/>
  <c r="L3150" i="3"/>
  <c r="L3151" i="3"/>
  <c r="L3152" i="3"/>
  <c r="L3153" i="3"/>
  <c r="L3154" i="3"/>
  <c r="L3155" i="3"/>
  <c r="L3156" i="3"/>
  <c r="L3157" i="3"/>
  <c r="L3158" i="3"/>
  <c r="L3159" i="3"/>
  <c r="L3160" i="3"/>
  <c r="L3161" i="3"/>
  <c r="L3162" i="3"/>
  <c r="L3163" i="3"/>
  <c r="L3164" i="3"/>
  <c r="L3165" i="3"/>
  <c r="L3166" i="3"/>
  <c r="L3167" i="3"/>
  <c r="L3168" i="3"/>
  <c r="L3169" i="3"/>
  <c r="L3170" i="3"/>
  <c r="L3171" i="3"/>
  <c r="L3172" i="3"/>
  <c r="L3173" i="3"/>
  <c r="L3174" i="3"/>
  <c r="L3175" i="3"/>
  <c r="L3176" i="3"/>
  <c r="L3177" i="3"/>
  <c r="L3178" i="3"/>
  <c r="L3179" i="3"/>
  <c r="L3180" i="3"/>
  <c r="L3181" i="3"/>
  <c r="L3182" i="3"/>
  <c r="L3183" i="3"/>
  <c r="L3184" i="3"/>
  <c r="L3185" i="3"/>
  <c r="L3186" i="3"/>
  <c r="L3187" i="3"/>
  <c r="L3188" i="3"/>
  <c r="L3189" i="3"/>
  <c r="L3190" i="3"/>
  <c r="L3191" i="3"/>
  <c r="L3192" i="3"/>
  <c r="L3193" i="3"/>
  <c r="L3194" i="3"/>
  <c r="L3195" i="3"/>
  <c r="L3196" i="3"/>
  <c r="L3197" i="3"/>
  <c r="L3198" i="3"/>
  <c r="L3199" i="3"/>
  <c r="L3200" i="3"/>
  <c r="L3201" i="3"/>
  <c r="L3202" i="3"/>
  <c r="L3203" i="3"/>
  <c r="L3204" i="3"/>
  <c r="L3205" i="3"/>
  <c r="L3206" i="3"/>
  <c r="L3207" i="3"/>
  <c r="L3208" i="3"/>
  <c r="L3209" i="3"/>
  <c r="L3210" i="3"/>
  <c r="L3211" i="3"/>
  <c r="L3212" i="3"/>
  <c r="L3213" i="3"/>
  <c r="L3214" i="3"/>
  <c r="L3215" i="3"/>
  <c r="L3216" i="3"/>
  <c r="L3217" i="3"/>
  <c r="L3218" i="3"/>
  <c r="L3219" i="3"/>
  <c r="L3220" i="3"/>
  <c r="L3221" i="3"/>
  <c r="L3222" i="3"/>
  <c r="L3223" i="3"/>
  <c r="L3224" i="3"/>
  <c r="L3225" i="3"/>
  <c r="L3226" i="3"/>
  <c r="L3227" i="3"/>
  <c r="L3228" i="3"/>
  <c r="L3229" i="3"/>
  <c r="L3230" i="3"/>
  <c r="L3231" i="3"/>
  <c r="L3232" i="3"/>
  <c r="L3233" i="3"/>
  <c r="L3234" i="3"/>
  <c r="L3235" i="3"/>
  <c r="L3236" i="3"/>
  <c r="L3237" i="3"/>
  <c r="L3238" i="3"/>
  <c r="L3239" i="3"/>
  <c r="L3240" i="3"/>
  <c r="L3241" i="3"/>
  <c r="L3242" i="3"/>
  <c r="L3243" i="3"/>
  <c r="L3244" i="3"/>
  <c r="L3245" i="3"/>
  <c r="L3246" i="3"/>
  <c r="L3247" i="3"/>
  <c r="L3248" i="3"/>
  <c r="L3249" i="3"/>
  <c r="L3250" i="3"/>
  <c r="L3251" i="3"/>
  <c r="L3252" i="3"/>
  <c r="L3253" i="3"/>
  <c r="L3254" i="3"/>
  <c r="L3255" i="3"/>
  <c r="L3256" i="3"/>
  <c r="L3257" i="3"/>
  <c r="L3258" i="3"/>
  <c r="L3259" i="3"/>
  <c r="L3260" i="3"/>
  <c r="L3261" i="3"/>
  <c r="L3262" i="3"/>
  <c r="L3263" i="3"/>
  <c r="L3264" i="3"/>
  <c r="L3265" i="3"/>
  <c r="L3266" i="3"/>
  <c r="L3267" i="3"/>
  <c r="L3268" i="3"/>
  <c r="L3269" i="3"/>
  <c r="L3270" i="3"/>
  <c r="L3271" i="3"/>
  <c r="L3272" i="3"/>
  <c r="L3273" i="3"/>
  <c r="L3274" i="3"/>
  <c r="L3275" i="3"/>
  <c r="L3276" i="3"/>
  <c r="L3277" i="3"/>
  <c r="L3278" i="3"/>
  <c r="L3279" i="3"/>
  <c r="L3280" i="3"/>
  <c r="L3281" i="3"/>
  <c r="L3282" i="3"/>
  <c r="L3283" i="3"/>
  <c r="L3284" i="3"/>
  <c r="L3285" i="3"/>
  <c r="L3286" i="3"/>
  <c r="L3287" i="3"/>
  <c r="L3288" i="3"/>
  <c r="L3289" i="3"/>
  <c r="L3290" i="3"/>
  <c r="L3291" i="3"/>
  <c r="L3292" i="3"/>
  <c r="L3293" i="3"/>
  <c r="L3294" i="3"/>
  <c r="L3295" i="3"/>
  <c r="L3296" i="3"/>
  <c r="L3297" i="3"/>
  <c r="L3298" i="3"/>
  <c r="L3299" i="3"/>
  <c r="L3300" i="3"/>
  <c r="L3301" i="3"/>
  <c r="L3302" i="3"/>
  <c r="L3303" i="3"/>
  <c r="L3304" i="3"/>
  <c r="L3305" i="3"/>
  <c r="L3306" i="3"/>
  <c r="L3307" i="3"/>
  <c r="L3308" i="3"/>
  <c r="L3309" i="3"/>
  <c r="L3310" i="3"/>
  <c r="L3311" i="3"/>
  <c r="L3312" i="3"/>
  <c r="L3313" i="3"/>
  <c r="L3314" i="3"/>
  <c r="L3315" i="3"/>
  <c r="L3316" i="3"/>
  <c r="L3317" i="3"/>
  <c r="L3318" i="3"/>
  <c r="L3319" i="3"/>
  <c r="L3320" i="3"/>
  <c r="L3321" i="3"/>
  <c r="L3322" i="3"/>
  <c r="L3323" i="3"/>
  <c r="L3324" i="3"/>
  <c r="L3325" i="3"/>
  <c r="L3326" i="3"/>
  <c r="L3327" i="3"/>
  <c r="L3328" i="3"/>
  <c r="L3329" i="3"/>
  <c r="L3330" i="3"/>
  <c r="L3331" i="3"/>
  <c r="L3332" i="3"/>
  <c r="L3333" i="3"/>
  <c r="L3334" i="3"/>
  <c r="L3335" i="3"/>
  <c r="L3336" i="3"/>
  <c r="L3337" i="3"/>
  <c r="L3338" i="3"/>
  <c r="L3339" i="3"/>
  <c r="L3340" i="3"/>
  <c r="L3341" i="3"/>
  <c r="L3342" i="3"/>
  <c r="L3343" i="3"/>
  <c r="L3344" i="3"/>
  <c r="L3345" i="3"/>
  <c r="L3346" i="3"/>
  <c r="L3347" i="3"/>
  <c r="L3348" i="3"/>
  <c r="H3348" i="3"/>
  <c r="H3347" i="3"/>
  <c r="I3347" i="3" s="1"/>
  <c r="H3346" i="3"/>
  <c r="I3346" i="3" s="1"/>
  <c r="H3345" i="3"/>
  <c r="I3345" i="3" s="1"/>
  <c r="H3344" i="3"/>
  <c r="I3344" i="3" s="1"/>
  <c r="H3343" i="3"/>
  <c r="I3343" i="3" s="1"/>
  <c r="H3342" i="3"/>
  <c r="I3342" i="3" s="1"/>
  <c r="H3341" i="3"/>
  <c r="I3341" i="3" s="1"/>
  <c r="H3340" i="3"/>
  <c r="I3340" i="3" s="1"/>
  <c r="H3339" i="3"/>
  <c r="I3339" i="3" s="1"/>
  <c r="H3338" i="3"/>
  <c r="I3338" i="3" s="1"/>
  <c r="H3337" i="3"/>
  <c r="I3337" i="3" s="1"/>
  <c r="H3336" i="3"/>
  <c r="I3336" i="3" s="1"/>
  <c r="H3335" i="3"/>
  <c r="I3335" i="3" s="1"/>
  <c r="H3334" i="3"/>
  <c r="I3334" i="3" s="1"/>
  <c r="H3333" i="3"/>
  <c r="I3333" i="3" s="1"/>
  <c r="H3332" i="3"/>
  <c r="I3332" i="3" s="1"/>
  <c r="H3331" i="3"/>
  <c r="I3331" i="3" s="1"/>
  <c r="H3330" i="3"/>
  <c r="I3330" i="3" s="1"/>
  <c r="H3329" i="3"/>
  <c r="I3329" i="3" s="1"/>
  <c r="H3328" i="3"/>
  <c r="I3328" i="3" s="1"/>
  <c r="H3327" i="3"/>
  <c r="I3327" i="3" s="1"/>
  <c r="H3326" i="3"/>
  <c r="I3326" i="3" s="1"/>
  <c r="H3325" i="3"/>
  <c r="I3325" i="3" s="1"/>
  <c r="H3324" i="3"/>
  <c r="I3324" i="3" s="1"/>
  <c r="H3323" i="3"/>
  <c r="I3323" i="3" s="1"/>
  <c r="H3322" i="3"/>
  <c r="I3322" i="3" s="1"/>
  <c r="H3321" i="3"/>
  <c r="I3321" i="3" s="1"/>
  <c r="H3320" i="3"/>
  <c r="I3320" i="3" s="1"/>
  <c r="H3319" i="3"/>
  <c r="I3319" i="3" s="1"/>
  <c r="H3318" i="3"/>
  <c r="I3318" i="3" s="1"/>
  <c r="H3317" i="3"/>
  <c r="I3317" i="3" s="1"/>
  <c r="H3316" i="3"/>
  <c r="I3316" i="3" s="1"/>
  <c r="H3315" i="3"/>
  <c r="I3315" i="3" s="1"/>
  <c r="H3314" i="3"/>
  <c r="I3314" i="3" s="1"/>
  <c r="H3313" i="3"/>
  <c r="I3313" i="3" s="1"/>
  <c r="H3312" i="3"/>
  <c r="I3312" i="3" s="1"/>
  <c r="H3311" i="3"/>
  <c r="I3311" i="3" s="1"/>
  <c r="H3310" i="3"/>
  <c r="I3310" i="3" s="1"/>
  <c r="H3309" i="3"/>
  <c r="I3309" i="3" s="1"/>
  <c r="H3308" i="3"/>
  <c r="I3308" i="3" s="1"/>
  <c r="H3307" i="3"/>
  <c r="H3306" i="3"/>
  <c r="I3306" i="3" s="1"/>
  <c r="H3305" i="3"/>
  <c r="I3305" i="3" s="1"/>
  <c r="H3304" i="3"/>
  <c r="I3304" i="3" s="1"/>
  <c r="H3303" i="3"/>
  <c r="I3303" i="3" s="1"/>
  <c r="H3302" i="3"/>
  <c r="I3302" i="3" s="1"/>
  <c r="H3301" i="3"/>
  <c r="I3301" i="3" s="1"/>
  <c r="H3300" i="3"/>
  <c r="I3300" i="3" s="1"/>
  <c r="H3299" i="3"/>
  <c r="I3299" i="3" s="1"/>
  <c r="H3298" i="3"/>
  <c r="I3298" i="3" s="1"/>
  <c r="H3297" i="3"/>
  <c r="I3297" i="3" s="1"/>
  <c r="H3296" i="3"/>
  <c r="I3296" i="3" s="1"/>
  <c r="H3295" i="3"/>
  <c r="I3295" i="3" s="1"/>
  <c r="H3294" i="3"/>
  <c r="I3294" i="3" s="1"/>
  <c r="H3293" i="3"/>
  <c r="I3293" i="3" s="1"/>
  <c r="H3292" i="3"/>
  <c r="I3292" i="3" s="1"/>
  <c r="H3291" i="3"/>
  <c r="I3291" i="3" s="1"/>
  <c r="H3290" i="3"/>
  <c r="I3290" i="3" s="1"/>
  <c r="H3289" i="3"/>
  <c r="I3289" i="3" s="1"/>
  <c r="H3288" i="3"/>
  <c r="I3288" i="3" s="1"/>
  <c r="H3287" i="3"/>
  <c r="I3287" i="3" s="1"/>
  <c r="H3286" i="3"/>
  <c r="I3286" i="3" s="1"/>
  <c r="H3285" i="3"/>
  <c r="I3285" i="3" s="1"/>
  <c r="H3284" i="3"/>
  <c r="I3284" i="3" s="1"/>
  <c r="H3283" i="3"/>
  <c r="I3283" i="3" s="1"/>
  <c r="H3282" i="3"/>
  <c r="I3282" i="3" s="1"/>
  <c r="H3281" i="3"/>
  <c r="I3281" i="3" s="1"/>
  <c r="H3280" i="3"/>
  <c r="I3280" i="3" s="1"/>
  <c r="H3279" i="3"/>
  <c r="I3279" i="3" s="1"/>
  <c r="H3278" i="3"/>
  <c r="I3278" i="3" s="1"/>
  <c r="H3277" i="3"/>
  <c r="I3277" i="3" s="1"/>
  <c r="H3276" i="3"/>
  <c r="I3276" i="3" s="1"/>
  <c r="H3275" i="3"/>
  <c r="I3275" i="3" s="1"/>
  <c r="H3274" i="3"/>
  <c r="I3274" i="3" s="1"/>
  <c r="H3273" i="3"/>
  <c r="I3273" i="3" s="1"/>
  <c r="H3272" i="3"/>
  <c r="I3272" i="3" s="1"/>
  <c r="H3271" i="3"/>
  <c r="I3271" i="3" s="1"/>
  <c r="H3270" i="3"/>
  <c r="I3270" i="3" s="1"/>
  <c r="H3269" i="3"/>
  <c r="I3269" i="3" s="1"/>
  <c r="H3268" i="3"/>
  <c r="I3268" i="3" s="1"/>
  <c r="H3267" i="3"/>
  <c r="H3266" i="3"/>
  <c r="I3266" i="3" s="1"/>
  <c r="H3265" i="3"/>
  <c r="I3265" i="3" s="1"/>
  <c r="H3264" i="3"/>
  <c r="I3264" i="3" s="1"/>
  <c r="H3263" i="3"/>
  <c r="I3263" i="3" s="1"/>
  <c r="H3262" i="3"/>
  <c r="I3262" i="3" s="1"/>
  <c r="H3261" i="3"/>
  <c r="I3261" i="3" s="1"/>
  <c r="H3260" i="3"/>
  <c r="I3260" i="3" s="1"/>
  <c r="H3259" i="3"/>
  <c r="I3259" i="3" s="1"/>
  <c r="H3258" i="3"/>
  <c r="I3258" i="3" s="1"/>
  <c r="H3257" i="3"/>
  <c r="I3257" i="3" s="1"/>
  <c r="H3256" i="3"/>
  <c r="I3256" i="3" s="1"/>
  <c r="H3255" i="3"/>
  <c r="I3255" i="3" s="1"/>
  <c r="H3254" i="3"/>
  <c r="I3254" i="3" s="1"/>
  <c r="H3253" i="3"/>
  <c r="I3253" i="3" s="1"/>
  <c r="H3252" i="3"/>
  <c r="I3252" i="3" s="1"/>
  <c r="H3251" i="3"/>
  <c r="I3251" i="3" s="1"/>
  <c r="H3250" i="3"/>
  <c r="I3250" i="3" s="1"/>
  <c r="H3249" i="3"/>
  <c r="I3249" i="3" s="1"/>
  <c r="H3248" i="3"/>
  <c r="I3248" i="3" s="1"/>
  <c r="H3247" i="3"/>
  <c r="I3247" i="3" s="1"/>
  <c r="H3246" i="3"/>
  <c r="I3246" i="3" s="1"/>
  <c r="H3245" i="3"/>
  <c r="I3245" i="3" s="1"/>
  <c r="H3244" i="3"/>
  <c r="I3244" i="3" s="1"/>
  <c r="H3243" i="3"/>
  <c r="I3243" i="3" s="1"/>
  <c r="H3242" i="3"/>
  <c r="I3242" i="3" s="1"/>
  <c r="H3241" i="3"/>
  <c r="I3241" i="3" s="1"/>
  <c r="H3240" i="3"/>
  <c r="I3240" i="3" s="1"/>
  <c r="H3239" i="3"/>
  <c r="I3239" i="3" s="1"/>
  <c r="H3238" i="3"/>
  <c r="I3238" i="3" s="1"/>
  <c r="H3237" i="3"/>
  <c r="I3237" i="3" s="1"/>
  <c r="H3236" i="3"/>
  <c r="I3236" i="3" s="1"/>
  <c r="H3235" i="3"/>
  <c r="I3235" i="3" s="1"/>
  <c r="H3234" i="3"/>
  <c r="I3234" i="3" s="1"/>
  <c r="H3233" i="3"/>
  <c r="I3233" i="3" s="1"/>
  <c r="H3232" i="3"/>
  <c r="I3232" i="3" s="1"/>
  <c r="H3231" i="3"/>
  <c r="I3231" i="3" s="1"/>
  <c r="H3230" i="3"/>
  <c r="I3230" i="3" s="1"/>
  <c r="H3229" i="3"/>
  <c r="I3229" i="3" s="1"/>
  <c r="H3228" i="3"/>
  <c r="I3228" i="3" s="1"/>
  <c r="H3227" i="3"/>
  <c r="I3227" i="3" s="1"/>
  <c r="H3226" i="3"/>
  <c r="I3226" i="3" s="1"/>
  <c r="H3225" i="3"/>
  <c r="I3225" i="3" s="1"/>
  <c r="H3224" i="3"/>
  <c r="I3224" i="3" s="1"/>
  <c r="H3223" i="3"/>
  <c r="I3223" i="3" s="1"/>
  <c r="H3222" i="3"/>
  <c r="I3222" i="3" s="1"/>
  <c r="H3221" i="3"/>
  <c r="I3221" i="3" s="1"/>
  <c r="H3220" i="3"/>
  <c r="I3220" i="3" s="1"/>
  <c r="H3219" i="3"/>
  <c r="I3219" i="3" s="1"/>
  <c r="H3218" i="3"/>
  <c r="I3218" i="3" s="1"/>
  <c r="H3217" i="3"/>
  <c r="I3217" i="3" s="1"/>
  <c r="H3216" i="3"/>
  <c r="I3216" i="3" s="1"/>
  <c r="H3215" i="3"/>
  <c r="I3215" i="3" s="1"/>
  <c r="H3214" i="3"/>
  <c r="I3214" i="3" s="1"/>
  <c r="H3213" i="3"/>
  <c r="I3213" i="3" s="1"/>
  <c r="H3212" i="3"/>
  <c r="I3212" i="3" s="1"/>
  <c r="H3211" i="3"/>
  <c r="I3211" i="3" s="1"/>
  <c r="H3210" i="3"/>
  <c r="I3210" i="3" s="1"/>
  <c r="H3209" i="3"/>
  <c r="I3209" i="3" s="1"/>
  <c r="H3208" i="3"/>
  <c r="I3208" i="3" s="1"/>
  <c r="H3207" i="3"/>
  <c r="I3207" i="3" s="1"/>
  <c r="H3206" i="3"/>
  <c r="I3206" i="3" s="1"/>
  <c r="H3205" i="3"/>
  <c r="H3204" i="3"/>
  <c r="I3204" i="3" s="1"/>
  <c r="H3203" i="3"/>
  <c r="I3203" i="3" s="1"/>
  <c r="H3202" i="3"/>
  <c r="I3202" i="3" s="1"/>
  <c r="H3201" i="3"/>
  <c r="I3201" i="3" s="1"/>
  <c r="H3200" i="3"/>
  <c r="I3200" i="3" s="1"/>
  <c r="H3199" i="3"/>
  <c r="I3199" i="3" s="1"/>
  <c r="H3198" i="3"/>
  <c r="I3198" i="3" s="1"/>
  <c r="H3197" i="3"/>
  <c r="I3197" i="3" s="1"/>
  <c r="H3196" i="3"/>
  <c r="I3196" i="3" s="1"/>
  <c r="H3195" i="3"/>
  <c r="I3195" i="3" s="1"/>
  <c r="H3194" i="3"/>
  <c r="I3194" i="3" s="1"/>
  <c r="H3193" i="3"/>
  <c r="I3193" i="3" s="1"/>
  <c r="H3192" i="3"/>
  <c r="I3192" i="3" s="1"/>
  <c r="H3191" i="3"/>
  <c r="I3191" i="3" s="1"/>
  <c r="H3190" i="3"/>
  <c r="I3190" i="3" s="1"/>
  <c r="H3189" i="3"/>
  <c r="I3189" i="3" s="1"/>
  <c r="H3188" i="3"/>
  <c r="I3188" i="3" s="1"/>
  <c r="H3187" i="3"/>
  <c r="I3187" i="3" s="1"/>
  <c r="H3186" i="3"/>
  <c r="I3186" i="3" s="1"/>
  <c r="H3185" i="3"/>
  <c r="I3185" i="3" s="1"/>
  <c r="H3184" i="3"/>
  <c r="I3184" i="3" s="1"/>
  <c r="H3183" i="3"/>
  <c r="I3183" i="3" s="1"/>
  <c r="H3182" i="3"/>
  <c r="I3182" i="3" s="1"/>
  <c r="H3181" i="3"/>
  <c r="I3181" i="3" s="1"/>
  <c r="H3180" i="3"/>
  <c r="H3179" i="3"/>
  <c r="I3179" i="3" s="1"/>
  <c r="H3178" i="3"/>
  <c r="I3178" i="3" s="1"/>
  <c r="H3177" i="3"/>
  <c r="I3177" i="3" s="1"/>
  <c r="H3176" i="3"/>
  <c r="I3176" i="3" s="1"/>
  <c r="H3175" i="3"/>
  <c r="I3175" i="3" s="1"/>
  <c r="H3174" i="3"/>
  <c r="I3174" i="3" s="1"/>
  <c r="H3173" i="3"/>
  <c r="I3173" i="3" s="1"/>
  <c r="H3172" i="3"/>
  <c r="I3172" i="3" s="1"/>
  <c r="H3171" i="3"/>
  <c r="I3171" i="3" s="1"/>
  <c r="H3170" i="3"/>
  <c r="I3170" i="3" s="1"/>
  <c r="H3169" i="3"/>
  <c r="I3169" i="3" s="1"/>
  <c r="H3168" i="3"/>
  <c r="I3168" i="3" s="1"/>
  <c r="H3167" i="3"/>
  <c r="I3167" i="3" s="1"/>
  <c r="H3166" i="3"/>
  <c r="I3166" i="3" s="1"/>
  <c r="H3165" i="3"/>
  <c r="I3165" i="3" s="1"/>
  <c r="H3164" i="3"/>
  <c r="I3164" i="3" s="1"/>
  <c r="H3163" i="3"/>
  <c r="I3163" i="3" s="1"/>
  <c r="H3162" i="3"/>
  <c r="I3162" i="3" s="1"/>
  <c r="H3161" i="3"/>
  <c r="I3161" i="3" s="1"/>
  <c r="H3160" i="3"/>
  <c r="I3160" i="3" s="1"/>
  <c r="H3159" i="3"/>
  <c r="I3159" i="3" s="1"/>
  <c r="H3158" i="3"/>
  <c r="I3158" i="3" s="1"/>
  <c r="H3157" i="3"/>
  <c r="I3157" i="3" s="1"/>
  <c r="H3156" i="3"/>
  <c r="I3156" i="3" s="1"/>
  <c r="H3155" i="3"/>
  <c r="I3155" i="3" s="1"/>
  <c r="H3154" i="3"/>
  <c r="I3154" i="3" s="1"/>
  <c r="H3153" i="3"/>
  <c r="I3153" i="3" s="1"/>
  <c r="H3152" i="3"/>
  <c r="I3152" i="3" s="1"/>
  <c r="H3151" i="3"/>
  <c r="I3151" i="3" s="1"/>
  <c r="H3150" i="3"/>
  <c r="I3150" i="3" s="1"/>
  <c r="H3149" i="3"/>
  <c r="I3149" i="3" s="1"/>
  <c r="H3148" i="3"/>
  <c r="I3148" i="3" s="1"/>
  <c r="H3147" i="3"/>
  <c r="I3147" i="3" s="1"/>
  <c r="H3146" i="3"/>
  <c r="I3146" i="3" s="1"/>
  <c r="H3145" i="3"/>
  <c r="I3145" i="3" s="1"/>
  <c r="H3144" i="3"/>
  <c r="I3144" i="3" s="1"/>
  <c r="H3143" i="3"/>
  <c r="I3143" i="3" s="1"/>
  <c r="H3142" i="3"/>
  <c r="I3142" i="3" s="1"/>
  <c r="H3141" i="3"/>
  <c r="I3141" i="3" s="1"/>
  <c r="H3140" i="3"/>
  <c r="I3140" i="3" s="1"/>
  <c r="H3139" i="3"/>
  <c r="I3139" i="3" s="1"/>
  <c r="H3138" i="3"/>
  <c r="I3138" i="3" s="1"/>
  <c r="H3137" i="3"/>
  <c r="I3137" i="3" s="1"/>
  <c r="H3136" i="3"/>
  <c r="I3136" i="3" s="1"/>
  <c r="H3135" i="3"/>
  <c r="I3135" i="3" s="1"/>
  <c r="H3134" i="3"/>
  <c r="I3134" i="3" s="1"/>
  <c r="H3133" i="3"/>
  <c r="I3133" i="3" s="1"/>
  <c r="H3132" i="3"/>
  <c r="I3132" i="3" s="1"/>
  <c r="H3131" i="3"/>
  <c r="I3131" i="3" s="1"/>
  <c r="H3130" i="3"/>
  <c r="I3130" i="3" s="1"/>
  <c r="H3129" i="3"/>
  <c r="I3129" i="3" s="1"/>
  <c r="H3128" i="3"/>
  <c r="I3128" i="3" s="1"/>
  <c r="H3127" i="3"/>
  <c r="I3127" i="3" s="1"/>
  <c r="H3126" i="3"/>
  <c r="I3126" i="3" s="1"/>
  <c r="H3125" i="3"/>
  <c r="I3125" i="3" s="1"/>
  <c r="H3124" i="3"/>
  <c r="I3124" i="3" s="1"/>
  <c r="H3123" i="3"/>
  <c r="I3123" i="3" s="1"/>
  <c r="H3122" i="3"/>
  <c r="I3122" i="3" s="1"/>
  <c r="H3121" i="3"/>
  <c r="I3121" i="3" s="1"/>
  <c r="H3120" i="3"/>
  <c r="I3120" i="3" s="1"/>
  <c r="H3119" i="3"/>
  <c r="I3119" i="3" s="1"/>
  <c r="H3118" i="3"/>
  <c r="I3118" i="3" s="1"/>
  <c r="H3117" i="3"/>
  <c r="I3117" i="3" s="1"/>
  <c r="H3116" i="3"/>
  <c r="I3116" i="3" s="1"/>
  <c r="H3115" i="3"/>
  <c r="I3115" i="3" s="1"/>
  <c r="H3114" i="3"/>
  <c r="I3114" i="3" s="1"/>
  <c r="H3113" i="3"/>
  <c r="I3113" i="3" s="1"/>
  <c r="H3112" i="3"/>
  <c r="I3112" i="3" s="1"/>
  <c r="H3111" i="3"/>
  <c r="I3111" i="3" s="1"/>
  <c r="H3110" i="3"/>
  <c r="I3110" i="3" s="1"/>
  <c r="H3109" i="3"/>
  <c r="I3109" i="3" s="1"/>
  <c r="H3108" i="3"/>
  <c r="I3108" i="3" s="1"/>
  <c r="H3107" i="3"/>
  <c r="I3107" i="3" s="1"/>
  <c r="H3106" i="3"/>
  <c r="I3106" i="3" s="1"/>
  <c r="H3105" i="3"/>
  <c r="I3105" i="3" s="1"/>
  <c r="H3104" i="3"/>
  <c r="I3104" i="3" s="1"/>
  <c r="H3103" i="3"/>
  <c r="I3103" i="3" s="1"/>
  <c r="H3102" i="3"/>
  <c r="I3102" i="3" s="1"/>
  <c r="H3101" i="3"/>
  <c r="I3101" i="3" s="1"/>
  <c r="H3100" i="3"/>
  <c r="I3100" i="3" s="1"/>
  <c r="H3099" i="3"/>
  <c r="I3099" i="3" s="1"/>
  <c r="H3098" i="3"/>
  <c r="I3098" i="3" s="1"/>
  <c r="H3097" i="3"/>
  <c r="I3097" i="3" s="1"/>
  <c r="H3096" i="3"/>
  <c r="H3095" i="3"/>
  <c r="H3094" i="3"/>
  <c r="I3094" i="3" s="1"/>
  <c r="H3093" i="3"/>
  <c r="I3093" i="3" s="1"/>
  <c r="H3092" i="3"/>
  <c r="I3092" i="3" s="1"/>
  <c r="H3091" i="3"/>
  <c r="I3091" i="3" s="1"/>
  <c r="H3090" i="3"/>
  <c r="I3090" i="3" s="1"/>
  <c r="H3089" i="3"/>
  <c r="I3089" i="3" s="1"/>
  <c r="H3088" i="3"/>
  <c r="I3088" i="3" s="1"/>
  <c r="H3087" i="3"/>
  <c r="I3087" i="3" s="1"/>
  <c r="H3086" i="3"/>
  <c r="I3086" i="3" s="1"/>
  <c r="H3085" i="3"/>
  <c r="I3085" i="3" s="1"/>
  <c r="H3084" i="3"/>
  <c r="I3084" i="3" s="1"/>
  <c r="H3083" i="3"/>
  <c r="I3083" i="3" s="1"/>
  <c r="H3082" i="3"/>
  <c r="I3082" i="3" s="1"/>
  <c r="H3081" i="3"/>
  <c r="I3081" i="3" s="1"/>
  <c r="H3080" i="3"/>
  <c r="I3080" i="3" s="1"/>
  <c r="H3079" i="3"/>
  <c r="I3079" i="3" s="1"/>
  <c r="H3078" i="3"/>
  <c r="I3078" i="3" s="1"/>
  <c r="H3077" i="3"/>
  <c r="I3077" i="3" s="1"/>
  <c r="L3047" i="3" l="1"/>
  <c r="L3048" i="3"/>
  <c r="L3049" i="3"/>
  <c r="L3050" i="3"/>
  <c r="L3051" i="3"/>
  <c r="L3052" i="3"/>
  <c r="L3053" i="3"/>
  <c r="L3054" i="3"/>
  <c r="L3055" i="3"/>
  <c r="L3056" i="3"/>
  <c r="L3057" i="3"/>
  <c r="L3058" i="3"/>
  <c r="L3059" i="3"/>
  <c r="L3060" i="3"/>
  <c r="L3061" i="3"/>
  <c r="L3062" i="3"/>
  <c r="L3063" i="3"/>
  <c r="L3064" i="3"/>
  <c r="L3065" i="3"/>
  <c r="L3066" i="3"/>
  <c r="L3067" i="3"/>
  <c r="L3068" i="3"/>
  <c r="L3069" i="3"/>
  <c r="L3070" i="3"/>
  <c r="L3071" i="3"/>
  <c r="L3072" i="3"/>
  <c r="L3073" i="3"/>
  <c r="L3074" i="3"/>
  <c r="L3075" i="3"/>
  <c r="L3076" i="3"/>
  <c r="H3076" i="3"/>
  <c r="I3076" i="3" s="1"/>
  <c r="H3075" i="3"/>
  <c r="I3075" i="3" s="1"/>
  <c r="H3074" i="3"/>
  <c r="I3074" i="3" s="1"/>
  <c r="H3073" i="3"/>
  <c r="H3072" i="3"/>
  <c r="I3072" i="3" s="1"/>
  <c r="H3071" i="3"/>
  <c r="I3071" i="3" s="1"/>
  <c r="H3070" i="3"/>
  <c r="I3070" i="3" s="1"/>
  <c r="H3069" i="3"/>
  <c r="I3069" i="3" s="1"/>
  <c r="H3068" i="3"/>
  <c r="I3068" i="3" s="1"/>
  <c r="H3067" i="3"/>
  <c r="I3067" i="3" s="1"/>
  <c r="H3066" i="3"/>
  <c r="I3066" i="3" s="1"/>
  <c r="H3065" i="3"/>
  <c r="I3065" i="3" s="1"/>
  <c r="H3064" i="3"/>
  <c r="I3064" i="3" s="1"/>
  <c r="H3063" i="3"/>
  <c r="I3063" i="3" s="1"/>
  <c r="H3062" i="3"/>
  <c r="I3062" i="3" s="1"/>
  <c r="H3061" i="3"/>
  <c r="I3061" i="3" s="1"/>
  <c r="H3060" i="3"/>
  <c r="I3060" i="3" s="1"/>
  <c r="H3059" i="3"/>
  <c r="I3059" i="3" s="1"/>
  <c r="H3058" i="3"/>
  <c r="I3058" i="3" s="1"/>
  <c r="H3057" i="3"/>
  <c r="I3057" i="3" s="1"/>
  <c r="H3056" i="3"/>
  <c r="I3056" i="3" s="1"/>
  <c r="H3055" i="3"/>
  <c r="I3055" i="3" s="1"/>
  <c r="H3054" i="3"/>
  <c r="I3054" i="3" s="1"/>
  <c r="H3053" i="3"/>
  <c r="H3052" i="3"/>
  <c r="I3052" i="3" s="1"/>
  <c r="H3051" i="3"/>
  <c r="I3051" i="3" s="1"/>
  <c r="H3050" i="3"/>
  <c r="I3050" i="3" s="1"/>
  <c r="H3049" i="3"/>
  <c r="I3049" i="3" s="1"/>
  <c r="H3048" i="3"/>
  <c r="I3048" i="3" s="1"/>
  <c r="H3047" i="3"/>
  <c r="I3047" i="3" s="1"/>
  <c r="L2964" i="3"/>
  <c r="L2965" i="3"/>
  <c r="L2966" i="3"/>
  <c r="L2967" i="3"/>
  <c r="L2968" i="3"/>
  <c r="L2969" i="3"/>
  <c r="L2970" i="3"/>
  <c r="L2971" i="3"/>
  <c r="L2972" i="3"/>
  <c r="L2973" i="3"/>
  <c r="L2974" i="3"/>
  <c r="L2975" i="3"/>
  <c r="L2976" i="3"/>
  <c r="L2977" i="3"/>
  <c r="L2978" i="3"/>
  <c r="L2979" i="3"/>
  <c r="L2980" i="3"/>
  <c r="L2981" i="3"/>
  <c r="L2982" i="3"/>
  <c r="L2983" i="3"/>
  <c r="L2984" i="3"/>
  <c r="L2985" i="3"/>
  <c r="L2986" i="3"/>
  <c r="L2987" i="3"/>
  <c r="L2988" i="3"/>
  <c r="L2989" i="3"/>
  <c r="L2990" i="3"/>
  <c r="L2991" i="3"/>
  <c r="L2992" i="3"/>
  <c r="L2993" i="3"/>
  <c r="L2994" i="3"/>
  <c r="L2995" i="3"/>
  <c r="L2996" i="3"/>
  <c r="L2997" i="3"/>
  <c r="L2998" i="3"/>
  <c r="L2999" i="3"/>
  <c r="L3000" i="3"/>
  <c r="L3001" i="3"/>
  <c r="L3002" i="3"/>
  <c r="L3003" i="3"/>
  <c r="L3004" i="3"/>
  <c r="L3005" i="3"/>
  <c r="L3006" i="3"/>
  <c r="L3007" i="3"/>
  <c r="L3008" i="3"/>
  <c r="L3009" i="3"/>
  <c r="L3010" i="3"/>
  <c r="L3011" i="3"/>
  <c r="L3012" i="3"/>
  <c r="L3013" i="3"/>
  <c r="L3014" i="3"/>
  <c r="L3015" i="3"/>
  <c r="L3016" i="3"/>
  <c r="L3017" i="3"/>
  <c r="L3018" i="3"/>
  <c r="L3019" i="3"/>
  <c r="L3020" i="3"/>
  <c r="L3021" i="3"/>
  <c r="L3022" i="3"/>
  <c r="L3023" i="3"/>
  <c r="L3024" i="3"/>
  <c r="L3025" i="3"/>
  <c r="L3026" i="3"/>
  <c r="L3027" i="3"/>
  <c r="L3028" i="3"/>
  <c r="L3029" i="3"/>
  <c r="L3030" i="3"/>
  <c r="L3031" i="3"/>
  <c r="L3032" i="3"/>
  <c r="L3033" i="3"/>
  <c r="L3034" i="3"/>
  <c r="L3035" i="3"/>
  <c r="L3036" i="3"/>
  <c r="L3037" i="3"/>
  <c r="L3038" i="3"/>
  <c r="L3039" i="3"/>
  <c r="L3040" i="3"/>
  <c r="L3041" i="3"/>
  <c r="L3042" i="3"/>
  <c r="L3043" i="3"/>
  <c r="L3044" i="3"/>
  <c r="L3045" i="3"/>
  <c r="L3046" i="3"/>
  <c r="H3046" i="3"/>
  <c r="I3046" i="3" s="1"/>
  <c r="H3045" i="3"/>
  <c r="H3044" i="3"/>
  <c r="I3044" i="3" s="1"/>
  <c r="H3043" i="3"/>
  <c r="I3043" i="3" s="1"/>
  <c r="H3042" i="3"/>
  <c r="H3041" i="3"/>
  <c r="I3041" i="3" s="1"/>
  <c r="H3040" i="3"/>
  <c r="I3040" i="3" s="1"/>
  <c r="H3039" i="3"/>
  <c r="I3039" i="3" s="1"/>
  <c r="H3038" i="3"/>
  <c r="I3038" i="3" s="1"/>
  <c r="H3037" i="3"/>
  <c r="I3037" i="3" s="1"/>
  <c r="H3036" i="3"/>
  <c r="I3036" i="3" s="1"/>
  <c r="H3035" i="3"/>
  <c r="I3035" i="3" s="1"/>
  <c r="H3034" i="3"/>
  <c r="I3034" i="3" s="1"/>
  <c r="H3033" i="3"/>
  <c r="I3033" i="3" s="1"/>
  <c r="H3032" i="3"/>
  <c r="I3032" i="3" s="1"/>
  <c r="H3031" i="3"/>
  <c r="I3031" i="3" s="1"/>
  <c r="H3030" i="3"/>
  <c r="I3030" i="3" s="1"/>
  <c r="H3029" i="3"/>
  <c r="I3029" i="3" s="1"/>
  <c r="H3028" i="3"/>
  <c r="I3028" i="3" s="1"/>
  <c r="H3027" i="3"/>
  <c r="H3026" i="3"/>
  <c r="I3026" i="3" s="1"/>
  <c r="H3025" i="3"/>
  <c r="I3025" i="3" s="1"/>
  <c r="H3024" i="3"/>
  <c r="I3024" i="3" s="1"/>
  <c r="H3023" i="3"/>
  <c r="I3023" i="3" s="1"/>
  <c r="H3022" i="3"/>
  <c r="I3022" i="3" s="1"/>
  <c r="H3021" i="3"/>
  <c r="I3021" i="3" s="1"/>
  <c r="H3020" i="3"/>
  <c r="I3020" i="3" s="1"/>
  <c r="H3019" i="3"/>
  <c r="I3019" i="3" s="1"/>
  <c r="H3018" i="3"/>
  <c r="I3018" i="3" s="1"/>
  <c r="H3017" i="3"/>
  <c r="I3017" i="3" s="1"/>
  <c r="H3016" i="3"/>
  <c r="I3016" i="3" s="1"/>
  <c r="H3015" i="3"/>
  <c r="I3015" i="3" s="1"/>
  <c r="H3014" i="3"/>
  <c r="I3014" i="3" s="1"/>
  <c r="H3013" i="3"/>
  <c r="I3013" i="3" s="1"/>
  <c r="H3012" i="3"/>
  <c r="I3012" i="3" s="1"/>
  <c r="H3011" i="3"/>
  <c r="I3011" i="3" s="1"/>
  <c r="H3010" i="3"/>
  <c r="I3010" i="3" s="1"/>
  <c r="H3009" i="3"/>
  <c r="I3009" i="3" s="1"/>
  <c r="H3008" i="3"/>
  <c r="I3008" i="3" s="1"/>
  <c r="H3007" i="3"/>
  <c r="I3007" i="3" s="1"/>
  <c r="H3006" i="3"/>
  <c r="H3005" i="3"/>
  <c r="I3005" i="3" s="1"/>
  <c r="H3004" i="3"/>
  <c r="I3004" i="3" s="1"/>
  <c r="H3003" i="3"/>
  <c r="H3002" i="3"/>
  <c r="H3001" i="3"/>
  <c r="I3001" i="3" s="1"/>
  <c r="H3000" i="3"/>
  <c r="I3000" i="3" s="1"/>
  <c r="H2999" i="3"/>
  <c r="I2999" i="3" s="1"/>
  <c r="H2998" i="3"/>
  <c r="I2998" i="3" s="1"/>
  <c r="H2997" i="3"/>
  <c r="H2996" i="3"/>
  <c r="I2996" i="3" s="1"/>
  <c r="H2995" i="3"/>
  <c r="I2995" i="3" s="1"/>
  <c r="H2994" i="3"/>
  <c r="I2994" i="3" s="1"/>
  <c r="H2993" i="3"/>
  <c r="I2993" i="3" s="1"/>
  <c r="H2992" i="3"/>
  <c r="I2992" i="3" s="1"/>
  <c r="H2991" i="3"/>
  <c r="I2991" i="3" s="1"/>
  <c r="H2990" i="3"/>
  <c r="H2989" i="3"/>
  <c r="I2989" i="3" s="1"/>
  <c r="H2988" i="3"/>
  <c r="I2988" i="3" s="1"/>
  <c r="H2987" i="3"/>
  <c r="I2987" i="3" s="1"/>
  <c r="H2986" i="3"/>
  <c r="I2986" i="3" s="1"/>
  <c r="H2985" i="3"/>
  <c r="I2985" i="3" s="1"/>
  <c r="H2984" i="3"/>
  <c r="I2984" i="3" s="1"/>
  <c r="H2983" i="3"/>
  <c r="I2983" i="3" s="1"/>
  <c r="H2982" i="3"/>
  <c r="I2982" i="3" s="1"/>
  <c r="H2981" i="3"/>
  <c r="I2981" i="3" s="1"/>
  <c r="H2980" i="3"/>
  <c r="I2980" i="3" s="1"/>
  <c r="H2979" i="3"/>
  <c r="I2979" i="3" s="1"/>
  <c r="H2978" i="3"/>
  <c r="I2978" i="3" s="1"/>
  <c r="H2977" i="3"/>
  <c r="I2977" i="3" s="1"/>
  <c r="H2976" i="3"/>
  <c r="I2976" i="3" s="1"/>
  <c r="H2975" i="3"/>
  <c r="I2975" i="3" s="1"/>
  <c r="H2974" i="3"/>
  <c r="I2974" i="3" s="1"/>
  <c r="H2973" i="3"/>
  <c r="I2973" i="3" s="1"/>
  <c r="H2972" i="3"/>
  <c r="I2972" i="3" s="1"/>
  <c r="H2971" i="3"/>
  <c r="I2971" i="3" s="1"/>
  <c r="H2970" i="3"/>
  <c r="I2970" i="3" s="1"/>
  <c r="H2969" i="3"/>
  <c r="I2969" i="3" s="1"/>
  <c r="H2968" i="3"/>
  <c r="I2968" i="3" s="1"/>
  <c r="H2967" i="3"/>
  <c r="I2967" i="3" s="1"/>
  <c r="H2966" i="3"/>
  <c r="I2966" i="3" s="1"/>
  <c r="H2965" i="3"/>
  <c r="I2965" i="3" s="1"/>
  <c r="H2964" i="3"/>
  <c r="I2964" i="3" s="1"/>
  <c r="J4271" i="1" l="1"/>
  <c r="H4271" i="1"/>
  <c r="I4271" i="1" s="1"/>
  <c r="M4271" i="1" s="1"/>
  <c r="J4270" i="1"/>
  <c r="H4270" i="1"/>
  <c r="I4270" i="1" s="1"/>
  <c r="M4270" i="1" s="1"/>
  <c r="J4269" i="1"/>
  <c r="H4269" i="1"/>
  <c r="I4269" i="1" s="1"/>
  <c r="M4269" i="1" s="1"/>
  <c r="J4268" i="1"/>
  <c r="H4268" i="1"/>
  <c r="I4268" i="1" s="1"/>
  <c r="M4268" i="1" s="1"/>
  <c r="J4267" i="1"/>
  <c r="H4267" i="1"/>
  <c r="I4267" i="1" s="1"/>
  <c r="M4267" i="1" s="1"/>
  <c r="J4266" i="1"/>
  <c r="H4266" i="1"/>
  <c r="I4266" i="1" s="1"/>
  <c r="M4266" i="1" s="1"/>
  <c r="J4265" i="1"/>
  <c r="H4265" i="1"/>
  <c r="I4265" i="1" s="1"/>
  <c r="M4265" i="1" s="1"/>
  <c r="J4264" i="1"/>
  <c r="H4264" i="1"/>
  <c r="I4264" i="1" s="1"/>
  <c r="M4264" i="1" s="1"/>
  <c r="J4263" i="1"/>
  <c r="H4263" i="1"/>
  <c r="I4263" i="1" s="1"/>
  <c r="M4263" i="1" s="1"/>
  <c r="J4262" i="1"/>
  <c r="H4262" i="1"/>
  <c r="I4262" i="1" s="1"/>
  <c r="M4262" i="1" s="1"/>
  <c r="J4261" i="1"/>
  <c r="H4261" i="1"/>
  <c r="I4261" i="1" s="1"/>
  <c r="M4261" i="1" s="1"/>
  <c r="J4260" i="1"/>
  <c r="H4260" i="1"/>
  <c r="I4260" i="1" s="1"/>
  <c r="M4260" i="1" s="1"/>
  <c r="J4259" i="1"/>
  <c r="H4259" i="1"/>
  <c r="I4259" i="1" s="1"/>
  <c r="M4259" i="1" s="1"/>
  <c r="J4258" i="1"/>
  <c r="H4258" i="1"/>
  <c r="I4258" i="1" s="1"/>
  <c r="M4258" i="1" s="1"/>
  <c r="J4257" i="1"/>
  <c r="H4257" i="1"/>
  <c r="I4257" i="1" s="1"/>
  <c r="M4257" i="1" s="1"/>
  <c r="J4256" i="1"/>
  <c r="H4256" i="1"/>
  <c r="I4256" i="1" s="1"/>
  <c r="M4256" i="1" s="1"/>
  <c r="J4255" i="1"/>
  <c r="H4255" i="1"/>
  <c r="I4255" i="1" s="1"/>
  <c r="M4255" i="1" s="1"/>
  <c r="J4254" i="1"/>
  <c r="H4254" i="1"/>
  <c r="I4254" i="1" s="1"/>
  <c r="M4254" i="1" s="1"/>
  <c r="J4253" i="1"/>
  <c r="H4253" i="1"/>
  <c r="I4253" i="1" s="1"/>
  <c r="M4253" i="1" s="1"/>
  <c r="J4252" i="1"/>
  <c r="H4252" i="1"/>
  <c r="I4252" i="1" s="1"/>
  <c r="M4252" i="1" s="1"/>
  <c r="J4251" i="1"/>
  <c r="H4251" i="1"/>
  <c r="I4251" i="1" s="1"/>
  <c r="M4251" i="1" s="1"/>
  <c r="J4250" i="1"/>
  <c r="H4250" i="1"/>
  <c r="I4250" i="1" s="1"/>
  <c r="M4250" i="1" s="1"/>
  <c r="J4249" i="1"/>
  <c r="H4249" i="1"/>
  <c r="I4249" i="1" s="1"/>
  <c r="M4249" i="1" s="1"/>
  <c r="J4248" i="1"/>
  <c r="H4248" i="1"/>
  <c r="I4248" i="1" s="1"/>
  <c r="M4248" i="1" s="1"/>
  <c r="J4247" i="1"/>
  <c r="H4247" i="1"/>
  <c r="I4247" i="1" s="1"/>
  <c r="M4247" i="1" s="1"/>
  <c r="J4246" i="1"/>
  <c r="H4246" i="1"/>
  <c r="I4246" i="1" s="1"/>
  <c r="M4246" i="1" s="1"/>
  <c r="J4245" i="1"/>
  <c r="H4245" i="1"/>
  <c r="I4245" i="1" s="1"/>
  <c r="M4245" i="1" s="1"/>
  <c r="J4244" i="1"/>
  <c r="H4244" i="1"/>
  <c r="I4244" i="1" s="1"/>
  <c r="M4244" i="1" s="1"/>
  <c r="J4243" i="1"/>
  <c r="H4243" i="1"/>
  <c r="I4243" i="1" s="1"/>
  <c r="M4243" i="1" s="1"/>
  <c r="J4242" i="1"/>
  <c r="H4242" i="1"/>
  <c r="I4242" i="1" s="1"/>
  <c r="M4242" i="1" s="1"/>
  <c r="J4241" i="1"/>
  <c r="H4241" i="1"/>
  <c r="I4241" i="1" s="1"/>
  <c r="M4241" i="1" s="1"/>
  <c r="J4240" i="1"/>
  <c r="H4240" i="1"/>
  <c r="I4240" i="1" s="1"/>
  <c r="M4240" i="1" s="1"/>
  <c r="J4239" i="1"/>
  <c r="H4239" i="1"/>
  <c r="I4239" i="1" s="1"/>
  <c r="M4239" i="1" s="1"/>
  <c r="J4238" i="1"/>
  <c r="H4238" i="1"/>
  <c r="I4238" i="1" s="1"/>
  <c r="M4238" i="1" s="1"/>
  <c r="J4237" i="1"/>
  <c r="H4237" i="1"/>
  <c r="I4237" i="1" s="1"/>
  <c r="M4237" i="1" s="1"/>
  <c r="J4236" i="1"/>
  <c r="H4236" i="1"/>
  <c r="I4236" i="1" s="1"/>
  <c r="M4236" i="1" s="1"/>
  <c r="J4235" i="1"/>
  <c r="H4235" i="1"/>
  <c r="I4235" i="1" s="1"/>
  <c r="M4235" i="1" s="1"/>
  <c r="J4234" i="1"/>
  <c r="H4234" i="1"/>
  <c r="I4234" i="1" s="1"/>
  <c r="M4234" i="1" s="1"/>
  <c r="J4233" i="1"/>
  <c r="H4233" i="1"/>
  <c r="I4233" i="1" s="1"/>
  <c r="M4233" i="1" s="1"/>
  <c r="J4232" i="1"/>
  <c r="H4232" i="1"/>
  <c r="I4232" i="1" s="1"/>
  <c r="M4232" i="1" s="1"/>
  <c r="J4231" i="1"/>
  <c r="H4231" i="1"/>
  <c r="I4231" i="1" s="1"/>
  <c r="M4231" i="1" s="1"/>
  <c r="J4230" i="1"/>
  <c r="H4230" i="1"/>
  <c r="I4230" i="1" s="1"/>
  <c r="M4230" i="1" s="1"/>
  <c r="J4229" i="1"/>
  <c r="H4229" i="1"/>
  <c r="I4229" i="1" s="1"/>
  <c r="M4229" i="1" s="1"/>
  <c r="J4228" i="1"/>
  <c r="H4228" i="1"/>
  <c r="I4228" i="1" s="1"/>
  <c r="M4228" i="1" s="1"/>
  <c r="J4227" i="1"/>
  <c r="H4227" i="1"/>
  <c r="M4227" i="1" s="1"/>
  <c r="J4226" i="1"/>
  <c r="H4226" i="1"/>
  <c r="M4226" i="1" s="1"/>
  <c r="J4225" i="1"/>
  <c r="H4225" i="1"/>
  <c r="I4225" i="1" s="1"/>
  <c r="M4225" i="1" s="1"/>
  <c r="J4224" i="1"/>
  <c r="H4224" i="1"/>
  <c r="I4224" i="1" s="1"/>
  <c r="M4224" i="1" s="1"/>
  <c r="M4223" i="1"/>
  <c r="J4223" i="1"/>
  <c r="H4223" i="1"/>
  <c r="J4222" i="1"/>
  <c r="H4222" i="1"/>
  <c r="I4222" i="1" s="1"/>
  <c r="M4222" i="1" s="1"/>
  <c r="J4221" i="1"/>
  <c r="H4221" i="1"/>
  <c r="I4221" i="1" s="1"/>
  <c r="M4221" i="1" s="1"/>
  <c r="J4220" i="1"/>
  <c r="H4220" i="1"/>
  <c r="M4220" i="1" s="1"/>
  <c r="J4219" i="1"/>
  <c r="H4219" i="1"/>
  <c r="M4219" i="1" s="1"/>
  <c r="J4218" i="1"/>
  <c r="H4218" i="1"/>
  <c r="I4218" i="1" s="1"/>
  <c r="M4218" i="1" s="1"/>
  <c r="J4217" i="1"/>
  <c r="H4217" i="1"/>
  <c r="I4217" i="1" s="1"/>
  <c r="M4217" i="1" s="1"/>
  <c r="J4216" i="1"/>
  <c r="H4216" i="1"/>
  <c r="I4216" i="1" s="1"/>
  <c r="M4216" i="1" s="1"/>
  <c r="J4215" i="1"/>
  <c r="H4215" i="1"/>
  <c r="I4215" i="1" s="1"/>
  <c r="M4215" i="1" s="1"/>
  <c r="J4214" i="1"/>
  <c r="H4214" i="1"/>
  <c r="I4214" i="1" s="1"/>
  <c r="M4214" i="1" s="1"/>
  <c r="J4213" i="1"/>
  <c r="H4213" i="1"/>
  <c r="M4213" i="1" s="1"/>
  <c r="J4212" i="1"/>
  <c r="H4212" i="1"/>
  <c r="M4212" i="1" s="1"/>
  <c r="J4211" i="1"/>
  <c r="H4211" i="1"/>
  <c r="I4211" i="1" s="1"/>
  <c r="M4211" i="1" s="1"/>
  <c r="J4210" i="1"/>
  <c r="H4210" i="1"/>
  <c r="I4210" i="1" s="1"/>
  <c r="M4210" i="1" s="1"/>
  <c r="J4209" i="1"/>
  <c r="H4209" i="1"/>
  <c r="M4209" i="1" s="1"/>
  <c r="J4208" i="1"/>
  <c r="H4208" i="1"/>
  <c r="I4208" i="1" s="1"/>
  <c r="M4208" i="1" s="1"/>
  <c r="J4207" i="1"/>
  <c r="H4207" i="1"/>
  <c r="M4207" i="1" s="1"/>
  <c r="J4206" i="1"/>
  <c r="H4206" i="1"/>
  <c r="M4206" i="1" s="1"/>
  <c r="J4205" i="1"/>
  <c r="H4205" i="1"/>
  <c r="M4205" i="1" s="1"/>
  <c r="J4204" i="1"/>
  <c r="H4204" i="1"/>
  <c r="M4204" i="1" s="1"/>
  <c r="J4203" i="1"/>
  <c r="H4203" i="1"/>
  <c r="M4203" i="1" s="1"/>
  <c r="J4202" i="1"/>
  <c r="H4202" i="1"/>
  <c r="I4202" i="1" s="1"/>
  <c r="M4202" i="1" s="1"/>
  <c r="J4201" i="1"/>
  <c r="H4201" i="1"/>
  <c r="I4201" i="1" s="1"/>
  <c r="M4201" i="1" s="1"/>
  <c r="J4200" i="1"/>
  <c r="H4200" i="1"/>
  <c r="I4200" i="1" s="1"/>
  <c r="M4200" i="1" s="1"/>
  <c r="J4199" i="1"/>
  <c r="H4199" i="1"/>
  <c r="I4199" i="1" s="1"/>
  <c r="M4199" i="1" s="1"/>
  <c r="J4198" i="1"/>
  <c r="H4198" i="1"/>
  <c r="I4198" i="1" s="1"/>
  <c r="M4198" i="1" s="1"/>
  <c r="J4197" i="1"/>
  <c r="H4197" i="1"/>
  <c r="I4197" i="1" s="1"/>
  <c r="M4197" i="1" s="1"/>
  <c r="J4196" i="1"/>
  <c r="H4196" i="1"/>
  <c r="I4196" i="1" s="1"/>
  <c r="M4196" i="1" s="1"/>
  <c r="J4195" i="1"/>
  <c r="H4195" i="1"/>
  <c r="M4195" i="1" s="1"/>
  <c r="J4194" i="1"/>
  <c r="H4194" i="1"/>
  <c r="I4194" i="1" s="1"/>
  <c r="M4194" i="1" s="1"/>
  <c r="J4193" i="1"/>
  <c r="H4193" i="1"/>
  <c r="I4193" i="1" s="1"/>
  <c r="M4193" i="1" s="1"/>
  <c r="J4192" i="1"/>
  <c r="H4192" i="1"/>
  <c r="I4192" i="1" s="1"/>
  <c r="M4192" i="1" s="1"/>
  <c r="J4191" i="1"/>
  <c r="H4191" i="1"/>
  <c r="M4191" i="1" s="1"/>
  <c r="J4190" i="1"/>
  <c r="H4190" i="1"/>
  <c r="M4190" i="1" s="1"/>
  <c r="J4189" i="1"/>
  <c r="H4189" i="1"/>
  <c r="I4189" i="1" s="1"/>
  <c r="M4189" i="1" s="1"/>
  <c r="M4188" i="1"/>
  <c r="J4188" i="1"/>
  <c r="H4188" i="1"/>
  <c r="J4187" i="1"/>
  <c r="H4187" i="1"/>
  <c r="I4187" i="1" s="1"/>
  <c r="M4187" i="1" s="1"/>
  <c r="J4186" i="1"/>
  <c r="K4186" i="1" s="1"/>
  <c r="H4186" i="1"/>
  <c r="I4186" i="1" s="1"/>
  <c r="M4186" i="1" s="1"/>
  <c r="J4185" i="1"/>
  <c r="H4185" i="1"/>
  <c r="M4185" i="1" s="1"/>
  <c r="J4184" i="1"/>
  <c r="H4184" i="1"/>
  <c r="I4184" i="1" s="1"/>
  <c r="M4184" i="1" s="1"/>
  <c r="J4183" i="1"/>
  <c r="H4183" i="1"/>
  <c r="I4183" i="1" s="1"/>
  <c r="M4183" i="1" s="1"/>
  <c r="J4182" i="1"/>
  <c r="H4182" i="1"/>
  <c r="I4182" i="1" s="1"/>
  <c r="M4182" i="1" s="1"/>
  <c r="J4181" i="1"/>
  <c r="H4181" i="1"/>
  <c r="I4181" i="1" s="1"/>
  <c r="M4181" i="1" s="1"/>
  <c r="F4181" i="1"/>
  <c r="M4180" i="1"/>
  <c r="J4180" i="1"/>
  <c r="H4180" i="1"/>
  <c r="J4179" i="1"/>
  <c r="H4179" i="1"/>
  <c r="I4179" i="1" s="1"/>
  <c r="M4179" i="1" s="1"/>
  <c r="M4178" i="1"/>
  <c r="J4178" i="1"/>
  <c r="H4178" i="1"/>
  <c r="J4177" i="1"/>
  <c r="H4177" i="1"/>
  <c r="I4177" i="1" s="1"/>
  <c r="M4177" i="1" s="1"/>
  <c r="M4176" i="1"/>
  <c r="J4176" i="1"/>
  <c r="H4176" i="1"/>
  <c r="J4175" i="1"/>
  <c r="H4175" i="1"/>
  <c r="I4175" i="1" s="1"/>
  <c r="M4175" i="1" s="1"/>
  <c r="J4174" i="1"/>
  <c r="H4174" i="1"/>
  <c r="I4174" i="1" s="1"/>
  <c r="M4174" i="1" s="1"/>
  <c r="M4173" i="1"/>
  <c r="J4173" i="1"/>
  <c r="H4173" i="1"/>
  <c r="J4172" i="1"/>
  <c r="H4172" i="1"/>
  <c r="M4172" i="1" s="1"/>
  <c r="J4171" i="1"/>
  <c r="H4171" i="1"/>
  <c r="I4171" i="1" s="1"/>
  <c r="M4171" i="1" s="1"/>
  <c r="J4170" i="1"/>
  <c r="H4170" i="1"/>
  <c r="I4170" i="1" s="1"/>
  <c r="M4170" i="1" s="1"/>
  <c r="J4169" i="1"/>
  <c r="H4169" i="1"/>
  <c r="I4169" i="1" s="1"/>
  <c r="M4169" i="1" s="1"/>
  <c r="J4168" i="1"/>
  <c r="H4168" i="1"/>
  <c r="I4168" i="1" s="1"/>
  <c r="M4168" i="1" s="1"/>
  <c r="J4167" i="1"/>
  <c r="H4167" i="1"/>
  <c r="I4167" i="1" s="1"/>
  <c r="M4167" i="1" s="1"/>
  <c r="J4166" i="1"/>
  <c r="H4166" i="1"/>
  <c r="M4166" i="1" s="1"/>
  <c r="J4165" i="1"/>
  <c r="H4165" i="1"/>
  <c r="I4165" i="1" s="1"/>
  <c r="M4165" i="1" s="1"/>
  <c r="J4164" i="1"/>
  <c r="H4164" i="1"/>
  <c r="I4164" i="1" s="1"/>
  <c r="M4164" i="1" s="1"/>
  <c r="J4163" i="1"/>
  <c r="H4163" i="1"/>
  <c r="I4163" i="1" s="1"/>
  <c r="M4163" i="1" s="1"/>
  <c r="J4162" i="1"/>
  <c r="H4162" i="1"/>
  <c r="I4162" i="1" s="1"/>
  <c r="M4162" i="1" s="1"/>
  <c r="J4161" i="1"/>
  <c r="H4161" i="1"/>
  <c r="I4161" i="1" s="1"/>
  <c r="M4161" i="1" s="1"/>
  <c r="J4160" i="1"/>
  <c r="H4160" i="1"/>
  <c r="I4160" i="1" s="1"/>
  <c r="M4160" i="1" s="1"/>
  <c r="J4159" i="1"/>
  <c r="H4159" i="1"/>
  <c r="I4159" i="1" s="1"/>
  <c r="M4159" i="1" s="1"/>
  <c r="J4158" i="1"/>
  <c r="H4158" i="1"/>
  <c r="M4158" i="1" s="1"/>
  <c r="J4157" i="1"/>
  <c r="H4157" i="1"/>
  <c r="M4157" i="1" s="1"/>
  <c r="J4156" i="1"/>
  <c r="H4156" i="1"/>
  <c r="I4156" i="1" s="1"/>
  <c r="M4156" i="1" s="1"/>
  <c r="J4155" i="1"/>
  <c r="H4155" i="1"/>
  <c r="I4155" i="1" s="1"/>
  <c r="M4155" i="1" s="1"/>
  <c r="J4154" i="1"/>
  <c r="H4154" i="1"/>
  <c r="I4154" i="1" s="1"/>
  <c r="M4154" i="1" s="1"/>
  <c r="J4153" i="1"/>
  <c r="H4153" i="1"/>
  <c r="I4153" i="1" s="1"/>
  <c r="M4153" i="1" s="1"/>
  <c r="J4152" i="1"/>
  <c r="H4152" i="1"/>
  <c r="M4152" i="1" s="1"/>
  <c r="J4151" i="1"/>
  <c r="M4151" i="1"/>
  <c r="H4151" i="1"/>
  <c r="J4150" i="1"/>
  <c r="H4150" i="1"/>
  <c r="I4150" i="1" s="1"/>
  <c r="M4150" i="1" s="1"/>
  <c r="J4149" i="1"/>
  <c r="H4149" i="1"/>
  <c r="I4149" i="1" s="1"/>
  <c r="M4149" i="1" s="1"/>
  <c r="J4148" i="1"/>
  <c r="H4148" i="1"/>
  <c r="I4148" i="1" s="1"/>
  <c r="M4148" i="1" s="1"/>
  <c r="J4147" i="1"/>
  <c r="H4147" i="1"/>
  <c r="M4147" i="1" s="1"/>
  <c r="J4146" i="1"/>
  <c r="H4146" i="1"/>
  <c r="I4146" i="1" s="1"/>
  <c r="M4146" i="1" s="1"/>
  <c r="J4145" i="1"/>
  <c r="M4145" i="1"/>
  <c r="H4145" i="1"/>
  <c r="J4144" i="1"/>
  <c r="H4144" i="1"/>
  <c r="I4144" i="1" s="1"/>
  <c r="M4144" i="1" s="1"/>
  <c r="J4143" i="1"/>
  <c r="H4143" i="1"/>
  <c r="I4143" i="1" s="1"/>
  <c r="M4143" i="1" s="1"/>
  <c r="J4142" i="1"/>
  <c r="H4142" i="1"/>
  <c r="I4142" i="1" s="1"/>
  <c r="M4142" i="1" s="1"/>
  <c r="J4141" i="1"/>
  <c r="H4141" i="1"/>
  <c r="I4141" i="1" s="1"/>
  <c r="M4141" i="1" s="1"/>
  <c r="J4140" i="1"/>
  <c r="H4140" i="1"/>
  <c r="M4140" i="1" s="1"/>
  <c r="J4139" i="1"/>
  <c r="H4139" i="1"/>
  <c r="M4139" i="1" s="1"/>
  <c r="J4138" i="1"/>
  <c r="H4138" i="1"/>
  <c r="I4138" i="1" s="1"/>
  <c r="M4138" i="1" s="1"/>
  <c r="J4137" i="1"/>
  <c r="H4137" i="1"/>
  <c r="M4137" i="1" s="1"/>
  <c r="J4136" i="1"/>
  <c r="H4136" i="1"/>
  <c r="I4136" i="1" s="1"/>
  <c r="M4136" i="1" s="1"/>
  <c r="J4135" i="1"/>
  <c r="H4135" i="1"/>
  <c r="I4135" i="1" s="1"/>
  <c r="M4135" i="1" s="1"/>
  <c r="J4134" i="1"/>
  <c r="H4134" i="1"/>
  <c r="I4134" i="1" s="1"/>
  <c r="M4134" i="1" s="1"/>
  <c r="J4133" i="1"/>
  <c r="H4133" i="1"/>
  <c r="I4133" i="1" s="1"/>
  <c r="M4133" i="1" s="1"/>
  <c r="J4132" i="1"/>
  <c r="H4132" i="1"/>
  <c r="M4132" i="1" s="1"/>
  <c r="J4131" i="1"/>
  <c r="H4131" i="1"/>
  <c r="I4131" i="1" s="1"/>
  <c r="M4131" i="1" s="1"/>
  <c r="J4130" i="1"/>
  <c r="H4130" i="1"/>
  <c r="I4130" i="1" s="1"/>
  <c r="M4130" i="1" s="1"/>
  <c r="J4129" i="1"/>
  <c r="H4129" i="1"/>
  <c r="M4129" i="1" s="1"/>
  <c r="J4128" i="1"/>
  <c r="H4128" i="1"/>
  <c r="M4128" i="1" s="1"/>
  <c r="J4127" i="1"/>
  <c r="H4127" i="1"/>
  <c r="I4127" i="1" s="1"/>
  <c r="M4127" i="1" s="1"/>
  <c r="J4126" i="1"/>
  <c r="H4126" i="1"/>
  <c r="I4126" i="1" s="1"/>
  <c r="M4126" i="1" s="1"/>
  <c r="J4125" i="1"/>
  <c r="M4125" i="1"/>
  <c r="H4125" i="1"/>
  <c r="J4124" i="1"/>
  <c r="H4124" i="1"/>
  <c r="I4124" i="1" s="1"/>
  <c r="M4124" i="1" s="1"/>
  <c r="J4123" i="1"/>
  <c r="H4123" i="1"/>
  <c r="I4123" i="1" s="1"/>
  <c r="M4123" i="1" s="1"/>
  <c r="J4122" i="1"/>
  <c r="H4122" i="1"/>
  <c r="I4122" i="1" s="1"/>
  <c r="M4122" i="1" s="1"/>
  <c r="J4121" i="1"/>
  <c r="H4121" i="1"/>
  <c r="I4121" i="1" s="1"/>
  <c r="M4121" i="1" s="1"/>
  <c r="J4120" i="1"/>
  <c r="H4120" i="1"/>
  <c r="M4120" i="1" s="1"/>
  <c r="J4119" i="1"/>
  <c r="H4119" i="1"/>
  <c r="I4119" i="1" s="1"/>
  <c r="M4119" i="1" s="1"/>
  <c r="J4118" i="1"/>
  <c r="H4118" i="1"/>
  <c r="I4118" i="1" s="1"/>
  <c r="M4118" i="1" s="1"/>
  <c r="J4117" i="1"/>
  <c r="H4117" i="1"/>
  <c r="I4117" i="1" s="1"/>
  <c r="M4117" i="1" s="1"/>
  <c r="J4116" i="1"/>
  <c r="H4116" i="1"/>
  <c r="I4116" i="1" s="1"/>
  <c r="M4116" i="1" s="1"/>
  <c r="J4115" i="1"/>
  <c r="H4115" i="1"/>
  <c r="M4115" i="1" s="1"/>
  <c r="J4114" i="1"/>
  <c r="H4114" i="1"/>
  <c r="M4114" i="1" s="1"/>
  <c r="J4113" i="1"/>
  <c r="M4113" i="1"/>
  <c r="H4113" i="1"/>
  <c r="J4112" i="1"/>
  <c r="H4112" i="1"/>
  <c r="I4112" i="1" s="1"/>
  <c r="M4112" i="1" s="1"/>
  <c r="J4111" i="1"/>
  <c r="H4111" i="1"/>
  <c r="I4111" i="1" s="1"/>
  <c r="M4111" i="1" s="1"/>
  <c r="M4110" i="1"/>
  <c r="J4110" i="1"/>
  <c r="H4110" i="1"/>
  <c r="J4109" i="1"/>
  <c r="H4109" i="1"/>
  <c r="I4109" i="1" s="1"/>
  <c r="M4109" i="1" s="1"/>
  <c r="J4108" i="1"/>
  <c r="H4108" i="1"/>
  <c r="M4108" i="1" s="1"/>
  <c r="J4107" i="1"/>
  <c r="H4107" i="1"/>
  <c r="M4107" i="1" s="1"/>
  <c r="J4106" i="1"/>
  <c r="H4106" i="1"/>
  <c r="I4106" i="1" s="1"/>
  <c r="M4106" i="1" s="1"/>
  <c r="J4105" i="1"/>
  <c r="H4105" i="1"/>
  <c r="M4105" i="1" s="1"/>
  <c r="J4104" i="1"/>
  <c r="H4104" i="1"/>
  <c r="I4104" i="1" s="1"/>
  <c r="M4104" i="1" s="1"/>
  <c r="J4103" i="1"/>
  <c r="H4103" i="1"/>
  <c r="I4103" i="1" s="1"/>
  <c r="M4103" i="1" s="1"/>
  <c r="J4102" i="1"/>
  <c r="H4102" i="1"/>
  <c r="I4102" i="1" s="1"/>
  <c r="M4102" i="1" s="1"/>
  <c r="J4101" i="1"/>
  <c r="H4101" i="1"/>
  <c r="I4101" i="1" s="1"/>
  <c r="M4101" i="1" s="1"/>
  <c r="M4100" i="1"/>
  <c r="J4100" i="1"/>
  <c r="H4100" i="1"/>
  <c r="J4099" i="1"/>
  <c r="H4099" i="1"/>
  <c r="I4099" i="1" s="1"/>
  <c r="M4099" i="1" s="1"/>
  <c r="J4098" i="1"/>
  <c r="H4098" i="1"/>
  <c r="I4098" i="1" s="1"/>
  <c r="M4098" i="1" s="1"/>
  <c r="J4097" i="1"/>
  <c r="H4097" i="1"/>
  <c r="M4097" i="1" s="1"/>
  <c r="J4096" i="1"/>
  <c r="H4096" i="1"/>
  <c r="M4096" i="1" s="1"/>
  <c r="J4095" i="1"/>
  <c r="H4095" i="1"/>
  <c r="M4095" i="1" s="1"/>
  <c r="J4094" i="1"/>
  <c r="H4094" i="1"/>
  <c r="M4094" i="1" s="1"/>
  <c r="J4093" i="1"/>
  <c r="H4093" i="1"/>
  <c r="M4093" i="1" s="1"/>
  <c r="J4092" i="1"/>
  <c r="H4092" i="1"/>
  <c r="M4092" i="1" s="1"/>
  <c r="J4091" i="1"/>
  <c r="H4091" i="1"/>
  <c r="I4091" i="1" s="1"/>
  <c r="M4091" i="1" s="1"/>
  <c r="J4090" i="1"/>
  <c r="H4090" i="1"/>
  <c r="M4090" i="1" s="1"/>
  <c r="J4089" i="1"/>
  <c r="H4089" i="1"/>
  <c r="M4089" i="1" s="1"/>
  <c r="J4088" i="1"/>
  <c r="H4088" i="1"/>
  <c r="I4088" i="1" s="1"/>
  <c r="M4088" i="1" s="1"/>
  <c r="J4087" i="1"/>
  <c r="H4087" i="1"/>
  <c r="I4087" i="1" s="1"/>
  <c r="M4087" i="1" s="1"/>
  <c r="J4086" i="1"/>
  <c r="H4086" i="1"/>
  <c r="I4086" i="1" s="1"/>
  <c r="M4086" i="1" s="1"/>
  <c r="J4085" i="1"/>
  <c r="H4085" i="1"/>
  <c r="I4085" i="1" s="1"/>
  <c r="M4085" i="1" s="1"/>
  <c r="J4084" i="1"/>
  <c r="H4084" i="1"/>
  <c r="M4084" i="1" s="1"/>
  <c r="J4083" i="1"/>
  <c r="H4083" i="1"/>
  <c r="I4083" i="1" s="1"/>
  <c r="M4083" i="1" s="1"/>
  <c r="J4082" i="1"/>
  <c r="H4082" i="1"/>
  <c r="I4082" i="1" s="1"/>
  <c r="M4082" i="1" s="1"/>
  <c r="J4081" i="1"/>
  <c r="H4081" i="1"/>
  <c r="I4081" i="1" s="1"/>
  <c r="M4081" i="1" s="1"/>
  <c r="M4080" i="1"/>
  <c r="J4080" i="1"/>
  <c r="H4080" i="1"/>
  <c r="M4079" i="1"/>
  <c r="J4079" i="1"/>
  <c r="H4079" i="1"/>
  <c r="J4078" i="1"/>
  <c r="H4078" i="1"/>
  <c r="I4078" i="1" s="1"/>
  <c r="M4078" i="1" s="1"/>
  <c r="J4077" i="1"/>
  <c r="H4077" i="1"/>
  <c r="I4077" i="1" s="1"/>
  <c r="M4077" i="1" s="1"/>
  <c r="J4076" i="1"/>
  <c r="H4076" i="1"/>
  <c r="I4076" i="1" s="1"/>
  <c r="M4076" i="1" s="1"/>
  <c r="J4075" i="1"/>
  <c r="H4075" i="1"/>
  <c r="I4075" i="1" s="1"/>
  <c r="M4075" i="1" s="1"/>
  <c r="J4074" i="1"/>
  <c r="H4074" i="1"/>
  <c r="I4074" i="1" s="1"/>
  <c r="M4074" i="1" s="1"/>
  <c r="J4073" i="1"/>
  <c r="H4073" i="1"/>
  <c r="I4073" i="1" s="1"/>
  <c r="M4073" i="1" s="1"/>
  <c r="J4072" i="1"/>
  <c r="H4072" i="1"/>
  <c r="I4072" i="1" s="1"/>
  <c r="M4072" i="1" s="1"/>
  <c r="J4071" i="1"/>
  <c r="H4071" i="1"/>
  <c r="M4071" i="1" s="1"/>
  <c r="J4070" i="1"/>
  <c r="H4070" i="1"/>
  <c r="M4070" i="1" s="1"/>
  <c r="J4069" i="1"/>
  <c r="H4069" i="1"/>
  <c r="I4069" i="1" s="1"/>
  <c r="M4069" i="1" s="1"/>
  <c r="J4068" i="1"/>
  <c r="H4068" i="1"/>
  <c r="I4068" i="1" s="1"/>
  <c r="M4068" i="1" s="1"/>
  <c r="J4067" i="1"/>
  <c r="H4067" i="1"/>
  <c r="I4067" i="1" s="1"/>
  <c r="M4067" i="1" s="1"/>
  <c r="J4066" i="1"/>
  <c r="H4066" i="1"/>
  <c r="I4066" i="1" s="1"/>
  <c r="M4066" i="1" s="1"/>
  <c r="J4065" i="1"/>
  <c r="H4065" i="1"/>
  <c r="I4065" i="1" s="1"/>
  <c r="M4065" i="1" s="1"/>
  <c r="J4064" i="1"/>
  <c r="H4064" i="1"/>
  <c r="I4064" i="1" s="1"/>
  <c r="M4064" i="1" s="1"/>
  <c r="J4063" i="1"/>
  <c r="M4063" i="1"/>
  <c r="H4063" i="1"/>
  <c r="J4062" i="1"/>
  <c r="H4062" i="1"/>
  <c r="M4062" i="1" s="1"/>
  <c r="J4061" i="1"/>
  <c r="H4061" i="1"/>
  <c r="I4061" i="1" s="1"/>
  <c r="M4061" i="1" s="1"/>
  <c r="J4060" i="1"/>
  <c r="H4060" i="1"/>
  <c r="I4060" i="1" s="1"/>
  <c r="M4060" i="1" s="1"/>
  <c r="J4059" i="1"/>
  <c r="H4059" i="1"/>
  <c r="I4059" i="1" s="1"/>
  <c r="M4059" i="1" s="1"/>
  <c r="J4058" i="1"/>
  <c r="H4058" i="1"/>
  <c r="M4058" i="1" s="1"/>
  <c r="J4057" i="1"/>
  <c r="H4057" i="1"/>
  <c r="I4057" i="1" s="1"/>
  <c r="M4057" i="1" s="1"/>
  <c r="J4056" i="1"/>
  <c r="H4056" i="1"/>
  <c r="M4056" i="1" s="1"/>
  <c r="J4055" i="1"/>
  <c r="H4055" i="1"/>
  <c r="I4055" i="1" s="1"/>
  <c r="M4055" i="1" s="1"/>
  <c r="J4054" i="1"/>
  <c r="H4054" i="1"/>
  <c r="I4054" i="1" s="1"/>
  <c r="M4054" i="1" s="1"/>
  <c r="J4053" i="1"/>
  <c r="H4053" i="1"/>
  <c r="I4053" i="1" s="1"/>
  <c r="M4053" i="1" s="1"/>
  <c r="J4052" i="1"/>
  <c r="H4052" i="1"/>
  <c r="I4052" i="1" s="1"/>
  <c r="M4052" i="1" s="1"/>
  <c r="J4051" i="1"/>
  <c r="H4051" i="1"/>
  <c r="M4051" i="1" s="1"/>
  <c r="J4050" i="1"/>
  <c r="H4050" i="1"/>
  <c r="I4050" i="1" s="1"/>
  <c r="M4050" i="1" s="1"/>
  <c r="J4049" i="1"/>
  <c r="H4049" i="1"/>
  <c r="I4049" i="1" s="1"/>
  <c r="M4049" i="1" s="1"/>
  <c r="J4048" i="1"/>
  <c r="H4048" i="1"/>
  <c r="M4048" i="1" s="1"/>
  <c r="J4047" i="1"/>
  <c r="H4047" i="1"/>
  <c r="M4047" i="1" s="1"/>
  <c r="J4046" i="1"/>
  <c r="H4046" i="1"/>
  <c r="I4046" i="1" s="1"/>
  <c r="M4046" i="1" s="1"/>
  <c r="J4045" i="1"/>
  <c r="H4045" i="1"/>
  <c r="I4045" i="1" s="1"/>
  <c r="M4045" i="1" s="1"/>
  <c r="J4044" i="1"/>
  <c r="H4044" i="1"/>
  <c r="I4044" i="1" s="1"/>
  <c r="M4044" i="1" s="1"/>
  <c r="J4043" i="1"/>
  <c r="H4043" i="1"/>
  <c r="I4043" i="1" s="1"/>
  <c r="M4043" i="1" s="1"/>
  <c r="J4042" i="1"/>
  <c r="H4042" i="1"/>
  <c r="I4042" i="1" s="1"/>
  <c r="M4042" i="1" s="1"/>
  <c r="J4041" i="1"/>
  <c r="H4041" i="1"/>
  <c r="I4041" i="1" s="1"/>
  <c r="M4041" i="1" s="1"/>
  <c r="J4040" i="1"/>
  <c r="H4040" i="1"/>
  <c r="I4040" i="1" s="1"/>
  <c r="M4040" i="1" s="1"/>
  <c r="M4039" i="1"/>
  <c r="J4039" i="1"/>
  <c r="H4039" i="1"/>
  <c r="J4038" i="1"/>
  <c r="H4038" i="1"/>
  <c r="I4038" i="1" s="1"/>
  <c r="M4038" i="1" s="1"/>
  <c r="J4037" i="1"/>
  <c r="H4037" i="1"/>
  <c r="I4037" i="1" s="1"/>
  <c r="M4037" i="1" s="1"/>
  <c r="J4036" i="1"/>
  <c r="H4036" i="1"/>
  <c r="I4036" i="1" s="1"/>
  <c r="M4036" i="1" s="1"/>
  <c r="J4035" i="1"/>
  <c r="H4035" i="1"/>
  <c r="I4035" i="1" s="1"/>
  <c r="M4035" i="1" s="1"/>
  <c r="J4034" i="1"/>
  <c r="H4034" i="1"/>
  <c r="I4034" i="1" s="1"/>
  <c r="M4034" i="1" s="1"/>
  <c r="J4033" i="1"/>
  <c r="M4033" i="1"/>
  <c r="H4033" i="1"/>
  <c r="J4032" i="1"/>
  <c r="H4032" i="1"/>
  <c r="I4032" i="1" s="1"/>
  <c r="M4032" i="1" s="1"/>
  <c r="J4031" i="1"/>
  <c r="H4031" i="1"/>
  <c r="I4031" i="1" s="1"/>
  <c r="M4031" i="1" s="1"/>
  <c r="J4030" i="1"/>
  <c r="H4030" i="1"/>
  <c r="I4030" i="1" s="1"/>
  <c r="M4030" i="1" s="1"/>
  <c r="J4029" i="1"/>
  <c r="H4029" i="1"/>
  <c r="I4029" i="1" s="1"/>
  <c r="M4029" i="1" s="1"/>
  <c r="J4028" i="1"/>
  <c r="H4028" i="1"/>
  <c r="I4028" i="1" s="1"/>
  <c r="M4028" i="1" s="1"/>
  <c r="J4027" i="1"/>
  <c r="H4027" i="1"/>
  <c r="M4027" i="1" s="1"/>
  <c r="J4026" i="1"/>
  <c r="H4026" i="1"/>
  <c r="I4026" i="1" s="1"/>
  <c r="M4026" i="1" s="1"/>
  <c r="J4025" i="1"/>
  <c r="H4025" i="1"/>
  <c r="M4025" i="1" s="1"/>
  <c r="J4024" i="1"/>
  <c r="H4024" i="1"/>
  <c r="M4024" i="1" s="1"/>
  <c r="J4023" i="1"/>
  <c r="H4023" i="1"/>
  <c r="I4023" i="1" s="1"/>
  <c r="M4023" i="1" s="1"/>
  <c r="M4022" i="1"/>
  <c r="J4022" i="1"/>
  <c r="H4022" i="1"/>
  <c r="J4021" i="1"/>
  <c r="H4021" i="1"/>
  <c r="I4021" i="1" s="1"/>
  <c r="M4021" i="1" s="1"/>
  <c r="J4020" i="1"/>
  <c r="H4020" i="1"/>
  <c r="I4020" i="1" s="1"/>
  <c r="M4020" i="1" s="1"/>
  <c r="J4019" i="1"/>
  <c r="H4019" i="1"/>
  <c r="I4019" i="1" s="1"/>
  <c r="M4019" i="1" s="1"/>
  <c r="J4018" i="1"/>
  <c r="H4018" i="1"/>
  <c r="M4018" i="1" s="1"/>
  <c r="J4017" i="1"/>
  <c r="H4017" i="1"/>
  <c r="I4017" i="1" s="1"/>
  <c r="M4017" i="1" s="1"/>
  <c r="J4016" i="1"/>
  <c r="H4016" i="1"/>
  <c r="M4016" i="1" s="1"/>
  <c r="J4015" i="1"/>
  <c r="H4015" i="1"/>
  <c r="M4015" i="1" s="1"/>
  <c r="J4014" i="1"/>
  <c r="H4014" i="1"/>
  <c r="I4014" i="1" s="1"/>
  <c r="M4014" i="1" s="1"/>
  <c r="J4013" i="1"/>
  <c r="H4013" i="1"/>
  <c r="I4013" i="1" s="1"/>
  <c r="M4013" i="1" s="1"/>
  <c r="J4012" i="1"/>
  <c r="H4012" i="1"/>
  <c r="I4012" i="1" s="1"/>
  <c r="M4012" i="1" s="1"/>
  <c r="J4011" i="1"/>
  <c r="H4011" i="1"/>
  <c r="M4011" i="1" s="1"/>
  <c r="J4010" i="1"/>
  <c r="H4010" i="1"/>
  <c r="M4010" i="1" s="1"/>
  <c r="J4009" i="1"/>
  <c r="H4009" i="1"/>
  <c r="M4009" i="1" s="1"/>
  <c r="J4008" i="1"/>
  <c r="H4008" i="1"/>
  <c r="I4008" i="1" s="1"/>
  <c r="M4008" i="1" s="1"/>
  <c r="J4007" i="1"/>
  <c r="H4007" i="1"/>
  <c r="I4007" i="1" s="1"/>
  <c r="M4007" i="1" s="1"/>
  <c r="J4006" i="1"/>
  <c r="H4006" i="1"/>
  <c r="I4006" i="1" s="1"/>
  <c r="M4006" i="1" s="1"/>
  <c r="J4005" i="1"/>
  <c r="H4005" i="1"/>
  <c r="I4005" i="1" s="1"/>
  <c r="M4005" i="1" s="1"/>
  <c r="J4004" i="1"/>
  <c r="H4004" i="1"/>
  <c r="I4004" i="1" s="1"/>
  <c r="M4004" i="1" s="1"/>
  <c r="J4003" i="1"/>
  <c r="H4003" i="1"/>
  <c r="I4003" i="1" s="1"/>
  <c r="M4003" i="1" s="1"/>
  <c r="J4002" i="1"/>
  <c r="H4002" i="1"/>
  <c r="M4002" i="1" s="1"/>
  <c r="J4001" i="1"/>
  <c r="H4001" i="1"/>
  <c r="I4001" i="1" s="1"/>
  <c r="M4001" i="1" s="1"/>
  <c r="J4000" i="1"/>
  <c r="H4000" i="1"/>
  <c r="I4000" i="1" s="1"/>
  <c r="M4000" i="1" s="1"/>
  <c r="J3999" i="1"/>
  <c r="H3999" i="1"/>
  <c r="I3999" i="1" s="1"/>
  <c r="M3999" i="1" s="1"/>
  <c r="J3998" i="1"/>
  <c r="H3998" i="1"/>
  <c r="I3998" i="1" s="1"/>
  <c r="M3998" i="1" s="1"/>
  <c r="J3997" i="1"/>
  <c r="H3997" i="1"/>
  <c r="I3997" i="1" s="1"/>
  <c r="M3997" i="1" s="1"/>
  <c r="J3996" i="1"/>
  <c r="H3996" i="1"/>
  <c r="I3996" i="1" s="1"/>
  <c r="M3996" i="1" s="1"/>
  <c r="J3995" i="1"/>
  <c r="H3995" i="1"/>
  <c r="I3995" i="1" s="1"/>
  <c r="M3995" i="1" s="1"/>
  <c r="J3994" i="1"/>
  <c r="H3994" i="1"/>
  <c r="I3994" i="1" s="1"/>
  <c r="M3994" i="1" s="1"/>
  <c r="J3993" i="1"/>
  <c r="K3993" i="1" s="1"/>
  <c r="H3993" i="1"/>
  <c r="I3993" i="1" s="1"/>
  <c r="M3993" i="1" s="1"/>
  <c r="J3992" i="1"/>
  <c r="H3992" i="1"/>
  <c r="I3992" i="1" s="1"/>
  <c r="M3992" i="1" s="1"/>
  <c r="J3991" i="1"/>
  <c r="H3991" i="1"/>
  <c r="I3991" i="1" s="1"/>
  <c r="M3991" i="1" s="1"/>
  <c r="J3990" i="1"/>
  <c r="H3990" i="1"/>
  <c r="I3990" i="1" s="1"/>
  <c r="M3990" i="1" s="1"/>
  <c r="J3989" i="1"/>
  <c r="H3989" i="1"/>
  <c r="I3989" i="1" s="1"/>
  <c r="M3989" i="1" s="1"/>
  <c r="J3988" i="1"/>
  <c r="H3988" i="1"/>
  <c r="I3988" i="1" s="1"/>
  <c r="M3988" i="1" s="1"/>
  <c r="J3987" i="1"/>
  <c r="H3987" i="1"/>
  <c r="I3987" i="1" s="1"/>
  <c r="M3987" i="1" s="1"/>
  <c r="J3986" i="1"/>
  <c r="H3986" i="1"/>
  <c r="I3986" i="1" s="1"/>
  <c r="M3986" i="1" s="1"/>
  <c r="J3985" i="1"/>
  <c r="H3985" i="1"/>
  <c r="M3985" i="1" s="1"/>
  <c r="J3984" i="1"/>
  <c r="M3984" i="1"/>
  <c r="H3984" i="1"/>
  <c r="J3983" i="1"/>
  <c r="H3983" i="1"/>
  <c r="I3983" i="1" s="1"/>
  <c r="M3983" i="1" s="1"/>
  <c r="M3982" i="1"/>
  <c r="J3982" i="1"/>
  <c r="H3982" i="1"/>
  <c r="J3981" i="1"/>
  <c r="H3981" i="1"/>
  <c r="I3981" i="1" s="1"/>
  <c r="M3981" i="1" s="1"/>
  <c r="M3980" i="1"/>
  <c r="J3980" i="1"/>
  <c r="H3980" i="1"/>
  <c r="J3979" i="1"/>
  <c r="H3979" i="1"/>
  <c r="I3979" i="1" s="1"/>
  <c r="M3979" i="1" s="1"/>
  <c r="J3978" i="1"/>
  <c r="H3978" i="1"/>
  <c r="I3978" i="1" s="1"/>
  <c r="M3978" i="1" s="1"/>
  <c r="J3977" i="1"/>
  <c r="H3977" i="1"/>
  <c r="I3977" i="1" s="1"/>
  <c r="M3977" i="1" s="1"/>
  <c r="J3976" i="1"/>
  <c r="H3976" i="1"/>
  <c r="M3976" i="1" s="1"/>
  <c r="F3976" i="1"/>
  <c r="J3975" i="1"/>
  <c r="H3975" i="1"/>
  <c r="M3975" i="1" s="1"/>
  <c r="F3975" i="1"/>
  <c r="J3974" i="1"/>
  <c r="H3974" i="1"/>
  <c r="I3974" i="1" s="1"/>
  <c r="M3974" i="1" s="1"/>
  <c r="J3973" i="1"/>
  <c r="H3973" i="1"/>
  <c r="I3973" i="1" s="1"/>
  <c r="M3973" i="1" s="1"/>
  <c r="J3972" i="1"/>
  <c r="H3972" i="1"/>
  <c r="I3972" i="1" s="1"/>
  <c r="M3972" i="1" s="1"/>
  <c r="J3971" i="1"/>
  <c r="H3971" i="1"/>
  <c r="M3971" i="1" s="1"/>
  <c r="J3970" i="1"/>
  <c r="H3970" i="1"/>
  <c r="I3970" i="1" s="1"/>
  <c r="M3970" i="1" s="1"/>
  <c r="J3969" i="1"/>
  <c r="H3969" i="1"/>
  <c r="I3969" i="1" s="1"/>
  <c r="M3969" i="1" s="1"/>
  <c r="J3968" i="1"/>
  <c r="H3968" i="1"/>
  <c r="I3968" i="1" s="1"/>
  <c r="M3968" i="1" s="1"/>
  <c r="J3967" i="1"/>
  <c r="H3967" i="1"/>
  <c r="I3967" i="1" s="1"/>
  <c r="M3967" i="1" s="1"/>
  <c r="J3966" i="1"/>
  <c r="H3966" i="1"/>
  <c r="I3966" i="1" s="1"/>
  <c r="M3966" i="1" s="1"/>
  <c r="J3965" i="1"/>
  <c r="H3965" i="1"/>
  <c r="I3965" i="1" s="1"/>
  <c r="M3965" i="1" s="1"/>
  <c r="J3964" i="1"/>
  <c r="H3964" i="1"/>
  <c r="I3964" i="1" s="1"/>
  <c r="M3964" i="1" s="1"/>
  <c r="J3963" i="1"/>
  <c r="H3963" i="1"/>
  <c r="I3963" i="1" s="1"/>
  <c r="M3963" i="1" s="1"/>
  <c r="J3962" i="1"/>
  <c r="H3962" i="1"/>
  <c r="I3962" i="1" s="1"/>
  <c r="M3962" i="1" s="1"/>
  <c r="J3961" i="1"/>
  <c r="H3961" i="1"/>
  <c r="I3961" i="1" s="1"/>
  <c r="M3961" i="1" s="1"/>
  <c r="J3960" i="1"/>
  <c r="H3960" i="1"/>
  <c r="I3960" i="1" s="1"/>
  <c r="M3960" i="1" s="1"/>
  <c r="J3959" i="1"/>
  <c r="H3959" i="1"/>
  <c r="I3959" i="1" s="1"/>
  <c r="M3959" i="1" s="1"/>
  <c r="J3958" i="1"/>
  <c r="H3958" i="1"/>
  <c r="I3958" i="1" s="1"/>
  <c r="M3958" i="1" s="1"/>
  <c r="J3957" i="1"/>
  <c r="H3957" i="1"/>
  <c r="I3957" i="1" s="1"/>
  <c r="M3957" i="1" s="1"/>
  <c r="F3957" i="1"/>
  <c r="J3956" i="1"/>
  <c r="H3956" i="1"/>
  <c r="I3956" i="1" s="1"/>
  <c r="M3956" i="1" s="1"/>
  <c r="J3955" i="1"/>
  <c r="H3955" i="1"/>
  <c r="I3955" i="1" s="1"/>
  <c r="M3955" i="1" s="1"/>
  <c r="J3954" i="1"/>
  <c r="H3954" i="1"/>
  <c r="I3954" i="1" s="1"/>
  <c r="M3954" i="1" s="1"/>
  <c r="J3953" i="1"/>
  <c r="H3953" i="1"/>
  <c r="I3953" i="1" s="1"/>
  <c r="M3953" i="1" s="1"/>
  <c r="J3952" i="1"/>
  <c r="H3952" i="1"/>
  <c r="I3952" i="1" s="1"/>
  <c r="M3952" i="1" s="1"/>
  <c r="J3951" i="1"/>
  <c r="H3951" i="1"/>
  <c r="I3951" i="1" s="1"/>
  <c r="M3951" i="1" s="1"/>
  <c r="J3950" i="1"/>
  <c r="H3950" i="1"/>
  <c r="I3950" i="1" s="1"/>
  <c r="M3950" i="1" s="1"/>
  <c r="J3949" i="1"/>
  <c r="H3949" i="1"/>
  <c r="I3949" i="1" s="1"/>
  <c r="M3949" i="1" s="1"/>
  <c r="J3948" i="1"/>
  <c r="H3948" i="1"/>
  <c r="I3948" i="1" s="1"/>
  <c r="M3948" i="1" s="1"/>
  <c r="J3947" i="1"/>
  <c r="H3947" i="1"/>
  <c r="I3947" i="1" s="1"/>
  <c r="M3947" i="1" s="1"/>
  <c r="J3946" i="1"/>
  <c r="H3946" i="1"/>
  <c r="I3946" i="1" s="1"/>
  <c r="M3946" i="1" s="1"/>
  <c r="J3945" i="1"/>
  <c r="H3945" i="1"/>
  <c r="I3945" i="1" s="1"/>
  <c r="M3945" i="1" s="1"/>
  <c r="J3944" i="1"/>
  <c r="H3944" i="1"/>
  <c r="I3944" i="1" s="1"/>
  <c r="M3944" i="1" s="1"/>
  <c r="J3943" i="1"/>
  <c r="H3943" i="1"/>
  <c r="I3943" i="1" s="1"/>
  <c r="M3943" i="1" s="1"/>
  <c r="J3942" i="1"/>
  <c r="H3942" i="1"/>
  <c r="I3942" i="1" s="1"/>
  <c r="M3942" i="1" s="1"/>
  <c r="J3941" i="1"/>
  <c r="H3941" i="1"/>
  <c r="I3941" i="1" s="1"/>
  <c r="M3941" i="1" s="1"/>
  <c r="J3940" i="1"/>
  <c r="H3940" i="1"/>
  <c r="I3940" i="1" s="1"/>
  <c r="M3940" i="1" s="1"/>
  <c r="J3939" i="1"/>
  <c r="H3939" i="1"/>
  <c r="I3939" i="1" s="1"/>
  <c r="M3939" i="1" s="1"/>
  <c r="J3938" i="1"/>
  <c r="H3938" i="1"/>
  <c r="I3938" i="1" s="1"/>
  <c r="M3938" i="1" s="1"/>
  <c r="J3937" i="1"/>
  <c r="H3937" i="1"/>
  <c r="I3937" i="1" s="1"/>
  <c r="M3937" i="1" s="1"/>
  <c r="J3936" i="1"/>
  <c r="H3936" i="1"/>
  <c r="I3936" i="1" s="1"/>
  <c r="M3936" i="1" s="1"/>
  <c r="J3935" i="1"/>
  <c r="H3935" i="1"/>
  <c r="I3935" i="1" s="1"/>
  <c r="M3935" i="1" s="1"/>
  <c r="J3934" i="1"/>
  <c r="H3934" i="1"/>
  <c r="I3934" i="1" s="1"/>
  <c r="M3934" i="1" s="1"/>
  <c r="J3933" i="1"/>
  <c r="H3933" i="1"/>
  <c r="I3933" i="1" s="1"/>
  <c r="M3933" i="1" s="1"/>
  <c r="J3932" i="1"/>
  <c r="H3932" i="1"/>
  <c r="I3932" i="1" s="1"/>
  <c r="M3932" i="1" s="1"/>
  <c r="J3931" i="1"/>
  <c r="H3931" i="1"/>
  <c r="I3931" i="1" s="1"/>
  <c r="M3931" i="1" s="1"/>
  <c r="J3930" i="1"/>
  <c r="H3930" i="1"/>
  <c r="I3930" i="1" s="1"/>
  <c r="M3930" i="1" s="1"/>
  <c r="J3929" i="1"/>
  <c r="H3929" i="1"/>
  <c r="I3929" i="1" s="1"/>
  <c r="M3929" i="1" s="1"/>
  <c r="J3928" i="1"/>
  <c r="H3928" i="1"/>
  <c r="I3928" i="1" s="1"/>
  <c r="M3928" i="1" s="1"/>
  <c r="J3927" i="1"/>
  <c r="H3927" i="1"/>
  <c r="I3927" i="1" s="1"/>
  <c r="M3927" i="1" s="1"/>
  <c r="J3926" i="1"/>
  <c r="H3926" i="1"/>
  <c r="I3926" i="1" s="1"/>
  <c r="M3926" i="1" s="1"/>
  <c r="J3925" i="1"/>
  <c r="H3925" i="1"/>
  <c r="I3925" i="1" s="1"/>
  <c r="M3925" i="1" s="1"/>
  <c r="J3924" i="1"/>
  <c r="H3924" i="1"/>
  <c r="I3924" i="1" s="1"/>
  <c r="M3924" i="1" s="1"/>
  <c r="J3923" i="1"/>
  <c r="H3923" i="1"/>
  <c r="I3923" i="1" s="1"/>
  <c r="M3923" i="1" s="1"/>
  <c r="J3922" i="1"/>
  <c r="H3922" i="1"/>
  <c r="I3922" i="1" s="1"/>
  <c r="M3922" i="1" s="1"/>
  <c r="J3921" i="1"/>
  <c r="H3921" i="1"/>
  <c r="I3921" i="1" s="1"/>
  <c r="M3921" i="1" s="1"/>
  <c r="J3920" i="1"/>
  <c r="H3920" i="1"/>
  <c r="I3920" i="1" s="1"/>
  <c r="M3920" i="1" s="1"/>
  <c r="J3919" i="1"/>
  <c r="H3919" i="1"/>
  <c r="M3919" i="1" s="1"/>
  <c r="J3918" i="1"/>
  <c r="H3918" i="1"/>
  <c r="I3918" i="1" s="1"/>
  <c r="M3918" i="1" s="1"/>
  <c r="J3917" i="1"/>
  <c r="H3917" i="1"/>
  <c r="I3917" i="1" s="1"/>
  <c r="M3917" i="1" s="1"/>
  <c r="J3916" i="1"/>
  <c r="H3916" i="1"/>
  <c r="I3916" i="1" s="1"/>
  <c r="M3916" i="1" s="1"/>
  <c r="J3915" i="1"/>
  <c r="H3915" i="1"/>
  <c r="I3915" i="1" s="1"/>
  <c r="M3915" i="1" s="1"/>
  <c r="J3914" i="1"/>
  <c r="H3914" i="1"/>
  <c r="M3914" i="1" s="1"/>
  <c r="J3913" i="1"/>
  <c r="H3913" i="1"/>
  <c r="M3913" i="1" s="1"/>
  <c r="J3912" i="1"/>
  <c r="H3912" i="1"/>
  <c r="I3912" i="1" s="1"/>
  <c r="M3912" i="1" s="1"/>
  <c r="J3911" i="1"/>
  <c r="H3911" i="1"/>
  <c r="I3911" i="1" s="1"/>
  <c r="M3911" i="1" s="1"/>
  <c r="J3910" i="1"/>
  <c r="H3910" i="1"/>
  <c r="I3910" i="1" s="1"/>
  <c r="M3910" i="1" s="1"/>
  <c r="J3909" i="1"/>
  <c r="H3909" i="1"/>
  <c r="I3909" i="1" s="1"/>
  <c r="M3909" i="1" s="1"/>
  <c r="J3908" i="1"/>
  <c r="H3908" i="1"/>
  <c r="I3908" i="1" s="1"/>
  <c r="M3908" i="1" s="1"/>
  <c r="J3907" i="1"/>
  <c r="H3907" i="1"/>
  <c r="I3907" i="1" s="1"/>
  <c r="M3907" i="1" s="1"/>
  <c r="J3906" i="1"/>
  <c r="H3906" i="1"/>
  <c r="I3906" i="1" s="1"/>
  <c r="M3906" i="1" s="1"/>
  <c r="J3905" i="1"/>
  <c r="H3905" i="1"/>
  <c r="I3905" i="1" s="1"/>
  <c r="M3905" i="1" s="1"/>
  <c r="J3904" i="1"/>
  <c r="H3904" i="1"/>
  <c r="I3904" i="1" s="1"/>
  <c r="M3904" i="1" s="1"/>
  <c r="J3903" i="1"/>
  <c r="H3903" i="1"/>
  <c r="I3903" i="1" s="1"/>
  <c r="M3903" i="1" s="1"/>
  <c r="J3902" i="1"/>
  <c r="H3902" i="1"/>
  <c r="I3902" i="1" s="1"/>
  <c r="M3902" i="1" s="1"/>
  <c r="J3901" i="1"/>
  <c r="H3901" i="1"/>
  <c r="M3901" i="1" s="1"/>
  <c r="J3900" i="1"/>
  <c r="H3900" i="1"/>
  <c r="I3900" i="1" s="1"/>
  <c r="M3900" i="1" s="1"/>
  <c r="J3899" i="1"/>
  <c r="H3899" i="1"/>
  <c r="I3899" i="1" s="1"/>
  <c r="M3899" i="1" s="1"/>
  <c r="J3898" i="1"/>
  <c r="H3898" i="1"/>
  <c r="I3898" i="1" s="1"/>
  <c r="M3898" i="1" s="1"/>
  <c r="J3897" i="1"/>
  <c r="H3897" i="1"/>
  <c r="I3897" i="1" s="1"/>
  <c r="M3897" i="1" s="1"/>
  <c r="J3896" i="1"/>
  <c r="H3896" i="1"/>
  <c r="I3896" i="1" s="1"/>
  <c r="M3896" i="1" s="1"/>
  <c r="J3895" i="1"/>
  <c r="H3895" i="1"/>
  <c r="M3895" i="1" s="1"/>
  <c r="J3894" i="1"/>
  <c r="H3894" i="1"/>
  <c r="M3894" i="1" s="1"/>
  <c r="J3893" i="1"/>
  <c r="H3893" i="1"/>
  <c r="M3893" i="1" s="1"/>
  <c r="J3892" i="1"/>
  <c r="H3892" i="1"/>
  <c r="M3892" i="1" s="1"/>
  <c r="J3891" i="1"/>
  <c r="H3891" i="1"/>
  <c r="I3891" i="1" s="1"/>
  <c r="M3891" i="1" s="1"/>
  <c r="J3890" i="1"/>
  <c r="H3890" i="1"/>
  <c r="I3890" i="1" s="1"/>
  <c r="M3890" i="1" s="1"/>
  <c r="J3889" i="1"/>
  <c r="H3889" i="1"/>
  <c r="I3889" i="1" s="1"/>
  <c r="M3889" i="1" s="1"/>
  <c r="J3888" i="1"/>
  <c r="H3888" i="1"/>
  <c r="M3888" i="1" s="1"/>
  <c r="J3887" i="1"/>
  <c r="H3887" i="1"/>
  <c r="M3887" i="1" s="1"/>
  <c r="J3886" i="1"/>
  <c r="H3886" i="1"/>
  <c r="I3886" i="1" s="1"/>
  <c r="M3886" i="1" s="1"/>
  <c r="J3885" i="1"/>
  <c r="H3885" i="1"/>
  <c r="I3885" i="1" s="1"/>
  <c r="M3885" i="1" s="1"/>
  <c r="J3884" i="1"/>
  <c r="H3884" i="1"/>
  <c r="I3884" i="1" s="1"/>
  <c r="M3884" i="1" s="1"/>
  <c r="J3883" i="1"/>
  <c r="H3883" i="1"/>
  <c r="I3883" i="1" s="1"/>
  <c r="M3883" i="1" s="1"/>
  <c r="J3882" i="1"/>
  <c r="H3882" i="1"/>
  <c r="M3882" i="1" s="1"/>
  <c r="J3881" i="1"/>
  <c r="H3881" i="1"/>
  <c r="I3881" i="1" s="1"/>
  <c r="M3881" i="1" s="1"/>
  <c r="J3880" i="1"/>
  <c r="H3880" i="1"/>
  <c r="I3880" i="1" s="1"/>
  <c r="M3880" i="1" s="1"/>
  <c r="J3879" i="1"/>
  <c r="H3879" i="1"/>
  <c r="I3879" i="1" s="1"/>
  <c r="M3879" i="1" s="1"/>
  <c r="J3878" i="1"/>
  <c r="H3878" i="1"/>
  <c r="I3878" i="1" s="1"/>
  <c r="M3878" i="1" s="1"/>
  <c r="J3877" i="1"/>
  <c r="H3877" i="1"/>
  <c r="I3877" i="1" s="1"/>
  <c r="M3877" i="1" s="1"/>
  <c r="J3876" i="1"/>
  <c r="H3876" i="1"/>
  <c r="I3876" i="1" s="1"/>
  <c r="M3876" i="1" s="1"/>
  <c r="J3875" i="1"/>
  <c r="H3875" i="1"/>
  <c r="I3875" i="1" s="1"/>
  <c r="M3875" i="1" s="1"/>
  <c r="J3874" i="1"/>
  <c r="H3874" i="1"/>
  <c r="I3874" i="1" s="1"/>
  <c r="M3874" i="1" s="1"/>
  <c r="J3873" i="1"/>
  <c r="H3873" i="1"/>
  <c r="I3873" i="1" s="1"/>
  <c r="M3873" i="1" s="1"/>
  <c r="J3872" i="1"/>
  <c r="H3872" i="1"/>
  <c r="I3872" i="1" s="1"/>
  <c r="M3872" i="1" s="1"/>
  <c r="J3871" i="1"/>
  <c r="H3871" i="1"/>
  <c r="I3871" i="1" s="1"/>
  <c r="M3871" i="1" s="1"/>
  <c r="J3870" i="1"/>
  <c r="H3870" i="1"/>
  <c r="I3870" i="1" s="1"/>
  <c r="M3870" i="1" s="1"/>
  <c r="M3869" i="1"/>
  <c r="J3869" i="1"/>
  <c r="H3869" i="1"/>
  <c r="J3868" i="1"/>
  <c r="H3868" i="1"/>
  <c r="I3868" i="1" s="1"/>
  <c r="M3868" i="1" s="1"/>
  <c r="M3867" i="1"/>
  <c r="J3867" i="1"/>
  <c r="H3867" i="1"/>
  <c r="J3866" i="1"/>
  <c r="H3866" i="1"/>
  <c r="I3866" i="1" s="1"/>
  <c r="M3866" i="1" s="1"/>
  <c r="J3865" i="1"/>
  <c r="H3865" i="1"/>
  <c r="I3865" i="1" s="1"/>
  <c r="M3865" i="1" s="1"/>
  <c r="J3864" i="1"/>
  <c r="H3864" i="1"/>
  <c r="I3864" i="1" s="1"/>
  <c r="M3864" i="1" s="1"/>
  <c r="J3863" i="1"/>
  <c r="H3863" i="1"/>
  <c r="I3863" i="1" s="1"/>
  <c r="M3863" i="1" s="1"/>
  <c r="J3862" i="1"/>
  <c r="H3862" i="1"/>
  <c r="I3862" i="1" s="1"/>
  <c r="M3862" i="1" s="1"/>
  <c r="J3861" i="1"/>
  <c r="H3861" i="1"/>
  <c r="M3861" i="1" s="1"/>
  <c r="J3860" i="1"/>
  <c r="H3860" i="1"/>
  <c r="M3860" i="1" s="1"/>
  <c r="J3859" i="1"/>
  <c r="H3859" i="1"/>
  <c r="I3859" i="1" s="1"/>
  <c r="M3859" i="1" s="1"/>
  <c r="M3858" i="1"/>
  <c r="J3858" i="1"/>
  <c r="H3858" i="1"/>
  <c r="J3857" i="1"/>
  <c r="H3857" i="1"/>
  <c r="I3857" i="1" s="1"/>
  <c r="M3857" i="1" s="1"/>
  <c r="J3856" i="1"/>
  <c r="H3856" i="1"/>
  <c r="M3856" i="1" s="1"/>
  <c r="J3855" i="1"/>
  <c r="H3855" i="1"/>
  <c r="I3855" i="1" s="1"/>
  <c r="M3855" i="1" s="1"/>
  <c r="J3854" i="1"/>
  <c r="H3854" i="1"/>
  <c r="I3854" i="1" s="1"/>
  <c r="M3854" i="1" s="1"/>
  <c r="J3853" i="1"/>
  <c r="H3853" i="1"/>
  <c r="I3853" i="1" s="1"/>
  <c r="M3853" i="1" s="1"/>
  <c r="J3852" i="1"/>
  <c r="H3852" i="1"/>
  <c r="M3852" i="1" s="1"/>
  <c r="J3851" i="1"/>
  <c r="H3851" i="1"/>
  <c r="I3851" i="1" s="1"/>
  <c r="M3851" i="1" s="1"/>
  <c r="J3850" i="1"/>
  <c r="H3850" i="1"/>
  <c r="I3850" i="1" s="1"/>
  <c r="M3850" i="1" s="1"/>
  <c r="J3849" i="1"/>
  <c r="H3849" i="1"/>
  <c r="I3849" i="1" s="1"/>
  <c r="M3849" i="1" s="1"/>
  <c r="J3848" i="1"/>
  <c r="H3848" i="1"/>
  <c r="I3848" i="1" s="1"/>
  <c r="M3848" i="1" s="1"/>
  <c r="J3847" i="1"/>
  <c r="H3847" i="1"/>
  <c r="M3847" i="1" s="1"/>
  <c r="J3846" i="1"/>
  <c r="H3846" i="1"/>
  <c r="M3846" i="1" s="1"/>
  <c r="J3845" i="1"/>
  <c r="H3845" i="1"/>
  <c r="I3845" i="1" s="1"/>
  <c r="M3845" i="1" s="1"/>
  <c r="J3844" i="1"/>
  <c r="H3844" i="1"/>
  <c r="I3844" i="1" s="1"/>
  <c r="M3844" i="1" s="1"/>
  <c r="J3843" i="1"/>
  <c r="H3843" i="1"/>
  <c r="I3843" i="1" s="1"/>
  <c r="M3843" i="1" s="1"/>
  <c r="J3842" i="1"/>
  <c r="H3842" i="1"/>
  <c r="I3842" i="1" s="1"/>
  <c r="M3842" i="1" s="1"/>
  <c r="J3841" i="1"/>
  <c r="H3841" i="1"/>
  <c r="I3841" i="1" s="1"/>
  <c r="M3841" i="1" s="1"/>
  <c r="J3840" i="1"/>
  <c r="H3840" i="1"/>
  <c r="I3840" i="1" s="1"/>
  <c r="M3840" i="1" s="1"/>
  <c r="J3839" i="1"/>
  <c r="H3839" i="1"/>
  <c r="I3839" i="1" s="1"/>
  <c r="M3839" i="1" s="1"/>
  <c r="J3838" i="1"/>
  <c r="H3838" i="1"/>
  <c r="M3838" i="1" s="1"/>
  <c r="J3837" i="1"/>
  <c r="H3837" i="1"/>
  <c r="I3837" i="1" s="1"/>
  <c r="M3837" i="1" s="1"/>
  <c r="J3836" i="1"/>
  <c r="H3836" i="1"/>
  <c r="I3836" i="1" s="1"/>
  <c r="M3836" i="1" s="1"/>
  <c r="J3835" i="1"/>
  <c r="H3835" i="1"/>
  <c r="I3835" i="1" s="1"/>
  <c r="M3835" i="1" s="1"/>
  <c r="J3834" i="1"/>
  <c r="H3834" i="1"/>
  <c r="M3834" i="1" s="1"/>
  <c r="J3833" i="1"/>
  <c r="H3833" i="1"/>
  <c r="M3833" i="1" s="1"/>
  <c r="J3832" i="1"/>
  <c r="H3832" i="1"/>
  <c r="I3832" i="1" s="1"/>
  <c r="M3832" i="1" s="1"/>
  <c r="J3831" i="1"/>
  <c r="H3831" i="1"/>
  <c r="M3831" i="1" s="1"/>
  <c r="J3830" i="1"/>
  <c r="H3830" i="1"/>
  <c r="I3830" i="1" s="1"/>
  <c r="M3830" i="1" s="1"/>
  <c r="J3829" i="1"/>
  <c r="H3829" i="1"/>
  <c r="M3829" i="1" s="1"/>
  <c r="J3828" i="1"/>
  <c r="H3828" i="1"/>
  <c r="M3828" i="1" s="1"/>
  <c r="J3827" i="1"/>
  <c r="H3827" i="1"/>
  <c r="M3827" i="1" s="1"/>
  <c r="J3826" i="1"/>
  <c r="H3826" i="1"/>
  <c r="M3826" i="1" s="1"/>
  <c r="J3825" i="1"/>
  <c r="H3825" i="1"/>
  <c r="I3825" i="1" s="1"/>
  <c r="M3825" i="1" s="1"/>
  <c r="J3824" i="1"/>
  <c r="H3824" i="1"/>
  <c r="I3824" i="1" s="1"/>
  <c r="M3824" i="1" s="1"/>
  <c r="J3823" i="1"/>
  <c r="H3823" i="1"/>
  <c r="I3823" i="1" s="1"/>
  <c r="M3823" i="1" s="1"/>
  <c r="J3822" i="1"/>
  <c r="H3822" i="1"/>
  <c r="I3822" i="1" s="1"/>
  <c r="M3822" i="1" s="1"/>
  <c r="J3821" i="1"/>
  <c r="H3821" i="1"/>
  <c r="I3821" i="1" s="1"/>
  <c r="M3821" i="1" s="1"/>
  <c r="J3820" i="1"/>
  <c r="H3820" i="1"/>
  <c r="I3820" i="1" s="1"/>
  <c r="M3820" i="1" s="1"/>
  <c r="J3819" i="1"/>
  <c r="H3819" i="1"/>
  <c r="M3819" i="1" s="1"/>
  <c r="F3819" i="1"/>
  <c r="J3818" i="1"/>
  <c r="H3818" i="1"/>
  <c r="I3818" i="1" s="1"/>
  <c r="M3818" i="1" s="1"/>
  <c r="J3817" i="1"/>
  <c r="H3817" i="1"/>
  <c r="M3817" i="1" s="1"/>
  <c r="F3817" i="1"/>
  <c r="J3816" i="1"/>
  <c r="H3816" i="1"/>
  <c r="I3816" i="1" s="1"/>
  <c r="M3816" i="1" s="1"/>
  <c r="J3815" i="1"/>
  <c r="H3815" i="1"/>
  <c r="I3815" i="1" s="1"/>
  <c r="M3815" i="1" s="1"/>
  <c r="J3814" i="1"/>
  <c r="H3814" i="1"/>
  <c r="I3814" i="1" s="1"/>
  <c r="M3814" i="1" s="1"/>
  <c r="J3813" i="1"/>
  <c r="H3813" i="1"/>
  <c r="I3813" i="1" s="1"/>
  <c r="M3813" i="1" s="1"/>
  <c r="J3812" i="1"/>
  <c r="H3812" i="1"/>
  <c r="M3812" i="1" s="1"/>
  <c r="J3811" i="1"/>
  <c r="H3811" i="1"/>
  <c r="M3811" i="1" s="1"/>
  <c r="J3810" i="1"/>
  <c r="H3810" i="1"/>
  <c r="M3810" i="1" s="1"/>
  <c r="J3809" i="1"/>
  <c r="H3809" i="1"/>
  <c r="I3809" i="1" s="1"/>
  <c r="M3809" i="1" s="1"/>
  <c r="J3808" i="1"/>
  <c r="H3808" i="1"/>
  <c r="I3808" i="1" s="1"/>
  <c r="M3808" i="1" s="1"/>
  <c r="J3807" i="1"/>
  <c r="H3807" i="1"/>
  <c r="M3807" i="1" s="1"/>
  <c r="J3806" i="1"/>
  <c r="H3806" i="1"/>
  <c r="I3806" i="1" s="1"/>
  <c r="M3806" i="1" s="1"/>
  <c r="J3805" i="1"/>
  <c r="H3805" i="1"/>
  <c r="I3805" i="1" s="1"/>
  <c r="M3805" i="1" s="1"/>
  <c r="J3804" i="1"/>
  <c r="H3804" i="1"/>
  <c r="I3804" i="1" s="1"/>
  <c r="M3804" i="1" s="1"/>
  <c r="J3803" i="1"/>
  <c r="H3803" i="1"/>
  <c r="I3803" i="1" s="1"/>
  <c r="M3803" i="1" s="1"/>
  <c r="J3802" i="1"/>
  <c r="H3802" i="1"/>
  <c r="I3802" i="1" s="1"/>
  <c r="M3802" i="1" s="1"/>
  <c r="J3801" i="1"/>
  <c r="H3801" i="1"/>
  <c r="I3801" i="1" s="1"/>
  <c r="M3801" i="1" s="1"/>
  <c r="J3800" i="1"/>
  <c r="H3800" i="1"/>
  <c r="I3800" i="1" s="1"/>
  <c r="M3800" i="1" s="1"/>
  <c r="M3799" i="1"/>
  <c r="J3799" i="1"/>
  <c r="H3799" i="1"/>
  <c r="J3798" i="1"/>
  <c r="H3798" i="1"/>
  <c r="M3798" i="1" s="1"/>
  <c r="J3797" i="1"/>
  <c r="H3797" i="1"/>
  <c r="M3797" i="1" s="1"/>
  <c r="J3796" i="1"/>
  <c r="H3796" i="1"/>
  <c r="I3796" i="1" s="1"/>
  <c r="M3796" i="1" s="1"/>
  <c r="F3796" i="1"/>
  <c r="J3795" i="1"/>
  <c r="H3795" i="1"/>
  <c r="I3795" i="1" s="1"/>
  <c r="M3795" i="1" s="1"/>
  <c r="F3795" i="1"/>
  <c r="J3794" i="1"/>
  <c r="H3794" i="1"/>
  <c r="I3794" i="1" s="1"/>
  <c r="M3794" i="1" s="1"/>
  <c r="F3794" i="1"/>
  <c r="J3793" i="1"/>
  <c r="M3793" i="1"/>
  <c r="H3793" i="1"/>
  <c r="M3792" i="1"/>
  <c r="J3792" i="1"/>
  <c r="H3792" i="1"/>
  <c r="J3791" i="1"/>
  <c r="H3791" i="1"/>
  <c r="M3791" i="1" s="1"/>
  <c r="J3790" i="1"/>
  <c r="H3790" i="1"/>
  <c r="M3790" i="1" s="1"/>
  <c r="J3789" i="1"/>
  <c r="H3789" i="1"/>
  <c r="I3789" i="1" s="1"/>
  <c r="M3789" i="1" s="1"/>
  <c r="J3788" i="1"/>
  <c r="H3788" i="1"/>
  <c r="I3788" i="1" s="1"/>
  <c r="M3788" i="1" s="1"/>
  <c r="J3787" i="1"/>
  <c r="H3787" i="1"/>
  <c r="I3787" i="1" s="1"/>
  <c r="M3787" i="1" s="1"/>
  <c r="J3786" i="1"/>
  <c r="H3786" i="1"/>
  <c r="I3786" i="1" s="1"/>
  <c r="M3786" i="1" s="1"/>
  <c r="J3785" i="1"/>
  <c r="H3785" i="1"/>
  <c r="I3785" i="1" s="1"/>
  <c r="M3785" i="1" s="1"/>
  <c r="J3784" i="1"/>
  <c r="H3784" i="1"/>
  <c r="I3784" i="1" s="1"/>
  <c r="M3784" i="1" s="1"/>
  <c r="J3783" i="1"/>
  <c r="H3783" i="1"/>
  <c r="I3783" i="1" s="1"/>
  <c r="M3783" i="1" s="1"/>
  <c r="J3782" i="1"/>
  <c r="H3782" i="1"/>
  <c r="I3782" i="1" s="1"/>
  <c r="M3782" i="1" s="1"/>
  <c r="J3781" i="1"/>
  <c r="M3781" i="1"/>
  <c r="H3781" i="1"/>
  <c r="J3780" i="1"/>
  <c r="H3780" i="1"/>
  <c r="M3780" i="1" s="1"/>
  <c r="J3779" i="1"/>
  <c r="H3779" i="1"/>
  <c r="I3779" i="1" s="1"/>
  <c r="M3779" i="1" s="1"/>
  <c r="J3778" i="1"/>
  <c r="H3778" i="1"/>
  <c r="I3778" i="1" s="1"/>
  <c r="M3778" i="1" s="1"/>
  <c r="J3777" i="1"/>
  <c r="H3777" i="1"/>
  <c r="I3777" i="1" s="1"/>
  <c r="M3777" i="1" s="1"/>
  <c r="J3776" i="1"/>
  <c r="H3776" i="1"/>
  <c r="I3776" i="1" s="1"/>
  <c r="M3776" i="1" s="1"/>
  <c r="J3775" i="1"/>
  <c r="H3775" i="1"/>
  <c r="M3775" i="1" s="1"/>
  <c r="M3774" i="1"/>
  <c r="J3774" i="1"/>
  <c r="H3774" i="1"/>
  <c r="J3773" i="1"/>
  <c r="H3773" i="1"/>
  <c r="M3773" i="1" s="1"/>
  <c r="J3772" i="1"/>
  <c r="H3772" i="1"/>
  <c r="I3772" i="1" s="1"/>
  <c r="M3772" i="1" s="1"/>
  <c r="M3771" i="1"/>
  <c r="J3771" i="1"/>
  <c r="H3771" i="1"/>
  <c r="J3770" i="1"/>
  <c r="H3770" i="1"/>
  <c r="I3770" i="1" s="1"/>
  <c r="M3770" i="1" s="1"/>
  <c r="J3769" i="1"/>
  <c r="H3769" i="1"/>
  <c r="I3769" i="1" s="1"/>
  <c r="M3769" i="1" s="1"/>
  <c r="J3768" i="1"/>
  <c r="H3768" i="1"/>
  <c r="M3768" i="1" s="1"/>
  <c r="J3767" i="1"/>
  <c r="H3767" i="1"/>
  <c r="M3767" i="1" s="1"/>
  <c r="J3766" i="1"/>
  <c r="H3766" i="1"/>
  <c r="I3766" i="1" s="1"/>
  <c r="M3766" i="1" s="1"/>
  <c r="J3765" i="1"/>
  <c r="H3765" i="1"/>
  <c r="I3765" i="1" s="1"/>
  <c r="M3765" i="1" s="1"/>
  <c r="J3764" i="1"/>
  <c r="H3764" i="1"/>
  <c r="I3764" i="1" s="1"/>
  <c r="M3764" i="1" s="1"/>
  <c r="J3763" i="1"/>
  <c r="H3763" i="1"/>
  <c r="M3763" i="1" s="1"/>
  <c r="J3762" i="1"/>
  <c r="H3762" i="1"/>
  <c r="M3762" i="1" s="1"/>
  <c r="J3761" i="1"/>
  <c r="H3761" i="1"/>
  <c r="I3761" i="1" s="1"/>
  <c r="M3761" i="1" s="1"/>
  <c r="J3760" i="1"/>
  <c r="H3760" i="1"/>
  <c r="I3760" i="1" s="1"/>
  <c r="M3760" i="1" s="1"/>
  <c r="J3759" i="1"/>
  <c r="H3759" i="1"/>
  <c r="I3759" i="1" s="1"/>
  <c r="M3759" i="1" s="1"/>
  <c r="J3758" i="1"/>
  <c r="H3758" i="1"/>
  <c r="I3758" i="1" s="1"/>
  <c r="M3758" i="1" s="1"/>
  <c r="J3757" i="1"/>
  <c r="H3757" i="1"/>
  <c r="I3757" i="1" s="1"/>
  <c r="M3757" i="1" s="1"/>
  <c r="J3756" i="1"/>
  <c r="H3756" i="1"/>
  <c r="M3756" i="1" s="1"/>
  <c r="J3755" i="1"/>
  <c r="H3755" i="1"/>
  <c r="I3755" i="1" s="1"/>
  <c r="M3755" i="1" s="1"/>
  <c r="J3754" i="1"/>
  <c r="H3754" i="1"/>
  <c r="I3754" i="1" s="1"/>
  <c r="M3754" i="1" s="1"/>
  <c r="J3753" i="1"/>
  <c r="H3753" i="1"/>
  <c r="I3753" i="1" s="1"/>
  <c r="M3753" i="1" s="1"/>
  <c r="J3752" i="1"/>
  <c r="H3752" i="1"/>
  <c r="I3752" i="1" s="1"/>
  <c r="M3752" i="1" s="1"/>
  <c r="J3751" i="1"/>
  <c r="H3751" i="1"/>
  <c r="I3751" i="1" s="1"/>
  <c r="M3751" i="1" s="1"/>
  <c r="J3750" i="1"/>
  <c r="H3750" i="1"/>
  <c r="I3750" i="1" s="1"/>
  <c r="M3750" i="1" s="1"/>
  <c r="J3749" i="1"/>
  <c r="H3749" i="1"/>
  <c r="I3749" i="1" s="1"/>
  <c r="M3749" i="1" s="1"/>
  <c r="J3748" i="1"/>
  <c r="H3748" i="1"/>
  <c r="I3748" i="1" s="1"/>
  <c r="M3748" i="1" s="1"/>
  <c r="J3747" i="1"/>
  <c r="H3747" i="1"/>
  <c r="I3747" i="1" s="1"/>
  <c r="M3747" i="1" s="1"/>
  <c r="J3746" i="1"/>
  <c r="H3746" i="1"/>
  <c r="I3746" i="1" s="1"/>
  <c r="M3746" i="1" s="1"/>
  <c r="J3745" i="1"/>
  <c r="H3745" i="1"/>
  <c r="I3745" i="1" s="1"/>
  <c r="M3745" i="1" s="1"/>
  <c r="J3744" i="1"/>
  <c r="H3744" i="1"/>
  <c r="M3744" i="1" s="1"/>
  <c r="J3743" i="1"/>
  <c r="H3743" i="1"/>
  <c r="M3743" i="1" s="1"/>
  <c r="J3742" i="1"/>
  <c r="H3742" i="1"/>
  <c r="I3742" i="1" s="1"/>
  <c r="M3742" i="1" s="1"/>
  <c r="J3741" i="1"/>
  <c r="H3741" i="1"/>
  <c r="I3741" i="1" s="1"/>
  <c r="M3741" i="1" s="1"/>
  <c r="J3740" i="1"/>
  <c r="H3740" i="1"/>
  <c r="M3740" i="1" s="1"/>
  <c r="J3739" i="1"/>
  <c r="H3739" i="1"/>
  <c r="M3739" i="1" s="1"/>
  <c r="J3738" i="1"/>
  <c r="H3738" i="1"/>
  <c r="M3738" i="1" s="1"/>
  <c r="J3737" i="1"/>
  <c r="H3737" i="1"/>
  <c r="I3737" i="1" s="1"/>
  <c r="M3737" i="1" s="1"/>
  <c r="J3736" i="1"/>
  <c r="H3736" i="1"/>
  <c r="M3736" i="1" s="1"/>
  <c r="J3735" i="1"/>
  <c r="H3735" i="1"/>
  <c r="M3735" i="1" s="1"/>
  <c r="J3734" i="1"/>
  <c r="H3734" i="1"/>
  <c r="I3734" i="1" s="1"/>
  <c r="M3734" i="1" s="1"/>
  <c r="J3733" i="1"/>
  <c r="H3733" i="1"/>
  <c r="M3733" i="1" s="1"/>
  <c r="J3732" i="1"/>
  <c r="H3732" i="1"/>
  <c r="M3732" i="1" s="1"/>
  <c r="J3731" i="1"/>
  <c r="H3731" i="1"/>
  <c r="I3731" i="1" s="1"/>
  <c r="M3731" i="1" s="1"/>
  <c r="J3730" i="1"/>
  <c r="H3730" i="1"/>
  <c r="I3730" i="1" s="1"/>
  <c r="M3730" i="1" s="1"/>
  <c r="J3729" i="1"/>
  <c r="H3729" i="1"/>
  <c r="I3729" i="1" s="1"/>
  <c r="M3729" i="1" s="1"/>
  <c r="M3728" i="1"/>
  <c r="J3728" i="1"/>
  <c r="H3728" i="1"/>
  <c r="J3727" i="1"/>
  <c r="H3727" i="1"/>
  <c r="I3727" i="1" s="1"/>
  <c r="M3727" i="1" s="1"/>
  <c r="M3726" i="1"/>
  <c r="J3726" i="1"/>
  <c r="H3726" i="1"/>
  <c r="J3725" i="1"/>
  <c r="H3725" i="1"/>
  <c r="I3725" i="1" s="1"/>
  <c r="M3725" i="1" s="1"/>
  <c r="J3724" i="1"/>
  <c r="H3724" i="1"/>
  <c r="I3724" i="1" s="1"/>
  <c r="M3724" i="1" s="1"/>
  <c r="M3723" i="1"/>
  <c r="J3723" i="1"/>
  <c r="H3723" i="1"/>
  <c r="J3722" i="1"/>
  <c r="H3722" i="1"/>
  <c r="M3722" i="1" s="1"/>
  <c r="J3721" i="1"/>
  <c r="H3721" i="1"/>
  <c r="M3721" i="1" s="1"/>
  <c r="J3720" i="1"/>
  <c r="H3720" i="1"/>
  <c r="M3720" i="1" s="1"/>
  <c r="J3719" i="1"/>
  <c r="H3719" i="1"/>
  <c r="I3719" i="1" s="1"/>
  <c r="M3719" i="1" s="1"/>
  <c r="J3718" i="1"/>
  <c r="H3718" i="1"/>
  <c r="I3718" i="1" s="1"/>
  <c r="M3718" i="1" s="1"/>
  <c r="J3717" i="1"/>
  <c r="H3717" i="1"/>
  <c r="I3717" i="1" s="1"/>
  <c r="M3717" i="1" s="1"/>
  <c r="J3716" i="1"/>
  <c r="H3716" i="1"/>
  <c r="I3716" i="1" s="1"/>
  <c r="M3716" i="1" s="1"/>
  <c r="J3715" i="1"/>
  <c r="H3715" i="1"/>
  <c r="I3715" i="1" s="1"/>
  <c r="M3715" i="1" s="1"/>
  <c r="J3714" i="1"/>
  <c r="H3714" i="1"/>
  <c r="M3714" i="1" s="1"/>
  <c r="J3713" i="1"/>
  <c r="H3713" i="1"/>
  <c r="I3713" i="1" s="1"/>
  <c r="M3713" i="1" s="1"/>
  <c r="J3712" i="1"/>
  <c r="H3712" i="1"/>
  <c r="I3712" i="1" s="1"/>
  <c r="M3712" i="1" s="1"/>
  <c r="J3711" i="1"/>
  <c r="H3711" i="1"/>
  <c r="I3711" i="1" s="1"/>
  <c r="M3711" i="1" s="1"/>
  <c r="J3710" i="1"/>
  <c r="H3710" i="1"/>
  <c r="I3710" i="1" s="1"/>
  <c r="M3710" i="1" s="1"/>
  <c r="J3709" i="1"/>
  <c r="H3709" i="1"/>
  <c r="I3709" i="1" s="1"/>
  <c r="M3709" i="1" s="1"/>
  <c r="J3708" i="1"/>
  <c r="H3708" i="1"/>
  <c r="I3708" i="1" s="1"/>
  <c r="M3708" i="1" s="1"/>
  <c r="J3707" i="1"/>
  <c r="H3707" i="1"/>
  <c r="I3707" i="1" s="1"/>
  <c r="M3707" i="1" s="1"/>
  <c r="J3706" i="1"/>
  <c r="H3706" i="1"/>
  <c r="M3706" i="1" s="1"/>
  <c r="J3705" i="1"/>
  <c r="H3705" i="1"/>
  <c r="I3705" i="1" s="1"/>
  <c r="M3705" i="1" s="1"/>
  <c r="J3704" i="1"/>
  <c r="H3704" i="1"/>
  <c r="I3704" i="1" s="1"/>
  <c r="M3704" i="1" s="1"/>
  <c r="J3703" i="1"/>
  <c r="H3703" i="1"/>
  <c r="I3703" i="1" s="1"/>
  <c r="M3703" i="1" s="1"/>
  <c r="J3702" i="1"/>
  <c r="H3702" i="1"/>
  <c r="I3702" i="1" s="1"/>
  <c r="M3702" i="1" s="1"/>
  <c r="J3701" i="1"/>
  <c r="H3701" i="1"/>
  <c r="I3701" i="1" s="1"/>
  <c r="M3701" i="1" s="1"/>
  <c r="J3700" i="1"/>
  <c r="H3700" i="1"/>
  <c r="I3700" i="1" s="1"/>
  <c r="M3700" i="1" s="1"/>
  <c r="J3699" i="1"/>
  <c r="H3699" i="1"/>
  <c r="I3699" i="1" s="1"/>
  <c r="M3699" i="1" s="1"/>
  <c r="J3698" i="1"/>
  <c r="H3698" i="1"/>
  <c r="I3698" i="1" s="1"/>
  <c r="M3698" i="1" s="1"/>
  <c r="J3697" i="1"/>
  <c r="H3697" i="1"/>
  <c r="I3697" i="1" s="1"/>
  <c r="M3697" i="1" s="1"/>
  <c r="J3696" i="1"/>
  <c r="H3696" i="1"/>
  <c r="M3696" i="1" s="1"/>
  <c r="J3695" i="1"/>
  <c r="H3695" i="1"/>
  <c r="I3695" i="1" s="1"/>
  <c r="M3695" i="1" s="1"/>
  <c r="J3694" i="1"/>
  <c r="H3694" i="1"/>
  <c r="I3694" i="1" s="1"/>
  <c r="M3694" i="1" s="1"/>
  <c r="J3693" i="1"/>
  <c r="H3693" i="1"/>
  <c r="I3693" i="1" s="1"/>
  <c r="M3693" i="1" s="1"/>
  <c r="J3692" i="1"/>
  <c r="H3692" i="1"/>
  <c r="I3692" i="1" s="1"/>
  <c r="M3692" i="1" s="1"/>
  <c r="J3691" i="1"/>
  <c r="H3691" i="1"/>
  <c r="I3691" i="1" s="1"/>
  <c r="M3691" i="1" s="1"/>
  <c r="J3690" i="1"/>
  <c r="H3690" i="1"/>
  <c r="I3690" i="1" s="1"/>
  <c r="M3690" i="1" s="1"/>
  <c r="J3689" i="1"/>
  <c r="H3689" i="1"/>
  <c r="M3689" i="1" s="1"/>
  <c r="J3688" i="1"/>
  <c r="H3688" i="1"/>
  <c r="I3688" i="1" s="1"/>
  <c r="M3688" i="1" s="1"/>
  <c r="M3687" i="1"/>
  <c r="J3687" i="1"/>
  <c r="H3687" i="1"/>
  <c r="J3686" i="1"/>
  <c r="H3686" i="1"/>
  <c r="I3686" i="1" s="1"/>
  <c r="M3686" i="1" s="1"/>
  <c r="J3685" i="1"/>
  <c r="H3685" i="1"/>
  <c r="I3685" i="1" s="1"/>
  <c r="M3685" i="1" s="1"/>
  <c r="M3684" i="1"/>
  <c r="J3684" i="1"/>
  <c r="H3684" i="1"/>
  <c r="J3683" i="1"/>
  <c r="H3683" i="1"/>
  <c r="M3683" i="1" s="1"/>
  <c r="J3682" i="1"/>
  <c r="H3682" i="1"/>
  <c r="M3682" i="1" s="1"/>
  <c r="J3681" i="1"/>
  <c r="H3681" i="1"/>
  <c r="I3681" i="1" s="1"/>
  <c r="M3681" i="1" s="1"/>
  <c r="J3680" i="1"/>
  <c r="H3680" i="1"/>
  <c r="M3680" i="1" s="1"/>
  <c r="F3680" i="1"/>
  <c r="J3679" i="1"/>
  <c r="H3679" i="1"/>
  <c r="M3679" i="1" s="1"/>
  <c r="F3679" i="1"/>
  <c r="J3678" i="1"/>
  <c r="H3678" i="1"/>
  <c r="I3678" i="1" s="1"/>
  <c r="M3678" i="1" s="1"/>
  <c r="F3678" i="1"/>
  <c r="J3677" i="1"/>
  <c r="H3677" i="1"/>
  <c r="I3677" i="1" s="1"/>
  <c r="M3677" i="1" s="1"/>
  <c r="F3677" i="1"/>
  <c r="J3676" i="1"/>
  <c r="H3676" i="1"/>
  <c r="I3676" i="1" s="1"/>
  <c r="M3676" i="1" s="1"/>
  <c r="F3676" i="1"/>
  <c r="J3675" i="1"/>
  <c r="H3675" i="1"/>
  <c r="M3675" i="1" s="1"/>
  <c r="J3674" i="1"/>
  <c r="H3674" i="1"/>
  <c r="M3674" i="1" s="1"/>
  <c r="J3673" i="1"/>
  <c r="H3673" i="1"/>
  <c r="I3673" i="1" s="1"/>
  <c r="M3673" i="1" s="1"/>
  <c r="J3672" i="1"/>
  <c r="H3672" i="1"/>
  <c r="I3672" i="1" s="1"/>
  <c r="M3672" i="1" s="1"/>
  <c r="J3671" i="1"/>
  <c r="H3671" i="1"/>
  <c r="I3671" i="1" s="1"/>
  <c r="M3671" i="1" s="1"/>
  <c r="J3670" i="1"/>
  <c r="H3670" i="1"/>
  <c r="I3670" i="1" s="1"/>
  <c r="M3670" i="1" s="1"/>
  <c r="J3669" i="1"/>
  <c r="H3669" i="1"/>
  <c r="I3669" i="1" s="1"/>
  <c r="M3669" i="1" s="1"/>
  <c r="J3668" i="1"/>
  <c r="H3668" i="1"/>
  <c r="I3668" i="1" s="1"/>
  <c r="M3668" i="1" s="1"/>
  <c r="J3667" i="1"/>
  <c r="H3667" i="1"/>
  <c r="I3667" i="1" s="1"/>
  <c r="M3667" i="1" s="1"/>
  <c r="J3666" i="1"/>
  <c r="H3666" i="1"/>
  <c r="M3666" i="1" s="1"/>
  <c r="J3665" i="1"/>
  <c r="H3665" i="1"/>
  <c r="I3665" i="1" s="1"/>
  <c r="M3665" i="1" s="1"/>
  <c r="J3664" i="1"/>
  <c r="H3664" i="1"/>
  <c r="I3664" i="1" s="1"/>
  <c r="M3664" i="1" s="1"/>
  <c r="J3663" i="1"/>
  <c r="H3663" i="1"/>
  <c r="I3663" i="1" s="1"/>
  <c r="M3663" i="1" s="1"/>
  <c r="J3662" i="1"/>
  <c r="H3662" i="1"/>
  <c r="M3662" i="1" s="1"/>
  <c r="J3661" i="1"/>
  <c r="H3661" i="1"/>
  <c r="M3661" i="1" s="1"/>
  <c r="J3660" i="1"/>
  <c r="H3660" i="1"/>
  <c r="M3660" i="1" s="1"/>
  <c r="J3659" i="1"/>
  <c r="H3659" i="1"/>
  <c r="M3659" i="1" s="1"/>
  <c r="J3658" i="1"/>
  <c r="H3658" i="1"/>
  <c r="I3658" i="1" s="1"/>
  <c r="M3658" i="1" s="1"/>
  <c r="J3657" i="1"/>
  <c r="H3657" i="1"/>
  <c r="I3657" i="1" s="1"/>
  <c r="M3657" i="1" s="1"/>
  <c r="J3656" i="1"/>
  <c r="H3656" i="1"/>
  <c r="I3656" i="1" s="1"/>
  <c r="M3656" i="1" s="1"/>
  <c r="J3655" i="1"/>
  <c r="H3655" i="1"/>
  <c r="M3655" i="1" s="1"/>
  <c r="J3654" i="1"/>
  <c r="H3654" i="1"/>
  <c r="M3654" i="1" s="1"/>
  <c r="J3653" i="1"/>
  <c r="H3653" i="1"/>
  <c r="I3653" i="1" s="1"/>
  <c r="M3653" i="1" s="1"/>
  <c r="J3652" i="1"/>
  <c r="H3652" i="1"/>
  <c r="M3652" i="1" s="1"/>
  <c r="J3651" i="1"/>
  <c r="H3651" i="1"/>
  <c r="I3651" i="1" s="1"/>
  <c r="M3651" i="1" s="1"/>
  <c r="J3650" i="1"/>
  <c r="H3650" i="1"/>
  <c r="I3650" i="1" s="1"/>
  <c r="M3650" i="1" s="1"/>
  <c r="J3649" i="1"/>
  <c r="H3649" i="1"/>
  <c r="I3649" i="1" s="1"/>
  <c r="M3649" i="1" s="1"/>
  <c r="J3648" i="1"/>
  <c r="H3648" i="1"/>
  <c r="M3648" i="1" s="1"/>
  <c r="J3647" i="1"/>
  <c r="H3647" i="1"/>
  <c r="M3647" i="1" s="1"/>
  <c r="J3646" i="1"/>
  <c r="H3646" i="1"/>
  <c r="I3646" i="1" s="1"/>
  <c r="M3646" i="1" s="1"/>
  <c r="J3645" i="1"/>
  <c r="H3645" i="1"/>
  <c r="I3645" i="1" s="1"/>
  <c r="M3645" i="1" s="1"/>
  <c r="J3644" i="1"/>
  <c r="H3644" i="1"/>
  <c r="I3644" i="1" s="1"/>
  <c r="M3644" i="1" s="1"/>
  <c r="J3643" i="1"/>
  <c r="H3643" i="1"/>
  <c r="I3643" i="1" s="1"/>
  <c r="M3643" i="1" s="1"/>
  <c r="J3642" i="1"/>
  <c r="H3642" i="1"/>
  <c r="I3642" i="1" s="1"/>
  <c r="M3642" i="1" s="1"/>
  <c r="J3641" i="1"/>
  <c r="H3641" i="1"/>
  <c r="I3641" i="1" s="1"/>
  <c r="M3641" i="1" s="1"/>
  <c r="J3640" i="1"/>
  <c r="H3640" i="1"/>
  <c r="I3640" i="1" s="1"/>
  <c r="M3640" i="1" s="1"/>
  <c r="J3639" i="1"/>
  <c r="H3639" i="1"/>
  <c r="I3639" i="1" s="1"/>
  <c r="M3639" i="1" s="1"/>
  <c r="J3638" i="1"/>
  <c r="H3638" i="1"/>
  <c r="I3638" i="1" s="1"/>
  <c r="M3638" i="1" s="1"/>
  <c r="J3637" i="1"/>
  <c r="H3637" i="1"/>
  <c r="I3637" i="1" s="1"/>
  <c r="M3637" i="1" s="1"/>
  <c r="J3636" i="1"/>
  <c r="H3636" i="1"/>
  <c r="I3636" i="1" s="1"/>
  <c r="M3636" i="1" s="1"/>
  <c r="J3635" i="1"/>
  <c r="H3635" i="1"/>
  <c r="I3635" i="1" s="1"/>
  <c r="M3635" i="1" s="1"/>
  <c r="J3634" i="1"/>
  <c r="H3634" i="1"/>
  <c r="I3634" i="1" s="1"/>
  <c r="M3634" i="1" s="1"/>
  <c r="J3633" i="1"/>
  <c r="H3633" i="1"/>
  <c r="I3633" i="1" s="1"/>
  <c r="M3633" i="1" s="1"/>
  <c r="J3632" i="1"/>
  <c r="H3632" i="1"/>
  <c r="I3632" i="1" s="1"/>
  <c r="M3632" i="1" s="1"/>
  <c r="J3631" i="1"/>
  <c r="H3631" i="1"/>
  <c r="I3631" i="1" s="1"/>
  <c r="M3631" i="1" s="1"/>
  <c r="J3630" i="1"/>
  <c r="H3630" i="1"/>
  <c r="I3630" i="1" s="1"/>
  <c r="M3630" i="1" s="1"/>
  <c r="J3629" i="1"/>
  <c r="H3629" i="1"/>
  <c r="I3629" i="1" s="1"/>
  <c r="M3629" i="1" s="1"/>
  <c r="J3628" i="1"/>
  <c r="H3628" i="1"/>
  <c r="I3628" i="1" s="1"/>
  <c r="M3628" i="1" s="1"/>
  <c r="J3627" i="1"/>
  <c r="H3627" i="1"/>
  <c r="I3627" i="1" s="1"/>
  <c r="M3627" i="1" s="1"/>
  <c r="J3626" i="1"/>
  <c r="H3626" i="1"/>
  <c r="I3626" i="1" s="1"/>
  <c r="M3626" i="1" s="1"/>
  <c r="J3625" i="1"/>
  <c r="H3625" i="1"/>
  <c r="I3625" i="1" s="1"/>
  <c r="M3625" i="1" s="1"/>
  <c r="J3624" i="1"/>
  <c r="H3624" i="1"/>
  <c r="I3624" i="1" s="1"/>
  <c r="M3624" i="1" s="1"/>
  <c r="J3623" i="1"/>
  <c r="H3623" i="1"/>
  <c r="I3623" i="1" s="1"/>
  <c r="M3623" i="1" s="1"/>
  <c r="J3622" i="1"/>
  <c r="H3622" i="1"/>
  <c r="I3622" i="1" s="1"/>
  <c r="M3622" i="1" s="1"/>
  <c r="J3621" i="1"/>
  <c r="H3621" i="1"/>
  <c r="I3621" i="1" s="1"/>
  <c r="M3621" i="1" s="1"/>
  <c r="J3620" i="1"/>
  <c r="H3620" i="1"/>
  <c r="I3620" i="1" s="1"/>
  <c r="M3620" i="1" s="1"/>
  <c r="J3619" i="1"/>
  <c r="H3619" i="1"/>
  <c r="I3619" i="1" s="1"/>
  <c r="M3619" i="1" s="1"/>
  <c r="J3618" i="1"/>
  <c r="H3618" i="1"/>
  <c r="I3618" i="1" s="1"/>
  <c r="M3618" i="1" s="1"/>
  <c r="J3617" i="1"/>
  <c r="H3617" i="1"/>
  <c r="I3617" i="1" s="1"/>
  <c r="M3617" i="1" s="1"/>
  <c r="J3616" i="1"/>
  <c r="H3616" i="1"/>
  <c r="I3616" i="1" s="1"/>
  <c r="M3616" i="1" s="1"/>
  <c r="J3615" i="1"/>
  <c r="H3615" i="1"/>
  <c r="I3615" i="1" s="1"/>
  <c r="M3615" i="1" s="1"/>
  <c r="J3614" i="1"/>
  <c r="H3614" i="1"/>
  <c r="I3614" i="1" s="1"/>
  <c r="M3614" i="1" s="1"/>
  <c r="J3613" i="1"/>
  <c r="H3613" i="1"/>
  <c r="I3613" i="1" s="1"/>
  <c r="M3613" i="1" s="1"/>
  <c r="J3612" i="1"/>
  <c r="H3612" i="1"/>
  <c r="I3612" i="1" s="1"/>
  <c r="M3612" i="1" s="1"/>
  <c r="J3611" i="1"/>
  <c r="H3611" i="1"/>
  <c r="I3611" i="1" s="1"/>
  <c r="M3611" i="1" s="1"/>
  <c r="J3610" i="1"/>
  <c r="H3610" i="1"/>
  <c r="I3610" i="1" s="1"/>
  <c r="M3610" i="1" s="1"/>
  <c r="J3609" i="1"/>
  <c r="H3609" i="1"/>
  <c r="I3609" i="1" s="1"/>
  <c r="M3609" i="1" s="1"/>
  <c r="J3608" i="1"/>
  <c r="H3608" i="1"/>
  <c r="I3608" i="1" s="1"/>
  <c r="M3608" i="1" s="1"/>
  <c r="J3607" i="1"/>
  <c r="H3607" i="1"/>
  <c r="I3607" i="1" s="1"/>
  <c r="M3607" i="1" s="1"/>
  <c r="J3606" i="1"/>
  <c r="H3606" i="1"/>
  <c r="I3606" i="1" s="1"/>
  <c r="M3606" i="1" s="1"/>
  <c r="J3605" i="1"/>
  <c r="H3605" i="1"/>
  <c r="I3605" i="1" s="1"/>
  <c r="M3605" i="1" s="1"/>
  <c r="J3604" i="1"/>
  <c r="H3604" i="1"/>
  <c r="I3604" i="1" s="1"/>
  <c r="M3604" i="1" s="1"/>
  <c r="J3603" i="1"/>
  <c r="H3603" i="1"/>
  <c r="I3603" i="1" s="1"/>
  <c r="M3603" i="1" s="1"/>
  <c r="J3602" i="1"/>
  <c r="H3602" i="1"/>
  <c r="I3602" i="1" s="1"/>
  <c r="M3602" i="1" s="1"/>
  <c r="J3601" i="1"/>
  <c r="H3601" i="1"/>
  <c r="I3601" i="1" s="1"/>
  <c r="M3601" i="1" s="1"/>
  <c r="J3600" i="1"/>
  <c r="H3600" i="1"/>
  <c r="I3600" i="1" s="1"/>
  <c r="M3600" i="1" s="1"/>
  <c r="J3599" i="1"/>
  <c r="H3599" i="1"/>
  <c r="I3599" i="1" s="1"/>
  <c r="M3599" i="1" s="1"/>
  <c r="J3598" i="1"/>
  <c r="H3598" i="1"/>
  <c r="I3598" i="1" s="1"/>
  <c r="M3598" i="1" s="1"/>
  <c r="J3597" i="1"/>
  <c r="H3597" i="1"/>
  <c r="I3597" i="1" s="1"/>
  <c r="M3597" i="1" s="1"/>
  <c r="J3596" i="1"/>
  <c r="H3596" i="1"/>
  <c r="I3596" i="1" s="1"/>
  <c r="M3596" i="1" s="1"/>
  <c r="J3595" i="1"/>
  <c r="H3595" i="1"/>
  <c r="I3595" i="1" s="1"/>
  <c r="M3595" i="1" s="1"/>
  <c r="J3594" i="1"/>
  <c r="H3594" i="1"/>
  <c r="I3594" i="1" s="1"/>
  <c r="M3594" i="1" s="1"/>
  <c r="J3593" i="1"/>
  <c r="H3593" i="1"/>
  <c r="I3593" i="1" s="1"/>
  <c r="M3593" i="1" s="1"/>
  <c r="J3592" i="1"/>
  <c r="H3592" i="1"/>
  <c r="I3592" i="1" s="1"/>
  <c r="M3592" i="1" s="1"/>
  <c r="J3591" i="1"/>
  <c r="H3591" i="1"/>
  <c r="I3591" i="1" s="1"/>
  <c r="M3591" i="1" s="1"/>
  <c r="J3590" i="1"/>
  <c r="H3590" i="1"/>
  <c r="I3590" i="1" s="1"/>
  <c r="M3590" i="1" s="1"/>
  <c r="J3589" i="1"/>
  <c r="H3589" i="1"/>
  <c r="I3589" i="1" s="1"/>
  <c r="M3589" i="1" s="1"/>
  <c r="J3588" i="1"/>
  <c r="H3588" i="1"/>
  <c r="I3588" i="1" s="1"/>
  <c r="M3588" i="1" s="1"/>
  <c r="J3587" i="1"/>
  <c r="H3587" i="1"/>
  <c r="M3587" i="1" s="1"/>
  <c r="J3586" i="1"/>
  <c r="H3586" i="1"/>
  <c r="I3586" i="1" s="1"/>
  <c r="M3586" i="1" s="1"/>
  <c r="J3585" i="1"/>
  <c r="H3585" i="1"/>
  <c r="I3585" i="1" s="1"/>
  <c r="M3585" i="1" s="1"/>
  <c r="J3584" i="1"/>
  <c r="H3584" i="1"/>
  <c r="I3584" i="1" s="1"/>
  <c r="M3584" i="1" s="1"/>
  <c r="J3583" i="1"/>
  <c r="H3583" i="1"/>
  <c r="I3583" i="1" s="1"/>
  <c r="M3583" i="1" s="1"/>
  <c r="J3582" i="1"/>
  <c r="H3582" i="1"/>
  <c r="I3582" i="1" s="1"/>
  <c r="M3582" i="1" s="1"/>
  <c r="J3581" i="1"/>
  <c r="H3581" i="1"/>
  <c r="I3581" i="1" s="1"/>
  <c r="M3581" i="1" s="1"/>
  <c r="M3580" i="1"/>
  <c r="J3580" i="1"/>
  <c r="H3580" i="1"/>
  <c r="J3579" i="1"/>
  <c r="H3579" i="1"/>
  <c r="I3579" i="1" s="1"/>
  <c r="M3579" i="1" s="1"/>
  <c r="J3578" i="1"/>
  <c r="H3578" i="1"/>
  <c r="I3578" i="1" s="1"/>
  <c r="M3578" i="1" s="1"/>
  <c r="J3577" i="1"/>
  <c r="H3577" i="1"/>
  <c r="I3577" i="1" s="1"/>
  <c r="M3577" i="1" s="1"/>
  <c r="M3576" i="1"/>
  <c r="J3576" i="1"/>
  <c r="H3576" i="1"/>
  <c r="J3575" i="1"/>
  <c r="H3575" i="1"/>
  <c r="M3575" i="1" s="1"/>
  <c r="J3574" i="1"/>
  <c r="H3574" i="1"/>
  <c r="I3574" i="1" s="1"/>
  <c r="M3574" i="1" s="1"/>
  <c r="J3573" i="1"/>
  <c r="H3573" i="1"/>
  <c r="I3573" i="1" s="1"/>
  <c r="M3573" i="1" s="1"/>
  <c r="J3572" i="1"/>
  <c r="H3572" i="1"/>
  <c r="I3572" i="1" s="1"/>
  <c r="M3572" i="1" s="1"/>
  <c r="J3571" i="1"/>
  <c r="H3571" i="1"/>
  <c r="M3571" i="1" s="1"/>
  <c r="J3570" i="1"/>
  <c r="H3570" i="1"/>
  <c r="M3570" i="1" s="1"/>
  <c r="J3569" i="1"/>
  <c r="H3569" i="1"/>
  <c r="M3569" i="1" s="1"/>
  <c r="J3568" i="1"/>
  <c r="H3568" i="1"/>
  <c r="I3568" i="1" s="1"/>
  <c r="M3568" i="1" s="1"/>
  <c r="M3567" i="1"/>
  <c r="J3567" i="1"/>
  <c r="H3567" i="1"/>
  <c r="J3566" i="1"/>
  <c r="H3566" i="1"/>
  <c r="M3566" i="1" s="1"/>
  <c r="J3565" i="1"/>
  <c r="H3565" i="1"/>
  <c r="I3565" i="1" s="1"/>
  <c r="M3565" i="1" s="1"/>
  <c r="J3564" i="1"/>
  <c r="H3564" i="1"/>
  <c r="I3564" i="1" s="1"/>
  <c r="M3564" i="1" s="1"/>
  <c r="J3563" i="1"/>
  <c r="H3563" i="1"/>
  <c r="I3563" i="1" s="1"/>
  <c r="M3563" i="1" s="1"/>
  <c r="J3562" i="1"/>
  <c r="H3562" i="1"/>
  <c r="I3562" i="1" s="1"/>
  <c r="M3562" i="1" s="1"/>
  <c r="J3561" i="1"/>
  <c r="H3561" i="1"/>
  <c r="I3561" i="1" s="1"/>
  <c r="M3561" i="1" s="1"/>
  <c r="J3560" i="1"/>
  <c r="H3560" i="1"/>
  <c r="I3560" i="1" s="1"/>
  <c r="M3560" i="1" s="1"/>
  <c r="J3559" i="1"/>
  <c r="H3559" i="1"/>
  <c r="I3559" i="1" s="1"/>
  <c r="M3559" i="1" s="1"/>
  <c r="J3558" i="1"/>
  <c r="H3558" i="1"/>
  <c r="I3558" i="1" s="1"/>
  <c r="M3558" i="1" s="1"/>
  <c r="J3557" i="1"/>
  <c r="H3557" i="1"/>
  <c r="M3557" i="1" s="1"/>
  <c r="J3556" i="1"/>
  <c r="H3556" i="1"/>
  <c r="I3556" i="1" s="1"/>
  <c r="M3556" i="1" s="1"/>
  <c r="J3555" i="1"/>
  <c r="H3555" i="1"/>
  <c r="I3555" i="1" s="1"/>
  <c r="M3555" i="1" s="1"/>
  <c r="J3554" i="1"/>
  <c r="H3554" i="1"/>
  <c r="I3554" i="1" s="1"/>
  <c r="M3554" i="1" s="1"/>
  <c r="J3553" i="1"/>
  <c r="H3553" i="1"/>
  <c r="I3553" i="1" s="1"/>
  <c r="M3553" i="1" s="1"/>
  <c r="J3552" i="1"/>
  <c r="H3552" i="1"/>
  <c r="M3552" i="1" s="1"/>
  <c r="J3551" i="1"/>
  <c r="H3551" i="1"/>
  <c r="M3551" i="1" s="1"/>
  <c r="J3550" i="1"/>
  <c r="H3550" i="1"/>
  <c r="M3550" i="1" s="1"/>
  <c r="J3549" i="1"/>
  <c r="H3549" i="1"/>
  <c r="I3549" i="1" s="1"/>
  <c r="M3549" i="1" s="1"/>
  <c r="J3548" i="1"/>
  <c r="H3548" i="1"/>
  <c r="I3548" i="1" s="1"/>
  <c r="M3548" i="1" s="1"/>
  <c r="J3547" i="1"/>
  <c r="H3547" i="1"/>
  <c r="I3547" i="1" s="1"/>
  <c r="M3547" i="1" s="1"/>
  <c r="J3546" i="1"/>
  <c r="H3546" i="1"/>
  <c r="I3546" i="1" s="1"/>
  <c r="M3546" i="1" s="1"/>
  <c r="J3545" i="1"/>
  <c r="H3545" i="1"/>
  <c r="I3545" i="1" s="1"/>
  <c r="M3545" i="1" s="1"/>
  <c r="J3544" i="1"/>
  <c r="M3544" i="1"/>
  <c r="H3544" i="1"/>
  <c r="J3543" i="1"/>
  <c r="H3543" i="1"/>
  <c r="M3543" i="1" s="1"/>
  <c r="J3542" i="1"/>
  <c r="H3542" i="1"/>
  <c r="M3542" i="1" s="1"/>
  <c r="J3541" i="1"/>
  <c r="H3541" i="1"/>
  <c r="M3541" i="1" s="1"/>
  <c r="J3540" i="1"/>
  <c r="H3540" i="1"/>
  <c r="I3540" i="1" s="1"/>
  <c r="M3540" i="1" s="1"/>
  <c r="J3539" i="1"/>
  <c r="H3539" i="1"/>
  <c r="I3539" i="1" s="1"/>
  <c r="M3539" i="1" s="1"/>
  <c r="J3538" i="1"/>
  <c r="H3538" i="1"/>
  <c r="I3538" i="1" s="1"/>
  <c r="M3538" i="1" s="1"/>
  <c r="M3537" i="1"/>
  <c r="J3537" i="1"/>
  <c r="H3537" i="1"/>
  <c r="J3536" i="1"/>
  <c r="H3536" i="1"/>
  <c r="I3536" i="1" s="1"/>
  <c r="M3536" i="1" s="1"/>
  <c r="J3535" i="1"/>
  <c r="H3535" i="1"/>
  <c r="I3535" i="1" s="1"/>
  <c r="M3535" i="1" s="1"/>
  <c r="J3534" i="1"/>
  <c r="H3534" i="1"/>
  <c r="I3534" i="1" s="1"/>
  <c r="M3534" i="1" s="1"/>
  <c r="J3533" i="1"/>
  <c r="H3533" i="1"/>
  <c r="I3533" i="1" s="1"/>
  <c r="M3533" i="1" s="1"/>
  <c r="J3532" i="1"/>
  <c r="H3532" i="1"/>
  <c r="I3532" i="1" s="1"/>
  <c r="M3532" i="1" s="1"/>
  <c r="J3531" i="1"/>
  <c r="H3531" i="1"/>
  <c r="M3531" i="1" s="1"/>
  <c r="J3530" i="1"/>
  <c r="H3530" i="1"/>
  <c r="I3530" i="1" s="1"/>
  <c r="M3530" i="1" s="1"/>
  <c r="J3529" i="1"/>
  <c r="H3529" i="1"/>
  <c r="M3529" i="1" s="1"/>
  <c r="J3528" i="1"/>
  <c r="H3528" i="1"/>
  <c r="M3528" i="1" s="1"/>
  <c r="J3527" i="1"/>
  <c r="H3527" i="1"/>
  <c r="I3527" i="1" s="1"/>
  <c r="M3527" i="1" s="1"/>
  <c r="J3526" i="1"/>
  <c r="H3526" i="1"/>
  <c r="I3526" i="1" s="1"/>
  <c r="M3526" i="1" s="1"/>
  <c r="J3525" i="1"/>
  <c r="H3525" i="1"/>
  <c r="I3525" i="1" s="1"/>
  <c r="M3525" i="1" s="1"/>
  <c r="J3524" i="1"/>
  <c r="H3524" i="1"/>
  <c r="M3524" i="1" s="1"/>
  <c r="J3523" i="1"/>
  <c r="H3523" i="1"/>
  <c r="M3523" i="1" s="1"/>
  <c r="J3522" i="1"/>
  <c r="H3522" i="1"/>
  <c r="I3522" i="1" s="1"/>
  <c r="M3522" i="1" s="1"/>
  <c r="J3521" i="1"/>
  <c r="H3521" i="1"/>
  <c r="I3521" i="1" s="1"/>
  <c r="M3521" i="1" s="1"/>
  <c r="J3520" i="1"/>
  <c r="K3520" i="1" s="1"/>
  <c r="H3520" i="1"/>
  <c r="I3520" i="1" s="1"/>
  <c r="M3520" i="1" s="1"/>
  <c r="J3519" i="1"/>
  <c r="H3519" i="1"/>
  <c r="M3519" i="1" s="1"/>
  <c r="J3518" i="1"/>
  <c r="H3518" i="1"/>
  <c r="I3518" i="1" s="1"/>
  <c r="M3518" i="1" s="1"/>
  <c r="J3517" i="1"/>
  <c r="H3517" i="1"/>
  <c r="I3517" i="1" s="1"/>
  <c r="M3517" i="1" s="1"/>
  <c r="J3516" i="1"/>
  <c r="H3516" i="1"/>
  <c r="I3516" i="1" s="1"/>
  <c r="M3516" i="1" s="1"/>
  <c r="J3515" i="1"/>
  <c r="H3515" i="1"/>
  <c r="I3515" i="1" s="1"/>
  <c r="M3515" i="1" s="1"/>
  <c r="J3514" i="1"/>
  <c r="H3514" i="1"/>
  <c r="M3514" i="1" s="1"/>
  <c r="J3513" i="1"/>
  <c r="H3513" i="1"/>
  <c r="I3513" i="1" s="1"/>
  <c r="M3513" i="1" s="1"/>
  <c r="J3512" i="1"/>
  <c r="H3512" i="1"/>
  <c r="I3512" i="1" s="1"/>
  <c r="M3512" i="1" s="1"/>
  <c r="J3511" i="1"/>
  <c r="H3511" i="1"/>
  <c r="I3511" i="1" s="1"/>
  <c r="M3511" i="1" s="1"/>
  <c r="J3510" i="1"/>
  <c r="H3510" i="1"/>
  <c r="I3510" i="1" s="1"/>
  <c r="M3510" i="1" s="1"/>
  <c r="J3509" i="1"/>
  <c r="H3509" i="1"/>
  <c r="I3509" i="1" s="1"/>
  <c r="M3509" i="1" s="1"/>
  <c r="J3508" i="1"/>
  <c r="H3508" i="1"/>
  <c r="I3508" i="1" s="1"/>
  <c r="M3508" i="1" s="1"/>
  <c r="J3507" i="1"/>
  <c r="H3507" i="1"/>
  <c r="I3507" i="1" s="1"/>
  <c r="M3507" i="1" s="1"/>
  <c r="J3506" i="1"/>
  <c r="H3506" i="1"/>
  <c r="I3506" i="1" s="1"/>
  <c r="M3506" i="1" s="1"/>
  <c r="J3505" i="1"/>
  <c r="H3505" i="1"/>
  <c r="I3505" i="1" s="1"/>
  <c r="M3505" i="1" s="1"/>
  <c r="J3504" i="1"/>
  <c r="H3504" i="1"/>
  <c r="I3504" i="1" s="1"/>
  <c r="M3504" i="1" s="1"/>
  <c r="J3503" i="1"/>
  <c r="H3503" i="1"/>
  <c r="I3503" i="1" s="1"/>
  <c r="M3503" i="1" s="1"/>
  <c r="J3502" i="1"/>
  <c r="H3502" i="1"/>
  <c r="M3502" i="1" s="1"/>
  <c r="J3501" i="1"/>
  <c r="H3501" i="1"/>
  <c r="I3501" i="1" s="1"/>
  <c r="M3501" i="1" s="1"/>
  <c r="J3500" i="1"/>
  <c r="H3500" i="1"/>
  <c r="I3500" i="1" s="1"/>
  <c r="M3500" i="1" s="1"/>
  <c r="J3499" i="1"/>
  <c r="H3499" i="1"/>
  <c r="M3499" i="1" s="1"/>
  <c r="J3498" i="1"/>
  <c r="H3498" i="1"/>
  <c r="M3498" i="1" s="1"/>
  <c r="J3497" i="1"/>
  <c r="H3497" i="1"/>
  <c r="I3497" i="1" s="1"/>
  <c r="M3497" i="1" s="1"/>
  <c r="J3496" i="1"/>
  <c r="H3496" i="1"/>
  <c r="I3496" i="1" s="1"/>
  <c r="M3496" i="1" s="1"/>
  <c r="J3495" i="1"/>
  <c r="H3495" i="1"/>
  <c r="I3495" i="1" s="1"/>
  <c r="M3495" i="1" s="1"/>
  <c r="J3494" i="1"/>
  <c r="H3494" i="1"/>
  <c r="I3494" i="1" s="1"/>
  <c r="M3494" i="1" s="1"/>
  <c r="J3493" i="1"/>
  <c r="H3493" i="1"/>
  <c r="I3493" i="1" s="1"/>
  <c r="M3493" i="1" s="1"/>
  <c r="J3492" i="1"/>
  <c r="H3492" i="1"/>
  <c r="I3492" i="1" s="1"/>
  <c r="M3492" i="1" s="1"/>
  <c r="J3491" i="1"/>
  <c r="H3491" i="1"/>
  <c r="I3491" i="1" s="1"/>
  <c r="M3491" i="1" s="1"/>
  <c r="J3490" i="1"/>
  <c r="H3490" i="1"/>
  <c r="M3490" i="1" s="1"/>
  <c r="J3489" i="1"/>
  <c r="H3489" i="1"/>
  <c r="I3489" i="1" s="1"/>
  <c r="M3489" i="1" s="1"/>
  <c r="J3488" i="1"/>
  <c r="H3488" i="1"/>
  <c r="I3488" i="1" s="1"/>
  <c r="M3488" i="1" s="1"/>
  <c r="J3487" i="1"/>
  <c r="H3487" i="1"/>
  <c r="I3487" i="1" s="1"/>
  <c r="M3487" i="1" s="1"/>
  <c r="J3486" i="1"/>
  <c r="H3486" i="1"/>
  <c r="I3486" i="1" s="1"/>
  <c r="M3486" i="1" s="1"/>
  <c r="J3485" i="1"/>
  <c r="H3485" i="1"/>
  <c r="I3485" i="1" s="1"/>
  <c r="M3485" i="1" s="1"/>
  <c r="J3484" i="1"/>
  <c r="H3484" i="1"/>
  <c r="M3484" i="1" s="1"/>
  <c r="J3483" i="1"/>
  <c r="H3483" i="1"/>
  <c r="M3483" i="1" s="1"/>
  <c r="J3482" i="1"/>
  <c r="H3482" i="1"/>
  <c r="M3482" i="1" s="1"/>
  <c r="J3481" i="1"/>
  <c r="H3481" i="1"/>
  <c r="I3481" i="1" s="1"/>
  <c r="M3481" i="1" s="1"/>
  <c r="J3480" i="1"/>
  <c r="H3480" i="1"/>
  <c r="I3480" i="1" s="1"/>
  <c r="M3480" i="1" s="1"/>
  <c r="J3479" i="1"/>
  <c r="H3479" i="1"/>
  <c r="I3479" i="1" s="1"/>
  <c r="M3479" i="1" s="1"/>
  <c r="J3478" i="1"/>
  <c r="H3478" i="1"/>
  <c r="I3478" i="1" s="1"/>
  <c r="M3478" i="1" s="1"/>
  <c r="J3477" i="1"/>
  <c r="H3477" i="1"/>
  <c r="I3477" i="1" s="1"/>
  <c r="M3477" i="1" s="1"/>
  <c r="J3476" i="1"/>
  <c r="H3476" i="1"/>
  <c r="I3476" i="1" s="1"/>
  <c r="M3476" i="1" s="1"/>
  <c r="J3475" i="1"/>
  <c r="H3475" i="1"/>
  <c r="I3475" i="1" s="1"/>
  <c r="M3475" i="1" s="1"/>
  <c r="J3474" i="1"/>
  <c r="H3474" i="1"/>
  <c r="I3474" i="1" s="1"/>
  <c r="M3474" i="1" s="1"/>
  <c r="J3473" i="1"/>
  <c r="H3473" i="1"/>
  <c r="M3473" i="1" s="1"/>
  <c r="J3472" i="1"/>
  <c r="H3472" i="1"/>
  <c r="I3472" i="1" s="1"/>
  <c r="M3472" i="1" s="1"/>
  <c r="J3471" i="1"/>
  <c r="H3471" i="1"/>
  <c r="I3471" i="1" s="1"/>
  <c r="M3471" i="1" s="1"/>
  <c r="J3470" i="1"/>
  <c r="H3470" i="1"/>
  <c r="I3470" i="1" s="1"/>
  <c r="M3470" i="1" s="1"/>
  <c r="J3469" i="1"/>
  <c r="H3469" i="1"/>
  <c r="I3469" i="1" s="1"/>
  <c r="M3469" i="1" s="1"/>
  <c r="J3468" i="1"/>
  <c r="H3468" i="1"/>
  <c r="M3468" i="1" s="1"/>
  <c r="J3467" i="1"/>
  <c r="H3467" i="1"/>
  <c r="M3467" i="1" s="1"/>
  <c r="J3466" i="1"/>
  <c r="H3466" i="1"/>
  <c r="I3466" i="1" s="1"/>
  <c r="M3466" i="1" s="1"/>
  <c r="J3465" i="1"/>
  <c r="H3465" i="1"/>
  <c r="M3465" i="1" s="1"/>
  <c r="J3464" i="1"/>
  <c r="H3464" i="1"/>
  <c r="M3464" i="1" s="1"/>
  <c r="J3463" i="1"/>
  <c r="H3463" i="1"/>
  <c r="I3463" i="1" s="1"/>
  <c r="M3463" i="1" s="1"/>
  <c r="J3462" i="1"/>
  <c r="H3462" i="1"/>
  <c r="I3462" i="1" s="1"/>
  <c r="M3462" i="1" s="1"/>
  <c r="J3461" i="1"/>
  <c r="H3461" i="1"/>
  <c r="I3461" i="1" s="1"/>
  <c r="M3461" i="1" s="1"/>
  <c r="J3460" i="1"/>
  <c r="H3460" i="1"/>
  <c r="I3460" i="1" s="1"/>
  <c r="M3460" i="1" s="1"/>
  <c r="J3459" i="1"/>
  <c r="H3459" i="1"/>
  <c r="I3459" i="1" s="1"/>
  <c r="M3459" i="1" s="1"/>
  <c r="J3458" i="1"/>
  <c r="H3458" i="1"/>
  <c r="M3458" i="1" s="1"/>
  <c r="J3457" i="1"/>
  <c r="H3457" i="1"/>
  <c r="M3457" i="1" s="1"/>
  <c r="J3456" i="1"/>
  <c r="K3456" i="1" s="1"/>
  <c r="H3456" i="1"/>
  <c r="M3456" i="1" s="1"/>
  <c r="J3455" i="1"/>
  <c r="H3455" i="1"/>
  <c r="I3455" i="1" s="1"/>
  <c r="M3455" i="1" s="1"/>
  <c r="J3454" i="1"/>
  <c r="H3454" i="1"/>
  <c r="I3454" i="1" s="1"/>
  <c r="M3454" i="1" s="1"/>
  <c r="J3453" i="1"/>
  <c r="H3453" i="1"/>
  <c r="I3453" i="1" s="1"/>
  <c r="M3453" i="1" s="1"/>
  <c r="J3452" i="1"/>
  <c r="H3452" i="1"/>
  <c r="I3452" i="1" s="1"/>
  <c r="M3452" i="1" s="1"/>
  <c r="J3451" i="1"/>
  <c r="H3451" i="1"/>
  <c r="I3451" i="1" s="1"/>
  <c r="M3451" i="1" s="1"/>
  <c r="J3450" i="1"/>
  <c r="H3450" i="1"/>
  <c r="I3450" i="1" s="1"/>
  <c r="M3450" i="1" s="1"/>
  <c r="J3449" i="1"/>
  <c r="H3449" i="1"/>
  <c r="M3449" i="1" s="1"/>
  <c r="J3448" i="1"/>
  <c r="H3448" i="1"/>
  <c r="I3448" i="1" s="1"/>
  <c r="M3448" i="1" s="1"/>
  <c r="J3447" i="1"/>
  <c r="H3447" i="1"/>
  <c r="M3447" i="1" s="1"/>
  <c r="J3446" i="1"/>
  <c r="H3446" i="1"/>
  <c r="M3446" i="1" s="1"/>
  <c r="J3445" i="1"/>
  <c r="H3445" i="1"/>
  <c r="I3445" i="1" s="1"/>
  <c r="M3445" i="1" s="1"/>
  <c r="J3444" i="1"/>
  <c r="H3444" i="1"/>
  <c r="I3444" i="1" s="1"/>
  <c r="M3444" i="1" s="1"/>
  <c r="J3443" i="1"/>
  <c r="H3443" i="1"/>
  <c r="I3443" i="1" s="1"/>
  <c r="M3443" i="1" s="1"/>
  <c r="J3442" i="1"/>
  <c r="H3442" i="1"/>
  <c r="M3442" i="1" s="1"/>
  <c r="J3441" i="1"/>
  <c r="H3441" i="1"/>
  <c r="M3441" i="1" s="1"/>
  <c r="J3440" i="1"/>
  <c r="H3440" i="1"/>
  <c r="M3440" i="1" s="1"/>
  <c r="J3439" i="1"/>
  <c r="H3439" i="1"/>
  <c r="M3439" i="1" s="1"/>
  <c r="J3438" i="1"/>
  <c r="H3438" i="1"/>
  <c r="I3438" i="1" s="1"/>
  <c r="M3438" i="1" s="1"/>
  <c r="J3437" i="1"/>
  <c r="H3437" i="1"/>
  <c r="I3437" i="1" s="1"/>
  <c r="M3437" i="1" s="1"/>
  <c r="J3436" i="1"/>
  <c r="H3436" i="1"/>
  <c r="I3436" i="1" s="1"/>
  <c r="M3436" i="1" s="1"/>
  <c r="J3435" i="1"/>
  <c r="H3435" i="1"/>
  <c r="I3435" i="1" s="1"/>
  <c r="M3435" i="1" s="1"/>
  <c r="J3434" i="1"/>
  <c r="H3434" i="1"/>
  <c r="I3434" i="1" s="1"/>
  <c r="M3434" i="1" s="1"/>
  <c r="J3433" i="1"/>
  <c r="H3433" i="1"/>
  <c r="M3433" i="1" s="1"/>
  <c r="J3432" i="1"/>
  <c r="H3432" i="1"/>
  <c r="M3432" i="1" s="1"/>
  <c r="J3431" i="1"/>
  <c r="H3431" i="1"/>
  <c r="M3431" i="1" s="1"/>
  <c r="J3430" i="1"/>
  <c r="H3430" i="1"/>
  <c r="M3430" i="1" s="1"/>
  <c r="J3429" i="1"/>
  <c r="H3429" i="1"/>
  <c r="M3429" i="1" s="1"/>
  <c r="J3428" i="1"/>
  <c r="H3428" i="1"/>
  <c r="M3428" i="1" s="1"/>
  <c r="J3427" i="1"/>
  <c r="H3427" i="1"/>
  <c r="M3427" i="1" s="1"/>
  <c r="J3426" i="1"/>
  <c r="H3426" i="1"/>
  <c r="I3426" i="1" s="1"/>
  <c r="M3426" i="1" s="1"/>
  <c r="J3425" i="1"/>
  <c r="H3425" i="1"/>
  <c r="I3425" i="1" s="1"/>
  <c r="M3425" i="1" s="1"/>
  <c r="J3424" i="1"/>
  <c r="H3424" i="1"/>
  <c r="I3424" i="1" s="1"/>
  <c r="M3424" i="1" s="1"/>
  <c r="J3423" i="1"/>
  <c r="H3423" i="1"/>
  <c r="M3423" i="1" s="1"/>
  <c r="J3422" i="1"/>
  <c r="H3422" i="1"/>
  <c r="I3422" i="1" s="1"/>
  <c r="M3422" i="1" s="1"/>
  <c r="J3421" i="1"/>
  <c r="H3421" i="1"/>
  <c r="I3421" i="1" s="1"/>
  <c r="M3421" i="1" s="1"/>
  <c r="J3420" i="1"/>
  <c r="H3420" i="1"/>
  <c r="I3420" i="1" s="1"/>
  <c r="M3420" i="1" s="1"/>
  <c r="J3419" i="1"/>
  <c r="H3419" i="1"/>
  <c r="I3419" i="1" s="1"/>
  <c r="M3419" i="1" s="1"/>
  <c r="J3418" i="1"/>
  <c r="H3418" i="1"/>
  <c r="I3418" i="1" s="1"/>
  <c r="M3418" i="1" s="1"/>
  <c r="J3417" i="1"/>
  <c r="H3417" i="1"/>
  <c r="M3417" i="1" s="1"/>
  <c r="J3416" i="1"/>
  <c r="H3416" i="1"/>
  <c r="I3416" i="1" s="1"/>
  <c r="M3416" i="1" s="1"/>
  <c r="J3415" i="1"/>
  <c r="H3415" i="1"/>
  <c r="I3415" i="1" s="1"/>
  <c r="M3415" i="1" s="1"/>
  <c r="J3414" i="1"/>
  <c r="M3414" i="1"/>
  <c r="H3414" i="1"/>
  <c r="J3413" i="1"/>
  <c r="H3413" i="1"/>
  <c r="M3413" i="1" s="1"/>
  <c r="J3412" i="1"/>
  <c r="H3412" i="1"/>
  <c r="I3412" i="1" s="1"/>
  <c r="M3412" i="1" s="1"/>
  <c r="J3411" i="1"/>
  <c r="H3411" i="1"/>
  <c r="M3411" i="1" s="1"/>
  <c r="J3410" i="1"/>
  <c r="H3410" i="1"/>
  <c r="I3410" i="1" s="1"/>
  <c r="M3410" i="1" s="1"/>
  <c r="J3409" i="1"/>
  <c r="H3409" i="1"/>
  <c r="I3409" i="1" s="1"/>
  <c r="M3409" i="1" s="1"/>
  <c r="J3408" i="1"/>
  <c r="M3408" i="1"/>
  <c r="H3408" i="1"/>
  <c r="J3407" i="1"/>
  <c r="H3407" i="1"/>
  <c r="M3407" i="1" s="1"/>
  <c r="J3406" i="1"/>
  <c r="H3406" i="1"/>
  <c r="I3406" i="1" s="1"/>
  <c r="M3406" i="1" s="1"/>
  <c r="J3405" i="1"/>
  <c r="H3405" i="1"/>
  <c r="I3405" i="1" s="1"/>
  <c r="M3405" i="1" s="1"/>
  <c r="J3404" i="1"/>
  <c r="H3404" i="1"/>
  <c r="I3404" i="1" s="1"/>
  <c r="M3404" i="1" s="1"/>
  <c r="J3403" i="1"/>
  <c r="H3403" i="1"/>
  <c r="I3403" i="1" s="1"/>
  <c r="M3403" i="1" s="1"/>
  <c r="J3402" i="1"/>
  <c r="H3402" i="1"/>
  <c r="I3402" i="1" s="1"/>
  <c r="M3402" i="1" s="1"/>
  <c r="J3401" i="1"/>
  <c r="H3401" i="1"/>
  <c r="I3401" i="1" s="1"/>
  <c r="M3401" i="1" s="1"/>
  <c r="J3400" i="1"/>
  <c r="H3400" i="1"/>
  <c r="I3400" i="1" s="1"/>
  <c r="M3400" i="1" s="1"/>
  <c r="J3399" i="1"/>
  <c r="H3399" i="1"/>
  <c r="I3399" i="1" s="1"/>
  <c r="M3399" i="1" s="1"/>
  <c r="J3398" i="1"/>
  <c r="H3398" i="1"/>
  <c r="I3398" i="1" s="1"/>
  <c r="M3398" i="1" s="1"/>
  <c r="J3397" i="1"/>
  <c r="H3397" i="1"/>
  <c r="I3397" i="1" s="1"/>
  <c r="M3397" i="1" s="1"/>
  <c r="J3396" i="1"/>
  <c r="H3396" i="1"/>
  <c r="M3396" i="1" s="1"/>
  <c r="J3395" i="1"/>
  <c r="H3395" i="1"/>
  <c r="I3395" i="1" s="1"/>
  <c r="M3395" i="1" s="1"/>
  <c r="J3394" i="1"/>
  <c r="H3394" i="1"/>
  <c r="I3394" i="1" s="1"/>
  <c r="M3394" i="1" s="1"/>
  <c r="J3393" i="1"/>
  <c r="H3393" i="1"/>
  <c r="I3393" i="1" s="1"/>
  <c r="M3393" i="1" s="1"/>
  <c r="J3392" i="1"/>
  <c r="H3392" i="1"/>
  <c r="I3392" i="1" s="1"/>
  <c r="M3392" i="1" s="1"/>
  <c r="J3391" i="1"/>
  <c r="H3391" i="1"/>
  <c r="I3391" i="1" s="1"/>
  <c r="M3391" i="1" s="1"/>
  <c r="J3390" i="1"/>
  <c r="H3390" i="1"/>
  <c r="I3390" i="1" s="1"/>
  <c r="M3390" i="1" s="1"/>
  <c r="J3389" i="1"/>
  <c r="H3389" i="1"/>
  <c r="I3389" i="1" s="1"/>
  <c r="M3389" i="1" s="1"/>
  <c r="J3388" i="1"/>
  <c r="H3388" i="1"/>
  <c r="I3388" i="1" s="1"/>
  <c r="M3388" i="1" s="1"/>
  <c r="J3387" i="1"/>
  <c r="H3387" i="1"/>
  <c r="I3387" i="1" s="1"/>
  <c r="M3387" i="1" s="1"/>
  <c r="J3386" i="1"/>
  <c r="H3386" i="1"/>
  <c r="M3386" i="1" s="1"/>
  <c r="J3385" i="1"/>
  <c r="H3385" i="1"/>
  <c r="M3385" i="1" s="1"/>
  <c r="J3384" i="1"/>
  <c r="H3384" i="1"/>
  <c r="I3384" i="1" s="1"/>
  <c r="M3384" i="1" s="1"/>
  <c r="J3383" i="1"/>
  <c r="H3383" i="1"/>
  <c r="I3383" i="1" s="1"/>
  <c r="M3383" i="1" s="1"/>
  <c r="J3382" i="1"/>
  <c r="H3382" i="1"/>
  <c r="M3382" i="1" s="1"/>
  <c r="J3381" i="1"/>
  <c r="H3381" i="1"/>
  <c r="I3381" i="1" s="1"/>
  <c r="M3381" i="1" s="1"/>
  <c r="J3380" i="1"/>
  <c r="H3380" i="1"/>
  <c r="I3380" i="1" s="1"/>
  <c r="M3380" i="1" s="1"/>
  <c r="J3379" i="1"/>
  <c r="H3379" i="1"/>
  <c r="M3379" i="1" s="1"/>
  <c r="J3378" i="1"/>
  <c r="H3378" i="1"/>
  <c r="I3378" i="1" s="1"/>
  <c r="M3378" i="1" s="1"/>
  <c r="J3377" i="1"/>
  <c r="H3377" i="1"/>
  <c r="I3377" i="1" s="1"/>
  <c r="M3377" i="1" s="1"/>
  <c r="J3376" i="1"/>
  <c r="H3376" i="1"/>
  <c r="I3376" i="1" s="1"/>
  <c r="M3376" i="1" s="1"/>
  <c r="J3375" i="1"/>
  <c r="H3375" i="1"/>
  <c r="I3375" i="1" s="1"/>
  <c r="M3375" i="1" s="1"/>
  <c r="J3374" i="1"/>
  <c r="H3374" i="1"/>
  <c r="M3374" i="1" s="1"/>
  <c r="J3373" i="1"/>
  <c r="H3373" i="1"/>
  <c r="M3373" i="1" s="1"/>
  <c r="J3372" i="1"/>
  <c r="H3372" i="1"/>
  <c r="I3372" i="1" s="1"/>
  <c r="M3372" i="1" s="1"/>
  <c r="J3371" i="1"/>
  <c r="H3371" i="1"/>
  <c r="I3371" i="1" s="1"/>
  <c r="M3371" i="1" s="1"/>
  <c r="J3370" i="1"/>
  <c r="H3370" i="1"/>
  <c r="I3370" i="1" s="1"/>
  <c r="M3370" i="1" s="1"/>
  <c r="J3369" i="1"/>
  <c r="H3369" i="1"/>
  <c r="I3369" i="1" s="1"/>
  <c r="M3369" i="1" s="1"/>
  <c r="J3368" i="1"/>
  <c r="H3368" i="1"/>
  <c r="I3368" i="1" s="1"/>
  <c r="M3368" i="1" s="1"/>
  <c r="J3367" i="1"/>
  <c r="H3367" i="1"/>
  <c r="I3367" i="1" s="1"/>
  <c r="M3367" i="1" s="1"/>
  <c r="J3366" i="1"/>
  <c r="H3366" i="1"/>
  <c r="I3366" i="1" s="1"/>
  <c r="M3366" i="1" s="1"/>
  <c r="F3366" i="1"/>
  <c r="J3365" i="1"/>
  <c r="H3365" i="1"/>
  <c r="I3365" i="1" s="1"/>
  <c r="M3365" i="1" s="1"/>
  <c r="J3364" i="1"/>
  <c r="H3364" i="1"/>
  <c r="I3364" i="1" s="1"/>
  <c r="M3364" i="1" s="1"/>
  <c r="J3363" i="1"/>
  <c r="H3363" i="1"/>
  <c r="I3363" i="1" s="1"/>
  <c r="M3363" i="1" s="1"/>
  <c r="J3362" i="1"/>
  <c r="M3362" i="1"/>
  <c r="H3362" i="1"/>
  <c r="J3361" i="1"/>
  <c r="H3361" i="1"/>
  <c r="I3361" i="1" s="1"/>
  <c r="M3361" i="1" s="1"/>
  <c r="J3360" i="1"/>
  <c r="H3360" i="1"/>
  <c r="I3360" i="1" s="1"/>
  <c r="M3360" i="1" s="1"/>
  <c r="J3359" i="1"/>
  <c r="H3359" i="1"/>
  <c r="I3359" i="1" s="1"/>
  <c r="M3359" i="1" s="1"/>
  <c r="J3358" i="1"/>
  <c r="H3358" i="1"/>
  <c r="I3358" i="1" s="1"/>
  <c r="M3358" i="1" s="1"/>
  <c r="J3357" i="1"/>
  <c r="H3357" i="1"/>
  <c r="I3357" i="1" s="1"/>
  <c r="M3357" i="1" s="1"/>
  <c r="J3356" i="1"/>
  <c r="H3356" i="1"/>
  <c r="I3356" i="1" s="1"/>
  <c r="M3356" i="1" s="1"/>
  <c r="J3355" i="1"/>
  <c r="H3355" i="1"/>
  <c r="M3355" i="1" s="1"/>
  <c r="J3354" i="1"/>
  <c r="H3354" i="1"/>
  <c r="I3354" i="1" s="1"/>
  <c r="M3354" i="1" s="1"/>
  <c r="J3353" i="1"/>
  <c r="H3353" i="1"/>
  <c r="I3353" i="1" s="1"/>
  <c r="M3353" i="1" s="1"/>
  <c r="J3352" i="1"/>
  <c r="H3352" i="1"/>
  <c r="I3352" i="1" s="1"/>
  <c r="M3352" i="1" s="1"/>
  <c r="J3351" i="1"/>
  <c r="H3351" i="1"/>
  <c r="M3351" i="1" s="1"/>
  <c r="M3350" i="1"/>
  <c r="J3350" i="1"/>
  <c r="H3350" i="1"/>
  <c r="J3349" i="1"/>
  <c r="H3349" i="1"/>
  <c r="I3349" i="1" s="1"/>
  <c r="M3349" i="1" s="1"/>
  <c r="J3348" i="1"/>
  <c r="H3348" i="1"/>
  <c r="I3348" i="1" s="1"/>
  <c r="M3348" i="1" s="1"/>
  <c r="J3347" i="1"/>
  <c r="H3347" i="1"/>
  <c r="I3347" i="1" s="1"/>
  <c r="M3347" i="1" s="1"/>
  <c r="J3346" i="1"/>
  <c r="H3346" i="1"/>
  <c r="I3346" i="1" s="1"/>
  <c r="M3346" i="1" s="1"/>
  <c r="J3345" i="1"/>
  <c r="H3345" i="1"/>
  <c r="I3345" i="1" s="1"/>
  <c r="M3345" i="1" s="1"/>
  <c r="J3344" i="1"/>
  <c r="H3344" i="1"/>
  <c r="M3344" i="1" s="1"/>
  <c r="J3343" i="1"/>
  <c r="H3343" i="1"/>
  <c r="M3343" i="1" s="1"/>
  <c r="J3342" i="1"/>
  <c r="H3342" i="1"/>
  <c r="M3342" i="1" s="1"/>
  <c r="J3341" i="1"/>
  <c r="H3341" i="1"/>
  <c r="M3341" i="1" s="1"/>
  <c r="J3340" i="1"/>
  <c r="H3340" i="1"/>
  <c r="M3340" i="1" s="1"/>
  <c r="J3339" i="1"/>
  <c r="H3339" i="1"/>
  <c r="I3339" i="1" s="1"/>
  <c r="M3339" i="1" s="1"/>
  <c r="J3338" i="1"/>
  <c r="H3338" i="1"/>
  <c r="I3338" i="1" s="1"/>
  <c r="M3338" i="1" s="1"/>
  <c r="J3337" i="1"/>
  <c r="H3337" i="1"/>
  <c r="I3337" i="1" s="1"/>
  <c r="M3337" i="1" s="1"/>
  <c r="J3336" i="1"/>
  <c r="H3336" i="1"/>
  <c r="I3336" i="1" s="1"/>
  <c r="M3336" i="1" s="1"/>
  <c r="J3335" i="1"/>
  <c r="H3335" i="1"/>
  <c r="I3335" i="1" s="1"/>
  <c r="M3335" i="1" s="1"/>
  <c r="J3334" i="1"/>
  <c r="H3334" i="1"/>
  <c r="M3334" i="1" s="1"/>
  <c r="J3333" i="1"/>
  <c r="H3333" i="1"/>
  <c r="I3333" i="1" s="1"/>
  <c r="M3333" i="1" s="1"/>
  <c r="J3332" i="1"/>
  <c r="H3332" i="1"/>
  <c r="I3332" i="1" s="1"/>
  <c r="M3332" i="1" s="1"/>
  <c r="J3331" i="1"/>
  <c r="H3331" i="1"/>
  <c r="M3331" i="1" s="1"/>
  <c r="J3330" i="1"/>
  <c r="H3330" i="1"/>
  <c r="I3330" i="1" s="1"/>
  <c r="M3330" i="1" s="1"/>
  <c r="J3329" i="1"/>
  <c r="H3329" i="1"/>
  <c r="M3329" i="1" s="1"/>
  <c r="J3328" i="1"/>
  <c r="H3328" i="1"/>
  <c r="I3328" i="1" s="1"/>
  <c r="M3328" i="1" s="1"/>
  <c r="J3327" i="1"/>
  <c r="H3327" i="1"/>
  <c r="I3327" i="1" s="1"/>
  <c r="M3327" i="1" s="1"/>
  <c r="J3326" i="1"/>
  <c r="H3326" i="1"/>
  <c r="I3326" i="1" s="1"/>
  <c r="M3326" i="1" s="1"/>
  <c r="J3325" i="1"/>
  <c r="H3325" i="1"/>
  <c r="I3325" i="1" s="1"/>
  <c r="M3325" i="1" s="1"/>
  <c r="J3324" i="1"/>
  <c r="H3324" i="1"/>
  <c r="M3324" i="1" s="1"/>
  <c r="J3323" i="1"/>
  <c r="H3323" i="1"/>
  <c r="I3323" i="1" s="1"/>
  <c r="M3323" i="1" s="1"/>
  <c r="J3322" i="1"/>
  <c r="H3322" i="1"/>
  <c r="M3322" i="1" s="1"/>
  <c r="J3321" i="1"/>
  <c r="H3321" i="1"/>
  <c r="M3321" i="1" s="1"/>
  <c r="J3320" i="1"/>
  <c r="H3320" i="1"/>
  <c r="M3320" i="1" s="1"/>
  <c r="J3319" i="1"/>
  <c r="H3319" i="1"/>
  <c r="M3319" i="1" s="1"/>
  <c r="J3318" i="1"/>
  <c r="H3318" i="1"/>
  <c r="M3318" i="1" s="1"/>
  <c r="J3317" i="1"/>
  <c r="H3317" i="1"/>
  <c r="M3317" i="1" s="1"/>
  <c r="J3316" i="1"/>
  <c r="H3316" i="1"/>
  <c r="I3316" i="1" s="1"/>
  <c r="M3316" i="1" s="1"/>
  <c r="J3315" i="1"/>
  <c r="H3315" i="1"/>
  <c r="I3315" i="1" s="1"/>
  <c r="M3315" i="1" s="1"/>
  <c r="J3314" i="1"/>
  <c r="H3314" i="1"/>
  <c r="M3314" i="1" s="1"/>
  <c r="J3313" i="1"/>
  <c r="H3313" i="1"/>
  <c r="I3313" i="1" s="1"/>
  <c r="M3313" i="1" s="1"/>
  <c r="J3312" i="1"/>
  <c r="H3312" i="1"/>
  <c r="I3312" i="1" s="1"/>
  <c r="M3312" i="1" s="1"/>
  <c r="J3311" i="1"/>
  <c r="H3311" i="1"/>
  <c r="I3311" i="1" s="1"/>
  <c r="M3311" i="1" s="1"/>
  <c r="J3310" i="1"/>
  <c r="H3310" i="1"/>
  <c r="I3310" i="1" s="1"/>
  <c r="M3310" i="1" s="1"/>
  <c r="J3309" i="1"/>
  <c r="H3309" i="1"/>
  <c r="M3309" i="1" s="1"/>
  <c r="J3308" i="1"/>
  <c r="M3308" i="1"/>
  <c r="H3308" i="1"/>
  <c r="J3307" i="1"/>
  <c r="H3307" i="1"/>
  <c r="M3307" i="1" s="1"/>
  <c r="J3306" i="1"/>
  <c r="H3306" i="1"/>
  <c r="M3306" i="1" s="1"/>
  <c r="J3305" i="1"/>
  <c r="H3305" i="1"/>
  <c r="M3305" i="1" s="1"/>
  <c r="J3304" i="1"/>
  <c r="H3304" i="1"/>
  <c r="I3304" i="1" s="1"/>
  <c r="M3304" i="1" s="1"/>
  <c r="J3303" i="1"/>
  <c r="H3303" i="1"/>
  <c r="I3303" i="1" s="1"/>
  <c r="M3303" i="1" s="1"/>
  <c r="J3302" i="1"/>
  <c r="H3302" i="1"/>
  <c r="I3302" i="1" s="1"/>
  <c r="M3302" i="1" s="1"/>
  <c r="J3301" i="1"/>
  <c r="H3301" i="1"/>
  <c r="M3301" i="1" s="1"/>
  <c r="J3300" i="1"/>
  <c r="H3300" i="1"/>
  <c r="I3300" i="1" s="1"/>
  <c r="M3300" i="1" s="1"/>
  <c r="J3299" i="1"/>
  <c r="H3299" i="1"/>
  <c r="M3299" i="1" s="1"/>
  <c r="J3298" i="1"/>
  <c r="H3298" i="1"/>
  <c r="M3298" i="1" s="1"/>
  <c r="J3297" i="1"/>
  <c r="H3297" i="1"/>
  <c r="I3297" i="1" s="1"/>
  <c r="M3297" i="1" s="1"/>
  <c r="J3296" i="1"/>
  <c r="H3296" i="1"/>
  <c r="I3296" i="1" s="1"/>
  <c r="M3296" i="1" s="1"/>
  <c r="J3295" i="1"/>
  <c r="H3295" i="1"/>
  <c r="I3295" i="1" s="1"/>
  <c r="M3295" i="1" s="1"/>
  <c r="J3294" i="1"/>
  <c r="H3294" i="1"/>
  <c r="I3294" i="1" s="1"/>
  <c r="M3294" i="1" s="1"/>
  <c r="J3293" i="1"/>
  <c r="H3293" i="1"/>
  <c r="I3293" i="1" s="1"/>
  <c r="M3293" i="1" s="1"/>
  <c r="J3292" i="1"/>
  <c r="H3292" i="1"/>
  <c r="I3292" i="1" s="1"/>
  <c r="M3292" i="1" s="1"/>
  <c r="J3291" i="1"/>
  <c r="H3291" i="1"/>
  <c r="I3291" i="1" s="1"/>
  <c r="M3291" i="1" s="1"/>
  <c r="J3290" i="1"/>
  <c r="H3290" i="1"/>
  <c r="I3290" i="1" s="1"/>
  <c r="M3290" i="1" s="1"/>
  <c r="J3289" i="1"/>
  <c r="H3289" i="1"/>
  <c r="I3289" i="1" s="1"/>
  <c r="M3289" i="1" s="1"/>
  <c r="J3288" i="1"/>
  <c r="H3288" i="1"/>
  <c r="I3288" i="1" s="1"/>
  <c r="M3288" i="1" s="1"/>
  <c r="J3287" i="1"/>
  <c r="H3287" i="1"/>
  <c r="I3287" i="1" s="1"/>
  <c r="M3287" i="1" s="1"/>
  <c r="J3286" i="1"/>
  <c r="H3286" i="1"/>
  <c r="I3286" i="1" s="1"/>
  <c r="M3286" i="1" s="1"/>
  <c r="J3285" i="1"/>
  <c r="H3285" i="1"/>
  <c r="I3285" i="1" s="1"/>
  <c r="M3285" i="1" s="1"/>
  <c r="J3284" i="1"/>
  <c r="H3284" i="1"/>
  <c r="I3284" i="1" s="1"/>
  <c r="M3284" i="1" s="1"/>
  <c r="J3283" i="1"/>
  <c r="H3283" i="1"/>
  <c r="I3283" i="1" s="1"/>
  <c r="M3283" i="1" s="1"/>
  <c r="J3282" i="1"/>
  <c r="H3282" i="1"/>
  <c r="I3282" i="1" s="1"/>
  <c r="M3282" i="1" s="1"/>
  <c r="J3281" i="1"/>
  <c r="H3281" i="1"/>
  <c r="I3281" i="1" s="1"/>
  <c r="M3281" i="1" s="1"/>
  <c r="J3280" i="1"/>
  <c r="H3280" i="1"/>
  <c r="I3280" i="1" s="1"/>
  <c r="M3280" i="1" s="1"/>
  <c r="J3279" i="1"/>
  <c r="H3279" i="1"/>
  <c r="I3279" i="1" s="1"/>
  <c r="M3279" i="1" s="1"/>
  <c r="J3278" i="1"/>
  <c r="H3278" i="1"/>
  <c r="I3278" i="1" s="1"/>
  <c r="M3278" i="1" s="1"/>
  <c r="J3277" i="1"/>
  <c r="H3277" i="1"/>
  <c r="I3277" i="1" s="1"/>
  <c r="M3277" i="1" s="1"/>
  <c r="J3276" i="1"/>
  <c r="H3276" i="1"/>
  <c r="I3276" i="1" s="1"/>
  <c r="M3276" i="1" s="1"/>
  <c r="J3275" i="1"/>
  <c r="H3275" i="1"/>
  <c r="I3275" i="1" s="1"/>
  <c r="M3275" i="1" s="1"/>
  <c r="J3274" i="1"/>
  <c r="H3274" i="1"/>
  <c r="I3274" i="1" s="1"/>
  <c r="M3274" i="1" s="1"/>
  <c r="J3273" i="1"/>
  <c r="H3273" i="1"/>
  <c r="I3273" i="1" s="1"/>
  <c r="M3273" i="1" s="1"/>
  <c r="J3272" i="1"/>
  <c r="H3272" i="1"/>
  <c r="I3272" i="1" s="1"/>
  <c r="M3272" i="1" s="1"/>
  <c r="J3271" i="1"/>
  <c r="H3271" i="1"/>
  <c r="I3271" i="1" s="1"/>
  <c r="M3271" i="1" s="1"/>
  <c r="J3270" i="1"/>
  <c r="H3270" i="1"/>
  <c r="I3270" i="1" s="1"/>
  <c r="M3270" i="1" s="1"/>
  <c r="J3269" i="1"/>
  <c r="H3269" i="1"/>
  <c r="I3269" i="1" s="1"/>
  <c r="M3269" i="1" s="1"/>
  <c r="J3268" i="1"/>
  <c r="H3268" i="1"/>
  <c r="I3268" i="1" s="1"/>
  <c r="M3268" i="1" s="1"/>
  <c r="J3267" i="1"/>
  <c r="H3267" i="1"/>
  <c r="I3267" i="1" s="1"/>
  <c r="M3267" i="1" s="1"/>
  <c r="M3266" i="1"/>
  <c r="J3266" i="1"/>
  <c r="H3266" i="1"/>
  <c r="J3265" i="1"/>
  <c r="H3265" i="1"/>
  <c r="I3265" i="1" s="1"/>
  <c r="M3265" i="1" s="1"/>
  <c r="M3264" i="1"/>
  <c r="J3264" i="1"/>
  <c r="H3264" i="1"/>
  <c r="J3263" i="1"/>
  <c r="H3263" i="1"/>
  <c r="M3263" i="1" s="1"/>
  <c r="J3262" i="1"/>
  <c r="H3262" i="1"/>
  <c r="I3262" i="1" s="1"/>
  <c r="M3262" i="1" s="1"/>
  <c r="J3261" i="1"/>
  <c r="H3261" i="1"/>
  <c r="I3261" i="1" s="1"/>
  <c r="M3261" i="1" s="1"/>
  <c r="J3260" i="1"/>
  <c r="H3260" i="1"/>
  <c r="I3260" i="1" s="1"/>
  <c r="M3260" i="1" s="1"/>
  <c r="J3259" i="1"/>
  <c r="H3259" i="1"/>
  <c r="I3259" i="1" s="1"/>
  <c r="M3259" i="1" s="1"/>
  <c r="J3258" i="1"/>
  <c r="H3258" i="1"/>
  <c r="I3258" i="1" s="1"/>
  <c r="M3258" i="1" s="1"/>
  <c r="J3257" i="1"/>
  <c r="H3257" i="1"/>
  <c r="M3257" i="1" s="1"/>
  <c r="J3256" i="1"/>
  <c r="H3256" i="1"/>
  <c r="I3256" i="1" s="1"/>
  <c r="M3256" i="1" s="1"/>
  <c r="J3255" i="1"/>
  <c r="H3255" i="1"/>
  <c r="I3255" i="1" s="1"/>
  <c r="M3255" i="1" s="1"/>
  <c r="J3254" i="1"/>
  <c r="H3254" i="1"/>
  <c r="I3254" i="1" s="1"/>
  <c r="M3254" i="1" s="1"/>
  <c r="J3253" i="1"/>
  <c r="H3253" i="1"/>
  <c r="I3253" i="1" s="1"/>
  <c r="M3253" i="1" s="1"/>
  <c r="J3252" i="1"/>
  <c r="H3252" i="1"/>
  <c r="I3252" i="1" s="1"/>
  <c r="M3252" i="1" s="1"/>
  <c r="J3251" i="1"/>
  <c r="H3251" i="1"/>
  <c r="I3251" i="1" s="1"/>
  <c r="M3251" i="1" s="1"/>
  <c r="J3250" i="1"/>
  <c r="H3250" i="1"/>
  <c r="I3250" i="1" s="1"/>
  <c r="M3250" i="1" s="1"/>
  <c r="J3249" i="1"/>
  <c r="H3249" i="1"/>
  <c r="I3249" i="1" s="1"/>
  <c r="M3249" i="1" s="1"/>
  <c r="J3248" i="1"/>
  <c r="H3248" i="1"/>
  <c r="I3248" i="1" s="1"/>
  <c r="M3248" i="1" s="1"/>
  <c r="J3247" i="1"/>
  <c r="H3247" i="1"/>
  <c r="I3247" i="1" s="1"/>
  <c r="M3247" i="1" s="1"/>
  <c r="J3246" i="1"/>
  <c r="H3246" i="1"/>
  <c r="M3246" i="1" s="1"/>
  <c r="J3245" i="1"/>
  <c r="M3245" i="1"/>
  <c r="H3245" i="1"/>
  <c r="J3244" i="1"/>
  <c r="H3244" i="1"/>
  <c r="I3244" i="1" s="1"/>
  <c r="M3244" i="1" s="1"/>
  <c r="J3243" i="1"/>
  <c r="H3243" i="1"/>
  <c r="I3243" i="1" s="1"/>
  <c r="M3243" i="1" s="1"/>
  <c r="J3242" i="1"/>
  <c r="H3242" i="1"/>
  <c r="I3242" i="1" s="1"/>
  <c r="M3242" i="1" s="1"/>
  <c r="J3241" i="1"/>
  <c r="H3241" i="1"/>
  <c r="I3241" i="1" s="1"/>
  <c r="M3241" i="1" s="1"/>
  <c r="J3240" i="1"/>
  <c r="H3240" i="1"/>
  <c r="I3240" i="1" s="1"/>
  <c r="M3240" i="1" s="1"/>
  <c r="J3239" i="1"/>
  <c r="H3239" i="1"/>
  <c r="I3239" i="1" s="1"/>
  <c r="M3239" i="1" s="1"/>
  <c r="J3238" i="1"/>
  <c r="H3238" i="1"/>
  <c r="I3238" i="1" s="1"/>
  <c r="M3238" i="1" s="1"/>
  <c r="J3237" i="1"/>
  <c r="H3237" i="1"/>
  <c r="I3237" i="1" s="1"/>
  <c r="M3237" i="1" s="1"/>
  <c r="J3236" i="1"/>
  <c r="H3236" i="1"/>
  <c r="I3236" i="1" s="1"/>
  <c r="M3236" i="1" s="1"/>
  <c r="J3235" i="1"/>
  <c r="H3235" i="1"/>
  <c r="I3235" i="1" s="1"/>
  <c r="M3235" i="1" s="1"/>
  <c r="J3234" i="1"/>
  <c r="H3234" i="1"/>
  <c r="I3234" i="1" s="1"/>
  <c r="M3234" i="1" s="1"/>
  <c r="J3233" i="1"/>
  <c r="H3233" i="1"/>
  <c r="I3233" i="1" s="1"/>
  <c r="M3233" i="1" s="1"/>
  <c r="J3232" i="1"/>
  <c r="H3232" i="1"/>
  <c r="M3232" i="1" s="1"/>
  <c r="J3231" i="1"/>
  <c r="H3231" i="1"/>
  <c r="I3231" i="1" s="1"/>
  <c r="M3231" i="1" s="1"/>
  <c r="J3230" i="1"/>
  <c r="H3230" i="1"/>
  <c r="I3230" i="1" s="1"/>
  <c r="M3230" i="1" s="1"/>
  <c r="J3229" i="1"/>
  <c r="H3229" i="1"/>
  <c r="I3229" i="1" s="1"/>
  <c r="M3229" i="1" s="1"/>
  <c r="J3228" i="1"/>
  <c r="H3228" i="1"/>
  <c r="M3228" i="1" s="1"/>
  <c r="J3227" i="1"/>
  <c r="M3227" i="1"/>
  <c r="H3227" i="1"/>
  <c r="J3226" i="1"/>
  <c r="H3226" i="1"/>
  <c r="M3226" i="1" s="1"/>
  <c r="J3225" i="1"/>
  <c r="H3225" i="1"/>
  <c r="I3225" i="1" s="1"/>
  <c r="M3225" i="1" s="1"/>
  <c r="J3224" i="1"/>
  <c r="H3224" i="1"/>
  <c r="I3224" i="1" s="1"/>
  <c r="M3224" i="1" s="1"/>
  <c r="J3223" i="1"/>
  <c r="H3223" i="1"/>
  <c r="I3223" i="1" s="1"/>
  <c r="M3223" i="1" s="1"/>
  <c r="J3222" i="1"/>
  <c r="H3222" i="1"/>
  <c r="M3222" i="1" s="1"/>
  <c r="J3221" i="1"/>
  <c r="H3221" i="1"/>
  <c r="I3221" i="1" s="1"/>
  <c r="M3221" i="1" s="1"/>
  <c r="J3220" i="1"/>
  <c r="H3220" i="1"/>
  <c r="M3220" i="1" s="1"/>
  <c r="J3219" i="1"/>
  <c r="H3219" i="1"/>
  <c r="M3219" i="1" s="1"/>
  <c r="J3218" i="1"/>
  <c r="H3218" i="1"/>
  <c r="I3218" i="1" s="1"/>
  <c r="M3218" i="1" s="1"/>
  <c r="J3217" i="1"/>
  <c r="H3217" i="1"/>
  <c r="I3217" i="1" s="1"/>
  <c r="M3217" i="1" s="1"/>
  <c r="J3216" i="1"/>
  <c r="H3216" i="1"/>
  <c r="I3216" i="1" s="1"/>
  <c r="M3216" i="1" s="1"/>
  <c r="J3215" i="1"/>
  <c r="H3215" i="1"/>
  <c r="I3215" i="1" s="1"/>
  <c r="M3215" i="1" s="1"/>
  <c r="J3214" i="1"/>
  <c r="H3214" i="1"/>
  <c r="I3214" i="1" s="1"/>
  <c r="M3214" i="1" s="1"/>
  <c r="J3213" i="1"/>
  <c r="H3213" i="1"/>
  <c r="I3213" i="1" s="1"/>
  <c r="M3213" i="1" s="1"/>
  <c r="J3212" i="1"/>
  <c r="H3212" i="1"/>
  <c r="I3212" i="1" s="1"/>
  <c r="M3212" i="1" s="1"/>
  <c r="J3211" i="1"/>
  <c r="H3211" i="1"/>
  <c r="I3211" i="1" s="1"/>
  <c r="M3211" i="1" s="1"/>
  <c r="J3210" i="1"/>
  <c r="H3210" i="1"/>
  <c r="I3210" i="1" s="1"/>
  <c r="M3210" i="1" s="1"/>
  <c r="J3209" i="1"/>
  <c r="H3209" i="1"/>
  <c r="I3209" i="1" s="1"/>
  <c r="M3209" i="1" s="1"/>
  <c r="J3208" i="1"/>
  <c r="H3208" i="1"/>
  <c r="I3208" i="1" s="1"/>
  <c r="M3208" i="1" s="1"/>
  <c r="J3207" i="1"/>
  <c r="H3207" i="1"/>
  <c r="I3207" i="1" s="1"/>
  <c r="M3207" i="1" s="1"/>
  <c r="J3206" i="1"/>
  <c r="H3206" i="1"/>
  <c r="M3206" i="1" s="1"/>
  <c r="J3205" i="1"/>
  <c r="H3205" i="1"/>
  <c r="I3205" i="1" s="1"/>
  <c r="M3205" i="1" s="1"/>
  <c r="M3204" i="1"/>
  <c r="J3204" i="1"/>
  <c r="H3204" i="1"/>
  <c r="J3203" i="1"/>
  <c r="H3203" i="1"/>
  <c r="I3203" i="1" s="1"/>
  <c r="M3203" i="1" s="1"/>
  <c r="J3202" i="1"/>
  <c r="H3202" i="1"/>
  <c r="I3202" i="1" s="1"/>
  <c r="M3202" i="1" s="1"/>
  <c r="J3201" i="1"/>
  <c r="H3201" i="1"/>
  <c r="I3201" i="1" s="1"/>
  <c r="M3201" i="1" s="1"/>
  <c r="J3200" i="1"/>
  <c r="H3200" i="1"/>
  <c r="M3200" i="1" s="1"/>
  <c r="J3199" i="1"/>
  <c r="H3199" i="1"/>
  <c r="I3199" i="1" s="1"/>
  <c r="M3199" i="1" s="1"/>
  <c r="J3198" i="1"/>
  <c r="H3198" i="1"/>
  <c r="I3198" i="1" s="1"/>
  <c r="M3198" i="1" s="1"/>
  <c r="J3197" i="1"/>
  <c r="H3197" i="1"/>
  <c r="I3197" i="1" s="1"/>
  <c r="M3197" i="1" s="1"/>
  <c r="J3196" i="1"/>
  <c r="H3196" i="1"/>
  <c r="I3196" i="1" s="1"/>
  <c r="M3196" i="1" s="1"/>
  <c r="J3195" i="1"/>
  <c r="H3195" i="1"/>
  <c r="I3195" i="1" s="1"/>
  <c r="M3195" i="1" s="1"/>
  <c r="J3194" i="1"/>
  <c r="H3194" i="1"/>
  <c r="I3194" i="1" s="1"/>
  <c r="M3194" i="1" s="1"/>
  <c r="J3193" i="1"/>
  <c r="H3193" i="1"/>
  <c r="I3193" i="1" s="1"/>
  <c r="M3193" i="1" s="1"/>
  <c r="J3192" i="1"/>
  <c r="H3192" i="1"/>
  <c r="I3192" i="1" s="1"/>
  <c r="M3192" i="1" s="1"/>
  <c r="J3191" i="1"/>
  <c r="H3191" i="1"/>
  <c r="M3191" i="1" s="1"/>
  <c r="J3190" i="1"/>
  <c r="H3190" i="1"/>
  <c r="M3190" i="1" s="1"/>
  <c r="J3189" i="1"/>
  <c r="H3189" i="1"/>
  <c r="I3189" i="1" s="1"/>
  <c r="M3189" i="1" s="1"/>
  <c r="J3188" i="1"/>
  <c r="H3188" i="1"/>
  <c r="I3188" i="1" s="1"/>
  <c r="M3188" i="1" s="1"/>
  <c r="J3187" i="1"/>
  <c r="H3187" i="1"/>
  <c r="I3187" i="1" s="1"/>
  <c r="M3187" i="1" s="1"/>
  <c r="J3186" i="1"/>
  <c r="H3186" i="1"/>
  <c r="M3186" i="1" s="1"/>
  <c r="J3185" i="1"/>
  <c r="H3185" i="1"/>
  <c r="I3185" i="1" s="1"/>
  <c r="M3185" i="1" s="1"/>
  <c r="J3184" i="1"/>
  <c r="H3184" i="1"/>
  <c r="M3184" i="1" s="1"/>
  <c r="J3183" i="1"/>
  <c r="H3183" i="1"/>
  <c r="M3183" i="1" s="1"/>
  <c r="J3182" i="1"/>
  <c r="H3182" i="1"/>
  <c r="M3182" i="1" s="1"/>
  <c r="J3181" i="1"/>
  <c r="H3181" i="1"/>
  <c r="I3181" i="1" s="1"/>
  <c r="M3181" i="1" s="1"/>
  <c r="J3180" i="1"/>
  <c r="H3180" i="1"/>
  <c r="M3180" i="1" s="1"/>
  <c r="J3179" i="1"/>
  <c r="H3179" i="1"/>
  <c r="M3179" i="1" s="1"/>
  <c r="J3178" i="1"/>
  <c r="H3178" i="1"/>
  <c r="I3178" i="1" s="1"/>
  <c r="M3178" i="1" s="1"/>
  <c r="J3177" i="1"/>
  <c r="H3177" i="1"/>
  <c r="I3177" i="1" s="1"/>
  <c r="M3177" i="1" s="1"/>
  <c r="J3176" i="1"/>
  <c r="H3176" i="1"/>
  <c r="I3176" i="1" s="1"/>
  <c r="M3176" i="1" s="1"/>
  <c r="J3175" i="1"/>
  <c r="H3175" i="1"/>
  <c r="M3175" i="1" s="1"/>
  <c r="J3174" i="1"/>
  <c r="H3174" i="1"/>
  <c r="M3174" i="1" s="1"/>
  <c r="J3173" i="1"/>
  <c r="H3173" i="1"/>
  <c r="M3173" i="1" s="1"/>
  <c r="J3172" i="1"/>
  <c r="H3172" i="1"/>
  <c r="I3172" i="1" s="1"/>
  <c r="M3172" i="1" s="1"/>
  <c r="J3171" i="1"/>
  <c r="H3171" i="1"/>
  <c r="I3171" i="1" s="1"/>
  <c r="M3171" i="1" s="1"/>
  <c r="J3170" i="1"/>
  <c r="H3170" i="1"/>
  <c r="I3170" i="1" s="1"/>
  <c r="M3170" i="1" s="1"/>
  <c r="J3169" i="1"/>
  <c r="H3169" i="1"/>
  <c r="M3169" i="1" s="1"/>
  <c r="J3168" i="1"/>
  <c r="H3168" i="1"/>
  <c r="M3168" i="1" s="1"/>
  <c r="J3167" i="1"/>
  <c r="H3167" i="1"/>
  <c r="M3167" i="1" s="1"/>
  <c r="J3166" i="1"/>
  <c r="H3166" i="1"/>
  <c r="M3166" i="1" s="1"/>
  <c r="J3165" i="1"/>
  <c r="H3165" i="1"/>
  <c r="I3165" i="1" s="1"/>
  <c r="M3165" i="1" s="1"/>
  <c r="J3164" i="1"/>
  <c r="H3164" i="1"/>
  <c r="I3164" i="1" s="1"/>
  <c r="M3164" i="1" s="1"/>
  <c r="J3163" i="1"/>
  <c r="H3163" i="1"/>
  <c r="I3163" i="1" s="1"/>
  <c r="M3163" i="1" s="1"/>
  <c r="J3162" i="1"/>
  <c r="H3162" i="1"/>
  <c r="M3162" i="1" s="1"/>
  <c r="J3161" i="1"/>
  <c r="H3161" i="1"/>
  <c r="I3161" i="1" s="1"/>
  <c r="M3161" i="1" s="1"/>
  <c r="J3160" i="1"/>
  <c r="H3160" i="1"/>
  <c r="I3160" i="1" s="1"/>
  <c r="M3160" i="1" s="1"/>
  <c r="J3159" i="1"/>
  <c r="H3159" i="1"/>
  <c r="I3159" i="1" s="1"/>
  <c r="M3159" i="1" s="1"/>
  <c r="L3993" i="1" l="1"/>
  <c r="L3520" i="1"/>
  <c r="L3205" i="1"/>
  <c r="K3205" i="1"/>
  <c r="L3207" i="1"/>
  <c r="K3207" i="1"/>
  <c r="L3209" i="1"/>
  <c r="K3209" i="1"/>
  <c r="L3211" i="1"/>
  <c r="K3211" i="1"/>
  <c r="L3213" i="1"/>
  <c r="K3213" i="1"/>
  <c r="L3215" i="1"/>
  <c r="K3215" i="1"/>
  <c r="L3217" i="1"/>
  <c r="K3217" i="1"/>
  <c r="L3219" i="1"/>
  <c r="K3219" i="1"/>
  <c r="L3221" i="1"/>
  <c r="K3221" i="1"/>
  <c r="L3223" i="1"/>
  <c r="K3223" i="1"/>
  <c r="L3225" i="1"/>
  <c r="K3225" i="1"/>
  <c r="L3254" i="1"/>
  <c r="K3254" i="1"/>
  <c r="L3268" i="1"/>
  <c r="K3268" i="1"/>
  <c r="L3272" i="1"/>
  <c r="K3272" i="1"/>
  <c r="L3276" i="1"/>
  <c r="K3276" i="1"/>
  <c r="L3280" i="1"/>
  <c r="K3280" i="1"/>
  <c r="L3284" i="1"/>
  <c r="K3284" i="1"/>
  <c r="L3288" i="1"/>
  <c r="K3288" i="1"/>
  <c r="L3292" i="1"/>
  <c r="K3292" i="1"/>
  <c r="L3296" i="1"/>
  <c r="K3296" i="1"/>
  <c r="L3298" i="1"/>
  <c r="K3298" i="1"/>
  <c r="L3302" i="1"/>
  <c r="K3302" i="1"/>
  <c r="L3304" i="1"/>
  <c r="K3304" i="1"/>
  <c r="L3366" i="1"/>
  <c r="K3366" i="1"/>
  <c r="L3159" i="1"/>
  <c r="K3159" i="1"/>
  <c r="L3161" i="1"/>
  <c r="K3161" i="1"/>
  <c r="L3163" i="1"/>
  <c r="K3163" i="1"/>
  <c r="L3165" i="1"/>
  <c r="K3165" i="1"/>
  <c r="L3167" i="1"/>
  <c r="K3167" i="1"/>
  <c r="L3169" i="1"/>
  <c r="K3169" i="1"/>
  <c r="L3171" i="1"/>
  <c r="K3171" i="1"/>
  <c r="L3173" i="1"/>
  <c r="K3173" i="1"/>
  <c r="L3175" i="1"/>
  <c r="K3175" i="1"/>
  <c r="L3177" i="1"/>
  <c r="K3177" i="1"/>
  <c r="L3179" i="1"/>
  <c r="K3179" i="1"/>
  <c r="L3181" i="1"/>
  <c r="K3181" i="1"/>
  <c r="L3183" i="1"/>
  <c r="K3183" i="1"/>
  <c r="L3185" i="1"/>
  <c r="K3185" i="1"/>
  <c r="L3187" i="1"/>
  <c r="K3187" i="1"/>
  <c r="L3189" i="1"/>
  <c r="K3189" i="1"/>
  <c r="L3191" i="1"/>
  <c r="K3191" i="1"/>
  <c r="L3193" i="1"/>
  <c r="K3193" i="1"/>
  <c r="L3195" i="1"/>
  <c r="K3195" i="1"/>
  <c r="L3197" i="1"/>
  <c r="K3197" i="1"/>
  <c r="L3199" i="1"/>
  <c r="K3199" i="1"/>
  <c r="L3201" i="1"/>
  <c r="K3201" i="1"/>
  <c r="L3203" i="1"/>
  <c r="K3203" i="1"/>
  <c r="L3228" i="1"/>
  <c r="K3228" i="1"/>
  <c r="L3230" i="1"/>
  <c r="K3230" i="1"/>
  <c r="L3232" i="1"/>
  <c r="K3232" i="1"/>
  <c r="L3234" i="1"/>
  <c r="K3234" i="1"/>
  <c r="L3236" i="1"/>
  <c r="K3236" i="1"/>
  <c r="L3238" i="1"/>
  <c r="K3238" i="1"/>
  <c r="L3240" i="1"/>
  <c r="K3240" i="1"/>
  <c r="L3242" i="1"/>
  <c r="K3242" i="1"/>
  <c r="L3244" i="1"/>
  <c r="K3244" i="1"/>
  <c r="L3265" i="1"/>
  <c r="K3265" i="1"/>
  <c r="L3308" i="1"/>
  <c r="K3308" i="1"/>
  <c r="L3310" i="1"/>
  <c r="K3310" i="1"/>
  <c r="L3312" i="1"/>
  <c r="K3312" i="1"/>
  <c r="L3314" i="1"/>
  <c r="K3314" i="1"/>
  <c r="L3316" i="1"/>
  <c r="K3316" i="1"/>
  <c r="L3318" i="1"/>
  <c r="K3318" i="1"/>
  <c r="L3320" i="1"/>
  <c r="K3320" i="1"/>
  <c r="L3322" i="1"/>
  <c r="K3322" i="1"/>
  <c r="L3324" i="1"/>
  <c r="K3324" i="1"/>
  <c r="L3326" i="1"/>
  <c r="K3326" i="1"/>
  <c r="L3328" i="1"/>
  <c r="K3328" i="1"/>
  <c r="L3330" i="1"/>
  <c r="K3330" i="1"/>
  <c r="L3332" i="1"/>
  <c r="K3332" i="1"/>
  <c r="L3334" i="1"/>
  <c r="K3334" i="1"/>
  <c r="L3336" i="1"/>
  <c r="K3336" i="1"/>
  <c r="L3338" i="1"/>
  <c r="K3338" i="1"/>
  <c r="L3340" i="1"/>
  <c r="K3340" i="1"/>
  <c r="L3342" i="1"/>
  <c r="K3342" i="1"/>
  <c r="L3344" i="1"/>
  <c r="K3344" i="1"/>
  <c r="L3346" i="1"/>
  <c r="K3346" i="1"/>
  <c r="L3348" i="1"/>
  <c r="K3348" i="1"/>
  <c r="L3350" i="1"/>
  <c r="K3350" i="1"/>
  <c r="L3363" i="1"/>
  <c r="K3363" i="1"/>
  <c r="L3365" i="1"/>
  <c r="K3365" i="1"/>
  <c r="L3408" i="1"/>
  <c r="K3408" i="1"/>
  <c r="L3410" i="1"/>
  <c r="K3410" i="1"/>
  <c r="L3412" i="1"/>
  <c r="K3412" i="1"/>
  <c r="L3457" i="1"/>
  <c r="K3457" i="1"/>
  <c r="L3459" i="1"/>
  <c r="K3459" i="1"/>
  <c r="L3461" i="1"/>
  <c r="K3461" i="1"/>
  <c r="L3463" i="1"/>
  <c r="K3463" i="1"/>
  <c r="L3465" i="1"/>
  <c r="K3465" i="1"/>
  <c r="L3467" i="1"/>
  <c r="K3467" i="1"/>
  <c r="L3469" i="1"/>
  <c r="K3469" i="1"/>
  <c r="L3471" i="1"/>
  <c r="K3471" i="1"/>
  <c r="L3473" i="1"/>
  <c r="K3473" i="1"/>
  <c r="L3475" i="1"/>
  <c r="K3475" i="1"/>
  <c r="L3477" i="1"/>
  <c r="K3477" i="1"/>
  <c r="L3479" i="1"/>
  <c r="K3479" i="1"/>
  <c r="L3481" i="1"/>
  <c r="K3481" i="1"/>
  <c r="L3483" i="1"/>
  <c r="K3483" i="1"/>
  <c r="L3485" i="1"/>
  <c r="K3485" i="1"/>
  <c r="L3487" i="1"/>
  <c r="K3487" i="1"/>
  <c r="L3489" i="1"/>
  <c r="K3489" i="1"/>
  <c r="L3491" i="1"/>
  <c r="K3491" i="1"/>
  <c r="L3493" i="1"/>
  <c r="K3493" i="1"/>
  <c r="L3495" i="1"/>
  <c r="K3495" i="1"/>
  <c r="L3497" i="1"/>
  <c r="K3497" i="1"/>
  <c r="L3499" i="1"/>
  <c r="K3499" i="1"/>
  <c r="L3501" i="1"/>
  <c r="K3501" i="1"/>
  <c r="L3503" i="1"/>
  <c r="K3503" i="1"/>
  <c r="L3505" i="1"/>
  <c r="K3505" i="1"/>
  <c r="L3507" i="1"/>
  <c r="K3507" i="1"/>
  <c r="L3509" i="1"/>
  <c r="K3509" i="1"/>
  <c r="L3511" i="1"/>
  <c r="K3511" i="1"/>
  <c r="L3513" i="1"/>
  <c r="K3513" i="1"/>
  <c r="L3515" i="1"/>
  <c r="K3515" i="1"/>
  <c r="L3517" i="1"/>
  <c r="K3517" i="1"/>
  <c r="L3519" i="1"/>
  <c r="K3519" i="1"/>
  <c r="L3538" i="1"/>
  <c r="K3538" i="1"/>
  <c r="L3540" i="1"/>
  <c r="K3540" i="1"/>
  <c r="L3542" i="1"/>
  <c r="K3542" i="1"/>
  <c r="L3569" i="1"/>
  <c r="K3569" i="1"/>
  <c r="L3571" i="1"/>
  <c r="K3571" i="1"/>
  <c r="L3573" i="1"/>
  <c r="K3573" i="1"/>
  <c r="L3575" i="1"/>
  <c r="K3575" i="1"/>
  <c r="L3582" i="1"/>
  <c r="K3582" i="1"/>
  <c r="L3584" i="1"/>
  <c r="K3584" i="1"/>
  <c r="L3586" i="1"/>
  <c r="K3586" i="1"/>
  <c r="L3588" i="1"/>
  <c r="K3588" i="1"/>
  <c r="L3590" i="1"/>
  <c r="K3590" i="1"/>
  <c r="L3592" i="1"/>
  <c r="K3592" i="1"/>
  <c r="L3594" i="1"/>
  <c r="K3594" i="1"/>
  <c r="L3596" i="1"/>
  <c r="K3596" i="1"/>
  <c r="L3598" i="1"/>
  <c r="K3598" i="1"/>
  <c r="L3600" i="1"/>
  <c r="K3600" i="1"/>
  <c r="L3602" i="1"/>
  <c r="K3602" i="1"/>
  <c r="L3604" i="1"/>
  <c r="K3604" i="1"/>
  <c r="L3606" i="1"/>
  <c r="K3606" i="1"/>
  <c r="L3608" i="1"/>
  <c r="K3608" i="1"/>
  <c r="L3610" i="1"/>
  <c r="K3610" i="1"/>
  <c r="L3612" i="1"/>
  <c r="K3612" i="1"/>
  <c r="L3614" i="1"/>
  <c r="K3614" i="1"/>
  <c r="L3616" i="1"/>
  <c r="K3616" i="1"/>
  <c r="L3618" i="1"/>
  <c r="K3618" i="1"/>
  <c r="L3620" i="1"/>
  <c r="K3620" i="1"/>
  <c r="L3622" i="1"/>
  <c r="K3622" i="1"/>
  <c r="L3624" i="1"/>
  <c r="K3624" i="1"/>
  <c r="L3626" i="1"/>
  <c r="K3626" i="1"/>
  <c r="L3628" i="1"/>
  <c r="K3628" i="1"/>
  <c r="L3630" i="1"/>
  <c r="K3630" i="1"/>
  <c r="L3632" i="1"/>
  <c r="K3632" i="1"/>
  <c r="L3634" i="1"/>
  <c r="K3634" i="1"/>
  <c r="L3636" i="1"/>
  <c r="K3636" i="1"/>
  <c r="L3638" i="1"/>
  <c r="K3638" i="1"/>
  <c r="L3640" i="1"/>
  <c r="K3640" i="1"/>
  <c r="L3642" i="1"/>
  <c r="K3642" i="1"/>
  <c r="L3644" i="1"/>
  <c r="K3644" i="1"/>
  <c r="L3646" i="1"/>
  <c r="K3646" i="1"/>
  <c r="L3648" i="1"/>
  <c r="K3648" i="1"/>
  <c r="L3650" i="1"/>
  <c r="K3650" i="1"/>
  <c r="L3652" i="1"/>
  <c r="K3652" i="1"/>
  <c r="L3654" i="1"/>
  <c r="K3654" i="1"/>
  <c r="L3656" i="1"/>
  <c r="K3656" i="1"/>
  <c r="L3658" i="1"/>
  <c r="K3658" i="1"/>
  <c r="L3660" i="1"/>
  <c r="K3660" i="1"/>
  <c r="L3662" i="1"/>
  <c r="K3662" i="1"/>
  <c r="L3664" i="1"/>
  <c r="K3664" i="1"/>
  <c r="L3666" i="1"/>
  <c r="K3666" i="1"/>
  <c r="L3668" i="1"/>
  <c r="K3668" i="1"/>
  <c r="L3670" i="1"/>
  <c r="K3670" i="1"/>
  <c r="L3672" i="1"/>
  <c r="K3672" i="1"/>
  <c r="L3674" i="1"/>
  <c r="K3674" i="1"/>
  <c r="L3677" i="1"/>
  <c r="K3677" i="1"/>
  <c r="L3685" i="1"/>
  <c r="K3685" i="1"/>
  <c r="L3687" i="1"/>
  <c r="K3687" i="1"/>
  <c r="L3724" i="1"/>
  <c r="K3724" i="1"/>
  <c r="L3726" i="1"/>
  <c r="K3726" i="1"/>
  <c r="L3729" i="1"/>
  <c r="K3729" i="1"/>
  <c r="L3731" i="1"/>
  <c r="K3731" i="1"/>
  <c r="L3733" i="1"/>
  <c r="K3733" i="1"/>
  <c r="L3735" i="1"/>
  <c r="K3735" i="1"/>
  <c r="L3737" i="1"/>
  <c r="K3737" i="1"/>
  <c r="L3739" i="1"/>
  <c r="K3739" i="1"/>
  <c r="L3741" i="1"/>
  <c r="K3741" i="1"/>
  <c r="L3743" i="1"/>
  <c r="K3743" i="1"/>
  <c r="L3745" i="1"/>
  <c r="K3745" i="1"/>
  <c r="L3747" i="1"/>
  <c r="K3747" i="1"/>
  <c r="L3749" i="1"/>
  <c r="K3749" i="1"/>
  <c r="L3751" i="1"/>
  <c r="K3751" i="1"/>
  <c r="L3753" i="1"/>
  <c r="K3753" i="1"/>
  <c r="L3755" i="1"/>
  <c r="K3755" i="1"/>
  <c r="L3757" i="1"/>
  <c r="K3757" i="1"/>
  <c r="L3759" i="1"/>
  <c r="K3759" i="1"/>
  <c r="L3761" i="1"/>
  <c r="K3761" i="1"/>
  <c r="L3763" i="1"/>
  <c r="K3763" i="1"/>
  <c r="L3765" i="1"/>
  <c r="K3765" i="1"/>
  <c r="L3767" i="1"/>
  <c r="K3767" i="1"/>
  <c r="L3769" i="1"/>
  <c r="K3769" i="1"/>
  <c r="L3771" i="1"/>
  <c r="K3771" i="1"/>
  <c r="L3776" i="1"/>
  <c r="K3776" i="1"/>
  <c r="L3778" i="1"/>
  <c r="K3778" i="1"/>
  <c r="L3780" i="1"/>
  <c r="K3780" i="1"/>
  <c r="L3794" i="1"/>
  <c r="K3794" i="1"/>
  <c r="L3797" i="1"/>
  <c r="K3797" i="1"/>
  <c r="L3799" i="1"/>
  <c r="K3799" i="1"/>
  <c r="L3818" i="1"/>
  <c r="K3818" i="1"/>
  <c r="L3859" i="1"/>
  <c r="K3859" i="1"/>
  <c r="L3861" i="1"/>
  <c r="K3861" i="1"/>
  <c r="L3863" i="1"/>
  <c r="K3863" i="1"/>
  <c r="L3865" i="1"/>
  <c r="K3865" i="1"/>
  <c r="L3867" i="1"/>
  <c r="K3867" i="1"/>
  <c r="L3870" i="1"/>
  <c r="K3870" i="1"/>
  <c r="L3872" i="1"/>
  <c r="K3872" i="1"/>
  <c r="L3874" i="1"/>
  <c r="K3874" i="1"/>
  <c r="L3876" i="1"/>
  <c r="K3876" i="1"/>
  <c r="L3878" i="1"/>
  <c r="K3878" i="1"/>
  <c r="L3880" i="1"/>
  <c r="K3880" i="1"/>
  <c r="L3882" i="1"/>
  <c r="K3882" i="1"/>
  <c r="L3884" i="1"/>
  <c r="K3884" i="1"/>
  <c r="L3886" i="1"/>
  <c r="K3886" i="1"/>
  <c r="L3888" i="1"/>
  <c r="K3888" i="1"/>
  <c r="L3890" i="1"/>
  <c r="K3890" i="1"/>
  <c r="L3892" i="1"/>
  <c r="K3892" i="1"/>
  <c r="L3894" i="1"/>
  <c r="K3894" i="1"/>
  <c r="L3896" i="1"/>
  <c r="K3896" i="1"/>
  <c r="L3898" i="1"/>
  <c r="K3898" i="1"/>
  <c r="L3900" i="1"/>
  <c r="K3900" i="1"/>
  <c r="L3902" i="1"/>
  <c r="K3902" i="1"/>
  <c r="L3904" i="1"/>
  <c r="K3904" i="1"/>
  <c r="L3906" i="1"/>
  <c r="K3906" i="1"/>
  <c r="L3908" i="1"/>
  <c r="K3908" i="1"/>
  <c r="L3910" i="1"/>
  <c r="K3910" i="1"/>
  <c r="L3912" i="1"/>
  <c r="K3912" i="1"/>
  <c r="L3914" i="1"/>
  <c r="K3914" i="1"/>
  <c r="L3916" i="1"/>
  <c r="K3916" i="1"/>
  <c r="L3918" i="1"/>
  <c r="K3918" i="1"/>
  <c r="L3920" i="1"/>
  <c r="K3920" i="1"/>
  <c r="L3922" i="1"/>
  <c r="K3922" i="1"/>
  <c r="L3924" i="1"/>
  <c r="K3924" i="1"/>
  <c r="L3926" i="1"/>
  <c r="K3926" i="1"/>
  <c r="L3928" i="1"/>
  <c r="K3928" i="1"/>
  <c r="L3930" i="1"/>
  <c r="K3930" i="1"/>
  <c r="L3932" i="1"/>
  <c r="K3932" i="1"/>
  <c r="L3934" i="1"/>
  <c r="K3934" i="1"/>
  <c r="L3936" i="1"/>
  <c r="K3936" i="1"/>
  <c r="L3938" i="1"/>
  <c r="K3938" i="1"/>
  <c r="L3940" i="1"/>
  <c r="K3940" i="1"/>
  <c r="L3942" i="1"/>
  <c r="K3942" i="1"/>
  <c r="L3944" i="1"/>
  <c r="K3944" i="1"/>
  <c r="L3946" i="1"/>
  <c r="K3946" i="1"/>
  <c r="L3948" i="1"/>
  <c r="K3948" i="1"/>
  <c r="L3950" i="1"/>
  <c r="K3950" i="1"/>
  <c r="L3952" i="1"/>
  <c r="K3952" i="1"/>
  <c r="L3954" i="1"/>
  <c r="K3954" i="1"/>
  <c r="L3956" i="1"/>
  <c r="K3956" i="1"/>
  <c r="L3975" i="1"/>
  <c r="K3975" i="1"/>
  <c r="L3982" i="1"/>
  <c r="K3982" i="1"/>
  <c r="L3985" i="1"/>
  <c r="K3985" i="1"/>
  <c r="L3987" i="1"/>
  <c r="K3987" i="1"/>
  <c r="L3989" i="1"/>
  <c r="K3989" i="1"/>
  <c r="L3991" i="1"/>
  <c r="K3991" i="1"/>
  <c r="L3998" i="1"/>
  <c r="K3998" i="1"/>
  <c r="L4000" i="1"/>
  <c r="K4000" i="1"/>
  <c r="L4002" i="1"/>
  <c r="K4002" i="1"/>
  <c r="L4004" i="1"/>
  <c r="K4004" i="1"/>
  <c r="L4006" i="1"/>
  <c r="K4006" i="1"/>
  <c r="L4008" i="1"/>
  <c r="K4008" i="1"/>
  <c r="L4010" i="1"/>
  <c r="K4010" i="1"/>
  <c r="L4012" i="1"/>
  <c r="K4012" i="1"/>
  <c r="L4014" i="1"/>
  <c r="K4014" i="1"/>
  <c r="L4016" i="1"/>
  <c r="K4016" i="1"/>
  <c r="L4018" i="1"/>
  <c r="K4018" i="1"/>
  <c r="L4020" i="1"/>
  <c r="K4020" i="1"/>
  <c r="L4022" i="1"/>
  <c r="K4022" i="1"/>
  <c r="L4033" i="1"/>
  <c r="K4033" i="1"/>
  <c r="L4035" i="1"/>
  <c r="K4035" i="1"/>
  <c r="L4037" i="1"/>
  <c r="K4037" i="1"/>
  <c r="L4039" i="1"/>
  <c r="K4039" i="1"/>
  <c r="L4064" i="1"/>
  <c r="K4064" i="1"/>
  <c r="L4066" i="1"/>
  <c r="K4066" i="1"/>
  <c r="L4068" i="1"/>
  <c r="K4068" i="1"/>
  <c r="L4070" i="1"/>
  <c r="K4070" i="1"/>
  <c r="L4072" i="1"/>
  <c r="K4072" i="1"/>
  <c r="L4074" i="1"/>
  <c r="K4074" i="1"/>
  <c r="L4076" i="1"/>
  <c r="K4076" i="1"/>
  <c r="L4078" i="1"/>
  <c r="K4078" i="1"/>
  <c r="L4081" i="1"/>
  <c r="K4081" i="1"/>
  <c r="L4083" i="1"/>
  <c r="K4083" i="1"/>
  <c r="L4085" i="1"/>
  <c r="K4085" i="1"/>
  <c r="L4087" i="1"/>
  <c r="K4087" i="1"/>
  <c r="L4089" i="1"/>
  <c r="K4089" i="1"/>
  <c r="L4091" i="1"/>
  <c r="K4091" i="1"/>
  <c r="L4093" i="1"/>
  <c r="K4093" i="1"/>
  <c r="L4095" i="1"/>
  <c r="K4095" i="1"/>
  <c r="L4097" i="1"/>
  <c r="K4097" i="1"/>
  <c r="L4099" i="1"/>
  <c r="K4099" i="1"/>
  <c r="L4112" i="1"/>
  <c r="K4112" i="1"/>
  <c r="L4125" i="1"/>
  <c r="K4125" i="1"/>
  <c r="L4127" i="1"/>
  <c r="K4127" i="1"/>
  <c r="L4129" i="1"/>
  <c r="K4129" i="1"/>
  <c r="L4131" i="1"/>
  <c r="K4131" i="1"/>
  <c r="L4133" i="1"/>
  <c r="K4133" i="1"/>
  <c r="L4135" i="1"/>
  <c r="K4135" i="1"/>
  <c r="L4137" i="1"/>
  <c r="K4137" i="1"/>
  <c r="L4139" i="1"/>
  <c r="K4139" i="1"/>
  <c r="L4141" i="1"/>
  <c r="K4141" i="1"/>
  <c r="L4143" i="1"/>
  <c r="K4143" i="1"/>
  <c r="L4152" i="1"/>
  <c r="K4152" i="1"/>
  <c r="L4154" i="1"/>
  <c r="K4154" i="1"/>
  <c r="L4156" i="1"/>
  <c r="K4156" i="1"/>
  <c r="L4158" i="1"/>
  <c r="K4158" i="1"/>
  <c r="L4160" i="1"/>
  <c r="K4160" i="1"/>
  <c r="L4162" i="1"/>
  <c r="K4162" i="1"/>
  <c r="L4164" i="1"/>
  <c r="K4164" i="1"/>
  <c r="L4166" i="1"/>
  <c r="K4166" i="1"/>
  <c r="L4168" i="1"/>
  <c r="K4168" i="1"/>
  <c r="L4170" i="1"/>
  <c r="K4170" i="1"/>
  <c r="L4172" i="1"/>
  <c r="K4172" i="1"/>
  <c r="L4177" i="1"/>
  <c r="K4177" i="1"/>
  <c r="L4183" i="1"/>
  <c r="K4183" i="1"/>
  <c r="L4185" i="1"/>
  <c r="K4185" i="1"/>
  <c r="L4190" i="1"/>
  <c r="K4190" i="1"/>
  <c r="L4192" i="1"/>
  <c r="K4192" i="1"/>
  <c r="L4194" i="1"/>
  <c r="K4194" i="1"/>
  <c r="L4196" i="1"/>
  <c r="K4196" i="1"/>
  <c r="L4198" i="1"/>
  <c r="K4198" i="1"/>
  <c r="L4200" i="1"/>
  <c r="K4200" i="1"/>
  <c r="L4202" i="1"/>
  <c r="K4202" i="1"/>
  <c r="L4204" i="1"/>
  <c r="K4204" i="1"/>
  <c r="L4206" i="1"/>
  <c r="K4206" i="1"/>
  <c r="L4208" i="1"/>
  <c r="K4208" i="1"/>
  <c r="L4210" i="1"/>
  <c r="K4210" i="1"/>
  <c r="L4212" i="1"/>
  <c r="K4212" i="1"/>
  <c r="L4214" i="1"/>
  <c r="K4214" i="1"/>
  <c r="L4216" i="1"/>
  <c r="K4216" i="1"/>
  <c r="L4218" i="1"/>
  <c r="K4218" i="1"/>
  <c r="L4220" i="1"/>
  <c r="K4220" i="1"/>
  <c r="L4222" i="1"/>
  <c r="K4222" i="1"/>
  <c r="L3521" i="1"/>
  <c r="K3521" i="1"/>
  <c r="L3523" i="1"/>
  <c r="K3523" i="1"/>
  <c r="L3525" i="1"/>
  <c r="K3525" i="1"/>
  <c r="L3527" i="1"/>
  <c r="K3527" i="1"/>
  <c r="L3529" i="1"/>
  <c r="K3529" i="1"/>
  <c r="L3531" i="1"/>
  <c r="K3531" i="1"/>
  <c r="L3533" i="1"/>
  <c r="K3533" i="1"/>
  <c r="L3535" i="1"/>
  <c r="K3535" i="1"/>
  <c r="L3537" i="1"/>
  <c r="K3537" i="1"/>
  <c r="L3544" i="1"/>
  <c r="K3544" i="1"/>
  <c r="L3546" i="1"/>
  <c r="K3546" i="1"/>
  <c r="L3548" i="1"/>
  <c r="K3548" i="1"/>
  <c r="L3550" i="1"/>
  <c r="K3550" i="1"/>
  <c r="L3552" i="1"/>
  <c r="K3552" i="1"/>
  <c r="L3554" i="1"/>
  <c r="K3554" i="1"/>
  <c r="L3556" i="1"/>
  <c r="K3556" i="1"/>
  <c r="L3558" i="1"/>
  <c r="K3558" i="1"/>
  <c r="L3560" i="1"/>
  <c r="K3560" i="1"/>
  <c r="L3562" i="1"/>
  <c r="K3562" i="1"/>
  <c r="L3564" i="1"/>
  <c r="K3564" i="1"/>
  <c r="L3566" i="1"/>
  <c r="K3566" i="1"/>
  <c r="L3577" i="1"/>
  <c r="K3577" i="1"/>
  <c r="L3579" i="1"/>
  <c r="K3579" i="1"/>
  <c r="L3676" i="1"/>
  <c r="K3676" i="1"/>
  <c r="L3680" i="1"/>
  <c r="K3680" i="1"/>
  <c r="L3682" i="1"/>
  <c r="K3682" i="1"/>
  <c r="L3684" i="1"/>
  <c r="K3684" i="1"/>
  <c r="L3689" i="1"/>
  <c r="K3689" i="1"/>
  <c r="L3691" i="1"/>
  <c r="K3691" i="1"/>
  <c r="L3693" i="1"/>
  <c r="K3693" i="1"/>
  <c r="L3695" i="1"/>
  <c r="K3695" i="1"/>
  <c r="L3697" i="1"/>
  <c r="K3697" i="1"/>
  <c r="L3699" i="1"/>
  <c r="K3699" i="1"/>
  <c r="L3701" i="1"/>
  <c r="K3701" i="1"/>
  <c r="L3703" i="1"/>
  <c r="K3703" i="1"/>
  <c r="L3705" i="1"/>
  <c r="K3705" i="1"/>
  <c r="L3707" i="1"/>
  <c r="K3707" i="1"/>
  <c r="L3709" i="1"/>
  <c r="K3709" i="1"/>
  <c r="L3711" i="1"/>
  <c r="K3711" i="1"/>
  <c r="L3713" i="1"/>
  <c r="K3713" i="1"/>
  <c r="L3715" i="1"/>
  <c r="K3715" i="1"/>
  <c r="L3717" i="1"/>
  <c r="K3717" i="1"/>
  <c r="L3719" i="1"/>
  <c r="K3719" i="1"/>
  <c r="L3721" i="1"/>
  <c r="K3721" i="1"/>
  <c r="L3723" i="1"/>
  <c r="K3723" i="1"/>
  <c r="L3728" i="1"/>
  <c r="K3728" i="1"/>
  <c r="L3773" i="1"/>
  <c r="K3773" i="1"/>
  <c r="L3782" i="1"/>
  <c r="K3782" i="1"/>
  <c r="L3784" i="1"/>
  <c r="K3784" i="1"/>
  <c r="L3786" i="1"/>
  <c r="K3786" i="1"/>
  <c r="L3788" i="1"/>
  <c r="K3788" i="1"/>
  <c r="L3790" i="1"/>
  <c r="K3790" i="1"/>
  <c r="L3792" i="1"/>
  <c r="K3792" i="1"/>
  <c r="L3793" i="1"/>
  <c r="K3793" i="1"/>
  <c r="L3801" i="1"/>
  <c r="K3801" i="1"/>
  <c r="L3803" i="1"/>
  <c r="K3803" i="1"/>
  <c r="L3805" i="1"/>
  <c r="K3805" i="1"/>
  <c r="L3807" i="1"/>
  <c r="K3807" i="1"/>
  <c r="L3809" i="1"/>
  <c r="K3809" i="1"/>
  <c r="L3811" i="1"/>
  <c r="K3811" i="1"/>
  <c r="L3813" i="1"/>
  <c r="K3813" i="1"/>
  <c r="L3815" i="1"/>
  <c r="K3815" i="1"/>
  <c r="L3820" i="1"/>
  <c r="K3820" i="1"/>
  <c r="L3822" i="1"/>
  <c r="K3822" i="1"/>
  <c r="L3824" i="1"/>
  <c r="K3824" i="1"/>
  <c r="L3826" i="1"/>
  <c r="K3826" i="1"/>
  <c r="L3828" i="1"/>
  <c r="K3828" i="1"/>
  <c r="L3830" i="1"/>
  <c r="K3830" i="1"/>
  <c r="L3832" i="1"/>
  <c r="K3832" i="1"/>
  <c r="L3834" i="1"/>
  <c r="K3834" i="1"/>
  <c r="L3836" i="1"/>
  <c r="K3836" i="1"/>
  <c r="L3838" i="1"/>
  <c r="K3838" i="1"/>
  <c r="L3840" i="1"/>
  <c r="K3840" i="1"/>
  <c r="L3842" i="1"/>
  <c r="K3842" i="1"/>
  <c r="L3844" i="1"/>
  <c r="K3844" i="1"/>
  <c r="L3846" i="1"/>
  <c r="K3846" i="1"/>
  <c r="L3848" i="1"/>
  <c r="K3848" i="1"/>
  <c r="L3850" i="1"/>
  <c r="K3850" i="1"/>
  <c r="L3852" i="1"/>
  <c r="K3852" i="1"/>
  <c r="L3854" i="1"/>
  <c r="K3854" i="1"/>
  <c r="L3856" i="1"/>
  <c r="K3856" i="1"/>
  <c r="L3858" i="1"/>
  <c r="K3858" i="1"/>
  <c r="L3869" i="1"/>
  <c r="K3869" i="1"/>
  <c r="L3958" i="1"/>
  <c r="K3958" i="1"/>
  <c r="L3960" i="1"/>
  <c r="K3960" i="1"/>
  <c r="L3962" i="1"/>
  <c r="K3962" i="1"/>
  <c r="L3964" i="1"/>
  <c r="K3964" i="1"/>
  <c r="L3966" i="1"/>
  <c r="K3966" i="1"/>
  <c r="L3968" i="1"/>
  <c r="K3968" i="1"/>
  <c r="L3970" i="1"/>
  <c r="K3970" i="1"/>
  <c r="L3972" i="1"/>
  <c r="K3972" i="1"/>
  <c r="L3974" i="1"/>
  <c r="K3974" i="1"/>
  <c r="L3977" i="1"/>
  <c r="K3977" i="1"/>
  <c r="L3979" i="1"/>
  <c r="K3979" i="1"/>
  <c r="L3995" i="1"/>
  <c r="K3995" i="1"/>
  <c r="L3997" i="1"/>
  <c r="K3997" i="1"/>
  <c r="L4024" i="1"/>
  <c r="K4024" i="1"/>
  <c r="L4026" i="1"/>
  <c r="K4026" i="1"/>
  <c r="L4028" i="1"/>
  <c r="K4028" i="1"/>
  <c r="L4030" i="1"/>
  <c r="K4030" i="1"/>
  <c r="L4032" i="1"/>
  <c r="K4032" i="1"/>
  <c r="L4041" i="1"/>
  <c r="K4041" i="1"/>
  <c r="L4043" i="1"/>
  <c r="K4043" i="1"/>
  <c r="L4045" i="1"/>
  <c r="K4045" i="1"/>
  <c r="L4047" i="1"/>
  <c r="K4047" i="1"/>
  <c r="L4049" i="1"/>
  <c r="K4049" i="1"/>
  <c r="L4051" i="1"/>
  <c r="K4051" i="1"/>
  <c r="L4053" i="1"/>
  <c r="K4053" i="1"/>
  <c r="L4055" i="1"/>
  <c r="K4055" i="1"/>
  <c r="L4057" i="1"/>
  <c r="K4057" i="1"/>
  <c r="L4059" i="1"/>
  <c r="K4059" i="1"/>
  <c r="L4061" i="1"/>
  <c r="K4061" i="1"/>
  <c r="L4080" i="1"/>
  <c r="K4080" i="1"/>
  <c r="L4101" i="1"/>
  <c r="K4101" i="1"/>
  <c r="L4103" i="1"/>
  <c r="K4103" i="1"/>
  <c r="L4105" i="1"/>
  <c r="K4105" i="1"/>
  <c r="L4107" i="1"/>
  <c r="K4107" i="1"/>
  <c r="L4109" i="1"/>
  <c r="K4109" i="1"/>
  <c r="L4114" i="1"/>
  <c r="K4114" i="1"/>
  <c r="L4116" i="1"/>
  <c r="K4116" i="1"/>
  <c r="L4118" i="1"/>
  <c r="K4118" i="1"/>
  <c r="L4120" i="1"/>
  <c r="K4120" i="1"/>
  <c r="L4122" i="1"/>
  <c r="K4122" i="1"/>
  <c r="L4124" i="1"/>
  <c r="K4124" i="1"/>
  <c r="L4145" i="1"/>
  <c r="K4145" i="1"/>
  <c r="L4147" i="1"/>
  <c r="K4147" i="1"/>
  <c r="L4149" i="1"/>
  <c r="K4149" i="1"/>
  <c r="L4174" i="1"/>
  <c r="K4174" i="1"/>
  <c r="L4176" i="1"/>
  <c r="K4176" i="1"/>
  <c r="L4179" i="1"/>
  <c r="K4179" i="1"/>
  <c r="L4182" i="1"/>
  <c r="K4182" i="1"/>
  <c r="L4187" i="1"/>
  <c r="K4187" i="1"/>
  <c r="L4224" i="1"/>
  <c r="K4224" i="1"/>
  <c r="L4226" i="1"/>
  <c r="K4226" i="1"/>
  <c r="L4228" i="1"/>
  <c r="K4228" i="1"/>
  <c r="L4230" i="1"/>
  <c r="K4230" i="1"/>
  <c r="L4232" i="1"/>
  <c r="K4232" i="1"/>
  <c r="L4234" i="1"/>
  <c r="K4234" i="1"/>
  <c r="L4236" i="1"/>
  <c r="K4236" i="1"/>
  <c r="L4238" i="1"/>
  <c r="K4238" i="1"/>
  <c r="L4240" i="1"/>
  <c r="K4240" i="1"/>
  <c r="L4242" i="1"/>
  <c r="K4242" i="1"/>
  <c r="L4244" i="1"/>
  <c r="K4244" i="1"/>
  <c r="L4246" i="1"/>
  <c r="K4246" i="1"/>
  <c r="L4248" i="1"/>
  <c r="K4248" i="1"/>
  <c r="L4250" i="1"/>
  <c r="K4250" i="1"/>
  <c r="L4252" i="1"/>
  <c r="K4252" i="1"/>
  <c r="L4254" i="1"/>
  <c r="K4254" i="1"/>
  <c r="L4256" i="1"/>
  <c r="K4256" i="1"/>
  <c r="L4258" i="1"/>
  <c r="K4258" i="1"/>
  <c r="L4260" i="1"/>
  <c r="K4260" i="1"/>
  <c r="L4262" i="1"/>
  <c r="K4262" i="1"/>
  <c r="L4264" i="1"/>
  <c r="K4264" i="1"/>
  <c r="L4266" i="1"/>
  <c r="K4266" i="1"/>
  <c r="L4268" i="1"/>
  <c r="K4268" i="1"/>
  <c r="L4270" i="1"/>
  <c r="K4270" i="1"/>
  <c r="L3246" i="1"/>
  <c r="K3246" i="1"/>
  <c r="L3250" i="1"/>
  <c r="K3250" i="1"/>
  <c r="L3252" i="1"/>
  <c r="K3252" i="1"/>
  <c r="L3256" i="1"/>
  <c r="K3256" i="1"/>
  <c r="L3258" i="1"/>
  <c r="K3258" i="1"/>
  <c r="L3260" i="1"/>
  <c r="K3260" i="1"/>
  <c r="L3264" i="1"/>
  <c r="K3264" i="1"/>
  <c r="L3267" i="1"/>
  <c r="K3267" i="1"/>
  <c r="L3269" i="1"/>
  <c r="K3269" i="1"/>
  <c r="L3271" i="1"/>
  <c r="K3271" i="1"/>
  <c r="L3273" i="1"/>
  <c r="K3273" i="1"/>
  <c r="L3275" i="1"/>
  <c r="K3275" i="1"/>
  <c r="L3277" i="1"/>
  <c r="K3277" i="1"/>
  <c r="L3279" i="1"/>
  <c r="K3279" i="1"/>
  <c r="L3281" i="1"/>
  <c r="K3281" i="1"/>
  <c r="L3283" i="1"/>
  <c r="K3283" i="1"/>
  <c r="L3285" i="1"/>
  <c r="K3285" i="1"/>
  <c r="L3287" i="1"/>
  <c r="K3287" i="1"/>
  <c r="L3289" i="1"/>
  <c r="K3289" i="1"/>
  <c r="L3291" i="1"/>
  <c r="K3291" i="1"/>
  <c r="L3293" i="1"/>
  <c r="K3293" i="1"/>
  <c r="L3295" i="1"/>
  <c r="K3295" i="1"/>
  <c r="L3297" i="1"/>
  <c r="K3297" i="1"/>
  <c r="L3299" i="1"/>
  <c r="K3299" i="1"/>
  <c r="L3301" i="1"/>
  <c r="K3301" i="1"/>
  <c r="L3303" i="1"/>
  <c r="K3303" i="1"/>
  <c r="L3305" i="1"/>
  <c r="K3305" i="1"/>
  <c r="L3307" i="1"/>
  <c r="K3307" i="1"/>
  <c r="L3352" i="1"/>
  <c r="K3352" i="1"/>
  <c r="L3354" i="1"/>
  <c r="K3354" i="1"/>
  <c r="L3356" i="1"/>
  <c r="K3356" i="1"/>
  <c r="L3358" i="1"/>
  <c r="K3358" i="1"/>
  <c r="L3360" i="1"/>
  <c r="K3360" i="1"/>
  <c r="L3367" i="1"/>
  <c r="K3367" i="1"/>
  <c r="L3369" i="1"/>
  <c r="K3369" i="1"/>
  <c r="L3371" i="1"/>
  <c r="K3371" i="1"/>
  <c r="L3373" i="1"/>
  <c r="K3373" i="1"/>
  <c r="L3375" i="1"/>
  <c r="K3375" i="1"/>
  <c r="L3377" i="1"/>
  <c r="K3377" i="1"/>
  <c r="L3379" i="1"/>
  <c r="K3379" i="1"/>
  <c r="L3381" i="1"/>
  <c r="K3381" i="1"/>
  <c r="L3383" i="1"/>
  <c r="K3383" i="1"/>
  <c r="L3385" i="1"/>
  <c r="K3385" i="1"/>
  <c r="L3387" i="1"/>
  <c r="K3387" i="1"/>
  <c r="L3389" i="1"/>
  <c r="K3389" i="1"/>
  <c r="L3391" i="1"/>
  <c r="K3391" i="1"/>
  <c r="L3393" i="1"/>
  <c r="K3393" i="1"/>
  <c r="L3395" i="1"/>
  <c r="K3395" i="1"/>
  <c r="L3397" i="1"/>
  <c r="K3397" i="1"/>
  <c r="L3399" i="1"/>
  <c r="K3399" i="1"/>
  <c r="L3401" i="1"/>
  <c r="K3401" i="1"/>
  <c r="L3403" i="1"/>
  <c r="K3403" i="1"/>
  <c r="L3405" i="1"/>
  <c r="K3405" i="1"/>
  <c r="L3407" i="1"/>
  <c r="K3407" i="1"/>
  <c r="L3414" i="1"/>
  <c r="K3414" i="1"/>
  <c r="L3416" i="1"/>
  <c r="K3416" i="1"/>
  <c r="L3418" i="1"/>
  <c r="K3418" i="1"/>
  <c r="L3420" i="1"/>
  <c r="K3420" i="1"/>
  <c r="L3422" i="1"/>
  <c r="K3422" i="1"/>
  <c r="L3424" i="1"/>
  <c r="K3424" i="1"/>
  <c r="L3426" i="1"/>
  <c r="K3426" i="1"/>
  <c r="L3428" i="1"/>
  <c r="K3428" i="1"/>
  <c r="L3430" i="1"/>
  <c r="K3430" i="1"/>
  <c r="L3432" i="1"/>
  <c r="K3432" i="1"/>
  <c r="L3434" i="1"/>
  <c r="K3434" i="1"/>
  <c r="L3436" i="1"/>
  <c r="K3436" i="1"/>
  <c r="L3438" i="1"/>
  <c r="K3438" i="1"/>
  <c r="L3440" i="1"/>
  <c r="K3440" i="1"/>
  <c r="L3442" i="1"/>
  <c r="K3442" i="1"/>
  <c r="L3444" i="1"/>
  <c r="K3444" i="1"/>
  <c r="L3446" i="1"/>
  <c r="K3446" i="1"/>
  <c r="L3448" i="1"/>
  <c r="K3448" i="1"/>
  <c r="L3450" i="1"/>
  <c r="K3450" i="1"/>
  <c r="L3452" i="1"/>
  <c r="K3452" i="1"/>
  <c r="L3454" i="1"/>
  <c r="K3454" i="1"/>
  <c r="L3160" i="1"/>
  <c r="K3160" i="1"/>
  <c r="L3162" i="1"/>
  <c r="K3162" i="1"/>
  <c r="L3164" i="1"/>
  <c r="K3164" i="1"/>
  <c r="L3166" i="1"/>
  <c r="K3166" i="1"/>
  <c r="L3168" i="1"/>
  <c r="K3168" i="1"/>
  <c r="L3170" i="1"/>
  <c r="K3170" i="1"/>
  <c r="L3172" i="1"/>
  <c r="K3172" i="1"/>
  <c r="L3174" i="1"/>
  <c r="K3174" i="1"/>
  <c r="L3176" i="1"/>
  <c r="K3176" i="1"/>
  <c r="L3178" i="1"/>
  <c r="K3178" i="1"/>
  <c r="L3180" i="1"/>
  <c r="K3180" i="1"/>
  <c r="L3182" i="1"/>
  <c r="K3182" i="1"/>
  <c r="L3184" i="1"/>
  <c r="K3184" i="1"/>
  <c r="L3186" i="1"/>
  <c r="K3186" i="1"/>
  <c r="L3188" i="1"/>
  <c r="K3188" i="1"/>
  <c r="L3190" i="1"/>
  <c r="K3190" i="1"/>
  <c r="L3192" i="1"/>
  <c r="K3192" i="1"/>
  <c r="L3194" i="1"/>
  <c r="K3194" i="1"/>
  <c r="L3196" i="1"/>
  <c r="K3196" i="1"/>
  <c r="L3198" i="1"/>
  <c r="K3198" i="1"/>
  <c r="L3200" i="1"/>
  <c r="K3200" i="1"/>
  <c r="L3202" i="1"/>
  <c r="K3202" i="1"/>
  <c r="L3204" i="1"/>
  <c r="K3204" i="1"/>
  <c r="L3227" i="1"/>
  <c r="K3227" i="1"/>
  <c r="L3229" i="1"/>
  <c r="K3229" i="1"/>
  <c r="L3231" i="1"/>
  <c r="K3231" i="1"/>
  <c r="L3233" i="1"/>
  <c r="K3233" i="1"/>
  <c r="L3235" i="1"/>
  <c r="K3235" i="1"/>
  <c r="L3237" i="1"/>
  <c r="K3237" i="1"/>
  <c r="L3239" i="1"/>
  <c r="K3239" i="1"/>
  <c r="L3241" i="1"/>
  <c r="K3241" i="1"/>
  <c r="L3243" i="1"/>
  <c r="K3243" i="1"/>
  <c r="L3266" i="1"/>
  <c r="K3266" i="1"/>
  <c r="L3309" i="1"/>
  <c r="K3309" i="1"/>
  <c r="L3311" i="1"/>
  <c r="K3311" i="1"/>
  <c r="L3313" i="1"/>
  <c r="K3313" i="1"/>
  <c r="L3315" i="1"/>
  <c r="K3315" i="1"/>
  <c r="L3317" i="1"/>
  <c r="K3317" i="1"/>
  <c r="L3319" i="1"/>
  <c r="K3319" i="1"/>
  <c r="L3321" i="1"/>
  <c r="K3321" i="1"/>
  <c r="L3323" i="1"/>
  <c r="K3323" i="1"/>
  <c r="L3325" i="1"/>
  <c r="K3325" i="1"/>
  <c r="L3327" i="1"/>
  <c r="K3327" i="1"/>
  <c r="L3329" i="1"/>
  <c r="K3329" i="1"/>
  <c r="L3331" i="1"/>
  <c r="K3331" i="1"/>
  <c r="L3333" i="1"/>
  <c r="K3333" i="1"/>
  <c r="L3335" i="1"/>
  <c r="K3335" i="1"/>
  <c r="L3337" i="1"/>
  <c r="K3337" i="1"/>
  <c r="L3339" i="1"/>
  <c r="K3339" i="1"/>
  <c r="L3341" i="1"/>
  <c r="K3341" i="1"/>
  <c r="L3343" i="1"/>
  <c r="K3343" i="1"/>
  <c r="L3345" i="1"/>
  <c r="K3345" i="1"/>
  <c r="L3347" i="1"/>
  <c r="K3347" i="1"/>
  <c r="L3349" i="1"/>
  <c r="K3349" i="1"/>
  <c r="L3362" i="1"/>
  <c r="K3362" i="1"/>
  <c r="L3364" i="1"/>
  <c r="K3364" i="1"/>
  <c r="L3409" i="1"/>
  <c r="K3409" i="1"/>
  <c r="L3411" i="1"/>
  <c r="K3411" i="1"/>
  <c r="L3413" i="1"/>
  <c r="K3413" i="1"/>
  <c r="L3456" i="1"/>
  <c r="L3458" i="1"/>
  <c r="K3458" i="1"/>
  <c r="L3460" i="1"/>
  <c r="K3460" i="1"/>
  <c r="L3462" i="1"/>
  <c r="K3462" i="1"/>
  <c r="L3464" i="1"/>
  <c r="K3464" i="1"/>
  <c r="L3466" i="1"/>
  <c r="K3466" i="1"/>
  <c r="L3468" i="1"/>
  <c r="K3468" i="1"/>
  <c r="L3470" i="1"/>
  <c r="K3470" i="1"/>
  <c r="L3472" i="1"/>
  <c r="K3472" i="1"/>
  <c r="L3474" i="1"/>
  <c r="K3474" i="1"/>
  <c r="L3476" i="1"/>
  <c r="K3476" i="1"/>
  <c r="L3478" i="1"/>
  <c r="K3478" i="1"/>
  <c r="L3480" i="1"/>
  <c r="K3480" i="1"/>
  <c r="L3482" i="1"/>
  <c r="K3482" i="1"/>
  <c r="L3484" i="1"/>
  <c r="K3484" i="1"/>
  <c r="L3486" i="1"/>
  <c r="K3486" i="1"/>
  <c r="L3488" i="1"/>
  <c r="K3488" i="1"/>
  <c r="L3490" i="1"/>
  <c r="K3490" i="1"/>
  <c r="L3492" i="1"/>
  <c r="K3492" i="1"/>
  <c r="L3494" i="1"/>
  <c r="K3494" i="1"/>
  <c r="L3496" i="1"/>
  <c r="K3496" i="1"/>
  <c r="L3498" i="1"/>
  <c r="K3498" i="1"/>
  <c r="L3500" i="1"/>
  <c r="K3500" i="1"/>
  <c r="L3502" i="1"/>
  <c r="K3502" i="1"/>
  <c r="L3504" i="1"/>
  <c r="K3504" i="1"/>
  <c r="L3506" i="1"/>
  <c r="K3506" i="1"/>
  <c r="L3508" i="1"/>
  <c r="K3508" i="1"/>
  <c r="L3510" i="1"/>
  <c r="K3510" i="1"/>
  <c r="L3512" i="1"/>
  <c r="K3512" i="1"/>
  <c r="L3514" i="1"/>
  <c r="K3514" i="1"/>
  <c r="L3516" i="1"/>
  <c r="K3516" i="1"/>
  <c r="L3518" i="1"/>
  <c r="K3518" i="1"/>
  <c r="L3539" i="1"/>
  <c r="K3539" i="1"/>
  <c r="L3541" i="1"/>
  <c r="K3541" i="1"/>
  <c r="L3543" i="1"/>
  <c r="K3543" i="1"/>
  <c r="L3568" i="1"/>
  <c r="K3568" i="1"/>
  <c r="L3570" i="1"/>
  <c r="K3570" i="1"/>
  <c r="L3572" i="1"/>
  <c r="K3572" i="1"/>
  <c r="L3574" i="1"/>
  <c r="K3574" i="1"/>
  <c r="L3576" i="1"/>
  <c r="K3576" i="1"/>
  <c r="L3581" i="1"/>
  <c r="K3581" i="1"/>
  <c r="L3583" i="1"/>
  <c r="K3583" i="1"/>
  <c r="L3585" i="1"/>
  <c r="K3585" i="1"/>
  <c r="L3587" i="1"/>
  <c r="K3587" i="1"/>
  <c r="L3589" i="1"/>
  <c r="K3589" i="1"/>
  <c r="L3591" i="1"/>
  <c r="K3591" i="1"/>
  <c r="L3593" i="1"/>
  <c r="K3593" i="1"/>
  <c r="L3595" i="1"/>
  <c r="K3595" i="1"/>
  <c r="L3597" i="1"/>
  <c r="K3597" i="1"/>
  <c r="L3599" i="1"/>
  <c r="K3599" i="1"/>
  <c r="L3601" i="1"/>
  <c r="K3601" i="1"/>
  <c r="L3603" i="1"/>
  <c r="K3603" i="1"/>
  <c r="L3605" i="1"/>
  <c r="K3605" i="1"/>
  <c r="L3607" i="1"/>
  <c r="K3607" i="1"/>
  <c r="L3609" i="1"/>
  <c r="K3609" i="1"/>
  <c r="L3611" i="1"/>
  <c r="K3611" i="1"/>
  <c r="L3613" i="1"/>
  <c r="K3613" i="1"/>
  <c r="L3615" i="1"/>
  <c r="K3615" i="1"/>
  <c r="L3617" i="1"/>
  <c r="K3617" i="1"/>
  <c r="L3619" i="1"/>
  <c r="K3619" i="1"/>
  <c r="L3621" i="1"/>
  <c r="K3621" i="1"/>
  <c r="L3623" i="1"/>
  <c r="K3623" i="1"/>
  <c r="L3625" i="1"/>
  <c r="K3625" i="1"/>
  <c r="L3627" i="1"/>
  <c r="K3627" i="1"/>
  <c r="L3629" i="1"/>
  <c r="K3629" i="1"/>
  <c r="L3631" i="1"/>
  <c r="K3631" i="1"/>
  <c r="L3633" i="1"/>
  <c r="K3633" i="1"/>
  <c r="L3635" i="1"/>
  <c r="K3635" i="1"/>
  <c r="L3637" i="1"/>
  <c r="K3637" i="1"/>
  <c r="L3639" i="1"/>
  <c r="K3639" i="1"/>
  <c r="L3641" i="1"/>
  <c r="K3641" i="1"/>
  <c r="L3643" i="1"/>
  <c r="K3643" i="1"/>
  <c r="L3645" i="1"/>
  <c r="K3645" i="1"/>
  <c r="L3647" i="1"/>
  <c r="K3647" i="1"/>
  <c r="L3649" i="1"/>
  <c r="K3649" i="1"/>
  <c r="L3651" i="1"/>
  <c r="K3651" i="1"/>
  <c r="L3653" i="1"/>
  <c r="K3653" i="1"/>
  <c r="L3655" i="1"/>
  <c r="K3655" i="1"/>
  <c r="L3657" i="1"/>
  <c r="K3657" i="1"/>
  <c r="L3659" i="1"/>
  <c r="K3659" i="1"/>
  <c r="L3661" i="1"/>
  <c r="K3661" i="1"/>
  <c r="L3663" i="1"/>
  <c r="K3663" i="1"/>
  <c r="L3665" i="1"/>
  <c r="K3665" i="1"/>
  <c r="L3667" i="1"/>
  <c r="K3667" i="1"/>
  <c r="L3669" i="1"/>
  <c r="K3669" i="1"/>
  <c r="L3671" i="1"/>
  <c r="K3671" i="1"/>
  <c r="L3673" i="1"/>
  <c r="K3673" i="1"/>
  <c r="L3675" i="1"/>
  <c r="K3675" i="1"/>
  <c r="L3679" i="1"/>
  <c r="K3679" i="1"/>
  <c r="L3686" i="1"/>
  <c r="K3686" i="1"/>
  <c r="L3725" i="1"/>
  <c r="K3725" i="1"/>
  <c r="L3730" i="1"/>
  <c r="K3730" i="1"/>
  <c r="L3732" i="1"/>
  <c r="K3732" i="1"/>
  <c r="L3734" i="1"/>
  <c r="K3734" i="1"/>
  <c r="L3736" i="1"/>
  <c r="K3736" i="1"/>
  <c r="L3738" i="1"/>
  <c r="K3738" i="1"/>
  <c r="L3740" i="1"/>
  <c r="K3740" i="1"/>
  <c r="L3742" i="1"/>
  <c r="K3742" i="1"/>
  <c r="L3744" i="1"/>
  <c r="K3744" i="1"/>
  <c r="L3746" i="1"/>
  <c r="K3746" i="1"/>
  <c r="L3748" i="1"/>
  <c r="K3748" i="1"/>
  <c r="L3750" i="1"/>
  <c r="K3750" i="1"/>
  <c r="L3752" i="1"/>
  <c r="K3752" i="1"/>
  <c r="L3754" i="1"/>
  <c r="K3754" i="1"/>
  <c r="L3756" i="1"/>
  <c r="K3756" i="1"/>
  <c r="L3758" i="1"/>
  <c r="K3758" i="1"/>
  <c r="L3760" i="1"/>
  <c r="K3760" i="1"/>
  <c r="L3762" i="1"/>
  <c r="K3762" i="1"/>
  <c r="L3764" i="1"/>
  <c r="K3764" i="1"/>
  <c r="L3766" i="1"/>
  <c r="K3766" i="1"/>
  <c r="L3768" i="1"/>
  <c r="K3768" i="1"/>
  <c r="L3770" i="1"/>
  <c r="K3770" i="1"/>
  <c r="L3775" i="1"/>
  <c r="K3775" i="1"/>
  <c r="L3777" i="1"/>
  <c r="K3777" i="1"/>
  <c r="L3779" i="1"/>
  <c r="K3779" i="1"/>
  <c r="L3796" i="1"/>
  <c r="K3796" i="1"/>
  <c r="L3798" i="1"/>
  <c r="K3798" i="1"/>
  <c r="L3817" i="1"/>
  <c r="K3817" i="1"/>
  <c r="L3860" i="1"/>
  <c r="K3860" i="1"/>
  <c r="L3862" i="1"/>
  <c r="K3862" i="1"/>
  <c r="L3864" i="1"/>
  <c r="K3864" i="1"/>
  <c r="L3866" i="1"/>
  <c r="K3866" i="1"/>
  <c r="L3871" i="1"/>
  <c r="K3871" i="1"/>
  <c r="L3873" i="1"/>
  <c r="K3873" i="1"/>
  <c r="L3875" i="1"/>
  <c r="K3875" i="1"/>
  <c r="L3877" i="1"/>
  <c r="K3877" i="1"/>
  <c r="L3879" i="1"/>
  <c r="K3879" i="1"/>
  <c r="L3881" i="1"/>
  <c r="K3881" i="1"/>
  <c r="L3883" i="1"/>
  <c r="K3883" i="1"/>
  <c r="L3885" i="1"/>
  <c r="K3885" i="1"/>
  <c r="L3887" i="1"/>
  <c r="K3887" i="1"/>
  <c r="L3889" i="1"/>
  <c r="K3889" i="1"/>
  <c r="L3891" i="1"/>
  <c r="K3891" i="1"/>
  <c r="L3893" i="1"/>
  <c r="K3893" i="1"/>
  <c r="L3895" i="1"/>
  <c r="K3895" i="1"/>
  <c r="L3897" i="1"/>
  <c r="K3897" i="1"/>
  <c r="L3899" i="1"/>
  <c r="K3899" i="1"/>
  <c r="L3901" i="1"/>
  <c r="K3901" i="1"/>
  <c r="L3903" i="1"/>
  <c r="K3903" i="1"/>
  <c r="L3905" i="1"/>
  <c r="K3905" i="1"/>
  <c r="L3907" i="1"/>
  <c r="K3907" i="1"/>
  <c r="L3909" i="1"/>
  <c r="K3909" i="1"/>
  <c r="L3911" i="1"/>
  <c r="K3911" i="1"/>
  <c r="L3913" i="1"/>
  <c r="K3913" i="1"/>
  <c r="L3915" i="1"/>
  <c r="K3915" i="1"/>
  <c r="L3917" i="1"/>
  <c r="K3917" i="1"/>
  <c r="L3919" i="1"/>
  <c r="K3919" i="1"/>
  <c r="L3921" i="1"/>
  <c r="K3921" i="1"/>
  <c r="L3923" i="1"/>
  <c r="K3923" i="1"/>
  <c r="L3925" i="1"/>
  <c r="K3925" i="1"/>
  <c r="L3927" i="1"/>
  <c r="K3927" i="1"/>
  <c r="L3929" i="1"/>
  <c r="K3929" i="1"/>
  <c r="L3931" i="1"/>
  <c r="K3931" i="1"/>
  <c r="L3933" i="1"/>
  <c r="K3933" i="1"/>
  <c r="L3935" i="1"/>
  <c r="K3935" i="1"/>
  <c r="L3937" i="1"/>
  <c r="K3937" i="1"/>
  <c r="L3939" i="1"/>
  <c r="K3939" i="1"/>
  <c r="L3941" i="1"/>
  <c r="K3941" i="1"/>
  <c r="L3943" i="1"/>
  <c r="K3943" i="1"/>
  <c r="L3945" i="1"/>
  <c r="K3945" i="1"/>
  <c r="L3947" i="1"/>
  <c r="K3947" i="1"/>
  <c r="L3949" i="1"/>
  <c r="K3949" i="1"/>
  <c r="L3951" i="1"/>
  <c r="K3951" i="1"/>
  <c r="L3953" i="1"/>
  <c r="K3953" i="1"/>
  <c r="L3955" i="1"/>
  <c r="K3955" i="1"/>
  <c r="L3981" i="1"/>
  <c r="K3981" i="1"/>
  <c r="L3984" i="1"/>
  <c r="K3984" i="1"/>
  <c r="L3986" i="1"/>
  <c r="K3986" i="1"/>
  <c r="L3988" i="1"/>
  <c r="K3988" i="1"/>
  <c r="L3990" i="1"/>
  <c r="K3990" i="1"/>
  <c r="L3992" i="1"/>
  <c r="K3992" i="1"/>
  <c r="L3999" i="1"/>
  <c r="K3999" i="1"/>
  <c r="L4001" i="1"/>
  <c r="K4001" i="1"/>
  <c r="L4003" i="1"/>
  <c r="K4003" i="1"/>
  <c r="L4005" i="1"/>
  <c r="K4005" i="1"/>
  <c r="L4007" i="1"/>
  <c r="K4007" i="1"/>
  <c r="L4009" i="1"/>
  <c r="K4009" i="1"/>
  <c r="L4011" i="1"/>
  <c r="K4011" i="1"/>
  <c r="L4013" i="1"/>
  <c r="K4013" i="1"/>
  <c r="L4015" i="1"/>
  <c r="K4015" i="1"/>
  <c r="L4017" i="1"/>
  <c r="K4017" i="1"/>
  <c r="L4019" i="1"/>
  <c r="K4019" i="1"/>
  <c r="L4021" i="1"/>
  <c r="K4021" i="1"/>
  <c r="L4034" i="1"/>
  <c r="K4034" i="1"/>
  <c r="L4036" i="1"/>
  <c r="K4036" i="1"/>
  <c r="L4038" i="1"/>
  <c r="K4038" i="1"/>
  <c r="L4063" i="1"/>
  <c r="K4063" i="1"/>
  <c r="L4065" i="1"/>
  <c r="K4065" i="1"/>
  <c r="L4067" i="1"/>
  <c r="K4067" i="1"/>
  <c r="L4069" i="1"/>
  <c r="K4069" i="1"/>
  <c r="L4071" i="1"/>
  <c r="K4071" i="1"/>
  <c r="L4073" i="1"/>
  <c r="K4073" i="1"/>
  <c r="L4075" i="1"/>
  <c r="K4075" i="1"/>
  <c r="L4077" i="1"/>
  <c r="K4077" i="1"/>
  <c r="L4079" i="1"/>
  <c r="K4079" i="1"/>
  <c r="L4082" i="1"/>
  <c r="K4082" i="1"/>
  <c r="L4084" i="1"/>
  <c r="K4084" i="1"/>
  <c r="L4086" i="1"/>
  <c r="K4086" i="1"/>
  <c r="L4088" i="1"/>
  <c r="K4088" i="1"/>
  <c r="L4090" i="1"/>
  <c r="K4090" i="1"/>
  <c r="L4092" i="1"/>
  <c r="K4092" i="1"/>
  <c r="L4094" i="1"/>
  <c r="K4094" i="1"/>
  <c r="L4096" i="1"/>
  <c r="K4096" i="1"/>
  <c r="L4098" i="1"/>
  <c r="K4098" i="1"/>
  <c r="L4100" i="1"/>
  <c r="K4100" i="1"/>
  <c r="L4111" i="1"/>
  <c r="K4111" i="1"/>
  <c r="L4126" i="1"/>
  <c r="K4126" i="1"/>
  <c r="L4128" i="1"/>
  <c r="K4128" i="1"/>
  <c r="L4130" i="1"/>
  <c r="K4130" i="1"/>
  <c r="L4132" i="1"/>
  <c r="K4132" i="1"/>
  <c r="L4134" i="1"/>
  <c r="K4134" i="1"/>
  <c r="L4136" i="1"/>
  <c r="K4136" i="1"/>
  <c r="L4138" i="1"/>
  <c r="K4138" i="1"/>
  <c r="L4140" i="1"/>
  <c r="K4140" i="1"/>
  <c r="L4142" i="1"/>
  <c r="K4142" i="1"/>
  <c r="L4144" i="1"/>
  <c r="K4144" i="1"/>
  <c r="L4151" i="1"/>
  <c r="K4151" i="1"/>
  <c r="L4153" i="1"/>
  <c r="K4153" i="1"/>
  <c r="L4155" i="1"/>
  <c r="K4155" i="1"/>
  <c r="L4157" i="1"/>
  <c r="K4157" i="1"/>
  <c r="L4159" i="1"/>
  <c r="K4159" i="1"/>
  <c r="L4161" i="1"/>
  <c r="K4161" i="1"/>
  <c r="L4163" i="1"/>
  <c r="K4163" i="1"/>
  <c r="L4165" i="1"/>
  <c r="K4165" i="1"/>
  <c r="L4167" i="1"/>
  <c r="K4167" i="1"/>
  <c r="L4169" i="1"/>
  <c r="K4169" i="1"/>
  <c r="L4171" i="1"/>
  <c r="K4171" i="1"/>
  <c r="L4173" i="1"/>
  <c r="K4173" i="1"/>
  <c r="L4178" i="1"/>
  <c r="K4178" i="1"/>
  <c r="L4184" i="1"/>
  <c r="K4184" i="1"/>
  <c r="L4189" i="1"/>
  <c r="K4189" i="1"/>
  <c r="L4191" i="1"/>
  <c r="K4191" i="1"/>
  <c r="L4193" i="1"/>
  <c r="K4193" i="1"/>
  <c r="L4195" i="1"/>
  <c r="K4195" i="1"/>
  <c r="L4197" i="1"/>
  <c r="K4197" i="1"/>
  <c r="L4199" i="1"/>
  <c r="K4199" i="1"/>
  <c r="L4201" i="1"/>
  <c r="K4201" i="1"/>
  <c r="L4203" i="1"/>
  <c r="K4203" i="1"/>
  <c r="L4205" i="1"/>
  <c r="K4205" i="1"/>
  <c r="L4207" i="1"/>
  <c r="K4207" i="1"/>
  <c r="L4209" i="1"/>
  <c r="K4209" i="1"/>
  <c r="L4211" i="1"/>
  <c r="K4211" i="1"/>
  <c r="L4213" i="1"/>
  <c r="K4213" i="1"/>
  <c r="L4215" i="1"/>
  <c r="K4215" i="1"/>
  <c r="L4217" i="1"/>
  <c r="K4217" i="1"/>
  <c r="L4219" i="1"/>
  <c r="K4219" i="1"/>
  <c r="L4221" i="1"/>
  <c r="K4221" i="1"/>
  <c r="L4223" i="1"/>
  <c r="K4223" i="1"/>
  <c r="L3248" i="1"/>
  <c r="K3248" i="1"/>
  <c r="L3262" i="1"/>
  <c r="K3262" i="1"/>
  <c r="L3206" i="1"/>
  <c r="K3206" i="1"/>
  <c r="L3208" i="1"/>
  <c r="K3208" i="1"/>
  <c r="L3210" i="1"/>
  <c r="K3210" i="1"/>
  <c r="L3212" i="1"/>
  <c r="K3212" i="1"/>
  <c r="L3214" i="1"/>
  <c r="K3214" i="1"/>
  <c r="L3216" i="1"/>
  <c r="K3216" i="1"/>
  <c r="L3218" i="1"/>
  <c r="K3218" i="1"/>
  <c r="L3220" i="1"/>
  <c r="K3220" i="1"/>
  <c r="L3222" i="1"/>
  <c r="K3222" i="1"/>
  <c r="L3224" i="1"/>
  <c r="K3224" i="1"/>
  <c r="L3226" i="1"/>
  <c r="K3226" i="1"/>
  <c r="L3245" i="1"/>
  <c r="K3245" i="1"/>
  <c r="L3247" i="1"/>
  <c r="K3247" i="1"/>
  <c r="L3249" i="1"/>
  <c r="K3249" i="1"/>
  <c r="L3251" i="1"/>
  <c r="K3251" i="1"/>
  <c r="L3253" i="1"/>
  <c r="K3253" i="1"/>
  <c r="L3255" i="1"/>
  <c r="K3255" i="1"/>
  <c r="L3257" i="1"/>
  <c r="K3257" i="1"/>
  <c r="L3259" i="1"/>
  <c r="K3259" i="1"/>
  <c r="L3261" i="1"/>
  <c r="K3261" i="1"/>
  <c r="L3263" i="1"/>
  <c r="K3263" i="1"/>
  <c r="L3270" i="1"/>
  <c r="K3270" i="1"/>
  <c r="L3274" i="1"/>
  <c r="K3274" i="1"/>
  <c r="L3278" i="1"/>
  <c r="K3278" i="1"/>
  <c r="L3282" i="1"/>
  <c r="K3282" i="1"/>
  <c r="L3286" i="1"/>
  <c r="K3286" i="1"/>
  <c r="L3290" i="1"/>
  <c r="K3290" i="1"/>
  <c r="L3294" i="1"/>
  <c r="K3294" i="1"/>
  <c r="L3300" i="1"/>
  <c r="K3300" i="1"/>
  <c r="L3306" i="1"/>
  <c r="K3306" i="1"/>
  <c r="L3351" i="1"/>
  <c r="K3351" i="1"/>
  <c r="L3353" i="1"/>
  <c r="K3353" i="1"/>
  <c r="L3355" i="1"/>
  <c r="K3355" i="1"/>
  <c r="L3357" i="1"/>
  <c r="K3357" i="1"/>
  <c r="L3359" i="1"/>
  <c r="K3359" i="1"/>
  <c r="L3361" i="1"/>
  <c r="K3361" i="1"/>
  <c r="L3368" i="1"/>
  <c r="K3368" i="1"/>
  <c r="L3370" i="1"/>
  <c r="K3370" i="1"/>
  <c r="L3372" i="1"/>
  <c r="K3372" i="1"/>
  <c r="L3374" i="1"/>
  <c r="K3374" i="1"/>
  <c r="L3376" i="1"/>
  <c r="K3376" i="1"/>
  <c r="L3378" i="1"/>
  <c r="K3378" i="1"/>
  <c r="L3380" i="1"/>
  <c r="K3380" i="1"/>
  <c r="L3382" i="1"/>
  <c r="K3382" i="1"/>
  <c r="L3384" i="1"/>
  <c r="K3384" i="1"/>
  <c r="L3386" i="1"/>
  <c r="K3386" i="1"/>
  <c r="L3388" i="1"/>
  <c r="K3388" i="1"/>
  <c r="L3390" i="1"/>
  <c r="K3390" i="1"/>
  <c r="L3392" i="1"/>
  <c r="K3392" i="1"/>
  <c r="L3394" i="1"/>
  <c r="K3394" i="1"/>
  <c r="L3396" i="1"/>
  <c r="K3396" i="1"/>
  <c r="L3398" i="1"/>
  <c r="K3398" i="1"/>
  <c r="L3400" i="1"/>
  <c r="K3400" i="1"/>
  <c r="L3402" i="1"/>
  <c r="K3402" i="1"/>
  <c r="L3404" i="1"/>
  <c r="K3404" i="1"/>
  <c r="L3406" i="1"/>
  <c r="K3406" i="1"/>
  <c r="L3415" i="1"/>
  <c r="K3415" i="1"/>
  <c r="L3417" i="1"/>
  <c r="K3417" i="1"/>
  <c r="L3419" i="1"/>
  <c r="K3419" i="1"/>
  <c r="L3421" i="1"/>
  <c r="K3421" i="1"/>
  <c r="L3423" i="1"/>
  <c r="K3423" i="1"/>
  <c r="L3425" i="1"/>
  <c r="K3425" i="1"/>
  <c r="L3427" i="1"/>
  <c r="K3427" i="1"/>
  <c r="L3429" i="1"/>
  <c r="K3429" i="1"/>
  <c r="L3431" i="1"/>
  <c r="K3431" i="1"/>
  <c r="L3433" i="1"/>
  <c r="K3433" i="1"/>
  <c r="L3435" i="1"/>
  <c r="K3435" i="1"/>
  <c r="L3437" i="1"/>
  <c r="K3437" i="1"/>
  <c r="L3439" i="1"/>
  <c r="K3439" i="1"/>
  <c r="L3441" i="1"/>
  <c r="K3441" i="1"/>
  <c r="L3443" i="1"/>
  <c r="K3443" i="1"/>
  <c r="L3445" i="1"/>
  <c r="K3445" i="1"/>
  <c r="L3447" i="1"/>
  <c r="K3447" i="1"/>
  <c r="L3449" i="1"/>
  <c r="K3449" i="1"/>
  <c r="L3451" i="1"/>
  <c r="K3451" i="1"/>
  <c r="L3453" i="1"/>
  <c r="K3453" i="1"/>
  <c r="L3455" i="1"/>
  <c r="K3455" i="1"/>
  <c r="L3522" i="1"/>
  <c r="K3522" i="1"/>
  <c r="L3524" i="1"/>
  <c r="K3524" i="1"/>
  <c r="L3526" i="1"/>
  <c r="K3526" i="1"/>
  <c r="L3528" i="1"/>
  <c r="K3528" i="1"/>
  <c r="L3530" i="1"/>
  <c r="K3530" i="1"/>
  <c r="L3532" i="1"/>
  <c r="K3532" i="1"/>
  <c r="L3534" i="1"/>
  <c r="K3534" i="1"/>
  <c r="L3536" i="1"/>
  <c r="K3536" i="1"/>
  <c r="L3545" i="1"/>
  <c r="K3545" i="1"/>
  <c r="L3547" i="1"/>
  <c r="K3547" i="1"/>
  <c r="L3549" i="1"/>
  <c r="K3549" i="1"/>
  <c r="L3551" i="1"/>
  <c r="K3551" i="1"/>
  <c r="L3553" i="1"/>
  <c r="K3553" i="1"/>
  <c r="L3555" i="1"/>
  <c r="K3555" i="1"/>
  <c r="L3557" i="1"/>
  <c r="K3557" i="1"/>
  <c r="L3559" i="1"/>
  <c r="K3559" i="1"/>
  <c r="L3561" i="1"/>
  <c r="K3561" i="1"/>
  <c r="L3563" i="1"/>
  <c r="K3563" i="1"/>
  <c r="L3565" i="1"/>
  <c r="K3565" i="1"/>
  <c r="L3567" i="1"/>
  <c r="K3567" i="1"/>
  <c r="L3578" i="1"/>
  <c r="K3578" i="1"/>
  <c r="L3580" i="1"/>
  <c r="K3580" i="1"/>
  <c r="L3678" i="1"/>
  <c r="K3678" i="1"/>
  <c r="L3681" i="1"/>
  <c r="K3681" i="1"/>
  <c r="L3683" i="1"/>
  <c r="K3683" i="1"/>
  <c r="L3688" i="1"/>
  <c r="K3688" i="1"/>
  <c r="L3690" i="1"/>
  <c r="K3690" i="1"/>
  <c r="L3692" i="1"/>
  <c r="K3692" i="1"/>
  <c r="L3694" i="1"/>
  <c r="K3694" i="1"/>
  <c r="L3696" i="1"/>
  <c r="K3696" i="1"/>
  <c r="L3698" i="1"/>
  <c r="K3698" i="1"/>
  <c r="L3700" i="1"/>
  <c r="K3700" i="1"/>
  <c r="L3702" i="1"/>
  <c r="K3702" i="1"/>
  <c r="L3704" i="1"/>
  <c r="K3704" i="1"/>
  <c r="L3706" i="1"/>
  <c r="K3706" i="1"/>
  <c r="L3708" i="1"/>
  <c r="K3708" i="1"/>
  <c r="L3710" i="1"/>
  <c r="K3710" i="1"/>
  <c r="L3712" i="1"/>
  <c r="K3712" i="1"/>
  <c r="L3714" i="1"/>
  <c r="K3714" i="1"/>
  <c r="L3716" i="1"/>
  <c r="K3716" i="1"/>
  <c r="L3718" i="1"/>
  <c r="K3718" i="1"/>
  <c r="L3720" i="1"/>
  <c r="K3720" i="1"/>
  <c r="L3722" i="1"/>
  <c r="K3722" i="1"/>
  <c r="L3727" i="1"/>
  <c r="K3727" i="1"/>
  <c r="L3772" i="1"/>
  <c r="K3772" i="1"/>
  <c r="L3774" i="1"/>
  <c r="K3774" i="1"/>
  <c r="L3781" i="1"/>
  <c r="K3781" i="1"/>
  <c r="L3783" i="1"/>
  <c r="K3783" i="1"/>
  <c r="L3785" i="1"/>
  <c r="K3785" i="1"/>
  <c r="L3787" i="1"/>
  <c r="K3787" i="1"/>
  <c r="L3789" i="1"/>
  <c r="K3789" i="1"/>
  <c r="L3791" i="1"/>
  <c r="K3791" i="1"/>
  <c r="L3795" i="1"/>
  <c r="K3795" i="1"/>
  <c r="L3800" i="1"/>
  <c r="K3800" i="1"/>
  <c r="L3802" i="1"/>
  <c r="K3802" i="1"/>
  <c r="L3804" i="1"/>
  <c r="K3804" i="1"/>
  <c r="L3806" i="1"/>
  <c r="K3806" i="1"/>
  <c r="L3808" i="1"/>
  <c r="K3808" i="1"/>
  <c r="L3810" i="1"/>
  <c r="K3810" i="1"/>
  <c r="L3812" i="1"/>
  <c r="K3812" i="1"/>
  <c r="L3814" i="1"/>
  <c r="K3814" i="1"/>
  <c r="L3816" i="1"/>
  <c r="K3816" i="1"/>
  <c r="L3819" i="1"/>
  <c r="K3819" i="1"/>
  <c r="L3821" i="1"/>
  <c r="K3821" i="1"/>
  <c r="L3823" i="1"/>
  <c r="K3823" i="1"/>
  <c r="L3825" i="1"/>
  <c r="K3825" i="1"/>
  <c r="L3827" i="1"/>
  <c r="K3827" i="1"/>
  <c r="L3829" i="1"/>
  <c r="K3829" i="1"/>
  <c r="L3831" i="1"/>
  <c r="K3831" i="1"/>
  <c r="L3833" i="1"/>
  <c r="K3833" i="1"/>
  <c r="L3835" i="1"/>
  <c r="K3835" i="1"/>
  <c r="L3837" i="1"/>
  <c r="K3837" i="1"/>
  <c r="L3839" i="1"/>
  <c r="K3839" i="1"/>
  <c r="L3841" i="1"/>
  <c r="K3841" i="1"/>
  <c r="L3843" i="1"/>
  <c r="K3843" i="1"/>
  <c r="L3845" i="1"/>
  <c r="K3845" i="1"/>
  <c r="L3847" i="1"/>
  <c r="K3847" i="1"/>
  <c r="L3849" i="1"/>
  <c r="K3849" i="1"/>
  <c r="L3851" i="1"/>
  <c r="K3851" i="1"/>
  <c r="L3853" i="1"/>
  <c r="K3853" i="1"/>
  <c r="L3855" i="1"/>
  <c r="K3855" i="1"/>
  <c r="L3857" i="1"/>
  <c r="K3857" i="1"/>
  <c r="L3868" i="1"/>
  <c r="K3868" i="1"/>
  <c r="L3957" i="1"/>
  <c r="K3957" i="1"/>
  <c r="L3959" i="1"/>
  <c r="K3959" i="1"/>
  <c r="L3961" i="1"/>
  <c r="K3961" i="1"/>
  <c r="L3963" i="1"/>
  <c r="K3963" i="1"/>
  <c r="L3965" i="1"/>
  <c r="K3965" i="1"/>
  <c r="L3967" i="1"/>
  <c r="K3967" i="1"/>
  <c r="L3969" i="1"/>
  <c r="K3969" i="1"/>
  <c r="L3971" i="1"/>
  <c r="K3971" i="1"/>
  <c r="L3973" i="1"/>
  <c r="K3973" i="1"/>
  <c r="L3976" i="1"/>
  <c r="K3976" i="1"/>
  <c r="L3978" i="1"/>
  <c r="K3978" i="1"/>
  <c r="L3980" i="1"/>
  <c r="K3980" i="1"/>
  <c r="L3983" i="1"/>
  <c r="K3983" i="1"/>
  <c r="L3994" i="1"/>
  <c r="K3994" i="1"/>
  <c r="L3996" i="1"/>
  <c r="K3996" i="1"/>
  <c r="L4023" i="1"/>
  <c r="K4023" i="1"/>
  <c r="L4025" i="1"/>
  <c r="K4025" i="1"/>
  <c r="L4027" i="1"/>
  <c r="K4027" i="1"/>
  <c r="L4029" i="1"/>
  <c r="K4029" i="1"/>
  <c r="L4031" i="1"/>
  <c r="K4031" i="1"/>
  <c r="L4040" i="1"/>
  <c r="K4040" i="1"/>
  <c r="L4042" i="1"/>
  <c r="K4042" i="1"/>
  <c r="L4044" i="1"/>
  <c r="K4044" i="1"/>
  <c r="L4046" i="1"/>
  <c r="K4046" i="1"/>
  <c r="L4048" i="1"/>
  <c r="K4048" i="1"/>
  <c r="L4050" i="1"/>
  <c r="K4050" i="1"/>
  <c r="L4052" i="1"/>
  <c r="K4052" i="1"/>
  <c r="L4054" i="1"/>
  <c r="K4054" i="1"/>
  <c r="L4056" i="1"/>
  <c r="K4056" i="1"/>
  <c r="L4058" i="1"/>
  <c r="K4058" i="1"/>
  <c r="L4060" i="1"/>
  <c r="K4060" i="1"/>
  <c r="L4062" i="1"/>
  <c r="K4062" i="1"/>
  <c r="L4102" i="1"/>
  <c r="K4102" i="1"/>
  <c r="L4104" i="1"/>
  <c r="K4104" i="1"/>
  <c r="L4106" i="1"/>
  <c r="K4106" i="1"/>
  <c r="L4108" i="1"/>
  <c r="K4108" i="1"/>
  <c r="L4110" i="1"/>
  <c r="K4110" i="1"/>
  <c r="L4113" i="1"/>
  <c r="K4113" i="1"/>
  <c r="L4115" i="1"/>
  <c r="K4115" i="1"/>
  <c r="L4117" i="1"/>
  <c r="K4117" i="1"/>
  <c r="L4119" i="1"/>
  <c r="K4119" i="1"/>
  <c r="L4121" i="1"/>
  <c r="K4121" i="1"/>
  <c r="L4123" i="1"/>
  <c r="K4123" i="1"/>
  <c r="L4146" i="1"/>
  <c r="K4146" i="1"/>
  <c r="L4148" i="1"/>
  <c r="K4148" i="1"/>
  <c r="L4150" i="1"/>
  <c r="K4150" i="1"/>
  <c r="L4175" i="1"/>
  <c r="K4175" i="1"/>
  <c r="L4180" i="1"/>
  <c r="K4180" i="1"/>
  <c r="L4181" i="1"/>
  <c r="K4181" i="1"/>
  <c r="L4186" i="1"/>
  <c r="L4188" i="1"/>
  <c r="K4188" i="1"/>
  <c r="L4225" i="1"/>
  <c r="K4225" i="1"/>
  <c r="L4227" i="1"/>
  <c r="K4227" i="1"/>
  <c r="L4229" i="1"/>
  <c r="K4229" i="1"/>
  <c r="L4231" i="1"/>
  <c r="K4231" i="1"/>
  <c r="L4233" i="1"/>
  <c r="K4233" i="1"/>
  <c r="L4235" i="1"/>
  <c r="K4235" i="1"/>
  <c r="L4237" i="1"/>
  <c r="K4237" i="1"/>
  <c r="L4239" i="1"/>
  <c r="K4239" i="1"/>
  <c r="L4241" i="1"/>
  <c r="K4241" i="1"/>
  <c r="L4243" i="1"/>
  <c r="K4243" i="1"/>
  <c r="L4245" i="1"/>
  <c r="K4245" i="1"/>
  <c r="L4247" i="1"/>
  <c r="K4247" i="1"/>
  <c r="L4249" i="1"/>
  <c r="K4249" i="1"/>
  <c r="L4251" i="1"/>
  <c r="K4251" i="1"/>
  <c r="L4253" i="1"/>
  <c r="K4253" i="1"/>
  <c r="L4255" i="1"/>
  <c r="K4255" i="1"/>
  <c r="L4257" i="1"/>
  <c r="K4257" i="1"/>
  <c r="L4259" i="1"/>
  <c r="K4259" i="1"/>
  <c r="L4261" i="1"/>
  <c r="K4261" i="1"/>
  <c r="L4263" i="1"/>
  <c r="K4263" i="1"/>
  <c r="L4265" i="1"/>
  <c r="K4265" i="1"/>
  <c r="L4267" i="1"/>
  <c r="K4267" i="1"/>
  <c r="L4269" i="1"/>
  <c r="K4269" i="1"/>
  <c r="L4271" i="1"/>
  <c r="K4271" i="1"/>
  <c r="J2936" i="3"/>
  <c r="K2936" i="3" s="1"/>
  <c r="J2937" i="3"/>
  <c r="K2937" i="3" s="1"/>
  <c r="J2938" i="3"/>
  <c r="K2938" i="3" s="1"/>
  <c r="J2939" i="3"/>
  <c r="K2939" i="3" s="1"/>
  <c r="J2940" i="3"/>
  <c r="K2940" i="3" s="1"/>
  <c r="J2941" i="3"/>
  <c r="K2941" i="3" s="1"/>
  <c r="J2942" i="3"/>
  <c r="K2942" i="3" s="1"/>
  <c r="J2943" i="3"/>
  <c r="K2943" i="3" s="1"/>
  <c r="J2944" i="3"/>
  <c r="K2944" i="3" s="1"/>
  <c r="J2945" i="3"/>
  <c r="K2945" i="3" s="1"/>
  <c r="J2946" i="3"/>
  <c r="K2946" i="3" s="1"/>
  <c r="J2947" i="3"/>
  <c r="K2947" i="3" s="1"/>
  <c r="J2948" i="3"/>
  <c r="K2948" i="3" s="1"/>
  <c r="J2949" i="3"/>
  <c r="K2949" i="3" s="1"/>
  <c r="J2950" i="3"/>
  <c r="K2950" i="3" s="1"/>
  <c r="J2951" i="3"/>
  <c r="K2951" i="3" s="1"/>
  <c r="J2952" i="3"/>
  <c r="K2952" i="3" s="1"/>
  <c r="J2953" i="3"/>
  <c r="K2953" i="3" s="1"/>
  <c r="J2954" i="3"/>
  <c r="K2954" i="3" s="1"/>
  <c r="J2955" i="3"/>
  <c r="K2955" i="3" s="1"/>
  <c r="J2956" i="3"/>
  <c r="K2956" i="3" s="1"/>
  <c r="J2957" i="3"/>
  <c r="K2957" i="3" s="1"/>
  <c r="J2958" i="3"/>
  <c r="K2958" i="3" s="1"/>
  <c r="J2959" i="3"/>
  <c r="K2959" i="3" s="1"/>
  <c r="J2960" i="3"/>
  <c r="K2960" i="3" s="1"/>
  <c r="J2961" i="3"/>
  <c r="K2961" i="3" s="1"/>
  <c r="J2962" i="3"/>
  <c r="K2962" i="3" s="1"/>
  <c r="J2963" i="3"/>
  <c r="K2963" i="3" s="1"/>
  <c r="L2938" i="3"/>
  <c r="L2939" i="3"/>
  <c r="L2940" i="3"/>
  <c r="L2941" i="3"/>
  <c r="L2946" i="3"/>
  <c r="L2947" i="3"/>
  <c r="L2948" i="3"/>
  <c r="L2949" i="3"/>
  <c r="L2954" i="3"/>
  <c r="L2955" i="3"/>
  <c r="L2956" i="3"/>
  <c r="L2957" i="3"/>
  <c r="L2962" i="3"/>
  <c r="L2963" i="3"/>
  <c r="J2917" i="3"/>
  <c r="K2917" i="3" s="1"/>
  <c r="J2918" i="3"/>
  <c r="K2918" i="3" s="1"/>
  <c r="J2919" i="3"/>
  <c r="J2920" i="3"/>
  <c r="J2921" i="3"/>
  <c r="J2922" i="3"/>
  <c r="J2923" i="3"/>
  <c r="J2924" i="3"/>
  <c r="J2925" i="3"/>
  <c r="J2926" i="3"/>
  <c r="K2926" i="3" s="1"/>
  <c r="J2927" i="3"/>
  <c r="J2928" i="3"/>
  <c r="J2929" i="3"/>
  <c r="J2930" i="3"/>
  <c r="K2930" i="3" s="1"/>
  <c r="J2931" i="3"/>
  <c r="J2932" i="3"/>
  <c r="J2933" i="3"/>
  <c r="J2934" i="3"/>
  <c r="K2934" i="3" s="1"/>
  <c r="J2935" i="3"/>
  <c r="J2857" i="3"/>
  <c r="K2857" i="3" s="1"/>
  <c r="J2858" i="3"/>
  <c r="K2858" i="3" s="1"/>
  <c r="J2859" i="3"/>
  <c r="K2859" i="3" s="1"/>
  <c r="J2860" i="3"/>
  <c r="K2860" i="3" s="1"/>
  <c r="J2861" i="3"/>
  <c r="K2861" i="3" s="1"/>
  <c r="J2862" i="3"/>
  <c r="K2862" i="3" s="1"/>
  <c r="J2863" i="3"/>
  <c r="K2863" i="3" s="1"/>
  <c r="J2864" i="3"/>
  <c r="K2864" i="3" s="1"/>
  <c r="J2865" i="3"/>
  <c r="K2865" i="3" s="1"/>
  <c r="J2866" i="3"/>
  <c r="K2866" i="3" s="1"/>
  <c r="J2867" i="3"/>
  <c r="K2867" i="3" s="1"/>
  <c r="J2868" i="3"/>
  <c r="K2868" i="3" s="1"/>
  <c r="J2869" i="3"/>
  <c r="K2869" i="3" s="1"/>
  <c r="J2870" i="3"/>
  <c r="K2870" i="3" s="1"/>
  <c r="J2871" i="3"/>
  <c r="K2871" i="3" s="1"/>
  <c r="J2872" i="3"/>
  <c r="K2872" i="3" s="1"/>
  <c r="J2873" i="3"/>
  <c r="K2873" i="3" s="1"/>
  <c r="J2874" i="3"/>
  <c r="K2874" i="3" s="1"/>
  <c r="J2875" i="3"/>
  <c r="K2875" i="3" s="1"/>
  <c r="J2876" i="3"/>
  <c r="K2876" i="3" s="1"/>
  <c r="J2877" i="3"/>
  <c r="K2877" i="3" s="1"/>
  <c r="J2878" i="3"/>
  <c r="K2878" i="3" s="1"/>
  <c r="J2879" i="3"/>
  <c r="K2879" i="3" s="1"/>
  <c r="J2880" i="3"/>
  <c r="K2880" i="3" s="1"/>
  <c r="J2881" i="3"/>
  <c r="K2881" i="3" s="1"/>
  <c r="J2882" i="3"/>
  <c r="K2882" i="3" s="1"/>
  <c r="J2883" i="3"/>
  <c r="K2883" i="3" s="1"/>
  <c r="J2884" i="3"/>
  <c r="K2884" i="3" s="1"/>
  <c r="J2885" i="3"/>
  <c r="K2885" i="3" s="1"/>
  <c r="J2886" i="3"/>
  <c r="K2886" i="3" s="1"/>
  <c r="J2887" i="3"/>
  <c r="K2887" i="3" s="1"/>
  <c r="J2888" i="3"/>
  <c r="K2888" i="3" s="1"/>
  <c r="J2889" i="3"/>
  <c r="K2889" i="3" s="1"/>
  <c r="J2890" i="3"/>
  <c r="K2890" i="3" s="1"/>
  <c r="J2891" i="3"/>
  <c r="K2891" i="3" s="1"/>
  <c r="J2892" i="3"/>
  <c r="K2892" i="3" s="1"/>
  <c r="J2893" i="3"/>
  <c r="K2893" i="3" s="1"/>
  <c r="J2894" i="3"/>
  <c r="K2894" i="3" s="1"/>
  <c r="J2895" i="3"/>
  <c r="K2895" i="3" s="1"/>
  <c r="J2896" i="3"/>
  <c r="K2896" i="3" s="1"/>
  <c r="J2897" i="3"/>
  <c r="K2897" i="3" s="1"/>
  <c r="J2898" i="3"/>
  <c r="K2898" i="3" s="1"/>
  <c r="J2899" i="3"/>
  <c r="K2899" i="3" s="1"/>
  <c r="J2900" i="3"/>
  <c r="K2900" i="3" s="1"/>
  <c r="J2901" i="3"/>
  <c r="J2902" i="3"/>
  <c r="K2902" i="3" s="1"/>
  <c r="J2903" i="3"/>
  <c r="J2904" i="3"/>
  <c r="K2904" i="3" s="1"/>
  <c r="J2905" i="3"/>
  <c r="K2905" i="3" s="1"/>
  <c r="J2906" i="3"/>
  <c r="K2906" i="3" s="1"/>
  <c r="J2907" i="3"/>
  <c r="J2908" i="3"/>
  <c r="K2908" i="3" s="1"/>
  <c r="J2909" i="3"/>
  <c r="K2909" i="3" s="1"/>
  <c r="J2910" i="3"/>
  <c r="K2910" i="3" s="1"/>
  <c r="J2911" i="3"/>
  <c r="J2912" i="3"/>
  <c r="K2912" i="3" s="1"/>
  <c r="J2913" i="3"/>
  <c r="K2913" i="3" s="1"/>
  <c r="J2914" i="3"/>
  <c r="K2914" i="3" s="1"/>
  <c r="J2915" i="3"/>
  <c r="J2916" i="3"/>
  <c r="K2916" i="3" s="1"/>
  <c r="L2861" i="3"/>
  <c r="L2862" i="3"/>
  <c r="L2863" i="3"/>
  <c r="L2864" i="3"/>
  <c r="L2869" i="3"/>
  <c r="L2870" i="3"/>
  <c r="L2871" i="3"/>
  <c r="L2872" i="3"/>
  <c r="L2877" i="3"/>
  <c r="L2878" i="3"/>
  <c r="L2879" i="3"/>
  <c r="L2880" i="3"/>
  <c r="L2885" i="3"/>
  <c r="L2886" i="3"/>
  <c r="L2887" i="3"/>
  <c r="L2888" i="3"/>
  <c r="L2893" i="3"/>
  <c r="L2894" i="3"/>
  <c r="L2895" i="3"/>
  <c r="L2896" i="3"/>
  <c r="L2902" i="3"/>
  <c r="L2904" i="3"/>
  <c r="L2905" i="3"/>
  <c r="L2906" i="3"/>
  <c r="L2909" i="3"/>
  <c r="L2910" i="3"/>
  <c r="L2912" i="3"/>
  <c r="L2913" i="3"/>
  <c r="L2914"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K2697" i="3" s="1"/>
  <c r="J2698" i="3"/>
  <c r="J2699" i="3"/>
  <c r="K2699" i="3" s="1"/>
  <c r="J2700" i="3"/>
  <c r="J2701" i="3"/>
  <c r="J2702" i="3"/>
  <c r="J2703" i="3"/>
  <c r="J2704" i="3"/>
  <c r="J2705" i="3"/>
  <c r="J2706" i="3"/>
  <c r="J2707" i="3"/>
  <c r="J2708" i="3"/>
  <c r="J2709" i="3"/>
  <c r="J2710" i="3"/>
  <c r="J2711" i="3"/>
  <c r="J2712" i="3"/>
  <c r="J2713" i="3"/>
  <c r="K2713" i="3" s="1"/>
  <c r="J2714" i="3"/>
  <c r="K2714" i="3" s="1"/>
  <c r="J2715" i="3"/>
  <c r="K2715" i="3" s="1"/>
  <c r="J2716" i="3"/>
  <c r="J2717" i="3"/>
  <c r="J2718" i="3"/>
  <c r="J2719" i="3"/>
  <c r="J2720" i="3"/>
  <c r="J2721" i="3"/>
  <c r="K2721" i="3" s="1"/>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K2747" i="3" s="1"/>
  <c r="J2748" i="3"/>
  <c r="J2749" i="3"/>
  <c r="J2750" i="3"/>
  <c r="J2751" i="3"/>
  <c r="J2752" i="3"/>
  <c r="J2753" i="3"/>
  <c r="J2754" i="3"/>
  <c r="J2755" i="3"/>
  <c r="J2756" i="3"/>
  <c r="J2757" i="3"/>
  <c r="J2758" i="3"/>
  <c r="J2759" i="3"/>
  <c r="J2760" i="3"/>
  <c r="J2761" i="3"/>
  <c r="K2761" i="3" s="1"/>
  <c r="J2762" i="3"/>
  <c r="J2763" i="3"/>
  <c r="J2764" i="3"/>
  <c r="J2765" i="3"/>
  <c r="K2765" i="3" s="1"/>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K2795" i="3" s="1"/>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K2843" i="3" s="1"/>
  <c r="J2844" i="3"/>
  <c r="J2845" i="3"/>
  <c r="J2846" i="3"/>
  <c r="J2847" i="3"/>
  <c r="J2848" i="3"/>
  <c r="J2849" i="3"/>
  <c r="K2849" i="3" s="1"/>
  <c r="J2850" i="3"/>
  <c r="J2851" i="3"/>
  <c r="J2852" i="3"/>
  <c r="J2853" i="3"/>
  <c r="J2854" i="3"/>
  <c r="J2855" i="3"/>
  <c r="J2856" i="3"/>
  <c r="L2697" i="3"/>
  <c r="L2699" i="3"/>
  <c r="L2713" i="3"/>
  <c r="L2714" i="3"/>
  <c r="L2715" i="3"/>
  <c r="L2721" i="3"/>
  <c r="L2747" i="3"/>
  <c r="L2761" i="3"/>
  <c r="L2843" i="3"/>
  <c r="J3137" i="1"/>
  <c r="K3137" i="1" s="1"/>
  <c r="J3138" i="1"/>
  <c r="J3139" i="1"/>
  <c r="J3140" i="1"/>
  <c r="J3141" i="1"/>
  <c r="J3142" i="1"/>
  <c r="J3143" i="1"/>
  <c r="J3144" i="1"/>
  <c r="J3145" i="1"/>
  <c r="J3146" i="1"/>
  <c r="J3147" i="1"/>
  <c r="J3148" i="1"/>
  <c r="J3149" i="1"/>
  <c r="J3150" i="1"/>
  <c r="J3151" i="1"/>
  <c r="J3152" i="1"/>
  <c r="J3153" i="1"/>
  <c r="J3154" i="1"/>
  <c r="J3155" i="1"/>
  <c r="J3156" i="1"/>
  <c r="J3157" i="1"/>
  <c r="J3158" i="1"/>
  <c r="M3137" i="1"/>
  <c r="M3138" i="1"/>
  <c r="M3139" i="1"/>
  <c r="M3140" i="1"/>
  <c r="M3141" i="1"/>
  <c r="M3142" i="1"/>
  <c r="M3143" i="1"/>
  <c r="M3144" i="1"/>
  <c r="M3145" i="1"/>
  <c r="M3146" i="1"/>
  <c r="M3147" i="1"/>
  <c r="M3148" i="1"/>
  <c r="M3149" i="1"/>
  <c r="M3150" i="1"/>
  <c r="M3151" i="1"/>
  <c r="M3152" i="1"/>
  <c r="M3153" i="1"/>
  <c r="M3154" i="1"/>
  <c r="M3155" i="1"/>
  <c r="M3156" i="1"/>
  <c r="M3157" i="1"/>
  <c r="M3158" i="1"/>
  <c r="J3124" i="1"/>
  <c r="J3125" i="1"/>
  <c r="J3126" i="1"/>
  <c r="K3126" i="1" s="1"/>
  <c r="J3127" i="1"/>
  <c r="J3128" i="1"/>
  <c r="J3129" i="1"/>
  <c r="J3130" i="1"/>
  <c r="J3131" i="1"/>
  <c r="J3132" i="1"/>
  <c r="J3133" i="1"/>
  <c r="J3134" i="1"/>
  <c r="J3135" i="1"/>
  <c r="J3136" i="1"/>
  <c r="M3124" i="1"/>
  <c r="M3125" i="1"/>
  <c r="M3126" i="1"/>
  <c r="M3127" i="1"/>
  <c r="M3128" i="1"/>
  <c r="M3129" i="1"/>
  <c r="M3130" i="1"/>
  <c r="M3131" i="1"/>
  <c r="M3132" i="1"/>
  <c r="M3133" i="1"/>
  <c r="M3134" i="1"/>
  <c r="M3135" i="1"/>
  <c r="M3136" i="1"/>
  <c r="J2916" i="1"/>
  <c r="K2916" i="1" s="1"/>
  <c r="J2917" i="1"/>
  <c r="K2917" i="1" s="1"/>
  <c r="J2918" i="1"/>
  <c r="K2918" i="1" s="1"/>
  <c r="J2919" i="1"/>
  <c r="K2919" i="1" s="1"/>
  <c r="J2920" i="1"/>
  <c r="K2920" i="1" s="1"/>
  <c r="J2921" i="1"/>
  <c r="K2921" i="1" s="1"/>
  <c r="J2922" i="1"/>
  <c r="K2922" i="1" s="1"/>
  <c r="J2923" i="1"/>
  <c r="K2923" i="1" s="1"/>
  <c r="J2924" i="1"/>
  <c r="K2924" i="1" s="1"/>
  <c r="J2925" i="1"/>
  <c r="K2925" i="1" s="1"/>
  <c r="J2926" i="1"/>
  <c r="K2926" i="1" s="1"/>
  <c r="J2927" i="1"/>
  <c r="K2927" i="1" s="1"/>
  <c r="J2928" i="1"/>
  <c r="K2928" i="1" s="1"/>
  <c r="J2929" i="1"/>
  <c r="K2929" i="1" s="1"/>
  <c r="J2930" i="1"/>
  <c r="K2930" i="1" s="1"/>
  <c r="J2931" i="1"/>
  <c r="K2931" i="1" s="1"/>
  <c r="J2932" i="1"/>
  <c r="K2932" i="1" s="1"/>
  <c r="J2933" i="1"/>
  <c r="K2933" i="1" s="1"/>
  <c r="J2934" i="1"/>
  <c r="K2934" i="1" s="1"/>
  <c r="J2935" i="1"/>
  <c r="K2935" i="1" s="1"/>
  <c r="J2936" i="1"/>
  <c r="K2936" i="1" s="1"/>
  <c r="J2937" i="1"/>
  <c r="K2937" i="1" s="1"/>
  <c r="J2938" i="1"/>
  <c r="K2938" i="1" s="1"/>
  <c r="J2939" i="1"/>
  <c r="K2939" i="1" s="1"/>
  <c r="J2940" i="1"/>
  <c r="K2940" i="1" s="1"/>
  <c r="J2941" i="1"/>
  <c r="K2941" i="1" s="1"/>
  <c r="J2942" i="1"/>
  <c r="K2942" i="1" s="1"/>
  <c r="J2943" i="1"/>
  <c r="K2943" i="1" s="1"/>
  <c r="J2944" i="1"/>
  <c r="K2944" i="1" s="1"/>
  <c r="J2945" i="1"/>
  <c r="K2945" i="1" s="1"/>
  <c r="J2946" i="1"/>
  <c r="K2946" i="1" s="1"/>
  <c r="J2947" i="1"/>
  <c r="K2947" i="1" s="1"/>
  <c r="J2948" i="1"/>
  <c r="K2948" i="1" s="1"/>
  <c r="J2949" i="1"/>
  <c r="K2949" i="1" s="1"/>
  <c r="J2950" i="1"/>
  <c r="K2950" i="1" s="1"/>
  <c r="J2951" i="1"/>
  <c r="K2951" i="1" s="1"/>
  <c r="J2952" i="1"/>
  <c r="K2952" i="1" s="1"/>
  <c r="J2953" i="1"/>
  <c r="K2953" i="1" s="1"/>
  <c r="J2954" i="1"/>
  <c r="K2954" i="1" s="1"/>
  <c r="J2955" i="1"/>
  <c r="K2955" i="1" s="1"/>
  <c r="J2956" i="1"/>
  <c r="K2956" i="1" s="1"/>
  <c r="J2957" i="1"/>
  <c r="K2957" i="1" s="1"/>
  <c r="J2958" i="1"/>
  <c r="K2958" i="1" s="1"/>
  <c r="J2959" i="1"/>
  <c r="K2959" i="1" s="1"/>
  <c r="J2960" i="1"/>
  <c r="K2960" i="1" s="1"/>
  <c r="J2961" i="1"/>
  <c r="K2961" i="1" s="1"/>
  <c r="J2962" i="1"/>
  <c r="K2962" i="1" s="1"/>
  <c r="J2963" i="1"/>
  <c r="K2963" i="1" s="1"/>
  <c r="J2964" i="1"/>
  <c r="K2964" i="1" s="1"/>
  <c r="J2965" i="1"/>
  <c r="K2965" i="1" s="1"/>
  <c r="J2966" i="1"/>
  <c r="K2966" i="1" s="1"/>
  <c r="J2967" i="1"/>
  <c r="K2967" i="1" s="1"/>
  <c r="J2968" i="1"/>
  <c r="K2968" i="1" s="1"/>
  <c r="J2969" i="1"/>
  <c r="K2969" i="1" s="1"/>
  <c r="J2970" i="1"/>
  <c r="K2970" i="1" s="1"/>
  <c r="J2971" i="1"/>
  <c r="K2971" i="1" s="1"/>
  <c r="J2972" i="1"/>
  <c r="K2972" i="1" s="1"/>
  <c r="J2973" i="1"/>
  <c r="K2973" i="1" s="1"/>
  <c r="J2974" i="1"/>
  <c r="K2974" i="1" s="1"/>
  <c r="J2975" i="1"/>
  <c r="K2975" i="1" s="1"/>
  <c r="J2976" i="1"/>
  <c r="K2976" i="1" s="1"/>
  <c r="J2977" i="1"/>
  <c r="K2977" i="1" s="1"/>
  <c r="J2978" i="1"/>
  <c r="K2978" i="1" s="1"/>
  <c r="J2979" i="1"/>
  <c r="K2979" i="1" s="1"/>
  <c r="J2980" i="1"/>
  <c r="K2980" i="1" s="1"/>
  <c r="J2981" i="1"/>
  <c r="K2981" i="1" s="1"/>
  <c r="J2982" i="1"/>
  <c r="K2982" i="1" s="1"/>
  <c r="J2983" i="1"/>
  <c r="K2983" i="1" s="1"/>
  <c r="J2984" i="1"/>
  <c r="K2984" i="1" s="1"/>
  <c r="J2985" i="1"/>
  <c r="K2985" i="1" s="1"/>
  <c r="J2986" i="1"/>
  <c r="K2986" i="1" s="1"/>
  <c r="J2987" i="1"/>
  <c r="K2987" i="1" s="1"/>
  <c r="J2988" i="1"/>
  <c r="K2988" i="1" s="1"/>
  <c r="J2989" i="1"/>
  <c r="K2989" i="1" s="1"/>
  <c r="J2990" i="1"/>
  <c r="K2990" i="1" s="1"/>
  <c r="J2991" i="1"/>
  <c r="K2991" i="1" s="1"/>
  <c r="J2992" i="1"/>
  <c r="K2992" i="1" s="1"/>
  <c r="J2993" i="1"/>
  <c r="K2993" i="1" s="1"/>
  <c r="J2994" i="1"/>
  <c r="K2994" i="1" s="1"/>
  <c r="J2995" i="1"/>
  <c r="K2995" i="1" s="1"/>
  <c r="J2996" i="1"/>
  <c r="K2996" i="1" s="1"/>
  <c r="J2997" i="1"/>
  <c r="K2997" i="1" s="1"/>
  <c r="J2998" i="1"/>
  <c r="K2998" i="1" s="1"/>
  <c r="J2999" i="1"/>
  <c r="K2999" i="1" s="1"/>
  <c r="J3000" i="1"/>
  <c r="K3000" i="1" s="1"/>
  <c r="J3001" i="1"/>
  <c r="K3001" i="1" s="1"/>
  <c r="J3002" i="1"/>
  <c r="K3002" i="1" s="1"/>
  <c r="J3003" i="1"/>
  <c r="K3003" i="1" s="1"/>
  <c r="J3004" i="1"/>
  <c r="K3004" i="1" s="1"/>
  <c r="J3005" i="1"/>
  <c r="K3005" i="1" s="1"/>
  <c r="J3006" i="1"/>
  <c r="K3006" i="1" s="1"/>
  <c r="J3007" i="1"/>
  <c r="K3007" i="1" s="1"/>
  <c r="J3008" i="1"/>
  <c r="K3008" i="1" s="1"/>
  <c r="J3009" i="1"/>
  <c r="K3009" i="1" s="1"/>
  <c r="J3010" i="1"/>
  <c r="K3010" i="1" s="1"/>
  <c r="J3011" i="1"/>
  <c r="K3011" i="1" s="1"/>
  <c r="J3012" i="1"/>
  <c r="K3012" i="1" s="1"/>
  <c r="J3013" i="1"/>
  <c r="K3013" i="1" s="1"/>
  <c r="J3014" i="1"/>
  <c r="K3014" i="1" s="1"/>
  <c r="J3015" i="1"/>
  <c r="K3015" i="1" s="1"/>
  <c r="J3016" i="1"/>
  <c r="K3016" i="1" s="1"/>
  <c r="J3017" i="1"/>
  <c r="K3017" i="1" s="1"/>
  <c r="J3018" i="1"/>
  <c r="K3018" i="1" s="1"/>
  <c r="J3019" i="1"/>
  <c r="K3019" i="1" s="1"/>
  <c r="J3020" i="1"/>
  <c r="K3020" i="1" s="1"/>
  <c r="J3021" i="1"/>
  <c r="K3021" i="1" s="1"/>
  <c r="J3022" i="1"/>
  <c r="K3022" i="1" s="1"/>
  <c r="J3023" i="1"/>
  <c r="K3023" i="1" s="1"/>
  <c r="J3024" i="1"/>
  <c r="K3024" i="1" s="1"/>
  <c r="J3025" i="1"/>
  <c r="K3025" i="1" s="1"/>
  <c r="J3026" i="1"/>
  <c r="K3026" i="1" s="1"/>
  <c r="J3027" i="1"/>
  <c r="K3027" i="1" s="1"/>
  <c r="J3028" i="1"/>
  <c r="K3028" i="1" s="1"/>
  <c r="J3029" i="1"/>
  <c r="K3029" i="1" s="1"/>
  <c r="J3030" i="1"/>
  <c r="K3030" i="1" s="1"/>
  <c r="J3031" i="1"/>
  <c r="K3031" i="1" s="1"/>
  <c r="J3032" i="1"/>
  <c r="K3032" i="1" s="1"/>
  <c r="J3033" i="1"/>
  <c r="K3033" i="1" s="1"/>
  <c r="J3034" i="1"/>
  <c r="K3034" i="1" s="1"/>
  <c r="J3035" i="1"/>
  <c r="K3035" i="1" s="1"/>
  <c r="J3036" i="1"/>
  <c r="K3036" i="1" s="1"/>
  <c r="J3037" i="1"/>
  <c r="K3037" i="1" s="1"/>
  <c r="J3038" i="1"/>
  <c r="K3038" i="1" s="1"/>
  <c r="J3039" i="1"/>
  <c r="K3039" i="1" s="1"/>
  <c r="J3040" i="1"/>
  <c r="K3040" i="1" s="1"/>
  <c r="J3041" i="1"/>
  <c r="K3041" i="1" s="1"/>
  <c r="J3042" i="1"/>
  <c r="K3042" i="1" s="1"/>
  <c r="J3043" i="1"/>
  <c r="K3043" i="1" s="1"/>
  <c r="J3044" i="1"/>
  <c r="K3044" i="1" s="1"/>
  <c r="J3045" i="1"/>
  <c r="K3045" i="1" s="1"/>
  <c r="J3046" i="1"/>
  <c r="K3046" i="1" s="1"/>
  <c r="J3047" i="1"/>
  <c r="K3047" i="1" s="1"/>
  <c r="J3048" i="1"/>
  <c r="K3048" i="1" s="1"/>
  <c r="J3049" i="1"/>
  <c r="K3049" i="1" s="1"/>
  <c r="J3050" i="1"/>
  <c r="K3050" i="1" s="1"/>
  <c r="J3051" i="1"/>
  <c r="K3051" i="1" s="1"/>
  <c r="J3052" i="1"/>
  <c r="K3052" i="1" s="1"/>
  <c r="J3053" i="1"/>
  <c r="K3053" i="1" s="1"/>
  <c r="J3054" i="1"/>
  <c r="K3054" i="1" s="1"/>
  <c r="J3055" i="1"/>
  <c r="K3055" i="1" s="1"/>
  <c r="J3056" i="1"/>
  <c r="K3056" i="1" s="1"/>
  <c r="J3057" i="1"/>
  <c r="K3057" i="1" s="1"/>
  <c r="J3058" i="1"/>
  <c r="K3058" i="1" s="1"/>
  <c r="J3059" i="1"/>
  <c r="K3059" i="1" s="1"/>
  <c r="J3060" i="1"/>
  <c r="K3060" i="1" s="1"/>
  <c r="J3061" i="1"/>
  <c r="K3061" i="1" s="1"/>
  <c r="J3062" i="1"/>
  <c r="K3062" i="1" s="1"/>
  <c r="J3063" i="1"/>
  <c r="K3063" i="1" s="1"/>
  <c r="J3064" i="1"/>
  <c r="K3064" i="1" s="1"/>
  <c r="J3065" i="1"/>
  <c r="K3065" i="1" s="1"/>
  <c r="J3066" i="1"/>
  <c r="K3066" i="1" s="1"/>
  <c r="J3067" i="1"/>
  <c r="K3067" i="1" s="1"/>
  <c r="J3068" i="1"/>
  <c r="K3068" i="1" s="1"/>
  <c r="J3069" i="1"/>
  <c r="K3069" i="1" s="1"/>
  <c r="J3070" i="1"/>
  <c r="K3070" i="1" s="1"/>
  <c r="J3071" i="1"/>
  <c r="K3071" i="1" s="1"/>
  <c r="J3072" i="1"/>
  <c r="K3072" i="1" s="1"/>
  <c r="J3073" i="1"/>
  <c r="K3073" i="1" s="1"/>
  <c r="J3074" i="1"/>
  <c r="K3074" i="1" s="1"/>
  <c r="J3075" i="1"/>
  <c r="K3075" i="1" s="1"/>
  <c r="J3076" i="1"/>
  <c r="K3076" i="1" s="1"/>
  <c r="J3077" i="1"/>
  <c r="K3077" i="1" s="1"/>
  <c r="J3078" i="1"/>
  <c r="K3078" i="1" s="1"/>
  <c r="J3079" i="1"/>
  <c r="K3079" i="1" s="1"/>
  <c r="J3080" i="1"/>
  <c r="K3080" i="1" s="1"/>
  <c r="J3081" i="1"/>
  <c r="K3081" i="1" s="1"/>
  <c r="J3082" i="1"/>
  <c r="K3082" i="1" s="1"/>
  <c r="J3083" i="1"/>
  <c r="K3083" i="1" s="1"/>
  <c r="J3084" i="1"/>
  <c r="K3084" i="1" s="1"/>
  <c r="J3085" i="1"/>
  <c r="K3085" i="1" s="1"/>
  <c r="J3086" i="1"/>
  <c r="K3086" i="1" s="1"/>
  <c r="J3087" i="1"/>
  <c r="K3087" i="1" s="1"/>
  <c r="J3088" i="1"/>
  <c r="K3088" i="1" s="1"/>
  <c r="J3089" i="1"/>
  <c r="K3089" i="1" s="1"/>
  <c r="J3090" i="1"/>
  <c r="K3090" i="1" s="1"/>
  <c r="J3091" i="1"/>
  <c r="K3091" i="1" s="1"/>
  <c r="J3092" i="1"/>
  <c r="K3092" i="1" s="1"/>
  <c r="J3093" i="1"/>
  <c r="K3093" i="1" s="1"/>
  <c r="J3094" i="1"/>
  <c r="K3094" i="1" s="1"/>
  <c r="J3095" i="1"/>
  <c r="K3095" i="1" s="1"/>
  <c r="J3096" i="1"/>
  <c r="K3096" i="1" s="1"/>
  <c r="J3097" i="1"/>
  <c r="K3097" i="1" s="1"/>
  <c r="J3098" i="1"/>
  <c r="K3098" i="1" s="1"/>
  <c r="J3099" i="1"/>
  <c r="K3099" i="1" s="1"/>
  <c r="J3100" i="1"/>
  <c r="K3100" i="1" s="1"/>
  <c r="J3101" i="1"/>
  <c r="K3101" i="1" s="1"/>
  <c r="J3102" i="1"/>
  <c r="K3102" i="1" s="1"/>
  <c r="J3103" i="1"/>
  <c r="K3103" i="1" s="1"/>
  <c r="J3104" i="1"/>
  <c r="K3104" i="1" s="1"/>
  <c r="J3105" i="1"/>
  <c r="K3105" i="1" s="1"/>
  <c r="J3106" i="1"/>
  <c r="K3106" i="1" s="1"/>
  <c r="J3107" i="1"/>
  <c r="K3107" i="1" s="1"/>
  <c r="J3108" i="1"/>
  <c r="K3108" i="1" s="1"/>
  <c r="J3109" i="1"/>
  <c r="K3109" i="1" s="1"/>
  <c r="J3110" i="1"/>
  <c r="K3110" i="1" s="1"/>
  <c r="J3111" i="1"/>
  <c r="K3111" i="1" s="1"/>
  <c r="J3112" i="1"/>
  <c r="K3112" i="1" s="1"/>
  <c r="J3113" i="1"/>
  <c r="K3113" i="1" s="1"/>
  <c r="J3114" i="1"/>
  <c r="K3114" i="1" s="1"/>
  <c r="J3115" i="1"/>
  <c r="K3115" i="1" s="1"/>
  <c r="J3116" i="1"/>
  <c r="K3116" i="1" s="1"/>
  <c r="J3117" i="1"/>
  <c r="K3117" i="1" s="1"/>
  <c r="J3118" i="1"/>
  <c r="K3118" i="1" s="1"/>
  <c r="J3119" i="1"/>
  <c r="K3119" i="1" s="1"/>
  <c r="J3120" i="1"/>
  <c r="K3120" i="1" s="1"/>
  <c r="J3121" i="1"/>
  <c r="K3121" i="1" s="1"/>
  <c r="J3122" i="1"/>
  <c r="K3122" i="1" s="1"/>
  <c r="J3123" i="1"/>
  <c r="K3123" i="1" s="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L2849" i="3" l="1"/>
  <c r="L2900" i="3"/>
  <c r="L2892" i="3"/>
  <c r="L2884" i="3"/>
  <c r="L2876" i="3"/>
  <c r="L2868" i="3"/>
  <c r="L2860" i="3"/>
  <c r="L2926" i="3"/>
  <c r="L2961" i="3"/>
  <c r="L2953" i="3"/>
  <c r="L2945" i="3"/>
  <c r="L2937" i="3"/>
  <c r="L2899" i="3"/>
  <c r="L2891" i="3"/>
  <c r="L2883" i="3"/>
  <c r="L2875" i="3"/>
  <c r="L2867" i="3"/>
  <c r="L2859" i="3"/>
  <c r="L2918" i="3"/>
  <c r="L2960" i="3"/>
  <c r="L2952" i="3"/>
  <c r="L2944" i="3"/>
  <c r="L2936" i="3"/>
  <c r="L2795" i="3"/>
  <c r="L2898" i="3"/>
  <c r="L2890" i="3"/>
  <c r="L2882" i="3"/>
  <c r="L2874" i="3"/>
  <c r="L2866" i="3"/>
  <c r="L2858" i="3"/>
  <c r="L2917" i="3"/>
  <c r="L2959" i="3"/>
  <c r="L2951" i="3"/>
  <c r="L2943" i="3"/>
  <c r="L2916" i="3"/>
  <c r="L2765" i="3"/>
  <c r="L2908" i="3"/>
  <c r="L2897" i="3"/>
  <c r="L2889" i="3"/>
  <c r="L2881" i="3"/>
  <c r="L2873" i="3"/>
  <c r="L2865" i="3"/>
  <c r="L2857" i="3"/>
  <c r="L2958" i="3"/>
  <c r="L2950" i="3"/>
  <c r="L2942" i="3"/>
  <c r="L3126" i="1"/>
  <c r="L3137" i="1"/>
  <c r="L3136" i="1"/>
  <c r="K3136" i="1"/>
  <c r="L3132" i="1"/>
  <c r="K3132" i="1"/>
  <c r="L3128" i="1"/>
  <c r="K3128" i="1"/>
  <c r="L3124" i="1"/>
  <c r="K3124" i="1"/>
  <c r="L3158" i="1"/>
  <c r="K3158" i="1"/>
  <c r="L3154" i="1"/>
  <c r="K3154" i="1"/>
  <c r="L3150" i="1"/>
  <c r="K3150" i="1"/>
  <c r="L3146" i="1"/>
  <c r="K3146" i="1"/>
  <c r="L3142" i="1"/>
  <c r="K3142" i="1"/>
  <c r="L3138" i="1"/>
  <c r="K3138" i="1"/>
  <c r="L3135" i="1"/>
  <c r="K3135" i="1"/>
  <c r="L3131" i="1"/>
  <c r="K3131" i="1"/>
  <c r="L3127" i="1"/>
  <c r="K3127" i="1"/>
  <c r="L3157" i="1"/>
  <c r="K3157" i="1"/>
  <c r="L3153" i="1"/>
  <c r="K3153" i="1"/>
  <c r="L3149" i="1"/>
  <c r="K3149" i="1"/>
  <c r="L3145" i="1"/>
  <c r="K3145" i="1"/>
  <c r="L3141" i="1"/>
  <c r="K3141" i="1"/>
  <c r="L3134" i="1"/>
  <c r="K3134" i="1"/>
  <c r="L3130" i="1"/>
  <c r="K3130" i="1"/>
  <c r="L3156" i="1"/>
  <c r="K3156" i="1"/>
  <c r="L3152" i="1"/>
  <c r="K3152" i="1"/>
  <c r="L3148" i="1"/>
  <c r="K3148" i="1"/>
  <c r="L3144" i="1"/>
  <c r="K3144" i="1"/>
  <c r="L3140" i="1"/>
  <c r="K3140" i="1"/>
  <c r="L3133" i="1"/>
  <c r="K3133" i="1"/>
  <c r="L3129" i="1"/>
  <c r="K3129" i="1"/>
  <c r="L3125" i="1"/>
  <c r="K3125" i="1"/>
  <c r="L3155" i="1"/>
  <c r="K3155" i="1"/>
  <c r="L3151" i="1"/>
  <c r="K3151" i="1"/>
  <c r="L3147" i="1"/>
  <c r="K3147" i="1"/>
  <c r="L3143" i="1"/>
  <c r="K3143" i="1"/>
  <c r="L3139" i="1"/>
  <c r="K3139" i="1"/>
  <c r="L2856" i="3"/>
  <c r="K2856" i="3"/>
  <c r="L2852" i="3"/>
  <c r="K2852" i="3"/>
  <c r="L2848" i="3"/>
  <c r="K2848" i="3"/>
  <c r="L2844" i="3"/>
  <c r="K2844" i="3"/>
  <c r="L2840" i="3"/>
  <c r="K2840" i="3"/>
  <c r="L2836" i="3"/>
  <c r="K2836" i="3"/>
  <c r="L2832" i="3"/>
  <c r="K2832" i="3"/>
  <c r="L2828" i="3"/>
  <c r="K2828" i="3"/>
  <c r="L2824" i="3"/>
  <c r="K2824" i="3"/>
  <c r="L2820" i="3"/>
  <c r="K2820" i="3"/>
  <c r="L2816" i="3"/>
  <c r="K2816" i="3"/>
  <c r="L2812" i="3"/>
  <c r="K2812" i="3"/>
  <c r="L2808" i="3"/>
  <c r="K2808" i="3"/>
  <c r="L2804" i="3"/>
  <c r="K2804" i="3"/>
  <c r="L2800" i="3"/>
  <c r="K2800" i="3"/>
  <c r="L2796" i="3"/>
  <c r="K2796" i="3"/>
  <c r="L2792" i="3"/>
  <c r="K2792" i="3"/>
  <c r="L2788" i="3"/>
  <c r="K2788" i="3"/>
  <c r="L2784" i="3"/>
  <c r="K2784" i="3"/>
  <c r="L2780" i="3"/>
  <c r="K2780" i="3"/>
  <c r="L2776" i="3"/>
  <c r="K2776" i="3"/>
  <c r="L2772" i="3"/>
  <c r="K2772" i="3"/>
  <c r="L2768" i="3"/>
  <c r="K2768" i="3"/>
  <c r="L2764" i="3"/>
  <c r="K2764" i="3"/>
  <c r="L2760" i="3"/>
  <c r="K2760" i="3"/>
  <c r="L2756" i="3"/>
  <c r="K2756" i="3"/>
  <c r="L2752" i="3"/>
  <c r="K2752" i="3"/>
  <c r="L2748" i="3"/>
  <c r="K2748" i="3"/>
  <c r="L2744" i="3"/>
  <c r="K2744" i="3"/>
  <c r="L2740" i="3"/>
  <c r="K2740" i="3"/>
  <c r="L2736" i="3"/>
  <c r="K2736" i="3"/>
  <c r="L2732" i="3"/>
  <c r="K2732" i="3"/>
  <c r="L2728" i="3"/>
  <c r="K2728" i="3"/>
  <c r="L2724" i="3"/>
  <c r="K2724" i="3"/>
  <c r="L2720" i="3"/>
  <c r="K2720" i="3"/>
  <c r="L2716" i="3"/>
  <c r="K2716" i="3"/>
  <c r="L2712" i="3"/>
  <c r="K2712" i="3"/>
  <c r="L2708" i="3"/>
  <c r="K2708" i="3"/>
  <c r="L2704" i="3"/>
  <c r="K2704" i="3"/>
  <c r="L2700" i="3"/>
  <c r="K2700" i="3"/>
  <c r="L2696" i="3"/>
  <c r="K2696" i="3"/>
  <c r="L2692" i="3"/>
  <c r="K2692" i="3"/>
  <c r="L2688" i="3"/>
  <c r="K2688" i="3"/>
  <c r="L2684" i="3"/>
  <c r="K2684" i="3"/>
  <c r="L2680" i="3"/>
  <c r="K2680" i="3"/>
  <c r="L2676" i="3"/>
  <c r="K2676" i="3"/>
  <c r="L2672" i="3"/>
  <c r="K2672" i="3"/>
  <c r="L2934" i="3"/>
  <c r="L2932" i="3"/>
  <c r="K2932" i="3"/>
  <c r="L2928" i="3"/>
  <c r="K2928" i="3"/>
  <c r="L2924" i="3"/>
  <c r="K2924" i="3"/>
  <c r="L2920" i="3"/>
  <c r="K2920" i="3"/>
  <c r="L2855" i="3"/>
  <c r="K2855" i="3"/>
  <c r="L2851" i="3"/>
  <c r="K2851" i="3"/>
  <c r="L2847" i="3"/>
  <c r="K2847" i="3"/>
  <c r="L2839" i="3"/>
  <c r="K2839" i="3"/>
  <c r="L2835" i="3"/>
  <c r="K2835" i="3"/>
  <c r="L2831" i="3"/>
  <c r="K2831" i="3"/>
  <c r="L2827" i="3"/>
  <c r="K2827" i="3"/>
  <c r="L2823" i="3"/>
  <c r="K2823" i="3"/>
  <c r="L2819" i="3"/>
  <c r="K2819" i="3"/>
  <c r="L2815" i="3"/>
  <c r="K2815" i="3"/>
  <c r="L2811" i="3"/>
  <c r="K2811" i="3"/>
  <c r="L2807" i="3"/>
  <c r="K2807" i="3"/>
  <c r="L2803" i="3"/>
  <c r="K2803" i="3"/>
  <c r="L2799" i="3"/>
  <c r="K2799" i="3"/>
  <c r="L2791" i="3"/>
  <c r="K2791" i="3"/>
  <c r="L2787" i="3"/>
  <c r="K2787" i="3"/>
  <c r="L2783" i="3"/>
  <c r="K2783" i="3"/>
  <c r="L2779" i="3"/>
  <c r="K2779" i="3"/>
  <c r="L2775" i="3"/>
  <c r="K2775" i="3"/>
  <c r="L2771" i="3"/>
  <c r="K2771" i="3"/>
  <c r="L2767" i="3"/>
  <c r="K2767" i="3"/>
  <c r="L2763" i="3"/>
  <c r="K2763" i="3"/>
  <c r="L2759" i="3"/>
  <c r="K2759" i="3"/>
  <c r="L2755" i="3"/>
  <c r="K2755" i="3"/>
  <c r="L2751" i="3"/>
  <c r="K2751" i="3"/>
  <c r="L2743" i="3"/>
  <c r="K2743" i="3"/>
  <c r="L2739" i="3"/>
  <c r="K2739" i="3"/>
  <c r="L2735" i="3"/>
  <c r="K2735" i="3"/>
  <c r="L2731" i="3"/>
  <c r="K2731" i="3"/>
  <c r="L2727" i="3"/>
  <c r="K2727" i="3"/>
  <c r="L2723" i="3"/>
  <c r="K2723" i="3"/>
  <c r="L2719" i="3"/>
  <c r="K2719" i="3"/>
  <c r="L2711" i="3"/>
  <c r="K2711" i="3"/>
  <c r="L2707" i="3"/>
  <c r="K2707" i="3"/>
  <c r="L2703" i="3"/>
  <c r="K2703" i="3"/>
  <c r="L2695" i="3"/>
  <c r="K2695" i="3"/>
  <c r="L2691" i="3"/>
  <c r="K2691" i="3"/>
  <c r="L2687" i="3"/>
  <c r="K2687" i="3"/>
  <c r="L2683" i="3"/>
  <c r="K2683" i="3"/>
  <c r="L2679" i="3"/>
  <c r="K2679" i="3"/>
  <c r="L2675" i="3"/>
  <c r="K2675" i="3"/>
  <c r="L2915" i="3"/>
  <c r="K2915" i="3"/>
  <c r="L2911" i="3"/>
  <c r="K2911" i="3"/>
  <c r="L2907" i="3"/>
  <c r="K2907" i="3"/>
  <c r="L2903" i="3"/>
  <c r="K2903" i="3"/>
  <c r="L2930" i="3"/>
  <c r="L2935" i="3"/>
  <c r="K2935" i="3"/>
  <c r="L2931" i="3"/>
  <c r="K2931" i="3"/>
  <c r="L2927" i="3"/>
  <c r="K2927" i="3"/>
  <c r="L2923" i="3"/>
  <c r="K2923" i="3"/>
  <c r="L2919" i="3"/>
  <c r="K2919" i="3"/>
  <c r="L2854" i="3"/>
  <c r="K2854" i="3"/>
  <c r="L2850" i="3"/>
  <c r="K2850" i="3"/>
  <c r="L2846" i="3"/>
  <c r="K2846" i="3"/>
  <c r="L2842" i="3"/>
  <c r="K2842" i="3"/>
  <c r="L2838" i="3"/>
  <c r="K2838" i="3"/>
  <c r="L2834" i="3"/>
  <c r="K2834" i="3"/>
  <c r="L2830" i="3"/>
  <c r="K2830" i="3"/>
  <c r="L2826" i="3"/>
  <c r="K2826" i="3"/>
  <c r="L2822" i="3"/>
  <c r="K2822" i="3"/>
  <c r="L2818" i="3"/>
  <c r="K2818" i="3"/>
  <c r="L2814" i="3"/>
  <c r="K2814" i="3"/>
  <c r="L2810" i="3"/>
  <c r="K2810" i="3"/>
  <c r="L2806" i="3"/>
  <c r="K2806" i="3"/>
  <c r="L2802" i="3"/>
  <c r="K2802" i="3"/>
  <c r="L2798" i="3"/>
  <c r="K2798" i="3"/>
  <c r="L2794" i="3"/>
  <c r="K2794" i="3"/>
  <c r="L2790" i="3"/>
  <c r="K2790" i="3"/>
  <c r="L2786" i="3"/>
  <c r="K2786" i="3"/>
  <c r="L2782" i="3"/>
  <c r="K2782" i="3"/>
  <c r="L2778" i="3"/>
  <c r="K2778" i="3"/>
  <c r="L2774" i="3"/>
  <c r="K2774" i="3"/>
  <c r="L2770" i="3"/>
  <c r="K2770" i="3"/>
  <c r="L2766" i="3"/>
  <c r="K2766" i="3"/>
  <c r="L2762" i="3"/>
  <c r="K2762" i="3"/>
  <c r="L2758" i="3"/>
  <c r="K2758" i="3"/>
  <c r="L2754" i="3"/>
  <c r="K2754" i="3"/>
  <c r="L2750" i="3"/>
  <c r="K2750" i="3"/>
  <c r="L2746" i="3"/>
  <c r="K2746" i="3"/>
  <c r="L2742" i="3"/>
  <c r="K2742" i="3"/>
  <c r="L2738" i="3"/>
  <c r="K2738" i="3"/>
  <c r="L2734" i="3"/>
  <c r="K2734" i="3"/>
  <c r="L2730" i="3"/>
  <c r="K2730" i="3"/>
  <c r="L2726" i="3"/>
  <c r="K2726" i="3"/>
  <c r="L2722" i="3"/>
  <c r="K2722" i="3"/>
  <c r="L2718" i="3"/>
  <c r="K2718" i="3"/>
  <c r="L2710" i="3"/>
  <c r="K2710" i="3"/>
  <c r="L2706" i="3"/>
  <c r="K2706" i="3"/>
  <c r="L2702" i="3"/>
  <c r="K2702" i="3"/>
  <c r="L2698" i="3"/>
  <c r="K2698" i="3"/>
  <c r="L2694" i="3"/>
  <c r="K2694" i="3"/>
  <c r="L2690" i="3"/>
  <c r="K2690" i="3"/>
  <c r="L2686" i="3"/>
  <c r="K2686" i="3"/>
  <c r="L2682" i="3"/>
  <c r="K2682" i="3"/>
  <c r="L2678" i="3"/>
  <c r="K2678" i="3"/>
  <c r="L2674" i="3"/>
  <c r="K2674" i="3"/>
  <c r="L2922" i="3"/>
  <c r="K2922" i="3"/>
  <c r="L2853" i="3"/>
  <c r="K2853" i="3"/>
  <c r="L2845" i="3"/>
  <c r="K2845" i="3"/>
  <c r="L2841" i="3"/>
  <c r="K2841" i="3"/>
  <c r="L2837" i="3"/>
  <c r="K2837" i="3"/>
  <c r="L2833" i="3"/>
  <c r="K2833" i="3"/>
  <c r="L2829" i="3"/>
  <c r="K2829" i="3"/>
  <c r="L2825" i="3"/>
  <c r="K2825" i="3"/>
  <c r="L2821" i="3"/>
  <c r="K2821" i="3"/>
  <c r="L2817" i="3"/>
  <c r="K2817" i="3"/>
  <c r="L2813" i="3"/>
  <c r="K2813" i="3"/>
  <c r="L2809" i="3"/>
  <c r="K2809" i="3"/>
  <c r="L2805" i="3"/>
  <c r="K2805" i="3"/>
  <c r="L2801" i="3"/>
  <c r="K2801" i="3"/>
  <c r="L2797" i="3"/>
  <c r="K2797" i="3"/>
  <c r="L2793" i="3"/>
  <c r="K2793" i="3"/>
  <c r="L2789" i="3"/>
  <c r="K2789" i="3"/>
  <c r="L2785" i="3"/>
  <c r="K2785" i="3"/>
  <c r="L2781" i="3"/>
  <c r="K2781" i="3"/>
  <c r="L2777" i="3"/>
  <c r="K2777" i="3"/>
  <c r="L2773" i="3"/>
  <c r="K2773" i="3"/>
  <c r="L2769" i="3"/>
  <c r="K2769" i="3"/>
  <c r="L2757" i="3"/>
  <c r="K2757" i="3"/>
  <c r="L2753" i="3"/>
  <c r="K2753" i="3"/>
  <c r="L2749" i="3"/>
  <c r="K2749" i="3"/>
  <c r="L2745" i="3"/>
  <c r="K2745" i="3"/>
  <c r="L2741" i="3"/>
  <c r="K2741" i="3"/>
  <c r="L2737" i="3"/>
  <c r="K2737" i="3"/>
  <c r="L2733" i="3"/>
  <c r="K2733" i="3"/>
  <c r="L2729" i="3"/>
  <c r="K2729" i="3"/>
  <c r="L2725" i="3"/>
  <c r="K2725" i="3"/>
  <c r="L2717" i="3"/>
  <c r="K2717" i="3"/>
  <c r="L2709" i="3"/>
  <c r="K2709" i="3"/>
  <c r="L2705" i="3"/>
  <c r="K2705" i="3"/>
  <c r="L2701" i="3"/>
  <c r="K2701" i="3"/>
  <c r="L2693" i="3"/>
  <c r="K2693" i="3"/>
  <c r="L2689" i="3"/>
  <c r="K2689" i="3"/>
  <c r="L2685" i="3"/>
  <c r="K2685" i="3"/>
  <c r="L2681" i="3"/>
  <c r="K2681" i="3"/>
  <c r="L2677" i="3"/>
  <c r="K2677" i="3"/>
  <c r="L2673" i="3"/>
  <c r="K2673" i="3"/>
  <c r="L2901" i="3"/>
  <c r="K2901" i="3"/>
  <c r="L2933" i="3"/>
  <c r="K2933" i="3"/>
  <c r="L2929" i="3"/>
  <c r="K2929" i="3"/>
  <c r="L2925" i="3"/>
  <c r="K2925" i="3"/>
  <c r="L2921" i="3"/>
  <c r="K2921" i="3"/>
  <c r="J2459" i="3"/>
  <c r="K2459" i="3" s="1"/>
  <c r="J2460" i="3"/>
  <c r="K2460" i="3" s="1"/>
  <c r="J2461" i="3"/>
  <c r="K2461" i="3" s="1"/>
  <c r="J2462" i="3"/>
  <c r="J2463" i="3"/>
  <c r="J2464" i="3"/>
  <c r="K2464" i="3" s="1"/>
  <c r="J2465" i="3"/>
  <c r="J2466" i="3"/>
  <c r="J2467" i="3"/>
  <c r="K2467" i="3" s="1"/>
  <c r="J2468" i="3"/>
  <c r="K2468" i="3" s="1"/>
  <c r="J2469" i="3"/>
  <c r="K2469" i="3" s="1"/>
  <c r="J2470" i="3"/>
  <c r="J2471" i="3"/>
  <c r="J2472" i="3"/>
  <c r="K2472" i="3" s="1"/>
  <c r="J2473" i="3"/>
  <c r="J2474" i="3"/>
  <c r="J2475" i="3"/>
  <c r="K2475" i="3" s="1"/>
  <c r="J2476" i="3"/>
  <c r="K2476" i="3" s="1"/>
  <c r="J2477" i="3"/>
  <c r="K2477" i="3" s="1"/>
  <c r="J2478" i="3"/>
  <c r="J2479" i="3"/>
  <c r="J2480" i="3"/>
  <c r="K2480" i="3" s="1"/>
  <c r="J2481" i="3"/>
  <c r="J2482" i="3"/>
  <c r="J2483" i="3"/>
  <c r="K2483" i="3" s="1"/>
  <c r="J2484" i="3"/>
  <c r="K2484" i="3" s="1"/>
  <c r="J2485" i="3"/>
  <c r="K2485" i="3" s="1"/>
  <c r="J2486" i="3"/>
  <c r="J2487" i="3"/>
  <c r="J2488" i="3"/>
  <c r="K2488" i="3" s="1"/>
  <c r="J2489" i="3"/>
  <c r="J2490" i="3"/>
  <c r="J2491" i="3"/>
  <c r="K2491" i="3" s="1"/>
  <c r="J2492" i="3"/>
  <c r="K2492" i="3" s="1"/>
  <c r="J2493" i="3"/>
  <c r="K2493" i="3" s="1"/>
  <c r="J2494" i="3"/>
  <c r="J2495" i="3"/>
  <c r="J2496" i="3"/>
  <c r="K2496" i="3" s="1"/>
  <c r="J2497" i="3"/>
  <c r="J2498" i="3"/>
  <c r="J2499" i="3"/>
  <c r="K2499" i="3" s="1"/>
  <c r="J2500" i="3"/>
  <c r="K2500" i="3" s="1"/>
  <c r="J2501" i="3"/>
  <c r="K2501" i="3" s="1"/>
  <c r="J2502" i="3"/>
  <c r="J2503" i="3"/>
  <c r="J2504" i="3"/>
  <c r="K2504" i="3" s="1"/>
  <c r="J2505" i="3"/>
  <c r="J2506" i="3"/>
  <c r="J2507" i="3"/>
  <c r="K2507" i="3" s="1"/>
  <c r="J2508" i="3"/>
  <c r="K2508" i="3" s="1"/>
  <c r="J2509" i="3"/>
  <c r="K2509" i="3" s="1"/>
  <c r="J2510" i="3"/>
  <c r="J2511" i="3"/>
  <c r="J2512" i="3"/>
  <c r="K2512" i="3" s="1"/>
  <c r="J2513" i="3"/>
  <c r="J2514" i="3"/>
  <c r="J2515" i="3"/>
  <c r="K2515" i="3" s="1"/>
  <c r="J2516" i="3"/>
  <c r="K2516" i="3" s="1"/>
  <c r="J2517" i="3"/>
  <c r="K2517" i="3" s="1"/>
  <c r="J2518" i="3"/>
  <c r="J2519" i="3"/>
  <c r="J2520" i="3"/>
  <c r="K2520" i="3" s="1"/>
  <c r="J2521" i="3"/>
  <c r="J2522" i="3"/>
  <c r="J2523" i="3"/>
  <c r="K2523" i="3" s="1"/>
  <c r="J2524" i="3"/>
  <c r="K2524" i="3" s="1"/>
  <c r="J2525" i="3"/>
  <c r="K2525" i="3" s="1"/>
  <c r="J2526" i="3"/>
  <c r="J2527" i="3"/>
  <c r="J2528" i="3"/>
  <c r="J2529" i="3"/>
  <c r="J2530" i="3"/>
  <c r="J2531" i="3"/>
  <c r="K2531" i="3" s="1"/>
  <c r="J2532" i="3"/>
  <c r="K2532" i="3" s="1"/>
  <c r="J2533" i="3"/>
  <c r="K2533" i="3" s="1"/>
  <c r="J2534" i="3"/>
  <c r="J2535" i="3"/>
  <c r="J2536" i="3"/>
  <c r="J2537" i="3"/>
  <c r="J2538" i="3"/>
  <c r="J2539" i="3"/>
  <c r="K2539" i="3" s="1"/>
  <c r="J2540" i="3"/>
  <c r="K2540" i="3" s="1"/>
  <c r="J2541" i="3"/>
  <c r="K2541" i="3" s="1"/>
  <c r="J2542" i="3"/>
  <c r="J2543" i="3"/>
  <c r="J2544" i="3"/>
  <c r="J2545" i="3"/>
  <c r="J2546" i="3"/>
  <c r="J2547" i="3"/>
  <c r="K2547" i="3" s="1"/>
  <c r="J2548" i="3"/>
  <c r="K2548" i="3" s="1"/>
  <c r="J2549" i="3"/>
  <c r="K2549" i="3" s="1"/>
  <c r="J2550" i="3"/>
  <c r="J2551" i="3"/>
  <c r="J2552" i="3"/>
  <c r="K2552" i="3" s="1"/>
  <c r="J2553" i="3"/>
  <c r="J2554" i="3"/>
  <c r="J2555" i="3"/>
  <c r="K2555" i="3" s="1"/>
  <c r="J2556" i="3"/>
  <c r="K2556" i="3" s="1"/>
  <c r="J2557" i="3"/>
  <c r="J2558" i="3"/>
  <c r="J2559" i="3"/>
  <c r="J2560" i="3"/>
  <c r="J2561" i="3"/>
  <c r="J2562" i="3"/>
  <c r="J2563" i="3"/>
  <c r="K2563" i="3" s="1"/>
  <c r="J2564" i="3"/>
  <c r="K2564" i="3" s="1"/>
  <c r="J2565" i="3"/>
  <c r="K2565" i="3" s="1"/>
  <c r="J2566" i="3"/>
  <c r="J2567" i="3"/>
  <c r="J2568" i="3"/>
  <c r="K2568" i="3" s="1"/>
  <c r="J2569" i="3"/>
  <c r="J2570" i="3"/>
  <c r="J2571" i="3"/>
  <c r="K2571" i="3" s="1"/>
  <c r="J2572" i="3"/>
  <c r="K2572" i="3" s="1"/>
  <c r="J2573" i="3"/>
  <c r="K2573" i="3" s="1"/>
  <c r="J2574" i="3"/>
  <c r="J2575" i="3"/>
  <c r="J2576" i="3"/>
  <c r="J2577" i="3"/>
  <c r="J2578" i="3"/>
  <c r="J2579" i="3"/>
  <c r="K2579" i="3" s="1"/>
  <c r="J2580" i="3"/>
  <c r="K2580" i="3" s="1"/>
  <c r="J2581" i="3"/>
  <c r="K2581" i="3" s="1"/>
  <c r="J2582" i="3"/>
  <c r="J2583" i="3"/>
  <c r="J2584" i="3"/>
  <c r="K2584" i="3" s="1"/>
  <c r="J2585" i="3"/>
  <c r="J2586" i="3"/>
  <c r="J2587" i="3"/>
  <c r="K2587" i="3" s="1"/>
  <c r="J2588" i="3"/>
  <c r="K2588" i="3" s="1"/>
  <c r="J2589" i="3"/>
  <c r="K2589" i="3" s="1"/>
  <c r="J2590" i="3"/>
  <c r="J2591" i="3"/>
  <c r="J2592" i="3"/>
  <c r="K2592" i="3" s="1"/>
  <c r="J2593" i="3"/>
  <c r="J2594" i="3"/>
  <c r="J2595" i="3"/>
  <c r="K2595" i="3" s="1"/>
  <c r="J2596" i="3"/>
  <c r="K2596" i="3" s="1"/>
  <c r="J2597" i="3"/>
  <c r="J2598" i="3"/>
  <c r="J2599" i="3"/>
  <c r="J2600" i="3"/>
  <c r="K2600" i="3" s="1"/>
  <c r="J2601" i="3"/>
  <c r="J2602" i="3"/>
  <c r="J2603" i="3"/>
  <c r="J2604" i="3"/>
  <c r="K2604" i="3" s="1"/>
  <c r="J2605" i="3"/>
  <c r="J2606" i="3"/>
  <c r="J2607" i="3"/>
  <c r="J2608" i="3"/>
  <c r="K2608" i="3" s="1"/>
  <c r="J2609" i="3"/>
  <c r="J2610" i="3"/>
  <c r="J2611" i="3"/>
  <c r="K2611" i="3" s="1"/>
  <c r="J2612" i="3"/>
  <c r="K2612" i="3" s="1"/>
  <c r="J2613" i="3"/>
  <c r="J2614" i="3"/>
  <c r="J2615" i="3"/>
  <c r="J2616" i="3"/>
  <c r="K2616" i="3" s="1"/>
  <c r="J2617" i="3"/>
  <c r="J2618" i="3"/>
  <c r="J2619" i="3"/>
  <c r="K2619" i="3" s="1"/>
  <c r="J2620" i="3"/>
  <c r="J2621" i="3"/>
  <c r="J2622" i="3"/>
  <c r="J2623" i="3"/>
  <c r="J2624" i="3"/>
  <c r="K2624" i="3" s="1"/>
  <c r="J2625" i="3"/>
  <c r="J2626" i="3"/>
  <c r="J2627" i="3"/>
  <c r="J2628" i="3"/>
  <c r="J2629" i="3"/>
  <c r="J2630" i="3"/>
  <c r="J2631" i="3"/>
  <c r="J2632" i="3"/>
  <c r="K2632" i="3" s="1"/>
  <c r="J2633" i="3"/>
  <c r="J2634" i="3"/>
  <c r="J2635" i="3"/>
  <c r="J2636" i="3"/>
  <c r="K2636" i="3" s="1"/>
  <c r="J2637" i="3"/>
  <c r="J2638" i="3"/>
  <c r="J2639" i="3"/>
  <c r="J2640" i="3"/>
  <c r="J2641" i="3"/>
  <c r="J2642" i="3"/>
  <c r="J2643" i="3"/>
  <c r="J2644" i="3"/>
  <c r="J2645" i="3"/>
  <c r="J2646" i="3"/>
  <c r="J2647" i="3"/>
  <c r="J2648" i="3"/>
  <c r="J2649" i="3"/>
  <c r="J2650" i="3"/>
  <c r="J2651" i="3"/>
  <c r="J2652" i="3"/>
  <c r="J2653" i="3"/>
  <c r="J2654" i="3"/>
  <c r="J2655" i="3"/>
  <c r="J2656" i="3"/>
  <c r="K2656" i="3" s="1"/>
  <c r="J2657" i="3"/>
  <c r="J2658" i="3"/>
  <c r="J2659" i="3"/>
  <c r="J2660" i="3"/>
  <c r="K2660" i="3" s="1"/>
  <c r="J2661" i="3"/>
  <c r="J2662" i="3"/>
  <c r="J2663" i="3"/>
  <c r="J2664" i="3"/>
  <c r="J2665" i="3"/>
  <c r="J2666" i="3"/>
  <c r="J2667" i="3"/>
  <c r="J2668" i="3"/>
  <c r="J2669" i="3"/>
  <c r="J2670" i="3"/>
  <c r="J2671" i="3"/>
  <c r="L2656" i="3"/>
  <c r="L2619" i="3"/>
  <c r="L2636" i="3"/>
  <c r="L2540" i="3"/>
  <c r="L2541" i="3"/>
  <c r="L2552" i="3"/>
  <c r="L2568" i="3"/>
  <c r="L2584" i="3"/>
  <c r="L2588" i="3"/>
  <c r="L2592"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K2404" i="3" s="1"/>
  <c r="J2405" i="3"/>
  <c r="J2406" i="3"/>
  <c r="J2407" i="3"/>
  <c r="J2408" i="3"/>
  <c r="K2408" i="3" s="1"/>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K2444" i="3" s="1"/>
  <c r="J2445" i="3"/>
  <c r="J2446" i="3"/>
  <c r="J2447" i="3"/>
  <c r="J2448" i="3"/>
  <c r="J2449" i="3"/>
  <c r="J2450" i="3"/>
  <c r="J2451" i="3"/>
  <c r="J2452" i="3"/>
  <c r="J2453" i="3"/>
  <c r="J2454" i="3"/>
  <c r="J2455" i="3"/>
  <c r="J2456" i="3"/>
  <c r="J2457" i="3"/>
  <c r="J2458" i="3"/>
  <c r="L2459" i="3"/>
  <c r="L2460" i="3"/>
  <c r="L2461" i="3"/>
  <c r="L2467" i="3"/>
  <c r="L2480" i="3"/>
  <c r="L2483" i="3"/>
  <c r="L2485" i="3"/>
  <c r="L2488" i="3"/>
  <c r="L2496" i="3"/>
  <c r="L2507" i="3"/>
  <c r="L2508" i="3"/>
  <c r="L2520" i="3"/>
  <c r="L2523" i="3"/>
  <c r="L2525" i="3"/>
  <c r="L2464" i="3"/>
  <c r="L2472" i="3"/>
  <c r="L2504" i="3"/>
  <c r="L2512" i="3"/>
  <c r="L2524" i="3"/>
  <c r="J2887" i="1"/>
  <c r="J2888" i="1"/>
  <c r="J2889" i="1"/>
  <c r="J2890" i="1"/>
  <c r="K2890" i="1" s="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J2855" i="1"/>
  <c r="K2855" i="1" s="1"/>
  <c r="J2856" i="1"/>
  <c r="K2856" i="1" s="1"/>
  <c r="J2857" i="1"/>
  <c r="K2857" i="1" s="1"/>
  <c r="J2858" i="1"/>
  <c r="K2858" i="1" s="1"/>
  <c r="J2859" i="1"/>
  <c r="K2859" i="1" s="1"/>
  <c r="J2860" i="1"/>
  <c r="K2860" i="1" s="1"/>
  <c r="J2861" i="1"/>
  <c r="K2861" i="1" s="1"/>
  <c r="J2862" i="1"/>
  <c r="K2862" i="1" s="1"/>
  <c r="J2863" i="1"/>
  <c r="K2863" i="1" s="1"/>
  <c r="J2864" i="1"/>
  <c r="K2864" i="1" s="1"/>
  <c r="J2865" i="1"/>
  <c r="K2865" i="1" s="1"/>
  <c r="J2866" i="1"/>
  <c r="K2866" i="1" s="1"/>
  <c r="J2867" i="1"/>
  <c r="K2867" i="1" s="1"/>
  <c r="J2868" i="1"/>
  <c r="K2868" i="1" s="1"/>
  <c r="J2869" i="1"/>
  <c r="K2869" i="1" s="1"/>
  <c r="J2870" i="1"/>
  <c r="K2870" i="1" s="1"/>
  <c r="J2871" i="1"/>
  <c r="K2871" i="1" s="1"/>
  <c r="J2872" i="1"/>
  <c r="K2872" i="1" s="1"/>
  <c r="J2873" i="1"/>
  <c r="K2873" i="1" s="1"/>
  <c r="J2874" i="1"/>
  <c r="K2874" i="1" s="1"/>
  <c r="J2875" i="1"/>
  <c r="K2875" i="1" s="1"/>
  <c r="J2876" i="1"/>
  <c r="K2876" i="1" s="1"/>
  <c r="J2877" i="1"/>
  <c r="K2877" i="1" s="1"/>
  <c r="J2878" i="1"/>
  <c r="K2878" i="1" s="1"/>
  <c r="J2879" i="1"/>
  <c r="K2879" i="1" s="1"/>
  <c r="J2880" i="1"/>
  <c r="K2880" i="1" s="1"/>
  <c r="J2881" i="1"/>
  <c r="K2881" i="1" s="1"/>
  <c r="J2882" i="1"/>
  <c r="K2882" i="1" s="1"/>
  <c r="J2883" i="1"/>
  <c r="K2883" i="1" s="1"/>
  <c r="J2884" i="1"/>
  <c r="K2884" i="1" s="1"/>
  <c r="J2885" i="1"/>
  <c r="K2885" i="1" s="1"/>
  <c r="J2886" i="1"/>
  <c r="K2886" i="1" s="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L2501" i="3" l="1"/>
  <c r="L2493" i="3"/>
  <c r="L2517" i="3"/>
  <c r="L2499" i="3"/>
  <c r="L2476" i="3"/>
  <c r="L2572" i="3"/>
  <c r="L2564" i="3"/>
  <c r="L2612" i="3"/>
  <c r="L2477" i="3"/>
  <c r="L2580" i="3"/>
  <c r="L2492" i="3"/>
  <c r="L2516" i="3"/>
  <c r="L2475" i="3"/>
  <c r="L2548" i="3"/>
  <c r="L2556" i="3"/>
  <c r="L2608" i="3"/>
  <c r="L2500" i="3"/>
  <c r="L2484" i="3"/>
  <c r="L2515" i="3"/>
  <c r="L2491" i="3"/>
  <c r="L2469" i="3"/>
  <c r="L2533" i="3"/>
  <c r="L2509" i="3"/>
  <c r="L2468" i="3"/>
  <c r="L2532" i="3"/>
  <c r="L2547" i="3"/>
  <c r="L2632" i="3"/>
  <c r="L2604" i="3"/>
  <c r="L2660" i="3"/>
  <c r="L2444" i="3"/>
  <c r="L2573" i="3"/>
  <c r="L2579" i="3"/>
  <c r="L2531" i="3"/>
  <c r="L2616" i="3"/>
  <c r="L2600" i="3"/>
  <c r="L2890" i="1"/>
  <c r="L2914" i="1"/>
  <c r="K2914" i="1"/>
  <c r="L2910" i="1"/>
  <c r="K2910" i="1"/>
  <c r="L2906" i="1"/>
  <c r="K2906" i="1"/>
  <c r="L2902" i="1"/>
  <c r="K2902" i="1"/>
  <c r="L2898" i="1"/>
  <c r="K2898" i="1"/>
  <c r="L2894" i="1"/>
  <c r="K2894" i="1"/>
  <c r="L2913" i="1"/>
  <c r="K2913" i="1"/>
  <c r="L2909" i="1"/>
  <c r="K2909" i="1"/>
  <c r="L2905" i="1"/>
  <c r="K2905" i="1"/>
  <c r="L2901" i="1"/>
  <c r="K2901" i="1"/>
  <c r="L2897" i="1"/>
  <c r="K2897" i="1"/>
  <c r="L2893" i="1"/>
  <c r="K2893" i="1"/>
  <c r="L2889" i="1"/>
  <c r="K2889" i="1"/>
  <c r="L2912" i="1"/>
  <c r="K2912" i="1"/>
  <c r="L2908" i="1"/>
  <c r="K2908" i="1"/>
  <c r="L2904" i="1"/>
  <c r="K2904" i="1"/>
  <c r="L2900" i="1"/>
  <c r="K2900" i="1"/>
  <c r="L2896" i="1"/>
  <c r="K2896" i="1"/>
  <c r="L2892" i="1"/>
  <c r="K2892" i="1"/>
  <c r="L2888" i="1"/>
  <c r="K2888" i="1"/>
  <c r="L2915" i="1"/>
  <c r="K2915" i="1"/>
  <c r="L2911" i="1"/>
  <c r="K2911" i="1"/>
  <c r="L2907" i="1"/>
  <c r="K2907" i="1"/>
  <c r="L2903" i="1"/>
  <c r="K2903" i="1"/>
  <c r="L2899" i="1"/>
  <c r="K2899" i="1"/>
  <c r="L2895" i="1"/>
  <c r="K2895" i="1"/>
  <c r="L2891" i="1"/>
  <c r="K2891" i="1"/>
  <c r="L2887" i="1"/>
  <c r="K2887" i="1"/>
  <c r="L2448" i="3"/>
  <c r="K2448" i="3"/>
  <c r="L2436" i="3"/>
  <c r="K2436" i="3"/>
  <c r="L2428" i="3"/>
  <c r="K2428" i="3"/>
  <c r="L2420" i="3"/>
  <c r="K2420" i="3"/>
  <c r="L2412" i="3"/>
  <c r="K2412" i="3"/>
  <c r="L2400" i="3"/>
  <c r="K2400" i="3"/>
  <c r="L2392" i="3"/>
  <c r="K2392" i="3"/>
  <c r="L2384" i="3"/>
  <c r="K2384" i="3"/>
  <c r="L2376" i="3"/>
  <c r="K2376" i="3"/>
  <c r="L2368" i="3"/>
  <c r="K2368" i="3"/>
  <c r="L2352" i="3"/>
  <c r="K2352" i="3"/>
  <c r="L2408" i="3"/>
  <c r="L2455" i="3"/>
  <c r="K2455" i="3"/>
  <c r="L2451" i="3"/>
  <c r="K2451" i="3"/>
  <c r="L2447" i="3"/>
  <c r="K2447" i="3"/>
  <c r="L2443" i="3"/>
  <c r="K2443" i="3"/>
  <c r="L2439" i="3"/>
  <c r="K2439" i="3"/>
  <c r="L2435" i="3"/>
  <c r="K2435" i="3"/>
  <c r="L2431" i="3"/>
  <c r="K2431" i="3"/>
  <c r="L2427" i="3"/>
  <c r="K2427" i="3"/>
  <c r="L2423" i="3"/>
  <c r="K2423" i="3"/>
  <c r="L2419" i="3"/>
  <c r="K2419" i="3"/>
  <c r="L2415" i="3"/>
  <c r="K2415" i="3"/>
  <c r="L2411" i="3"/>
  <c r="K2411" i="3"/>
  <c r="L2407" i="3"/>
  <c r="K2407" i="3"/>
  <c r="L2403" i="3"/>
  <c r="K2403" i="3"/>
  <c r="L2399" i="3"/>
  <c r="K2399" i="3"/>
  <c r="L2395" i="3"/>
  <c r="K2395" i="3"/>
  <c r="L2391" i="3"/>
  <c r="K2391" i="3"/>
  <c r="L2387" i="3"/>
  <c r="K2387" i="3"/>
  <c r="L2383" i="3"/>
  <c r="K2383" i="3"/>
  <c r="L2379" i="3"/>
  <c r="K2379" i="3"/>
  <c r="L2375" i="3"/>
  <c r="K2375" i="3"/>
  <c r="L2371" i="3"/>
  <c r="K2371" i="3"/>
  <c r="L2367" i="3"/>
  <c r="K2367" i="3"/>
  <c r="L2363" i="3"/>
  <c r="K2363" i="3"/>
  <c r="L2359" i="3"/>
  <c r="K2359" i="3"/>
  <c r="L2355" i="3"/>
  <c r="K2355" i="3"/>
  <c r="L2351" i="3"/>
  <c r="K2351" i="3"/>
  <c r="L2347" i="3"/>
  <c r="K2347" i="3"/>
  <c r="L2343" i="3"/>
  <c r="K2343" i="3"/>
  <c r="L2339" i="3"/>
  <c r="K2339" i="3"/>
  <c r="L2335" i="3"/>
  <c r="K2335" i="3"/>
  <c r="L2331" i="3"/>
  <c r="K2331" i="3"/>
  <c r="L2327" i="3"/>
  <c r="K2327" i="3"/>
  <c r="L2323" i="3"/>
  <c r="K2323" i="3"/>
  <c r="L2319" i="3"/>
  <c r="K2319" i="3"/>
  <c r="L2315" i="3"/>
  <c r="K2315" i="3"/>
  <c r="L2311" i="3"/>
  <c r="K2311" i="3"/>
  <c r="L2307" i="3"/>
  <c r="K2307" i="3"/>
  <c r="L2303" i="3"/>
  <c r="K2303" i="3"/>
  <c r="L2299" i="3"/>
  <c r="K2299" i="3"/>
  <c r="L2295" i="3"/>
  <c r="K2295" i="3"/>
  <c r="L2291" i="3"/>
  <c r="K2291" i="3"/>
  <c r="L2287" i="3"/>
  <c r="K2287" i="3"/>
  <c r="L2283" i="3"/>
  <c r="K2283" i="3"/>
  <c r="L2279" i="3"/>
  <c r="K2279" i="3"/>
  <c r="L2589" i="3"/>
  <c r="L2581" i="3"/>
  <c r="L2565" i="3"/>
  <c r="L2555" i="3"/>
  <c r="L2668" i="3"/>
  <c r="K2668" i="3"/>
  <c r="L2664" i="3"/>
  <c r="K2664" i="3"/>
  <c r="L2652" i="3"/>
  <c r="K2652" i="3"/>
  <c r="L2648" i="3"/>
  <c r="K2648" i="3"/>
  <c r="L2644" i="3"/>
  <c r="K2644" i="3"/>
  <c r="L2640" i="3"/>
  <c r="K2640" i="3"/>
  <c r="L2628" i="3"/>
  <c r="K2628" i="3"/>
  <c r="L2620" i="3"/>
  <c r="K2620" i="3"/>
  <c r="L2576" i="3"/>
  <c r="K2576" i="3"/>
  <c r="L2560" i="3"/>
  <c r="K2560" i="3"/>
  <c r="L2544" i="3"/>
  <c r="K2544" i="3"/>
  <c r="L2536" i="3"/>
  <c r="K2536" i="3"/>
  <c r="L2528" i="3"/>
  <c r="K2528" i="3"/>
  <c r="L2452" i="3"/>
  <c r="K2452" i="3"/>
  <c r="L2458" i="3"/>
  <c r="K2458" i="3"/>
  <c r="L2450" i="3"/>
  <c r="K2450" i="3"/>
  <c r="L2438" i="3"/>
  <c r="K2438" i="3"/>
  <c r="L2430" i="3"/>
  <c r="K2430" i="3"/>
  <c r="L2422" i="3"/>
  <c r="K2422" i="3"/>
  <c r="L2414" i="3"/>
  <c r="K2414" i="3"/>
  <c r="L2406" i="3"/>
  <c r="K2406" i="3"/>
  <c r="L2398" i="3"/>
  <c r="K2398" i="3"/>
  <c r="L2390" i="3"/>
  <c r="K2390" i="3"/>
  <c r="L2382" i="3"/>
  <c r="K2382" i="3"/>
  <c r="L2374" i="3"/>
  <c r="K2374" i="3"/>
  <c r="L2366" i="3"/>
  <c r="K2366" i="3"/>
  <c r="L2358" i="3"/>
  <c r="K2358" i="3"/>
  <c r="L2350" i="3"/>
  <c r="K2350" i="3"/>
  <c r="L2342" i="3"/>
  <c r="K2342" i="3"/>
  <c r="L2334" i="3"/>
  <c r="K2334" i="3"/>
  <c r="L2322" i="3"/>
  <c r="K2322" i="3"/>
  <c r="L2314" i="3"/>
  <c r="K2314" i="3"/>
  <c r="L2306" i="3"/>
  <c r="K2306" i="3"/>
  <c r="L2298" i="3"/>
  <c r="K2298" i="3"/>
  <c r="L2290" i="3"/>
  <c r="K2290" i="3"/>
  <c r="L2278" i="3"/>
  <c r="K2278" i="3"/>
  <c r="L2671" i="3"/>
  <c r="K2671" i="3"/>
  <c r="L2663" i="3"/>
  <c r="K2663" i="3"/>
  <c r="L2655" i="3"/>
  <c r="K2655" i="3"/>
  <c r="L2647" i="3"/>
  <c r="K2647" i="3"/>
  <c r="L2639" i="3"/>
  <c r="K2639" i="3"/>
  <c r="L2631" i="3"/>
  <c r="K2631" i="3"/>
  <c r="L2623" i="3"/>
  <c r="K2623" i="3"/>
  <c r="L2607" i="3"/>
  <c r="K2607" i="3"/>
  <c r="L2603" i="3"/>
  <c r="K2603" i="3"/>
  <c r="L2599" i="3"/>
  <c r="K2599" i="3"/>
  <c r="L2591" i="3"/>
  <c r="K2591" i="3"/>
  <c r="L2583" i="3"/>
  <c r="K2583" i="3"/>
  <c r="L2575" i="3"/>
  <c r="K2575" i="3"/>
  <c r="L2567" i="3"/>
  <c r="K2567" i="3"/>
  <c r="L2559" i="3"/>
  <c r="K2559" i="3"/>
  <c r="L2551" i="3"/>
  <c r="K2551" i="3"/>
  <c r="L2543" i="3"/>
  <c r="K2543" i="3"/>
  <c r="L2535" i="3"/>
  <c r="K2535" i="3"/>
  <c r="L2527" i="3"/>
  <c r="K2527" i="3"/>
  <c r="L2519" i="3"/>
  <c r="K2519" i="3"/>
  <c r="L2511" i="3"/>
  <c r="K2511" i="3"/>
  <c r="L2503" i="3"/>
  <c r="K2503" i="3"/>
  <c r="L2495" i="3"/>
  <c r="K2495" i="3"/>
  <c r="L2487" i="3"/>
  <c r="K2487" i="3"/>
  <c r="L2479" i="3"/>
  <c r="K2479" i="3"/>
  <c r="L2471" i="3"/>
  <c r="K2471" i="3"/>
  <c r="L2463" i="3"/>
  <c r="K2463" i="3"/>
  <c r="L2404" i="3"/>
  <c r="L2454" i="3"/>
  <c r="K2454" i="3"/>
  <c r="L2446" i="3"/>
  <c r="K2446" i="3"/>
  <c r="L2442" i="3"/>
  <c r="K2442" i="3"/>
  <c r="L2434" i="3"/>
  <c r="K2434" i="3"/>
  <c r="L2426" i="3"/>
  <c r="K2426" i="3"/>
  <c r="L2418" i="3"/>
  <c r="K2418" i="3"/>
  <c r="L2410" i="3"/>
  <c r="K2410" i="3"/>
  <c r="L2402" i="3"/>
  <c r="K2402" i="3"/>
  <c r="L2394" i="3"/>
  <c r="K2394" i="3"/>
  <c r="L2386" i="3"/>
  <c r="K2386" i="3"/>
  <c r="L2378" i="3"/>
  <c r="K2378" i="3"/>
  <c r="L2370" i="3"/>
  <c r="K2370" i="3"/>
  <c r="L2362" i="3"/>
  <c r="K2362" i="3"/>
  <c r="L2354" i="3"/>
  <c r="K2354" i="3"/>
  <c r="L2346" i="3"/>
  <c r="K2346" i="3"/>
  <c r="L2338" i="3"/>
  <c r="K2338" i="3"/>
  <c r="L2330" i="3"/>
  <c r="K2330" i="3"/>
  <c r="L2326" i="3"/>
  <c r="K2326" i="3"/>
  <c r="L2318" i="3"/>
  <c r="K2318" i="3"/>
  <c r="L2310" i="3"/>
  <c r="K2310" i="3"/>
  <c r="L2302" i="3"/>
  <c r="K2302" i="3"/>
  <c r="L2294" i="3"/>
  <c r="K2294" i="3"/>
  <c r="L2286" i="3"/>
  <c r="K2286" i="3"/>
  <c r="L2282" i="3"/>
  <c r="K2282" i="3"/>
  <c r="L2667" i="3"/>
  <c r="K2667" i="3"/>
  <c r="L2659" i="3"/>
  <c r="K2659" i="3"/>
  <c r="L2651" i="3"/>
  <c r="K2651" i="3"/>
  <c r="L2643" i="3"/>
  <c r="K2643" i="3"/>
  <c r="L2635" i="3"/>
  <c r="K2635" i="3"/>
  <c r="L2627" i="3"/>
  <c r="K2627" i="3"/>
  <c r="L2615" i="3"/>
  <c r="K2615" i="3"/>
  <c r="L2457" i="3"/>
  <c r="K2457" i="3"/>
  <c r="L2453" i="3"/>
  <c r="K2453" i="3"/>
  <c r="L2449" i="3"/>
  <c r="K2449" i="3"/>
  <c r="L2445" i="3"/>
  <c r="K2445" i="3"/>
  <c r="L2441" i="3"/>
  <c r="K2441" i="3"/>
  <c r="L2437" i="3"/>
  <c r="K2437" i="3"/>
  <c r="L2433" i="3"/>
  <c r="K2433" i="3"/>
  <c r="L2429" i="3"/>
  <c r="K2429" i="3"/>
  <c r="L2425" i="3"/>
  <c r="K2425" i="3"/>
  <c r="L2421" i="3"/>
  <c r="K2421" i="3"/>
  <c r="L2417" i="3"/>
  <c r="K2417" i="3"/>
  <c r="L2413" i="3"/>
  <c r="K2413" i="3"/>
  <c r="L2409" i="3"/>
  <c r="K2409" i="3"/>
  <c r="L2405" i="3"/>
  <c r="K2405" i="3"/>
  <c r="L2401" i="3"/>
  <c r="K2401" i="3"/>
  <c r="L2397" i="3"/>
  <c r="K2397" i="3"/>
  <c r="L2393" i="3"/>
  <c r="K2393" i="3"/>
  <c r="L2389" i="3"/>
  <c r="K2389" i="3"/>
  <c r="L2385" i="3"/>
  <c r="K2385" i="3"/>
  <c r="L2381" i="3"/>
  <c r="K2381" i="3"/>
  <c r="L2377" i="3"/>
  <c r="K2377" i="3"/>
  <c r="L2373" i="3"/>
  <c r="K2373" i="3"/>
  <c r="L2369" i="3"/>
  <c r="K2369" i="3"/>
  <c r="L2365" i="3"/>
  <c r="K2365" i="3"/>
  <c r="L2361" i="3"/>
  <c r="K2361" i="3"/>
  <c r="L2357" i="3"/>
  <c r="K2357" i="3"/>
  <c r="L2353" i="3"/>
  <c r="K2353" i="3"/>
  <c r="L2349" i="3"/>
  <c r="K2349" i="3"/>
  <c r="L2345" i="3"/>
  <c r="K2345" i="3"/>
  <c r="L2341" i="3"/>
  <c r="K2341" i="3"/>
  <c r="L2337" i="3"/>
  <c r="K2337" i="3"/>
  <c r="L2333" i="3"/>
  <c r="K2333" i="3"/>
  <c r="L2329" i="3"/>
  <c r="K2329" i="3"/>
  <c r="L2325" i="3"/>
  <c r="K2325" i="3"/>
  <c r="L2321" i="3"/>
  <c r="K2321" i="3"/>
  <c r="L2317" i="3"/>
  <c r="K2317" i="3"/>
  <c r="L2313" i="3"/>
  <c r="K2313" i="3"/>
  <c r="L2309" i="3"/>
  <c r="K2309" i="3"/>
  <c r="L2305" i="3"/>
  <c r="K2305" i="3"/>
  <c r="L2301" i="3"/>
  <c r="K2301" i="3"/>
  <c r="L2297" i="3"/>
  <c r="K2297" i="3"/>
  <c r="L2293" i="3"/>
  <c r="K2293" i="3"/>
  <c r="L2289" i="3"/>
  <c r="K2289" i="3"/>
  <c r="L2285" i="3"/>
  <c r="K2285" i="3"/>
  <c r="L2281" i="3"/>
  <c r="K2281" i="3"/>
  <c r="L2277" i="3"/>
  <c r="K2277" i="3"/>
  <c r="L2595" i="3"/>
  <c r="L2587" i="3"/>
  <c r="L2571" i="3"/>
  <c r="L2563" i="3"/>
  <c r="L2549" i="3"/>
  <c r="L2539" i="3"/>
  <c r="L2624" i="3"/>
  <c r="L2611" i="3"/>
  <c r="L2596" i="3"/>
  <c r="L2670" i="3"/>
  <c r="K2670" i="3"/>
  <c r="L2666" i="3"/>
  <c r="K2666" i="3"/>
  <c r="L2662" i="3"/>
  <c r="K2662" i="3"/>
  <c r="L2658" i="3"/>
  <c r="K2658" i="3"/>
  <c r="L2654" i="3"/>
  <c r="K2654" i="3"/>
  <c r="L2650" i="3"/>
  <c r="K2650" i="3"/>
  <c r="L2646" i="3"/>
  <c r="K2646" i="3"/>
  <c r="L2642" i="3"/>
  <c r="K2642" i="3"/>
  <c r="L2638" i="3"/>
  <c r="K2638" i="3"/>
  <c r="L2634" i="3"/>
  <c r="K2634" i="3"/>
  <c r="L2630" i="3"/>
  <c r="K2630" i="3"/>
  <c r="L2626" i="3"/>
  <c r="K2626" i="3"/>
  <c r="L2622" i="3"/>
  <c r="K2622" i="3"/>
  <c r="L2618" i="3"/>
  <c r="K2618" i="3"/>
  <c r="L2614" i="3"/>
  <c r="K2614" i="3"/>
  <c r="L2610" i="3"/>
  <c r="K2610" i="3"/>
  <c r="L2606" i="3"/>
  <c r="K2606" i="3"/>
  <c r="L2602" i="3"/>
  <c r="K2602" i="3"/>
  <c r="L2598" i="3"/>
  <c r="K2598" i="3"/>
  <c r="L2594" i="3"/>
  <c r="K2594" i="3"/>
  <c r="L2590" i="3"/>
  <c r="K2590" i="3"/>
  <c r="L2586" i="3"/>
  <c r="K2586" i="3"/>
  <c r="L2582" i="3"/>
  <c r="K2582" i="3"/>
  <c r="L2578" i="3"/>
  <c r="K2578" i="3"/>
  <c r="L2574" i="3"/>
  <c r="K2574" i="3"/>
  <c r="L2570" i="3"/>
  <c r="K2570" i="3"/>
  <c r="L2566" i="3"/>
  <c r="K2566" i="3"/>
  <c r="L2562" i="3"/>
  <c r="K2562" i="3"/>
  <c r="L2558" i="3"/>
  <c r="K2558" i="3"/>
  <c r="L2554" i="3"/>
  <c r="K2554" i="3"/>
  <c r="L2550" i="3"/>
  <c r="K2550" i="3"/>
  <c r="L2546" i="3"/>
  <c r="K2546" i="3"/>
  <c r="L2542" i="3"/>
  <c r="K2542" i="3"/>
  <c r="L2538" i="3"/>
  <c r="K2538" i="3"/>
  <c r="L2534" i="3"/>
  <c r="K2534" i="3"/>
  <c r="L2530" i="3"/>
  <c r="K2530" i="3"/>
  <c r="L2526" i="3"/>
  <c r="K2526" i="3"/>
  <c r="L2522" i="3"/>
  <c r="K2522" i="3"/>
  <c r="L2518" i="3"/>
  <c r="K2518" i="3"/>
  <c r="L2514" i="3"/>
  <c r="K2514" i="3"/>
  <c r="L2510" i="3"/>
  <c r="K2510" i="3"/>
  <c r="L2506" i="3"/>
  <c r="K2506" i="3"/>
  <c r="L2502" i="3"/>
  <c r="K2502" i="3"/>
  <c r="L2498" i="3"/>
  <c r="K2498" i="3"/>
  <c r="L2494" i="3"/>
  <c r="K2494" i="3"/>
  <c r="L2490" i="3"/>
  <c r="K2490" i="3"/>
  <c r="L2486" i="3"/>
  <c r="K2486" i="3"/>
  <c r="L2482" i="3"/>
  <c r="K2482" i="3"/>
  <c r="L2478" i="3"/>
  <c r="K2478" i="3"/>
  <c r="L2474" i="3"/>
  <c r="K2474" i="3"/>
  <c r="L2470" i="3"/>
  <c r="K2470" i="3"/>
  <c r="L2466" i="3"/>
  <c r="K2466" i="3"/>
  <c r="L2462" i="3"/>
  <c r="K2462" i="3"/>
  <c r="L2456" i="3"/>
  <c r="K2456" i="3"/>
  <c r="L2440" i="3"/>
  <c r="K2440" i="3"/>
  <c r="L2432" i="3"/>
  <c r="K2432" i="3"/>
  <c r="L2424" i="3"/>
  <c r="K2424" i="3"/>
  <c r="L2416" i="3"/>
  <c r="K2416" i="3"/>
  <c r="L2396" i="3"/>
  <c r="K2396" i="3"/>
  <c r="L2388" i="3"/>
  <c r="K2388" i="3"/>
  <c r="L2380" i="3"/>
  <c r="K2380" i="3"/>
  <c r="L2372" i="3"/>
  <c r="K2372" i="3"/>
  <c r="L2364" i="3"/>
  <c r="K2364" i="3"/>
  <c r="L2360" i="3"/>
  <c r="K2360" i="3"/>
  <c r="L2356" i="3"/>
  <c r="K2356" i="3"/>
  <c r="L2348" i="3"/>
  <c r="K2348" i="3"/>
  <c r="L2344" i="3"/>
  <c r="K2344" i="3"/>
  <c r="L2340" i="3"/>
  <c r="K2340" i="3"/>
  <c r="L2336" i="3"/>
  <c r="K2336" i="3"/>
  <c r="L2332" i="3"/>
  <c r="K2332" i="3"/>
  <c r="L2328" i="3"/>
  <c r="K2328" i="3"/>
  <c r="L2324" i="3"/>
  <c r="K2324" i="3"/>
  <c r="L2320" i="3"/>
  <c r="K2320" i="3"/>
  <c r="L2316" i="3"/>
  <c r="K2316" i="3"/>
  <c r="L2312" i="3"/>
  <c r="K2312" i="3"/>
  <c r="L2308" i="3"/>
  <c r="K2308" i="3"/>
  <c r="L2304" i="3"/>
  <c r="K2304" i="3"/>
  <c r="L2300" i="3"/>
  <c r="K2300" i="3"/>
  <c r="L2296" i="3"/>
  <c r="K2296" i="3"/>
  <c r="L2292" i="3"/>
  <c r="K2292" i="3"/>
  <c r="L2288" i="3"/>
  <c r="K2288" i="3"/>
  <c r="L2284" i="3"/>
  <c r="K2284" i="3"/>
  <c r="L2280" i="3"/>
  <c r="K2280" i="3"/>
  <c r="L2276" i="3"/>
  <c r="K2276" i="3"/>
  <c r="L2669" i="3"/>
  <c r="K2669" i="3"/>
  <c r="L2665" i="3"/>
  <c r="K2665" i="3"/>
  <c r="L2661" i="3"/>
  <c r="K2661" i="3"/>
  <c r="L2657" i="3"/>
  <c r="K2657" i="3"/>
  <c r="L2653" i="3"/>
  <c r="K2653" i="3"/>
  <c r="L2649" i="3"/>
  <c r="K2649" i="3"/>
  <c r="L2645" i="3"/>
  <c r="K2645" i="3"/>
  <c r="L2641" i="3"/>
  <c r="K2641" i="3"/>
  <c r="L2637" i="3"/>
  <c r="K2637" i="3"/>
  <c r="L2633" i="3"/>
  <c r="K2633" i="3"/>
  <c r="L2629" i="3"/>
  <c r="K2629" i="3"/>
  <c r="L2625" i="3"/>
  <c r="K2625" i="3"/>
  <c r="L2621" i="3"/>
  <c r="K2621" i="3"/>
  <c r="L2617" i="3"/>
  <c r="K2617" i="3"/>
  <c r="L2613" i="3"/>
  <c r="K2613" i="3"/>
  <c r="L2609" i="3"/>
  <c r="K2609" i="3"/>
  <c r="L2605" i="3"/>
  <c r="K2605" i="3"/>
  <c r="L2601" i="3"/>
  <c r="K2601" i="3"/>
  <c r="L2597" i="3"/>
  <c r="K2597" i="3"/>
  <c r="L2593" i="3"/>
  <c r="K2593" i="3"/>
  <c r="L2585" i="3"/>
  <c r="K2585" i="3"/>
  <c r="L2577" i="3"/>
  <c r="K2577" i="3"/>
  <c r="L2569" i="3"/>
  <c r="K2569" i="3"/>
  <c r="L2561" i="3"/>
  <c r="K2561" i="3"/>
  <c r="L2557" i="3"/>
  <c r="K2557" i="3"/>
  <c r="L2553" i="3"/>
  <c r="K2553" i="3"/>
  <c r="L2545" i="3"/>
  <c r="K2545" i="3"/>
  <c r="L2537" i="3"/>
  <c r="K2537" i="3"/>
  <c r="L2529" i="3"/>
  <c r="K2529" i="3"/>
  <c r="L2521" i="3"/>
  <c r="K2521" i="3"/>
  <c r="L2513" i="3"/>
  <c r="K2513" i="3"/>
  <c r="L2505" i="3"/>
  <c r="K2505" i="3"/>
  <c r="L2497" i="3"/>
  <c r="K2497" i="3"/>
  <c r="L2489" i="3"/>
  <c r="K2489" i="3"/>
  <c r="L2481" i="3"/>
  <c r="K2481" i="3"/>
  <c r="L2473" i="3"/>
  <c r="K2473" i="3"/>
  <c r="L2465" i="3"/>
  <c r="K2465" i="3"/>
  <c r="J2574" i="1"/>
  <c r="K2574" i="1" s="1"/>
  <c r="J2575" i="1"/>
  <c r="K2575" i="1" s="1"/>
  <c r="J2576" i="1"/>
  <c r="J2577" i="1"/>
  <c r="J2578" i="1"/>
  <c r="J2579" i="1"/>
  <c r="K2579" i="1" s="1"/>
  <c r="J2580" i="1"/>
  <c r="J2581" i="1"/>
  <c r="J2582" i="1"/>
  <c r="K2582" i="1" s="1"/>
  <c r="J2583" i="1"/>
  <c r="K2583" i="1" s="1"/>
  <c r="J2584" i="1"/>
  <c r="J2585" i="1"/>
  <c r="J2586" i="1"/>
  <c r="J2587" i="1"/>
  <c r="K2587" i="1" s="1"/>
  <c r="J2588" i="1"/>
  <c r="J2589" i="1"/>
  <c r="J2590" i="1"/>
  <c r="K2590" i="1" s="1"/>
  <c r="J2591" i="1"/>
  <c r="K2591" i="1" s="1"/>
  <c r="J2592" i="1"/>
  <c r="J2593" i="1"/>
  <c r="J2594" i="1"/>
  <c r="J2595" i="1"/>
  <c r="K2595" i="1" s="1"/>
  <c r="J2596" i="1"/>
  <c r="J2597" i="1"/>
  <c r="J2598" i="1"/>
  <c r="K2598" i="1" s="1"/>
  <c r="J2599" i="1"/>
  <c r="K2599" i="1" s="1"/>
  <c r="J2600" i="1"/>
  <c r="J2601" i="1"/>
  <c r="J2602" i="1"/>
  <c r="J2603" i="1"/>
  <c r="K2603" i="1" s="1"/>
  <c r="J2604" i="1"/>
  <c r="J2605" i="1"/>
  <c r="J2606" i="1"/>
  <c r="J2607" i="1"/>
  <c r="K2607" i="1" s="1"/>
  <c r="J2608" i="1"/>
  <c r="J2609" i="1"/>
  <c r="J2610" i="1"/>
  <c r="J2611" i="1"/>
  <c r="K2611" i="1" s="1"/>
  <c r="J2612" i="1"/>
  <c r="J2613" i="1"/>
  <c r="J2614" i="1"/>
  <c r="K2614" i="1" s="1"/>
  <c r="J2615" i="1"/>
  <c r="K2615" i="1" s="1"/>
  <c r="J2616" i="1"/>
  <c r="J2617" i="1"/>
  <c r="J2618" i="1"/>
  <c r="J2619" i="1"/>
  <c r="K2619" i="1" s="1"/>
  <c r="J2620" i="1"/>
  <c r="J2621" i="1"/>
  <c r="J2622" i="1"/>
  <c r="K2622" i="1" s="1"/>
  <c r="J2623" i="1"/>
  <c r="K2623" i="1" s="1"/>
  <c r="J2624" i="1"/>
  <c r="J2625" i="1"/>
  <c r="J2626" i="1"/>
  <c r="J2627" i="1"/>
  <c r="K2627" i="1" s="1"/>
  <c r="J2628" i="1"/>
  <c r="J2629" i="1"/>
  <c r="J2630" i="1"/>
  <c r="K2630" i="1" s="1"/>
  <c r="J2631" i="1"/>
  <c r="K2631" i="1" s="1"/>
  <c r="J2632" i="1"/>
  <c r="J2633" i="1"/>
  <c r="J2634" i="1"/>
  <c r="J2635" i="1"/>
  <c r="K2635" i="1" s="1"/>
  <c r="J2636" i="1"/>
  <c r="J2637" i="1"/>
  <c r="J2638" i="1"/>
  <c r="J2639" i="1"/>
  <c r="K2639" i="1" s="1"/>
  <c r="J2640" i="1"/>
  <c r="J2641" i="1"/>
  <c r="J2642" i="1"/>
  <c r="J2643" i="1"/>
  <c r="K2643" i="1" s="1"/>
  <c r="J2644" i="1"/>
  <c r="J2645" i="1"/>
  <c r="J2646" i="1"/>
  <c r="K2646" i="1" s="1"/>
  <c r="J2647" i="1"/>
  <c r="K2647" i="1" s="1"/>
  <c r="J2648" i="1"/>
  <c r="J2649" i="1"/>
  <c r="J2650" i="1"/>
  <c r="J2651" i="1"/>
  <c r="K2651" i="1" s="1"/>
  <c r="J2652" i="1"/>
  <c r="J2653" i="1"/>
  <c r="J2654" i="1"/>
  <c r="K2654" i="1" s="1"/>
  <c r="J2655" i="1"/>
  <c r="K2655" i="1" s="1"/>
  <c r="J2656" i="1"/>
  <c r="J2657" i="1"/>
  <c r="J2658" i="1"/>
  <c r="J2659" i="1"/>
  <c r="K2659" i="1" s="1"/>
  <c r="J2660" i="1"/>
  <c r="J2661" i="1"/>
  <c r="J2662" i="1"/>
  <c r="K2662" i="1" s="1"/>
  <c r="J2663" i="1"/>
  <c r="K2663" i="1" s="1"/>
  <c r="J2664" i="1"/>
  <c r="J2665" i="1"/>
  <c r="J2666" i="1"/>
  <c r="J2667" i="1"/>
  <c r="K2667" i="1" s="1"/>
  <c r="J2668" i="1"/>
  <c r="J2669" i="1"/>
  <c r="J2670" i="1"/>
  <c r="J2671" i="1"/>
  <c r="K2671" i="1" s="1"/>
  <c r="J2672" i="1"/>
  <c r="J2673" i="1"/>
  <c r="J2674" i="1"/>
  <c r="J2675" i="1"/>
  <c r="K2675" i="1" s="1"/>
  <c r="J2676" i="1"/>
  <c r="J2677" i="1"/>
  <c r="J2678" i="1"/>
  <c r="K2678" i="1" s="1"/>
  <c r="J2679" i="1"/>
  <c r="K2679" i="1" s="1"/>
  <c r="J2680" i="1"/>
  <c r="J2681" i="1"/>
  <c r="J2682" i="1"/>
  <c r="J2683" i="1"/>
  <c r="K2683" i="1" s="1"/>
  <c r="J2684" i="1"/>
  <c r="J2685" i="1"/>
  <c r="J2686" i="1"/>
  <c r="K2686" i="1" s="1"/>
  <c r="J2687" i="1"/>
  <c r="K2687" i="1" s="1"/>
  <c r="J2688" i="1"/>
  <c r="J2689" i="1"/>
  <c r="J2690" i="1"/>
  <c r="J2691" i="1"/>
  <c r="K2691" i="1" s="1"/>
  <c r="J2692" i="1"/>
  <c r="J2693" i="1"/>
  <c r="J2694" i="1"/>
  <c r="K2694" i="1" s="1"/>
  <c r="J2695" i="1"/>
  <c r="K2695" i="1" s="1"/>
  <c r="J2696" i="1"/>
  <c r="J2697" i="1"/>
  <c r="J2698" i="1"/>
  <c r="J2699" i="1"/>
  <c r="K2699" i="1" s="1"/>
  <c r="J2700" i="1"/>
  <c r="J2701" i="1"/>
  <c r="J2702" i="1"/>
  <c r="J2703" i="1"/>
  <c r="K2703" i="1" s="1"/>
  <c r="J2704" i="1"/>
  <c r="J2705" i="1"/>
  <c r="J2706" i="1"/>
  <c r="J2707" i="1"/>
  <c r="K2707" i="1" s="1"/>
  <c r="J2708" i="1"/>
  <c r="J2709" i="1"/>
  <c r="J2710" i="1"/>
  <c r="K2710" i="1" s="1"/>
  <c r="J2711" i="1"/>
  <c r="K2711" i="1" s="1"/>
  <c r="J2712" i="1"/>
  <c r="J2713" i="1"/>
  <c r="J2714" i="1"/>
  <c r="J2715" i="1"/>
  <c r="K2715" i="1" s="1"/>
  <c r="J2716" i="1"/>
  <c r="J2717" i="1"/>
  <c r="J2718" i="1"/>
  <c r="K2718" i="1" s="1"/>
  <c r="J2719" i="1"/>
  <c r="K2719" i="1" s="1"/>
  <c r="J2720" i="1"/>
  <c r="J2721" i="1"/>
  <c r="J2722" i="1"/>
  <c r="J2723" i="1"/>
  <c r="K2723" i="1" s="1"/>
  <c r="J2724" i="1"/>
  <c r="J2725" i="1"/>
  <c r="J2726" i="1"/>
  <c r="K2726" i="1" s="1"/>
  <c r="J2727" i="1"/>
  <c r="K2727" i="1" s="1"/>
  <c r="J2728" i="1"/>
  <c r="J2729" i="1"/>
  <c r="J2730" i="1"/>
  <c r="J2731" i="1"/>
  <c r="K2731" i="1" s="1"/>
  <c r="J2732" i="1"/>
  <c r="J2733" i="1"/>
  <c r="J2734" i="1"/>
  <c r="J2735" i="1"/>
  <c r="K2735" i="1" s="1"/>
  <c r="J2736" i="1"/>
  <c r="J2737" i="1"/>
  <c r="J2738" i="1"/>
  <c r="J2739" i="1"/>
  <c r="K2739" i="1" s="1"/>
  <c r="J2740" i="1"/>
  <c r="J2741" i="1"/>
  <c r="J2742" i="1"/>
  <c r="K2742" i="1" s="1"/>
  <c r="J2743" i="1"/>
  <c r="K2743" i="1" s="1"/>
  <c r="J2744" i="1"/>
  <c r="J2745" i="1"/>
  <c r="J2746" i="1"/>
  <c r="J2747" i="1"/>
  <c r="K2747" i="1" s="1"/>
  <c r="J2748" i="1"/>
  <c r="J2749" i="1"/>
  <c r="J2750" i="1"/>
  <c r="K2750" i="1" s="1"/>
  <c r="J2751" i="1"/>
  <c r="K2751" i="1" s="1"/>
  <c r="J2752" i="1"/>
  <c r="J2753" i="1"/>
  <c r="J2754" i="1"/>
  <c r="J2755" i="1"/>
  <c r="K2755" i="1" s="1"/>
  <c r="J2756" i="1"/>
  <c r="J2757" i="1"/>
  <c r="J2758" i="1"/>
  <c r="K2758" i="1" s="1"/>
  <c r="J2759" i="1"/>
  <c r="K2759" i="1" s="1"/>
  <c r="J2760" i="1"/>
  <c r="J2761" i="1"/>
  <c r="J2762" i="1"/>
  <c r="J2763" i="1"/>
  <c r="K2763" i="1" s="1"/>
  <c r="J2764" i="1"/>
  <c r="J2765" i="1"/>
  <c r="J2766" i="1"/>
  <c r="J2767" i="1"/>
  <c r="K2767" i="1" s="1"/>
  <c r="J2768" i="1"/>
  <c r="J2769" i="1"/>
  <c r="J2770" i="1"/>
  <c r="J2771" i="1"/>
  <c r="K2771" i="1" s="1"/>
  <c r="J2772" i="1"/>
  <c r="J2773" i="1"/>
  <c r="J2774" i="1"/>
  <c r="K2774" i="1" s="1"/>
  <c r="J2775" i="1"/>
  <c r="K2775" i="1" s="1"/>
  <c r="J2776" i="1"/>
  <c r="J2777" i="1"/>
  <c r="J2778" i="1"/>
  <c r="J2779" i="1"/>
  <c r="K2779" i="1" s="1"/>
  <c r="J2780" i="1"/>
  <c r="J2781" i="1"/>
  <c r="J2782" i="1"/>
  <c r="K2782" i="1" s="1"/>
  <c r="J2783" i="1"/>
  <c r="K2783" i="1" s="1"/>
  <c r="J2784" i="1"/>
  <c r="J2785" i="1"/>
  <c r="J2786" i="1"/>
  <c r="J2787" i="1"/>
  <c r="K2787" i="1" s="1"/>
  <c r="J2788" i="1"/>
  <c r="J2789" i="1"/>
  <c r="J2790" i="1"/>
  <c r="K2790" i="1" s="1"/>
  <c r="J2791" i="1"/>
  <c r="K2791" i="1" s="1"/>
  <c r="J2792" i="1"/>
  <c r="J2793" i="1"/>
  <c r="J2794" i="1"/>
  <c r="J2795" i="1"/>
  <c r="K2795" i="1" s="1"/>
  <c r="J2796" i="1"/>
  <c r="J2797" i="1"/>
  <c r="J2798" i="1"/>
  <c r="J2799" i="1"/>
  <c r="K2799" i="1" s="1"/>
  <c r="J2800" i="1"/>
  <c r="J2801" i="1"/>
  <c r="J2802" i="1"/>
  <c r="J2803" i="1"/>
  <c r="K2803" i="1" s="1"/>
  <c r="J2804" i="1"/>
  <c r="J2805" i="1"/>
  <c r="J2806" i="1"/>
  <c r="K2806" i="1" s="1"/>
  <c r="J2807" i="1"/>
  <c r="K2807" i="1" s="1"/>
  <c r="J2808" i="1"/>
  <c r="J2809" i="1"/>
  <c r="J2810" i="1"/>
  <c r="J2811" i="1"/>
  <c r="K2811" i="1" s="1"/>
  <c r="J2812" i="1"/>
  <c r="J2813" i="1"/>
  <c r="J2814" i="1"/>
  <c r="K2814" i="1" s="1"/>
  <c r="J2815" i="1"/>
  <c r="K2815" i="1" s="1"/>
  <c r="J2816" i="1"/>
  <c r="J2817" i="1"/>
  <c r="J2818" i="1"/>
  <c r="J2819" i="1"/>
  <c r="K2819" i="1" s="1"/>
  <c r="J2820" i="1"/>
  <c r="J2821" i="1"/>
  <c r="J2822" i="1"/>
  <c r="K2822" i="1" s="1"/>
  <c r="J2823" i="1"/>
  <c r="K2823" i="1" s="1"/>
  <c r="J2824" i="1"/>
  <c r="J2825" i="1"/>
  <c r="J2826" i="1"/>
  <c r="J2827" i="1"/>
  <c r="K2827" i="1" s="1"/>
  <c r="J2828" i="1"/>
  <c r="J2829" i="1"/>
  <c r="J2830" i="1"/>
  <c r="J2831" i="1"/>
  <c r="K2831" i="1" s="1"/>
  <c r="J2832" i="1"/>
  <c r="J2833" i="1"/>
  <c r="J2834" i="1"/>
  <c r="J2835" i="1"/>
  <c r="K2835" i="1" s="1"/>
  <c r="J2836" i="1"/>
  <c r="J2837" i="1"/>
  <c r="J2838" i="1"/>
  <c r="K2838" i="1" s="1"/>
  <c r="J2839" i="1"/>
  <c r="K2839" i="1" s="1"/>
  <c r="J2840" i="1"/>
  <c r="J2841" i="1"/>
  <c r="J2842" i="1"/>
  <c r="J2843" i="1"/>
  <c r="K2843" i="1" s="1"/>
  <c r="J2844" i="1"/>
  <c r="J2845" i="1"/>
  <c r="J2846" i="1"/>
  <c r="K2846" i="1" s="1"/>
  <c r="J2847" i="1"/>
  <c r="K2847" i="1" s="1"/>
  <c r="J2848" i="1"/>
  <c r="J2849" i="1"/>
  <c r="J2850" i="1"/>
  <c r="J2851" i="1"/>
  <c r="K2851" i="1" s="1"/>
  <c r="J2852" i="1"/>
  <c r="J2853" i="1"/>
  <c r="J2854" i="1"/>
  <c r="L2574" i="1"/>
  <c r="L2579" i="1"/>
  <c r="L2595" i="1"/>
  <c r="L2598" i="1"/>
  <c r="L2599" i="1"/>
  <c r="L2603" i="1"/>
  <c r="L2619" i="1"/>
  <c r="L2627" i="1"/>
  <c r="L2630" i="1"/>
  <c r="L2635" i="1"/>
  <c r="L2643" i="1"/>
  <c r="L2654" i="1"/>
  <c r="L2659" i="1"/>
  <c r="L2662" i="1"/>
  <c r="L2683" i="1"/>
  <c r="L2694" i="1"/>
  <c r="L2699"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L2687" i="1" l="1"/>
  <c r="L2622" i="1"/>
  <c r="L2846" i="1"/>
  <c r="L2646" i="1"/>
  <c r="L2591" i="1"/>
  <c r="L2790" i="1"/>
  <c r="L2678" i="1"/>
  <c r="L2615" i="1"/>
  <c r="L2590" i="1"/>
  <c r="L2623" i="1"/>
  <c r="L2686" i="1"/>
  <c r="L2750" i="1"/>
  <c r="L2671" i="1"/>
  <c r="L2639" i="1"/>
  <c r="L2614" i="1"/>
  <c r="L2583" i="1"/>
  <c r="L2647" i="1"/>
  <c r="L2711" i="1"/>
  <c r="L2663" i="1"/>
  <c r="L2607" i="1"/>
  <c r="L2582" i="1"/>
  <c r="L2806" i="1"/>
  <c r="L2758" i="1"/>
  <c r="L2718" i="1"/>
  <c r="L2822" i="1"/>
  <c r="L2782" i="1"/>
  <c r="L2742" i="1"/>
  <c r="L2710" i="1"/>
  <c r="L2814" i="1"/>
  <c r="L2774" i="1"/>
  <c r="L2726" i="1"/>
  <c r="L2839" i="1"/>
  <c r="L2791" i="1"/>
  <c r="L2771" i="1"/>
  <c r="L2735" i="1"/>
  <c r="L2815" i="1"/>
  <c r="L2851" i="1"/>
  <c r="L2827" i="1"/>
  <c r="L2747" i="1"/>
  <c r="L2723" i="1"/>
  <c r="L2838" i="1"/>
  <c r="L2843" i="1"/>
  <c r="L2831" i="1"/>
  <c r="L2819" i="1"/>
  <c r="L2807" i="1"/>
  <c r="L2795" i="1"/>
  <c r="L2783" i="1"/>
  <c r="L2759" i="1"/>
  <c r="L2739" i="1"/>
  <c r="L2715" i="1"/>
  <c r="L2703" i="1"/>
  <c r="L2691" i="1"/>
  <c r="L2679" i="1"/>
  <c r="L2667" i="1"/>
  <c r="L2655" i="1"/>
  <c r="L2631" i="1"/>
  <c r="L2611" i="1"/>
  <c r="L2587" i="1"/>
  <c r="L2575" i="1"/>
  <c r="L2852" i="1"/>
  <c r="K2852" i="1"/>
  <c r="L2848" i="1"/>
  <c r="K2848" i="1"/>
  <c r="L2844" i="1"/>
  <c r="K2844" i="1"/>
  <c r="L2840" i="1"/>
  <c r="K2840" i="1"/>
  <c r="L2836" i="1"/>
  <c r="K2836" i="1"/>
  <c r="L2832" i="1"/>
  <c r="K2832" i="1"/>
  <c r="L2828" i="1"/>
  <c r="K2828" i="1"/>
  <c r="L2824" i="1"/>
  <c r="K2824" i="1"/>
  <c r="L2820" i="1"/>
  <c r="K2820" i="1"/>
  <c r="L2816" i="1"/>
  <c r="K2816" i="1"/>
  <c r="L2812" i="1"/>
  <c r="K2812" i="1"/>
  <c r="L2808" i="1"/>
  <c r="K2808" i="1"/>
  <c r="L2804" i="1"/>
  <c r="K2804" i="1"/>
  <c r="L2800" i="1"/>
  <c r="K2800" i="1"/>
  <c r="L2796" i="1"/>
  <c r="K2796" i="1"/>
  <c r="L2792" i="1"/>
  <c r="K2792" i="1"/>
  <c r="L2788" i="1"/>
  <c r="K2788" i="1"/>
  <c r="L2784" i="1"/>
  <c r="K2784" i="1"/>
  <c r="L2780" i="1"/>
  <c r="K2780" i="1"/>
  <c r="L2776" i="1"/>
  <c r="K2776" i="1"/>
  <c r="L2772" i="1"/>
  <c r="K2772" i="1"/>
  <c r="L2768" i="1"/>
  <c r="K2768" i="1"/>
  <c r="L2764" i="1"/>
  <c r="K2764" i="1"/>
  <c r="L2760" i="1"/>
  <c r="K2760" i="1"/>
  <c r="L2756" i="1"/>
  <c r="K2756" i="1"/>
  <c r="L2752" i="1"/>
  <c r="K2752" i="1"/>
  <c r="L2748" i="1"/>
  <c r="K2748" i="1"/>
  <c r="L2744" i="1"/>
  <c r="K2744" i="1"/>
  <c r="L2740" i="1"/>
  <c r="K2740" i="1"/>
  <c r="L2736" i="1"/>
  <c r="K2736" i="1"/>
  <c r="L2732" i="1"/>
  <c r="K2732" i="1"/>
  <c r="L2728" i="1"/>
  <c r="K2728" i="1"/>
  <c r="L2724" i="1"/>
  <c r="K2724" i="1"/>
  <c r="L2720" i="1"/>
  <c r="K2720" i="1"/>
  <c r="L2716" i="1"/>
  <c r="K2716" i="1"/>
  <c r="L2712" i="1"/>
  <c r="K2712" i="1"/>
  <c r="L2708" i="1"/>
  <c r="K2708" i="1"/>
  <c r="L2704" i="1"/>
  <c r="K2704" i="1"/>
  <c r="L2700" i="1"/>
  <c r="K2700" i="1"/>
  <c r="L2696" i="1"/>
  <c r="K2696" i="1"/>
  <c r="L2692" i="1"/>
  <c r="K2692" i="1"/>
  <c r="L2688" i="1"/>
  <c r="K2688" i="1"/>
  <c r="L2684" i="1"/>
  <c r="K2684" i="1"/>
  <c r="L2680" i="1"/>
  <c r="K2680" i="1"/>
  <c r="L2676" i="1"/>
  <c r="K2676" i="1"/>
  <c r="L2672" i="1"/>
  <c r="K2672" i="1"/>
  <c r="L2668" i="1"/>
  <c r="K2668" i="1"/>
  <c r="L2664" i="1"/>
  <c r="K2664" i="1"/>
  <c r="L2660" i="1"/>
  <c r="K2660" i="1"/>
  <c r="L2656" i="1"/>
  <c r="K2656" i="1"/>
  <c r="L2652" i="1"/>
  <c r="K2652" i="1"/>
  <c r="L2648" i="1"/>
  <c r="K2648" i="1"/>
  <c r="L2644" i="1"/>
  <c r="K2644" i="1"/>
  <c r="L2640" i="1"/>
  <c r="K2640" i="1"/>
  <c r="L2636" i="1"/>
  <c r="K2636" i="1"/>
  <c r="L2632" i="1"/>
  <c r="K2632" i="1"/>
  <c r="L2628" i="1"/>
  <c r="K2628" i="1"/>
  <c r="L2624" i="1"/>
  <c r="K2624" i="1"/>
  <c r="L2620" i="1"/>
  <c r="K2620" i="1"/>
  <c r="L2616" i="1"/>
  <c r="K2616" i="1"/>
  <c r="L2612" i="1"/>
  <c r="K2612" i="1"/>
  <c r="L2608" i="1"/>
  <c r="K2608" i="1"/>
  <c r="L2604" i="1"/>
  <c r="K2604" i="1"/>
  <c r="L2600" i="1"/>
  <c r="K2600" i="1"/>
  <c r="L2596" i="1"/>
  <c r="K2596" i="1"/>
  <c r="L2592" i="1"/>
  <c r="K2592" i="1"/>
  <c r="L2588" i="1"/>
  <c r="K2588" i="1"/>
  <c r="L2584" i="1"/>
  <c r="K2584" i="1"/>
  <c r="L2580" i="1"/>
  <c r="K2580" i="1"/>
  <c r="L2576" i="1"/>
  <c r="K2576" i="1"/>
  <c r="L2847" i="1"/>
  <c r="L2823" i="1"/>
  <c r="L2803" i="1"/>
  <c r="L2779" i="1"/>
  <c r="L2767" i="1"/>
  <c r="L2755" i="1"/>
  <c r="L2743" i="1"/>
  <c r="L2731" i="1"/>
  <c r="L2719" i="1"/>
  <c r="L2695" i="1"/>
  <c r="L2675" i="1"/>
  <c r="L2651" i="1"/>
  <c r="L2854" i="1"/>
  <c r="K2854" i="1"/>
  <c r="L2850" i="1"/>
  <c r="K2850" i="1"/>
  <c r="L2842" i="1"/>
  <c r="K2842" i="1"/>
  <c r="L2834" i="1"/>
  <c r="K2834" i="1"/>
  <c r="L2830" i="1"/>
  <c r="K2830" i="1"/>
  <c r="L2826" i="1"/>
  <c r="K2826" i="1"/>
  <c r="L2818" i="1"/>
  <c r="K2818" i="1"/>
  <c r="L2810" i="1"/>
  <c r="K2810" i="1"/>
  <c r="L2802" i="1"/>
  <c r="K2802" i="1"/>
  <c r="L2798" i="1"/>
  <c r="K2798" i="1"/>
  <c r="L2794" i="1"/>
  <c r="K2794" i="1"/>
  <c r="L2786" i="1"/>
  <c r="K2786" i="1"/>
  <c r="L2778" i="1"/>
  <c r="K2778" i="1"/>
  <c r="L2770" i="1"/>
  <c r="K2770" i="1"/>
  <c r="L2766" i="1"/>
  <c r="K2766" i="1"/>
  <c r="L2762" i="1"/>
  <c r="K2762" i="1"/>
  <c r="L2754" i="1"/>
  <c r="K2754" i="1"/>
  <c r="L2746" i="1"/>
  <c r="K2746" i="1"/>
  <c r="L2738" i="1"/>
  <c r="K2738" i="1"/>
  <c r="L2734" i="1"/>
  <c r="K2734" i="1"/>
  <c r="L2730" i="1"/>
  <c r="K2730" i="1"/>
  <c r="L2722" i="1"/>
  <c r="K2722" i="1"/>
  <c r="L2714" i="1"/>
  <c r="K2714" i="1"/>
  <c r="L2706" i="1"/>
  <c r="K2706" i="1"/>
  <c r="L2702" i="1"/>
  <c r="K2702" i="1"/>
  <c r="L2698" i="1"/>
  <c r="K2698" i="1"/>
  <c r="L2690" i="1"/>
  <c r="K2690" i="1"/>
  <c r="L2682" i="1"/>
  <c r="K2682" i="1"/>
  <c r="L2674" i="1"/>
  <c r="K2674" i="1"/>
  <c r="L2670" i="1"/>
  <c r="K2670" i="1"/>
  <c r="L2666" i="1"/>
  <c r="K2666" i="1"/>
  <c r="L2658" i="1"/>
  <c r="K2658" i="1"/>
  <c r="L2650" i="1"/>
  <c r="K2650" i="1"/>
  <c r="L2642" i="1"/>
  <c r="K2642" i="1"/>
  <c r="L2638" i="1"/>
  <c r="K2638" i="1"/>
  <c r="L2634" i="1"/>
  <c r="K2634" i="1"/>
  <c r="L2626" i="1"/>
  <c r="K2626" i="1"/>
  <c r="L2618" i="1"/>
  <c r="K2618" i="1"/>
  <c r="L2610" i="1"/>
  <c r="K2610" i="1"/>
  <c r="L2606" i="1"/>
  <c r="K2606" i="1"/>
  <c r="L2602" i="1"/>
  <c r="K2602" i="1"/>
  <c r="L2594" i="1"/>
  <c r="K2594" i="1"/>
  <c r="L2586" i="1"/>
  <c r="K2586" i="1"/>
  <c r="L2578" i="1"/>
  <c r="K2578" i="1"/>
  <c r="L2835" i="1"/>
  <c r="L2811" i="1"/>
  <c r="L2799" i="1"/>
  <c r="L2787" i="1"/>
  <c r="L2775" i="1"/>
  <c r="L2763" i="1"/>
  <c r="L2751" i="1"/>
  <c r="L2727" i="1"/>
  <c r="L2707" i="1"/>
  <c r="L2853" i="1"/>
  <c r="K2853" i="1"/>
  <c r="L2849" i="1"/>
  <c r="K2849" i="1"/>
  <c r="L2845" i="1"/>
  <c r="K2845" i="1"/>
  <c r="L2841" i="1"/>
  <c r="K2841" i="1"/>
  <c r="L2837" i="1"/>
  <c r="K2837" i="1"/>
  <c r="L2833" i="1"/>
  <c r="K2833" i="1"/>
  <c r="L2829" i="1"/>
  <c r="K2829" i="1"/>
  <c r="L2825" i="1"/>
  <c r="K2825" i="1"/>
  <c r="L2821" i="1"/>
  <c r="K2821" i="1"/>
  <c r="L2817" i="1"/>
  <c r="K2817" i="1"/>
  <c r="L2813" i="1"/>
  <c r="K2813" i="1"/>
  <c r="L2809" i="1"/>
  <c r="K2809" i="1"/>
  <c r="L2805" i="1"/>
  <c r="K2805" i="1"/>
  <c r="L2801" i="1"/>
  <c r="K2801" i="1"/>
  <c r="L2797" i="1"/>
  <c r="K2797" i="1"/>
  <c r="L2793" i="1"/>
  <c r="K2793" i="1"/>
  <c r="L2789" i="1"/>
  <c r="K2789" i="1"/>
  <c r="L2785" i="1"/>
  <c r="K2785" i="1"/>
  <c r="L2781" i="1"/>
  <c r="K2781" i="1"/>
  <c r="L2777" i="1"/>
  <c r="K2777" i="1"/>
  <c r="L2773" i="1"/>
  <c r="K2773" i="1"/>
  <c r="L2769" i="1"/>
  <c r="K2769" i="1"/>
  <c r="L2765" i="1"/>
  <c r="K2765" i="1"/>
  <c r="L2761" i="1"/>
  <c r="K2761" i="1"/>
  <c r="L2757" i="1"/>
  <c r="K2757" i="1"/>
  <c r="L2753" i="1"/>
  <c r="K2753" i="1"/>
  <c r="L2749" i="1"/>
  <c r="K2749" i="1"/>
  <c r="L2745" i="1"/>
  <c r="K2745" i="1"/>
  <c r="L2741" i="1"/>
  <c r="K2741" i="1"/>
  <c r="L2737" i="1"/>
  <c r="K2737" i="1"/>
  <c r="L2733" i="1"/>
  <c r="K2733" i="1"/>
  <c r="L2729" i="1"/>
  <c r="K2729" i="1"/>
  <c r="L2725" i="1"/>
  <c r="K2725" i="1"/>
  <c r="L2721" i="1"/>
  <c r="K2721" i="1"/>
  <c r="L2717" i="1"/>
  <c r="K2717" i="1"/>
  <c r="L2713" i="1"/>
  <c r="K2713" i="1"/>
  <c r="L2709" i="1"/>
  <c r="K2709" i="1"/>
  <c r="L2705" i="1"/>
  <c r="K2705" i="1"/>
  <c r="L2701" i="1"/>
  <c r="K2701" i="1"/>
  <c r="L2697" i="1"/>
  <c r="K2697" i="1"/>
  <c r="L2693" i="1"/>
  <c r="K2693" i="1"/>
  <c r="L2689" i="1"/>
  <c r="K2689" i="1"/>
  <c r="L2685" i="1"/>
  <c r="K2685" i="1"/>
  <c r="L2681" i="1"/>
  <c r="K2681" i="1"/>
  <c r="L2677" i="1"/>
  <c r="K2677" i="1"/>
  <c r="L2673" i="1"/>
  <c r="K2673" i="1"/>
  <c r="L2669" i="1"/>
  <c r="K2669" i="1"/>
  <c r="L2665" i="1"/>
  <c r="K2665" i="1"/>
  <c r="L2661" i="1"/>
  <c r="K2661" i="1"/>
  <c r="L2657" i="1"/>
  <c r="K2657" i="1"/>
  <c r="L2653" i="1"/>
  <c r="K2653" i="1"/>
  <c r="L2649" i="1"/>
  <c r="K2649" i="1"/>
  <c r="L2645" i="1"/>
  <c r="K2645" i="1"/>
  <c r="L2641" i="1"/>
  <c r="K2641" i="1"/>
  <c r="L2637" i="1"/>
  <c r="K2637" i="1"/>
  <c r="L2633" i="1"/>
  <c r="K2633" i="1"/>
  <c r="L2629" i="1"/>
  <c r="K2629" i="1"/>
  <c r="L2625" i="1"/>
  <c r="K2625" i="1"/>
  <c r="L2621" i="1"/>
  <c r="K2621" i="1"/>
  <c r="L2617" i="1"/>
  <c r="K2617" i="1"/>
  <c r="L2613" i="1"/>
  <c r="K2613" i="1"/>
  <c r="L2609" i="1"/>
  <c r="K2609" i="1"/>
  <c r="L2605" i="1"/>
  <c r="K2605" i="1"/>
  <c r="L2601" i="1"/>
  <c r="K2601" i="1"/>
  <c r="L2597" i="1"/>
  <c r="K2597" i="1"/>
  <c r="L2593" i="1"/>
  <c r="K2593" i="1"/>
  <c r="L2589" i="1"/>
  <c r="K2589" i="1"/>
  <c r="L2585" i="1"/>
  <c r="K2585" i="1"/>
  <c r="L2581" i="1"/>
  <c r="K2581" i="1"/>
  <c r="L2577" i="1"/>
  <c r="K2577"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I2275" i="3"/>
  <c r="I2274" i="3"/>
  <c r="I2273" i="3"/>
  <c r="I2272" i="3"/>
  <c r="I2270" i="3"/>
  <c r="I2264" i="3"/>
  <c r="I2263" i="3"/>
  <c r="I2262" i="3"/>
  <c r="I2261" i="3"/>
  <c r="I2260" i="3"/>
  <c r="I2255" i="3"/>
  <c r="I2254" i="3"/>
  <c r="I2253" i="3"/>
  <c r="I2252" i="3"/>
  <c r="I2216" i="3"/>
  <c r="I2215" i="3"/>
  <c r="I2214" i="3"/>
  <c r="I2213" i="3"/>
  <c r="I2212" i="3"/>
  <c r="I2211" i="3"/>
  <c r="I2209" i="3"/>
  <c r="I2206" i="3"/>
  <c r="I2205" i="3"/>
  <c r="I2204" i="3"/>
  <c r="I2199" i="3"/>
  <c r="I2198" i="3"/>
  <c r="I2189" i="3"/>
  <c r="I2188" i="3"/>
  <c r="I2182" i="3"/>
  <c r="I2181" i="3"/>
  <c r="I2176" i="3"/>
  <c r="I2173" i="3"/>
  <c r="I2169" i="3"/>
  <c r="I2168" i="3"/>
  <c r="I2167" i="3"/>
  <c r="I2163" i="3"/>
  <c r="I2162" i="3"/>
  <c r="I2161" i="3"/>
  <c r="I2160" i="3"/>
  <c r="I2159" i="3"/>
  <c r="I2158" i="3"/>
  <c r="I2157" i="3"/>
  <c r="I2156" i="3"/>
  <c r="I2155" i="3"/>
  <c r="I2148" i="3"/>
  <c r="I2147" i="3"/>
  <c r="I2135" i="3"/>
  <c r="I2128" i="3"/>
  <c r="I2127" i="3"/>
  <c r="I2126" i="3"/>
  <c r="I2125" i="3"/>
  <c r="I2124" i="3"/>
  <c r="I2123" i="3"/>
  <c r="I2113" i="3"/>
  <c r="I2081" i="3"/>
  <c r="I2080" i="3"/>
  <c r="I2075" i="3"/>
  <c r="I2074" i="3"/>
  <c r="I2073" i="3"/>
  <c r="I2072" i="3"/>
  <c r="I2070" i="3"/>
  <c r="I2069" i="3"/>
  <c r="I2064" i="3"/>
  <c r="I2063" i="3"/>
  <c r="I2048" i="3"/>
  <c r="I2045" i="3"/>
  <c r="I2044" i="3"/>
  <c r="I2043" i="3"/>
  <c r="I2042" i="3"/>
  <c r="I2041" i="3"/>
  <c r="I2040" i="3"/>
  <c r="I2035" i="3"/>
  <c r="I2031" i="3"/>
  <c r="I2030" i="3"/>
  <c r="I2029" i="3"/>
  <c r="I2028" i="3"/>
  <c r="I2027" i="3"/>
  <c r="I2026" i="3"/>
  <c r="I2023" i="3"/>
  <c r="I2022" i="3"/>
  <c r="I2021" i="3"/>
  <c r="I2020" i="3"/>
  <c r="I1998" i="3"/>
  <c r="I1996" i="3"/>
  <c r="I1995" i="3"/>
  <c r="I1994" i="3"/>
  <c r="I1991" i="3"/>
  <c r="I1989" i="3"/>
  <c r="I1982" i="3"/>
  <c r="I1981" i="3"/>
  <c r="I1974" i="3"/>
  <c r="I1973" i="3"/>
  <c r="I1972" i="3"/>
  <c r="I1971" i="3"/>
  <c r="I1970" i="3"/>
  <c r="I1969" i="3"/>
  <c r="I1963" i="3"/>
  <c r="I1962" i="3"/>
  <c r="I1961" i="3"/>
  <c r="I1960" i="3"/>
  <c r="I1959" i="3"/>
  <c r="I1954" i="3"/>
  <c r="I1953" i="3"/>
  <c r="I1952" i="3"/>
  <c r="I1951" i="3"/>
  <c r="I1950" i="3"/>
  <c r="I1949" i="3"/>
  <c r="I1947" i="3"/>
  <c r="I1945" i="3"/>
  <c r="I1944" i="3"/>
  <c r="I1943" i="3"/>
  <c r="I1930" i="3"/>
  <c r="I1929" i="3"/>
  <c r="I1928" i="3"/>
  <c r="I1918" i="3"/>
  <c r="I1883" i="3"/>
  <c r="I1882" i="3"/>
  <c r="I1881" i="3"/>
  <c r="I1880" i="3"/>
  <c r="I1878" i="3"/>
  <c r="I1874" i="3"/>
  <c r="I1864" i="3"/>
  <c r="I1862" i="3"/>
  <c r="I1860" i="3"/>
  <c r="I1859" i="3"/>
  <c r="I1858" i="3"/>
  <c r="I1857" i="3"/>
  <c r="I1853" i="3"/>
  <c r="I1852" i="3"/>
  <c r="I1851" i="3"/>
  <c r="I1850" i="3"/>
  <c r="I1848" i="3"/>
  <c r="I1847" i="3"/>
  <c r="I1838" i="3"/>
  <c r="I1837" i="3"/>
  <c r="I1836" i="3"/>
  <c r="I1835" i="3"/>
  <c r="I1834" i="3"/>
  <c r="I1833" i="3"/>
  <c r="I1829" i="3"/>
  <c r="I1828" i="3"/>
  <c r="I1827" i="3"/>
  <c r="I1824" i="3"/>
  <c r="I1823" i="3"/>
  <c r="I1816" i="3"/>
  <c r="I1786" i="3"/>
  <c r="I1767" i="3"/>
  <c r="I1766" i="3"/>
  <c r="I1763" i="3"/>
  <c r="I1762" i="3"/>
  <c r="I1761" i="3"/>
  <c r="I1757" i="3"/>
  <c r="I1756" i="3"/>
  <c r="I1753" i="3"/>
  <c r="I1752" i="3"/>
  <c r="I1751" i="3"/>
  <c r="I1750" i="3"/>
  <c r="I1749" i="3"/>
  <c r="I1748" i="3"/>
  <c r="I1747" i="3"/>
  <c r="I1746" i="3"/>
  <c r="I1745" i="3"/>
  <c r="I1741" i="3"/>
  <c r="I1724" i="3"/>
  <c r="I1723" i="3"/>
  <c r="I1722" i="3"/>
  <c r="I1719" i="3"/>
  <c r="I1706" i="3"/>
  <c r="I1705" i="3"/>
  <c r="I1704" i="3"/>
  <c r="I1702" i="3"/>
  <c r="I1701" i="3"/>
  <c r="I1700" i="3"/>
  <c r="I1699" i="3"/>
  <c r="I1698" i="3"/>
  <c r="I1697" i="3"/>
  <c r="I1696" i="3"/>
  <c r="I1695" i="3"/>
  <c r="I1694" i="3"/>
  <c r="I1693" i="3"/>
  <c r="I1692" i="3"/>
  <c r="I1691" i="3"/>
  <c r="I1690" i="3"/>
  <c r="I1689" i="3"/>
  <c r="I1685" i="3"/>
  <c r="I1684" i="3"/>
  <c r="I1683" i="3"/>
  <c r="I1682" i="3"/>
  <c r="I1681" i="3"/>
  <c r="I1680" i="3"/>
  <c r="I1677" i="3"/>
  <c r="I1643" i="3"/>
  <c r="I1638" i="3"/>
  <c r="I1637" i="3"/>
  <c r="I1636" i="3"/>
  <c r="I1623" i="3"/>
  <c r="I1618" i="3"/>
  <c r="I1617" i="3"/>
  <c r="I1616" i="3"/>
  <c r="I1615" i="3"/>
  <c r="I1614" i="3"/>
  <c r="I1611" i="3"/>
  <c r="I1610" i="3"/>
  <c r="I1609" i="3"/>
  <c r="I1608" i="3"/>
  <c r="I1607" i="3"/>
  <c r="I1606" i="3"/>
  <c r="I1605" i="3"/>
  <c r="I1604" i="3"/>
  <c r="I1603" i="3"/>
  <c r="I1602" i="3"/>
  <c r="I1601" i="3"/>
  <c r="I1600" i="3"/>
  <c r="I1598" i="3"/>
  <c r="I1594" i="3"/>
  <c r="I1593" i="3"/>
  <c r="I1592" i="3"/>
  <c r="I1588" i="3"/>
  <c r="I1567" i="3"/>
  <c r="I1566" i="3"/>
  <c r="I1560" i="3"/>
  <c r="I1559" i="3"/>
  <c r="I1554" i="3"/>
  <c r="I1551" i="3"/>
  <c r="I1550" i="3"/>
  <c r="I1549" i="3"/>
  <c r="I1546" i="3"/>
  <c r="I1545" i="3"/>
  <c r="I1544" i="3"/>
  <c r="I1543" i="3"/>
  <c r="I1539" i="3"/>
  <c r="I1538" i="3"/>
  <c r="I1537" i="3"/>
  <c r="I1517" i="3"/>
  <c r="I1514" i="3"/>
  <c r="I1513" i="3"/>
  <c r="I1510" i="3"/>
  <c r="I1509" i="3"/>
  <c r="I1503" i="3"/>
  <c r="I1484" i="3"/>
  <c r="I1483" i="3"/>
  <c r="I1482" i="3"/>
  <c r="I1481" i="3"/>
  <c r="I1480" i="3"/>
  <c r="I1477" i="3"/>
  <c r="I1476" i="3"/>
  <c r="I1475" i="3"/>
  <c r="I1474" i="3"/>
  <c r="I1473" i="3"/>
  <c r="I1471" i="3"/>
  <c r="I1470" i="3"/>
  <c r="I1465" i="3"/>
  <c r="I1464" i="3"/>
  <c r="I1463" i="3"/>
  <c r="I1462" i="3"/>
  <c r="I1433" i="3"/>
  <c r="I1430" i="3"/>
  <c r="I1429" i="3"/>
  <c r="I1415" i="3"/>
  <c r="I1414" i="3"/>
  <c r="I1413" i="3"/>
  <c r="I1412" i="3"/>
  <c r="I1408" i="3"/>
  <c r="I1381" i="3"/>
  <c r="I1380" i="3"/>
  <c r="I1365" i="3"/>
  <c r="I1364" i="3"/>
  <c r="I1363" i="3"/>
  <c r="I1362" i="3"/>
  <c r="I1361" i="3"/>
  <c r="I1360" i="3"/>
  <c r="I1359" i="3"/>
  <c r="I1358" i="3"/>
  <c r="I1357" i="3"/>
  <c r="I1356" i="3"/>
  <c r="I1355" i="3"/>
  <c r="I1354" i="3"/>
  <c r="I1353" i="3"/>
  <c r="I1352" i="3"/>
  <c r="I1347" i="3"/>
  <c r="I1346" i="3"/>
  <c r="I1345" i="3"/>
  <c r="I1344" i="3"/>
  <c r="I1343" i="3"/>
  <c r="I1342" i="3"/>
  <c r="I1339" i="3"/>
  <c r="I1338" i="3"/>
  <c r="I1337" i="3"/>
  <c r="I1335" i="3"/>
  <c r="I1334" i="3"/>
  <c r="I1260" i="3"/>
  <c r="I1259" i="3"/>
  <c r="I1258" i="3"/>
  <c r="I1257" i="3"/>
  <c r="I1250" i="3"/>
  <c r="I1249" i="3"/>
  <c r="I1244" i="3"/>
  <c r="I1243" i="3"/>
  <c r="I1242" i="3"/>
  <c r="I1241" i="3"/>
  <c r="I1237" i="3"/>
  <c r="I1236" i="3"/>
  <c r="I1235" i="3"/>
  <c r="I1231" i="3"/>
  <c r="I1230" i="3"/>
  <c r="I1229" i="3"/>
  <c r="I1228" i="3"/>
  <c r="I1227" i="3"/>
  <c r="I1224" i="3"/>
  <c r="I1223" i="3"/>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C4" i="2"/>
  <c r="B3" i="2"/>
  <c r="B4" i="2"/>
  <c r="D3" i="2"/>
  <c r="H4" i="2"/>
  <c r="E3" i="2"/>
  <c r="D4" i="2"/>
  <c r="E4" i="2"/>
  <c r="G3" i="2"/>
  <c r="F3" i="2"/>
  <c r="C3" i="2"/>
  <c r="G4" i="2"/>
  <c r="F4" i="2"/>
  <c r="H3" i="2"/>
  <c r="L2525" i="1" l="1"/>
  <c r="K2525" i="1"/>
  <c r="L2517" i="1"/>
  <c r="K2517" i="1"/>
  <c r="L2509" i="1"/>
  <c r="K2509" i="1"/>
  <c r="L2573" i="1"/>
  <c r="K2573" i="1"/>
  <c r="L2565" i="1"/>
  <c r="K2565" i="1"/>
  <c r="L2557" i="1"/>
  <c r="K2557" i="1"/>
  <c r="L2553" i="1"/>
  <c r="K2553" i="1"/>
  <c r="L2545" i="1"/>
  <c r="K2545" i="1"/>
  <c r="L2537" i="1"/>
  <c r="K2537" i="1"/>
  <c r="L2532" i="1"/>
  <c r="K2532" i="1"/>
  <c r="L2528" i="1"/>
  <c r="K2528" i="1"/>
  <c r="L2524" i="1"/>
  <c r="K2524" i="1"/>
  <c r="L2520" i="1"/>
  <c r="K2520" i="1"/>
  <c r="L2516" i="1"/>
  <c r="K2516" i="1"/>
  <c r="L2512" i="1"/>
  <c r="K2512" i="1"/>
  <c r="L2508" i="1"/>
  <c r="K2508" i="1"/>
  <c r="L2504" i="1"/>
  <c r="K2504" i="1"/>
  <c r="L2572" i="1"/>
  <c r="K2572" i="1"/>
  <c r="L2568" i="1"/>
  <c r="K2568" i="1"/>
  <c r="L2564" i="1"/>
  <c r="K2564" i="1"/>
  <c r="L2560" i="1"/>
  <c r="K2560" i="1"/>
  <c r="L2556" i="1"/>
  <c r="K2556" i="1"/>
  <c r="L2552" i="1"/>
  <c r="K2552" i="1"/>
  <c r="L2548" i="1"/>
  <c r="K2548" i="1"/>
  <c r="L2544" i="1"/>
  <c r="K2544" i="1"/>
  <c r="L2540" i="1"/>
  <c r="K2540" i="1"/>
  <c r="L2536" i="1"/>
  <c r="K2536" i="1"/>
  <c r="L2529" i="1"/>
  <c r="K2529" i="1"/>
  <c r="L2521" i="1"/>
  <c r="K2521" i="1"/>
  <c r="L2513" i="1"/>
  <c r="K2513" i="1"/>
  <c r="L2505" i="1"/>
  <c r="K2505" i="1"/>
  <c r="L2569" i="1"/>
  <c r="K2569" i="1"/>
  <c r="L2561" i="1"/>
  <c r="K2561" i="1"/>
  <c r="L2549" i="1"/>
  <c r="K2549" i="1"/>
  <c r="L2541" i="1"/>
  <c r="K2541" i="1"/>
  <c r="L2533" i="1"/>
  <c r="K2533" i="1"/>
  <c r="L2531" i="1"/>
  <c r="K2531" i="1"/>
  <c r="L2527" i="1"/>
  <c r="K2527" i="1"/>
  <c r="L2523" i="1"/>
  <c r="K2523" i="1"/>
  <c r="L2519" i="1"/>
  <c r="K2519" i="1"/>
  <c r="L2515" i="1"/>
  <c r="K2515" i="1"/>
  <c r="L2511" i="1"/>
  <c r="K2511" i="1"/>
  <c r="L2507" i="1"/>
  <c r="K2507" i="1"/>
  <c r="L2503" i="1"/>
  <c r="K2503" i="1"/>
  <c r="L2571" i="1"/>
  <c r="K2571" i="1"/>
  <c r="L2567" i="1"/>
  <c r="K2567" i="1"/>
  <c r="L2563" i="1"/>
  <c r="K2563" i="1"/>
  <c r="L2559" i="1"/>
  <c r="K2559" i="1"/>
  <c r="L2555" i="1"/>
  <c r="K2555" i="1"/>
  <c r="L2551" i="1"/>
  <c r="K2551" i="1"/>
  <c r="L2547" i="1"/>
  <c r="K2547" i="1"/>
  <c r="L2543" i="1"/>
  <c r="K2543" i="1"/>
  <c r="L2539" i="1"/>
  <c r="K2539" i="1"/>
  <c r="L2535" i="1"/>
  <c r="K2535" i="1"/>
  <c r="L2530" i="1"/>
  <c r="K2530" i="1"/>
  <c r="L2526" i="1"/>
  <c r="K2526" i="1"/>
  <c r="L2522" i="1"/>
  <c r="K2522" i="1"/>
  <c r="L2518" i="1"/>
  <c r="K2518" i="1"/>
  <c r="L2514" i="1"/>
  <c r="K2514" i="1"/>
  <c r="L2510" i="1"/>
  <c r="K2510" i="1"/>
  <c r="L2506" i="1"/>
  <c r="K2506" i="1"/>
  <c r="L2570" i="1"/>
  <c r="K2570" i="1"/>
  <c r="L2566" i="1"/>
  <c r="K2566" i="1"/>
  <c r="L2562" i="1"/>
  <c r="K2562" i="1"/>
  <c r="L2558" i="1"/>
  <c r="K2558" i="1"/>
  <c r="L2554" i="1"/>
  <c r="K2554" i="1"/>
  <c r="L2550" i="1"/>
  <c r="K2550" i="1"/>
  <c r="L2546" i="1"/>
  <c r="K2546" i="1"/>
  <c r="L2542" i="1"/>
  <c r="K2542" i="1"/>
  <c r="L2538" i="1"/>
  <c r="K2538" i="1"/>
  <c r="L2534" i="1"/>
  <c r="K2534" i="1"/>
  <c r="J2485" i="1"/>
  <c r="J2486" i="1"/>
  <c r="J2487" i="1"/>
  <c r="J2488" i="1"/>
  <c r="J2489" i="1"/>
  <c r="J2490" i="1"/>
  <c r="J2491" i="1"/>
  <c r="J2492" i="1"/>
  <c r="J2493" i="1"/>
  <c r="J2494" i="1"/>
  <c r="J2495" i="1"/>
  <c r="J2496" i="1"/>
  <c r="J2497" i="1"/>
  <c r="J2498" i="1"/>
  <c r="J2499" i="1"/>
  <c r="J2500" i="1"/>
  <c r="J2501" i="1"/>
  <c r="J2502" i="1"/>
  <c r="H2502" i="1"/>
  <c r="H2501" i="1"/>
  <c r="H2500" i="1"/>
  <c r="H2499" i="1"/>
  <c r="H2498" i="1"/>
  <c r="H2497" i="1"/>
  <c r="H2496" i="1"/>
  <c r="H2495" i="1"/>
  <c r="H2494" i="1"/>
  <c r="H2493" i="1"/>
  <c r="H2492" i="1"/>
  <c r="H2491" i="1"/>
  <c r="H2490" i="1"/>
  <c r="H2489" i="1"/>
  <c r="H2488" i="1"/>
  <c r="H2487" i="1"/>
  <c r="H2486" i="1"/>
  <c r="H2485"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L2482" i="1" l="1"/>
  <c r="K2482" i="1"/>
  <c r="L2478" i="1"/>
  <c r="K2478" i="1"/>
  <c r="L2474" i="1"/>
  <c r="K2474" i="1"/>
  <c r="L2470" i="1"/>
  <c r="K2470" i="1"/>
  <c r="L2466" i="1"/>
  <c r="K2466" i="1"/>
  <c r="L2462" i="1"/>
  <c r="K2462" i="1"/>
  <c r="L2500" i="1"/>
  <c r="K2500" i="1"/>
  <c r="L2496" i="1"/>
  <c r="K2496" i="1"/>
  <c r="L2492" i="1"/>
  <c r="K2492" i="1"/>
  <c r="L2488" i="1"/>
  <c r="K2488" i="1"/>
  <c r="L2484" i="1"/>
  <c r="K2484" i="1"/>
  <c r="L2480" i="1"/>
  <c r="K2480" i="1"/>
  <c r="L2476" i="1"/>
  <c r="K2476" i="1"/>
  <c r="L2472" i="1"/>
  <c r="K2472" i="1"/>
  <c r="L2468" i="1"/>
  <c r="K2468" i="1"/>
  <c r="L2464" i="1"/>
  <c r="K2464" i="1"/>
  <c r="L2460" i="1"/>
  <c r="K2460" i="1"/>
  <c r="L2502" i="1"/>
  <c r="K2502" i="1"/>
  <c r="L2498" i="1"/>
  <c r="K2498" i="1"/>
  <c r="L2494" i="1"/>
  <c r="K2494" i="1"/>
  <c r="L2490" i="1"/>
  <c r="K2490" i="1"/>
  <c r="L2486" i="1"/>
  <c r="K2486" i="1"/>
  <c r="L2483" i="1"/>
  <c r="K2483" i="1"/>
  <c r="L2479" i="1"/>
  <c r="K2479" i="1"/>
  <c r="L2475" i="1"/>
  <c r="K2475" i="1"/>
  <c r="L2471" i="1"/>
  <c r="K2471" i="1"/>
  <c r="L2467" i="1"/>
  <c r="K2467" i="1"/>
  <c r="L2463" i="1"/>
  <c r="K2463" i="1"/>
  <c r="L2459" i="1"/>
  <c r="K2459" i="1"/>
  <c r="L2501" i="1"/>
  <c r="K2501" i="1"/>
  <c r="L2497" i="1"/>
  <c r="K2497" i="1"/>
  <c r="L2493" i="1"/>
  <c r="K2493" i="1"/>
  <c r="L2489" i="1"/>
  <c r="K2489" i="1"/>
  <c r="L2485" i="1"/>
  <c r="K2485" i="1"/>
  <c r="L2481" i="1"/>
  <c r="K2481" i="1"/>
  <c r="L2477" i="1"/>
  <c r="K2477" i="1"/>
  <c r="L2473" i="1"/>
  <c r="K2473" i="1"/>
  <c r="L2469" i="1"/>
  <c r="K2469" i="1"/>
  <c r="L2465" i="1"/>
  <c r="K2465" i="1"/>
  <c r="L2461" i="1"/>
  <c r="K2461" i="1"/>
  <c r="L2499" i="1"/>
  <c r="K2499" i="1"/>
  <c r="L2495" i="1"/>
  <c r="K2495" i="1"/>
  <c r="L2491" i="1"/>
  <c r="K2491" i="1"/>
  <c r="L2487" i="1"/>
  <c r="K2487"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J2399" i="1"/>
  <c r="J2400" i="1"/>
  <c r="J2401" i="1"/>
  <c r="J2402" i="1"/>
  <c r="J2403" i="1"/>
  <c r="J2404" i="1"/>
  <c r="J2405" i="1"/>
  <c r="J2406" i="1"/>
  <c r="J2407" i="1"/>
  <c r="J2408" i="1"/>
  <c r="J2409" i="1"/>
  <c r="J2410" i="1"/>
  <c r="J2411" i="1"/>
  <c r="J2412" i="1"/>
  <c r="J2413" i="1"/>
  <c r="J2414" i="1"/>
  <c r="J2415" i="1"/>
  <c r="J2416" i="1"/>
  <c r="J2417" i="1"/>
  <c r="J2418" i="1"/>
  <c r="J2419" i="1"/>
  <c r="J2420" i="1"/>
  <c r="H2420" i="1"/>
  <c r="H2419" i="1"/>
  <c r="H2418" i="1"/>
  <c r="H2417" i="1"/>
  <c r="H2416" i="1"/>
  <c r="H2415" i="1"/>
  <c r="H2414" i="1"/>
  <c r="H2413" i="1"/>
  <c r="H2412" i="1"/>
  <c r="H2411" i="1"/>
  <c r="H2410" i="1"/>
  <c r="H2409" i="1"/>
  <c r="H2408" i="1"/>
  <c r="H2407" i="1"/>
  <c r="H2406" i="1"/>
  <c r="H2405" i="1"/>
  <c r="H2404" i="1"/>
  <c r="H2403" i="1"/>
  <c r="H2402" i="1"/>
  <c r="H2401" i="1"/>
  <c r="H2400" i="1"/>
  <c r="H2399" i="1"/>
  <c r="L2418" i="1" l="1"/>
  <c r="K2418" i="1"/>
  <c r="L2410" i="1"/>
  <c r="K2410" i="1"/>
  <c r="L2456" i="1"/>
  <c r="K2456" i="1"/>
  <c r="L2448" i="1"/>
  <c r="K2448" i="1"/>
  <c r="L2440" i="1"/>
  <c r="K2440" i="1"/>
  <c r="L2432" i="1"/>
  <c r="K2432" i="1"/>
  <c r="L2420" i="1"/>
  <c r="K2420" i="1"/>
  <c r="L2412" i="1"/>
  <c r="K2412" i="1"/>
  <c r="L2404" i="1"/>
  <c r="K2404" i="1"/>
  <c r="L2458" i="1"/>
  <c r="K2458" i="1"/>
  <c r="L2450" i="1"/>
  <c r="K2450" i="1"/>
  <c r="L2442" i="1"/>
  <c r="K2442" i="1"/>
  <c r="L2426" i="1"/>
  <c r="K2426" i="1"/>
  <c r="L2414" i="1"/>
  <c r="K2414" i="1"/>
  <c r="L2406" i="1"/>
  <c r="K2406" i="1"/>
  <c r="L2402" i="1"/>
  <c r="K2402" i="1"/>
  <c r="L2452" i="1"/>
  <c r="K2452" i="1"/>
  <c r="L2444" i="1"/>
  <c r="K2444" i="1"/>
  <c r="L2436" i="1"/>
  <c r="K2436" i="1"/>
  <c r="L2428" i="1"/>
  <c r="K2428" i="1"/>
  <c r="L2424" i="1"/>
  <c r="K2424" i="1"/>
  <c r="L2417" i="1"/>
  <c r="K2417" i="1"/>
  <c r="L2413" i="1"/>
  <c r="K2413" i="1"/>
  <c r="L2409" i="1"/>
  <c r="K2409" i="1"/>
  <c r="L2405" i="1"/>
  <c r="K2405" i="1"/>
  <c r="L2401" i="1"/>
  <c r="K2401" i="1"/>
  <c r="L2455" i="1"/>
  <c r="K2455" i="1"/>
  <c r="L2451" i="1"/>
  <c r="K2451" i="1"/>
  <c r="L2447" i="1"/>
  <c r="K2447" i="1"/>
  <c r="L2443" i="1"/>
  <c r="K2443" i="1"/>
  <c r="L2439" i="1"/>
  <c r="K2439" i="1"/>
  <c r="L2435" i="1"/>
  <c r="K2435" i="1"/>
  <c r="L2431" i="1"/>
  <c r="K2431" i="1"/>
  <c r="L2427" i="1"/>
  <c r="K2427" i="1"/>
  <c r="L2423" i="1"/>
  <c r="K2423" i="1"/>
  <c r="L2416" i="1"/>
  <c r="K2416" i="1"/>
  <c r="L2408" i="1"/>
  <c r="K2408" i="1"/>
  <c r="L2400" i="1"/>
  <c r="K2400" i="1"/>
  <c r="L2454" i="1"/>
  <c r="K2454" i="1"/>
  <c r="L2446" i="1"/>
  <c r="K2446" i="1"/>
  <c r="L2438" i="1"/>
  <c r="K2438" i="1"/>
  <c r="L2434" i="1"/>
  <c r="K2434" i="1"/>
  <c r="L2430" i="1"/>
  <c r="K2430" i="1"/>
  <c r="L2422" i="1"/>
  <c r="K2422" i="1"/>
  <c r="L2419" i="1"/>
  <c r="K2419" i="1"/>
  <c r="L2415" i="1"/>
  <c r="K2415" i="1"/>
  <c r="L2411" i="1"/>
  <c r="K2411" i="1"/>
  <c r="L2407" i="1"/>
  <c r="K2407" i="1"/>
  <c r="L2403" i="1"/>
  <c r="K2403" i="1"/>
  <c r="L2399" i="1"/>
  <c r="K2399" i="1"/>
  <c r="L2457" i="1"/>
  <c r="K2457" i="1"/>
  <c r="L2453" i="1"/>
  <c r="K2453" i="1"/>
  <c r="L2449" i="1"/>
  <c r="K2449" i="1"/>
  <c r="L2445" i="1"/>
  <c r="K2445" i="1"/>
  <c r="L2441" i="1"/>
  <c r="K2441" i="1"/>
  <c r="L2437" i="1"/>
  <c r="K2437" i="1"/>
  <c r="L2433" i="1"/>
  <c r="K2433" i="1"/>
  <c r="L2429" i="1"/>
  <c r="K2429" i="1"/>
  <c r="L2425" i="1"/>
  <c r="K2425" i="1"/>
  <c r="L2421" i="1"/>
  <c r="K2421" i="1"/>
  <c r="J2275" i="3"/>
  <c r="K2275" i="3" s="1"/>
  <c r="J2274" i="3"/>
  <c r="K2274" i="3" s="1"/>
  <c r="J2273" i="3"/>
  <c r="K2273" i="3" s="1"/>
  <c r="J2272" i="3"/>
  <c r="K2272" i="3" s="1"/>
  <c r="J2271" i="3"/>
  <c r="K2271" i="3" s="1"/>
  <c r="J2270" i="3"/>
  <c r="K2270" i="3" s="1"/>
  <c r="J2269" i="3"/>
  <c r="K2269" i="3" s="1"/>
  <c r="J2268" i="3"/>
  <c r="K2268" i="3" s="1"/>
  <c r="J2267" i="3"/>
  <c r="K2267" i="3" s="1"/>
  <c r="J2266" i="3"/>
  <c r="K2266" i="3" s="1"/>
  <c r="J2265" i="3"/>
  <c r="K2265" i="3" s="1"/>
  <c r="J2264" i="3"/>
  <c r="K2264" i="3" s="1"/>
  <c r="J2263" i="3"/>
  <c r="K2263" i="3" s="1"/>
  <c r="J2262" i="3"/>
  <c r="K2262" i="3" s="1"/>
  <c r="J2261" i="3"/>
  <c r="K2261" i="3" s="1"/>
  <c r="J2260" i="3"/>
  <c r="K2260" i="3" s="1"/>
  <c r="J2259" i="3"/>
  <c r="K2259" i="3" s="1"/>
  <c r="J2258" i="3"/>
  <c r="K2258" i="3" s="1"/>
  <c r="J2257" i="3"/>
  <c r="K2257" i="3" s="1"/>
  <c r="J2256" i="3"/>
  <c r="K2256" i="3" s="1"/>
  <c r="J2255" i="3"/>
  <c r="K2255" i="3" s="1"/>
  <c r="J2254" i="3"/>
  <c r="K2254" i="3" s="1"/>
  <c r="J2253" i="3"/>
  <c r="K2253" i="3" s="1"/>
  <c r="J2252" i="3"/>
  <c r="K2252" i="3" s="1"/>
  <c r="J2251" i="3"/>
  <c r="K2251" i="3" s="1"/>
  <c r="J2250" i="3"/>
  <c r="K2250" i="3" s="1"/>
  <c r="J2249" i="3"/>
  <c r="K2249" i="3" s="1"/>
  <c r="J2248" i="3"/>
  <c r="K2248" i="3" s="1"/>
  <c r="J2247" i="3"/>
  <c r="K2247" i="3" s="1"/>
  <c r="J2246" i="3"/>
  <c r="K2246" i="3" s="1"/>
  <c r="J2245" i="3"/>
  <c r="K2245" i="3" s="1"/>
  <c r="J2244" i="3"/>
  <c r="K2244" i="3" s="1"/>
  <c r="J2243" i="3"/>
  <c r="K2243" i="3" s="1"/>
  <c r="J2242" i="3"/>
  <c r="K2242" i="3" s="1"/>
  <c r="J2241" i="3"/>
  <c r="K2241" i="3" s="1"/>
  <c r="J2240" i="3"/>
  <c r="K2240" i="3" s="1"/>
  <c r="J2239" i="3"/>
  <c r="K2239" i="3" s="1"/>
  <c r="J2238" i="3"/>
  <c r="K2238" i="3" s="1"/>
  <c r="J2237" i="3"/>
  <c r="K2237" i="3" s="1"/>
  <c r="J2236" i="3"/>
  <c r="K2236" i="3" s="1"/>
  <c r="J2235" i="3"/>
  <c r="K2235" i="3" s="1"/>
  <c r="J2234" i="3"/>
  <c r="K2234" i="3" s="1"/>
  <c r="J2233" i="3"/>
  <c r="K2233" i="3" s="1"/>
  <c r="J2232" i="3"/>
  <c r="K2232" i="3" s="1"/>
  <c r="J2231" i="3"/>
  <c r="K2231" i="3" s="1"/>
  <c r="J2230" i="3"/>
  <c r="K2230" i="3" s="1"/>
  <c r="J2229" i="3"/>
  <c r="K2229" i="3" s="1"/>
  <c r="J2228" i="3"/>
  <c r="K2228" i="3" s="1"/>
  <c r="J2227" i="3"/>
  <c r="K2227" i="3" s="1"/>
  <c r="J2226" i="3"/>
  <c r="K2226" i="3" s="1"/>
  <c r="J2225" i="3"/>
  <c r="K2225" i="3" s="1"/>
  <c r="J2224" i="3"/>
  <c r="K2224" i="3" s="1"/>
  <c r="J2223" i="3"/>
  <c r="K2223" i="3" s="1"/>
  <c r="J2222" i="3"/>
  <c r="K2222" i="3" s="1"/>
  <c r="J2221" i="3"/>
  <c r="K2221" i="3" s="1"/>
  <c r="J2220" i="3"/>
  <c r="K2220" i="3" s="1"/>
  <c r="J2219" i="3"/>
  <c r="K2219" i="3" s="1"/>
  <c r="J2218" i="3"/>
  <c r="K2218" i="3" s="1"/>
  <c r="J2217" i="3"/>
  <c r="K2217" i="3" s="1"/>
  <c r="J2216" i="3"/>
  <c r="K2216" i="3" s="1"/>
  <c r="J2215" i="3"/>
  <c r="K2215" i="3" s="1"/>
  <c r="J2214" i="3"/>
  <c r="K2214" i="3" s="1"/>
  <c r="J2213" i="3"/>
  <c r="K2213" i="3" s="1"/>
  <c r="J2212" i="3"/>
  <c r="K2212" i="3" s="1"/>
  <c r="J2211" i="3"/>
  <c r="K2211" i="3" s="1"/>
  <c r="J2210" i="3"/>
  <c r="K2210" i="3" s="1"/>
  <c r="J2209" i="3"/>
  <c r="K2209" i="3" s="1"/>
  <c r="J2208" i="3"/>
  <c r="K2208" i="3" s="1"/>
  <c r="J2207" i="3"/>
  <c r="K2207" i="3" s="1"/>
  <c r="J2206" i="3"/>
  <c r="K2206" i="3" s="1"/>
  <c r="J2205" i="3"/>
  <c r="K2205" i="3" s="1"/>
  <c r="J2204" i="3"/>
  <c r="K2204" i="3" s="1"/>
  <c r="J2203" i="3"/>
  <c r="K2203" i="3" s="1"/>
  <c r="J2202" i="3"/>
  <c r="K2202" i="3" s="1"/>
  <c r="J2201" i="3"/>
  <c r="K2201" i="3" s="1"/>
  <c r="J2200" i="3"/>
  <c r="K2200" i="3" s="1"/>
  <c r="J2199" i="3"/>
  <c r="K2199" i="3" s="1"/>
  <c r="J2198" i="3"/>
  <c r="K2198" i="3" s="1"/>
  <c r="J2197" i="3"/>
  <c r="K2197" i="3" s="1"/>
  <c r="J2196" i="3"/>
  <c r="K2196" i="3" s="1"/>
  <c r="J2195" i="3"/>
  <c r="K2195" i="3" s="1"/>
  <c r="J2194" i="3"/>
  <c r="K2194" i="3" s="1"/>
  <c r="J2193" i="3"/>
  <c r="K2193" i="3" s="1"/>
  <c r="J2192" i="3"/>
  <c r="K2192" i="3" s="1"/>
  <c r="J2191" i="3"/>
  <c r="K2191" i="3" s="1"/>
  <c r="J2190" i="3"/>
  <c r="K2190" i="3" s="1"/>
  <c r="J2189" i="3"/>
  <c r="K2189" i="3" s="1"/>
  <c r="J2188" i="3"/>
  <c r="K2188" i="3" s="1"/>
  <c r="J2187" i="3"/>
  <c r="K2187" i="3" s="1"/>
  <c r="J2186" i="3"/>
  <c r="K2186" i="3" s="1"/>
  <c r="J2185" i="3"/>
  <c r="K2185" i="3" s="1"/>
  <c r="J2184" i="3"/>
  <c r="K2184" i="3" s="1"/>
  <c r="J2183" i="3"/>
  <c r="K2183" i="3" s="1"/>
  <c r="J2182" i="3"/>
  <c r="K2182" i="3" s="1"/>
  <c r="J2181" i="3"/>
  <c r="K2181" i="3" s="1"/>
  <c r="J2180" i="3"/>
  <c r="K2180" i="3" s="1"/>
  <c r="J2179" i="3"/>
  <c r="K2179" i="3" s="1"/>
  <c r="J2178" i="3"/>
  <c r="K2178" i="3" s="1"/>
  <c r="J2177" i="3"/>
  <c r="K2177" i="3" s="1"/>
  <c r="J2176" i="3"/>
  <c r="K2176" i="3" s="1"/>
  <c r="J2175" i="3"/>
  <c r="K2175" i="3" s="1"/>
  <c r="J2174" i="3"/>
  <c r="K2174" i="3" s="1"/>
  <c r="J2173" i="3"/>
  <c r="K2173" i="3" s="1"/>
  <c r="J2172" i="3"/>
  <c r="K2172" i="3" s="1"/>
  <c r="J2171" i="3"/>
  <c r="K2171" i="3" s="1"/>
  <c r="J2170" i="3"/>
  <c r="K2170" i="3" s="1"/>
  <c r="J2169" i="3"/>
  <c r="K2169" i="3" s="1"/>
  <c r="J2168" i="3"/>
  <c r="K2168" i="3" s="1"/>
  <c r="J2167" i="3"/>
  <c r="K2167" i="3" s="1"/>
  <c r="J2166" i="3"/>
  <c r="K2166" i="3" s="1"/>
  <c r="J2165" i="3"/>
  <c r="K2165" i="3" s="1"/>
  <c r="J2164" i="3"/>
  <c r="K2164" i="3" s="1"/>
  <c r="J2163" i="3"/>
  <c r="K2163" i="3" s="1"/>
  <c r="J2162" i="3"/>
  <c r="K2162" i="3" s="1"/>
  <c r="J2161" i="3"/>
  <c r="K2161" i="3" s="1"/>
  <c r="J2160" i="3"/>
  <c r="K2160" i="3" s="1"/>
  <c r="J2159" i="3"/>
  <c r="K2159" i="3" s="1"/>
  <c r="J2158" i="3"/>
  <c r="K2158" i="3" s="1"/>
  <c r="J2157" i="3"/>
  <c r="K2157" i="3" s="1"/>
  <c r="J2156" i="3"/>
  <c r="K2156" i="3" s="1"/>
  <c r="J2155" i="3"/>
  <c r="K2155" i="3" s="1"/>
  <c r="J2154" i="3"/>
  <c r="K2154" i="3" s="1"/>
  <c r="J2153" i="3"/>
  <c r="K2153" i="3" s="1"/>
  <c r="J2152" i="3"/>
  <c r="K2152" i="3" s="1"/>
  <c r="J2151" i="3"/>
  <c r="K2151" i="3" s="1"/>
  <c r="J2150" i="3"/>
  <c r="K2150" i="3" s="1"/>
  <c r="J2149" i="3"/>
  <c r="K2149" i="3" s="1"/>
  <c r="J2148" i="3"/>
  <c r="K2148" i="3" s="1"/>
  <c r="J2147" i="3"/>
  <c r="K2147" i="3" s="1"/>
  <c r="J2146" i="3"/>
  <c r="K2146" i="3" s="1"/>
  <c r="J2145" i="3"/>
  <c r="K2145" i="3" s="1"/>
  <c r="J2144" i="3"/>
  <c r="K2144" i="3" s="1"/>
  <c r="J2143" i="3"/>
  <c r="K2143" i="3" s="1"/>
  <c r="J2142" i="3"/>
  <c r="K2142" i="3" s="1"/>
  <c r="J2141" i="3"/>
  <c r="K2141" i="3" s="1"/>
  <c r="J2140" i="3"/>
  <c r="K2140" i="3" s="1"/>
  <c r="J2139" i="3"/>
  <c r="K2139" i="3" s="1"/>
  <c r="J2138" i="3"/>
  <c r="K2138" i="3" s="1"/>
  <c r="J2137" i="3"/>
  <c r="K2137" i="3" s="1"/>
  <c r="J2136" i="3"/>
  <c r="K2136" i="3" s="1"/>
  <c r="J2135" i="3"/>
  <c r="K2135" i="3" s="1"/>
  <c r="J2134" i="3"/>
  <c r="K2134" i="3" s="1"/>
  <c r="J2133" i="3"/>
  <c r="K2133" i="3" s="1"/>
  <c r="J2132" i="3"/>
  <c r="K2132" i="3" s="1"/>
  <c r="J2131" i="3"/>
  <c r="K2131" i="3" s="1"/>
  <c r="J2130" i="3"/>
  <c r="K2130" i="3" s="1"/>
  <c r="J2129" i="3"/>
  <c r="K2129" i="3" s="1"/>
  <c r="J2128" i="3"/>
  <c r="K2128" i="3" s="1"/>
  <c r="J2127" i="3"/>
  <c r="K2127" i="3" s="1"/>
  <c r="J2126" i="3"/>
  <c r="K2126" i="3" s="1"/>
  <c r="J2125" i="3"/>
  <c r="K2125" i="3" s="1"/>
  <c r="J2124" i="3"/>
  <c r="K2124" i="3" s="1"/>
  <c r="J2123" i="3"/>
  <c r="K2123" i="3" s="1"/>
  <c r="J2122" i="3"/>
  <c r="K2122" i="3" s="1"/>
  <c r="J2121" i="3"/>
  <c r="K2121" i="3" s="1"/>
  <c r="J2120" i="3"/>
  <c r="K2120" i="3" s="1"/>
  <c r="J2119" i="3"/>
  <c r="K2119" i="3" s="1"/>
  <c r="J2118" i="3"/>
  <c r="K2118" i="3" s="1"/>
  <c r="J2117" i="3"/>
  <c r="K2117" i="3" s="1"/>
  <c r="J2116" i="3"/>
  <c r="K2116" i="3" s="1"/>
  <c r="J2115" i="3"/>
  <c r="K2115" i="3" s="1"/>
  <c r="J2114" i="3"/>
  <c r="K2114" i="3" s="1"/>
  <c r="J2113" i="3"/>
  <c r="K2113" i="3" s="1"/>
  <c r="J2112" i="3"/>
  <c r="K2112" i="3" s="1"/>
  <c r="J2111" i="3"/>
  <c r="K2111" i="3" s="1"/>
  <c r="J2110" i="3"/>
  <c r="K2110" i="3" s="1"/>
  <c r="J2109" i="3"/>
  <c r="K2109" i="3" s="1"/>
  <c r="J2108" i="3"/>
  <c r="K2108" i="3" s="1"/>
  <c r="J2107" i="3"/>
  <c r="K2107" i="3" s="1"/>
  <c r="J2106" i="3"/>
  <c r="K2106" i="3" s="1"/>
  <c r="J2105" i="3"/>
  <c r="K2105" i="3" s="1"/>
  <c r="J2104" i="3"/>
  <c r="K2104" i="3" s="1"/>
  <c r="J2103" i="3"/>
  <c r="K2103" i="3" s="1"/>
  <c r="J2102" i="3"/>
  <c r="K2102" i="3" s="1"/>
  <c r="J2101" i="3"/>
  <c r="K2101" i="3" s="1"/>
  <c r="J2100" i="3"/>
  <c r="K2100" i="3" s="1"/>
  <c r="J2099" i="3"/>
  <c r="K2099" i="3" s="1"/>
  <c r="J2098" i="3"/>
  <c r="K2098" i="3" s="1"/>
  <c r="J2097" i="3"/>
  <c r="K2097" i="3" s="1"/>
  <c r="J2096" i="3"/>
  <c r="K2096" i="3" s="1"/>
  <c r="J2095" i="3"/>
  <c r="K2095" i="3" s="1"/>
  <c r="J2094" i="3"/>
  <c r="K2094" i="3" s="1"/>
  <c r="J2093" i="3"/>
  <c r="K2093" i="3" s="1"/>
  <c r="J2092" i="3"/>
  <c r="K2092" i="3" s="1"/>
  <c r="J2091" i="3"/>
  <c r="K2091" i="3" s="1"/>
  <c r="J2090" i="3"/>
  <c r="K2090" i="3" s="1"/>
  <c r="J2089" i="3"/>
  <c r="K2089" i="3" s="1"/>
  <c r="J2088" i="3"/>
  <c r="K2088" i="3" s="1"/>
  <c r="J2087" i="3"/>
  <c r="K2087" i="3" s="1"/>
  <c r="J2086" i="3"/>
  <c r="K2086" i="3" s="1"/>
  <c r="J2085" i="3"/>
  <c r="K2085" i="3" s="1"/>
  <c r="J2084" i="3"/>
  <c r="K2084" i="3" s="1"/>
  <c r="J2083" i="3"/>
  <c r="K2083" i="3" s="1"/>
  <c r="J2082" i="3"/>
  <c r="K2082" i="3" s="1"/>
  <c r="J2081" i="3"/>
  <c r="K2081" i="3" s="1"/>
  <c r="J2080" i="3"/>
  <c r="K2080" i="3" s="1"/>
  <c r="J2079" i="3"/>
  <c r="K2079" i="3" s="1"/>
  <c r="J2078" i="3"/>
  <c r="K2078" i="3" s="1"/>
  <c r="J2077" i="3"/>
  <c r="K2077" i="3" s="1"/>
  <c r="J2076" i="3"/>
  <c r="K2076" i="3" s="1"/>
  <c r="J2075" i="3"/>
  <c r="K2075" i="3" s="1"/>
  <c r="J2074" i="3"/>
  <c r="K2074" i="3" s="1"/>
  <c r="J2073" i="3"/>
  <c r="K2073" i="3" s="1"/>
  <c r="J2072" i="3"/>
  <c r="K2072" i="3" s="1"/>
  <c r="J2071" i="3"/>
  <c r="K2071" i="3" s="1"/>
  <c r="J2070" i="3"/>
  <c r="K2070" i="3" s="1"/>
  <c r="J2069" i="3"/>
  <c r="K2069" i="3" s="1"/>
  <c r="J2068" i="3"/>
  <c r="K2068" i="3" s="1"/>
  <c r="J2067" i="3"/>
  <c r="K2067" i="3" s="1"/>
  <c r="J2066" i="3"/>
  <c r="K2066" i="3" s="1"/>
  <c r="J2065" i="3"/>
  <c r="K2065" i="3" s="1"/>
  <c r="J2064" i="3"/>
  <c r="K2064" i="3" s="1"/>
  <c r="J2063" i="3"/>
  <c r="K2063" i="3" s="1"/>
  <c r="J2062" i="3"/>
  <c r="K2062" i="3" s="1"/>
  <c r="J2061" i="3"/>
  <c r="K2061" i="3" s="1"/>
  <c r="J2060" i="3"/>
  <c r="K2060" i="3" s="1"/>
  <c r="J2059" i="3"/>
  <c r="K2059" i="3" s="1"/>
  <c r="J2058" i="3"/>
  <c r="K2058" i="3" s="1"/>
  <c r="J2057" i="3"/>
  <c r="K2057" i="3" s="1"/>
  <c r="J2056" i="3"/>
  <c r="K2056" i="3" s="1"/>
  <c r="J2055" i="3"/>
  <c r="K2055" i="3" s="1"/>
  <c r="J2054" i="3"/>
  <c r="K2054" i="3" s="1"/>
  <c r="J2053" i="3"/>
  <c r="K2053" i="3" s="1"/>
  <c r="J2052" i="3"/>
  <c r="K2052" i="3" s="1"/>
  <c r="J2051" i="3"/>
  <c r="K2051" i="3" s="1"/>
  <c r="J2050" i="3"/>
  <c r="K2050" i="3" s="1"/>
  <c r="J2049" i="3"/>
  <c r="K2049" i="3" s="1"/>
  <c r="J2048" i="3"/>
  <c r="K2048" i="3" s="1"/>
  <c r="J2047" i="3"/>
  <c r="K2047" i="3" s="1"/>
  <c r="J2046" i="3"/>
  <c r="K2046" i="3" s="1"/>
  <c r="J2045" i="3"/>
  <c r="K2045" i="3" s="1"/>
  <c r="J2044" i="3"/>
  <c r="K2044" i="3" s="1"/>
  <c r="J2043" i="3"/>
  <c r="K2043" i="3" s="1"/>
  <c r="J2042" i="3"/>
  <c r="K2042" i="3" s="1"/>
  <c r="J2041" i="3"/>
  <c r="K2041" i="3" s="1"/>
  <c r="J2040" i="3"/>
  <c r="K2040" i="3" s="1"/>
  <c r="J2039" i="3"/>
  <c r="K2039" i="3" s="1"/>
  <c r="J2038" i="3"/>
  <c r="K2038" i="3" s="1"/>
  <c r="J2037" i="3"/>
  <c r="K2037" i="3" s="1"/>
  <c r="J2036" i="3"/>
  <c r="K2036" i="3" s="1"/>
  <c r="J2035" i="3"/>
  <c r="K2035" i="3" s="1"/>
  <c r="J2034" i="3"/>
  <c r="K2034" i="3" s="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34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 i="1"/>
  <c r="I2" i="1" s="1"/>
  <c r="M2" i="1" s="1"/>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7" i="3"/>
  <c r="I269" i="3"/>
  <c r="I270" i="3"/>
  <c r="I271" i="3"/>
  <c r="I272" i="3"/>
  <c r="I273" i="3"/>
  <c r="I274" i="3"/>
  <c r="I275" i="3"/>
  <c r="I276" i="3"/>
  <c r="I277" i="3"/>
  <c r="I278" i="3"/>
  <c r="I280"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82" i="3"/>
  <c r="I1090" i="3"/>
  <c r="I1091" i="3"/>
  <c r="I1092" i="3"/>
  <c r="I1093" i="3"/>
  <c r="I1094" i="3"/>
  <c r="I1095" i="3"/>
  <c r="I1096" i="3"/>
  <c r="I1097" i="3"/>
  <c r="I1098" i="3"/>
  <c r="I1099" i="3"/>
  <c r="I1100" i="3"/>
  <c r="I1101" i="3"/>
  <c r="I1102" i="3"/>
  <c r="I1103" i="3"/>
  <c r="I1104" i="3"/>
  <c r="I1105" i="3"/>
  <c r="I1106" i="3"/>
  <c r="I1107" i="3"/>
  <c r="I1108" i="3"/>
  <c r="I1109" i="3"/>
  <c r="I1110" i="3"/>
  <c r="I1111" i="3"/>
  <c r="I1112" i="3"/>
  <c r="I1113" i="3"/>
  <c r="I1114" i="3"/>
  <c r="I1115" i="3"/>
  <c r="I1116" i="3"/>
  <c r="I1117" i="3"/>
  <c r="I1118" i="3"/>
  <c r="I1119" i="3"/>
  <c r="I1120" i="3"/>
  <c r="I1121" i="3"/>
  <c r="I1122" i="3"/>
  <c r="I1123" i="3"/>
  <c r="I1124" i="3"/>
  <c r="I1125" i="3"/>
  <c r="I1126" i="3"/>
  <c r="I1127" i="3"/>
  <c r="I1128" i="3"/>
  <c r="I1129" i="3"/>
  <c r="I1130" i="3"/>
  <c r="I1131" i="3"/>
  <c r="I1132" i="3"/>
  <c r="I1133" i="3"/>
  <c r="I1134" i="3"/>
  <c r="I1135" i="3"/>
  <c r="I1136" i="3"/>
  <c r="I1137" i="3"/>
  <c r="I1138" i="3"/>
  <c r="I1139" i="3"/>
  <c r="I1140" i="3"/>
  <c r="I1141" i="3"/>
  <c r="I1142" i="3"/>
  <c r="I1143" i="3"/>
  <c r="I1144" i="3"/>
  <c r="I1145" i="3"/>
  <c r="I1146" i="3"/>
  <c r="I1147" i="3"/>
  <c r="I1148" i="3"/>
  <c r="I1149" i="3"/>
  <c r="I1150" i="3"/>
  <c r="I1151" i="3"/>
  <c r="I1152" i="3"/>
  <c r="I1153" i="3"/>
  <c r="I1154" i="3"/>
  <c r="I1155" i="3"/>
  <c r="I1156" i="3"/>
  <c r="I1157" i="3"/>
  <c r="I1158" i="3"/>
  <c r="I1159" i="3"/>
  <c r="I1160" i="3"/>
  <c r="I1161" i="3"/>
  <c r="I1162" i="3"/>
  <c r="I1163" i="3"/>
  <c r="I1164" i="3"/>
  <c r="I1165" i="3"/>
  <c r="I1166" i="3"/>
  <c r="I1167" i="3"/>
  <c r="I1168" i="3"/>
  <c r="I1169" i="3"/>
  <c r="I1170" i="3"/>
  <c r="I1171" i="3"/>
  <c r="I1172" i="3"/>
  <c r="I1173" i="3"/>
  <c r="I1174" i="3"/>
  <c r="I1175" i="3"/>
  <c r="I1176" i="3"/>
  <c r="I1177" i="3"/>
  <c r="I1178" i="3"/>
  <c r="I1179" i="3"/>
  <c r="I1180" i="3"/>
  <c r="I1181" i="3"/>
  <c r="I1182" i="3"/>
  <c r="I1183" i="3"/>
  <c r="I1184" i="3"/>
  <c r="I1185" i="3"/>
  <c r="I1186" i="3"/>
  <c r="I1187" i="3"/>
  <c r="I1188" i="3"/>
  <c r="I1189" i="3"/>
  <c r="I1190" i="3"/>
  <c r="I1191" i="3"/>
  <c r="I1192" i="3"/>
  <c r="I1193" i="3"/>
  <c r="I1194" i="3"/>
  <c r="I1195" i="3"/>
  <c r="I1196" i="3"/>
  <c r="I1197" i="3"/>
  <c r="I1198" i="3"/>
  <c r="I1199" i="3"/>
  <c r="I1200" i="3"/>
  <c r="J2033" i="3"/>
  <c r="K2033" i="3" s="1"/>
  <c r="J2032" i="3"/>
  <c r="K2032" i="3" s="1"/>
  <c r="J2031" i="3"/>
  <c r="K2031" i="3" s="1"/>
  <c r="J2030" i="3"/>
  <c r="K2030" i="3" s="1"/>
  <c r="J2029" i="3"/>
  <c r="K2029" i="3" s="1"/>
  <c r="J2028" i="3"/>
  <c r="K2028" i="3" s="1"/>
  <c r="J2027" i="3"/>
  <c r="K2027" i="3" s="1"/>
  <c r="J2026" i="3"/>
  <c r="K2026" i="3" s="1"/>
  <c r="J2025" i="3"/>
  <c r="K2025" i="3" s="1"/>
  <c r="J2024" i="3"/>
  <c r="K2024" i="3" s="1"/>
  <c r="J2023" i="3"/>
  <c r="K2023" i="3" s="1"/>
  <c r="J2022" i="3"/>
  <c r="K2022" i="3" s="1"/>
  <c r="J2021" i="3"/>
  <c r="K2021" i="3" s="1"/>
  <c r="J2020" i="3"/>
  <c r="K2020" i="3" s="1"/>
  <c r="J2019" i="3"/>
  <c r="K2019" i="3" s="1"/>
  <c r="J2018" i="3"/>
  <c r="K2018" i="3" s="1"/>
  <c r="J2017" i="3"/>
  <c r="K2017" i="3" s="1"/>
  <c r="J2016" i="3"/>
  <c r="K2016" i="3" s="1"/>
  <c r="J2015" i="3"/>
  <c r="K2015" i="3" s="1"/>
  <c r="J2014" i="3"/>
  <c r="K2014" i="3" s="1"/>
  <c r="J2013" i="3"/>
  <c r="K2013" i="3" s="1"/>
  <c r="J2012" i="3"/>
  <c r="K2012" i="3" s="1"/>
  <c r="J2011" i="3"/>
  <c r="K2011" i="3" s="1"/>
  <c r="J2010" i="3"/>
  <c r="K2010" i="3" s="1"/>
  <c r="J2009" i="3"/>
  <c r="K2009" i="3" s="1"/>
  <c r="J2008" i="3"/>
  <c r="K2008" i="3" s="1"/>
  <c r="J2007" i="3"/>
  <c r="K2007" i="3" s="1"/>
  <c r="J2006" i="3"/>
  <c r="K2006" i="3" s="1"/>
  <c r="J2005" i="3"/>
  <c r="K2005" i="3" s="1"/>
  <c r="J2004" i="3"/>
  <c r="K2004" i="3" s="1"/>
  <c r="J2003" i="3"/>
  <c r="K2003" i="3" s="1"/>
  <c r="J2002" i="3"/>
  <c r="K2002" i="3" s="1"/>
  <c r="J2001" i="3"/>
  <c r="K2001" i="3" s="1"/>
  <c r="J2000" i="3"/>
  <c r="K2000" i="3" s="1"/>
  <c r="J1999" i="3"/>
  <c r="K1999" i="3" s="1"/>
  <c r="J1998" i="3"/>
  <c r="K1998" i="3" s="1"/>
  <c r="J1997" i="3"/>
  <c r="K1997" i="3" s="1"/>
  <c r="J1996" i="3"/>
  <c r="K1996" i="3" s="1"/>
  <c r="J1995" i="3"/>
  <c r="K1995" i="3" s="1"/>
  <c r="J1994" i="3"/>
  <c r="K1994" i="3" s="1"/>
  <c r="J1993" i="3"/>
  <c r="K1993" i="3" s="1"/>
  <c r="J1992" i="3"/>
  <c r="K1992" i="3" s="1"/>
  <c r="J1991" i="3"/>
  <c r="K1991" i="3" s="1"/>
  <c r="J1990" i="3"/>
  <c r="K1990" i="3" s="1"/>
  <c r="J1989" i="3"/>
  <c r="K1989" i="3" s="1"/>
  <c r="J1988" i="3"/>
  <c r="K1988" i="3" s="1"/>
  <c r="J1987" i="3"/>
  <c r="K1987" i="3" s="1"/>
  <c r="J1986" i="3"/>
  <c r="K1986" i="3" s="1"/>
  <c r="J1985" i="3"/>
  <c r="K1985" i="3" s="1"/>
  <c r="J1984" i="3"/>
  <c r="K1984" i="3" s="1"/>
  <c r="J1983" i="3"/>
  <c r="K1983" i="3" s="1"/>
  <c r="J1982" i="3"/>
  <c r="K1982" i="3" s="1"/>
  <c r="J1981" i="3"/>
  <c r="K1981" i="3" s="1"/>
  <c r="J1980" i="3"/>
  <c r="K1980" i="3" s="1"/>
  <c r="J1979" i="3"/>
  <c r="K1979" i="3" s="1"/>
  <c r="J1978" i="3"/>
  <c r="K1978" i="3" s="1"/>
  <c r="J1977" i="3"/>
  <c r="K1977" i="3" s="1"/>
  <c r="J1976" i="3"/>
  <c r="K1976" i="3" s="1"/>
  <c r="J1975" i="3"/>
  <c r="K1975" i="3" s="1"/>
  <c r="J1974" i="3"/>
  <c r="K1974" i="3" s="1"/>
  <c r="J1973" i="3"/>
  <c r="K1973" i="3" s="1"/>
  <c r="J1972" i="3"/>
  <c r="K1972" i="3" s="1"/>
  <c r="J1971" i="3"/>
  <c r="K1971" i="3" s="1"/>
  <c r="J1970" i="3"/>
  <c r="K1970" i="3" s="1"/>
  <c r="J1969" i="3"/>
  <c r="K1969" i="3" s="1"/>
  <c r="J1968" i="3"/>
  <c r="K1968" i="3" s="1"/>
  <c r="J1967" i="3"/>
  <c r="K1967" i="3" s="1"/>
  <c r="J1966" i="3"/>
  <c r="K1966" i="3" s="1"/>
  <c r="J1965" i="3"/>
  <c r="K1965" i="3" s="1"/>
  <c r="J1964" i="3"/>
  <c r="K1964" i="3" s="1"/>
  <c r="J1963" i="3"/>
  <c r="K1963" i="3" s="1"/>
  <c r="J1962" i="3"/>
  <c r="K1962" i="3" s="1"/>
  <c r="J1961" i="3"/>
  <c r="K1961" i="3" s="1"/>
  <c r="J1960" i="3"/>
  <c r="K1960" i="3" s="1"/>
  <c r="J1959" i="3"/>
  <c r="K1959" i="3" s="1"/>
  <c r="J1958" i="3"/>
  <c r="K1958" i="3" s="1"/>
  <c r="J1957" i="3"/>
  <c r="K1957" i="3" s="1"/>
  <c r="J1956" i="3"/>
  <c r="K1956" i="3" s="1"/>
  <c r="J1955" i="3"/>
  <c r="K1955" i="3" s="1"/>
  <c r="J1954" i="3"/>
  <c r="K1954" i="3" s="1"/>
  <c r="J1953" i="3"/>
  <c r="K1953" i="3" s="1"/>
  <c r="J1952" i="3"/>
  <c r="K1952" i="3" s="1"/>
  <c r="J1951" i="3"/>
  <c r="K1951" i="3" s="1"/>
  <c r="J1950" i="3"/>
  <c r="K1950" i="3" s="1"/>
  <c r="J1949" i="3"/>
  <c r="K1949" i="3" s="1"/>
  <c r="J1948" i="3"/>
  <c r="K1948" i="3" s="1"/>
  <c r="J1947" i="3"/>
  <c r="K1947" i="3" s="1"/>
  <c r="J1946" i="3"/>
  <c r="K1946" i="3" s="1"/>
  <c r="J1945" i="3"/>
  <c r="K1945" i="3" s="1"/>
  <c r="J1944" i="3"/>
  <c r="K1944" i="3" s="1"/>
  <c r="J1943" i="3"/>
  <c r="K1943" i="3" s="1"/>
  <c r="J1942" i="3"/>
  <c r="K1942" i="3" s="1"/>
  <c r="J1941" i="3"/>
  <c r="K1941" i="3" s="1"/>
  <c r="J1940" i="3"/>
  <c r="K1940" i="3" s="1"/>
  <c r="J1939" i="3"/>
  <c r="K1939" i="3" s="1"/>
  <c r="J1938" i="3"/>
  <c r="K1938" i="3" s="1"/>
  <c r="J1937" i="3"/>
  <c r="K1937" i="3" s="1"/>
  <c r="J1936" i="3"/>
  <c r="K1936" i="3" s="1"/>
  <c r="J1935" i="3"/>
  <c r="K1935" i="3" s="1"/>
  <c r="J1934" i="3"/>
  <c r="K1934" i="3" s="1"/>
  <c r="J1933" i="3"/>
  <c r="K1933" i="3" s="1"/>
  <c r="J1932" i="3"/>
  <c r="K1932" i="3" s="1"/>
  <c r="J1931" i="3"/>
  <c r="K1931" i="3" s="1"/>
  <c r="J1930" i="3"/>
  <c r="K1930" i="3" s="1"/>
  <c r="J1929" i="3"/>
  <c r="K1929" i="3" s="1"/>
  <c r="J1928" i="3"/>
  <c r="K1928" i="3" s="1"/>
  <c r="J1927" i="3"/>
  <c r="K1927" i="3" s="1"/>
  <c r="J1926" i="3"/>
  <c r="K1926" i="3" s="1"/>
  <c r="J1925" i="3"/>
  <c r="K1925" i="3" s="1"/>
  <c r="J1924" i="3"/>
  <c r="K1924" i="3" s="1"/>
  <c r="J1923" i="3"/>
  <c r="K1923" i="3" s="1"/>
  <c r="J1922" i="3"/>
  <c r="K1922" i="3" s="1"/>
  <c r="J1921" i="3"/>
  <c r="K1921" i="3" s="1"/>
  <c r="J1920" i="3"/>
  <c r="K1920" i="3" s="1"/>
  <c r="J1919" i="3"/>
  <c r="K1919" i="3" s="1"/>
  <c r="J1918" i="3"/>
  <c r="K1918" i="3" s="1"/>
  <c r="J1917" i="3"/>
  <c r="K1917" i="3" s="1"/>
  <c r="J1916" i="3"/>
  <c r="K1916" i="3" s="1"/>
  <c r="J1915" i="3"/>
  <c r="K1915" i="3" s="1"/>
  <c r="J1914" i="3"/>
  <c r="K1914" i="3" s="1"/>
  <c r="J1913" i="3"/>
  <c r="K1913" i="3" s="1"/>
  <c r="J1912" i="3"/>
  <c r="K1912" i="3" s="1"/>
  <c r="J1911" i="3"/>
  <c r="K1911" i="3" s="1"/>
  <c r="J1910" i="3"/>
  <c r="K1910" i="3" s="1"/>
  <c r="J1909" i="3"/>
  <c r="K1909" i="3" s="1"/>
  <c r="J1908" i="3"/>
  <c r="K1908" i="3" s="1"/>
  <c r="J1907" i="3"/>
  <c r="K1907" i="3" s="1"/>
  <c r="J1906" i="3"/>
  <c r="K1906" i="3" s="1"/>
  <c r="J1905" i="3"/>
  <c r="K1905" i="3" s="1"/>
  <c r="J1904" i="3"/>
  <c r="K1904" i="3" s="1"/>
  <c r="J1903" i="3"/>
  <c r="K1903" i="3" s="1"/>
  <c r="J1902" i="3"/>
  <c r="K1902" i="3" s="1"/>
  <c r="J1901" i="3"/>
  <c r="K1901" i="3" s="1"/>
  <c r="J1900" i="3"/>
  <c r="K1900" i="3" s="1"/>
  <c r="J1899" i="3"/>
  <c r="K1899" i="3" s="1"/>
  <c r="J1898" i="3"/>
  <c r="K1898" i="3" s="1"/>
  <c r="J1897" i="3"/>
  <c r="K1897" i="3" s="1"/>
  <c r="J1896" i="3"/>
  <c r="K1896" i="3" s="1"/>
  <c r="J1895" i="3"/>
  <c r="K1895" i="3" s="1"/>
  <c r="J1894" i="3"/>
  <c r="K1894" i="3" s="1"/>
  <c r="J1893" i="3"/>
  <c r="K1893" i="3" s="1"/>
  <c r="J1892" i="3"/>
  <c r="K1892" i="3" s="1"/>
  <c r="J1891" i="3"/>
  <c r="K1891" i="3" s="1"/>
  <c r="J1890" i="3"/>
  <c r="K1890" i="3" s="1"/>
  <c r="J1889" i="3"/>
  <c r="K1889" i="3" s="1"/>
  <c r="J1888" i="3"/>
  <c r="K1888" i="3" s="1"/>
  <c r="J1887" i="3"/>
  <c r="K1887" i="3" s="1"/>
  <c r="J1886" i="3"/>
  <c r="K1886" i="3" s="1"/>
  <c r="J1885" i="3"/>
  <c r="K1885" i="3" s="1"/>
  <c r="J1884" i="3"/>
  <c r="K1884" i="3" s="1"/>
  <c r="J1883" i="3"/>
  <c r="K1883" i="3" s="1"/>
  <c r="J1882" i="3"/>
  <c r="K1882" i="3" s="1"/>
  <c r="J1881" i="3"/>
  <c r="K1881" i="3" s="1"/>
  <c r="J1880" i="3"/>
  <c r="K1880" i="3" s="1"/>
  <c r="J1879" i="3"/>
  <c r="K1879" i="3" s="1"/>
  <c r="J1878" i="3"/>
  <c r="K1878" i="3" s="1"/>
  <c r="J1877" i="3"/>
  <c r="K1877" i="3" s="1"/>
  <c r="J1876" i="3"/>
  <c r="K1876" i="3" s="1"/>
  <c r="J1875" i="3"/>
  <c r="K1875" i="3" s="1"/>
  <c r="J1874" i="3"/>
  <c r="K1874" i="3" s="1"/>
  <c r="J1873" i="3"/>
  <c r="K1873" i="3" s="1"/>
  <c r="J1872" i="3"/>
  <c r="K1872" i="3" s="1"/>
  <c r="J1871" i="3"/>
  <c r="K1871" i="3" s="1"/>
  <c r="J1870" i="3"/>
  <c r="K1870" i="3" s="1"/>
  <c r="J1869" i="3"/>
  <c r="K1869" i="3" s="1"/>
  <c r="J1868" i="3"/>
  <c r="K1868" i="3" s="1"/>
  <c r="J1867" i="3"/>
  <c r="K1867" i="3" s="1"/>
  <c r="J1866" i="3"/>
  <c r="K1866" i="3" s="1"/>
  <c r="J1865" i="3"/>
  <c r="K1865" i="3" s="1"/>
  <c r="J1864" i="3"/>
  <c r="K1864" i="3" s="1"/>
  <c r="J1863" i="3"/>
  <c r="K1863" i="3" s="1"/>
  <c r="J1862" i="3"/>
  <c r="K1862" i="3" s="1"/>
  <c r="J1861" i="3"/>
  <c r="K1861" i="3" s="1"/>
  <c r="J1860" i="3"/>
  <c r="K1860" i="3" s="1"/>
  <c r="J1859" i="3"/>
  <c r="K1859" i="3" s="1"/>
  <c r="J1858" i="3"/>
  <c r="K1858" i="3" s="1"/>
  <c r="J1857" i="3"/>
  <c r="K1857" i="3" s="1"/>
  <c r="J1856" i="3"/>
  <c r="K1856" i="3" s="1"/>
  <c r="J1855" i="3"/>
  <c r="K1855" i="3" s="1"/>
  <c r="J1854" i="3"/>
  <c r="K1854" i="3" s="1"/>
  <c r="J1853" i="3"/>
  <c r="K1853" i="3" s="1"/>
  <c r="J1852" i="3"/>
  <c r="K1852" i="3" s="1"/>
  <c r="J1851" i="3"/>
  <c r="K1851" i="3" s="1"/>
  <c r="J1850" i="3"/>
  <c r="K1850" i="3" s="1"/>
  <c r="J1849" i="3"/>
  <c r="K1849" i="3" s="1"/>
  <c r="J1848" i="3"/>
  <c r="K1848" i="3" s="1"/>
  <c r="J1847" i="3"/>
  <c r="K1847" i="3" s="1"/>
  <c r="J1846" i="3"/>
  <c r="K1846" i="3" s="1"/>
  <c r="J1845" i="3"/>
  <c r="K1845" i="3" s="1"/>
  <c r="J1844" i="3"/>
  <c r="K1844" i="3" s="1"/>
  <c r="J1843" i="3"/>
  <c r="K1843" i="3" s="1"/>
  <c r="J1842" i="3"/>
  <c r="K1842" i="3" s="1"/>
  <c r="J1841" i="3"/>
  <c r="K1841" i="3" s="1"/>
  <c r="J1840" i="3"/>
  <c r="K1840" i="3" s="1"/>
  <c r="J1839" i="3"/>
  <c r="K1839" i="3" s="1"/>
  <c r="J1838" i="3"/>
  <c r="K1838" i="3" s="1"/>
  <c r="J1837" i="3"/>
  <c r="K1837" i="3" s="1"/>
  <c r="J1836" i="3"/>
  <c r="K1836" i="3" s="1"/>
  <c r="J1835" i="3"/>
  <c r="K1835" i="3" s="1"/>
  <c r="J1834" i="3"/>
  <c r="K1834" i="3" s="1"/>
  <c r="J1833" i="3"/>
  <c r="K1833" i="3" s="1"/>
  <c r="J1832" i="3"/>
  <c r="K1832" i="3" s="1"/>
  <c r="J1831" i="3"/>
  <c r="K1831" i="3" s="1"/>
  <c r="J1830" i="3"/>
  <c r="K1830" i="3" s="1"/>
  <c r="J1829" i="3"/>
  <c r="K1829" i="3" s="1"/>
  <c r="J1828" i="3"/>
  <c r="K1828" i="3" s="1"/>
  <c r="J1827" i="3"/>
  <c r="K1827" i="3" s="1"/>
  <c r="J1826" i="3"/>
  <c r="K1826" i="3" s="1"/>
  <c r="J1825" i="3"/>
  <c r="K1825" i="3" s="1"/>
  <c r="J1824" i="3"/>
  <c r="K1824" i="3" s="1"/>
  <c r="J1823" i="3"/>
  <c r="K1823" i="3" s="1"/>
  <c r="J1822" i="3"/>
  <c r="K1822" i="3" s="1"/>
  <c r="J1821" i="3"/>
  <c r="K1821" i="3" s="1"/>
  <c r="J1820" i="3"/>
  <c r="K1820" i="3" s="1"/>
  <c r="J1819" i="3"/>
  <c r="K1819" i="3" s="1"/>
  <c r="J1818" i="3"/>
  <c r="K1818" i="3" s="1"/>
  <c r="J1817" i="3"/>
  <c r="K1817" i="3" s="1"/>
  <c r="J1816" i="3"/>
  <c r="K1816" i="3" s="1"/>
  <c r="J1815" i="3"/>
  <c r="K1815" i="3" s="1"/>
  <c r="J1814" i="3"/>
  <c r="K1814" i="3" s="1"/>
  <c r="J1813" i="3"/>
  <c r="K1813" i="3" s="1"/>
  <c r="J1812" i="3"/>
  <c r="K1812" i="3" s="1"/>
  <c r="J1811" i="3"/>
  <c r="K1811" i="3" s="1"/>
  <c r="J1810" i="3"/>
  <c r="K1810" i="3" s="1"/>
  <c r="J1809" i="3"/>
  <c r="K1809" i="3" s="1"/>
  <c r="J1808" i="3"/>
  <c r="K1808" i="3" s="1"/>
  <c r="J1807" i="3"/>
  <c r="K1807" i="3" s="1"/>
  <c r="J1806" i="3"/>
  <c r="K1806" i="3" s="1"/>
  <c r="J1805" i="3"/>
  <c r="K1805" i="3" s="1"/>
  <c r="J1804" i="3"/>
  <c r="K1804" i="3" s="1"/>
  <c r="J1803" i="3"/>
  <c r="K1803" i="3" s="1"/>
  <c r="J1802" i="3"/>
  <c r="K1802" i="3" s="1"/>
  <c r="J1801" i="3"/>
  <c r="K1801" i="3" s="1"/>
  <c r="J1800" i="3"/>
  <c r="K1800" i="3" s="1"/>
  <c r="J1799" i="3"/>
  <c r="K1799" i="3" s="1"/>
  <c r="J1798" i="3"/>
  <c r="K1798" i="3" s="1"/>
  <c r="J1797" i="3"/>
  <c r="K1797" i="3" s="1"/>
  <c r="J1796" i="3"/>
  <c r="K1796" i="3" s="1"/>
  <c r="J1795" i="3"/>
  <c r="K1795" i="3" s="1"/>
  <c r="J1794" i="3"/>
  <c r="K1794" i="3" s="1"/>
  <c r="J1793" i="3"/>
  <c r="K1793" i="3" s="1"/>
  <c r="J1792" i="3"/>
  <c r="K1792" i="3" s="1"/>
  <c r="J1791" i="3"/>
  <c r="K1791" i="3" s="1"/>
  <c r="J1790" i="3"/>
  <c r="K1790" i="3" s="1"/>
  <c r="J1789" i="3"/>
  <c r="K1789" i="3" s="1"/>
  <c r="J1788" i="3"/>
  <c r="K1788" i="3" s="1"/>
  <c r="J1787" i="3"/>
  <c r="K1787" i="3" s="1"/>
  <c r="J1786" i="3"/>
  <c r="K1786" i="3" s="1"/>
  <c r="J1785" i="3"/>
  <c r="K1785" i="3" s="1"/>
  <c r="J1784" i="3"/>
  <c r="K1784" i="3" s="1"/>
  <c r="J1783" i="3"/>
  <c r="K1783" i="3" s="1"/>
  <c r="J1782" i="3"/>
  <c r="K1782" i="3" s="1"/>
  <c r="J1781" i="3"/>
  <c r="K1781" i="3" s="1"/>
  <c r="J1780" i="3"/>
  <c r="K1780" i="3" s="1"/>
  <c r="J1779" i="3"/>
  <c r="K1779" i="3" s="1"/>
  <c r="J1778" i="3"/>
  <c r="K1778" i="3" s="1"/>
  <c r="J1777" i="3"/>
  <c r="K1777" i="3" s="1"/>
  <c r="J1776" i="3"/>
  <c r="K1776" i="3" s="1"/>
  <c r="J1775" i="3"/>
  <c r="K1775" i="3" s="1"/>
  <c r="J1774" i="3"/>
  <c r="K1774" i="3" s="1"/>
  <c r="J1773" i="3"/>
  <c r="K1773" i="3" s="1"/>
  <c r="J1772" i="3"/>
  <c r="K1772" i="3" s="1"/>
  <c r="J1771" i="3"/>
  <c r="K1771" i="3" s="1"/>
  <c r="J1770" i="3"/>
  <c r="K1770" i="3" s="1"/>
  <c r="J1769" i="3"/>
  <c r="K1769" i="3" s="1"/>
  <c r="J1768" i="3"/>
  <c r="K1768" i="3" s="1"/>
  <c r="J1767" i="3"/>
  <c r="K1767" i="3" s="1"/>
  <c r="J1766" i="3"/>
  <c r="K1766" i="3" s="1"/>
  <c r="J1765" i="3"/>
  <c r="K1765" i="3" s="1"/>
  <c r="J1764" i="3"/>
  <c r="K1764" i="3" s="1"/>
  <c r="J1763" i="3"/>
  <c r="K1763" i="3" s="1"/>
  <c r="J1762" i="3"/>
  <c r="K1762" i="3" s="1"/>
  <c r="J1761" i="3"/>
  <c r="K1761" i="3" s="1"/>
  <c r="J1760" i="3"/>
  <c r="K1760" i="3" s="1"/>
  <c r="J1759" i="3"/>
  <c r="K1759" i="3" s="1"/>
  <c r="J1758" i="3"/>
  <c r="K1758" i="3" s="1"/>
  <c r="J1757" i="3"/>
  <c r="K1757" i="3" s="1"/>
  <c r="J1756" i="3"/>
  <c r="K1756" i="3" s="1"/>
  <c r="J1755" i="3"/>
  <c r="K1755" i="3" s="1"/>
  <c r="J1754" i="3"/>
  <c r="K1754" i="3" s="1"/>
  <c r="J1753" i="3"/>
  <c r="K1753" i="3" s="1"/>
  <c r="J1752" i="3"/>
  <c r="K1752" i="3" s="1"/>
  <c r="J1751" i="3"/>
  <c r="K1751" i="3" s="1"/>
  <c r="J1750" i="3"/>
  <c r="K1750" i="3" s="1"/>
  <c r="J1749" i="3"/>
  <c r="K1749" i="3" s="1"/>
  <c r="J1748" i="3"/>
  <c r="K1748" i="3" s="1"/>
  <c r="J1747" i="3"/>
  <c r="K1747" i="3" s="1"/>
  <c r="J1746" i="3"/>
  <c r="K1746" i="3" s="1"/>
  <c r="J1745" i="3"/>
  <c r="K1745" i="3" s="1"/>
  <c r="J1744" i="3"/>
  <c r="K1744" i="3" s="1"/>
  <c r="J1743" i="3"/>
  <c r="K1743" i="3" s="1"/>
  <c r="J1742" i="3"/>
  <c r="K1742" i="3" s="1"/>
  <c r="J1741" i="3"/>
  <c r="K1741" i="3" s="1"/>
  <c r="J1740" i="3"/>
  <c r="K1740" i="3" s="1"/>
  <c r="J1739" i="3"/>
  <c r="K1739" i="3" s="1"/>
  <c r="J1738" i="3"/>
  <c r="K1738" i="3" s="1"/>
  <c r="J1737" i="3"/>
  <c r="K1737" i="3" s="1"/>
  <c r="J1736" i="3"/>
  <c r="K1736" i="3" s="1"/>
  <c r="J1735" i="3"/>
  <c r="K1735" i="3" s="1"/>
  <c r="J1734" i="3"/>
  <c r="K1734" i="3" s="1"/>
  <c r="J1733" i="3"/>
  <c r="K1733" i="3" s="1"/>
  <c r="J1732" i="3"/>
  <c r="K1732" i="3" s="1"/>
  <c r="J1731" i="3"/>
  <c r="K1731" i="3" s="1"/>
  <c r="J1730" i="3"/>
  <c r="K1730" i="3" s="1"/>
  <c r="J1729" i="3"/>
  <c r="K1729" i="3" s="1"/>
  <c r="J1728" i="3"/>
  <c r="K1728" i="3" s="1"/>
  <c r="J1727" i="3"/>
  <c r="K1727" i="3" s="1"/>
  <c r="J1726" i="3"/>
  <c r="K1726" i="3" s="1"/>
  <c r="J1725" i="3"/>
  <c r="K1725" i="3" s="1"/>
  <c r="J1724" i="3"/>
  <c r="K1724" i="3" s="1"/>
  <c r="J1723" i="3"/>
  <c r="K1723" i="3" s="1"/>
  <c r="J1722" i="3"/>
  <c r="K1722" i="3" s="1"/>
  <c r="J1721" i="3"/>
  <c r="K1721" i="3" s="1"/>
  <c r="J1720" i="3"/>
  <c r="K1720" i="3" s="1"/>
  <c r="J1719" i="3"/>
  <c r="K1719" i="3" s="1"/>
  <c r="J1718" i="3"/>
  <c r="K1718" i="3" s="1"/>
  <c r="J1717" i="3"/>
  <c r="K1717" i="3" s="1"/>
  <c r="J1716" i="3"/>
  <c r="K1716" i="3" s="1"/>
  <c r="J1715" i="3"/>
  <c r="K1715" i="3" s="1"/>
  <c r="J1714" i="3"/>
  <c r="K1714" i="3" s="1"/>
  <c r="J1713" i="3"/>
  <c r="K1713" i="3" s="1"/>
  <c r="J1712" i="3"/>
  <c r="K1712" i="3" s="1"/>
  <c r="J1711" i="3"/>
  <c r="K1711" i="3" s="1"/>
  <c r="J1710" i="3"/>
  <c r="K1710" i="3" s="1"/>
  <c r="J1709" i="3"/>
  <c r="K1709" i="3" s="1"/>
  <c r="J1708" i="3"/>
  <c r="K1708" i="3" s="1"/>
  <c r="J1707" i="3"/>
  <c r="K1707" i="3" s="1"/>
  <c r="J1706" i="3"/>
  <c r="K1706" i="3" s="1"/>
  <c r="J1705" i="3"/>
  <c r="K1705" i="3" s="1"/>
  <c r="J1704" i="3"/>
  <c r="K1704" i="3" s="1"/>
  <c r="J1703" i="3"/>
  <c r="K1703" i="3" s="1"/>
  <c r="J1702" i="3"/>
  <c r="K1702" i="3" s="1"/>
  <c r="J1701" i="3"/>
  <c r="K1701" i="3" s="1"/>
  <c r="J1700" i="3"/>
  <c r="K1700" i="3" s="1"/>
  <c r="J1699" i="3"/>
  <c r="K1699" i="3" s="1"/>
  <c r="J1698" i="3"/>
  <c r="K1698" i="3" s="1"/>
  <c r="J1697" i="3"/>
  <c r="K1697" i="3" s="1"/>
  <c r="J1696" i="3"/>
  <c r="K1696" i="3" s="1"/>
  <c r="J1695" i="3"/>
  <c r="K1695" i="3" s="1"/>
  <c r="J1694" i="3"/>
  <c r="K1694" i="3" s="1"/>
  <c r="J1693" i="3"/>
  <c r="K1693" i="3" s="1"/>
  <c r="J1692" i="3"/>
  <c r="K1692" i="3" s="1"/>
  <c r="J1691" i="3"/>
  <c r="K1691" i="3" s="1"/>
  <c r="J1690" i="3"/>
  <c r="K1690" i="3" s="1"/>
  <c r="J1689" i="3"/>
  <c r="K1689" i="3" s="1"/>
  <c r="J1688" i="3"/>
  <c r="K1688" i="3" s="1"/>
  <c r="J1687" i="3"/>
  <c r="K1687" i="3" s="1"/>
  <c r="J1686" i="3"/>
  <c r="K1686" i="3" s="1"/>
  <c r="J1685" i="3"/>
  <c r="K1685" i="3" s="1"/>
  <c r="J1684" i="3"/>
  <c r="K1684" i="3" s="1"/>
  <c r="J1683" i="3"/>
  <c r="K1683" i="3" s="1"/>
  <c r="J1682" i="3"/>
  <c r="K1682" i="3" s="1"/>
  <c r="J1681" i="3"/>
  <c r="K1681" i="3" s="1"/>
  <c r="J1680" i="3"/>
  <c r="K1680" i="3" s="1"/>
  <c r="J1679" i="3"/>
  <c r="K1679" i="3" s="1"/>
  <c r="J1678" i="3"/>
  <c r="K1678" i="3" s="1"/>
  <c r="J1677" i="3"/>
  <c r="K1677" i="3" s="1"/>
  <c r="J1676" i="3"/>
  <c r="K1676" i="3" s="1"/>
  <c r="J1675" i="3"/>
  <c r="K1675" i="3" s="1"/>
  <c r="J1674" i="3"/>
  <c r="K1674" i="3" s="1"/>
  <c r="J1673" i="3"/>
  <c r="K1673" i="3" s="1"/>
  <c r="J1672" i="3"/>
  <c r="K1672" i="3" s="1"/>
  <c r="J1671" i="3"/>
  <c r="K1671" i="3" s="1"/>
  <c r="J1670" i="3"/>
  <c r="K1670" i="3" s="1"/>
  <c r="J1669" i="3"/>
  <c r="K1669" i="3" s="1"/>
  <c r="J1668" i="3"/>
  <c r="K1668" i="3" s="1"/>
  <c r="J1667" i="3"/>
  <c r="K1667" i="3" s="1"/>
  <c r="J1666" i="3"/>
  <c r="K1666" i="3" s="1"/>
  <c r="J1665" i="3"/>
  <c r="K1665" i="3" s="1"/>
  <c r="J1664" i="3"/>
  <c r="K1664" i="3" s="1"/>
  <c r="J1663" i="3"/>
  <c r="K1663" i="3" s="1"/>
  <c r="J1662" i="3"/>
  <c r="K1662" i="3" s="1"/>
  <c r="J1661" i="3"/>
  <c r="K1661" i="3" s="1"/>
  <c r="J1660" i="3"/>
  <c r="K1660" i="3" s="1"/>
  <c r="J1659" i="3"/>
  <c r="K1659" i="3" s="1"/>
  <c r="J1658" i="3"/>
  <c r="K1658" i="3" s="1"/>
  <c r="J1657" i="3"/>
  <c r="K1657" i="3" s="1"/>
  <c r="J1656" i="3"/>
  <c r="K1656" i="3" s="1"/>
  <c r="J1655" i="3"/>
  <c r="K1655" i="3" s="1"/>
  <c r="J1654" i="3"/>
  <c r="K1654" i="3" s="1"/>
  <c r="J1653" i="3"/>
  <c r="K1653" i="3" s="1"/>
  <c r="J1652" i="3"/>
  <c r="K1652" i="3" s="1"/>
  <c r="J1651" i="3"/>
  <c r="K1651" i="3" s="1"/>
  <c r="J1650" i="3"/>
  <c r="K1650" i="3" s="1"/>
  <c r="J1649" i="3"/>
  <c r="K1649" i="3" s="1"/>
  <c r="J1648" i="3"/>
  <c r="K1648" i="3" s="1"/>
  <c r="J1647" i="3"/>
  <c r="K1647" i="3" s="1"/>
  <c r="J1646" i="3"/>
  <c r="K1646" i="3" s="1"/>
  <c r="J1645" i="3"/>
  <c r="K1645" i="3" s="1"/>
  <c r="J1644" i="3"/>
  <c r="K1644" i="3" s="1"/>
  <c r="J1643" i="3"/>
  <c r="K1643" i="3" s="1"/>
  <c r="J1642" i="3"/>
  <c r="K1642" i="3" s="1"/>
  <c r="J1641" i="3"/>
  <c r="K1641" i="3" s="1"/>
  <c r="J1640" i="3"/>
  <c r="K1640" i="3" s="1"/>
  <c r="J1639" i="3"/>
  <c r="K1639" i="3" s="1"/>
  <c r="J1638" i="3"/>
  <c r="K1638" i="3" s="1"/>
  <c r="J1637" i="3"/>
  <c r="K1637" i="3" s="1"/>
  <c r="J1636" i="3"/>
  <c r="K1636" i="3" s="1"/>
  <c r="J1635" i="3"/>
  <c r="K1635" i="3" s="1"/>
  <c r="J1634" i="3"/>
  <c r="K1634" i="3" s="1"/>
  <c r="J1633" i="3"/>
  <c r="K1633" i="3" s="1"/>
  <c r="J1632" i="3"/>
  <c r="K1632" i="3" s="1"/>
  <c r="J1631" i="3"/>
  <c r="K1631" i="3" s="1"/>
  <c r="J1630" i="3"/>
  <c r="K1630" i="3" s="1"/>
  <c r="J1629" i="3"/>
  <c r="K1629" i="3" s="1"/>
  <c r="J1628" i="3"/>
  <c r="K1628" i="3" s="1"/>
  <c r="J1627" i="3"/>
  <c r="K1627" i="3" s="1"/>
  <c r="J1626" i="3"/>
  <c r="K1626" i="3" s="1"/>
  <c r="J1625" i="3"/>
  <c r="K1625" i="3" s="1"/>
  <c r="J1624" i="3"/>
  <c r="K1624" i="3" s="1"/>
  <c r="J1623" i="3"/>
  <c r="K1623" i="3" s="1"/>
  <c r="J1622" i="3"/>
  <c r="K1622" i="3" s="1"/>
  <c r="J1621" i="3"/>
  <c r="K1621" i="3" s="1"/>
  <c r="J1620" i="3"/>
  <c r="K1620" i="3" s="1"/>
  <c r="J1619" i="3"/>
  <c r="K1619" i="3" s="1"/>
  <c r="J1618" i="3"/>
  <c r="K1618" i="3" s="1"/>
  <c r="J1617" i="3"/>
  <c r="K1617" i="3" s="1"/>
  <c r="J1616" i="3"/>
  <c r="K1616" i="3" s="1"/>
  <c r="J1615" i="3"/>
  <c r="K1615" i="3" s="1"/>
  <c r="J1614" i="3"/>
  <c r="K1614" i="3" s="1"/>
  <c r="J1613" i="3"/>
  <c r="K1613" i="3" s="1"/>
  <c r="J1612" i="3"/>
  <c r="K1612" i="3" s="1"/>
  <c r="J1611" i="3"/>
  <c r="K1611" i="3" s="1"/>
  <c r="J1610" i="3"/>
  <c r="K1610" i="3" s="1"/>
  <c r="J1609" i="3"/>
  <c r="K1609" i="3" s="1"/>
  <c r="J1608" i="3"/>
  <c r="K1608" i="3" s="1"/>
  <c r="J1607" i="3"/>
  <c r="K1607" i="3" s="1"/>
  <c r="J1606" i="3"/>
  <c r="K1606" i="3" s="1"/>
  <c r="J1605" i="3"/>
  <c r="K1605" i="3" s="1"/>
  <c r="J1604" i="3"/>
  <c r="K1604" i="3" s="1"/>
  <c r="J1603" i="3"/>
  <c r="K1603" i="3" s="1"/>
  <c r="J1602" i="3"/>
  <c r="K1602" i="3" s="1"/>
  <c r="J1601" i="3"/>
  <c r="K1601" i="3" s="1"/>
  <c r="J1600" i="3"/>
  <c r="K1600" i="3" s="1"/>
  <c r="J1599" i="3"/>
  <c r="K1599" i="3" s="1"/>
  <c r="J1598" i="3"/>
  <c r="K1598" i="3" s="1"/>
  <c r="J1597" i="3"/>
  <c r="K1597" i="3" s="1"/>
  <c r="J1596" i="3"/>
  <c r="K1596" i="3" s="1"/>
  <c r="J1595" i="3"/>
  <c r="K1595" i="3" s="1"/>
  <c r="J1594" i="3"/>
  <c r="K1594" i="3" s="1"/>
  <c r="J1593" i="3"/>
  <c r="K1593" i="3" s="1"/>
  <c r="J1592" i="3"/>
  <c r="K1592" i="3" s="1"/>
  <c r="J1591" i="3"/>
  <c r="K1591" i="3" s="1"/>
  <c r="J1590" i="3"/>
  <c r="K1590" i="3" s="1"/>
  <c r="J1589" i="3"/>
  <c r="K1589" i="3" s="1"/>
  <c r="J1588" i="3"/>
  <c r="K1588" i="3" s="1"/>
  <c r="J1587" i="3"/>
  <c r="K1587" i="3" s="1"/>
  <c r="J1586" i="3"/>
  <c r="K1586" i="3" s="1"/>
  <c r="J1585" i="3"/>
  <c r="K1585" i="3" s="1"/>
  <c r="J1584" i="3"/>
  <c r="K1584" i="3" s="1"/>
  <c r="J1583" i="3"/>
  <c r="K1583" i="3" s="1"/>
  <c r="J1582" i="3"/>
  <c r="K1582" i="3" s="1"/>
  <c r="J1581" i="3"/>
  <c r="K1581" i="3" s="1"/>
  <c r="J1580" i="3"/>
  <c r="K1580" i="3" s="1"/>
  <c r="J1579" i="3"/>
  <c r="K1579" i="3" s="1"/>
  <c r="J1578" i="3"/>
  <c r="K1578" i="3" s="1"/>
  <c r="J1577" i="3"/>
  <c r="K1577" i="3" s="1"/>
  <c r="J1576" i="3"/>
  <c r="K1576" i="3" s="1"/>
  <c r="J1575" i="3"/>
  <c r="K1575" i="3" s="1"/>
  <c r="J1574" i="3"/>
  <c r="K1574" i="3" s="1"/>
  <c r="J1573" i="3"/>
  <c r="K1573" i="3" s="1"/>
  <c r="J1572" i="3"/>
  <c r="K1572" i="3" s="1"/>
  <c r="J1571" i="3"/>
  <c r="K1571" i="3" s="1"/>
  <c r="J1570" i="3"/>
  <c r="K1570" i="3" s="1"/>
  <c r="J1569" i="3"/>
  <c r="K1569" i="3" s="1"/>
  <c r="J1568" i="3"/>
  <c r="K1568" i="3" s="1"/>
  <c r="J1567" i="3"/>
  <c r="K1567" i="3" s="1"/>
  <c r="J1566" i="3"/>
  <c r="K1566" i="3" s="1"/>
  <c r="J1565" i="3"/>
  <c r="K1565" i="3" s="1"/>
  <c r="J1564" i="3"/>
  <c r="K1564" i="3" s="1"/>
  <c r="J1563" i="3"/>
  <c r="K1563" i="3" s="1"/>
  <c r="J1562" i="3"/>
  <c r="K1562" i="3" s="1"/>
  <c r="J1561" i="3"/>
  <c r="K1561" i="3" s="1"/>
  <c r="J1560" i="3"/>
  <c r="K1560" i="3" s="1"/>
  <c r="J1559" i="3"/>
  <c r="K1559" i="3" s="1"/>
  <c r="J1558" i="3"/>
  <c r="K1558" i="3" s="1"/>
  <c r="J1557" i="3"/>
  <c r="K1557" i="3" s="1"/>
  <c r="J1556" i="3"/>
  <c r="K1556" i="3" s="1"/>
  <c r="J1555" i="3"/>
  <c r="K1555" i="3" s="1"/>
  <c r="J1554" i="3"/>
  <c r="K1554" i="3" s="1"/>
  <c r="J1553" i="3"/>
  <c r="K1553" i="3" s="1"/>
  <c r="J1552" i="3"/>
  <c r="K1552" i="3" s="1"/>
  <c r="J1551" i="3"/>
  <c r="K1551" i="3" s="1"/>
  <c r="J1550" i="3"/>
  <c r="K1550" i="3" s="1"/>
  <c r="J1549" i="3"/>
  <c r="K1549" i="3" s="1"/>
  <c r="J1548" i="3"/>
  <c r="K1548" i="3" s="1"/>
  <c r="J1547" i="3"/>
  <c r="K1547" i="3" s="1"/>
  <c r="J1546" i="3"/>
  <c r="K1546" i="3" s="1"/>
  <c r="J1545" i="3"/>
  <c r="K1545" i="3" s="1"/>
  <c r="J1544" i="3"/>
  <c r="K1544" i="3" s="1"/>
  <c r="J1543" i="3"/>
  <c r="K1543" i="3" s="1"/>
  <c r="J1542" i="3"/>
  <c r="K1542" i="3" s="1"/>
  <c r="J1541" i="3"/>
  <c r="K1541" i="3" s="1"/>
  <c r="J1540" i="3"/>
  <c r="K1540" i="3" s="1"/>
  <c r="J1539" i="3"/>
  <c r="K1539" i="3" s="1"/>
  <c r="J1538" i="3"/>
  <c r="K1538" i="3" s="1"/>
  <c r="J1537" i="3"/>
  <c r="K1537" i="3" s="1"/>
  <c r="J1536" i="3"/>
  <c r="K1536" i="3" s="1"/>
  <c r="J1535" i="3"/>
  <c r="K1535" i="3" s="1"/>
  <c r="J1534" i="3"/>
  <c r="K1534" i="3" s="1"/>
  <c r="J1533" i="3"/>
  <c r="K1533" i="3" s="1"/>
  <c r="J1532" i="3"/>
  <c r="K1532" i="3" s="1"/>
  <c r="J1531" i="3"/>
  <c r="K1531" i="3" s="1"/>
  <c r="J1530" i="3"/>
  <c r="K1530" i="3" s="1"/>
  <c r="J1529" i="3"/>
  <c r="K1529" i="3" s="1"/>
  <c r="J1528" i="3"/>
  <c r="K1528" i="3" s="1"/>
  <c r="J1527" i="3"/>
  <c r="K1527" i="3" s="1"/>
  <c r="J1526" i="3"/>
  <c r="K1526" i="3" s="1"/>
  <c r="J1525" i="3"/>
  <c r="K1525" i="3" s="1"/>
  <c r="J1524" i="3"/>
  <c r="K1524" i="3" s="1"/>
  <c r="J1523" i="3"/>
  <c r="K1523" i="3" s="1"/>
  <c r="J1522" i="3"/>
  <c r="K1522" i="3" s="1"/>
  <c r="J1521" i="3"/>
  <c r="K1521" i="3" s="1"/>
  <c r="J1520" i="3"/>
  <c r="K1520" i="3" s="1"/>
  <c r="J1519" i="3"/>
  <c r="K1519" i="3" s="1"/>
  <c r="J1518" i="3"/>
  <c r="K1518" i="3" s="1"/>
  <c r="J1517" i="3"/>
  <c r="K1517" i="3" s="1"/>
  <c r="J1516" i="3"/>
  <c r="K1516" i="3" s="1"/>
  <c r="J1515" i="3"/>
  <c r="K1515" i="3" s="1"/>
  <c r="J1514" i="3"/>
  <c r="K1514" i="3" s="1"/>
  <c r="J1513" i="3"/>
  <c r="K1513" i="3" s="1"/>
  <c r="J1512" i="3"/>
  <c r="K1512" i="3" s="1"/>
  <c r="J1511" i="3"/>
  <c r="K1511" i="3" s="1"/>
  <c r="J1510" i="3"/>
  <c r="K1510" i="3" s="1"/>
  <c r="J1509" i="3"/>
  <c r="K1509" i="3" s="1"/>
  <c r="J1508" i="3"/>
  <c r="K1508" i="3" s="1"/>
  <c r="J1507" i="3"/>
  <c r="K1507" i="3" s="1"/>
  <c r="J1506" i="3"/>
  <c r="K1506" i="3" s="1"/>
  <c r="J1505" i="3"/>
  <c r="K1505" i="3" s="1"/>
  <c r="J1504" i="3"/>
  <c r="K1504" i="3" s="1"/>
  <c r="J1503" i="3"/>
  <c r="K1503" i="3" s="1"/>
  <c r="J1502" i="3"/>
  <c r="K1502" i="3" s="1"/>
  <c r="J1501" i="3"/>
  <c r="K1501" i="3" s="1"/>
  <c r="J1500" i="3"/>
  <c r="K1500" i="3" s="1"/>
  <c r="J1499" i="3"/>
  <c r="K1499" i="3" s="1"/>
  <c r="J1498" i="3"/>
  <c r="K1498" i="3" s="1"/>
  <c r="J1497" i="3"/>
  <c r="K1497" i="3" s="1"/>
  <c r="J1496" i="3"/>
  <c r="K1496" i="3" s="1"/>
  <c r="J1495" i="3"/>
  <c r="K1495" i="3" s="1"/>
  <c r="J1494" i="3"/>
  <c r="K1494" i="3" s="1"/>
  <c r="J1493" i="3"/>
  <c r="K1493" i="3" s="1"/>
  <c r="J1492" i="3"/>
  <c r="K1492" i="3" s="1"/>
  <c r="J1491" i="3"/>
  <c r="K1491" i="3" s="1"/>
  <c r="J1490" i="3"/>
  <c r="K1490" i="3" s="1"/>
  <c r="J1489" i="3"/>
  <c r="K1489" i="3" s="1"/>
  <c r="J1488" i="3"/>
  <c r="K1488" i="3" s="1"/>
  <c r="J1487" i="3"/>
  <c r="K1487" i="3" s="1"/>
  <c r="J1486" i="3"/>
  <c r="K1486" i="3" s="1"/>
  <c r="J1485" i="3"/>
  <c r="K1485" i="3" s="1"/>
  <c r="J1484" i="3"/>
  <c r="K1484" i="3" s="1"/>
  <c r="J1483" i="3"/>
  <c r="K1483" i="3" s="1"/>
  <c r="J1482" i="3"/>
  <c r="K1482" i="3" s="1"/>
  <c r="J1481" i="3"/>
  <c r="K1481" i="3" s="1"/>
  <c r="J1480" i="3"/>
  <c r="K1480" i="3" s="1"/>
  <c r="J1479" i="3"/>
  <c r="K1479" i="3" s="1"/>
  <c r="J1478" i="3"/>
  <c r="K1478" i="3" s="1"/>
  <c r="J1477" i="3"/>
  <c r="K1477" i="3" s="1"/>
  <c r="J1476" i="3"/>
  <c r="K1476" i="3" s="1"/>
  <c r="J1475" i="3"/>
  <c r="K1475" i="3" s="1"/>
  <c r="J1474" i="3"/>
  <c r="K1474" i="3" s="1"/>
  <c r="J1473" i="3"/>
  <c r="K1473" i="3" s="1"/>
  <c r="J1472" i="3"/>
  <c r="K1472" i="3" s="1"/>
  <c r="J1471" i="3"/>
  <c r="K1471" i="3" s="1"/>
  <c r="J1470" i="3"/>
  <c r="K1470" i="3" s="1"/>
  <c r="J1469" i="3"/>
  <c r="K1469" i="3" s="1"/>
  <c r="J1468" i="3"/>
  <c r="K1468" i="3" s="1"/>
  <c r="J1467" i="3"/>
  <c r="K1467" i="3" s="1"/>
  <c r="J1466" i="3"/>
  <c r="K1466" i="3" s="1"/>
  <c r="J1465" i="3"/>
  <c r="K1465" i="3" s="1"/>
  <c r="J1464" i="3"/>
  <c r="K1464" i="3" s="1"/>
  <c r="J1463" i="3"/>
  <c r="K1463" i="3" s="1"/>
  <c r="J1462" i="3"/>
  <c r="K1462" i="3" s="1"/>
  <c r="J1461" i="3"/>
  <c r="K1461" i="3" s="1"/>
  <c r="J1460" i="3"/>
  <c r="K1460" i="3" s="1"/>
  <c r="J1459" i="3"/>
  <c r="K1459" i="3" s="1"/>
  <c r="J1458" i="3"/>
  <c r="K1458" i="3" s="1"/>
  <c r="J1457" i="3"/>
  <c r="K1457" i="3" s="1"/>
  <c r="J1456" i="3"/>
  <c r="K1456" i="3" s="1"/>
  <c r="J1455" i="3"/>
  <c r="K1455" i="3" s="1"/>
  <c r="J1454" i="3"/>
  <c r="K1454" i="3" s="1"/>
  <c r="J1453" i="3"/>
  <c r="K1453" i="3" s="1"/>
  <c r="J1452" i="3"/>
  <c r="K1452" i="3" s="1"/>
  <c r="J1451" i="3"/>
  <c r="K1451" i="3" s="1"/>
  <c r="J1450" i="3"/>
  <c r="K1450" i="3" s="1"/>
  <c r="J1449" i="3"/>
  <c r="K1449" i="3" s="1"/>
  <c r="J1448" i="3"/>
  <c r="K1448" i="3" s="1"/>
  <c r="J1447" i="3"/>
  <c r="K1447" i="3" s="1"/>
  <c r="J1446" i="3"/>
  <c r="K1446" i="3" s="1"/>
  <c r="J1445" i="3"/>
  <c r="K1445" i="3" s="1"/>
  <c r="J1444" i="3"/>
  <c r="K1444" i="3" s="1"/>
  <c r="J1443" i="3"/>
  <c r="K1443" i="3" s="1"/>
  <c r="J1442" i="3"/>
  <c r="K1442" i="3" s="1"/>
  <c r="J1441" i="3"/>
  <c r="K1441" i="3" s="1"/>
  <c r="J1440" i="3"/>
  <c r="K1440" i="3" s="1"/>
  <c r="J1439" i="3"/>
  <c r="K1439" i="3" s="1"/>
  <c r="J1438" i="3"/>
  <c r="K1438" i="3" s="1"/>
  <c r="J1437" i="3"/>
  <c r="K1437" i="3" s="1"/>
  <c r="J1436" i="3"/>
  <c r="K1436" i="3" s="1"/>
  <c r="J1435" i="3"/>
  <c r="K1435" i="3" s="1"/>
  <c r="J1434" i="3"/>
  <c r="K1434" i="3" s="1"/>
  <c r="J1433" i="3"/>
  <c r="K1433" i="3" s="1"/>
  <c r="J1432" i="3"/>
  <c r="K1432" i="3" s="1"/>
  <c r="J1431" i="3"/>
  <c r="K1431" i="3" s="1"/>
  <c r="J1430" i="3"/>
  <c r="K1430" i="3" s="1"/>
  <c r="J1429" i="3"/>
  <c r="K1429" i="3" s="1"/>
  <c r="J1428" i="3"/>
  <c r="K1428" i="3" s="1"/>
  <c r="J1427" i="3"/>
  <c r="K1427" i="3" s="1"/>
  <c r="J1426" i="3"/>
  <c r="K1426" i="3" s="1"/>
  <c r="J1425" i="3"/>
  <c r="K1425" i="3" s="1"/>
  <c r="J1424" i="3"/>
  <c r="K1424" i="3" s="1"/>
  <c r="J1423" i="3"/>
  <c r="K1423" i="3" s="1"/>
  <c r="J1422" i="3"/>
  <c r="K1422" i="3" s="1"/>
  <c r="J1421" i="3"/>
  <c r="K1421" i="3" s="1"/>
  <c r="J1420" i="3"/>
  <c r="K1420" i="3" s="1"/>
  <c r="J1419" i="3"/>
  <c r="K1419" i="3" s="1"/>
  <c r="J1418" i="3"/>
  <c r="K1418" i="3" s="1"/>
  <c r="J1417" i="3"/>
  <c r="K1417" i="3" s="1"/>
  <c r="J1416" i="3"/>
  <c r="K1416" i="3" s="1"/>
  <c r="J1415" i="3"/>
  <c r="K1415" i="3" s="1"/>
  <c r="J1414" i="3"/>
  <c r="K1414" i="3" s="1"/>
  <c r="J1413" i="3"/>
  <c r="K1413" i="3" s="1"/>
  <c r="J1412" i="3"/>
  <c r="K1412" i="3" s="1"/>
  <c r="J1411" i="3"/>
  <c r="K1411" i="3" s="1"/>
  <c r="J1410" i="3"/>
  <c r="K1410" i="3" s="1"/>
  <c r="J1409" i="3"/>
  <c r="K1409" i="3" s="1"/>
  <c r="J1408" i="3"/>
  <c r="K1408" i="3" s="1"/>
  <c r="J1407" i="3"/>
  <c r="K1407" i="3" s="1"/>
  <c r="J1406" i="3"/>
  <c r="K1406" i="3" s="1"/>
  <c r="J1405" i="3"/>
  <c r="K1405" i="3" s="1"/>
  <c r="J1404" i="3"/>
  <c r="K1404" i="3" s="1"/>
  <c r="J1403" i="3"/>
  <c r="K1403" i="3" s="1"/>
  <c r="J1402" i="3"/>
  <c r="K1402" i="3" s="1"/>
  <c r="J1401" i="3"/>
  <c r="K1401" i="3" s="1"/>
  <c r="J1400" i="3"/>
  <c r="K1400" i="3" s="1"/>
  <c r="J1399" i="3"/>
  <c r="K1399" i="3" s="1"/>
  <c r="J1398" i="3"/>
  <c r="K1398" i="3" s="1"/>
  <c r="J1397" i="3"/>
  <c r="K1397" i="3" s="1"/>
  <c r="J1396" i="3"/>
  <c r="K1396" i="3" s="1"/>
  <c r="J1395" i="3"/>
  <c r="K1395" i="3" s="1"/>
  <c r="J1394" i="3"/>
  <c r="K1394" i="3" s="1"/>
  <c r="J1393" i="3"/>
  <c r="K1393" i="3" s="1"/>
  <c r="J1392" i="3"/>
  <c r="K1392" i="3" s="1"/>
  <c r="J1391" i="3"/>
  <c r="K1391" i="3" s="1"/>
  <c r="J1390" i="3"/>
  <c r="K1390" i="3" s="1"/>
  <c r="J1389" i="3"/>
  <c r="K1389" i="3" s="1"/>
  <c r="J1388" i="3"/>
  <c r="K1388" i="3" s="1"/>
  <c r="J1387" i="3"/>
  <c r="K1387" i="3" s="1"/>
  <c r="J1386" i="3"/>
  <c r="K1386" i="3" s="1"/>
  <c r="J1385" i="3"/>
  <c r="K1385" i="3" s="1"/>
  <c r="J1384" i="3"/>
  <c r="K1384" i="3" s="1"/>
  <c r="J1383" i="3"/>
  <c r="K1383" i="3" s="1"/>
  <c r="J1382" i="3"/>
  <c r="K1382" i="3" s="1"/>
  <c r="J1381" i="3"/>
  <c r="K1381" i="3" s="1"/>
  <c r="J1380" i="3"/>
  <c r="K1380" i="3" s="1"/>
  <c r="J1379" i="3"/>
  <c r="K1379" i="3" s="1"/>
  <c r="J1378" i="3"/>
  <c r="K1378" i="3" s="1"/>
  <c r="J1377" i="3"/>
  <c r="K1377" i="3" s="1"/>
  <c r="J1376" i="3"/>
  <c r="K1376" i="3" s="1"/>
  <c r="J1375" i="3"/>
  <c r="K1375" i="3" s="1"/>
  <c r="J1374" i="3"/>
  <c r="K1374" i="3" s="1"/>
  <c r="J1373" i="3"/>
  <c r="K1373" i="3" s="1"/>
  <c r="J1372" i="3"/>
  <c r="K1372" i="3" s="1"/>
  <c r="J1371" i="3"/>
  <c r="K1371" i="3" s="1"/>
  <c r="J1370" i="3"/>
  <c r="K1370" i="3" s="1"/>
  <c r="J1369" i="3"/>
  <c r="K1369" i="3" s="1"/>
  <c r="J1368" i="3"/>
  <c r="K1368" i="3" s="1"/>
  <c r="J1367" i="3"/>
  <c r="K1367" i="3" s="1"/>
  <c r="J1366" i="3"/>
  <c r="K1366" i="3" s="1"/>
  <c r="J1365" i="3"/>
  <c r="K1365" i="3" s="1"/>
  <c r="J1364" i="3"/>
  <c r="K1364" i="3" s="1"/>
  <c r="J1363" i="3"/>
  <c r="K1363" i="3" s="1"/>
  <c r="J1362" i="3"/>
  <c r="K1362" i="3" s="1"/>
  <c r="J1361" i="3"/>
  <c r="K1361" i="3" s="1"/>
  <c r="J1360" i="3"/>
  <c r="K1360" i="3" s="1"/>
  <c r="J1359" i="3"/>
  <c r="K1359" i="3" s="1"/>
  <c r="J1358" i="3"/>
  <c r="K1358" i="3" s="1"/>
  <c r="J1357" i="3"/>
  <c r="K1357" i="3" s="1"/>
  <c r="J1356" i="3"/>
  <c r="K1356" i="3" s="1"/>
  <c r="J1355" i="3"/>
  <c r="K1355" i="3" s="1"/>
  <c r="J1354" i="3"/>
  <c r="K1354" i="3" s="1"/>
  <c r="J1353" i="3"/>
  <c r="K1353" i="3" s="1"/>
  <c r="J1352" i="3"/>
  <c r="K1352" i="3" s="1"/>
  <c r="J1351" i="3"/>
  <c r="K1351" i="3" s="1"/>
  <c r="J1350" i="3"/>
  <c r="K1350" i="3" s="1"/>
  <c r="J1349" i="3"/>
  <c r="K1349" i="3" s="1"/>
  <c r="J1348" i="3"/>
  <c r="K1348" i="3" s="1"/>
  <c r="J1347" i="3"/>
  <c r="K1347" i="3" s="1"/>
  <c r="J1346" i="3"/>
  <c r="K1346" i="3" s="1"/>
  <c r="J1345" i="3"/>
  <c r="K1345" i="3" s="1"/>
  <c r="J1344" i="3"/>
  <c r="K1344" i="3" s="1"/>
  <c r="J1343" i="3"/>
  <c r="K1343" i="3" s="1"/>
  <c r="J1342" i="3"/>
  <c r="K1342" i="3" s="1"/>
  <c r="J1341" i="3"/>
  <c r="K1341" i="3" s="1"/>
  <c r="J1340" i="3"/>
  <c r="K1340" i="3" s="1"/>
  <c r="J1339" i="3"/>
  <c r="K1339" i="3" s="1"/>
  <c r="J1338" i="3"/>
  <c r="K1338" i="3" s="1"/>
  <c r="J1337" i="3"/>
  <c r="K1337" i="3" s="1"/>
  <c r="J1336" i="3"/>
  <c r="K1336" i="3" s="1"/>
  <c r="J1335" i="3"/>
  <c r="K1335" i="3" s="1"/>
  <c r="J1334" i="3"/>
  <c r="K1334" i="3" s="1"/>
  <c r="J1333" i="3"/>
  <c r="K1333" i="3" s="1"/>
  <c r="J1332" i="3"/>
  <c r="K1332" i="3" s="1"/>
  <c r="J1331" i="3"/>
  <c r="K1331" i="3" s="1"/>
  <c r="J1330" i="3"/>
  <c r="K1330" i="3" s="1"/>
  <c r="J1329" i="3"/>
  <c r="K1329" i="3" s="1"/>
  <c r="J1328" i="3"/>
  <c r="K1328" i="3" s="1"/>
  <c r="J1327" i="3"/>
  <c r="K1327" i="3" s="1"/>
  <c r="J1326" i="3"/>
  <c r="K1326" i="3" s="1"/>
  <c r="J1325" i="3"/>
  <c r="K1325" i="3" s="1"/>
  <c r="J1324" i="3"/>
  <c r="K1324" i="3" s="1"/>
  <c r="J1323" i="3"/>
  <c r="K1323" i="3" s="1"/>
  <c r="J1322" i="3"/>
  <c r="K1322" i="3" s="1"/>
  <c r="J1321" i="3"/>
  <c r="K1321" i="3" s="1"/>
  <c r="J1320" i="3"/>
  <c r="K1320" i="3" s="1"/>
  <c r="J1319" i="3"/>
  <c r="K1319" i="3" s="1"/>
  <c r="J1318" i="3"/>
  <c r="K1318" i="3" s="1"/>
  <c r="J1317" i="3"/>
  <c r="K1317" i="3" s="1"/>
  <c r="J1316" i="3"/>
  <c r="K1316" i="3" s="1"/>
  <c r="J1315" i="3"/>
  <c r="K1315" i="3" s="1"/>
  <c r="J1314" i="3"/>
  <c r="K1314" i="3" s="1"/>
  <c r="J1313" i="3"/>
  <c r="K1313" i="3" s="1"/>
  <c r="J1312" i="3"/>
  <c r="K1312" i="3" s="1"/>
  <c r="J1311" i="3"/>
  <c r="K1311" i="3" s="1"/>
  <c r="J1310" i="3"/>
  <c r="K1310" i="3" s="1"/>
  <c r="J1309" i="3"/>
  <c r="K1309" i="3" s="1"/>
  <c r="J1308" i="3"/>
  <c r="K1308" i="3" s="1"/>
  <c r="J1307" i="3"/>
  <c r="K1307" i="3" s="1"/>
  <c r="J1306" i="3"/>
  <c r="K1306" i="3" s="1"/>
  <c r="J1305" i="3"/>
  <c r="K1305" i="3" s="1"/>
  <c r="J1304" i="3"/>
  <c r="K1304" i="3" s="1"/>
  <c r="J1303" i="3"/>
  <c r="K1303" i="3" s="1"/>
  <c r="J1302" i="3"/>
  <c r="K1302" i="3" s="1"/>
  <c r="J1301" i="3"/>
  <c r="K1301" i="3" s="1"/>
  <c r="J1300" i="3"/>
  <c r="K1300" i="3" s="1"/>
  <c r="J1299" i="3"/>
  <c r="K1299" i="3" s="1"/>
  <c r="J1298" i="3"/>
  <c r="K1298" i="3" s="1"/>
  <c r="J1297" i="3"/>
  <c r="K1297" i="3" s="1"/>
  <c r="J1296" i="3"/>
  <c r="K1296" i="3" s="1"/>
  <c r="J1295" i="3"/>
  <c r="K1295" i="3" s="1"/>
  <c r="J1294" i="3"/>
  <c r="K1294" i="3" s="1"/>
  <c r="J1293" i="3"/>
  <c r="K1293" i="3" s="1"/>
  <c r="J1292" i="3"/>
  <c r="K1292" i="3" s="1"/>
  <c r="J1291" i="3"/>
  <c r="K1291" i="3" s="1"/>
  <c r="J1290" i="3"/>
  <c r="K1290" i="3" s="1"/>
  <c r="J1289" i="3"/>
  <c r="K1289" i="3" s="1"/>
  <c r="J1288" i="3"/>
  <c r="K1288" i="3" s="1"/>
  <c r="J1287" i="3"/>
  <c r="K1287" i="3" s="1"/>
  <c r="J1286" i="3"/>
  <c r="K1286" i="3" s="1"/>
  <c r="J1285" i="3"/>
  <c r="K1285" i="3" s="1"/>
  <c r="J1284" i="3"/>
  <c r="K1284" i="3" s="1"/>
  <c r="J1283" i="3"/>
  <c r="K1283" i="3" s="1"/>
  <c r="J1282" i="3"/>
  <c r="K1282" i="3" s="1"/>
  <c r="J1281" i="3"/>
  <c r="K1281" i="3" s="1"/>
  <c r="J1280" i="3"/>
  <c r="K1280" i="3" s="1"/>
  <c r="J1279" i="3"/>
  <c r="K1279" i="3" s="1"/>
  <c r="J1278" i="3"/>
  <c r="K1278" i="3" s="1"/>
  <c r="J1277" i="3"/>
  <c r="K1277" i="3" s="1"/>
  <c r="J1276" i="3"/>
  <c r="K1276" i="3" s="1"/>
  <c r="J1275" i="3"/>
  <c r="K1275" i="3" s="1"/>
  <c r="J1274" i="3"/>
  <c r="K1274" i="3" s="1"/>
  <c r="J1273" i="3"/>
  <c r="K1273" i="3" s="1"/>
  <c r="J1272" i="3"/>
  <c r="K1272" i="3" s="1"/>
  <c r="J1271" i="3"/>
  <c r="K1271" i="3" s="1"/>
  <c r="J1270" i="3"/>
  <c r="K1270" i="3" s="1"/>
  <c r="J1269" i="3"/>
  <c r="K1269" i="3" s="1"/>
  <c r="J1268" i="3"/>
  <c r="K1268" i="3" s="1"/>
  <c r="J1267" i="3"/>
  <c r="K1267" i="3" s="1"/>
  <c r="J1266" i="3"/>
  <c r="K1266" i="3" s="1"/>
  <c r="J1265" i="3"/>
  <c r="K1265" i="3" s="1"/>
  <c r="J1264" i="3"/>
  <c r="K1264" i="3" s="1"/>
  <c r="J1263" i="3"/>
  <c r="K1263" i="3" s="1"/>
  <c r="J1262" i="3"/>
  <c r="K1262" i="3" s="1"/>
  <c r="J1261" i="3"/>
  <c r="K1261" i="3" s="1"/>
  <c r="J1260" i="3"/>
  <c r="K1260" i="3" s="1"/>
  <c r="J1259" i="3"/>
  <c r="K1259" i="3" s="1"/>
  <c r="J1258" i="3"/>
  <c r="K1258" i="3" s="1"/>
  <c r="J1257" i="3"/>
  <c r="K1257" i="3" s="1"/>
  <c r="J1256" i="3"/>
  <c r="K1256" i="3" s="1"/>
  <c r="J1255" i="3"/>
  <c r="K1255" i="3" s="1"/>
  <c r="J1254" i="3"/>
  <c r="K1254" i="3" s="1"/>
  <c r="J1253" i="3"/>
  <c r="K1253" i="3" s="1"/>
  <c r="J1252" i="3"/>
  <c r="K1252" i="3" s="1"/>
  <c r="J1251" i="3"/>
  <c r="K1251" i="3" s="1"/>
  <c r="J1250" i="3"/>
  <c r="K1250" i="3" s="1"/>
  <c r="J1249" i="3"/>
  <c r="K1249" i="3" s="1"/>
  <c r="J1248" i="3"/>
  <c r="K1248" i="3" s="1"/>
  <c r="J1247" i="3"/>
  <c r="K1247" i="3" s="1"/>
  <c r="J1246" i="3"/>
  <c r="K1246" i="3" s="1"/>
  <c r="J1245" i="3"/>
  <c r="K1245" i="3" s="1"/>
  <c r="J1244" i="3"/>
  <c r="K1244" i="3" s="1"/>
  <c r="J1243" i="3"/>
  <c r="K1243" i="3" s="1"/>
  <c r="J1242" i="3"/>
  <c r="K1242" i="3" s="1"/>
  <c r="J1241" i="3"/>
  <c r="K1241" i="3" s="1"/>
  <c r="J1240" i="3"/>
  <c r="K1240" i="3" s="1"/>
  <c r="J1239" i="3"/>
  <c r="K1239" i="3" s="1"/>
  <c r="J1238" i="3"/>
  <c r="K1238" i="3" s="1"/>
  <c r="J1237" i="3"/>
  <c r="K1237" i="3" s="1"/>
  <c r="J1236" i="3"/>
  <c r="K1236" i="3" s="1"/>
  <c r="J1235" i="3"/>
  <c r="K1235" i="3" s="1"/>
  <c r="J1234" i="3"/>
  <c r="K1234" i="3" s="1"/>
  <c r="J1233" i="3"/>
  <c r="K1233" i="3" s="1"/>
  <c r="J1232" i="3"/>
  <c r="K1232" i="3" s="1"/>
  <c r="J1231" i="3"/>
  <c r="K1231" i="3" s="1"/>
  <c r="J1230" i="3"/>
  <c r="K1230" i="3" s="1"/>
  <c r="J1229" i="3"/>
  <c r="K1229" i="3" s="1"/>
  <c r="J1228" i="3"/>
  <c r="K1228" i="3" s="1"/>
  <c r="J1227" i="3"/>
  <c r="K1227" i="3" s="1"/>
  <c r="J1226" i="3"/>
  <c r="K1226" i="3" s="1"/>
  <c r="J1225" i="3"/>
  <c r="K1225" i="3" s="1"/>
  <c r="J1224" i="3"/>
  <c r="K1224" i="3" s="1"/>
  <c r="J1223" i="3"/>
  <c r="K1223" i="3" s="1"/>
  <c r="J1222" i="3"/>
  <c r="K1222" i="3" s="1"/>
  <c r="J1221" i="3"/>
  <c r="K1221" i="3" s="1"/>
  <c r="J1220" i="3"/>
  <c r="K1220" i="3" s="1"/>
  <c r="J1219" i="3"/>
  <c r="K1219" i="3" s="1"/>
  <c r="J1218" i="3"/>
  <c r="K1218" i="3" s="1"/>
  <c r="J1217" i="3"/>
  <c r="K1217" i="3" s="1"/>
  <c r="J1216" i="3"/>
  <c r="K1216" i="3" s="1"/>
  <c r="J1215" i="3"/>
  <c r="K1215" i="3" s="1"/>
  <c r="J1214" i="3"/>
  <c r="K1214" i="3" s="1"/>
  <c r="J1213" i="3"/>
  <c r="K1213" i="3" s="1"/>
  <c r="J1212" i="3"/>
  <c r="K1212" i="3" s="1"/>
  <c r="J1211" i="3"/>
  <c r="K1211" i="3" s="1"/>
  <c r="J1210" i="3"/>
  <c r="K1210" i="3" s="1"/>
  <c r="J1209" i="3"/>
  <c r="K1209" i="3" s="1"/>
  <c r="J1208" i="3"/>
  <c r="K1208" i="3" s="1"/>
  <c r="J1207" i="3"/>
  <c r="K1207" i="3" s="1"/>
  <c r="J1206" i="3"/>
  <c r="K1206" i="3" s="1"/>
  <c r="J1205" i="3"/>
  <c r="K1205" i="3" s="1"/>
  <c r="J1204" i="3"/>
  <c r="K1204" i="3" s="1"/>
  <c r="J1203" i="3"/>
  <c r="K1203" i="3" s="1"/>
  <c r="J1202" i="3"/>
  <c r="K1202" i="3" s="1"/>
  <c r="J1201" i="3"/>
  <c r="K1201" i="3" s="1"/>
  <c r="J1200" i="3"/>
  <c r="K1200" i="3" s="1"/>
  <c r="J1199" i="3"/>
  <c r="K1199" i="3" s="1"/>
  <c r="J1198" i="3"/>
  <c r="K1198" i="3" s="1"/>
  <c r="J1197" i="3"/>
  <c r="K1197" i="3" s="1"/>
  <c r="J1196" i="3"/>
  <c r="K1196" i="3" s="1"/>
  <c r="J1195" i="3"/>
  <c r="K1195" i="3" s="1"/>
  <c r="J1194" i="3"/>
  <c r="K1194" i="3" s="1"/>
  <c r="J1193" i="3"/>
  <c r="K1193" i="3" s="1"/>
  <c r="J1192" i="3"/>
  <c r="K1192" i="3" s="1"/>
  <c r="J1191" i="3"/>
  <c r="K1191" i="3" s="1"/>
  <c r="J1190" i="3"/>
  <c r="K1190" i="3" s="1"/>
  <c r="J1189" i="3"/>
  <c r="K1189" i="3" s="1"/>
  <c r="J1188" i="3"/>
  <c r="K1188" i="3" s="1"/>
  <c r="J1187" i="3"/>
  <c r="K1187" i="3" s="1"/>
  <c r="J1186" i="3"/>
  <c r="K1186" i="3" s="1"/>
  <c r="J1185" i="3"/>
  <c r="K1185" i="3" s="1"/>
  <c r="J1184" i="3"/>
  <c r="K1184" i="3" s="1"/>
  <c r="J1183" i="3"/>
  <c r="K1183" i="3" s="1"/>
  <c r="J1182" i="3"/>
  <c r="K1182" i="3" s="1"/>
  <c r="J1181" i="3"/>
  <c r="K1181" i="3" s="1"/>
  <c r="J1180" i="3"/>
  <c r="K1180" i="3" s="1"/>
  <c r="J1179" i="3"/>
  <c r="K1179" i="3" s="1"/>
  <c r="J1178" i="3"/>
  <c r="K1178" i="3" s="1"/>
  <c r="J1177" i="3"/>
  <c r="K1177" i="3" s="1"/>
  <c r="J1176" i="3"/>
  <c r="K1176" i="3" s="1"/>
  <c r="J1175" i="3"/>
  <c r="K1175" i="3" s="1"/>
  <c r="J1174" i="3"/>
  <c r="K1174" i="3" s="1"/>
  <c r="J1173" i="3"/>
  <c r="K1173" i="3" s="1"/>
  <c r="J1172" i="3"/>
  <c r="K1172" i="3" s="1"/>
  <c r="J1171" i="3"/>
  <c r="K1171" i="3" s="1"/>
  <c r="J1170" i="3"/>
  <c r="K1170" i="3" s="1"/>
  <c r="J1169" i="3"/>
  <c r="K1169" i="3" s="1"/>
  <c r="J1168" i="3"/>
  <c r="K1168" i="3" s="1"/>
  <c r="J1167" i="3"/>
  <c r="K1167" i="3" s="1"/>
  <c r="J1166" i="3"/>
  <c r="K1166" i="3" s="1"/>
  <c r="J1165" i="3"/>
  <c r="K1165" i="3" s="1"/>
  <c r="J1164" i="3"/>
  <c r="K1164" i="3" s="1"/>
  <c r="J1163" i="3"/>
  <c r="K1163" i="3" s="1"/>
  <c r="J1162" i="3"/>
  <c r="K1162" i="3" s="1"/>
  <c r="J1161" i="3"/>
  <c r="K1161" i="3" s="1"/>
  <c r="J1160" i="3"/>
  <c r="K1160" i="3" s="1"/>
  <c r="J1159" i="3"/>
  <c r="K1159" i="3" s="1"/>
  <c r="J1158" i="3"/>
  <c r="K1158" i="3" s="1"/>
  <c r="J1157" i="3"/>
  <c r="K1157" i="3" s="1"/>
  <c r="J1156" i="3"/>
  <c r="K1156" i="3" s="1"/>
  <c r="J1155" i="3"/>
  <c r="K1155" i="3" s="1"/>
  <c r="J1154" i="3"/>
  <c r="K1154" i="3" s="1"/>
  <c r="J1153" i="3"/>
  <c r="K1153" i="3" s="1"/>
  <c r="J1152" i="3"/>
  <c r="K1152" i="3" s="1"/>
  <c r="J1151" i="3"/>
  <c r="K1151" i="3" s="1"/>
  <c r="J1150" i="3"/>
  <c r="K1150" i="3" s="1"/>
  <c r="J1149" i="3"/>
  <c r="K1149" i="3" s="1"/>
  <c r="J1148" i="3"/>
  <c r="K1148" i="3" s="1"/>
  <c r="J1147" i="3"/>
  <c r="K1147" i="3" s="1"/>
  <c r="J1146" i="3"/>
  <c r="K1146" i="3" s="1"/>
  <c r="J1145" i="3"/>
  <c r="K1145" i="3" s="1"/>
  <c r="J1144" i="3"/>
  <c r="K1144" i="3" s="1"/>
  <c r="J1143" i="3"/>
  <c r="K1143" i="3" s="1"/>
  <c r="J1142" i="3"/>
  <c r="K1142" i="3" s="1"/>
  <c r="J1141" i="3"/>
  <c r="K1141" i="3" s="1"/>
  <c r="J1140" i="3"/>
  <c r="K1140" i="3" s="1"/>
  <c r="J1139" i="3"/>
  <c r="K1139" i="3" s="1"/>
  <c r="J1138" i="3"/>
  <c r="K1138" i="3" s="1"/>
  <c r="J1137" i="3"/>
  <c r="K1137" i="3" s="1"/>
  <c r="J1136" i="3"/>
  <c r="K1136" i="3" s="1"/>
  <c r="J1135" i="3"/>
  <c r="K1135" i="3" s="1"/>
  <c r="J1134" i="3"/>
  <c r="K1134" i="3" s="1"/>
  <c r="J1133" i="3"/>
  <c r="K1133" i="3" s="1"/>
  <c r="J1132" i="3"/>
  <c r="K1132" i="3" s="1"/>
  <c r="J1131" i="3"/>
  <c r="K1131" i="3" s="1"/>
  <c r="J1130" i="3"/>
  <c r="K1130" i="3" s="1"/>
  <c r="J1129" i="3"/>
  <c r="K1129" i="3" s="1"/>
  <c r="J1128" i="3"/>
  <c r="K1128" i="3" s="1"/>
  <c r="J1127" i="3"/>
  <c r="K1127" i="3" s="1"/>
  <c r="J1126" i="3"/>
  <c r="K1126" i="3" s="1"/>
  <c r="J1125" i="3"/>
  <c r="K1125" i="3" s="1"/>
  <c r="J1124" i="3"/>
  <c r="K1124" i="3" s="1"/>
  <c r="J1123" i="3"/>
  <c r="K1123" i="3" s="1"/>
  <c r="J1122" i="3"/>
  <c r="K1122" i="3" s="1"/>
  <c r="J1121" i="3"/>
  <c r="K1121" i="3" s="1"/>
  <c r="J1120" i="3"/>
  <c r="K1120" i="3" s="1"/>
  <c r="J1119" i="3"/>
  <c r="K1119" i="3" s="1"/>
  <c r="J1118" i="3"/>
  <c r="K1118" i="3" s="1"/>
  <c r="J1117" i="3"/>
  <c r="K1117" i="3" s="1"/>
  <c r="J1116" i="3"/>
  <c r="K1116" i="3" s="1"/>
  <c r="J1115" i="3"/>
  <c r="K1115" i="3" s="1"/>
  <c r="J1114" i="3"/>
  <c r="K1114" i="3" s="1"/>
  <c r="J1113" i="3"/>
  <c r="K1113" i="3" s="1"/>
  <c r="J1112" i="3"/>
  <c r="K1112" i="3" s="1"/>
  <c r="J1111" i="3"/>
  <c r="K1111" i="3" s="1"/>
  <c r="J1110" i="3"/>
  <c r="K1110" i="3" s="1"/>
  <c r="J1109" i="3"/>
  <c r="K1109" i="3" s="1"/>
  <c r="J1108" i="3"/>
  <c r="K1108" i="3" s="1"/>
  <c r="J1107" i="3"/>
  <c r="K1107" i="3" s="1"/>
  <c r="J1106" i="3"/>
  <c r="K1106" i="3" s="1"/>
  <c r="J1105" i="3"/>
  <c r="K1105" i="3" s="1"/>
  <c r="J1104" i="3"/>
  <c r="K1104" i="3" s="1"/>
  <c r="J1103" i="3"/>
  <c r="K1103" i="3" s="1"/>
  <c r="J1102" i="3"/>
  <c r="K1102" i="3" s="1"/>
  <c r="J1101" i="3"/>
  <c r="K1101" i="3" s="1"/>
  <c r="J1100" i="3"/>
  <c r="K1100" i="3" s="1"/>
  <c r="J1099" i="3"/>
  <c r="K1099" i="3" s="1"/>
  <c r="J1098" i="3"/>
  <c r="K1098" i="3" s="1"/>
  <c r="J1097" i="3"/>
  <c r="K1097" i="3" s="1"/>
  <c r="J1096" i="3"/>
  <c r="K1096" i="3" s="1"/>
  <c r="J1095" i="3"/>
  <c r="K1095" i="3" s="1"/>
  <c r="J1094" i="3"/>
  <c r="K1094" i="3" s="1"/>
  <c r="J1093" i="3"/>
  <c r="K1093" i="3" s="1"/>
  <c r="J1092" i="3"/>
  <c r="K1092" i="3" s="1"/>
  <c r="J1091" i="3"/>
  <c r="K1091" i="3" s="1"/>
  <c r="J1090" i="3"/>
  <c r="K1090" i="3" s="1"/>
  <c r="J1089" i="3"/>
  <c r="K1089" i="3" s="1"/>
  <c r="H1089" i="3"/>
  <c r="I1089" i="3" s="1"/>
  <c r="J1088" i="3"/>
  <c r="K1088" i="3" s="1"/>
  <c r="H1088" i="3"/>
  <c r="I1088" i="3" s="1"/>
  <c r="J1087" i="3"/>
  <c r="K1087" i="3" s="1"/>
  <c r="H1087" i="3"/>
  <c r="I1087" i="3" s="1"/>
  <c r="J1086" i="3"/>
  <c r="K1086" i="3" s="1"/>
  <c r="H1086" i="3"/>
  <c r="J1085" i="3"/>
  <c r="K1085" i="3" s="1"/>
  <c r="H1085" i="3"/>
  <c r="I1085" i="3" s="1"/>
  <c r="J1084" i="3"/>
  <c r="K1084" i="3" s="1"/>
  <c r="H1084" i="3"/>
  <c r="I1084" i="3" s="1"/>
  <c r="J1083" i="3"/>
  <c r="K1083" i="3" s="1"/>
  <c r="H1083" i="3"/>
  <c r="I1083" i="3" s="1"/>
  <c r="J1082" i="3"/>
  <c r="K1082" i="3" s="1"/>
  <c r="H1082" i="3"/>
  <c r="I1082" i="3" s="1"/>
  <c r="J1081" i="3"/>
  <c r="K1081" i="3" s="1"/>
  <c r="H1081" i="3"/>
  <c r="I1081" i="3" s="1"/>
  <c r="J1080" i="3"/>
  <c r="K1080" i="3" s="1"/>
  <c r="H1080" i="3"/>
  <c r="I1080" i="3" s="1"/>
  <c r="J1079" i="3"/>
  <c r="K1079" i="3" s="1"/>
  <c r="H1079" i="3"/>
  <c r="I1079" i="3" s="1"/>
  <c r="J1078" i="3"/>
  <c r="K1078" i="3" s="1"/>
  <c r="H1078" i="3"/>
  <c r="I1078" i="3" s="1"/>
  <c r="J1077" i="3"/>
  <c r="K1077" i="3" s="1"/>
  <c r="H1077" i="3"/>
  <c r="I1077" i="3" s="1"/>
  <c r="J1076" i="3"/>
  <c r="K1076" i="3" s="1"/>
  <c r="H1076" i="3"/>
  <c r="I1076" i="3" s="1"/>
  <c r="J1075" i="3"/>
  <c r="K1075" i="3" s="1"/>
  <c r="H1075" i="3"/>
  <c r="I1075" i="3" s="1"/>
  <c r="J1074" i="3"/>
  <c r="K1074" i="3" s="1"/>
  <c r="H1074" i="3"/>
  <c r="I1074" i="3" s="1"/>
  <c r="J1073" i="3"/>
  <c r="K1073" i="3" s="1"/>
  <c r="H1073" i="3"/>
  <c r="I1073" i="3" s="1"/>
  <c r="J1072" i="3"/>
  <c r="K1072" i="3" s="1"/>
  <c r="H1072" i="3"/>
  <c r="I1072" i="3" s="1"/>
  <c r="J1071" i="3"/>
  <c r="K1071" i="3" s="1"/>
  <c r="H1071" i="3"/>
  <c r="J1070" i="3"/>
  <c r="K1070" i="3" s="1"/>
  <c r="H1070" i="3"/>
  <c r="I1070" i="3" s="1"/>
  <c r="J1069" i="3"/>
  <c r="K1069" i="3" s="1"/>
  <c r="J1068" i="3"/>
  <c r="K1068" i="3" s="1"/>
  <c r="H1068" i="3"/>
  <c r="I1068" i="3" s="1"/>
  <c r="J1067" i="3"/>
  <c r="K1067" i="3" s="1"/>
  <c r="H1067" i="3"/>
  <c r="I1067" i="3" s="1"/>
  <c r="J1066" i="3"/>
  <c r="K1066" i="3" s="1"/>
  <c r="H1066" i="3"/>
  <c r="I1066" i="3" s="1"/>
  <c r="J1065" i="3"/>
  <c r="K1065" i="3" s="1"/>
  <c r="H1065" i="3"/>
  <c r="I1065" i="3" s="1"/>
  <c r="J1064" i="3"/>
  <c r="K1064" i="3" s="1"/>
  <c r="H1064" i="3"/>
  <c r="I1064" i="3" s="1"/>
  <c r="J1063" i="3"/>
  <c r="K1063" i="3" s="1"/>
  <c r="H1063" i="3"/>
  <c r="I1063" i="3" s="1"/>
  <c r="J1062" i="3"/>
  <c r="K1062" i="3" s="1"/>
  <c r="H1062" i="3"/>
  <c r="I1062" i="3" s="1"/>
  <c r="J1061" i="3"/>
  <c r="K1061" i="3" s="1"/>
  <c r="H1061" i="3"/>
  <c r="I1061" i="3" s="1"/>
  <c r="J1060" i="3"/>
  <c r="K1060" i="3" s="1"/>
  <c r="H1060" i="3"/>
  <c r="I1060" i="3" s="1"/>
  <c r="J1059" i="3"/>
  <c r="K1059" i="3" s="1"/>
  <c r="H1059" i="3"/>
  <c r="I1059" i="3" s="1"/>
  <c r="J1058" i="3"/>
  <c r="K1058" i="3" s="1"/>
  <c r="H1058" i="3"/>
  <c r="I1058" i="3" s="1"/>
  <c r="J1057" i="3"/>
  <c r="K1057" i="3" s="1"/>
  <c r="H1057" i="3"/>
  <c r="I1057" i="3" s="1"/>
  <c r="J1056" i="3"/>
  <c r="K1056" i="3" s="1"/>
  <c r="H1056" i="3"/>
  <c r="I1056" i="3" s="1"/>
  <c r="J1055" i="3"/>
  <c r="K1055" i="3" s="1"/>
  <c r="H1055" i="3"/>
  <c r="I1055" i="3" s="1"/>
  <c r="J1054" i="3"/>
  <c r="K1054" i="3" s="1"/>
  <c r="H1054" i="3"/>
  <c r="I1054" i="3" s="1"/>
  <c r="J1053" i="3"/>
  <c r="K1053" i="3" s="1"/>
  <c r="H1053" i="3"/>
  <c r="I1053" i="3" s="1"/>
  <c r="J1052" i="3"/>
  <c r="K1052" i="3" s="1"/>
  <c r="H1052" i="3"/>
  <c r="I1052" i="3" s="1"/>
  <c r="J1051" i="3"/>
  <c r="K1051" i="3" s="1"/>
  <c r="H1051" i="3"/>
  <c r="I1051" i="3" s="1"/>
  <c r="J1050" i="3"/>
  <c r="K1050" i="3" s="1"/>
  <c r="H1050" i="3"/>
  <c r="I1050" i="3" s="1"/>
  <c r="J1049" i="3"/>
  <c r="K1049" i="3" s="1"/>
  <c r="H1049" i="3"/>
  <c r="I1049" i="3" s="1"/>
  <c r="J1048" i="3"/>
  <c r="K1048" i="3" s="1"/>
  <c r="H1048" i="3"/>
  <c r="I1048" i="3" s="1"/>
  <c r="J1047" i="3"/>
  <c r="K1047" i="3" s="1"/>
  <c r="H1047" i="3"/>
  <c r="I1047" i="3" s="1"/>
  <c r="J1046" i="3"/>
  <c r="K1046" i="3" s="1"/>
  <c r="H1046" i="3"/>
  <c r="I1046" i="3" s="1"/>
  <c r="J1045" i="3"/>
  <c r="K1045" i="3" s="1"/>
  <c r="H1045" i="3"/>
  <c r="I1045" i="3" s="1"/>
  <c r="J1044" i="3"/>
  <c r="K1044" i="3" s="1"/>
  <c r="H1044" i="3"/>
  <c r="I1044" i="3" s="1"/>
  <c r="J1043" i="3"/>
  <c r="K1043" i="3" s="1"/>
  <c r="H1043" i="3"/>
  <c r="I1043" i="3" s="1"/>
  <c r="J1042" i="3"/>
  <c r="K1042" i="3" s="1"/>
  <c r="H1042" i="3"/>
  <c r="I1042" i="3" s="1"/>
  <c r="J1041" i="3"/>
  <c r="K1041" i="3" s="1"/>
  <c r="H1041" i="3"/>
  <c r="I1041" i="3" s="1"/>
  <c r="J1040" i="3"/>
  <c r="K1040" i="3" s="1"/>
  <c r="H1040" i="3"/>
  <c r="I1040" i="3" s="1"/>
  <c r="J1039" i="3"/>
  <c r="K1039" i="3" s="1"/>
  <c r="H1039" i="3"/>
  <c r="I1039" i="3" s="1"/>
  <c r="J1038" i="3"/>
  <c r="K1038" i="3" s="1"/>
  <c r="H1038" i="3"/>
  <c r="I1038" i="3" s="1"/>
  <c r="J1037" i="3"/>
  <c r="K1037" i="3" s="1"/>
  <c r="H1037" i="3"/>
  <c r="I1037" i="3" s="1"/>
  <c r="J1036" i="3"/>
  <c r="K1036" i="3" s="1"/>
  <c r="H1036" i="3"/>
  <c r="I1036" i="3" s="1"/>
  <c r="J1035" i="3"/>
  <c r="K1035" i="3" s="1"/>
  <c r="H1035" i="3"/>
  <c r="I1035" i="3" s="1"/>
  <c r="J1034" i="3"/>
  <c r="K1034" i="3" s="1"/>
  <c r="H1034" i="3"/>
  <c r="I1034" i="3" s="1"/>
  <c r="J1033" i="3"/>
  <c r="K1033" i="3" s="1"/>
  <c r="H1033" i="3"/>
  <c r="I1033" i="3" s="1"/>
  <c r="J1032" i="3"/>
  <c r="K1032" i="3" s="1"/>
  <c r="H1032" i="3"/>
  <c r="I1032" i="3" s="1"/>
  <c r="J1031" i="3"/>
  <c r="K1031" i="3" s="1"/>
  <c r="H1031" i="3"/>
  <c r="I1031" i="3" s="1"/>
  <c r="J1030" i="3"/>
  <c r="K1030" i="3" s="1"/>
  <c r="H1030" i="3"/>
  <c r="I1030" i="3" s="1"/>
  <c r="J1029" i="3"/>
  <c r="K1029" i="3" s="1"/>
  <c r="H1029" i="3"/>
  <c r="I1029" i="3" s="1"/>
  <c r="J1028" i="3"/>
  <c r="K1028" i="3" s="1"/>
  <c r="H1028" i="3"/>
  <c r="I1028" i="3" s="1"/>
  <c r="J1027" i="3"/>
  <c r="K1027" i="3" s="1"/>
  <c r="H1027" i="3"/>
  <c r="I1027" i="3" s="1"/>
  <c r="J1026" i="3"/>
  <c r="K1026" i="3" s="1"/>
  <c r="H1026" i="3"/>
  <c r="I1026" i="3" s="1"/>
  <c r="J1025" i="3"/>
  <c r="K1025" i="3" s="1"/>
  <c r="H1025" i="3"/>
  <c r="I1025" i="3" s="1"/>
  <c r="J1024" i="3"/>
  <c r="K1024" i="3" s="1"/>
  <c r="H1024" i="3"/>
  <c r="I1024" i="3" s="1"/>
  <c r="J1023" i="3"/>
  <c r="K1023" i="3" s="1"/>
  <c r="H1023" i="3"/>
  <c r="I1023" i="3" s="1"/>
  <c r="J1022" i="3"/>
  <c r="K1022" i="3" s="1"/>
  <c r="H1022" i="3"/>
  <c r="I1022" i="3" s="1"/>
  <c r="J1021" i="3"/>
  <c r="K1021" i="3" s="1"/>
  <c r="H1021" i="3"/>
  <c r="I1021" i="3" s="1"/>
  <c r="J1020" i="3"/>
  <c r="K1020" i="3" s="1"/>
  <c r="H1020" i="3"/>
  <c r="I1020" i="3" s="1"/>
  <c r="J1019" i="3"/>
  <c r="K1019" i="3" s="1"/>
  <c r="H1019" i="3"/>
  <c r="I1019" i="3" s="1"/>
  <c r="J1018" i="3"/>
  <c r="K1018" i="3" s="1"/>
  <c r="H1018" i="3"/>
  <c r="I1018" i="3" s="1"/>
  <c r="J1017" i="3"/>
  <c r="K1017" i="3" s="1"/>
  <c r="H1017" i="3"/>
  <c r="I1017" i="3" s="1"/>
  <c r="J1016" i="3"/>
  <c r="K1016" i="3" s="1"/>
  <c r="H1016" i="3"/>
  <c r="I1016" i="3" s="1"/>
  <c r="J1015" i="3"/>
  <c r="K1015" i="3" s="1"/>
  <c r="H1015" i="3"/>
  <c r="I1015" i="3" s="1"/>
  <c r="J1014" i="3"/>
  <c r="K1014" i="3" s="1"/>
  <c r="H1014" i="3"/>
  <c r="I1014" i="3" s="1"/>
  <c r="J1013" i="3"/>
  <c r="K1013" i="3" s="1"/>
  <c r="H1013" i="3"/>
  <c r="I1013" i="3" s="1"/>
  <c r="J1012" i="3"/>
  <c r="K1012" i="3" s="1"/>
  <c r="H1012" i="3"/>
  <c r="I1012" i="3" s="1"/>
  <c r="J1011" i="3"/>
  <c r="K1011" i="3" s="1"/>
  <c r="H1011" i="3"/>
  <c r="I1011" i="3" s="1"/>
  <c r="J1010" i="3"/>
  <c r="K1010" i="3" s="1"/>
  <c r="H1010" i="3"/>
  <c r="I1010" i="3" s="1"/>
  <c r="J1009" i="3"/>
  <c r="K1009" i="3" s="1"/>
  <c r="H1009" i="3"/>
  <c r="I1009" i="3" s="1"/>
  <c r="J1008" i="3"/>
  <c r="K1008" i="3" s="1"/>
  <c r="H1008" i="3"/>
  <c r="I1008" i="3" s="1"/>
  <c r="J1007" i="3"/>
  <c r="K1007" i="3" s="1"/>
  <c r="H1007" i="3"/>
  <c r="I1007" i="3" s="1"/>
  <c r="J1006" i="3"/>
  <c r="K1006" i="3" s="1"/>
  <c r="H1006" i="3"/>
  <c r="I1006" i="3" s="1"/>
  <c r="J1005" i="3"/>
  <c r="K1005" i="3" s="1"/>
  <c r="H1005" i="3"/>
  <c r="I1005" i="3" s="1"/>
  <c r="J1004" i="3"/>
  <c r="K1004" i="3" s="1"/>
  <c r="H1004" i="3"/>
  <c r="I1004" i="3" s="1"/>
  <c r="J1003" i="3"/>
  <c r="K1003" i="3" s="1"/>
  <c r="H1003" i="3"/>
  <c r="I1003" i="3" s="1"/>
  <c r="J1002" i="3"/>
  <c r="K1002" i="3" s="1"/>
  <c r="H1002" i="3"/>
  <c r="I1002" i="3" s="1"/>
  <c r="J1001" i="3"/>
  <c r="K1001" i="3" s="1"/>
  <c r="H1001" i="3"/>
  <c r="I1001" i="3" s="1"/>
  <c r="J1000" i="3"/>
  <c r="K1000" i="3" s="1"/>
  <c r="H1000" i="3"/>
  <c r="I1000" i="3" s="1"/>
  <c r="J999" i="3"/>
  <c r="K999" i="3" s="1"/>
  <c r="H999" i="3"/>
  <c r="I999" i="3" s="1"/>
  <c r="J998" i="3"/>
  <c r="K998" i="3" s="1"/>
  <c r="H998" i="3"/>
  <c r="J997" i="3"/>
  <c r="K997" i="3" s="1"/>
  <c r="H997" i="3"/>
  <c r="I997" i="3" s="1"/>
  <c r="J996" i="3"/>
  <c r="K996" i="3" s="1"/>
  <c r="H996" i="3"/>
  <c r="I996" i="3" s="1"/>
  <c r="J995" i="3"/>
  <c r="K995" i="3" s="1"/>
  <c r="H995" i="3"/>
  <c r="I995" i="3" s="1"/>
  <c r="J994" i="3"/>
  <c r="K994" i="3" s="1"/>
  <c r="H994" i="3"/>
  <c r="I994" i="3" s="1"/>
  <c r="J993" i="3"/>
  <c r="K993" i="3" s="1"/>
  <c r="H993" i="3"/>
  <c r="I993" i="3" s="1"/>
  <c r="J992" i="3"/>
  <c r="K992" i="3" s="1"/>
  <c r="H992" i="3"/>
  <c r="I992" i="3" s="1"/>
  <c r="J991" i="3"/>
  <c r="K991" i="3" s="1"/>
  <c r="H991" i="3"/>
  <c r="I991" i="3" s="1"/>
  <c r="J990" i="3"/>
  <c r="K990" i="3" s="1"/>
  <c r="H990" i="3"/>
  <c r="I990" i="3" s="1"/>
  <c r="J989" i="3"/>
  <c r="K989" i="3" s="1"/>
  <c r="H989" i="3"/>
  <c r="I989" i="3" s="1"/>
  <c r="J988" i="3"/>
  <c r="K988" i="3" s="1"/>
  <c r="H988" i="3"/>
  <c r="I988" i="3" s="1"/>
  <c r="J987" i="3"/>
  <c r="K987" i="3" s="1"/>
  <c r="H987" i="3"/>
  <c r="I987" i="3" s="1"/>
  <c r="J986" i="3"/>
  <c r="K986" i="3" s="1"/>
  <c r="H986" i="3"/>
  <c r="I986" i="3" s="1"/>
  <c r="J985" i="3"/>
  <c r="K985" i="3" s="1"/>
  <c r="H985" i="3"/>
  <c r="I985" i="3" s="1"/>
  <c r="J984" i="3"/>
  <c r="K984" i="3" s="1"/>
  <c r="H984" i="3"/>
  <c r="I984" i="3" s="1"/>
  <c r="J983" i="3"/>
  <c r="K983" i="3" s="1"/>
  <c r="H983" i="3"/>
  <c r="I983" i="3" s="1"/>
  <c r="J982" i="3"/>
  <c r="K982" i="3" s="1"/>
  <c r="H982" i="3"/>
  <c r="J981" i="3"/>
  <c r="K981" i="3" s="1"/>
  <c r="H981" i="3"/>
  <c r="I981" i="3" s="1"/>
  <c r="J980" i="3"/>
  <c r="K980" i="3" s="1"/>
  <c r="H980" i="3"/>
  <c r="I980" i="3" s="1"/>
  <c r="J979" i="3"/>
  <c r="K979" i="3" s="1"/>
  <c r="H979" i="3"/>
  <c r="I979" i="3" s="1"/>
  <c r="J978" i="3"/>
  <c r="K978" i="3" s="1"/>
  <c r="H978" i="3"/>
  <c r="I978" i="3" s="1"/>
  <c r="J977" i="3"/>
  <c r="K977" i="3" s="1"/>
  <c r="H977" i="3"/>
  <c r="I977" i="3" s="1"/>
  <c r="J976" i="3"/>
  <c r="K976" i="3" s="1"/>
  <c r="H976" i="3"/>
  <c r="I976" i="3" s="1"/>
  <c r="J975" i="3"/>
  <c r="K975" i="3" s="1"/>
  <c r="H975" i="3"/>
  <c r="I975" i="3" s="1"/>
  <c r="J974" i="3"/>
  <c r="K974" i="3" s="1"/>
  <c r="H974" i="3"/>
  <c r="I974" i="3" s="1"/>
  <c r="J973" i="3"/>
  <c r="K973" i="3" s="1"/>
  <c r="H973" i="3"/>
  <c r="I973" i="3" s="1"/>
  <c r="J972" i="3"/>
  <c r="K972" i="3" s="1"/>
  <c r="H972" i="3"/>
  <c r="I972" i="3" s="1"/>
  <c r="J971" i="3"/>
  <c r="K971" i="3" s="1"/>
  <c r="H971" i="3"/>
  <c r="J970" i="3"/>
  <c r="K970" i="3" s="1"/>
  <c r="H970" i="3"/>
  <c r="I970" i="3" s="1"/>
  <c r="J969" i="3"/>
  <c r="K969" i="3" s="1"/>
  <c r="H969" i="3"/>
  <c r="I969" i="3" s="1"/>
  <c r="J968" i="3"/>
  <c r="K968" i="3" s="1"/>
  <c r="H968" i="3"/>
  <c r="J967" i="3"/>
  <c r="K967" i="3" s="1"/>
  <c r="H967" i="3"/>
  <c r="I967" i="3" s="1"/>
  <c r="J966" i="3"/>
  <c r="K966" i="3" s="1"/>
  <c r="H966" i="3"/>
  <c r="I966" i="3" s="1"/>
  <c r="J965" i="3"/>
  <c r="K965" i="3" s="1"/>
  <c r="H965" i="3"/>
  <c r="I965" i="3" s="1"/>
  <c r="J964" i="3"/>
  <c r="K964" i="3" s="1"/>
  <c r="H964" i="3"/>
  <c r="I964" i="3" s="1"/>
  <c r="J963" i="3"/>
  <c r="K963" i="3" s="1"/>
  <c r="H963" i="3"/>
  <c r="I963" i="3" s="1"/>
  <c r="J962" i="3"/>
  <c r="K962" i="3" s="1"/>
  <c r="H962" i="3"/>
  <c r="I962" i="3" s="1"/>
  <c r="J961" i="3"/>
  <c r="K961" i="3" s="1"/>
  <c r="H961" i="3"/>
  <c r="I961" i="3" s="1"/>
  <c r="J960" i="3"/>
  <c r="K960" i="3" s="1"/>
  <c r="H960" i="3"/>
  <c r="I960" i="3" s="1"/>
  <c r="J959" i="3"/>
  <c r="K959" i="3" s="1"/>
  <c r="H959" i="3"/>
  <c r="I959" i="3" s="1"/>
  <c r="J958" i="3"/>
  <c r="K958" i="3" s="1"/>
  <c r="H958" i="3"/>
  <c r="I958" i="3" s="1"/>
  <c r="J957" i="3"/>
  <c r="K957" i="3" s="1"/>
  <c r="H957" i="3"/>
  <c r="J956" i="3"/>
  <c r="K956" i="3" s="1"/>
  <c r="H956" i="3"/>
  <c r="I956" i="3" s="1"/>
  <c r="J955" i="3"/>
  <c r="K955" i="3" s="1"/>
  <c r="H955" i="3"/>
  <c r="I955" i="3" s="1"/>
  <c r="J954" i="3"/>
  <c r="K954" i="3" s="1"/>
  <c r="H954" i="3"/>
  <c r="I954" i="3" s="1"/>
  <c r="J953" i="3"/>
  <c r="K953" i="3" s="1"/>
  <c r="H953" i="3"/>
  <c r="I953" i="3" s="1"/>
  <c r="J952" i="3"/>
  <c r="K952" i="3" s="1"/>
  <c r="H952" i="3"/>
  <c r="I952" i="3" s="1"/>
  <c r="J951" i="3"/>
  <c r="K951" i="3" s="1"/>
  <c r="H951" i="3"/>
  <c r="I951" i="3" s="1"/>
  <c r="J950" i="3"/>
  <c r="K950" i="3" s="1"/>
  <c r="H950" i="3"/>
  <c r="I950" i="3" s="1"/>
  <c r="J949" i="3"/>
  <c r="K949" i="3" s="1"/>
  <c r="H949" i="3"/>
  <c r="I949" i="3" s="1"/>
  <c r="J948" i="3"/>
  <c r="K948" i="3" s="1"/>
  <c r="H948" i="3"/>
  <c r="I948" i="3" s="1"/>
  <c r="J947" i="3"/>
  <c r="K947" i="3" s="1"/>
  <c r="H947" i="3"/>
  <c r="I947" i="3" s="1"/>
  <c r="J946" i="3"/>
  <c r="K946" i="3" s="1"/>
  <c r="H946" i="3"/>
  <c r="I946" i="3" s="1"/>
  <c r="J945" i="3"/>
  <c r="K945" i="3" s="1"/>
  <c r="H945" i="3"/>
  <c r="I945" i="3" s="1"/>
  <c r="J944" i="3"/>
  <c r="K944" i="3" s="1"/>
  <c r="H944" i="3"/>
  <c r="I944" i="3" s="1"/>
  <c r="J943" i="3"/>
  <c r="K943" i="3" s="1"/>
  <c r="H943" i="3"/>
  <c r="I943" i="3" s="1"/>
  <c r="J942" i="3"/>
  <c r="K942" i="3" s="1"/>
  <c r="H942" i="3"/>
  <c r="I942" i="3" s="1"/>
  <c r="J941" i="3"/>
  <c r="K941" i="3" s="1"/>
  <c r="H941" i="3"/>
  <c r="I941" i="3" s="1"/>
  <c r="J940" i="3"/>
  <c r="K940" i="3" s="1"/>
  <c r="H940" i="3"/>
  <c r="I940" i="3" s="1"/>
  <c r="J939" i="3"/>
  <c r="K939" i="3" s="1"/>
  <c r="H939" i="3"/>
  <c r="I939" i="3" s="1"/>
  <c r="J938" i="3"/>
  <c r="K938" i="3" s="1"/>
  <c r="H938" i="3"/>
  <c r="I938" i="3" s="1"/>
  <c r="J937" i="3"/>
  <c r="K937" i="3" s="1"/>
  <c r="H937" i="3"/>
  <c r="I937" i="3" s="1"/>
  <c r="J936" i="3"/>
  <c r="K936" i="3" s="1"/>
  <c r="H936" i="3"/>
  <c r="I936" i="3" s="1"/>
  <c r="J935" i="3"/>
  <c r="K935" i="3" s="1"/>
  <c r="H935" i="3"/>
  <c r="I935" i="3" s="1"/>
  <c r="J934" i="3"/>
  <c r="K934" i="3" s="1"/>
  <c r="H934" i="3"/>
  <c r="I934" i="3" s="1"/>
  <c r="J933" i="3"/>
  <c r="K933" i="3" s="1"/>
  <c r="H933" i="3"/>
  <c r="I933" i="3" s="1"/>
  <c r="J932" i="3"/>
  <c r="K932" i="3" s="1"/>
  <c r="J931" i="3"/>
  <c r="K931" i="3" s="1"/>
  <c r="H931" i="3"/>
  <c r="I931" i="3" s="1"/>
  <c r="J930" i="3"/>
  <c r="K930" i="3" s="1"/>
  <c r="H930" i="3"/>
  <c r="I930" i="3" s="1"/>
  <c r="J929" i="3"/>
  <c r="K929" i="3" s="1"/>
  <c r="H929" i="3"/>
  <c r="I929" i="3" s="1"/>
  <c r="J928" i="3"/>
  <c r="K928" i="3" s="1"/>
  <c r="H928" i="3"/>
  <c r="I928" i="3" s="1"/>
  <c r="J927" i="3"/>
  <c r="K927" i="3" s="1"/>
  <c r="H927" i="3"/>
  <c r="I927" i="3" s="1"/>
  <c r="J926" i="3"/>
  <c r="K926" i="3" s="1"/>
  <c r="H926" i="3"/>
  <c r="I926" i="3" s="1"/>
  <c r="J925" i="3"/>
  <c r="K925" i="3" s="1"/>
  <c r="H925" i="3"/>
  <c r="I925" i="3" s="1"/>
  <c r="J924" i="3"/>
  <c r="K924" i="3" s="1"/>
  <c r="H924" i="3"/>
  <c r="I924" i="3" s="1"/>
  <c r="J923" i="3"/>
  <c r="K923" i="3" s="1"/>
  <c r="H923" i="3"/>
  <c r="I923" i="3" s="1"/>
  <c r="J922" i="3"/>
  <c r="K922" i="3" s="1"/>
  <c r="H922" i="3"/>
  <c r="I922" i="3" s="1"/>
  <c r="J921" i="3"/>
  <c r="K921" i="3" s="1"/>
  <c r="H921" i="3"/>
  <c r="I921" i="3" s="1"/>
  <c r="J920" i="3"/>
  <c r="K920" i="3" s="1"/>
  <c r="H920" i="3"/>
  <c r="I920" i="3" s="1"/>
  <c r="J919" i="3"/>
  <c r="K919" i="3" s="1"/>
  <c r="H919" i="3"/>
  <c r="I919" i="3" s="1"/>
  <c r="J918" i="3"/>
  <c r="K918" i="3" s="1"/>
  <c r="H918" i="3"/>
  <c r="I918" i="3" s="1"/>
  <c r="J917" i="3"/>
  <c r="K917" i="3" s="1"/>
  <c r="H917" i="3"/>
  <c r="I917" i="3" s="1"/>
  <c r="J916" i="3"/>
  <c r="K916" i="3" s="1"/>
  <c r="H916" i="3"/>
  <c r="I916" i="3" s="1"/>
  <c r="J915" i="3"/>
  <c r="K915" i="3" s="1"/>
  <c r="H915" i="3"/>
  <c r="I915" i="3" s="1"/>
  <c r="J914" i="3"/>
  <c r="K914" i="3" s="1"/>
  <c r="H914" i="3"/>
  <c r="I914" i="3" s="1"/>
  <c r="J913" i="3"/>
  <c r="K913" i="3" s="1"/>
  <c r="H913" i="3"/>
  <c r="I913" i="3" s="1"/>
  <c r="J912" i="3"/>
  <c r="K912" i="3" s="1"/>
  <c r="H912" i="3"/>
  <c r="I912" i="3" s="1"/>
  <c r="J911" i="3"/>
  <c r="K911" i="3" s="1"/>
  <c r="H911" i="3"/>
  <c r="I911" i="3" s="1"/>
  <c r="J910" i="3"/>
  <c r="K910" i="3" s="1"/>
  <c r="H910" i="3"/>
  <c r="I910" i="3" s="1"/>
  <c r="J909" i="3"/>
  <c r="K909" i="3" s="1"/>
  <c r="H909" i="3"/>
  <c r="I909" i="3" s="1"/>
  <c r="J908" i="3"/>
  <c r="K908" i="3" s="1"/>
  <c r="H908" i="3"/>
  <c r="I908" i="3" s="1"/>
  <c r="J907" i="3"/>
  <c r="K907" i="3" s="1"/>
  <c r="H907" i="3"/>
  <c r="I907" i="3" s="1"/>
  <c r="J906" i="3"/>
  <c r="K906" i="3" s="1"/>
  <c r="H906" i="3"/>
  <c r="I906" i="3" s="1"/>
  <c r="J905" i="3"/>
  <c r="K905" i="3" s="1"/>
  <c r="H905" i="3"/>
  <c r="I905" i="3" s="1"/>
  <c r="J904" i="3"/>
  <c r="K904" i="3" s="1"/>
  <c r="H904" i="3"/>
  <c r="I904" i="3" s="1"/>
  <c r="J903" i="3"/>
  <c r="K903" i="3" s="1"/>
  <c r="H903" i="3"/>
  <c r="I903" i="3" s="1"/>
  <c r="J902" i="3"/>
  <c r="K902" i="3" s="1"/>
  <c r="H902" i="3"/>
  <c r="I902" i="3" s="1"/>
  <c r="J901" i="3"/>
  <c r="K901" i="3" s="1"/>
  <c r="H901" i="3"/>
  <c r="I901" i="3" s="1"/>
  <c r="J900" i="3"/>
  <c r="K900" i="3" s="1"/>
  <c r="H900" i="3"/>
  <c r="I900" i="3" s="1"/>
  <c r="J899" i="3"/>
  <c r="K899" i="3" s="1"/>
  <c r="H899" i="3"/>
  <c r="I899" i="3" s="1"/>
  <c r="J898" i="3"/>
  <c r="K898" i="3" s="1"/>
  <c r="H898" i="3"/>
  <c r="I898" i="3" s="1"/>
  <c r="J897" i="3"/>
  <c r="K897" i="3" s="1"/>
  <c r="H897" i="3"/>
  <c r="I897" i="3" s="1"/>
  <c r="J896" i="3"/>
  <c r="K896" i="3" s="1"/>
  <c r="H896" i="3"/>
  <c r="I896" i="3" s="1"/>
  <c r="J895" i="3"/>
  <c r="K895" i="3" s="1"/>
  <c r="H895" i="3"/>
  <c r="I895" i="3" s="1"/>
  <c r="J894" i="3"/>
  <c r="K894" i="3" s="1"/>
  <c r="H894" i="3"/>
  <c r="I894" i="3" s="1"/>
  <c r="J893" i="3"/>
  <c r="K893" i="3" s="1"/>
  <c r="H893" i="3"/>
  <c r="I893" i="3" s="1"/>
  <c r="J892" i="3"/>
  <c r="K892" i="3" s="1"/>
  <c r="H892" i="3"/>
  <c r="I892" i="3" s="1"/>
  <c r="J891" i="3"/>
  <c r="K891" i="3" s="1"/>
  <c r="H891" i="3"/>
  <c r="I891" i="3" s="1"/>
  <c r="J890" i="3"/>
  <c r="K890" i="3" s="1"/>
  <c r="H890" i="3"/>
  <c r="I890" i="3" s="1"/>
  <c r="J889" i="3"/>
  <c r="K889" i="3" s="1"/>
  <c r="H889" i="3"/>
  <c r="I889" i="3" s="1"/>
  <c r="J888" i="3"/>
  <c r="K888" i="3" s="1"/>
  <c r="H888" i="3"/>
  <c r="I888" i="3" s="1"/>
  <c r="J887" i="3"/>
  <c r="K887" i="3" s="1"/>
  <c r="H887" i="3"/>
  <c r="I887" i="3" s="1"/>
  <c r="J886" i="3"/>
  <c r="K886" i="3" s="1"/>
  <c r="H886" i="3"/>
  <c r="I886" i="3" s="1"/>
  <c r="J885" i="3"/>
  <c r="K885" i="3" s="1"/>
  <c r="H885" i="3"/>
  <c r="I885" i="3" s="1"/>
  <c r="J884" i="3"/>
  <c r="K884" i="3" s="1"/>
  <c r="H884" i="3"/>
  <c r="I884" i="3" s="1"/>
  <c r="J883" i="3"/>
  <c r="K883" i="3" s="1"/>
  <c r="H883" i="3"/>
  <c r="I883" i="3" s="1"/>
  <c r="J882" i="3"/>
  <c r="K882" i="3" s="1"/>
  <c r="H882" i="3"/>
  <c r="J881" i="3"/>
  <c r="K881" i="3" s="1"/>
  <c r="H881" i="3"/>
  <c r="I881" i="3" s="1"/>
  <c r="J880" i="3"/>
  <c r="K880" i="3" s="1"/>
  <c r="H880" i="3"/>
  <c r="I880" i="3" s="1"/>
  <c r="J879" i="3"/>
  <c r="K879" i="3" s="1"/>
  <c r="H879" i="3"/>
  <c r="I879" i="3" s="1"/>
  <c r="J878" i="3"/>
  <c r="K878" i="3" s="1"/>
  <c r="H878" i="3"/>
  <c r="I878" i="3" s="1"/>
  <c r="J877" i="3"/>
  <c r="K877" i="3" s="1"/>
  <c r="H877" i="3"/>
  <c r="I877" i="3" s="1"/>
  <c r="J876" i="3"/>
  <c r="K876" i="3" s="1"/>
  <c r="H876" i="3"/>
  <c r="J875" i="3"/>
  <c r="K875" i="3" s="1"/>
  <c r="H875" i="3"/>
  <c r="I875" i="3" s="1"/>
  <c r="J874" i="3"/>
  <c r="K874" i="3" s="1"/>
  <c r="H874" i="3"/>
  <c r="I874" i="3" s="1"/>
  <c r="J873" i="3"/>
  <c r="K873" i="3" s="1"/>
  <c r="H873" i="3"/>
  <c r="I873" i="3" s="1"/>
  <c r="J872" i="3"/>
  <c r="K872" i="3" s="1"/>
  <c r="H872" i="3"/>
  <c r="I872" i="3" s="1"/>
  <c r="J871" i="3"/>
  <c r="K871" i="3" s="1"/>
  <c r="H871" i="3"/>
  <c r="I871" i="3" s="1"/>
  <c r="J870" i="3"/>
  <c r="K870" i="3" s="1"/>
  <c r="H870" i="3"/>
  <c r="I870" i="3" s="1"/>
  <c r="J869" i="3"/>
  <c r="K869" i="3" s="1"/>
  <c r="H869" i="3"/>
  <c r="J868" i="3"/>
  <c r="K868" i="3" s="1"/>
  <c r="H868" i="3"/>
  <c r="I868" i="3" s="1"/>
  <c r="J867" i="3"/>
  <c r="K867" i="3" s="1"/>
  <c r="H867" i="3"/>
  <c r="J866" i="3"/>
  <c r="K866" i="3" s="1"/>
  <c r="H866" i="3"/>
  <c r="I866" i="3" s="1"/>
  <c r="J865" i="3"/>
  <c r="K865" i="3" s="1"/>
  <c r="H865" i="3"/>
  <c r="I865" i="3" s="1"/>
  <c r="J864" i="3"/>
  <c r="K864" i="3" s="1"/>
  <c r="H864" i="3"/>
  <c r="I864" i="3" s="1"/>
  <c r="J863" i="3"/>
  <c r="K863" i="3" s="1"/>
  <c r="H863" i="3"/>
  <c r="I863" i="3" s="1"/>
  <c r="J862" i="3"/>
  <c r="K862" i="3" s="1"/>
  <c r="H862" i="3"/>
  <c r="I862" i="3" s="1"/>
  <c r="J861" i="3"/>
  <c r="K861" i="3" s="1"/>
  <c r="H861" i="3"/>
  <c r="I861" i="3" s="1"/>
  <c r="J860" i="3"/>
  <c r="K860" i="3" s="1"/>
  <c r="H860" i="3"/>
  <c r="I860" i="3" s="1"/>
  <c r="J859" i="3"/>
  <c r="K859" i="3" s="1"/>
  <c r="H859" i="3"/>
  <c r="I859" i="3" s="1"/>
  <c r="J858" i="3"/>
  <c r="K858" i="3" s="1"/>
  <c r="H858" i="3"/>
  <c r="I858" i="3" s="1"/>
  <c r="J857" i="3"/>
  <c r="K857" i="3" s="1"/>
  <c r="H857" i="3"/>
  <c r="I857" i="3" s="1"/>
  <c r="J856" i="3"/>
  <c r="K856" i="3" s="1"/>
  <c r="H856" i="3"/>
  <c r="I856" i="3" s="1"/>
  <c r="J855" i="3"/>
  <c r="K855" i="3" s="1"/>
  <c r="H855" i="3"/>
  <c r="I855" i="3" s="1"/>
  <c r="J854" i="3"/>
  <c r="K854" i="3" s="1"/>
  <c r="H854" i="3"/>
  <c r="I854" i="3" s="1"/>
  <c r="J853" i="3"/>
  <c r="K853" i="3" s="1"/>
  <c r="H853" i="3"/>
  <c r="I853" i="3" s="1"/>
  <c r="J852" i="3"/>
  <c r="K852" i="3" s="1"/>
  <c r="H852" i="3"/>
  <c r="I852" i="3" s="1"/>
  <c r="J851" i="3"/>
  <c r="K851" i="3" s="1"/>
  <c r="H851" i="3"/>
  <c r="I851" i="3" s="1"/>
  <c r="J850" i="3"/>
  <c r="K850" i="3" s="1"/>
  <c r="H850" i="3"/>
  <c r="I850" i="3" s="1"/>
  <c r="J849" i="3"/>
  <c r="K849" i="3" s="1"/>
  <c r="H849" i="3"/>
  <c r="I849" i="3" s="1"/>
  <c r="J848" i="3"/>
  <c r="K848" i="3" s="1"/>
  <c r="H848" i="3"/>
  <c r="I848" i="3" s="1"/>
  <c r="J847" i="3"/>
  <c r="K847" i="3" s="1"/>
  <c r="H847" i="3"/>
  <c r="I847" i="3" s="1"/>
  <c r="J846" i="3"/>
  <c r="K846" i="3" s="1"/>
  <c r="H846" i="3"/>
  <c r="I846" i="3" s="1"/>
  <c r="J845" i="3"/>
  <c r="K845" i="3" s="1"/>
  <c r="H845" i="3"/>
  <c r="I845" i="3" s="1"/>
  <c r="J844" i="3"/>
  <c r="K844" i="3" s="1"/>
  <c r="H844" i="3"/>
  <c r="I844" i="3" s="1"/>
  <c r="J843" i="3"/>
  <c r="K843" i="3" s="1"/>
  <c r="H843" i="3"/>
  <c r="I843" i="3" s="1"/>
  <c r="J842" i="3"/>
  <c r="K842" i="3" s="1"/>
  <c r="H842" i="3"/>
  <c r="I842" i="3" s="1"/>
  <c r="J841" i="3"/>
  <c r="K841" i="3" s="1"/>
  <c r="H841" i="3"/>
  <c r="I841" i="3" s="1"/>
  <c r="J840" i="3"/>
  <c r="K840" i="3" s="1"/>
  <c r="H840" i="3"/>
  <c r="I840" i="3" s="1"/>
  <c r="J839" i="3"/>
  <c r="K839" i="3" s="1"/>
  <c r="H839" i="3"/>
  <c r="I839" i="3" s="1"/>
  <c r="J838" i="3"/>
  <c r="K838" i="3" s="1"/>
  <c r="H838" i="3"/>
  <c r="I838" i="3" s="1"/>
  <c r="J837" i="3"/>
  <c r="K837" i="3" s="1"/>
  <c r="H837" i="3"/>
  <c r="I837" i="3" s="1"/>
  <c r="J836" i="3"/>
  <c r="K836" i="3" s="1"/>
  <c r="H836" i="3"/>
  <c r="I836" i="3" s="1"/>
  <c r="J835" i="3"/>
  <c r="K835" i="3" s="1"/>
  <c r="H835" i="3"/>
  <c r="I835" i="3" s="1"/>
  <c r="J834" i="3"/>
  <c r="K834" i="3" s="1"/>
  <c r="H834" i="3"/>
  <c r="I834" i="3" s="1"/>
  <c r="J833" i="3"/>
  <c r="K833" i="3" s="1"/>
  <c r="H833" i="3"/>
  <c r="I833" i="3" s="1"/>
  <c r="J832" i="3"/>
  <c r="K832" i="3" s="1"/>
  <c r="H832" i="3"/>
  <c r="I832" i="3" s="1"/>
  <c r="J831" i="3"/>
  <c r="K831" i="3" s="1"/>
  <c r="H831" i="3"/>
  <c r="I831" i="3" s="1"/>
  <c r="J830" i="3"/>
  <c r="K830" i="3" s="1"/>
  <c r="H830" i="3"/>
  <c r="I830" i="3" s="1"/>
  <c r="J829" i="3"/>
  <c r="K829" i="3" s="1"/>
  <c r="H829" i="3"/>
  <c r="I829" i="3" s="1"/>
  <c r="J828" i="3"/>
  <c r="K828" i="3" s="1"/>
  <c r="H828" i="3"/>
  <c r="I828" i="3" s="1"/>
  <c r="J827" i="3"/>
  <c r="K827" i="3" s="1"/>
  <c r="H827" i="3"/>
  <c r="I827" i="3" s="1"/>
  <c r="J826" i="3"/>
  <c r="K826" i="3" s="1"/>
  <c r="H826" i="3"/>
  <c r="I826" i="3" s="1"/>
  <c r="J825" i="3"/>
  <c r="K825" i="3" s="1"/>
  <c r="H825" i="3"/>
  <c r="I825" i="3" s="1"/>
  <c r="J824" i="3"/>
  <c r="K824" i="3" s="1"/>
  <c r="H824" i="3"/>
  <c r="I824" i="3" s="1"/>
  <c r="J823" i="3"/>
  <c r="K823" i="3" s="1"/>
  <c r="H823" i="3"/>
  <c r="I823" i="3" s="1"/>
  <c r="J822" i="3"/>
  <c r="K822" i="3" s="1"/>
  <c r="H822" i="3"/>
  <c r="I822" i="3" s="1"/>
  <c r="J821" i="3"/>
  <c r="K821" i="3" s="1"/>
  <c r="H821" i="3"/>
  <c r="I821" i="3" s="1"/>
  <c r="J820" i="3"/>
  <c r="K820" i="3" s="1"/>
  <c r="H820" i="3"/>
  <c r="I820" i="3" s="1"/>
  <c r="J819" i="3"/>
  <c r="K819" i="3" s="1"/>
  <c r="H819" i="3"/>
  <c r="I819" i="3" s="1"/>
  <c r="J818" i="3"/>
  <c r="K818" i="3" s="1"/>
  <c r="H818" i="3"/>
  <c r="J817" i="3"/>
  <c r="K817" i="3" s="1"/>
  <c r="H817" i="3"/>
  <c r="I817" i="3" s="1"/>
  <c r="J816" i="3"/>
  <c r="K816" i="3" s="1"/>
  <c r="H816" i="3"/>
  <c r="J815" i="3"/>
  <c r="K815" i="3" s="1"/>
  <c r="H815" i="3"/>
  <c r="I815" i="3" s="1"/>
  <c r="J814" i="3"/>
  <c r="K814" i="3" s="1"/>
  <c r="H814" i="3"/>
  <c r="I814" i="3" s="1"/>
  <c r="J813" i="3"/>
  <c r="K813" i="3" s="1"/>
  <c r="H813" i="3"/>
  <c r="I813" i="3" s="1"/>
  <c r="J812" i="3"/>
  <c r="K812" i="3" s="1"/>
  <c r="H812" i="3"/>
  <c r="I812" i="3" s="1"/>
  <c r="J811" i="3"/>
  <c r="K811" i="3" s="1"/>
  <c r="H811" i="3"/>
  <c r="I811" i="3" s="1"/>
  <c r="J810" i="3"/>
  <c r="K810" i="3" s="1"/>
  <c r="H810" i="3"/>
  <c r="I810" i="3" s="1"/>
  <c r="J809" i="3"/>
  <c r="K809" i="3" s="1"/>
  <c r="H809" i="3"/>
  <c r="I809" i="3" s="1"/>
  <c r="J808" i="3"/>
  <c r="K808" i="3" s="1"/>
  <c r="H808" i="3"/>
  <c r="I808" i="3" s="1"/>
  <c r="J807" i="3"/>
  <c r="K807" i="3" s="1"/>
  <c r="H807" i="3"/>
  <c r="I807" i="3" s="1"/>
  <c r="J806" i="3"/>
  <c r="K806" i="3" s="1"/>
  <c r="H806" i="3"/>
  <c r="J805" i="3"/>
  <c r="K805" i="3" s="1"/>
  <c r="H805" i="3"/>
  <c r="I805" i="3" s="1"/>
  <c r="J804" i="3"/>
  <c r="K804" i="3" s="1"/>
  <c r="H804" i="3"/>
  <c r="I804" i="3" s="1"/>
  <c r="J803" i="3"/>
  <c r="K803" i="3" s="1"/>
  <c r="H803" i="3"/>
  <c r="I803" i="3" s="1"/>
  <c r="J802" i="3"/>
  <c r="K802" i="3" s="1"/>
  <c r="H802" i="3"/>
  <c r="I802" i="3" s="1"/>
  <c r="J801" i="3"/>
  <c r="K801" i="3" s="1"/>
  <c r="H801" i="3"/>
  <c r="I801" i="3" s="1"/>
  <c r="J800" i="3"/>
  <c r="K800" i="3" s="1"/>
  <c r="H800" i="3"/>
  <c r="I800" i="3" s="1"/>
  <c r="J799" i="3"/>
  <c r="K799" i="3" s="1"/>
  <c r="H799" i="3"/>
  <c r="I799" i="3" s="1"/>
  <c r="J798" i="3"/>
  <c r="K798" i="3" s="1"/>
  <c r="H798" i="3"/>
  <c r="I798" i="3" s="1"/>
  <c r="J797" i="3"/>
  <c r="K797" i="3" s="1"/>
  <c r="H797" i="3"/>
  <c r="I797" i="3" s="1"/>
  <c r="J796" i="3"/>
  <c r="K796" i="3" s="1"/>
  <c r="H796" i="3"/>
  <c r="I796" i="3" s="1"/>
  <c r="J795" i="3"/>
  <c r="K795" i="3" s="1"/>
  <c r="H795" i="3"/>
  <c r="I795" i="3" s="1"/>
  <c r="J794" i="3"/>
  <c r="K794" i="3" s="1"/>
  <c r="H794" i="3"/>
  <c r="I794" i="3" s="1"/>
  <c r="J793" i="3"/>
  <c r="K793" i="3" s="1"/>
  <c r="H793" i="3"/>
  <c r="I793" i="3" s="1"/>
  <c r="J792" i="3"/>
  <c r="K792" i="3" s="1"/>
  <c r="H792" i="3"/>
  <c r="I792" i="3" s="1"/>
  <c r="J791" i="3"/>
  <c r="K791" i="3" s="1"/>
  <c r="H791" i="3"/>
  <c r="I791" i="3" s="1"/>
  <c r="J790" i="3"/>
  <c r="K790" i="3" s="1"/>
  <c r="H790" i="3"/>
  <c r="I790" i="3" s="1"/>
  <c r="J789" i="3"/>
  <c r="K789" i="3" s="1"/>
  <c r="H789" i="3"/>
  <c r="I789" i="3" s="1"/>
  <c r="J788" i="3"/>
  <c r="K788" i="3" s="1"/>
  <c r="H788" i="3"/>
  <c r="J787" i="3"/>
  <c r="K787" i="3" s="1"/>
  <c r="H787" i="3"/>
  <c r="I787" i="3" s="1"/>
  <c r="J786" i="3"/>
  <c r="K786" i="3" s="1"/>
  <c r="H786" i="3"/>
  <c r="J785" i="3"/>
  <c r="K785" i="3" s="1"/>
  <c r="H785" i="3"/>
  <c r="I785" i="3" s="1"/>
  <c r="J784" i="3"/>
  <c r="K784" i="3" s="1"/>
  <c r="H784" i="3"/>
  <c r="I784" i="3" s="1"/>
  <c r="J783" i="3"/>
  <c r="K783" i="3" s="1"/>
  <c r="H783" i="3"/>
  <c r="I783" i="3" s="1"/>
  <c r="J782" i="3"/>
  <c r="K782" i="3" s="1"/>
  <c r="H782" i="3"/>
  <c r="I782" i="3" s="1"/>
  <c r="J781" i="3"/>
  <c r="K781" i="3" s="1"/>
  <c r="H781" i="3"/>
  <c r="I781" i="3" s="1"/>
  <c r="J780" i="3"/>
  <c r="K780" i="3" s="1"/>
  <c r="H780" i="3"/>
  <c r="I780" i="3" s="1"/>
  <c r="J779" i="3"/>
  <c r="K779" i="3" s="1"/>
  <c r="H779" i="3"/>
  <c r="I779" i="3" s="1"/>
  <c r="J778" i="3"/>
  <c r="K778" i="3" s="1"/>
  <c r="H778" i="3"/>
  <c r="I778" i="3" s="1"/>
  <c r="J777" i="3"/>
  <c r="K777" i="3" s="1"/>
  <c r="H777" i="3"/>
  <c r="I777" i="3" s="1"/>
  <c r="J776" i="3"/>
  <c r="K776" i="3" s="1"/>
  <c r="H776" i="3"/>
  <c r="I776" i="3" s="1"/>
  <c r="J775" i="3"/>
  <c r="K775" i="3" s="1"/>
  <c r="H775" i="3"/>
  <c r="I775" i="3" s="1"/>
  <c r="J774" i="3"/>
  <c r="K774" i="3" s="1"/>
  <c r="H774" i="3"/>
  <c r="I774" i="3" s="1"/>
  <c r="J773" i="3"/>
  <c r="K773" i="3" s="1"/>
  <c r="H773" i="3"/>
  <c r="I773" i="3" s="1"/>
  <c r="J772" i="3"/>
  <c r="K772" i="3" s="1"/>
  <c r="H772" i="3"/>
  <c r="I772" i="3" s="1"/>
  <c r="J771" i="3"/>
  <c r="K771" i="3" s="1"/>
  <c r="H771" i="3"/>
  <c r="I771" i="3" s="1"/>
  <c r="J770" i="3"/>
  <c r="K770" i="3" s="1"/>
  <c r="H770" i="3"/>
  <c r="I770" i="3" s="1"/>
  <c r="J769" i="3"/>
  <c r="K769" i="3" s="1"/>
  <c r="H769" i="3"/>
  <c r="I769" i="3" s="1"/>
  <c r="J768" i="3"/>
  <c r="K768" i="3" s="1"/>
  <c r="H768" i="3"/>
  <c r="I768" i="3" s="1"/>
  <c r="J767" i="3"/>
  <c r="K767" i="3" s="1"/>
  <c r="H767" i="3"/>
  <c r="I767" i="3" s="1"/>
  <c r="J766" i="3"/>
  <c r="K766" i="3" s="1"/>
  <c r="H766" i="3"/>
  <c r="I766" i="3" s="1"/>
  <c r="J765" i="3"/>
  <c r="K765" i="3" s="1"/>
  <c r="H765" i="3"/>
  <c r="I765" i="3" s="1"/>
  <c r="J764" i="3"/>
  <c r="K764" i="3" s="1"/>
  <c r="H764" i="3"/>
  <c r="I764" i="3" s="1"/>
  <c r="J763" i="3"/>
  <c r="K763" i="3" s="1"/>
  <c r="H763" i="3"/>
  <c r="I763" i="3" s="1"/>
  <c r="J762" i="3"/>
  <c r="K762" i="3" s="1"/>
  <c r="H762" i="3"/>
  <c r="I762" i="3" s="1"/>
  <c r="J761" i="3"/>
  <c r="K761" i="3" s="1"/>
  <c r="H761" i="3"/>
  <c r="I761" i="3" s="1"/>
  <c r="J760" i="3"/>
  <c r="K760" i="3" s="1"/>
  <c r="H760" i="3"/>
  <c r="I760" i="3" s="1"/>
  <c r="J759" i="3"/>
  <c r="K759" i="3" s="1"/>
  <c r="H759" i="3"/>
  <c r="I759" i="3" s="1"/>
  <c r="J758" i="3"/>
  <c r="K758" i="3" s="1"/>
  <c r="H758" i="3"/>
  <c r="I758" i="3" s="1"/>
  <c r="J757" i="3"/>
  <c r="K757" i="3" s="1"/>
  <c r="H757" i="3"/>
  <c r="I757" i="3" s="1"/>
  <c r="J756" i="3"/>
  <c r="K756" i="3" s="1"/>
  <c r="H756" i="3"/>
  <c r="I756" i="3" s="1"/>
  <c r="J755" i="3"/>
  <c r="K755" i="3" s="1"/>
  <c r="H755" i="3"/>
  <c r="I755" i="3" s="1"/>
  <c r="J754" i="3"/>
  <c r="K754" i="3" s="1"/>
  <c r="H754" i="3"/>
  <c r="I754" i="3" s="1"/>
  <c r="J753" i="3"/>
  <c r="K753" i="3" s="1"/>
  <c r="H753" i="3"/>
  <c r="I753" i="3" s="1"/>
  <c r="J752" i="3"/>
  <c r="K752" i="3" s="1"/>
  <c r="H752" i="3"/>
  <c r="I752" i="3" s="1"/>
  <c r="J751" i="3"/>
  <c r="K751" i="3" s="1"/>
  <c r="H751" i="3"/>
  <c r="I751" i="3" s="1"/>
  <c r="J750" i="3"/>
  <c r="K750" i="3" s="1"/>
  <c r="H750" i="3"/>
  <c r="I750" i="3" s="1"/>
  <c r="J749" i="3"/>
  <c r="K749" i="3" s="1"/>
  <c r="H749" i="3"/>
  <c r="I749" i="3" s="1"/>
  <c r="J748" i="3"/>
  <c r="K748" i="3" s="1"/>
  <c r="H748" i="3"/>
  <c r="I748" i="3" s="1"/>
  <c r="J747" i="3"/>
  <c r="K747" i="3" s="1"/>
  <c r="H747" i="3"/>
  <c r="I747" i="3" s="1"/>
  <c r="J746" i="3"/>
  <c r="K746" i="3" s="1"/>
  <c r="H746" i="3"/>
  <c r="I746" i="3" s="1"/>
  <c r="J745" i="3"/>
  <c r="K745" i="3" s="1"/>
  <c r="H745" i="3"/>
  <c r="I745" i="3" s="1"/>
  <c r="J744" i="3"/>
  <c r="K744" i="3" s="1"/>
  <c r="H744" i="3"/>
  <c r="I744" i="3" s="1"/>
  <c r="J743" i="3"/>
  <c r="K743" i="3" s="1"/>
  <c r="H743" i="3"/>
  <c r="I743" i="3" s="1"/>
  <c r="J742" i="3"/>
  <c r="K742" i="3" s="1"/>
  <c r="H742" i="3"/>
  <c r="I742" i="3" s="1"/>
  <c r="J741" i="3"/>
  <c r="K741" i="3" s="1"/>
  <c r="H741" i="3"/>
  <c r="I741" i="3" s="1"/>
  <c r="J740" i="3"/>
  <c r="K740" i="3" s="1"/>
  <c r="H740" i="3"/>
  <c r="I740" i="3" s="1"/>
  <c r="J739" i="3"/>
  <c r="K739" i="3" s="1"/>
  <c r="H739" i="3"/>
  <c r="I739" i="3" s="1"/>
  <c r="J738" i="3"/>
  <c r="K738" i="3" s="1"/>
  <c r="H738" i="3"/>
  <c r="I738" i="3" s="1"/>
  <c r="J737" i="3"/>
  <c r="K737" i="3" s="1"/>
  <c r="H737" i="3"/>
  <c r="I737" i="3" s="1"/>
  <c r="J736" i="3"/>
  <c r="K736" i="3" s="1"/>
  <c r="H736" i="3"/>
  <c r="I736" i="3" s="1"/>
  <c r="J735" i="3"/>
  <c r="K735" i="3" s="1"/>
  <c r="H735" i="3"/>
  <c r="I735" i="3" s="1"/>
  <c r="J734" i="3"/>
  <c r="K734" i="3" s="1"/>
  <c r="H734" i="3"/>
  <c r="I734" i="3" s="1"/>
  <c r="J733" i="3"/>
  <c r="K733" i="3" s="1"/>
  <c r="H733" i="3"/>
  <c r="I733" i="3" s="1"/>
  <c r="J732" i="3"/>
  <c r="K732" i="3" s="1"/>
  <c r="H732" i="3"/>
  <c r="I732" i="3" s="1"/>
  <c r="J731" i="3"/>
  <c r="K731" i="3" s="1"/>
  <c r="H731" i="3"/>
  <c r="I731" i="3" s="1"/>
  <c r="J730" i="3"/>
  <c r="K730" i="3" s="1"/>
  <c r="H730" i="3"/>
  <c r="I730" i="3" s="1"/>
  <c r="J729" i="3"/>
  <c r="K729" i="3" s="1"/>
  <c r="H729" i="3"/>
  <c r="I729" i="3" s="1"/>
  <c r="J728" i="3"/>
  <c r="K728" i="3" s="1"/>
  <c r="H728" i="3"/>
  <c r="I728" i="3" s="1"/>
  <c r="J727" i="3"/>
  <c r="K727" i="3" s="1"/>
  <c r="H727" i="3"/>
  <c r="I727" i="3" s="1"/>
  <c r="J726" i="3"/>
  <c r="K726" i="3" s="1"/>
  <c r="H726" i="3"/>
  <c r="I726" i="3" s="1"/>
  <c r="J725" i="3"/>
  <c r="K725" i="3" s="1"/>
  <c r="H725" i="3"/>
  <c r="I725" i="3" s="1"/>
  <c r="J724" i="3"/>
  <c r="K724" i="3" s="1"/>
  <c r="H724" i="3"/>
  <c r="I724" i="3" s="1"/>
  <c r="J723" i="3"/>
  <c r="K723" i="3" s="1"/>
  <c r="H723" i="3"/>
  <c r="I723" i="3" s="1"/>
  <c r="J722" i="3"/>
  <c r="K722" i="3" s="1"/>
  <c r="H722" i="3"/>
  <c r="I722" i="3" s="1"/>
  <c r="J721" i="3"/>
  <c r="K721" i="3" s="1"/>
  <c r="H721" i="3"/>
  <c r="I721" i="3" s="1"/>
  <c r="J720" i="3"/>
  <c r="K720" i="3" s="1"/>
  <c r="H720" i="3"/>
  <c r="I720" i="3" s="1"/>
  <c r="J719" i="3"/>
  <c r="K719" i="3" s="1"/>
  <c r="H719" i="3"/>
  <c r="I719" i="3" s="1"/>
  <c r="J718" i="3"/>
  <c r="K718" i="3" s="1"/>
  <c r="H718" i="3"/>
  <c r="I718" i="3" s="1"/>
  <c r="J717" i="3"/>
  <c r="K717" i="3" s="1"/>
  <c r="H717" i="3"/>
  <c r="I717" i="3" s="1"/>
  <c r="J716" i="3"/>
  <c r="K716" i="3" s="1"/>
  <c r="H716" i="3"/>
  <c r="I716" i="3" s="1"/>
  <c r="J715" i="3"/>
  <c r="K715" i="3" s="1"/>
  <c r="H715" i="3"/>
  <c r="I715" i="3" s="1"/>
  <c r="J714" i="3"/>
  <c r="K714" i="3" s="1"/>
  <c r="H714" i="3"/>
  <c r="I714" i="3" s="1"/>
  <c r="J713" i="3"/>
  <c r="K713" i="3" s="1"/>
  <c r="H713" i="3"/>
  <c r="I713" i="3" s="1"/>
  <c r="J712" i="3"/>
  <c r="K712" i="3" s="1"/>
  <c r="H712" i="3"/>
  <c r="I712" i="3" s="1"/>
  <c r="J711" i="3"/>
  <c r="K711" i="3" s="1"/>
  <c r="H711" i="3"/>
  <c r="I711" i="3" s="1"/>
  <c r="J710" i="3"/>
  <c r="K710" i="3" s="1"/>
  <c r="H710" i="3"/>
  <c r="I710" i="3" s="1"/>
  <c r="J709" i="3"/>
  <c r="K709" i="3" s="1"/>
  <c r="H709" i="3"/>
  <c r="I709" i="3" s="1"/>
  <c r="J708" i="3"/>
  <c r="K708" i="3" s="1"/>
  <c r="H708" i="3"/>
  <c r="I708" i="3" s="1"/>
  <c r="J707" i="3"/>
  <c r="K707" i="3" s="1"/>
  <c r="H707" i="3"/>
  <c r="I707" i="3" s="1"/>
  <c r="J706" i="3"/>
  <c r="K706" i="3" s="1"/>
  <c r="H706" i="3"/>
  <c r="I706" i="3" s="1"/>
  <c r="J705" i="3"/>
  <c r="K705" i="3" s="1"/>
  <c r="H705" i="3"/>
  <c r="I705" i="3" s="1"/>
  <c r="J704" i="3"/>
  <c r="K704" i="3" s="1"/>
  <c r="H704" i="3"/>
  <c r="I704" i="3" s="1"/>
  <c r="J703" i="3"/>
  <c r="K703" i="3" s="1"/>
  <c r="H703" i="3"/>
  <c r="I703" i="3" s="1"/>
  <c r="J702" i="3"/>
  <c r="K702" i="3" s="1"/>
  <c r="H702" i="3"/>
  <c r="I702" i="3" s="1"/>
  <c r="J701" i="3"/>
  <c r="K701" i="3" s="1"/>
  <c r="H701" i="3"/>
  <c r="I701" i="3" s="1"/>
  <c r="J700" i="3"/>
  <c r="K700" i="3" s="1"/>
  <c r="H700" i="3"/>
  <c r="I700" i="3" s="1"/>
  <c r="J699" i="3"/>
  <c r="K699" i="3" s="1"/>
  <c r="H699" i="3"/>
  <c r="I699" i="3" s="1"/>
  <c r="J698" i="3"/>
  <c r="K698" i="3" s="1"/>
  <c r="H698" i="3"/>
  <c r="I698" i="3" s="1"/>
  <c r="J697" i="3"/>
  <c r="K697" i="3" s="1"/>
  <c r="H697" i="3"/>
  <c r="I697" i="3" s="1"/>
  <c r="J696" i="3"/>
  <c r="K696" i="3" s="1"/>
  <c r="H696" i="3"/>
  <c r="I696" i="3" s="1"/>
  <c r="J695" i="3"/>
  <c r="K695" i="3" s="1"/>
  <c r="H695" i="3"/>
  <c r="I695" i="3" s="1"/>
  <c r="J694" i="3"/>
  <c r="K694" i="3" s="1"/>
  <c r="H694" i="3"/>
  <c r="I694" i="3" s="1"/>
  <c r="J693" i="3"/>
  <c r="K693" i="3" s="1"/>
  <c r="H693" i="3"/>
  <c r="I693" i="3" s="1"/>
  <c r="J692" i="3"/>
  <c r="K692" i="3" s="1"/>
  <c r="H692" i="3"/>
  <c r="I692" i="3" s="1"/>
  <c r="J691" i="3"/>
  <c r="K691" i="3" s="1"/>
  <c r="H691" i="3"/>
  <c r="I691" i="3" s="1"/>
  <c r="J690" i="3"/>
  <c r="K690" i="3" s="1"/>
  <c r="H690" i="3"/>
  <c r="I690" i="3" s="1"/>
  <c r="J689" i="3"/>
  <c r="K689" i="3" s="1"/>
  <c r="H689" i="3"/>
  <c r="I689" i="3" s="1"/>
  <c r="J688" i="3"/>
  <c r="K688" i="3" s="1"/>
  <c r="H688" i="3"/>
  <c r="I688" i="3" s="1"/>
  <c r="J687" i="3"/>
  <c r="K687" i="3" s="1"/>
  <c r="H687" i="3"/>
  <c r="I687" i="3" s="1"/>
  <c r="J686" i="3"/>
  <c r="K686" i="3" s="1"/>
  <c r="H686" i="3"/>
  <c r="I686" i="3" s="1"/>
  <c r="J685" i="3"/>
  <c r="K685" i="3" s="1"/>
  <c r="H685" i="3"/>
  <c r="I685" i="3" s="1"/>
  <c r="J684" i="3"/>
  <c r="K684" i="3" s="1"/>
  <c r="H684" i="3"/>
  <c r="I684" i="3" s="1"/>
  <c r="J683" i="3"/>
  <c r="K683" i="3" s="1"/>
  <c r="H683" i="3"/>
  <c r="I683" i="3" s="1"/>
  <c r="J682" i="3"/>
  <c r="K682" i="3" s="1"/>
  <c r="H682" i="3"/>
  <c r="I682" i="3" s="1"/>
  <c r="J681" i="3"/>
  <c r="K681" i="3" s="1"/>
  <c r="H681" i="3"/>
  <c r="I681" i="3" s="1"/>
  <c r="J680" i="3"/>
  <c r="K680" i="3" s="1"/>
  <c r="H680" i="3"/>
  <c r="I680" i="3" s="1"/>
  <c r="J679" i="3"/>
  <c r="K679" i="3" s="1"/>
  <c r="H679" i="3"/>
  <c r="I679" i="3" s="1"/>
  <c r="J678" i="3"/>
  <c r="K678" i="3" s="1"/>
  <c r="H678" i="3"/>
  <c r="I678" i="3" s="1"/>
  <c r="J677" i="3"/>
  <c r="K677" i="3" s="1"/>
  <c r="H677" i="3"/>
  <c r="I677" i="3" s="1"/>
  <c r="J676" i="3"/>
  <c r="K676" i="3" s="1"/>
  <c r="H676" i="3"/>
  <c r="I676" i="3" s="1"/>
  <c r="J675" i="3"/>
  <c r="K675" i="3" s="1"/>
  <c r="H675" i="3"/>
  <c r="I675" i="3" s="1"/>
  <c r="J674" i="3"/>
  <c r="K674" i="3" s="1"/>
  <c r="H674" i="3"/>
  <c r="I674" i="3" s="1"/>
  <c r="J673" i="3"/>
  <c r="K673" i="3" s="1"/>
  <c r="H673" i="3"/>
  <c r="I673" i="3" s="1"/>
  <c r="J672" i="3"/>
  <c r="K672" i="3" s="1"/>
  <c r="H672" i="3"/>
  <c r="I672" i="3" s="1"/>
  <c r="J671" i="3"/>
  <c r="K671" i="3" s="1"/>
  <c r="H671" i="3"/>
  <c r="I671" i="3" s="1"/>
  <c r="J670" i="3"/>
  <c r="K670" i="3" s="1"/>
  <c r="H670" i="3"/>
  <c r="I670" i="3" s="1"/>
  <c r="J669" i="3"/>
  <c r="K669" i="3" s="1"/>
  <c r="H669" i="3"/>
  <c r="I669" i="3" s="1"/>
  <c r="J668" i="3"/>
  <c r="K668" i="3" s="1"/>
  <c r="H668" i="3"/>
  <c r="I668" i="3" s="1"/>
  <c r="J667" i="3"/>
  <c r="K667" i="3" s="1"/>
  <c r="H667" i="3"/>
  <c r="I667" i="3" s="1"/>
  <c r="J666" i="3"/>
  <c r="K666" i="3" s="1"/>
  <c r="H666" i="3"/>
  <c r="I666" i="3" s="1"/>
  <c r="J665" i="3"/>
  <c r="K665" i="3" s="1"/>
  <c r="H665" i="3"/>
  <c r="I665" i="3" s="1"/>
  <c r="J664" i="3"/>
  <c r="K664" i="3" s="1"/>
  <c r="H664" i="3"/>
  <c r="I664" i="3" s="1"/>
  <c r="J663" i="3"/>
  <c r="K663" i="3" s="1"/>
  <c r="H663" i="3"/>
  <c r="I663" i="3" s="1"/>
  <c r="J662" i="3"/>
  <c r="K662" i="3" s="1"/>
  <c r="H662" i="3"/>
  <c r="I662" i="3" s="1"/>
  <c r="J661" i="3"/>
  <c r="K661" i="3" s="1"/>
  <c r="H661" i="3"/>
  <c r="I661" i="3" s="1"/>
  <c r="J660" i="3"/>
  <c r="K660" i="3" s="1"/>
  <c r="H660" i="3"/>
  <c r="I660" i="3" s="1"/>
  <c r="J659" i="3"/>
  <c r="K659" i="3" s="1"/>
  <c r="H659" i="3"/>
  <c r="I659" i="3" s="1"/>
  <c r="J658" i="3"/>
  <c r="K658" i="3" s="1"/>
  <c r="H658" i="3"/>
  <c r="I658" i="3" s="1"/>
  <c r="J657" i="3"/>
  <c r="K657" i="3" s="1"/>
  <c r="H657" i="3"/>
  <c r="I657" i="3" s="1"/>
  <c r="J656" i="3"/>
  <c r="K656" i="3" s="1"/>
  <c r="H656" i="3"/>
  <c r="I656" i="3" s="1"/>
  <c r="J655" i="3"/>
  <c r="K655" i="3" s="1"/>
  <c r="H655" i="3"/>
  <c r="I655" i="3" s="1"/>
  <c r="J654" i="3"/>
  <c r="K654" i="3" s="1"/>
  <c r="H654" i="3"/>
  <c r="I654" i="3" s="1"/>
  <c r="J653" i="3"/>
  <c r="K653" i="3" s="1"/>
  <c r="H653" i="3"/>
  <c r="I653" i="3" s="1"/>
  <c r="J652" i="3"/>
  <c r="K652" i="3" s="1"/>
  <c r="H652" i="3"/>
  <c r="I652" i="3" s="1"/>
  <c r="J651" i="3"/>
  <c r="K651" i="3" s="1"/>
  <c r="H651" i="3"/>
  <c r="I651" i="3" s="1"/>
  <c r="J650" i="3"/>
  <c r="K650" i="3" s="1"/>
  <c r="H650" i="3"/>
  <c r="I650" i="3" s="1"/>
  <c r="J649" i="3"/>
  <c r="K649" i="3" s="1"/>
  <c r="H649" i="3"/>
  <c r="I649" i="3" s="1"/>
  <c r="J648" i="3"/>
  <c r="K648" i="3" s="1"/>
  <c r="H648" i="3"/>
  <c r="I648" i="3" s="1"/>
  <c r="J647" i="3"/>
  <c r="K647" i="3" s="1"/>
  <c r="H647" i="3"/>
  <c r="I647" i="3" s="1"/>
  <c r="J646" i="3"/>
  <c r="K646" i="3" s="1"/>
  <c r="H646" i="3"/>
  <c r="I646" i="3" s="1"/>
  <c r="J645" i="3"/>
  <c r="K645" i="3" s="1"/>
  <c r="H645" i="3"/>
  <c r="I645" i="3" s="1"/>
  <c r="J644" i="3"/>
  <c r="K644" i="3" s="1"/>
  <c r="H644" i="3"/>
  <c r="I644" i="3" s="1"/>
  <c r="J643" i="3"/>
  <c r="K643" i="3" s="1"/>
  <c r="H643" i="3"/>
  <c r="I643" i="3" s="1"/>
  <c r="J642" i="3"/>
  <c r="K642" i="3" s="1"/>
  <c r="H642" i="3"/>
  <c r="I642" i="3" s="1"/>
  <c r="J641" i="3"/>
  <c r="K641" i="3" s="1"/>
  <c r="H641" i="3"/>
  <c r="I641" i="3" s="1"/>
  <c r="J640" i="3"/>
  <c r="K640" i="3" s="1"/>
  <c r="H640" i="3"/>
  <c r="I640" i="3" s="1"/>
  <c r="J639" i="3"/>
  <c r="K639" i="3" s="1"/>
  <c r="H639" i="3"/>
  <c r="I639" i="3" s="1"/>
  <c r="J638" i="3"/>
  <c r="K638" i="3" s="1"/>
  <c r="H638" i="3"/>
  <c r="I638" i="3" s="1"/>
  <c r="J637" i="3"/>
  <c r="K637" i="3" s="1"/>
  <c r="H637" i="3"/>
  <c r="I637" i="3" s="1"/>
  <c r="J636" i="3"/>
  <c r="K636" i="3" s="1"/>
  <c r="H636" i="3"/>
  <c r="I636" i="3" s="1"/>
  <c r="J635" i="3"/>
  <c r="K635" i="3" s="1"/>
  <c r="H635" i="3"/>
  <c r="I635" i="3" s="1"/>
  <c r="J634" i="3"/>
  <c r="K634" i="3" s="1"/>
  <c r="H634" i="3"/>
  <c r="I634" i="3" s="1"/>
  <c r="J633" i="3"/>
  <c r="K633" i="3" s="1"/>
  <c r="H633" i="3"/>
  <c r="I633" i="3" s="1"/>
  <c r="J632" i="3"/>
  <c r="K632" i="3" s="1"/>
  <c r="H632" i="3"/>
  <c r="I632" i="3" s="1"/>
  <c r="J631" i="3"/>
  <c r="K631" i="3" s="1"/>
  <c r="H631" i="3"/>
  <c r="I631" i="3" s="1"/>
  <c r="J630" i="3"/>
  <c r="K630" i="3" s="1"/>
  <c r="H630" i="3"/>
  <c r="I630" i="3" s="1"/>
  <c r="J629" i="3"/>
  <c r="K629" i="3" s="1"/>
  <c r="H629" i="3"/>
  <c r="I629" i="3" s="1"/>
  <c r="J628" i="3"/>
  <c r="K628" i="3" s="1"/>
  <c r="H628" i="3"/>
  <c r="I628" i="3" s="1"/>
  <c r="J627" i="3"/>
  <c r="K627" i="3" s="1"/>
  <c r="H627" i="3"/>
  <c r="I627" i="3" s="1"/>
  <c r="J626" i="3"/>
  <c r="K626" i="3" s="1"/>
  <c r="H626" i="3"/>
  <c r="I626" i="3" s="1"/>
  <c r="J625" i="3"/>
  <c r="K625" i="3" s="1"/>
  <c r="H625" i="3"/>
  <c r="I625" i="3" s="1"/>
  <c r="J624" i="3"/>
  <c r="K624" i="3" s="1"/>
  <c r="H624" i="3"/>
  <c r="I624" i="3" s="1"/>
  <c r="J623" i="3"/>
  <c r="K623" i="3" s="1"/>
  <c r="H623" i="3"/>
  <c r="J622" i="3"/>
  <c r="K622" i="3" s="1"/>
  <c r="H622" i="3"/>
  <c r="I622" i="3" s="1"/>
  <c r="J621" i="3"/>
  <c r="K621" i="3" s="1"/>
  <c r="H621" i="3"/>
  <c r="I621" i="3" s="1"/>
  <c r="J620" i="3"/>
  <c r="K620" i="3" s="1"/>
  <c r="H620" i="3"/>
  <c r="I620" i="3" s="1"/>
  <c r="J619" i="3"/>
  <c r="K619" i="3" s="1"/>
  <c r="H619" i="3"/>
  <c r="I619" i="3" s="1"/>
  <c r="J618" i="3"/>
  <c r="K618" i="3" s="1"/>
  <c r="H618" i="3"/>
  <c r="I618" i="3" s="1"/>
  <c r="J617" i="3"/>
  <c r="K617" i="3" s="1"/>
  <c r="H617" i="3"/>
  <c r="I617" i="3" s="1"/>
  <c r="J616" i="3"/>
  <c r="K616" i="3" s="1"/>
  <c r="H616" i="3"/>
  <c r="I616" i="3" s="1"/>
  <c r="J615" i="3"/>
  <c r="K615" i="3" s="1"/>
  <c r="H615" i="3"/>
  <c r="I615" i="3" s="1"/>
  <c r="J614" i="3"/>
  <c r="K614" i="3" s="1"/>
  <c r="H614" i="3"/>
  <c r="I614" i="3" s="1"/>
  <c r="J613" i="3"/>
  <c r="K613" i="3" s="1"/>
  <c r="H613" i="3"/>
  <c r="I613" i="3" s="1"/>
  <c r="J612" i="3"/>
  <c r="K612" i="3" s="1"/>
  <c r="H612" i="3"/>
  <c r="I612" i="3" s="1"/>
  <c r="J611" i="3"/>
  <c r="K611" i="3" s="1"/>
  <c r="H611" i="3"/>
  <c r="I611" i="3" s="1"/>
  <c r="J610" i="3"/>
  <c r="K610" i="3" s="1"/>
  <c r="H610" i="3"/>
  <c r="I610" i="3" s="1"/>
  <c r="J609" i="3"/>
  <c r="K609" i="3" s="1"/>
  <c r="H609" i="3"/>
  <c r="I609" i="3" s="1"/>
  <c r="J608" i="3"/>
  <c r="K608" i="3" s="1"/>
  <c r="H608" i="3"/>
  <c r="I608" i="3" s="1"/>
  <c r="J607" i="3"/>
  <c r="K607" i="3" s="1"/>
  <c r="H607" i="3"/>
  <c r="I607" i="3" s="1"/>
  <c r="J606" i="3"/>
  <c r="K606" i="3" s="1"/>
  <c r="H606" i="3"/>
  <c r="I606" i="3" s="1"/>
  <c r="J605" i="3"/>
  <c r="K605" i="3" s="1"/>
  <c r="H605" i="3"/>
  <c r="I605" i="3" s="1"/>
  <c r="J604" i="3"/>
  <c r="K604" i="3" s="1"/>
  <c r="H604" i="3"/>
  <c r="I604" i="3" s="1"/>
  <c r="J603" i="3"/>
  <c r="K603" i="3" s="1"/>
  <c r="H603" i="3"/>
  <c r="I603" i="3" s="1"/>
  <c r="J602" i="3"/>
  <c r="K602" i="3" s="1"/>
  <c r="H602" i="3"/>
  <c r="I602" i="3" s="1"/>
  <c r="J601" i="3"/>
  <c r="K601" i="3" s="1"/>
  <c r="H601" i="3"/>
  <c r="I601" i="3" s="1"/>
  <c r="J600" i="3"/>
  <c r="K600" i="3" s="1"/>
  <c r="H600" i="3"/>
  <c r="I600" i="3" s="1"/>
  <c r="J599" i="3"/>
  <c r="K599" i="3" s="1"/>
  <c r="H599" i="3"/>
  <c r="I599" i="3" s="1"/>
  <c r="J598" i="3"/>
  <c r="K598" i="3" s="1"/>
  <c r="H598" i="3"/>
  <c r="I598" i="3" s="1"/>
  <c r="J597" i="3"/>
  <c r="K597" i="3" s="1"/>
  <c r="H597" i="3"/>
  <c r="I597" i="3" s="1"/>
  <c r="J596" i="3"/>
  <c r="K596" i="3" s="1"/>
  <c r="H596" i="3"/>
  <c r="J595" i="3"/>
  <c r="K595" i="3" s="1"/>
  <c r="H595" i="3"/>
  <c r="I595" i="3" s="1"/>
  <c r="J594" i="3"/>
  <c r="K594" i="3" s="1"/>
  <c r="H594" i="3"/>
  <c r="I594" i="3" s="1"/>
  <c r="J593" i="3"/>
  <c r="K593" i="3" s="1"/>
  <c r="H593" i="3"/>
  <c r="I593" i="3" s="1"/>
  <c r="J592" i="3"/>
  <c r="K592" i="3" s="1"/>
  <c r="H592" i="3"/>
  <c r="I592" i="3" s="1"/>
  <c r="J591" i="3"/>
  <c r="K591" i="3" s="1"/>
  <c r="H591" i="3"/>
  <c r="I591" i="3" s="1"/>
  <c r="J590" i="3"/>
  <c r="K590" i="3" s="1"/>
  <c r="H590" i="3"/>
  <c r="I590" i="3" s="1"/>
  <c r="J589" i="3"/>
  <c r="K589" i="3" s="1"/>
  <c r="H589" i="3"/>
  <c r="I589" i="3" s="1"/>
  <c r="J588" i="3"/>
  <c r="K588" i="3" s="1"/>
  <c r="H588" i="3"/>
  <c r="I588" i="3" s="1"/>
  <c r="J587" i="3"/>
  <c r="K587" i="3" s="1"/>
  <c r="H587" i="3"/>
  <c r="I587" i="3" s="1"/>
  <c r="J586" i="3"/>
  <c r="K586" i="3" s="1"/>
  <c r="H586" i="3"/>
  <c r="I586" i="3" s="1"/>
  <c r="J585" i="3"/>
  <c r="K585" i="3" s="1"/>
  <c r="H585" i="3"/>
  <c r="I585" i="3" s="1"/>
  <c r="J584" i="3"/>
  <c r="K584" i="3" s="1"/>
  <c r="H584" i="3"/>
  <c r="I584" i="3" s="1"/>
  <c r="J583" i="3"/>
  <c r="K583" i="3" s="1"/>
  <c r="H583" i="3"/>
  <c r="I583" i="3" s="1"/>
  <c r="J582" i="3"/>
  <c r="K582" i="3" s="1"/>
  <c r="H582" i="3"/>
  <c r="I582" i="3" s="1"/>
  <c r="J581" i="3"/>
  <c r="K581" i="3" s="1"/>
  <c r="H581" i="3"/>
  <c r="I581" i="3" s="1"/>
  <c r="J580" i="3"/>
  <c r="K580" i="3" s="1"/>
  <c r="H580" i="3"/>
  <c r="I580" i="3" s="1"/>
  <c r="J579" i="3"/>
  <c r="K579" i="3" s="1"/>
  <c r="H579" i="3"/>
  <c r="I579" i="3" s="1"/>
  <c r="J578" i="3"/>
  <c r="K578" i="3" s="1"/>
  <c r="H578" i="3"/>
  <c r="I578" i="3" s="1"/>
  <c r="J577" i="3"/>
  <c r="K577" i="3" s="1"/>
  <c r="H577" i="3"/>
  <c r="I577" i="3" s="1"/>
  <c r="J576" i="3"/>
  <c r="K576" i="3" s="1"/>
  <c r="H576" i="3"/>
  <c r="I576" i="3" s="1"/>
  <c r="J575" i="3"/>
  <c r="K575" i="3" s="1"/>
  <c r="H575" i="3"/>
  <c r="I575" i="3" s="1"/>
  <c r="J574" i="3"/>
  <c r="K574" i="3" s="1"/>
  <c r="H574" i="3"/>
  <c r="I574" i="3" s="1"/>
  <c r="J573" i="3"/>
  <c r="K573" i="3" s="1"/>
  <c r="H573" i="3"/>
  <c r="I573" i="3" s="1"/>
  <c r="J572" i="3"/>
  <c r="K572" i="3" s="1"/>
  <c r="H572" i="3"/>
  <c r="I572" i="3" s="1"/>
  <c r="J571" i="3"/>
  <c r="K571" i="3" s="1"/>
  <c r="H571" i="3"/>
  <c r="I571" i="3" s="1"/>
  <c r="J570" i="3"/>
  <c r="K570" i="3" s="1"/>
  <c r="H570" i="3"/>
  <c r="I570" i="3" s="1"/>
  <c r="J569" i="3"/>
  <c r="K569" i="3" s="1"/>
  <c r="H569" i="3"/>
  <c r="I569" i="3" s="1"/>
  <c r="J568" i="3"/>
  <c r="K568" i="3" s="1"/>
  <c r="H568" i="3"/>
  <c r="I568" i="3" s="1"/>
  <c r="J567" i="3"/>
  <c r="K567" i="3" s="1"/>
  <c r="H567" i="3"/>
  <c r="I567" i="3" s="1"/>
  <c r="J566" i="3"/>
  <c r="K566" i="3" s="1"/>
  <c r="H566" i="3"/>
  <c r="I566" i="3" s="1"/>
  <c r="J565" i="3"/>
  <c r="K565" i="3" s="1"/>
  <c r="H565" i="3"/>
  <c r="I565" i="3" s="1"/>
  <c r="J564" i="3"/>
  <c r="K564" i="3" s="1"/>
  <c r="H564" i="3"/>
  <c r="I564" i="3" s="1"/>
  <c r="J563" i="3"/>
  <c r="K563" i="3" s="1"/>
  <c r="H563" i="3"/>
  <c r="I563" i="3" s="1"/>
  <c r="J562" i="3"/>
  <c r="K562" i="3" s="1"/>
  <c r="H562" i="3"/>
  <c r="I562" i="3" s="1"/>
  <c r="J561" i="3"/>
  <c r="K561" i="3" s="1"/>
  <c r="H561" i="3"/>
  <c r="I561" i="3" s="1"/>
  <c r="J560" i="3"/>
  <c r="K560" i="3" s="1"/>
  <c r="H560" i="3"/>
  <c r="I560" i="3" s="1"/>
  <c r="J559" i="3"/>
  <c r="K559" i="3" s="1"/>
  <c r="H559" i="3"/>
  <c r="I559" i="3" s="1"/>
  <c r="J558" i="3"/>
  <c r="K558" i="3" s="1"/>
  <c r="H558" i="3"/>
  <c r="I558" i="3" s="1"/>
  <c r="J557" i="3"/>
  <c r="K557" i="3" s="1"/>
  <c r="H557" i="3"/>
  <c r="I557" i="3" s="1"/>
  <c r="J556" i="3"/>
  <c r="K556" i="3" s="1"/>
  <c r="H556" i="3"/>
  <c r="J555" i="3"/>
  <c r="K555" i="3" s="1"/>
  <c r="H555" i="3"/>
  <c r="J554" i="3"/>
  <c r="K554" i="3" s="1"/>
  <c r="H554" i="3"/>
  <c r="I554" i="3" s="1"/>
  <c r="J553" i="3"/>
  <c r="K553" i="3" s="1"/>
  <c r="H553" i="3"/>
  <c r="I553" i="3" s="1"/>
  <c r="J552" i="3"/>
  <c r="K552" i="3" s="1"/>
  <c r="H552" i="3"/>
  <c r="I552" i="3" s="1"/>
  <c r="J551" i="3"/>
  <c r="K551" i="3" s="1"/>
  <c r="H551" i="3"/>
  <c r="I551" i="3" s="1"/>
  <c r="J550" i="3"/>
  <c r="K550" i="3" s="1"/>
  <c r="H550" i="3"/>
  <c r="I550" i="3" s="1"/>
  <c r="J549" i="3"/>
  <c r="K549" i="3" s="1"/>
  <c r="H549" i="3"/>
  <c r="I549" i="3" s="1"/>
  <c r="J548" i="3"/>
  <c r="K548" i="3" s="1"/>
  <c r="H548" i="3"/>
  <c r="I548" i="3" s="1"/>
  <c r="J547" i="3"/>
  <c r="K547" i="3" s="1"/>
  <c r="H547" i="3"/>
  <c r="I547" i="3" s="1"/>
  <c r="J546" i="3"/>
  <c r="K546" i="3" s="1"/>
  <c r="H546" i="3"/>
  <c r="I546" i="3" s="1"/>
  <c r="J545" i="3"/>
  <c r="K545" i="3" s="1"/>
  <c r="H545" i="3"/>
  <c r="I545" i="3" s="1"/>
  <c r="J544" i="3"/>
  <c r="K544" i="3" s="1"/>
  <c r="H544" i="3"/>
  <c r="I544" i="3" s="1"/>
  <c r="J543" i="3"/>
  <c r="K543" i="3" s="1"/>
  <c r="H543" i="3"/>
  <c r="I543" i="3" s="1"/>
  <c r="J542" i="3"/>
  <c r="K542" i="3" s="1"/>
  <c r="H542" i="3"/>
  <c r="I542" i="3" s="1"/>
  <c r="J541" i="3"/>
  <c r="K541" i="3" s="1"/>
  <c r="H541" i="3"/>
  <c r="I541" i="3" s="1"/>
  <c r="J540" i="3"/>
  <c r="K540" i="3" s="1"/>
  <c r="H540" i="3"/>
  <c r="I540" i="3" s="1"/>
  <c r="J539" i="3"/>
  <c r="K539" i="3" s="1"/>
  <c r="H539" i="3"/>
  <c r="I539" i="3" s="1"/>
  <c r="J538" i="3"/>
  <c r="K538" i="3" s="1"/>
  <c r="H538" i="3"/>
  <c r="I538" i="3" s="1"/>
  <c r="J537" i="3"/>
  <c r="K537" i="3" s="1"/>
  <c r="H537" i="3"/>
  <c r="I537" i="3" s="1"/>
  <c r="J536" i="3"/>
  <c r="K536" i="3" s="1"/>
  <c r="H536" i="3"/>
  <c r="I536" i="3" s="1"/>
  <c r="J535" i="3"/>
  <c r="K535" i="3" s="1"/>
  <c r="H535" i="3"/>
  <c r="I535" i="3" s="1"/>
  <c r="J534" i="3"/>
  <c r="K534" i="3" s="1"/>
  <c r="H534" i="3"/>
  <c r="I534" i="3" s="1"/>
  <c r="J533" i="3"/>
  <c r="K533" i="3" s="1"/>
  <c r="H533" i="3"/>
  <c r="I533" i="3" s="1"/>
  <c r="J532" i="3"/>
  <c r="K532" i="3" s="1"/>
  <c r="H532" i="3"/>
  <c r="I532" i="3" s="1"/>
  <c r="J531" i="3"/>
  <c r="K531" i="3" s="1"/>
  <c r="H531" i="3"/>
  <c r="I531" i="3" s="1"/>
  <c r="J530" i="3"/>
  <c r="K530" i="3" s="1"/>
  <c r="H530" i="3"/>
  <c r="I530" i="3" s="1"/>
  <c r="J529" i="3"/>
  <c r="K529" i="3" s="1"/>
  <c r="H529" i="3"/>
  <c r="I529" i="3" s="1"/>
  <c r="J528" i="3"/>
  <c r="K528" i="3" s="1"/>
  <c r="H528" i="3"/>
  <c r="I528" i="3" s="1"/>
  <c r="J527" i="3"/>
  <c r="K527" i="3" s="1"/>
  <c r="H527" i="3"/>
  <c r="I527" i="3" s="1"/>
  <c r="J526" i="3"/>
  <c r="K526" i="3" s="1"/>
  <c r="H526" i="3"/>
  <c r="I526" i="3" s="1"/>
  <c r="J525" i="3"/>
  <c r="K525" i="3" s="1"/>
  <c r="H525" i="3"/>
  <c r="I525" i="3" s="1"/>
  <c r="J524" i="3"/>
  <c r="K524" i="3" s="1"/>
  <c r="H524" i="3"/>
  <c r="I524" i="3" s="1"/>
  <c r="J523" i="3"/>
  <c r="K523" i="3" s="1"/>
  <c r="H523" i="3"/>
  <c r="I523" i="3" s="1"/>
  <c r="J522" i="3"/>
  <c r="K522" i="3" s="1"/>
  <c r="H522" i="3"/>
  <c r="I522" i="3" s="1"/>
  <c r="J521" i="3"/>
  <c r="K521" i="3" s="1"/>
  <c r="H521" i="3"/>
  <c r="I521" i="3" s="1"/>
  <c r="J520" i="3"/>
  <c r="K520" i="3" s="1"/>
  <c r="H520" i="3"/>
  <c r="I520" i="3" s="1"/>
  <c r="J519" i="3"/>
  <c r="K519" i="3" s="1"/>
  <c r="H519" i="3"/>
  <c r="I519" i="3" s="1"/>
  <c r="J518" i="3"/>
  <c r="K518" i="3" s="1"/>
  <c r="H518" i="3"/>
  <c r="I518" i="3" s="1"/>
  <c r="J517" i="3"/>
  <c r="K517" i="3" s="1"/>
  <c r="H517" i="3"/>
  <c r="I517" i="3" s="1"/>
  <c r="J516" i="3"/>
  <c r="K516" i="3" s="1"/>
  <c r="H516" i="3"/>
  <c r="I516" i="3" s="1"/>
  <c r="J515" i="3"/>
  <c r="K515" i="3" s="1"/>
  <c r="H515" i="3"/>
  <c r="I515" i="3" s="1"/>
  <c r="J514" i="3"/>
  <c r="K514" i="3" s="1"/>
  <c r="H514" i="3"/>
  <c r="I514" i="3" s="1"/>
  <c r="J513" i="3"/>
  <c r="K513" i="3" s="1"/>
  <c r="H513" i="3"/>
  <c r="I513" i="3" s="1"/>
  <c r="J512" i="3"/>
  <c r="K512" i="3" s="1"/>
  <c r="H512" i="3"/>
  <c r="I512" i="3" s="1"/>
  <c r="J511" i="3"/>
  <c r="K511" i="3" s="1"/>
  <c r="H511" i="3"/>
  <c r="I511" i="3" s="1"/>
  <c r="J510" i="3"/>
  <c r="K510" i="3" s="1"/>
  <c r="H510" i="3"/>
  <c r="I510" i="3" s="1"/>
  <c r="J509" i="3"/>
  <c r="K509" i="3" s="1"/>
  <c r="H509" i="3"/>
  <c r="J508" i="3"/>
  <c r="K508" i="3" s="1"/>
  <c r="H508" i="3"/>
  <c r="J507" i="3"/>
  <c r="K507" i="3" s="1"/>
  <c r="H507" i="3"/>
  <c r="J506" i="3"/>
  <c r="K506" i="3" s="1"/>
  <c r="H506" i="3"/>
  <c r="I506" i="3" s="1"/>
  <c r="J505" i="3"/>
  <c r="K505" i="3" s="1"/>
  <c r="H505" i="3"/>
  <c r="I505" i="3" s="1"/>
  <c r="J504" i="3"/>
  <c r="K504" i="3" s="1"/>
  <c r="H504" i="3"/>
  <c r="I504" i="3" s="1"/>
  <c r="J503" i="3"/>
  <c r="K503" i="3" s="1"/>
  <c r="H503" i="3"/>
  <c r="I503" i="3" s="1"/>
  <c r="J502" i="3"/>
  <c r="K502" i="3" s="1"/>
  <c r="H502" i="3"/>
  <c r="I502" i="3" s="1"/>
  <c r="J501" i="3"/>
  <c r="K501" i="3" s="1"/>
  <c r="H501" i="3"/>
  <c r="I501" i="3" s="1"/>
  <c r="J500" i="3"/>
  <c r="K500" i="3" s="1"/>
  <c r="H500" i="3"/>
  <c r="I500" i="3" s="1"/>
  <c r="J499" i="3"/>
  <c r="K499" i="3" s="1"/>
  <c r="H499" i="3"/>
  <c r="I499" i="3" s="1"/>
  <c r="J498" i="3"/>
  <c r="K498" i="3" s="1"/>
  <c r="H498" i="3"/>
  <c r="I498" i="3" s="1"/>
  <c r="J497" i="3"/>
  <c r="K497" i="3" s="1"/>
  <c r="H497" i="3"/>
  <c r="I497" i="3" s="1"/>
  <c r="J496" i="3"/>
  <c r="K496" i="3" s="1"/>
  <c r="H496" i="3"/>
  <c r="I496" i="3" s="1"/>
  <c r="J495" i="3"/>
  <c r="K495" i="3" s="1"/>
  <c r="H495" i="3"/>
  <c r="I495" i="3" s="1"/>
  <c r="J494" i="3"/>
  <c r="K494" i="3" s="1"/>
  <c r="H494" i="3"/>
  <c r="I494" i="3" s="1"/>
  <c r="J493" i="3"/>
  <c r="K493" i="3" s="1"/>
  <c r="H493" i="3"/>
  <c r="I493" i="3" s="1"/>
  <c r="J492" i="3"/>
  <c r="K492" i="3" s="1"/>
  <c r="H492" i="3"/>
  <c r="I492" i="3" s="1"/>
  <c r="J491" i="3"/>
  <c r="K491" i="3" s="1"/>
  <c r="H491" i="3"/>
  <c r="I491" i="3" s="1"/>
  <c r="J490" i="3"/>
  <c r="K490" i="3" s="1"/>
  <c r="H490" i="3"/>
  <c r="I490" i="3" s="1"/>
  <c r="J489" i="3"/>
  <c r="K489" i="3" s="1"/>
  <c r="H489" i="3"/>
  <c r="J488" i="3"/>
  <c r="K488" i="3" s="1"/>
  <c r="H488" i="3"/>
  <c r="J487" i="3"/>
  <c r="K487" i="3" s="1"/>
  <c r="H487" i="3"/>
  <c r="J486" i="3"/>
  <c r="K486" i="3" s="1"/>
  <c r="H486" i="3"/>
  <c r="I486" i="3" s="1"/>
  <c r="J485" i="3"/>
  <c r="K485" i="3" s="1"/>
  <c r="H485" i="3"/>
  <c r="I485" i="3" s="1"/>
  <c r="J484" i="3"/>
  <c r="K484" i="3" s="1"/>
  <c r="H484" i="3"/>
  <c r="I484" i="3" s="1"/>
  <c r="J483" i="3"/>
  <c r="K483" i="3" s="1"/>
  <c r="H483" i="3"/>
  <c r="I483" i="3" s="1"/>
  <c r="J482" i="3"/>
  <c r="K482" i="3" s="1"/>
  <c r="H482" i="3"/>
  <c r="I482" i="3" s="1"/>
  <c r="J481" i="3"/>
  <c r="K481" i="3" s="1"/>
  <c r="H481" i="3"/>
  <c r="I481" i="3" s="1"/>
  <c r="J480" i="3"/>
  <c r="K480" i="3" s="1"/>
  <c r="H480" i="3"/>
  <c r="I480" i="3" s="1"/>
  <c r="J479" i="3"/>
  <c r="K479" i="3" s="1"/>
  <c r="H479" i="3"/>
  <c r="I479" i="3" s="1"/>
  <c r="J478" i="3"/>
  <c r="K478" i="3" s="1"/>
  <c r="H478" i="3"/>
  <c r="I478" i="3" s="1"/>
  <c r="J477" i="3"/>
  <c r="K477" i="3" s="1"/>
  <c r="H477" i="3"/>
  <c r="I477" i="3" s="1"/>
  <c r="J476" i="3"/>
  <c r="K476" i="3" s="1"/>
  <c r="H476" i="3"/>
  <c r="I476" i="3" s="1"/>
  <c r="J475" i="3"/>
  <c r="K475" i="3" s="1"/>
  <c r="H475" i="3"/>
  <c r="I475" i="3" s="1"/>
  <c r="J474" i="3"/>
  <c r="K474" i="3" s="1"/>
  <c r="H474" i="3"/>
  <c r="J473" i="3"/>
  <c r="K473" i="3" s="1"/>
  <c r="H473" i="3"/>
  <c r="I473" i="3" s="1"/>
  <c r="J472" i="3"/>
  <c r="K472" i="3" s="1"/>
  <c r="H472" i="3"/>
  <c r="I472" i="3" s="1"/>
  <c r="J471" i="3"/>
  <c r="K471" i="3" s="1"/>
  <c r="H471" i="3"/>
  <c r="I471" i="3" s="1"/>
  <c r="J470" i="3"/>
  <c r="K470" i="3" s="1"/>
  <c r="H470" i="3"/>
  <c r="I470" i="3" s="1"/>
  <c r="J469" i="3"/>
  <c r="K469" i="3" s="1"/>
  <c r="H469" i="3"/>
  <c r="I469" i="3" s="1"/>
  <c r="J468" i="3"/>
  <c r="K468" i="3" s="1"/>
  <c r="H468" i="3"/>
  <c r="I468" i="3" s="1"/>
  <c r="J467" i="3"/>
  <c r="K467" i="3" s="1"/>
  <c r="H467" i="3"/>
  <c r="I467" i="3" s="1"/>
  <c r="J466" i="3"/>
  <c r="K466" i="3" s="1"/>
  <c r="H466" i="3"/>
  <c r="I466" i="3" s="1"/>
  <c r="J465" i="3"/>
  <c r="K465" i="3" s="1"/>
  <c r="H465" i="3"/>
  <c r="I465" i="3" s="1"/>
  <c r="J464" i="3"/>
  <c r="K464" i="3" s="1"/>
  <c r="H464" i="3"/>
  <c r="I464" i="3" s="1"/>
  <c r="J463" i="3"/>
  <c r="K463" i="3" s="1"/>
  <c r="H463" i="3"/>
  <c r="I463" i="3" s="1"/>
  <c r="J462" i="3"/>
  <c r="K462" i="3" s="1"/>
  <c r="H462" i="3"/>
  <c r="J461" i="3"/>
  <c r="K461" i="3" s="1"/>
  <c r="H461" i="3"/>
  <c r="J460" i="3"/>
  <c r="K460" i="3" s="1"/>
  <c r="H460" i="3"/>
  <c r="I460" i="3" s="1"/>
  <c r="J459" i="3"/>
  <c r="K459" i="3" s="1"/>
  <c r="H459" i="3"/>
  <c r="I459" i="3" s="1"/>
  <c r="J458" i="3"/>
  <c r="K458" i="3" s="1"/>
  <c r="H458" i="3"/>
  <c r="I458" i="3" s="1"/>
  <c r="J457" i="3"/>
  <c r="K457" i="3" s="1"/>
  <c r="H457" i="3"/>
  <c r="I457" i="3" s="1"/>
  <c r="J456" i="3"/>
  <c r="K456" i="3" s="1"/>
  <c r="H456" i="3"/>
  <c r="I456" i="3" s="1"/>
  <c r="J455" i="3"/>
  <c r="K455" i="3" s="1"/>
  <c r="H455" i="3"/>
  <c r="I455" i="3" s="1"/>
  <c r="J454" i="3"/>
  <c r="K454" i="3" s="1"/>
  <c r="H454" i="3"/>
  <c r="I454" i="3" s="1"/>
  <c r="J453" i="3"/>
  <c r="K453" i="3" s="1"/>
  <c r="H453" i="3"/>
  <c r="I453" i="3" s="1"/>
  <c r="J452" i="3"/>
  <c r="K452" i="3" s="1"/>
  <c r="H452" i="3"/>
  <c r="I452" i="3" s="1"/>
  <c r="J451" i="3"/>
  <c r="K451" i="3" s="1"/>
  <c r="H451" i="3"/>
  <c r="I451" i="3" s="1"/>
  <c r="J450" i="3"/>
  <c r="K450" i="3" s="1"/>
  <c r="H450" i="3"/>
  <c r="I450" i="3" s="1"/>
  <c r="J449" i="3"/>
  <c r="K449" i="3" s="1"/>
  <c r="H449" i="3"/>
  <c r="I449" i="3" s="1"/>
  <c r="J448" i="3"/>
  <c r="K448" i="3" s="1"/>
  <c r="H448" i="3"/>
  <c r="I448" i="3" s="1"/>
  <c r="J447" i="3"/>
  <c r="K447" i="3" s="1"/>
  <c r="H447" i="3"/>
  <c r="I447" i="3" s="1"/>
  <c r="J446" i="3"/>
  <c r="K446" i="3" s="1"/>
  <c r="H446" i="3"/>
  <c r="I446" i="3" s="1"/>
  <c r="J445" i="3"/>
  <c r="K445" i="3" s="1"/>
  <c r="H445" i="3"/>
  <c r="I445" i="3" s="1"/>
  <c r="J444" i="3"/>
  <c r="K444" i="3" s="1"/>
  <c r="H444" i="3"/>
  <c r="I444" i="3" s="1"/>
  <c r="J443" i="3"/>
  <c r="K443" i="3" s="1"/>
  <c r="H443" i="3"/>
  <c r="I443" i="3" s="1"/>
  <c r="J442" i="3"/>
  <c r="K442" i="3" s="1"/>
  <c r="H442" i="3"/>
  <c r="I442" i="3" s="1"/>
  <c r="J441" i="3"/>
  <c r="K441" i="3" s="1"/>
  <c r="H441" i="3"/>
  <c r="I441" i="3" s="1"/>
  <c r="J440" i="3"/>
  <c r="K440" i="3" s="1"/>
  <c r="H440" i="3"/>
  <c r="I440" i="3" s="1"/>
  <c r="J439" i="3"/>
  <c r="K439" i="3" s="1"/>
  <c r="H439" i="3"/>
  <c r="J438" i="3"/>
  <c r="K438" i="3" s="1"/>
  <c r="H438" i="3"/>
  <c r="I438" i="3" s="1"/>
  <c r="J437" i="3"/>
  <c r="K437" i="3" s="1"/>
  <c r="H437" i="3"/>
  <c r="I437" i="3" s="1"/>
  <c r="J436" i="3"/>
  <c r="K436" i="3" s="1"/>
  <c r="H436" i="3"/>
  <c r="I436" i="3" s="1"/>
  <c r="J435" i="3"/>
  <c r="K435" i="3" s="1"/>
  <c r="H435" i="3"/>
  <c r="I435" i="3" s="1"/>
  <c r="J434" i="3"/>
  <c r="K434" i="3" s="1"/>
  <c r="H434" i="3"/>
  <c r="I434" i="3" s="1"/>
  <c r="J433" i="3"/>
  <c r="K433" i="3" s="1"/>
  <c r="H433" i="3"/>
  <c r="I433" i="3" s="1"/>
  <c r="J432" i="3"/>
  <c r="K432" i="3" s="1"/>
  <c r="H432" i="3"/>
  <c r="I432" i="3" s="1"/>
  <c r="J431" i="3"/>
  <c r="K431" i="3" s="1"/>
  <c r="H431" i="3"/>
  <c r="I431" i="3" s="1"/>
  <c r="J430" i="3"/>
  <c r="K430" i="3" s="1"/>
  <c r="H430" i="3"/>
  <c r="I430" i="3" s="1"/>
  <c r="J429" i="3"/>
  <c r="K429" i="3" s="1"/>
  <c r="H429" i="3"/>
  <c r="I429" i="3" s="1"/>
  <c r="J428" i="3"/>
  <c r="K428" i="3" s="1"/>
  <c r="H428" i="3"/>
  <c r="I428" i="3" s="1"/>
  <c r="J427" i="3"/>
  <c r="K427" i="3" s="1"/>
  <c r="H427" i="3"/>
  <c r="I427" i="3" s="1"/>
  <c r="J426" i="3"/>
  <c r="K426" i="3" s="1"/>
  <c r="H426" i="3"/>
  <c r="I426" i="3" s="1"/>
  <c r="J425" i="3"/>
  <c r="K425" i="3" s="1"/>
  <c r="H425" i="3"/>
  <c r="I425" i="3" s="1"/>
  <c r="J424" i="3"/>
  <c r="K424" i="3" s="1"/>
  <c r="H424" i="3"/>
  <c r="I424" i="3" s="1"/>
  <c r="J423" i="3"/>
  <c r="K423" i="3" s="1"/>
  <c r="H423" i="3"/>
  <c r="I423" i="3" s="1"/>
  <c r="J422" i="3"/>
  <c r="K422" i="3" s="1"/>
  <c r="H422" i="3"/>
  <c r="I422" i="3" s="1"/>
  <c r="J421" i="3"/>
  <c r="K421" i="3" s="1"/>
  <c r="H421" i="3"/>
  <c r="I421" i="3" s="1"/>
  <c r="J420" i="3"/>
  <c r="K420" i="3" s="1"/>
  <c r="H420" i="3"/>
  <c r="I420" i="3" s="1"/>
  <c r="J419" i="3"/>
  <c r="K419" i="3" s="1"/>
  <c r="H419" i="3"/>
  <c r="I419" i="3" s="1"/>
  <c r="J418" i="3"/>
  <c r="K418" i="3" s="1"/>
  <c r="H418" i="3"/>
  <c r="I418" i="3" s="1"/>
  <c r="J417" i="3"/>
  <c r="K417" i="3" s="1"/>
  <c r="H417" i="3"/>
  <c r="I417" i="3" s="1"/>
  <c r="J416" i="3"/>
  <c r="K416" i="3" s="1"/>
  <c r="H416" i="3"/>
  <c r="J415" i="3"/>
  <c r="K415" i="3" s="1"/>
  <c r="H415" i="3"/>
  <c r="I415" i="3" s="1"/>
  <c r="J414" i="3"/>
  <c r="K414" i="3" s="1"/>
  <c r="H414" i="3"/>
  <c r="I414" i="3" s="1"/>
  <c r="J413" i="3"/>
  <c r="K413" i="3" s="1"/>
  <c r="H413" i="3"/>
  <c r="I413" i="3" s="1"/>
  <c r="J412" i="3"/>
  <c r="K412" i="3" s="1"/>
  <c r="H412" i="3"/>
  <c r="I412" i="3" s="1"/>
  <c r="J411" i="3"/>
  <c r="K411" i="3" s="1"/>
  <c r="H411" i="3"/>
  <c r="I411" i="3" s="1"/>
  <c r="J410" i="3"/>
  <c r="K410" i="3" s="1"/>
  <c r="H410" i="3"/>
  <c r="I410" i="3" s="1"/>
  <c r="J409" i="3"/>
  <c r="K409" i="3" s="1"/>
  <c r="H409" i="3"/>
  <c r="I409" i="3" s="1"/>
  <c r="J408" i="3"/>
  <c r="K408" i="3" s="1"/>
  <c r="H408" i="3"/>
  <c r="I408" i="3" s="1"/>
  <c r="J407" i="3"/>
  <c r="K407" i="3" s="1"/>
  <c r="H407" i="3"/>
  <c r="I407" i="3" s="1"/>
  <c r="J406" i="3"/>
  <c r="K406" i="3" s="1"/>
  <c r="H406" i="3"/>
  <c r="I406" i="3" s="1"/>
  <c r="J405" i="3"/>
  <c r="K405" i="3" s="1"/>
  <c r="H405" i="3"/>
  <c r="I405" i="3" s="1"/>
  <c r="J404" i="3"/>
  <c r="K404" i="3" s="1"/>
  <c r="H404" i="3"/>
  <c r="I404" i="3" s="1"/>
  <c r="J403" i="3"/>
  <c r="K403" i="3" s="1"/>
  <c r="H403" i="3"/>
  <c r="I403" i="3" s="1"/>
  <c r="J402" i="3"/>
  <c r="K402" i="3" s="1"/>
  <c r="H402" i="3"/>
  <c r="I402" i="3" s="1"/>
  <c r="J401" i="3"/>
  <c r="K401" i="3" s="1"/>
  <c r="H401" i="3"/>
  <c r="I401" i="3" s="1"/>
  <c r="J400" i="3"/>
  <c r="K400" i="3" s="1"/>
  <c r="H400" i="3"/>
  <c r="I400" i="3" s="1"/>
  <c r="J399" i="3"/>
  <c r="K399" i="3" s="1"/>
  <c r="H399" i="3"/>
  <c r="I399" i="3" s="1"/>
  <c r="J398" i="3"/>
  <c r="K398" i="3" s="1"/>
  <c r="H398" i="3"/>
  <c r="I398" i="3" s="1"/>
  <c r="J397" i="3"/>
  <c r="K397" i="3" s="1"/>
  <c r="H397" i="3"/>
  <c r="I397" i="3" s="1"/>
  <c r="J396" i="3"/>
  <c r="K396" i="3" s="1"/>
  <c r="H396" i="3"/>
  <c r="I396" i="3" s="1"/>
  <c r="J395" i="3"/>
  <c r="K395" i="3" s="1"/>
  <c r="H395" i="3"/>
  <c r="I395" i="3" s="1"/>
  <c r="J394" i="3"/>
  <c r="K394" i="3" s="1"/>
  <c r="H394" i="3"/>
  <c r="I394" i="3" s="1"/>
  <c r="J393" i="3"/>
  <c r="K393" i="3" s="1"/>
  <c r="H393" i="3"/>
  <c r="I393" i="3" s="1"/>
  <c r="J392" i="3"/>
  <c r="K392" i="3" s="1"/>
  <c r="H392" i="3"/>
  <c r="I392" i="3" s="1"/>
  <c r="J391" i="3"/>
  <c r="K391" i="3" s="1"/>
  <c r="H391" i="3"/>
  <c r="I391" i="3" s="1"/>
  <c r="J390" i="3"/>
  <c r="K390" i="3" s="1"/>
  <c r="H390" i="3"/>
  <c r="I390" i="3" s="1"/>
  <c r="J389" i="3"/>
  <c r="K389" i="3" s="1"/>
  <c r="H389" i="3"/>
  <c r="I389" i="3" s="1"/>
  <c r="J388" i="3"/>
  <c r="K388" i="3" s="1"/>
  <c r="H388" i="3"/>
  <c r="I388" i="3" s="1"/>
  <c r="J387" i="3"/>
  <c r="K387" i="3" s="1"/>
  <c r="H387" i="3"/>
  <c r="I387" i="3" s="1"/>
  <c r="J386" i="3"/>
  <c r="K386" i="3" s="1"/>
  <c r="H386" i="3"/>
  <c r="I386" i="3" s="1"/>
  <c r="J385" i="3"/>
  <c r="K385" i="3" s="1"/>
  <c r="H385" i="3"/>
  <c r="I385" i="3" s="1"/>
  <c r="J384" i="3"/>
  <c r="K384" i="3" s="1"/>
  <c r="H384" i="3"/>
  <c r="I384" i="3" s="1"/>
  <c r="J383" i="3"/>
  <c r="K383" i="3" s="1"/>
  <c r="H383" i="3"/>
  <c r="I383" i="3" s="1"/>
  <c r="J382" i="3"/>
  <c r="K382" i="3" s="1"/>
  <c r="J381" i="3"/>
  <c r="K381" i="3" s="1"/>
  <c r="H381" i="3"/>
  <c r="I381" i="3" s="1"/>
  <c r="J380" i="3"/>
  <c r="K380" i="3" s="1"/>
  <c r="H380" i="3"/>
  <c r="I380" i="3" s="1"/>
  <c r="J379" i="3"/>
  <c r="K379" i="3" s="1"/>
  <c r="H379" i="3"/>
  <c r="I379" i="3" s="1"/>
  <c r="J378" i="3"/>
  <c r="K378" i="3" s="1"/>
  <c r="H378" i="3"/>
  <c r="I378" i="3" s="1"/>
  <c r="J377" i="3"/>
  <c r="K377" i="3" s="1"/>
  <c r="H377" i="3"/>
  <c r="I377" i="3" s="1"/>
  <c r="J376" i="3"/>
  <c r="K376" i="3" s="1"/>
  <c r="H376" i="3"/>
  <c r="I376" i="3" s="1"/>
  <c r="J375" i="3"/>
  <c r="K375" i="3" s="1"/>
  <c r="H375" i="3"/>
  <c r="I375" i="3" s="1"/>
  <c r="J374" i="3"/>
  <c r="K374" i="3" s="1"/>
  <c r="H374" i="3"/>
  <c r="I374" i="3" s="1"/>
  <c r="J373" i="3"/>
  <c r="K373" i="3" s="1"/>
  <c r="H373" i="3"/>
  <c r="I373" i="3" s="1"/>
  <c r="J372" i="3"/>
  <c r="K372" i="3" s="1"/>
  <c r="H372" i="3"/>
  <c r="I372" i="3" s="1"/>
  <c r="J371" i="3"/>
  <c r="K371" i="3" s="1"/>
  <c r="H371" i="3"/>
  <c r="I371" i="3" s="1"/>
  <c r="J370" i="3"/>
  <c r="K370" i="3" s="1"/>
  <c r="H370" i="3"/>
  <c r="I370" i="3" s="1"/>
  <c r="J369" i="3"/>
  <c r="K369" i="3" s="1"/>
  <c r="H369" i="3"/>
  <c r="I369" i="3" s="1"/>
  <c r="J368" i="3"/>
  <c r="K368" i="3" s="1"/>
  <c r="H368" i="3"/>
  <c r="I368" i="3" s="1"/>
  <c r="J367" i="3"/>
  <c r="K367" i="3" s="1"/>
  <c r="H367" i="3"/>
  <c r="J366" i="3"/>
  <c r="K366" i="3" s="1"/>
  <c r="H366" i="3"/>
  <c r="I366" i="3" s="1"/>
  <c r="J365" i="3"/>
  <c r="K365" i="3" s="1"/>
  <c r="H365" i="3"/>
  <c r="I365" i="3" s="1"/>
  <c r="J364" i="3"/>
  <c r="K364" i="3" s="1"/>
  <c r="H364" i="3"/>
  <c r="I364" i="3" s="1"/>
  <c r="J363" i="3"/>
  <c r="K363" i="3" s="1"/>
  <c r="H363" i="3"/>
  <c r="I363" i="3" s="1"/>
  <c r="J362" i="3"/>
  <c r="K362" i="3" s="1"/>
  <c r="H362" i="3"/>
  <c r="I362" i="3" s="1"/>
  <c r="J361" i="3"/>
  <c r="K361" i="3" s="1"/>
  <c r="H361" i="3"/>
  <c r="I361" i="3" s="1"/>
  <c r="J360" i="3"/>
  <c r="K360" i="3" s="1"/>
  <c r="H360" i="3"/>
  <c r="I360" i="3" s="1"/>
  <c r="J359" i="3"/>
  <c r="K359" i="3" s="1"/>
  <c r="H359" i="3"/>
  <c r="J358" i="3"/>
  <c r="K358" i="3" s="1"/>
  <c r="H358" i="3"/>
  <c r="I358" i="3" s="1"/>
  <c r="J357" i="3"/>
  <c r="K357" i="3" s="1"/>
  <c r="H357" i="3"/>
  <c r="I357" i="3" s="1"/>
  <c r="J356" i="3"/>
  <c r="K356" i="3" s="1"/>
  <c r="H356" i="3"/>
  <c r="I356" i="3" s="1"/>
  <c r="J355" i="3"/>
  <c r="K355" i="3" s="1"/>
  <c r="H355" i="3"/>
  <c r="I355" i="3" s="1"/>
  <c r="J354" i="3"/>
  <c r="K354" i="3" s="1"/>
  <c r="H354" i="3"/>
  <c r="I354" i="3" s="1"/>
  <c r="J353" i="3"/>
  <c r="K353" i="3" s="1"/>
  <c r="H353" i="3"/>
  <c r="I353" i="3" s="1"/>
  <c r="J352" i="3"/>
  <c r="K352" i="3" s="1"/>
  <c r="H352" i="3"/>
  <c r="I352" i="3" s="1"/>
  <c r="J351" i="3"/>
  <c r="K351" i="3" s="1"/>
  <c r="H351" i="3"/>
  <c r="I351" i="3" s="1"/>
  <c r="J350" i="3"/>
  <c r="K350" i="3" s="1"/>
  <c r="H350" i="3"/>
  <c r="I350" i="3" s="1"/>
  <c r="J349" i="3"/>
  <c r="K349" i="3" s="1"/>
  <c r="H349" i="3"/>
  <c r="I349" i="3" s="1"/>
  <c r="J348" i="3"/>
  <c r="K348" i="3" s="1"/>
  <c r="H348" i="3"/>
  <c r="I348" i="3" s="1"/>
  <c r="J347" i="3"/>
  <c r="K347" i="3" s="1"/>
  <c r="H347" i="3"/>
  <c r="I347" i="3" s="1"/>
  <c r="J346" i="3"/>
  <c r="K346" i="3" s="1"/>
  <c r="H346" i="3"/>
  <c r="I346" i="3" s="1"/>
  <c r="J345" i="3"/>
  <c r="K345" i="3" s="1"/>
  <c r="H345" i="3"/>
  <c r="I345" i="3" s="1"/>
  <c r="J344" i="3"/>
  <c r="K344" i="3" s="1"/>
  <c r="H344" i="3"/>
  <c r="I344" i="3" s="1"/>
  <c r="J343" i="3"/>
  <c r="K343" i="3" s="1"/>
  <c r="H343" i="3"/>
  <c r="I343" i="3" s="1"/>
  <c r="J342" i="3"/>
  <c r="K342" i="3" s="1"/>
  <c r="H342" i="3"/>
  <c r="I342" i="3" s="1"/>
  <c r="J341" i="3"/>
  <c r="K341" i="3" s="1"/>
  <c r="J340" i="3"/>
  <c r="K340" i="3" s="1"/>
  <c r="J339" i="3"/>
  <c r="K339" i="3" s="1"/>
  <c r="J338" i="3"/>
  <c r="K338" i="3" s="1"/>
  <c r="J337" i="3"/>
  <c r="K337" i="3" s="1"/>
  <c r="J336" i="3"/>
  <c r="K336" i="3" s="1"/>
  <c r="J335" i="3"/>
  <c r="K335" i="3" s="1"/>
  <c r="J334" i="3"/>
  <c r="K334" i="3" s="1"/>
  <c r="J333" i="3"/>
  <c r="K333" i="3" s="1"/>
  <c r="J332" i="3"/>
  <c r="K332" i="3" s="1"/>
  <c r="J331" i="3"/>
  <c r="K331" i="3" s="1"/>
  <c r="J330" i="3"/>
  <c r="K330" i="3" s="1"/>
  <c r="J329" i="3"/>
  <c r="K329" i="3" s="1"/>
  <c r="J328" i="3"/>
  <c r="K328" i="3" s="1"/>
  <c r="J327" i="3"/>
  <c r="K327" i="3" s="1"/>
  <c r="J326" i="3"/>
  <c r="K326" i="3" s="1"/>
  <c r="J325" i="3"/>
  <c r="K325" i="3" s="1"/>
  <c r="J324" i="3"/>
  <c r="K324" i="3" s="1"/>
  <c r="J323" i="3"/>
  <c r="K323" i="3" s="1"/>
  <c r="J322" i="3"/>
  <c r="K322" i="3" s="1"/>
  <c r="J321" i="3"/>
  <c r="K321" i="3" s="1"/>
  <c r="J320" i="3"/>
  <c r="K320" i="3" s="1"/>
  <c r="J319" i="3"/>
  <c r="K319" i="3" s="1"/>
  <c r="J318" i="3"/>
  <c r="K318" i="3" s="1"/>
  <c r="J317" i="3"/>
  <c r="K317" i="3" s="1"/>
  <c r="J316" i="3"/>
  <c r="K316" i="3" s="1"/>
  <c r="J315" i="3"/>
  <c r="K315" i="3" s="1"/>
  <c r="J314" i="3"/>
  <c r="K314" i="3" s="1"/>
  <c r="J313" i="3"/>
  <c r="K313" i="3" s="1"/>
  <c r="J312" i="3"/>
  <c r="K312" i="3" s="1"/>
  <c r="J311" i="3"/>
  <c r="K311" i="3" s="1"/>
  <c r="J310" i="3"/>
  <c r="K310" i="3" s="1"/>
  <c r="J309" i="3"/>
  <c r="K309" i="3" s="1"/>
  <c r="J308" i="3"/>
  <c r="K308" i="3" s="1"/>
  <c r="J307" i="3"/>
  <c r="K307" i="3" s="1"/>
  <c r="J306" i="3"/>
  <c r="K306" i="3" s="1"/>
  <c r="J305" i="3"/>
  <c r="K305" i="3" s="1"/>
  <c r="J304" i="3"/>
  <c r="K304" i="3" s="1"/>
  <c r="J303" i="3"/>
  <c r="K303" i="3" s="1"/>
  <c r="J302" i="3"/>
  <c r="K302" i="3" s="1"/>
  <c r="J301" i="3"/>
  <c r="K301" i="3" s="1"/>
  <c r="J300" i="3"/>
  <c r="K300" i="3" s="1"/>
  <c r="J299" i="3"/>
  <c r="K299" i="3" s="1"/>
  <c r="J298" i="3"/>
  <c r="K298" i="3" s="1"/>
  <c r="J297" i="3"/>
  <c r="K297" i="3" s="1"/>
  <c r="J296" i="3"/>
  <c r="K296" i="3" s="1"/>
  <c r="J295" i="3"/>
  <c r="K295" i="3" s="1"/>
  <c r="J294" i="3"/>
  <c r="K294" i="3" s="1"/>
  <c r="J293" i="3"/>
  <c r="K293" i="3" s="1"/>
  <c r="J292" i="3"/>
  <c r="K292" i="3" s="1"/>
  <c r="J291" i="3"/>
  <c r="K291" i="3" s="1"/>
  <c r="J290" i="3"/>
  <c r="K290" i="3" s="1"/>
  <c r="J289" i="3"/>
  <c r="K289" i="3" s="1"/>
  <c r="J288" i="3"/>
  <c r="K288" i="3" s="1"/>
  <c r="J287" i="3"/>
  <c r="K287" i="3" s="1"/>
  <c r="J286" i="3"/>
  <c r="K286" i="3" s="1"/>
  <c r="J285" i="3"/>
  <c r="K285" i="3" s="1"/>
  <c r="J284" i="3"/>
  <c r="K284" i="3" s="1"/>
  <c r="J283" i="3"/>
  <c r="K283" i="3" s="1"/>
  <c r="J282" i="3"/>
  <c r="K282" i="3" s="1"/>
  <c r="J281" i="3"/>
  <c r="K281" i="3" s="1"/>
  <c r="J280" i="3"/>
  <c r="K280" i="3" s="1"/>
  <c r="J279" i="3"/>
  <c r="K279" i="3" s="1"/>
  <c r="J278" i="3"/>
  <c r="K278" i="3" s="1"/>
  <c r="J277" i="3"/>
  <c r="K277" i="3" s="1"/>
  <c r="J276" i="3"/>
  <c r="K276" i="3" s="1"/>
  <c r="J275" i="3"/>
  <c r="K275" i="3" s="1"/>
  <c r="J274" i="3"/>
  <c r="K274" i="3" s="1"/>
  <c r="J273" i="3"/>
  <c r="K273" i="3" s="1"/>
  <c r="J272" i="3"/>
  <c r="K272" i="3" s="1"/>
  <c r="J271" i="3"/>
  <c r="K271" i="3" s="1"/>
  <c r="J270" i="3"/>
  <c r="K270" i="3" s="1"/>
  <c r="J269" i="3"/>
  <c r="K269" i="3" s="1"/>
  <c r="J268" i="3"/>
  <c r="K268" i="3" s="1"/>
  <c r="J267" i="3"/>
  <c r="K267" i="3" s="1"/>
  <c r="J266" i="3"/>
  <c r="K266" i="3" s="1"/>
  <c r="J265" i="3"/>
  <c r="K265" i="3" s="1"/>
  <c r="J264" i="3"/>
  <c r="K264" i="3" s="1"/>
  <c r="J263" i="3"/>
  <c r="K263" i="3" s="1"/>
  <c r="J262" i="3"/>
  <c r="K262" i="3" s="1"/>
  <c r="J261" i="3"/>
  <c r="K261" i="3" s="1"/>
  <c r="J260" i="3"/>
  <c r="K260" i="3" s="1"/>
  <c r="J259" i="3"/>
  <c r="K259" i="3" s="1"/>
  <c r="J258" i="3"/>
  <c r="K258" i="3" s="1"/>
  <c r="J257" i="3"/>
  <c r="K257" i="3" s="1"/>
  <c r="J256" i="3"/>
  <c r="K256" i="3" s="1"/>
  <c r="J255" i="3"/>
  <c r="K255" i="3" s="1"/>
  <c r="J254" i="3"/>
  <c r="K254" i="3" s="1"/>
  <c r="J253" i="3"/>
  <c r="K253" i="3" s="1"/>
  <c r="J252" i="3"/>
  <c r="K252" i="3" s="1"/>
  <c r="J251" i="3"/>
  <c r="K251" i="3" s="1"/>
  <c r="J250" i="3"/>
  <c r="K250" i="3" s="1"/>
  <c r="J249" i="3"/>
  <c r="K249" i="3" s="1"/>
  <c r="J248" i="3"/>
  <c r="K248" i="3" s="1"/>
  <c r="J247" i="3"/>
  <c r="K247" i="3" s="1"/>
  <c r="J246" i="3"/>
  <c r="K246" i="3" s="1"/>
  <c r="J245" i="3"/>
  <c r="K245" i="3" s="1"/>
  <c r="J244" i="3"/>
  <c r="K244" i="3" s="1"/>
  <c r="J243" i="3"/>
  <c r="K243" i="3" s="1"/>
  <c r="J242" i="3"/>
  <c r="K242" i="3" s="1"/>
  <c r="J241" i="3"/>
  <c r="K241" i="3" s="1"/>
  <c r="J240" i="3"/>
  <c r="K240" i="3" s="1"/>
  <c r="J239" i="3"/>
  <c r="K239" i="3" s="1"/>
  <c r="J238" i="3"/>
  <c r="K238" i="3" s="1"/>
  <c r="J237" i="3"/>
  <c r="K237" i="3" s="1"/>
  <c r="J236" i="3"/>
  <c r="K236" i="3" s="1"/>
  <c r="J235" i="3"/>
  <c r="K235" i="3" s="1"/>
  <c r="J234" i="3"/>
  <c r="K234" i="3" s="1"/>
  <c r="J233" i="3"/>
  <c r="K233" i="3" s="1"/>
  <c r="J232" i="3"/>
  <c r="K232" i="3" s="1"/>
  <c r="J231" i="3"/>
  <c r="K231" i="3" s="1"/>
  <c r="J230" i="3"/>
  <c r="K230" i="3" s="1"/>
  <c r="J229" i="3"/>
  <c r="K229" i="3" s="1"/>
  <c r="J228" i="3"/>
  <c r="K228" i="3" s="1"/>
  <c r="J227" i="3"/>
  <c r="K227" i="3" s="1"/>
  <c r="J226" i="3"/>
  <c r="K226" i="3" s="1"/>
  <c r="J225" i="3"/>
  <c r="K225" i="3" s="1"/>
  <c r="J224" i="3"/>
  <c r="K224" i="3" s="1"/>
  <c r="J223" i="3"/>
  <c r="K223" i="3" s="1"/>
  <c r="J222" i="3"/>
  <c r="K222" i="3" s="1"/>
  <c r="J221" i="3"/>
  <c r="K221" i="3" s="1"/>
  <c r="J220" i="3"/>
  <c r="K220" i="3" s="1"/>
  <c r="J219" i="3"/>
  <c r="K219" i="3" s="1"/>
  <c r="J218" i="3"/>
  <c r="K218" i="3" s="1"/>
  <c r="J217" i="3"/>
  <c r="K217" i="3" s="1"/>
  <c r="J216" i="3"/>
  <c r="K216" i="3" s="1"/>
  <c r="J215" i="3"/>
  <c r="K215" i="3" s="1"/>
  <c r="J214" i="3"/>
  <c r="K214" i="3" s="1"/>
  <c r="J213" i="3"/>
  <c r="K213" i="3" s="1"/>
  <c r="J212" i="3"/>
  <c r="K212" i="3" s="1"/>
  <c r="J211" i="3"/>
  <c r="K211" i="3" s="1"/>
  <c r="J210" i="3"/>
  <c r="K210" i="3" s="1"/>
  <c r="J209" i="3"/>
  <c r="K209" i="3" s="1"/>
  <c r="J208" i="3"/>
  <c r="K208" i="3" s="1"/>
  <c r="J207" i="3"/>
  <c r="K207" i="3" s="1"/>
  <c r="J206" i="3"/>
  <c r="K206" i="3" s="1"/>
  <c r="J205" i="3"/>
  <c r="K205" i="3" s="1"/>
  <c r="J204" i="3"/>
  <c r="K204" i="3" s="1"/>
  <c r="J203" i="3"/>
  <c r="K203" i="3" s="1"/>
  <c r="J202" i="3"/>
  <c r="K202" i="3" s="1"/>
  <c r="J201" i="3"/>
  <c r="K201" i="3" s="1"/>
  <c r="J200" i="3"/>
  <c r="K200" i="3" s="1"/>
  <c r="J199" i="3"/>
  <c r="K199" i="3" s="1"/>
  <c r="J198" i="3"/>
  <c r="K198" i="3" s="1"/>
  <c r="H198" i="3"/>
  <c r="I198" i="3" s="1"/>
  <c r="J197" i="3"/>
  <c r="K197" i="3" s="1"/>
  <c r="H197" i="3"/>
  <c r="I197" i="3" s="1"/>
  <c r="J196" i="3"/>
  <c r="K196" i="3" s="1"/>
  <c r="H196" i="3"/>
  <c r="I196" i="3" s="1"/>
  <c r="J195" i="3"/>
  <c r="K195" i="3" s="1"/>
  <c r="H195" i="3"/>
  <c r="I195" i="3" s="1"/>
  <c r="J194" i="3"/>
  <c r="K194" i="3" s="1"/>
  <c r="H194" i="3"/>
  <c r="I194" i="3" s="1"/>
  <c r="J193" i="3"/>
  <c r="K193" i="3" s="1"/>
  <c r="H193" i="3"/>
  <c r="I193" i="3" s="1"/>
  <c r="J192" i="3"/>
  <c r="K192" i="3" s="1"/>
  <c r="H192" i="3"/>
  <c r="I192" i="3" s="1"/>
  <c r="J191" i="3"/>
  <c r="K191" i="3" s="1"/>
  <c r="H191" i="3"/>
  <c r="I191" i="3" s="1"/>
  <c r="J190" i="3"/>
  <c r="K190" i="3" s="1"/>
  <c r="H190" i="3"/>
  <c r="I190" i="3" s="1"/>
  <c r="J189" i="3"/>
  <c r="K189" i="3" s="1"/>
  <c r="H189" i="3"/>
  <c r="I189" i="3" s="1"/>
  <c r="J188" i="3"/>
  <c r="K188" i="3" s="1"/>
  <c r="H188" i="3"/>
  <c r="I188" i="3" s="1"/>
  <c r="J187" i="3"/>
  <c r="K187" i="3" s="1"/>
  <c r="H187" i="3"/>
  <c r="I187" i="3" s="1"/>
  <c r="J186" i="3"/>
  <c r="K186" i="3" s="1"/>
  <c r="H186" i="3"/>
  <c r="I186" i="3" s="1"/>
  <c r="J185" i="3"/>
  <c r="K185" i="3" s="1"/>
  <c r="H185" i="3"/>
  <c r="I185" i="3" s="1"/>
  <c r="J184" i="3"/>
  <c r="K184" i="3" s="1"/>
  <c r="H184" i="3"/>
  <c r="I184" i="3" s="1"/>
  <c r="J183" i="3"/>
  <c r="K183" i="3" s="1"/>
  <c r="H183" i="3"/>
  <c r="I183" i="3" s="1"/>
  <c r="J182" i="3"/>
  <c r="K182" i="3" s="1"/>
  <c r="H182" i="3"/>
  <c r="I182" i="3" s="1"/>
  <c r="J181" i="3"/>
  <c r="K181" i="3" s="1"/>
  <c r="H181" i="3"/>
  <c r="I181" i="3" s="1"/>
  <c r="J180" i="3"/>
  <c r="K180" i="3" s="1"/>
  <c r="H180" i="3"/>
  <c r="I180" i="3" s="1"/>
  <c r="J179" i="3"/>
  <c r="K179" i="3" s="1"/>
  <c r="H179" i="3"/>
  <c r="I179" i="3" s="1"/>
  <c r="J178" i="3"/>
  <c r="K178" i="3" s="1"/>
  <c r="H178" i="3"/>
  <c r="I178" i="3" s="1"/>
  <c r="J177" i="3"/>
  <c r="K177" i="3" s="1"/>
  <c r="H177" i="3"/>
  <c r="I177" i="3" s="1"/>
  <c r="J176" i="3"/>
  <c r="K176" i="3" s="1"/>
  <c r="H176" i="3"/>
  <c r="I176" i="3" s="1"/>
  <c r="J175" i="3"/>
  <c r="K175" i="3" s="1"/>
  <c r="H175" i="3"/>
  <c r="I175" i="3" s="1"/>
  <c r="J174" i="3"/>
  <c r="K174" i="3" s="1"/>
  <c r="H174" i="3"/>
  <c r="I174" i="3" s="1"/>
  <c r="J173" i="3"/>
  <c r="K173" i="3" s="1"/>
  <c r="H173" i="3"/>
  <c r="I173" i="3" s="1"/>
  <c r="J172" i="3"/>
  <c r="K172" i="3" s="1"/>
  <c r="H172" i="3"/>
  <c r="I172" i="3" s="1"/>
  <c r="J171" i="3"/>
  <c r="K171" i="3" s="1"/>
  <c r="H171" i="3"/>
  <c r="I171" i="3" s="1"/>
  <c r="J170" i="3"/>
  <c r="K170" i="3" s="1"/>
  <c r="H170" i="3"/>
  <c r="I170" i="3" s="1"/>
  <c r="J169" i="3"/>
  <c r="K169" i="3" s="1"/>
  <c r="H169" i="3"/>
  <c r="I169" i="3" s="1"/>
  <c r="J168" i="3"/>
  <c r="K168" i="3" s="1"/>
  <c r="H168" i="3"/>
  <c r="I168" i="3" s="1"/>
  <c r="J167" i="3"/>
  <c r="K167" i="3" s="1"/>
  <c r="H167" i="3"/>
  <c r="I167" i="3" s="1"/>
  <c r="J166" i="3"/>
  <c r="K166" i="3" s="1"/>
  <c r="H166" i="3"/>
  <c r="I166" i="3" s="1"/>
  <c r="J165" i="3"/>
  <c r="K165" i="3" s="1"/>
  <c r="H165" i="3"/>
  <c r="I165" i="3" s="1"/>
  <c r="J164" i="3"/>
  <c r="K164" i="3" s="1"/>
  <c r="H164" i="3"/>
  <c r="I164" i="3" s="1"/>
  <c r="J163" i="3"/>
  <c r="K163" i="3" s="1"/>
  <c r="H163" i="3"/>
  <c r="I163" i="3" s="1"/>
  <c r="J162" i="3"/>
  <c r="K162" i="3" s="1"/>
  <c r="H162" i="3"/>
  <c r="I162" i="3" s="1"/>
  <c r="J161" i="3"/>
  <c r="K161" i="3" s="1"/>
  <c r="H161" i="3"/>
  <c r="I161" i="3" s="1"/>
  <c r="J160" i="3"/>
  <c r="K160" i="3" s="1"/>
  <c r="H160" i="3"/>
  <c r="I160" i="3" s="1"/>
  <c r="J159" i="3"/>
  <c r="K159" i="3" s="1"/>
  <c r="H159" i="3"/>
  <c r="I159" i="3" s="1"/>
  <c r="J158" i="3"/>
  <c r="K158" i="3" s="1"/>
  <c r="H158" i="3"/>
  <c r="I158" i="3" s="1"/>
  <c r="J157" i="3"/>
  <c r="K157" i="3" s="1"/>
  <c r="H157" i="3"/>
  <c r="I157" i="3" s="1"/>
  <c r="J156" i="3"/>
  <c r="K156" i="3" s="1"/>
  <c r="H156" i="3"/>
  <c r="I156" i="3" s="1"/>
  <c r="J155" i="3"/>
  <c r="K155" i="3" s="1"/>
  <c r="H155" i="3"/>
  <c r="I155" i="3" s="1"/>
  <c r="J154" i="3"/>
  <c r="K154" i="3" s="1"/>
  <c r="H154" i="3"/>
  <c r="I154" i="3" s="1"/>
  <c r="J153" i="3"/>
  <c r="K153" i="3" s="1"/>
  <c r="H153" i="3"/>
  <c r="I153" i="3" s="1"/>
  <c r="J152" i="3"/>
  <c r="K152" i="3" s="1"/>
  <c r="H152" i="3"/>
  <c r="I152" i="3" s="1"/>
  <c r="J151" i="3"/>
  <c r="K151" i="3" s="1"/>
  <c r="H151" i="3"/>
  <c r="I151" i="3" s="1"/>
  <c r="J150" i="3"/>
  <c r="K150" i="3" s="1"/>
  <c r="H150" i="3"/>
  <c r="I150" i="3" s="1"/>
  <c r="J149" i="3"/>
  <c r="K149" i="3" s="1"/>
  <c r="H149" i="3"/>
  <c r="I149" i="3" s="1"/>
  <c r="J148" i="3"/>
  <c r="K148" i="3" s="1"/>
  <c r="H148" i="3"/>
  <c r="I148" i="3" s="1"/>
  <c r="J147" i="3"/>
  <c r="K147" i="3" s="1"/>
  <c r="H147" i="3"/>
  <c r="I147" i="3" s="1"/>
  <c r="J146" i="3"/>
  <c r="K146" i="3" s="1"/>
  <c r="H146" i="3"/>
  <c r="I146" i="3" s="1"/>
  <c r="J145" i="3"/>
  <c r="K145" i="3" s="1"/>
  <c r="H145" i="3"/>
  <c r="I145" i="3" s="1"/>
  <c r="J144" i="3"/>
  <c r="K144" i="3" s="1"/>
  <c r="H144" i="3"/>
  <c r="I144" i="3" s="1"/>
  <c r="J143" i="3"/>
  <c r="K143" i="3" s="1"/>
  <c r="H143" i="3"/>
  <c r="I143" i="3" s="1"/>
  <c r="J142" i="3"/>
  <c r="K142" i="3" s="1"/>
  <c r="H142" i="3"/>
  <c r="I142" i="3" s="1"/>
  <c r="J141" i="3"/>
  <c r="K141" i="3" s="1"/>
  <c r="H141" i="3"/>
  <c r="I141" i="3" s="1"/>
  <c r="J140" i="3"/>
  <c r="K140" i="3" s="1"/>
  <c r="H140" i="3"/>
  <c r="I140" i="3" s="1"/>
  <c r="J139" i="3"/>
  <c r="K139" i="3" s="1"/>
  <c r="H139" i="3"/>
  <c r="I139" i="3" s="1"/>
  <c r="J138" i="3"/>
  <c r="K138" i="3" s="1"/>
  <c r="H138" i="3"/>
  <c r="I138" i="3" s="1"/>
  <c r="J137" i="3"/>
  <c r="K137" i="3" s="1"/>
  <c r="H137" i="3"/>
  <c r="I137" i="3" s="1"/>
  <c r="J136" i="3"/>
  <c r="K136" i="3" s="1"/>
  <c r="H136" i="3"/>
  <c r="J135" i="3"/>
  <c r="K135" i="3" s="1"/>
  <c r="H135" i="3"/>
  <c r="I135" i="3" s="1"/>
  <c r="J134" i="3"/>
  <c r="K134" i="3" s="1"/>
  <c r="H134" i="3"/>
  <c r="I134" i="3" s="1"/>
  <c r="J133" i="3"/>
  <c r="K133" i="3" s="1"/>
  <c r="H133" i="3"/>
  <c r="I133" i="3" s="1"/>
  <c r="J132" i="3"/>
  <c r="K132" i="3" s="1"/>
  <c r="H132" i="3"/>
  <c r="I132" i="3" s="1"/>
  <c r="J131" i="3"/>
  <c r="K131" i="3" s="1"/>
  <c r="H131" i="3"/>
  <c r="I131" i="3" s="1"/>
  <c r="J130" i="3"/>
  <c r="K130" i="3" s="1"/>
  <c r="H130" i="3"/>
  <c r="I130" i="3" s="1"/>
  <c r="J129" i="3"/>
  <c r="K129" i="3" s="1"/>
  <c r="H129" i="3"/>
  <c r="I129" i="3" s="1"/>
  <c r="J128" i="3"/>
  <c r="K128" i="3" s="1"/>
  <c r="H128" i="3"/>
  <c r="I128" i="3" s="1"/>
  <c r="J127" i="3"/>
  <c r="K127" i="3" s="1"/>
  <c r="H127" i="3"/>
  <c r="I127" i="3" s="1"/>
  <c r="J126" i="3"/>
  <c r="K126" i="3" s="1"/>
  <c r="H126" i="3"/>
  <c r="I126" i="3" s="1"/>
  <c r="J125" i="3"/>
  <c r="K125" i="3" s="1"/>
  <c r="H125" i="3"/>
  <c r="I125" i="3" s="1"/>
  <c r="J124" i="3"/>
  <c r="K124" i="3" s="1"/>
  <c r="H124" i="3"/>
  <c r="I124" i="3" s="1"/>
  <c r="J123" i="3"/>
  <c r="K123" i="3" s="1"/>
  <c r="H123" i="3"/>
  <c r="I123" i="3" s="1"/>
  <c r="J122" i="3"/>
  <c r="K122" i="3" s="1"/>
  <c r="H122" i="3"/>
  <c r="I122" i="3" s="1"/>
  <c r="J121" i="3"/>
  <c r="K121" i="3" s="1"/>
  <c r="H121" i="3"/>
  <c r="I121" i="3" s="1"/>
  <c r="J120" i="3"/>
  <c r="K120" i="3" s="1"/>
  <c r="H120" i="3"/>
  <c r="I120" i="3" s="1"/>
  <c r="J119" i="3"/>
  <c r="K119" i="3" s="1"/>
  <c r="H119" i="3"/>
  <c r="I119" i="3" s="1"/>
  <c r="J118" i="3"/>
  <c r="K118" i="3" s="1"/>
  <c r="H118" i="3"/>
  <c r="I118" i="3" s="1"/>
  <c r="J117" i="3"/>
  <c r="K117" i="3" s="1"/>
  <c r="H117" i="3"/>
  <c r="I117" i="3" s="1"/>
  <c r="J116" i="3"/>
  <c r="K116" i="3" s="1"/>
  <c r="H116" i="3"/>
  <c r="I116" i="3" s="1"/>
  <c r="J115" i="3"/>
  <c r="K115" i="3" s="1"/>
  <c r="H115" i="3"/>
  <c r="I115" i="3" s="1"/>
  <c r="J114" i="3"/>
  <c r="K114" i="3" s="1"/>
  <c r="H114" i="3"/>
  <c r="I114" i="3" s="1"/>
  <c r="J113" i="3"/>
  <c r="K113" i="3" s="1"/>
  <c r="H113" i="3"/>
  <c r="I113" i="3" s="1"/>
  <c r="J112" i="3"/>
  <c r="K112" i="3" s="1"/>
  <c r="H112" i="3"/>
  <c r="I112" i="3" s="1"/>
  <c r="J111" i="3"/>
  <c r="K111" i="3" s="1"/>
  <c r="H111" i="3"/>
  <c r="I111" i="3" s="1"/>
  <c r="J110" i="3"/>
  <c r="K110" i="3" s="1"/>
  <c r="H110" i="3"/>
  <c r="I110" i="3" s="1"/>
  <c r="J109" i="3"/>
  <c r="K109" i="3" s="1"/>
  <c r="H109" i="3"/>
  <c r="I109" i="3" s="1"/>
  <c r="J108" i="3"/>
  <c r="K108" i="3" s="1"/>
  <c r="H108" i="3"/>
  <c r="I108" i="3" s="1"/>
  <c r="J107" i="3"/>
  <c r="K107" i="3" s="1"/>
  <c r="H107" i="3"/>
  <c r="I107" i="3" s="1"/>
  <c r="J106" i="3"/>
  <c r="K106" i="3" s="1"/>
  <c r="H106" i="3"/>
  <c r="I106" i="3" s="1"/>
  <c r="J105" i="3"/>
  <c r="K105" i="3" s="1"/>
  <c r="H105" i="3"/>
  <c r="I105" i="3" s="1"/>
  <c r="J104" i="3"/>
  <c r="K104" i="3" s="1"/>
  <c r="H104" i="3"/>
  <c r="I104" i="3" s="1"/>
  <c r="J103" i="3"/>
  <c r="K103" i="3" s="1"/>
  <c r="H103" i="3"/>
  <c r="I103" i="3" s="1"/>
  <c r="J102" i="3"/>
  <c r="K102" i="3" s="1"/>
  <c r="H102" i="3"/>
  <c r="I102" i="3" s="1"/>
  <c r="J101" i="3"/>
  <c r="K101" i="3" s="1"/>
  <c r="H101" i="3"/>
  <c r="I101" i="3" s="1"/>
  <c r="J100" i="3"/>
  <c r="K100" i="3" s="1"/>
  <c r="H100" i="3"/>
  <c r="I100" i="3" s="1"/>
  <c r="J99" i="3"/>
  <c r="K99" i="3" s="1"/>
  <c r="H99" i="3"/>
  <c r="I99" i="3" s="1"/>
  <c r="J98" i="3"/>
  <c r="K98" i="3" s="1"/>
  <c r="H98" i="3"/>
  <c r="I98" i="3" s="1"/>
  <c r="J97" i="3"/>
  <c r="K97" i="3" s="1"/>
  <c r="H97" i="3"/>
  <c r="I97" i="3" s="1"/>
  <c r="J96" i="3"/>
  <c r="K96" i="3" s="1"/>
  <c r="H96" i="3"/>
  <c r="I96" i="3" s="1"/>
  <c r="J95" i="3"/>
  <c r="K95" i="3" s="1"/>
  <c r="H95" i="3"/>
  <c r="I95" i="3" s="1"/>
  <c r="J94" i="3"/>
  <c r="K94" i="3" s="1"/>
  <c r="H94" i="3"/>
  <c r="I94" i="3" s="1"/>
  <c r="J93" i="3"/>
  <c r="K93" i="3" s="1"/>
  <c r="H93" i="3"/>
  <c r="I93" i="3" s="1"/>
  <c r="J92" i="3"/>
  <c r="K92" i="3" s="1"/>
  <c r="H92" i="3"/>
  <c r="I92" i="3" s="1"/>
  <c r="J91" i="3"/>
  <c r="K91" i="3" s="1"/>
  <c r="H91" i="3"/>
  <c r="I91" i="3" s="1"/>
  <c r="J90" i="3"/>
  <c r="K90" i="3" s="1"/>
  <c r="H90" i="3"/>
  <c r="I90" i="3" s="1"/>
  <c r="J89" i="3"/>
  <c r="K89" i="3" s="1"/>
  <c r="H89" i="3"/>
  <c r="I89" i="3" s="1"/>
  <c r="J88" i="3"/>
  <c r="K88" i="3" s="1"/>
  <c r="H88" i="3"/>
  <c r="I88" i="3" s="1"/>
  <c r="J87" i="3"/>
  <c r="K87" i="3" s="1"/>
  <c r="H87" i="3"/>
  <c r="I87" i="3" s="1"/>
  <c r="J86" i="3"/>
  <c r="K86" i="3" s="1"/>
  <c r="H86" i="3"/>
  <c r="I86" i="3" s="1"/>
  <c r="J85" i="3"/>
  <c r="K85" i="3" s="1"/>
  <c r="H85" i="3"/>
  <c r="I85" i="3" s="1"/>
  <c r="J84" i="3"/>
  <c r="K84" i="3" s="1"/>
  <c r="H84" i="3"/>
  <c r="I84" i="3" s="1"/>
  <c r="J83" i="3"/>
  <c r="K83" i="3" s="1"/>
  <c r="H83" i="3"/>
  <c r="I83" i="3" s="1"/>
  <c r="J82" i="3"/>
  <c r="K82" i="3" s="1"/>
  <c r="H82" i="3"/>
  <c r="I82" i="3" s="1"/>
  <c r="J81" i="3"/>
  <c r="K81" i="3" s="1"/>
  <c r="H81" i="3"/>
  <c r="I81" i="3" s="1"/>
  <c r="J80" i="3"/>
  <c r="K80" i="3" s="1"/>
  <c r="H80" i="3"/>
  <c r="I80" i="3" s="1"/>
  <c r="J79" i="3"/>
  <c r="K79" i="3" s="1"/>
  <c r="H79" i="3"/>
  <c r="I79" i="3" s="1"/>
  <c r="J78" i="3"/>
  <c r="K78" i="3" s="1"/>
  <c r="H78" i="3"/>
  <c r="I78" i="3" s="1"/>
  <c r="J77" i="3"/>
  <c r="K77" i="3" s="1"/>
  <c r="H77" i="3"/>
  <c r="I77" i="3" s="1"/>
  <c r="J76" i="3"/>
  <c r="K76" i="3" s="1"/>
  <c r="H76" i="3"/>
  <c r="I76" i="3" s="1"/>
  <c r="J75" i="3"/>
  <c r="K75" i="3" s="1"/>
  <c r="H75" i="3"/>
  <c r="I75" i="3" s="1"/>
  <c r="J74" i="3"/>
  <c r="K74" i="3" s="1"/>
  <c r="H74" i="3"/>
  <c r="I74" i="3" s="1"/>
  <c r="J73" i="3"/>
  <c r="K73" i="3" s="1"/>
  <c r="H73" i="3"/>
  <c r="I73" i="3" s="1"/>
  <c r="J72" i="3"/>
  <c r="K72" i="3" s="1"/>
  <c r="H72" i="3"/>
  <c r="I72" i="3" s="1"/>
  <c r="J71" i="3"/>
  <c r="K71" i="3" s="1"/>
  <c r="H71" i="3"/>
  <c r="I71" i="3" s="1"/>
  <c r="J70" i="3"/>
  <c r="K70" i="3" s="1"/>
  <c r="H70" i="3"/>
  <c r="I70" i="3" s="1"/>
  <c r="J69" i="3"/>
  <c r="K69" i="3" s="1"/>
  <c r="H69" i="3"/>
  <c r="I69" i="3" s="1"/>
  <c r="J68" i="3"/>
  <c r="K68" i="3" s="1"/>
  <c r="H68" i="3"/>
  <c r="I68" i="3" s="1"/>
  <c r="J67" i="3"/>
  <c r="K67" i="3" s="1"/>
  <c r="H67" i="3"/>
  <c r="I67" i="3" s="1"/>
  <c r="J66" i="3"/>
  <c r="K66" i="3" s="1"/>
  <c r="H66" i="3"/>
  <c r="I66" i="3" s="1"/>
  <c r="J65" i="3"/>
  <c r="K65" i="3" s="1"/>
  <c r="H65" i="3"/>
  <c r="I65" i="3" s="1"/>
  <c r="J64" i="3"/>
  <c r="K64" i="3" s="1"/>
  <c r="H64" i="3"/>
  <c r="I64" i="3" s="1"/>
  <c r="J63" i="3"/>
  <c r="K63" i="3" s="1"/>
  <c r="H63" i="3"/>
  <c r="I63" i="3" s="1"/>
  <c r="J62" i="3"/>
  <c r="K62" i="3" s="1"/>
  <c r="H62" i="3"/>
  <c r="I62" i="3" s="1"/>
  <c r="J61" i="3"/>
  <c r="K61" i="3" s="1"/>
  <c r="H61" i="3"/>
  <c r="I61" i="3" s="1"/>
  <c r="J60" i="3"/>
  <c r="K60" i="3" s="1"/>
  <c r="H60" i="3"/>
  <c r="I60" i="3" s="1"/>
  <c r="J59" i="3"/>
  <c r="K59" i="3" s="1"/>
  <c r="H59" i="3"/>
  <c r="I59" i="3" s="1"/>
  <c r="J58" i="3"/>
  <c r="K58" i="3" s="1"/>
  <c r="H58" i="3"/>
  <c r="I58" i="3" s="1"/>
  <c r="J57" i="3"/>
  <c r="K57" i="3" s="1"/>
  <c r="H57" i="3"/>
  <c r="I57" i="3" s="1"/>
  <c r="J56" i="3"/>
  <c r="K56" i="3" s="1"/>
  <c r="H56" i="3"/>
  <c r="I56" i="3" s="1"/>
  <c r="J55" i="3"/>
  <c r="K55" i="3" s="1"/>
  <c r="H55" i="3"/>
  <c r="I55" i="3" s="1"/>
  <c r="J54" i="3"/>
  <c r="K54" i="3" s="1"/>
  <c r="H54" i="3"/>
  <c r="I54" i="3" s="1"/>
  <c r="J53" i="3"/>
  <c r="K53" i="3" s="1"/>
  <c r="H53" i="3"/>
  <c r="I53" i="3" s="1"/>
  <c r="J52" i="3"/>
  <c r="K52" i="3" s="1"/>
  <c r="H52" i="3"/>
  <c r="I52" i="3" s="1"/>
  <c r="J51" i="3"/>
  <c r="K51" i="3" s="1"/>
  <c r="H51" i="3"/>
  <c r="I51" i="3" s="1"/>
  <c r="J50" i="3"/>
  <c r="K50" i="3" s="1"/>
  <c r="H50" i="3"/>
  <c r="I50" i="3" s="1"/>
  <c r="J49" i="3"/>
  <c r="K49" i="3" s="1"/>
  <c r="H49" i="3"/>
  <c r="I49" i="3" s="1"/>
  <c r="J48" i="3"/>
  <c r="K48" i="3" s="1"/>
  <c r="H48" i="3"/>
  <c r="I48" i="3" s="1"/>
  <c r="J47" i="3"/>
  <c r="K47" i="3" s="1"/>
  <c r="H47" i="3"/>
  <c r="I47" i="3" s="1"/>
  <c r="J46" i="3"/>
  <c r="K46" i="3" s="1"/>
  <c r="H46" i="3"/>
  <c r="I46" i="3" s="1"/>
  <c r="J45" i="3"/>
  <c r="K45" i="3" s="1"/>
  <c r="H45" i="3"/>
  <c r="I45" i="3" s="1"/>
  <c r="J44" i="3"/>
  <c r="K44" i="3" s="1"/>
  <c r="H44" i="3"/>
  <c r="I44" i="3" s="1"/>
  <c r="J43" i="3"/>
  <c r="K43" i="3" s="1"/>
  <c r="H43" i="3"/>
  <c r="I43" i="3" s="1"/>
  <c r="J42" i="3"/>
  <c r="K42" i="3" s="1"/>
  <c r="H42" i="3"/>
  <c r="I42" i="3" s="1"/>
  <c r="J41" i="3"/>
  <c r="K41" i="3" s="1"/>
  <c r="H41" i="3"/>
  <c r="I41" i="3" s="1"/>
  <c r="J40" i="3"/>
  <c r="K40" i="3" s="1"/>
  <c r="H40" i="3"/>
  <c r="I40" i="3" s="1"/>
  <c r="J39" i="3"/>
  <c r="K39" i="3" s="1"/>
  <c r="H39" i="3"/>
  <c r="I39" i="3" s="1"/>
  <c r="J38" i="3"/>
  <c r="K38" i="3" s="1"/>
  <c r="H38" i="3"/>
  <c r="I38" i="3" s="1"/>
  <c r="J37" i="3"/>
  <c r="K37" i="3" s="1"/>
  <c r="H37" i="3"/>
  <c r="I37" i="3" s="1"/>
  <c r="J36" i="3"/>
  <c r="K36" i="3" s="1"/>
  <c r="H36" i="3"/>
  <c r="I36" i="3" s="1"/>
  <c r="J35" i="3"/>
  <c r="K35" i="3" s="1"/>
  <c r="H35" i="3"/>
  <c r="I35" i="3" s="1"/>
  <c r="J34" i="3"/>
  <c r="K34" i="3" s="1"/>
  <c r="H34" i="3"/>
  <c r="I34" i="3" s="1"/>
  <c r="J33" i="3"/>
  <c r="K33" i="3" s="1"/>
  <c r="H33" i="3"/>
  <c r="J32" i="3"/>
  <c r="K32" i="3" s="1"/>
  <c r="H32" i="3"/>
  <c r="I32" i="3" s="1"/>
  <c r="J31" i="3"/>
  <c r="K31" i="3" s="1"/>
  <c r="H31" i="3"/>
  <c r="J30" i="3"/>
  <c r="K30" i="3" s="1"/>
  <c r="H30" i="3"/>
  <c r="I30" i="3" s="1"/>
  <c r="J29" i="3"/>
  <c r="K29" i="3" s="1"/>
  <c r="H29" i="3"/>
  <c r="J28" i="3"/>
  <c r="K28" i="3" s="1"/>
  <c r="H28" i="3"/>
  <c r="I28" i="3" s="1"/>
  <c r="J27" i="3"/>
  <c r="K27" i="3" s="1"/>
  <c r="H27" i="3"/>
  <c r="I27" i="3" s="1"/>
  <c r="J26" i="3"/>
  <c r="K26" i="3" s="1"/>
  <c r="H26" i="3"/>
  <c r="I26" i="3" s="1"/>
  <c r="J25" i="3"/>
  <c r="K25" i="3" s="1"/>
  <c r="H25" i="3"/>
  <c r="I25" i="3" s="1"/>
  <c r="J24" i="3"/>
  <c r="K24" i="3" s="1"/>
  <c r="H24" i="3"/>
  <c r="I24" i="3" s="1"/>
  <c r="J23" i="3"/>
  <c r="K23" i="3" s="1"/>
  <c r="H23" i="3"/>
  <c r="I23" i="3" s="1"/>
  <c r="J22" i="3"/>
  <c r="K22" i="3" s="1"/>
  <c r="H22" i="3"/>
  <c r="I22" i="3" s="1"/>
  <c r="J21" i="3"/>
  <c r="K21" i="3" s="1"/>
  <c r="H21" i="3"/>
  <c r="I21" i="3" s="1"/>
  <c r="J20" i="3"/>
  <c r="K20" i="3" s="1"/>
  <c r="H20" i="3"/>
  <c r="I20" i="3" s="1"/>
  <c r="J19" i="3"/>
  <c r="K19" i="3" s="1"/>
  <c r="H19" i="3"/>
  <c r="I19" i="3" s="1"/>
  <c r="J18" i="3"/>
  <c r="K18" i="3" s="1"/>
  <c r="H18" i="3"/>
  <c r="I18" i="3" s="1"/>
  <c r="J17" i="3"/>
  <c r="K17" i="3" s="1"/>
  <c r="H17" i="3"/>
  <c r="I17" i="3" s="1"/>
  <c r="J16" i="3"/>
  <c r="K16" i="3" s="1"/>
  <c r="H16" i="3"/>
  <c r="I16" i="3" s="1"/>
  <c r="J15" i="3"/>
  <c r="K15" i="3" s="1"/>
  <c r="H15" i="3"/>
  <c r="I15" i="3" s="1"/>
  <c r="J14" i="3"/>
  <c r="K14" i="3" s="1"/>
  <c r="H14" i="3"/>
  <c r="I14" i="3" s="1"/>
  <c r="J13" i="3"/>
  <c r="K13" i="3" s="1"/>
  <c r="H13" i="3"/>
  <c r="I13" i="3" s="1"/>
  <c r="J12" i="3"/>
  <c r="K12" i="3" s="1"/>
  <c r="H12" i="3"/>
  <c r="I12" i="3" s="1"/>
  <c r="J11" i="3"/>
  <c r="K11" i="3" s="1"/>
  <c r="H11" i="3"/>
  <c r="I11" i="3" s="1"/>
  <c r="J10" i="3"/>
  <c r="K10" i="3" s="1"/>
  <c r="H10" i="3"/>
  <c r="I10" i="3" s="1"/>
  <c r="J9" i="3"/>
  <c r="K9" i="3" s="1"/>
  <c r="H9" i="3"/>
  <c r="I9" i="3" s="1"/>
  <c r="J8" i="3"/>
  <c r="K8" i="3" s="1"/>
  <c r="H8" i="3"/>
  <c r="I8" i="3" s="1"/>
  <c r="J7" i="3"/>
  <c r="K7" i="3" s="1"/>
  <c r="H7" i="3"/>
  <c r="I7" i="3" s="1"/>
  <c r="J6" i="3"/>
  <c r="K6" i="3" s="1"/>
  <c r="H6" i="3"/>
  <c r="I6" i="3" s="1"/>
  <c r="J5" i="3"/>
  <c r="K5" i="3" s="1"/>
  <c r="H5" i="3"/>
  <c r="I5" i="3" s="1"/>
  <c r="J4" i="3"/>
  <c r="K4" i="3" s="1"/>
  <c r="H4" i="3"/>
  <c r="I4" i="3" s="1"/>
  <c r="J3" i="3"/>
  <c r="K3" i="3" s="1"/>
  <c r="AJ11" i="2"/>
  <c r="AK14" i="2"/>
  <c r="AM8" i="2"/>
  <c r="AL14" i="2"/>
  <c r="AI15" i="2"/>
  <c r="AK6" i="2"/>
  <c r="AK7" i="2"/>
  <c r="AK13" i="2"/>
  <c r="AN13" i="2"/>
  <c r="AV29" i="2"/>
  <c r="AZ21" i="2"/>
  <c r="AZ22" i="2"/>
  <c r="BB23" i="2"/>
  <c r="AU30" i="2"/>
  <c r="BA22" i="2"/>
  <c r="AY28" i="2"/>
  <c r="AW31" i="2"/>
  <c r="BA23" i="2"/>
  <c r="AW23" i="2"/>
  <c r="BD28" i="2"/>
  <c r="BE22" i="2"/>
  <c r="BD22" i="2"/>
  <c r="AZ20" i="2"/>
  <c r="BE23" i="2"/>
  <c r="AW25" i="2"/>
  <c r="AY25" i="2"/>
  <c r="AX20" i="2"/>
  <c r="AW15" i="2"/>
  <c r="AS14" i="2"/>
  <c r="AW11" i="2"/>
  <c r="AU11" i="2"/>
  <c r="AT5" i="2"/>
  <c r="AS7" i="2"/>
  <c r="AU4" i="2"/>
  <c r="AS12" i="2"/>
  <c r="AU6" i="2"/>
  <c r="AK12" i="2"/>
  <c r="AJ10" i="2"/>
  <c r="AM6" i="2"/>
  <c r="AN11" i="2"/>
  <c r="AJ15" i="2"/>
  <c r="AK4" i="2"/>
  <c r="AW29" i="2"/>
  <c r="AX24" i="2"/>
  <c r="BA26" i="2"/>
  <c r="BC21" i="2"/>
  <c r="AY22" i="2"/>
  <c r="BD26" i="2"/>
  <c r="BA24" i="2"/>
  <c r="AU27" i="2"/>
  <c r="AX4" i="2"/>
  <c r="AT12" i="2"/>
  <c r="AV14" i="2"/>
  <c r="AT7" i="2"/>
  <c r="AT15" i="2"/>
  <c r="AL11" i="2"/>
  <c r="AU22" i="2"/>
  <c r="AW26" i="2"/>
  <c r="AU29" i="2"/>
  <c r="AW20" i="2"/>
  <c r="AV11" i="2"/>
  <c r="AS4" i="2"/>
  <c r="AM11" i="2"/>
  <c r="AL8" i="2"/>
  <c r="AV26" i="2"/>
  <c r="BE31" i="2"/>
  <c r="BA31" i="2"/>
  <c r="BE29" i="2"/>
  <c r="AX15" i="2"/>
  <c r="AX11" i="2"/>
  <c r="AS10" i="2"/>
  <c r="AL12" i="2"/>
  <c r="AJ12" i="2"/>
  <c r="BE21" i="2"/>
  <c r="BA29" i="2"/>
  <c r="AZ29" i="2"/>
  <c r="BA27" i="2"/>
  <c r="BD27" i="2"/>
  <c r="AW4" i="2"/>
  <c r="AU9" i="2"/>
  <c r="AI9" i="2"/>
  <c r="BB29" i="2"/>
  <c r="AY24" i="2"/>
  <c r="BC28" i="2"/>
  <c r="BB26" i="2"/>
  <c r="AT28" i="2"/>
  <c r="AS8" i="2"/>
  <c r="AT14" i="2"/>
  <c r="AI8" i="2"/>
  <c r="AK8" i="2"/>
  <c r="AN8" i="2"/>
  <c r="BC20" i="2"/>
  <c r="AZ31" i="2"/>
  <c r="AX28" i="2"/>
  <c r="AT30" i="2"/>
  <c r="AU28" i="2"/>
  <c r="BA20" i="2"/>
  <c r="AT26" i="2"/>
  <c r="AX21" i="2"/>
  <c r="AZ26" i="2"/>
  <c r="BE25" i="2"/>
  <c r="AX12" i="2"/>
  <c r="AT8" i="2"/>
  <c r="AV6" i="2"/>
  <c r="AU8" i="2"/>
  <c r="AL10" i="2"/>
  <c r="BA28" i="2"/>
  <c r="AY21" i="2"/>
  <c r="BD25" i="2"/>
  <c r="BE24" i="2"/>
  <c r="AV13" i="2"/>
  <c r="AX10" i="2"/>
  <c r="AL5" i="2"/>
  <c r="AN7" i="2"/>
  <c r="AN10" i="2"/>
  <c r="AX25" i="2"/>
  <c r="BD29" i="2"/>
  <c r="AU25" i="2"/>
  <c r="BA30" i="2"/>
  <c r="AU14" i="2"/>
  <c r="AX7" i="2"/>
  <c r="AI10" i="2"/>
  <c r="AL7" i="2"/>
  <c r="AY20" i="2"/>
  <c r="AY31" i="2"/>
  <c r="AZ30" i="2"/>
  <c r="BC23" i="2"/>
  <c r="AT10" i="2"/>
  <c r="AV4" i="2"/>
  <c r="AU10" i="2"/>
  <c r="AM7" i="2"/>
  <c r="AN4" i="2"/>
  <c r="AK10" i="2"/>
  <c r="AT31" i="2"/>
  <c r="BD24" i="2"/>
  <c r="BE28" i="2"/>
  <c r="AX27" i="2"/>
  <c r="AT9" i="2"/>
  <c r="AW13" i="2"/>
  <c r="AJ7" i="2"/>
  <c r="AM14" i="2"/>
  <c r="AI14" i="2"/>
  <c r="AN15" i="2"/>
  <c r="AJ9" i="2"/>
  <c r="AM12" i="2"/>
  <c r="AL13" i="2"/>
  <c r="AJ6" i="2"/>
  <c r="AJ5" i="2"/>
  <c r="AV28" i="2"/>
  <c r="BC31" i="2"/>
  <c r="AW22" i="2"/>
  <c r="AY29" i="2"/>
  <c r="BC25" i="2"/>
  <c r="AW28" i="2"/>
  <c r="BD30" i="2"/>
  <c r="BA21" i="2"/>
  <c r="AV25" i="2"/>
  <c r="BC24" i="2"/>
  <c r="BD20" i="2"/>
  <c r="AX22" i="2"/>
  <c r="AT20" i="2"/>
  <c r="BC26" i="2"/>
  <c r="BB24" i="2"/>
  <c r="AW21" i="2"/>
  <c r="AW24" i="2"/>
  <c r="BC27" i="2"/>
  <c r="AW9" i="2"/>
  <c r="AW6" i="2"/>
  <c r="AU13" i="2"/>
  <c r="AS11" i="2"/>
  <c r="AX9" i="2"/>
  <c r="AX14" i="2"/>
  <c r="AV8" i="2"/>
  <c r="AW10" i="2"/>
  <c r="AW14" i="2"/>
  <c r="AL15" i="2"/>
  <c r="AN14" i="2"/>
  <c r="AL4" i="2"/>
  <c r="AK11" i="2"/>
  <c r="AL6" i="2"/>
  <c r="AV21" i="2"/>
  <c r="AT29" i="2"/>
  <c r="AV24" i="2"/>
  <c r="BC30" i="2"/>
  <c r="BD21" i="2"/>
  <c r="AU31" i="2"/>
  <c r="AX29" i="2"/>
  <c r="BE27" i="2"/>
  <c r="AT4" i="2"/>
  <c r="AS5" i="2"/>
  <c r="AX13" i="2"/>
  <c r="AT6" i="2"/>
  <c r="AS13" i="2"/>
  <c r="AN9" i="2"/>
  <c r="AN12" i="2"/>
  <c r="AJ14" i="2"/>
  <c r="BB22" i="2"/>
  <c r="AT25" i="2"/>
  <c r="AZ24" i="2"/>
  <c r="AZ28" i="2"/>
  <c r="AV22" i="2"/>
  <c r="AT11" i="2"/>
  <c r="AV5" i="2"/>
  <c r="AM15" i="2"/>
  <c r="AI13" i="2"/>
  <c r="BC29" i="2"/>
  <c r="BB28" i="2"/>
  <c r="AY26" i="2"/>
  <c r="AV27" i="2"/>
  <c r="BC22" i="2"/>
  <c r="AU5" i="2"/>
  <c r="AU12" i="2"/>
  <c r="AJ8" i="2"/>
  <c r="AI11" i="2"/>
  <c r="AL9" i="2"/>
  <c r="AK15" i="2"/>
  <c r="AU24" i="2"/>
  <c r="AZ23" i="2"/>
  <c r="AT27" i="2"/>
  <c r="BE26" i="2"/>
  <c r="AV10" i="2"/>
  <c r="AU7" i="2"/>
  <c r="AT24" i="2"/>
  <c r="AW30" i="2"/>
  <c r="AX26" i="2"/>
  <c r="AY30" i="2"/>
  <c r="AT13" i="2"/>
  <c r="AU15" i="2"/>
  <c r="AW8" i="2"/>
  <c r="AM5" i="2"/>
  <c r="AK5" i="2"/>
  <c r="AN5" i="2"/>
  <c r="AI6" i="2"/>
  <c r="BD31" i="2"/>
  <c r="AY23" i="2"/>
  <c r="BE20" i="2"/>
  <c r="BB20" i="2"/>
  <c r="BA25" i="2"/>
  <c r="BD23" i="2"/>
  <c r="AU21" i="2"/>
  <c r="BB31" i="2"/>
  <c r="AX30" i="2"/>
  <c r="AV20" i="2"/>
  <c r="AS6" i="2"/>
  <c r="AV12" i="2"/>
  <c r="AW7" i="2"/>
  <c r="AV15" i="2"/>
  <c r="AK9" i="2"/>
  <c r="AM10" i="2"/>
  <c r="AI4" i="2"/>
  <c r="AN6" i="2"/>
  <c r="AX23" i="2"/>
  <c r="AT23" i="2"/>
  <c r="BB25" i="2"/>
  <c r="BB21" i="2"/>
  <c r="AZ27" i="2"/>
  <c r="AW12" i="2"/>
  <c r="AV7" i="2"/>
  <c r="AS15" i="2"/>
  <c r="AM4" i="2"/>
  <c r="AM9" i="2"/>
  <c r="AX31" i="2"/>
  <c r="AZ25" i="2"/>
  <c r="AU23" i="2"/>
  <c r="AU20" i="2"/>
  <c r="AT21" i="2"/>
  <c r="AW5" i="2"/>
  <c r="AX8" i="2"/>
  <c r="AJ13" i="2"/>
  <c r="AV30" i="2"/>
  <c r="BB27" i="2"/>
  <c r="BB30" i="2"/>
  <c r="AW27" i="2"/>
  <c r="AU26" i="2"/>
  <c r="AX5" i="2"/>
  <c r="AS9" i="2"/>
  <c r="AI5" i="2"/>
  <c r="AI7" i="2"/>
  <c r="AJ4" i="2"/>
  <c r="AI12" i="2"/>
  <c r="AM13" i="2"/>
  <c r="AV23" i="2"/>
  <c r="AY27" i="2"/>
  <c r="AT22" i="2"/>
  <c r="AV31" i="2"/>
  <c r="BE30" i="2"/>
  <c r="AX6" i="2"/>
  <c r="AV9" i="2"/>
  <c r="L211" i="3" l="1"/>
  <c r="L243" i="3"/>
  <c r="L275" i="3"/>
  <c r="L307" i="3"/>
  <c r="L344" i="3"/>
  <c r="L368" i="3"/>
  <c r="L203" i="3"/>
  <c r="L235" i="3"/>
  <c r="L267" i="3"/>
  <c r="L299" i="3"/>
  <c r="L331" i="3"/>
  <c r="L364" i="3"/>
  <c r="L219" i="3"/>
  <c r="L251" i="3"/>
  <c r="L283" i="3"/>
  <c r="L323" i="3"/>
  <c r="L348" i="3"/>
  <c r="L376" i="3"/>
  <c r="L227" i="3"/>
  <c r="L259" i="3"/>
  <c r="L291" i="3"/>
  <c r="L315" i="3"/>
  <c r="L339" i="3"/>
  <c r="L352" i="3"/>
  <c r="L356" i="3"/>
  <c r="L360" i="3"/>
  <c r="L372" i="3"/>
  <c r="L380" i="3"/>
  <c r="L933" i="3"/>
  <c r="L937" i="3"/>
  <c r="L941" i="3"/>
  <c r="L945" i="3"/>
  <c r="L949" i="3"/>
  <c r="L953" i="3"/>
  <c r="L957" i="3"/>
  <c r="L961" i="3"/>
  <c r="L965" i="3"/>
  <c r="L969" i="3"/>
  <c r="L973" i="3"/>
  <c r="L977" i="3"/>
  <c r="L981" i="3"/>
  <c r="L985" i="3"/>
  <c r="L989" i="3"/>
  <c r="L993" i="3"/>
  <c r="L997" i="3"/>
  <c r="L1001" i="3"/>
  <c r="L1005" i="3"/>
  <c r="L1009" i="3"/>
  <c r="L1013" i="3"/>
  <c r="L1017" i="3"/>
  <c r="L1021" i="3"/>
  <c r="L1025" i="3"/>
  <c r="L1029" i="3"/>
  <c r="L1033" i="3"/>
  <c r="L1037" i="3"/>
  <c r="L1041" i="3"/>
  <c r="L1045" i="3"/>
  <c r="L1049" i="3"/>
  <c r="L1053" i="3"/>
  <c r="L1057" i="3"/>
  <c r="L1061" i="3"/>
  <c r="L1065" i="3"/>
  <c r="L1090" i="3"/>
  <c r="L1098" i="3"/>
  <c r="L1106" i="3"/>
  <c r="L1114" i="3"/>
  <c r="L1122" i="3"/>
  <c r="L1130" i="3"/>
  <c r="L1138" i="3"/>
  <c r="L1146" i="3"/>
  <c r="L1154" i="3"/>
  <c r="L1162" i="3"/>
  <c r="L1170" i="3"/>
  <c r="L1178" i="3"/>
  <c r="L1186" i="3"/>
  <c r="L1194" i="3"/>
  <c r="L1202" i="3"/>
  <c r="L1210" i="3"/>
  <c r="L1218" i="3"/>
  <c r="L1226" i="3"/>
  <c r="L1234" i="3"/>
  <c r="L1242" i="3"/>
  <c r="L1250" i="3"/>
  <c r="L1258" i="3"/>
  <c r="L1266" i="3"/>
  <c r="L1274" i="3"/>
  <c r="L1282" i="3"/>
  <c r="L1290" i="3"/>
  <c r="L1298" i="3"/>
  <c r="L1306" i="3"/>
  <c r="L1314" i="3"/>
  <c r="L1322" i="3"/>
  <c r="L1330" i="3"/>
  <c r="L1338" i="3"/>
  <c r="L1346" i="3"/>
  <c r="L1354" i="3"/>
  <c r="L1362" i="3"/>
  <c r="L1370" i="3"/>
  <c r="L1378" i="3"/>
  <c r="L1386" i="3"/>
  <c r="L1394" i="3"/>
  <c r="L1402" i="3"/>
  <c r="L1410" i="3"/>
  <c r="L1418" i="3"/>
  <c r="L1426" i="3"/>
  <c r="L1434" i="3"/>
  <c r="L1442" i="3"/>
  <c r="L1450" i="3"/>
  <c r="L1458" i="3"/>
  <c r="L1466" i="3"/>
  <c r="L1474" i="3"/>
  <c r="L1482" i="3"/>
  <c r="L1490" i="3"/>
  <c r="L1498" i="3"/>
  <c r="L1506" i="3"/>
  <c r="L1514" i="3"/>
  <c r="L1522" i="3"/>
  <c r="L1530" i="3"/>
  <c r="L1538" i="3"/>
  <c r="L1546" i="3"/>
  <c r="L1554" i="3"/>
  <c r="L1562" i="3"/>
  <c r="L1570" i="3"/>
  <c r="L1578" i="3"/>
  <c r="L1586" i="3"/>
  <c r="L1594" i="3"/>
  <c r="L1602" i="3"/>
  <c r="L1610" i="3"/>
  <c r="L1618" i="3"/>
  <c r="L1626" i="3"/>
  <c r="L1634" i="3"/>
  <c r="L1642" i="3"/>
  <c r="L1650" i="3"/>
  <c r="L1658" i="3"/>
  <c r="L1666" i="3"/>
  <c r="L1674" i="3"/>
  <c r="L1682" i="3"/>
  <c r="L1690" i="3"/>
  <c r="L1698" i="3"/>
  <c r="L1706" i="3"/>
  <c r="L1714" i="3"/>
  <c r="L1722" i="3"/>
  <c r="L1730" i="3"/>
  <c r="L1738" i="3"/>
  <c r="L1746" i="3"/>
  <c r="L1754" i="3"/>
  <c r="L1762" i="3"/>
  <c r="L1770" i="3"/>
  <c r="L1778" i="3"/>
  <c r="L1786" i="3"/>
  <c r="L1794" i="3"/>
  <c r="L1802" i="3"/>
  <c r="L1810" i="3"/>
  <c r="L1818" i="3"/>
  <c r="L1826" i="3"/>
  <c r="L1834" i="3"/>
  <c r="L1842" i="3"/>
  <c r="L1850" i="3"/>
  <c r="L1858" i="3"/>
  <c r="L1866" i="3"/>
  <c r="L1874" i="3"/>
  <c r="L1882" i="3"/>
  <c r="L1890" i="3"/>
  <c r="L1898" i="3"/>
  <c r="L1906" i="3"/>
  <c r="L1914" i="3"/>
  <c r="L1922" i="3"/>
  <c r="L1930" i="3"/>
  <c r="L1938" i="3"/>
  <c r="L1946" i="3"/>
  <c r="L1954" i="3"/>
  <c r="L1962" i="3"/>
  <c r="L1970" i="3"/>
  <c r="L1978" i="3"/>
  <c r="L1986" i="3"/>
  <c r="L1994" i="3"/>
  <c r="L2002" i="3"/>
  <c r="L2010" i="3"/>
  <c r="L2018" i="3"/>
  <c r="L2026" i="3"/>
  <c r="L2036" i="3"/>
  <c r="L2044" i="3"/>
  <c r="L2052" i="3"/>
  <c r="L2060" i="3"/>
  <c r="L2068" i="3"/>
  <c r="L2076" i="3"/>
  <c r="L2084" i="3"/>
  <c r="L2092" i="3"/>
  <c r="L2100" i="3"/>
  <c r="L2108" i="3"/>
  <c r="L2116" i="3"/>
  <c r="L2124" i="3"/>
  <c r="L2132" i="3"/>
  <c r="L2140" i="3"/>
  <c r="L2148" i="3"/>
  <c r="L2156" i="3"/>
  <c r="L2164" i="3"/>
  <c r="L2172" i="3"/>
  <c r="L2180" i="3"/>
  <c r="L2188" i="3"/>
  <c r="L2196" i="3"/>
  <c r="L2204" i="3"/>
  <c r="L2212" i="3"/>
  <c r="L2220" i="3"/>
  <c r="L2228" i="3"/>
  <c r="L2236" i="3"/>
  <c r="L2244" i="3"/>
  <c r="L2252" i="3"/>
  <c r="L2260" i="3"/>
  <c r="L2268" i="3"/>
  <c r="L9" i="3"/>
  <c r="L25" i="3"/>
  <c r="L41" i="3"/>
  <c r="L61" i="3"/>
  <c r="L77" i="3"/>
  <c r="L101" i="3"/>
  <c r="L117" i="3"/>
  <c r="L133" i="3"/>
  <c r="L153" i="3"/>
  <c r="L169" i="3"/>
  <c r="L185" i="3"/>
  <c r="L204" i="3"/>
  <c r="L236" i="3"/>
  <c r="L268" i="3"/>
  <c r="L308" i="3"/>
  <c r="L389" i="3"/>
  <c r="L405" i="3"/>
  <c r="L417" i="3"/>
  <c r="L433" i="3"/>
  <c r="L445" i="3"/>
  <c r="L461" i="3"/>
  <c r="L477" i="3"/>
  <c r="L481" i="3"/>
  <c r="L497" i="3"/>
  <c r="L513" i="3"/>
  <c r="L529" i="3"/>
  <c r="L545" i="3"/>
  <c r="L561" i="3"/>
  <c r="L577" i="3"/>
  <c r="L593" i="3"/>
  <c r="L609" i="3"/>
  <c r="L629" i="3"/>
  <c r="L645" i="3"/>
  <c r="L661" i="3"/>
  <c r="L677" i="3"/>
  <c r="L693" i="3"/>
  <c r="L705" i="3"/>
  <c r="L721" i="3"/>
  <c r="L737" i="3"/>
  <c r="L753" i="3"/>
  <c r="L769" i="3"/>
  <c r="L785" i="3"/>
  <c r="L801" i="3"/>
  <c r="L813" i="3"/>
  <c r="L829" i="3"/>
  <c r="L845" i="3"/>
  <c r="L861" i="3"/>
  <c r="L877" i="3"/>
  <c r="L885" i="3"/>
  <c r="L901" i="3"/>
  <c r="L913" i="3"/>
  <c r="L925" i="3"/>
  <c r="L1074" i="3"/>
  <c r="L1091" i="3"/>
  <c r="L1123" i="3"/>
  <c r="L1155" i="3"/>
  <c r="L1187" i="3"/>
  <c r="L1219" i="3"/>
  <c r="L1251" i="3"/>
  <c r="L1283" i="3"/>
  <c r="L1307" i="3"/>
  <c r="L1339" i="3"/>
  <c r="L1371" i="3"/>
  <c r="L1395" i="3"/>
  <c r="L1427" i="3"/>
  <c r="L1459" i="3"/>
  <c r="L1491" i="3"/>
  <c r="L1523" i="3"/>
  <c r="L1555" i="3"/>
  <c r="L1587" i="3"/>
  <c r="L1619" i="3"/>
  <c r="L1651" i="3"/>
  <c r="L1683" i="3"/>
  <c r="L1715" i="3"/>
  <c r="L1747" i="3"/>
  <c r="L1771" i="3"/>
  <c r="L1803" i="3"/>
  <c r="L1835" i="3"/>
  <c r="L1867" i="3"/>
  <c r="L1899" i="3"/>
  <c r="L1931" i="3"/>
  <c r="L1963" i="3"/>
  <c r="L1995" i="3"/>
  <c r="L2027" i="3"/>
  <c r="L2061" i="3"/>
  <c r="L2093" i="3"/>
  <c r="L2133" i="3"/>
  <c r="L2165" i="3"/>
  <c r="L2197" i="3"/>
  <c r="L2229" i="3"/>
  <c r="L2253" i="3"/>
  <c r="L205" i="3"/>
  <c r="L237" i="3"/>
  <c r="L269" i="3"/>
  <c r="L301" i="3"/>
  <c r="L349" i="3"/>
  <c r="L938" i="3"/>
  <c r="L954" i="3"/>
  <c r="L970" i="3"/>
  <c r="L982" i="3"/>
  <c r="L994" i="3"/>
  <c r="L1010" i="3"/>
  <c r="L1030" i="3"/>
  <c r="L1050" i="3"/>
  <c r="L1066" i="3"/>
  <c r="L1108" i="3"/>
  <c r="L1140" i="3"/>
  <c r="L1180" i="3"/>
  <c r="L1212" i="3"/>
  <c r="L1244" i="3"/>
  <c r="L1276" i="3"/>
  <c r="L1316" i="3"/>
  <c r="L1348" i="3"/>
  <c r="L1380" i="3"/>
  <c r="L1412" i="3"/>
  <c r="L1444" i="3"/>
  <c r="L1468" i="3"/>
  <c r="L1500" i="3"/>
  <c r="L1532" i="3"/>
  <c r="L1564" i="3"/>
  <c r="L1596" i="3"/>
  <c r="L1628" i="3"/>
  <c r="L1660" i="3"/>
  <c r="L1692" i="3"/>
  <c r="L1724" i="3"/>
  <c r="L1756" i="3"/>
  <c r="L1772" i="3"/>
  <c r="L1804" i="3"/>
  <c r="L1836" i="3"/>
  <c r="L1868" i="3"/>
  <c r="L1900" i="3"/>
  <c r="L1932" i="3"/>
  <c r="L1964" i="3"/>
  <c r="L1980" i="3"/>
  <c r="L2012" i="3"/>
  <c r="L2028" i="3"/>
  <c r="L2046" i="3"/>
  <c r="L2078" i="3"/>
  <c r="L2110" i="3"/>
  <c r="L2142" i="3"/>
  <c r="L2166" i="3"/>
  <c r="L2198" i="3"/>
  <c r="L2230" i="3"/>
  <c r="L2254" i="3"/>
  <c r="L14" i="3"/>
  <c r="L30" i="3"/>
  <c r="L46" i="3"/>
  <c r="L62" i="3"/>
  <c r="L82" i="3"/>
  <c r="L98" i="3"/>
  <c r="L114" i="3"/>
  <c r="L130" i="3"/>
  <c r="L146" i="3"/>
  <c r="L162" i="3"/>
  <c r="L178" i="3"/>
  <c r="L194" i="3"/>
  <c r="L222" i="3"/>
  <c r="L254" i="3"/>
  <c r="L294" i="3"/>
  <c r="L390" i="3"/>
  <c r="L402" i="3"/>
  <c r="L418" i="3"/>
  <c r="L434" i="3"/>
  <c r="L450" i="3"/>
  <c r="L466" i="3"/>
  <c r="L482" i="3"/>
  <c r="L502" i="3"/>
  <c r="L518" i="3"/>
  <c r="L538" i="3"/>
  <c r="L554" i="3"/>
  <c r="L574" i="3"/>
  <c r="L594" i="3"/>
  <c r="L610" i="3"/>
  <c r="L626" i="3"/>
  <c r="L642" i="3"/>
  <c r="L662" i="3"/>
  <c r="L678" i="3"/>
  <c r="L690" i="3"/>
  <c r="L706" i="3"/>
  <c r="L722" i="3"/>
  <c r="L738" i="3"/>
  <c r="L754" i="3"/>
  <c r="L770" i="3"/>
  <c r="L782" i="3"/>
  <c r="L798" i="3"/>
  <c r="L810" i="3"/>
  <c r="L826" i="3"/>
  <c r="L842" i="3"/>
  <c r="L858" i="3"/>
  <c r="L874" i="3"/>
  <c r="L890" i="3"/>
  <c r="L906" i="3"/>
  <c r="L922" i="3"/>
  <c r="L1083" i="3"/>
  <c r="L1109" i="3"/>
  <c r="L1141" i="3"/>
  <c r="L1173" i="3"/>
  <c r="L1205" i="3"/>
  <c r="L1229" i="3"/>
  <c r="L1253" i="3"/>
  <c r="L1285" i="3"/>
  <c r="L1317" i="3"/>
  <c r="L1349" i="3"/>
  <c r="L1381" i="3"/>
  <c r="L1413" i="3"/>
  <c r="L1445" i="3"/>
  <c r="L1485" i="3"/>
  <c r="L1517" i="3"/>
  <c r="L1549" i="3"/>
  <c r="L1581" i="3"/>
  <c r="L1613" i="3"/>
  <c r="L1645" i="3"/>
  <c r="L1677" i="3"/>
  <c r="L1709" i="3"/>
  <c r="L1749" i="3"/>
  <c r="L1781" i="3"/>
  <c r="L1813" i="3"/>
  <c r="L1845" i="3"/>
  <c r="L1877" i="3"/>
  <c r="L1909" i="3"/>
  <c r="L1941" i="3"/>
  <c r="L1965" i="3"/>
  <c r="L1989" i="3"/>
  <c r="L2021" i="3"/>
  <c r="L2039" i="3"/>
  <c r="L2063" i="3"/>
  <c r="L2079" i="3"/>
  <c r="L2095" i="3"/>
  <c r="L2111" i="3"/>
  <c r="L2127" i="3"/>
  <c r="L2143" i="3"/>
  <c r="L2159" i="3"/>
  <c r="L2183" i="3"/>
  <c r="L2271" i="3"/>
  <c r="L207" i="3"/>
  <c r="L223" i="3"/>
  <c r="L239" i="3"/>
  <c r="L255" i="3"/>
  <c r="L271" i="3"/>
  <c r="L287" i="3"/>
  <c r="L303" i="3"/>
  <c r="L319" i="3"/>
  <c r="L342" i="3"/>
  <c r="L350" i="3"/>
  <c r="L358" i="3"/>
  <c r="L366" i="3"/>
  <c r="L370" i="3"/>
  <c r="L378" i="3"/>
  <c r="L935" i="3"/>
  <c r="L939" i="3"/>
  <c r="L943" i="3"/>
  <c r="L947" i="3"/>
  <c r="L951" i="3"/>
  <c r="L955" i="3"/>
  <c r="L959" i="3"/>
  <c r="L963" i="3"/>
  <c r="L967" i="3"/>
  <c r="L971" i="3"/>
  <c r="L975" i="3"/>
  <c r="L979" i="3"/>
  <c r="L983" i="3"/>
  <c r="L987" i="3"/>
  <c r="L991" i="3"/>
  <c r="L995" i="3"/>
  <c r="L999" i="3"/>
  <c r="L1003" i="3"/>
  <c r="L1007" i="3"/>
  <c r="L1011" i="3"/>
  <c r="L1015" i="3"/>
  <c r="L1019" i="3"/>
  <c r="L1023" i="3"/>
  <c r="L1027" i="3"/>
  <c r="L1031" i="3"/>
  <c r="L1035" i="3"/>
  <c r="L1039" i="3"/>
  <c r="L1043" i="3"/>
  <c r="L1047" i="3"/>
  <c r="L1051" i="3"/>
  <c r="L1055" i="3"/>
  <c r="L1059" i="3"/>
  <c r="L1063" i="3"/>
  <c r="L1067" i="3"/>
  <c r="L1094" i="3"/>
  <c r="L1102" i="3"/>
  <c r="L1110" i="3"/>
  <c r="L1118" i="3"/>
  <c r="L1126" i="3"/>
  <c r="L1134" i="3"/>
  <c r="L1142" i="3"/>
  <c r="L1150" i="3"/>
  <c r="L1158" i="3"/>
  <c r="L1166" i="3"/>
  <c r="L1174" i="3"/>
  <c r="L1182" i="3"/>
  <c r="L1190" i="3"/>
  <c r="L1198" i="3"/>
  <c r="L1206" i="3"/>
  <c r="L1214" i="3"/>
  <c r="L1222" i="3"/>
  <c r="L1230" i="3"/>
  <c r="L1238" i="3"/>
  <c r="L1246" i="3"/>
  <c r="L1254" i="3"/>
  <c r="L1262" i="3"/>
  <c r="L1270" i="3"/>
  <c r="L1278" i="3"/>
  <c r="L1286" i="3"/>
  <c r="L1294" i="3"/>
  <c r="L1302" i="3"/>
  <c r="L1310" i="3"/>
  <c r="L1318" i="3"/>
  <c r="L1326" i="3"/>
  <c r="L1334" i="3"/>
  <c r="L1342" i="3"/>
  <c r="L1350" i="3"/>
  <c r="L1358" i="3"/>
  <c r="L1366" i="3"/>
  <c r="L1374" i="3"/>
  <c r="L1382" i="3"/>
  <c r="L1390" i="3"/>
  <c r="L1398" i="3"/>
  <c r="L1406" i="3"/>
  <c r="L1414" i="3"/>
  <c r="L1422" i="3"/>
  <c r="L1430" i="3"/>
  <c r="L1438" i="3"/>
  <c r="L1446" i="3"/>
  <c r="L1454" i="3"/>
  <c r="L1462" i="3"/>
  <c r="L1470" i="3"/>
  <c r="L1478" i="3"/>
  <c r="L1486" i="3"/>
  <c r="L1494" i="3"/>
  <c r="L1502" i="3"/>
  <c r="L1510" i="3"/>
  <c r="L1518" i="3"/>
  <c r="L1526" i="3"/>
  <c r="L1534" i="3"/>
  <c r="L1542" i="3"/>
  <c r="L1550" i="3"/>
  <c r="L1558" i="3"/>
  <c r="L1566" i="3"/>
  <c r="L1574" i="3"/>
  <c r="L1582" i="3"/>
  <c r="L1590" i="3"/>
  <c r="L1598" i="3"/>
  <c r="L1606" i="3"/>
  <c r="L1614" i="3"/>
  <c r="L1622" i="3"/>
  <c r="L1630" i="3"/>
  <c r="L1638" i="3"/>
  <c r="L1646" i="3"/>
  <c r="L1654" i="3"/>
  <c r="L1662" i="3"/>
  <c r="L1670" i="3"/>
  <c r="L1678" i="3"/>
  <c r="L1686" i="3"/>
  <c r="L1694" i="3"/>
  <c r="L1702" i="3"/>
  <c r="L1710" i="3"/>
  <c r="L1718" i="3"/>
  <c r="L1726" i="3"/>
  <c r="L1734" i="3"/>
  <c r="L1742" i="3"/>
  <c r="L1750" i="3"/>
  <c r="L1758" i="3"/>
  <c r="L1766" i="3"/>
  <c r="L1774" i="3"/>
  <c r="L1782" i="3"/>
  <c r="L1790" i="3"/>
  <c r="L1798" i="3"/>
  <c r="L1806" i="3"/>
  <c r="L1814" i="3"/>
  <c r="L1822" i="3"/>
  <c r="L1830" i="3"/>
  <c r="L1838" i="3"/>
  <c r="L1846" i="3"/>
  <c r="L1854" i="3"/>
  <c r="L1862" i="3"/>
  <c r="L1870" i="3"/>
  <c r="L1878" i="3"/>
  <c r="L1886" i="3"/>
  <c r="L1894" i="3"/>
  <c r="L1902" i="3"/>
  <c r="L1910" i="3"/>
  <c r="L1918" i="3"/>
  <c r="L1926" i="3"/>
  <c r="L1934" i="3"/>
  <c r="L1942" i="3"/>
  <c r="L1950" i="3"/>
  <c r="L1958" i="3"/>
  <c r="L1966" i="3"/>
  <c r="L1974" i="3"/>
  <c r="L1982" i="3"/>
  <c r="L1990" i="3"/>
  <c r="L1998" i="3"/>
  <c r="L2006" i="3"/>
  <c r="L2014" i="3"/>
  <c r="L2022" i="3"/>
  <c r="L2030" i="3"/>
  <c r="L2040" i="3"/>
  <c r="L2048" i="3"/>
  <c r="L2056" i="3"/>
  <c r="L2064" i="3"/>
  <c r="L2072" i="3"/>
  <c r="L2080" i="3"/>
  <c r="L2088" i="3"/>
  <c r="L2096" i="3"/>
  <c r="L2104" i="3"/>
  <c r="L2112" i="3"/>
  <c r="L2120" i="3"/>
  <c r="L2128" i="3"/>
  <c r="L2136" i="3"/>
  <c r="L2144" i="3"/>
  <c r="L2152" i="3"/>
  <c r="L2160" i="3"/>
  <c r="L2168" i="3"/>
  <c r="L2176" i="3"/>
  <c r="L2184" i="3"/>
  <c r="L2192" i="3"/>
  <c r="L2200" i="3"/>
  <c r="L2208" i="3"/>
  <c r="L2216" i="3"/>
  <c r="L2224" i="3"/>
  <c r="L2232" i="3"/>
  <c r="L2240" i="3"/>
  <c r="L2248" i="3"/>
  <c r="L2256" i="3"/>
  <c r="L2264" i="3"/>
  <c r="L2272" i="3"/>
  <c r="L17" i="3"/>
  <c r="L37" i="3"/>
  <c r="L53" i="3"/>
  <c r="L69" i="3"/>
  <c r="L81" i="3"/>
  <c r="L93" i="3"/>
  <c r="L109" i="3"/>
  <c r="L125" i="3"/>
  <c r="L141" i="3"/>
  <c r="L157" i="3"/>
  <c r="L177" i="3"/>
  <c r="L193" i="3"/>
  <c r="L220" i="3"/>
  <c r="L244" i="3"/>
  <c r="L276" i="3"/>
  <c r="L300" i="3"/>
  <c r="L332" i="3"/>
  <c r="L385" i="3"/>
  <c r="L397" i="3"/>
  <c r="L413" i="3"/>
  <c r="L429" i="3"/>
  <c r="L449" i="3"/>
  <c r="L469" i="3"/>
  <c r="L489" i="3"/>
  <c r="L501" i="3"/>
  <c r="L517" i="3"/>
  <c r="L533" i="3"/>
  <c r="L549" i="3"/>
  <c r="L565" i="3"/>
  <c r="L581" i="3"/>
  <c r="L597" i="3"/>
  <c r="L613" i="3"/>
  <c r="L621" i="3"/>
  <c r="L637" i="3"/>
  <c r="L653" i="3"/>
  <c r="L669" i="3"/>
  <c r="L689" i="3"/>
  <c r="L709" i="3"/>
  <c r="L729" i="3"/>
  <c r="L745" i="3"/>
  <c r="L757" i="3"/>
  <c r="L773" i="3"/>
  <c r="L793" i="3"/>
  <c r="L809" i="3"/>
  <c r="L825" i="3"/>
  <c r="L841" i="3"/>
  <c r="L857" i="3"/>
  <c r="L869" i="3"/>
  <c r="L889" i="3"/>
  <c r="L909" i="3"/>
  <c r="L1082" i="3"/>
  <c r="L1107" i="3"/>
  <c r="L1139" i="3"/>
  <c r="L1171" i="3"/>
  <c r="L1203" i="3"/>
  <c r="L1235" i="3"/>
  <c r="L1267" i="3"/>
  <c r="L1299" i="3"/>
  <c r="L1331" i="3"/>
  <c r="L1363" i="3"/>
  <c r="L1403" i="3"/>
  <c r="L1435" i="3"/>
  <c r="L1467" i="3"/>
  <c r="L1499" i="3"/>
  <c r="L1531" i="3"/>
  <c r="L1563" i="3"/>
  <c r="L1595" i="3"/>
  <c r="L1627" i="3"/>
  <c r="L1659" i="3"/>
  <c r="L1691" i="3"/>
  <c r="L1723" i="3"/>
  <c r="L1755" i="3"/>
  <c r="L1787" i="3"/>
  <c r="L1819" i="3"/>
  <c r="L1859" i="3"/>
  <c r="L1891" i="3"/>
  <c r="L1923" i="3"/>
  <c r="L1955" i="3"/>
  <c r="L1987" i="3"/>
  <c r="L2011" i="3"/>
  <c r="L2053" i="3"/>
  <c r="L2085" i="3"/>
  <c r="L2117" i="3"/>
  <c r="L2149" i="3"/>
  <c r="L2205" i="3"/>
  <c r="L2237" i="3"/>
  <c r="L2269" i="3"/>
  <c r="L221" i="3"/>
  <c r="L253" i="3"/>
  <c r="L285" i="3"/>
  <c r="L317" i="3"/>
  <c r="L341" i="3"/>
  <c r="L357" i="3"/>
  <c r="L365" i="3"/>
  <c r="L381" i="3"/>
  <c r="L946" i="3"/>
  <c r="L966" i="3"/>
  <c r="L986" i="3"/>
  <c r="L1002" i="3"/>
  <c r="L1014" i="3"/>
  <c r="L1026" i="3"/>
  <c r="L1042" i="3"/>
  <c r="L1058" i="3"/>
  <c r="L1100" i="3"/>
  <c r="L1132" i="3"/>
  <c r="L1164" i="3"/>
  <c r="L1204" i="3"/>
  <c r="L1236" i="3"/>
  <c r="L1268" i="3"/>
  <c r="L1292" i="3"/>
  <c r="L1324" i="3"/>
  <c r="L1356" i="3"/>
  <c r="L1388" i="3"/>
  <c r="L1420" i="3"/>
  <c r="L1452" i="3"/>
  <c r="L1484" i="3"/>
  <c r="L1516" i="3"/>
  <c r="L1540" i="3"/>
  <c r="L1572" i="3"/>
  <c r="L1604" i="3"/>
  <c r="L1644" i="3"/>
  <c r="L1676" i="3"/>
  <c r="L1708" i="3"/>
  <c r="L1740" i="3"/>
  <c r="L1780" i="3"/>
  <c r="L1812" i="3"/>
  <c r="L1844" i="3"/>
  <c r="L1876" i="3"/>
  <c r="L1908" i="3"/>
  <c r="L1948" i="3"/>
  <c r="L1988" i="3"/>
  <c r="L2038" i="3"/>
  <c r="L2070" i="3"/>
  <c r="L2102" i="3"/>
  <c r="L2134" i="3"/>
  <c r="L2174" i="3"/>
  <c r="L2206" i="3"/>
  <c r="L2238" i="3"/>
  <c r="L2246" i="3"/>
  <c r="L6" i="3"/>
  <c r="L26" i="3"/>
  <c r="L42" i="3"/>
  <c r="L58" i="3"/>
  <c r="L74" i="3"/>
  <c r="L90" i="3"/>
  <c r="L106" i="3"/>
  <c r="L122" i="3"/>
  <c r="L138" i="3"/>
  <c r="L154" i="3"/>
  <c r="L170" i="3"/>
  <c r="L186" i="3"/>
  <c r="L206" i="3"/>
  <c r="L238" i="3"/>
  <c r="L270" i="3"/>
  <c r="L310" i="3"/>
  <c r="L394" i="3"/>
  <c r="L410" i="3"/>
  <c r="L426" i="3"/>
  <c r="L442" i="3"/>
  <c r="L462" i="3"/>
  <c r="L478" i="3"/>
  <c r="L494" i="3"/>
  <c r="L510" i="3"/>
  <c r="L526" i="3"/>
  <c r="L542" i="3"/>
  <c r="L558" i="3"/>
  <c r="L566" i="3"/>
  <c r="L582" i="3"/>
  <c r="L598" i="3"/>
  <c r="L614" i="3"/>
  <c r="L630" i="3"/>
  <c r="L646" i="3"/>
  <c r="L654" i="3"/>
  <c r="L670" i="3"/>
  <c r="L686" i="3"/>
  <c r="L702" i="3"/>
  <c r="L718" i="3"/>
  <c r="L734" i="3"/>
  <c r="L750" i="3"/>
  <c r="L766" i="3"/>
  <c r="L786" i="3"/>
  <c r="L802" i="3"/>
  <c r="L814" i="3"/>
  <c r="L834" i="3"/>
  <c r="L850" i="3"/>
  <c r="L866" i="3"/>
  <c r="L882" i="3"/>
  <c r="L898" i="3"/>
  <c r="L914" i="3"/>
  <c r="L930" i="3"/>
  <c r="L1071" i="3"/>
  <c r="L1087" i="3"/>
  <c r="L1117" i="3"/>
  <c r="L1157" i="3"/>
  <c r="L1197" i="3"/>
  <c r="L1237" i="3"/>
  <c r="L1269" i="3"/>
  <c r="L1301" i="3"/>
  <c r="L1333" i="3"/>
  <c r="L1365" i="3"/>
  <c r="L1397" i="3"/>
  <c r="L1429" i="3"/>
  <c r="L1461" i="3"/>
  <c r="L1493" i="3"/>
  <c r="L1525" i="3"/>
  <c r="L1557" i="3"/>
  <c r="L1597" i="3"/>
  <c r="L1629" i="3"/>
  <c r="L1661" i="3"/>
  <c r="L1693" i="3"/>
  <c r="L1725" i="3"/>
  <c r="L1757" i="3"/>
  <c r="L1789" i="3"/>
  <c r="L1821" i="3"/>
  <c r="L1853" i="3"/>
  <c r="L1885" i="3"/>
  <c r="L1917" i="3"/>
  <c r="L1949" i="3"/>
  <c r="L1981" i="3"/>
  <c r="L1997" i="3"/>
  <c r="L2029" i="3"/>
  <c r="L2047" i="3"/>
  <c r="L2071" i="3"/>
  <c r="L2087" i="3"/>
  <c r="L2103" i="3"/>
  <c r="L2119" i="3"/>
  <c r="L2135" i="3"/>
  <c r="L2151" i="3"/>
  <c r="L2167" i="3"/>
  <c r="L2175" i="3"/>
  <c r="L2191" i="3"/>
  <c r="L2199" i="3"/>
  <c r="L2207" i="3"/>
  <c r="L2215" i="3"/>
  <c r="L2223" i="3"/>
  <c r="L2231" i="3"/>
  <c r="L2239" i="3"/>
  <c r="L2263" i="3"/>
  <c r="L199" i="3"/>
  <c r="L215" i="3"/>
  <c r="L231" i="3"/>
  <c r="L247" i="3"/>
  <c r="L263" i="3"/>
  <c r="L279" i="3"/>
  <c r="L295" i="3"/>
  <c r="L311" i="3"/>
  <c r="L327" i="3"/>
  <c r="L335" i="3"/>
  <c r="L346" i="3"/>
  <c r="L354" i="3"/>
  <c r="L362" i="3"/>
  <c r="L374" i="3"/>
  <c r="L3" i="3"/>
  <c r="L7" i="3"/>
  <c r="L11" i="3"/>
  <c r="L15" i="3"/>
  <c r="L19" i="3"/>
  <c r="L23" i="3"/>
  <c r="L27" i="3"/>
  <c r="L31" i="3"/>
  <c r="L35" i="3"/>
  <c r="L39" i="3"/>
  <c r="L43" i="3"/>
  <c r="L47" i="3"/>
  <c r="L51" i="3"/>
  <c r="L55" i="3"/>
  <c r="L59" i="3"/>
  <c r="L63" i="3"/>
  <c r="L67" i="3"/>
  <c r="L71" i="3"/>
  <c r="L75" i="3"/>
  <c r="L79" i="3"/>
  <c r="L83" i="3"/>
  <c r="L87" i="3"/>
  <c r="L91" i="3"/>
  <c r="L95" i="3"/>
  <c r="L99" i="3"/>
  <c r="L103" i="3"/>
  <c r="L107" i="3"/>
  <c r="L111" i="3"/>
  <c r="L115" i="3"/>
  <c r="L119" i="3"/>
  <c r="L123" i="3"/>
  <c r="L127" i="3"/>
  <c r="L131" i="3"/>
  <c r="L135" i="3"/>
  <c r="L139" i="3"/>
  <c r="L143" i="3"/>
  <c r="L147" i="3"/>
  <c r="L151" i="3"/>
  <c r="L155" i="3"/>
  <c r="L159" i="3"/>
  <c r="L163" i="3"/>
  <c r="L167" i="3"/>
  <c r="L171" i="3"/>
  <c r="L175" i="3"/>
  <c r="L179" i="3"/>
  <c r="L183" i="3"/>
  <c r="L187" i="3"/>
  <c r="L191" i="3"/>
  <c r="L195" i="3"/>
  <c r="L200" i="3"/>
  <c r="L208" i="3"/>
  <c r="L216" i="3"/>
  <c r="L224" i="3"/>
  <c r="L232" i="3"/>
  <c r="L240" i="3"/>
  <c r="L248" i="3"/>
  <c r="L256" i="3"/>
  <c r="L264" i="3"/>
  <c r="L272" i="3"/>
  <c r="L280" i="3"/>
  <c r="L288" i="3"/>
  <c r="L296" i="3"/>
  <c r="L304" i="3"/>
  <c r="L312" i="3"/>
  <c r="L320" i="3"/>
  <c r="L328" i="3"/>
  <c r="L336" i="3"/>
  <c r="L383" i="3"/>
  <c r="L387" i="3"/>
  <c r="L391" i="3"/>
  <c r="L395" i="3"/>
  <c r="L399" i="3"/>
  <c r="L403" i="3"/>
  <c r="L407" i="3"/>
  <c r="L411" i="3"/>
  <c r="L415" i="3"/>
  <c r="L419" i="3"/>
  <c r="L423" i="3"/>
  <c r="L427" i="3"/>
  <c r="L431" i="3"/>
  <c r="L435" i="3"/>
  <c r="L439" i="3"/>
  <c r="L443" i="3"/>
  <c r="L447" i="3"/>
  <c r="L451" i="3"/>
  <c r="L455" i="3"/>
  <c r="L459" i="3"/>
  <c r="L463" i="3"/>
  <c r="L467" i="3"/>
  <c r="L471" i="3"/>
  <c r="L475" i="3"/>
  <c r="L479" i="3"/>
  <c r="L483" i="3"/>
  <c r="L487" i="3"/>
  <c r="L491" i="3"/>
  <c r="L495" i="3"/>
  <c r="L499" i="3"/>
  <c r="L503" i="3"/>
  <c r="L507" i="3"/>
  <c r="L511" i="3"/>
  <c r="L515" i="3"/>
  <c r="L519" i="3"/>
  <c r="L523" i="3"/>
  <c r="L527" i="3"/>
  <c r="L531" i="3"/>
  <c r="L535" i="3"/>
  <c r="L539" i="3"/>
  <c r="L543" i="3"/>
  <c r="L547" i="3"/>
  <c r="L551" i="3"/>
  <c r="L555" i="3"/>
  <c r="L559" i="3"/>
  <c r="L563" i="3"/>
  <c r="L567" i="3"/>
  <c r="L571" i="3"/>
  <c r="L575" i="3"/>
  <c r="L579" i="3"/>
  <c r="L583" i="3"/>
  <c r="L587" i="3"/>
  <c r="L591" i="3"/>
  <c r="L595" i="3"/>
  <c r="L599" i="3"/>
  <c r="L603" i="3"/>
  <c r="L607" i="3"/>
  <c r="L611" i="3"/>
  <c r="L615" i="3"/>
  <c r="L619" i="3"/>
  <c r="L623" i="3"/>
  <c r="L627" i="3"/>
  <c r="L631" i="3"/>
  <c r="L635" i="3"/>
  <c r="L639" i="3"/>
  <c r="L643" i="3"/>
  <c r="L647" i="3"/>
  <c r="L651" i="3"/>
  <c r="L655" i="3"/>
  <c r="L659" i="3"/>
  <c r="L663" i="3"/>
  <c r="L667" i="3"/>
  <c r="L671" i="3"/>
  <c r="L675" i="3"/>
  <c r="L679" i="3"/>
  <c r="L683" i="3"/>
  <c r="L687" i="3"/>
  <c r="L691" i="3"/>
  <c r="L695" i="3"/>
  <c r="L699" i="3"/>
  <c r="L703" i="3"/>
  <c r="L707" i="3"/>
  <c r="L711" i="3"/>
  <c r="L715" i="3"/>
  <c r="L719" i="3"/>
  <c r="L723" i="3"/>
  <c r="L727" i="3"/>
  <c r="L731" i="3"/>
  <c r="L735" i="3"/>
  <c r="L739" i="3"/>
  <c r="L743" i="3"/>
  <c r="L747" i="3"/>
  <c r="L751" i="3"/>
  <c r="L755" i="3"/>
  <c r="L759" i="3"/>
  <c r="L763" i="3"/>
  <c r="L767" i="3"/>
  <c r="L771" i="3"/>
  <c r="L775" i="3"/>
  <c r="L779" i="3"/>
  <c r="L783" i="3"/>
  <c r="L787" i="3"/>
  <c r="L791" i="3"/>
  <c r="L795" i="3"/>
  <c r="L799" i="3"/>
  <c r="L803" i="3"/>
  <c r="L807" i="3"/>
  <c r="L811" i="3"/>
  <c r="L815" i="3"/>
  <c r="L819" i="3"/>
  <c r="L823" i="3"/>
  <c r="L827" i="3"/>
  <c r="L831" i="3"/>
  <c r="L835" i="3"/>
  <c r="L839" i="3"/>
  <c r="L843" i="3"/>
  <c r="L847" i="3"/>
  <c r="L851" i="3"/>
  <c r="L855" i="3"/>
  <c r="L859" i="3"/>
  <c r="L863" i="3"/>
  <c r="L867" i="3"/>
  <c r="L871" i="3"/>
  <c r="L875" i="3"/>
  <c r="L879" i="3"/>
  <c r="L883" i="3"/>
  <c r="L887" i="3"/>
  <c r="L891" i="3"/>
  <c r="L895" i="3"/>
  <c r="L899" i="3"/>
  <c r="L903" i="3"/>
  <c r="L907" i="3"/>
  <c r="L911" i="3"/>
  <c r="L915" i="3"/>
  <c r="L919" i="3"/>
  <c r="L923" i="3"/>
  <c r="L927" i="3"/>
  <c r="L931" i="3"/>
  <c r="L1072" i="3"/>
  <c r="L1076" i="3"/>
  <c r="L1080" i="3"/>
  <c r="L1084" i="3"/>
  <c r="L1088" i="3"/>
  <c r="L1095" i="3"/>
  <c r="L1103" i="3"/>
  <c r="L1111" i="3"/>
  <c r="L1119" i="3"/>
  <c r="L1127" i="3"/>
  <c r="L1135" i="3"/>
  <c r="L1143" i="3"/>
  <c r="L1151" i="3"/>
  <c r="L1159" i="3"/>
  <c r="L1167" i="3"/>
  <c r="L1175" i="3"/>
  <c r="L1183" i="3"/>
  <c r="L1191" i="3"/>
  <c r="L1199" i="3"/>
  <c r="L1207" i="3"/>
  <c r="L1215" i="3"/>
  <c r="L1223" i="3"/>
  <c r="L1231" i="3"/>
  <c r="L1239" i="3"/>
  <c r="L1247" i="3"/>
  <c r="L1255" i="3"/>
  <c r="L1263" i="3"/>
  <c r="L1271" i="3"/>
  <c r="L1279" i="3"/>
  <c r="L1287" i="3"/>
  <c r="L1295" i="3"/>
  <c r="L1303" i="3"/>
  <c r="L1311" i="3"/>
  <c r="L1319" i="3"/>
  <c r="L1327" i="3"/>
  <c r="L1335" i="3"/>
  <c r="L1343" i="3"/>
  <c r="L1351" i="3"/>
  <c r="L1359" i="3"/>
  <c r="L1367" i="3"/>
  <c r="L1375" i="3"/>
  <c r="L1383" i="3"/>
  <c r="L1391" i="3"/>
  <c r="L1399" i="3"/>
  <c r="L1407" i="3"/>
  <c r="L1415" i="3"/>
  <c r="L1423" i="3"/>
  <c r="L1431" i="3"/>
  <c r="L1439" i="3"/>
  <c r="L1447" i="3"/>
  <c r="L1455" i="3"/>
  <c r="L1463" i="3"/>
  <c r="L1471" i="3"/>
  <c r="L1479" i="3"/>
  <c r="L1487" i="3"/>
  <c r="L1495" i="3"/>
  <c r="L1503" i="3"/>
  <c r="L1511" i="3"/>
  <c r="L1519" i="3"/>
  <c r="L1527" i="3"/>
  <c r="L1535" i="3"/>
  <c r="L1543" i="3"/>
  <c r="L1551" i="3"/>
  <c r="L1559" i="3"/>
  <c r="L1567" i="3"/>
  <c r="L1575" i="3"/>
  <c r="L1583" i="3"/>
  <c r="L1591" i="3"/>
  <c r="L1599" i="3"/>
  <c r="L1607" i="3"/>
  <c r="L1615" i="3"/>
  <c r="L1623" i="3"/>
  <c r="L1631" i="3"/>
  <c r="L1639" i="3"/>
  <c r="L1647" i="3"/>
  <c r="L1655" i="3"/>
  <c r="L1663" i="3"/>
  <c r="L1671" i="3"/>
  <c r="L1679" i="3"/>
  <c r="L1687" i="3"/>
  <c r="L1695" i="3"/>
  <c r="L1703" i="3"/>
  <c r="L1711" i="3"/>
  <c r="L1719" i="3"/>
  <c r="L1727" i="3"/>
  <c r="L1735" i="3"/>
  <c r="L1743" i="3"/>
  <c r="L1751" i="3"/>
  <c r="L1759" i="3"/>
  <c r="L1767" i="3"/>
  <c r="L1775" i="3"/>
  <c r="L1783" i="3"/>
  <c r="L1791" i="3"/>
  <c r="L1799" i="3"/>
  <c r="L1807" i="3"/>
  <c r="L1815" i="3"/>
  <c r="L1823" i="3"/>
  <c r="L1831" i="3"/>
  <c r="L1839" i="3"/>
  <c r="L1847" i="3"/>
  <c r="L1855" i="3"/>
  <c r="L1863" i="3"/>
  <c r="L1871" i="3"/>
  <c r="L1879" i="3"/>
  <c r="L1887" i="3"/>
  <c r="L1895" i="3"/>
  <c r="L1903" i="3"/>
  <c r="L1911" i="3"/>
  <c r="L1919" i="3"/>
  <c r="L1927" i="3"/>
  <c r="L1935" i="3"/>
  <c r="L1943" i="3"/>
  <c r="L1951" i="3"/>
  <c r="L1959" i="3"/>
  <c r="L1967" i="3"/>
  <c r="L1975" i="3"/>
  <c r="L1983" i="3"/>
  <c r="L1991" i="3"/>
  <c r="L1999" i="3"/>
  <c r="L2007" i="3"/>
  <c r="L2015" i="3"/>
  <c r="L2023" i="3"/>
  <c r="L2031" i="3"/>
  <c r="L2041" i="3"/>
  <c r="L2049" i="3"/>
  <c r="L2057" i="3"/>
  <c r="L2065" i="3"/>
  <c r="L2073" i="3"/>
  <c r="L2081" i="3"/>
  <c r="L2089" i="3"/>
  <c r="L2097" i="3"/>
  <c r="L2105" i="3"/>
  <c r="L2113" i="3"/>
  <c r="L2121" i="3"/>
  <c r="L2129" i="3"/>
  <c r="L2137" i="3"/>
  <c r="L2145" i="3"/>
  <c r="L2153" i="3"/>
  <c r="L2161" i="3"/>
  <c r="L2169" i="3"/>
  <c r="L2177" i="3"/>
  <c r="L2185" i="3"/>
  <c r="L2193" i="3"/>
  <c r="L2201" i="3"/>
  <c r="L2209" i="3"/>
  <c r="L2217" i="3"/>
  <c r="L2225" i="3"/>
  <c r="L2233" i="3"/>
  <c r="L2241" i="3"/>
  <c r="L2249" i="3"/>
  <c r="L2257" i="3"/>
  <c r="L2265" i="3"/>
  <c r="L2273" i="3"/>
  <c r="L5" i="3"/>
  <c r="L21" i="3"/>
  <c r="L33" i="3"/>
  <c r="L49" i="3"/>
  <c r="L57" i="3"/>
  <c r="L73" i="3"/>
  <c r="L89" i="3"/>
  <c r="L105" i="3"/>
  <c r="L121" i="3"/>
  <c r="L137" i="3"/>
  <c r="L149" i="3"/>
  <c r="L165" i="3"/>
  <c r="L181" i="3"/>
  <c r="L197" i="3"/>
  <c r="L228" i="3"/>
  <c r="L260" i="3"/>
  <c r="L284" i="3"/>
  <c r="L316" i="3"/>
  <c r="L324" i="3"/>
  <c r="L340" i="3"/>
  <c r="L401" i="3"/>
  <c r="L421" i="3"/>
  <c r="L437" i="3"/>
  <c r="L453" i="3"/>
  <c r="L465" i="3"/>
  <c r="L485" i="3"/>
  <c r="L505" i="3"/>
  <c r="L521" i="3"/>
  <c r="L541" i="3"/>
  <c r="L557" i="3"/>
  <c r="L573" i="3"/>
  <c r="L585" i="3"/>
  <c r="L601" i="3"/>
  <c r="L617" i="3"/>
  <c r="L633" i="3"/>
  <c r="L649" i="3"/>
  <c r="L665" i="3"/>
  <c r="L681" i="3"/>
  <c r="L697" i="3"/>
  <c r="L713" i="3"/>
  <c r="L725" i="3"/>
  <c r="L741" i="3"/>
  <c r="L761" i="3"/>
  <c r="L781" i="3"/>
  <c r="L797" i="3"/>
  <c r="L817" i="3"/>
  <c r="L833" i="3"/>
  <c r="L849" i="3"/>
  <c r="L865" i="3"/>
  <c r="L881" i="3"/>
  <c r="L897" i="3"/>
  <c r="L905" i="3"/>
  <c r="L921" i="3"/>
  <c r="L929" i="3"/>
  <c r="L1070" i="3"/>
  <c r="L1086" i="3"/>
  <c r="L1115" i="3"/>
  <c r="L1147" i="3"/>
  <c r="L1179" i="3"/>
  <c r="L1211" i="3"/>
  <c r="L1243" i="3"/>
  <c r="L1275" i="3"/>
  <c r="L1315" i="3"/>
  <c r="L1347" i="3"/>
  <c r="L1379" i="3"/>
  <c r="L1411" i="3"/>
  <c r="L1451" i="3"/>
  <c r="L1483" i="3"/>
  <c r="L1515" i="3"/>
  <c r="L1547" i="3"/>
  <c r="L1579" i="3"/>
  <c r="L1611" i="3"/>
  <c r="L1643" i="3"/>
  <c r="L1675" i="3"/>
  <c r="L1707" i="3"/>
  <c r="L1731" i="3"/>
  <c r="L1763" i="3"/>
  <c r="L1795" i="3"/>
  <c r="L1827" i="3"/>
  <c r="L1851" i="3"/>
  <c r="L1883" i="3"/>
  <c r="L1915" i="3"/>
  <c r="L1947" i="3"/>
  <c r="L1979" i="3"/>
  <c r="L2019" i="3"/>
  <c r="L2037" i="3"/>
  <c r="L2069" i="3"/>
  <c r="L2101" i="3"/>
  <c r="L2125" i="3"/>
  <c r="L2157" i="3"/>
  <c r="L2181" i="3"/>
  <c r="L2221" i="3"/>
  <c r="L2245" i="3"/>
  <c r="L229" i="3"/>
  <c r="L261" i="3"/>
  <c r="L293" i="3"/>
  <c r="L325" i="3"/>
  <c r="L345" i="3"/>
  <c r="L361" i="3"/>
  <c r="L369" i="3"/>
  <c r="L377" i="3"/>
  <c r="L934" i="3"/>
  <c r="L950" i="3"/>
  <c r="L962" i="3"/>
  <c r="L978" i="3"/>
  <c r="L998" i="3"/>
  <c r="L1018" i="3"/>
  <c r="L1038" i="3"/>
  <c r="L1054" i="3"/>
  <c r="L1116" i="3"/>
  <c r="L1148" i="3"/>
  <c r="L1172" i="3"/>
  <c r="L1196" i="3"/>
  <c r="L1228" i="3"/>
  <c r="L1260" i="3"/>
  <c r="L1300" i="3"/>
  <c r="L1332" i="3"/>
  <c r="L1372" i="3"/>
  <c r="L1404" i="3"/>
  <c r="L1436" i="3"/>
  <c r="L1476" i="3"/>
  <c r="L1508" i="3"/>
  <c r="L1548" i="3"/>
  <c r="L1580" i="3"/>
  <c r="L1620" i="3"/>
  <c r="L1652" i="3"/>
  <c r="L1684" i="3"/>
  <c r="L1716" i="3"/>
  <c r="L1748" i="3"/>
  <c r="L1788" i="3"/>
  <c r="L1820" i="3"/>
  <c r="L1852" i="3"/>
  <c r="L1884" i="3"/>
  <c r="L1916" i="3"/>
  <c r="L1940" i="3"/>
  <c r="L1972" i="3"/>
  <c r="L1996" i="3"/>
  <c r="L2020" i="3"/>
  <c r="L2054" i="3"/>
  <c r="L2086" i="3"/>
  <c r="L2118" i="3"/>
  <c r="L2150" i="3"/>
  <c r="L2182" i="3"/>
  <c r="L2222" i="3"/>
  <c r="L2262" i="3"/>
  <c r="L18" i="3"/>
  <c r="L34" i="3"/>
  <c r="L50" i="3"/>
  <c r="L66" i="3"/>
  <c r="L86" i="3"/>
  <c r="L102" i="3"/>
  <c r="L118" i="3"/>
  <c r="L134" i="3"/>
  <c r="L150" i="3"/>
  <c r="L166" i="3"/>
  <c r="L182" i="3"/>
  <c r="L198" i="3"/>
  <c r="L230" i="3"/>
  <c r="L262" i="3"/>
  <c r="L278" i="3"/>
  <c r="L302" i="3"/>
  <c r="L326" i="3"/>
  <c r="L334" i="3"/>
  <c r="L386" i="3"/>
  <c r="L406" i="3"/>
  <c r="L422" i="3"/>
  <c r="L438" i="3"/>
  <c r="L454" i="3"/>
  <c r="L474" i="3"/>
  <c r="L490" i="3"/>
  <c r="L506" i="3"/>
  <c r="L522" i="3"/>
  <c r="L534" i="3"/>
  <c r="L550" i="3"/>
  <c r="L570" i="3"/>
  <c r="L586" i="3"/>
  <c r="L606" i="3"/>
  <c r="L622" i="3"/>
  <c r="L638" i="3"/>
  <c r="L658" i="3"/>
  <c r="L674" i="3"/>
  <c r="L694" i="3"/>
  <c r="L714" i="3"/>
  <c r="L730" i="3"/>
  <c r="L746" i="3"/>
  <c r="L758" i="3"/>
  <c r="L774" i="3"/>
  <c r="L790" i="3"/>
  <c r="L806" i="3"/>
  <c r="L822" i="3"/>
  <c r="L830" i="3"/>
  <c r="L846" i="3"/>
  <c r="L862" i="3"/>
  <c r="L878" i="3"/>
  <c r="L894" i="3"/>
  <c r="L910" i="3"/>
  <c r="L926" i="3"/>
  <c r="L1079" i="3"/>
  <c r="L1101" i="3"/>
  <c r="L1133" i="3"/>
  <c r="L1165" i="3"/>
  <c r="L1189" i="3"/>
  <c r="L1221" i="3"/>
  <c r="L1261" i="3"/>
  <c r="L1293" i="3"/>
  <c r="L1325" i="3"/>
  <c r="L1357" i="3"/>
  <c r="L1389" i="3"/>
  <c r="L1421" i="3"/>
  <c r="L1453" i="3"/>
  <c r="L1477" i="3"/>
  <c r="L1509" i="3"/>
  <c r="L1541" i="3"/>
  <c r="L1573" i="3"/>
  <c r="L1605" i="3"/>
  <c r="L1637" i="3"/>
  <c r="L1669" i="3"/>
  <c r="L1701" i="3"/>
  <c r="L1733" i="3"/>
  <c r="L1765" i="3"/>
  <c r="L1797" i="3"/>
  <c r="L1829" i="3"/>
  <c r="L1861" i="3"/>
  <c r="L1893" i="3"/>
  <c r="L1925" i="3"/>
  <c r="L1957" i="3"/>
  <c r="L2005" i="3"/>
  <c r="L2055" i="3"/>
  <c r="L2247" i="3"/>
  <c r="L209" i="3"/>
  <c r="L225" i="3"/>
  <c r="L241" i="3"/>
  <c r="L257" i="3"/>
  <c r="L273" i="3"/>
  <c r="L297" i="3"/>
  <c r="L313" i="3"/>
  <c r="L329" i="3"/>
  <c r="L343" i="3"/>
  <c r="L351" i="3"/>
  <c r="L355" i="3"/>
  <c r="L363" i="3"/>
  <c r="L371" i="3"/>
  <c r="L379" i="3"/>
  <c r="L932" i="3"/>
  <c r="L936" i="3"/>
  <c r="L940" i="3"/>
  <c r="L944" i="3"/>
  <c r="L948" i="3"/>
  <c r="L952" i="3"/>
  <c r="L956" i="3"/>
  <c r="L960" i="3"/>
  <c r="L964" i="3"/>
  <c r="L968" i="3"/>
  <c r="L972" i="3"/>
  <c r="L976" i="3"/>
  <c r="L980" i="3"/>
  <c r="L984" i="3"/>
  <c r="L988" i="3"/>
  <c r="L992" i="3"/>
  <c r="L996" i="3"/>
  <c r="L1000" i="3"/>
  <c r="L1004" i="3"/>
  <c r="L1008" i="3"/>
  <c r="L1012" i="3"/>
  <c r="L1016" i="3"/>
  <c r="L1020" i="3"/>
  <c r="L1024" i="3"/>
  <c r="L1028" i="3"/>
  <c r="L1032" i="3"/>
  <c r="L1036" i="3"/>
  <c r="L1040" i="3"/>
  <c r="L1044" i="3"/>
  <c r="L1048" i="3"/>
  <c r="L1052" i="3"/>
  <c r="L1056" i="3"/>
  <c r="L1060" i="3"/>
  <c r="L1064" i="3"/>
  <c r="L1068" i="3"/>
  <c r="L1096" i="3"/>
  <c r="L1104" i="3"/>
  <c r="L1112" i="3"/>
  <c r="L1120" i="3"/>
  <c r="L1128" i="3"/>
  <c r="L1136" i="3"/>
  <c r="L1144" i="3"/>
  <c r="L1152" i="3"/>
  <c r="L1160" i="3"/>
  <c r="L1168" i="3"/>
  <c r="L1176" i="3"/>
  <c r="L1184" i="3"/>
  <c r="L1192" i="3"/>
  <c r="L1200" i="3"/>
  <c r="L1208" i="3"/>
  <c r="L1216" i="3"/>
  <c r="L1224" i="3"/>
  <c r="L1232" i="3"/>
  <c r="L1240" i="3"/>
  <c r="L1248" i="3"/>
  <c r="L1256" i="3"/>
  <c r="L1264" i="3"/>
  <c r="L1272" i="3"/>
  <c r="L1280" i="3"/>
  <c r="L1288" i="3"/>
  <c r="L1296" i="3"/>
  <c r="L1304" i="3"/>
  <c r="L1312" i="3"/>
  <c r="L1320" i="3"/>
  <c r="L1328" i="3"/>
  <c r="L1336" i="3"/>
  <c r="L1344" i="3"/>
  <c r="L1352" i="3"/>
  <c r="L1360" i="3"/>
  <c r="L1368" i="3"/>
  <c r="L1376" i="3"/>
  <c r="L1384" i="3"/>
  <c r="L1392" i="3"/>
  <c r="L1400" i="3"/>
  <c r="L1408" i="3"/>
  <c r="L1416" i="3"/>
  <c r="L1424" i="3"/>
  <c r="L1432" i="3"/>
  <c r="L1440" i="3"/>
  <c r="L1448" i="3"/>
  <c r="L1456" i="3"/>
  <c r="L1464" i="3"/>
  <c r="L1472" i="3"/>
  <c r="L1480" i="3"/>
  <c r="L1488" i="3"/>
  <c r="L1496" i="3"/>
  <c r="L1504" i="3"/>
  <c r="L1512" i="3"/>
  <c r="L1520" i="3"/>
  <c r="L1528" i="3"/>
  <c r="L1536" i="3"/>
  <c r="L1544" i="3"/>
  <c r="L1552" i="3"/>
  <c r="L1560" i="3"/>
  <c r="L1568" i="3"/>
  <c r="L1576" i="3"/>
  <c r="L1584" i="3"/>
  <c r="L1592" i="3"/>
  <c r="L1600" i="3"/>
  <c r="L1608" i="3"/>
  <c r="L1616" i="3"/>
  <c r="L1624" i="3"/>
  <c r="L1632" i="3"/>
  <c r="L1640" i="3"/>
  <c r="L1648" i="3"/>
  <c r="L1656" i="3"/>
  <c r="L1664" i="3"/>
  <c r="L1672" i="3"/>
  <c r="L1680" i="3"/>
  <c r="L1688" i="3"/>
  <c r="L1696" i="3"/>
  <c r="L1704" i="3"/>
  <c r="L1712" i="3"/>
  <c r="L1720" i="3"/>
  <c r="L1728" i="3"/>
  <c r="L1736" i="3"/>
  <c r="L1744" i="3"/>
  <c r="L1752" i="3"/>
  <c r="L1760" i="3"/>
  <c r="L1768" i="3"/>
  <c r="L1776" i="3"/>
  <c r="L1784" i="3"/>
  <c r="L1792" i="3"/>
  <c r="L1800" i="3"/>
  <c r="L1808" i="3"/>
  <c r="L1816" i="3"/>
  <c r="L1824" i="3"/>
  <c r="L1832" i="3"/>
  <c r="L1840" i="3"/>
  <c r="L1848" i="3"/>
  <c r="L1856" i="3"/>
  <c r="L1864" i="3"/>
  <c r="L1872" i="3"/>
  <c r="L1880" i="3"/>
  <c r="L1888" i="3"/>
  <c r="L1896" i="3"/>
  <c r="L1904" i="3"/>
  <c r="L1912" i="3"/>
  <c r="L1920" i="3"/>
  <c r="L1928" i="3"/>
  <c r="L1936" i="3"/>
  <c r="L1944" i="3"/>
  <c r="L1952" i="3"/>
  <c r="L1960" i="3"/>
  <c r="L1968" i="3"/>
  <c r="L1976" i="3"/>
  <c r="L1984" i="3"/>
  <c r="L1992" i="3"/>
  <c r="L2000" i="3"/>
  <c r="L2008" i="3"/>
  <c r="L2016" i="3"/>
  <c r="L2024" i="3"/>
  <c r="L2032" i="3"/>
  <c r="L2034" i="3"/>
  <c r="L2042" i="3"/>
  <c r="L2050" i="3"/>
  <c r="L2058" i="3"/>
  <c r="L2066" i="3"/>
  <c r="L2074" i="3"/>
  <c r="L2082" i="3"/>
  <c r="L2090" i="3"/>
  <c r="L2098" i="3"/>
  <c r="L2106" i="3"/>
  <c r="L2114" i="3"/>
  <c r="L2122" i="3"/>
  <c r="L2130" i="3"/>
  <c r="L2138" i="3"/>
  <c r="L2146" i="3"/>
  <c r="L2154" i="3"/>
  <c r="L2162" i="3"/>
  <c r="L2170" i="3"/>
  <c r="L2178" i="3"/>
  <c r="L2186" i="3"/>
  <c r="L2194" i="3"/>
  <c r="L2202" i="3"/>
  <c r="L2210" i="3"/>
  <c r="L2218" i="3"/>
  <c r="L2226" i="3"/>
  <c r="L2234" i="3"/>
  <c r="L2242" i="3"/>
  <c r="L2250" i="3"/>
  <c r="L2258" i="3"/>
  <c r="L2266" i="3"/>
  <c r="L2274" i="3"/>
  <c r="L13" i="3"/>
  <c r="L29" i="3"/>
  <c r="L45" i="3"/>
  <c r="L65" i="3"/>
  <c r="L85" i="3"/>
  <c r="L97" i="3"/>
  <c r="L113" i="3"/>
  <c r="L129" i="3"/>
  <c r="L145" i="3"/>
  <c r="L161" i="3"/>
  <c r="L173" i="3"/>
  <c r="L189" i="3"/>
  <c r="L212" i="3"/>
  <c r="L252" i="3"/>
  <c r="L292" i="3"/>
  <c r="L393" i="3"/>
  <c r="L409" i="3"/>
  <c r="L425" i="3"/>
  <c r="L441" i="3"/>
  <c r="L457" i="3"/>
  <c r="L473" i="3"/>
  <c r="L493" i="3"/>
  <c r="L509" i="3"/>
  <c r="L525" i="3"/>
  <c r="L537" i="3"/>
  <c r="L553" i="3"/>
  <c r="L569" i="3"/>
  <c r="L589" i="3"/>
  <c r="L605" i="3"/>
  <c r="L625" i="3"/>
  <c r="L641" i="3"/>
  <c r="L657" i="3"/>
  <c r="L673" i="3"/>
  <c r="L685" i="3"/>
  <c r="L701" i="3"/>
  <c r="L717" i="3"/>
  <c r="L733" i="3"/>
  <c r="L749" i="3"/>
  <c r="L765" i="3"/>
  <c r="L777" i="3"/>
  <c r="L789" i="3"/>
  <c r="L805" i="3"/>
  <c r="L821" i="3"/>
  <c r="L837" i="3"/>
  <c r="L853" i="3"/>
  <c r="L873" i="3"/>
  <c r="L893" i="3"/>
  <c r="L917" i="3"/>
  <c r="L1078" i="3"/>
  <c r="L1099" i="3"/>
  <c r="L1131" i="3"/>
  <c r="L1163" i="3"/>
  <c r="L1195" i="3"/>
  <c r="L1227" i="3"/>
  <c r="L1259" i="3"/>
  <c r="L1291" i="3"/>
  <c r="L1323" i="3"/>
  <c r="L1355" i="3"/>
  <c r="L1387" i="3"/>
  <c r="L1419" i="3"/>
  <c r="L1443" i="3"/>
  <c r="L1475" i="3"/>
  <c r="L1507" i="3"/>
  <c r="L1539" i="3"/>
  <c r="L1571" i="3"/>
  <c r="L1603" i="3"/>
  <c r="L1635" i="3"/>
  <c r="L1667" i="3"/>
  <c r="L1699" i="3"/>
  <c r="L1739" i="3"/>
  <c r="L1779" i="3"/>
  <c r="L1811" i="3"/>
  <c r="L1843" i="3"/>
  <c r="L1875" i="3"/>
  <c r="L1907" i="3"/>
  <c r="L1939" i="3"/>
  <c r="L1971" i="3"/>
  <c r="L2003" i="3"/>
  <c r="L2045" i="3"/>
  <c r="L2077" i="3"/>
  <c r="L2109" i="3"/>
  <c r="L2141" i="3"/>
  <c r="L2173" i="3"/>
  <c r="L2189" i="3"/>
  <c r="L2213" i="3"/>
  <c r="L2261" i="3"/>
  <c r="L213" i="3"/>
  <c r="L245" i="3"/>
  <c r="L277" i="3"/>
  <c r="L309" i="3"/>
  <c r="L333" i="3"/>
  <c r="L353" i="3"/>
  <c r="L373" i="3"/>
  <c r="L942" i="3"/>
  <c r="L958" i="3"/>
  <c r="L974" i="3"/>
  <c r="L990" i="3"/>
  <c r="L1006" i="3"/>
  <c r="L1022" i="3"/>
  <c r="L1034" i="3"/>
  <c r="L1046" i="3"/>
  <c r="L1062" i="3"/>
  <c r="L1092" i="3"/>
  <c r="L1124" i="3"/>
  <c r="L1156" i="3"/>
  <c r="L1188" i="3"/>
  <c r="L1220" i="3"/>
  <c r="L1252" i="3"/>
  <c r="L1284" i="3"/>
  <c r="L1308" i="3"/>
  <c r="L1340" i="3"/>
  <c r="L1364" i="3"/>
  <c r="L1396" i="3"/>
  <c r="L1428" i="3"/>
  <c r="L1460" i="3"/>
  <c r="L1492" i="3"/>
  <c r="L1524" i="3"/>
  <c r="L1556" i="3"/>
  <c r="L1588" i="3"/>
  <c r="L1612" i="3"/>
  <c r="L1636" i="3"/>
  <c r="L1668" i="3"/>
  <c r="L1700" i="3"/>
  <c r="L1732" i="3"/>
  <c r="L1764" i="3"/>
  <c r="L1796" i="3"/>
  <c r="L1828" i="3"/>
  <c r="L1860" i="3"/>
  <c r="L1892" i="3"/>
  <c r="L1924" i="3"/>
  <c r="L1956" i="3"/>
  <c r="L2004" i="3"/>
  <c r="L2062" i="3"/>
  <c r="L2094" i="3"/>
  <c r="L2126" i="3"/>
  <c r="L2158" i="3"/>
  <c r="L2190" i="3"/>
  <c r="L2214" i="3"/>
  <c r="L2270" i="3"/>
  <c r="L10" i="3"/>
  <c r="L22" i="3"/>
  <c r="L38" i="3"/>
  <c r="L54" i="3"/>
  <c r="L70" i="3"/>
  <c r="L78" i="3"/>
  <c r="L94" i="3"/>
  <c r="L110" i="3"/>
  <c r="L126" i="3"/>
  <c r="L142" i="3"/>
  <c r="L158" i="3"/>
  <c r="L174" i="3"/>
  <c r="L190" i="3"/>
  <c r="L214" i="3"/>
  <c r="L246" i="3"/>
  <c r="L286" i="3"/>
  <c r="L318" i="3"/>
  <c r="L382" i="3"/>
  <c r="L398" i="3"/>
  <c r="L414" i="3"/>
  <c r="L430" i="3"/>
  <c r="L446" i="3"/>
  <c r="L458" i="3"/>
  <c r="L470" i="3"/>
  <c r="L486" i="3"/>
  <c r="L498" i="3"/>
  <c r="L514" i="3"/>
  <c r="L530" i="3"/>
  <c r="L546" i="3"/>
  <c r="L562" i="3"/>
  <c r="L578" i="3"/>
  <c r="L590" i="3"/>
  <c r="L602" i="3"/>
  <c r="L618" i="3"/>
  <c r="L634" i="3"/>
  <c r="L650" i="3"/>
  <c r="L666" i="3"/>
  <c r="L682" i="3"/>
  <c r="L698" i="3"/>
  <c r="L710" i="3"/>
  <c r="L726" i="3"/>
  <c r="L742" i="3"/>
  <c r="L762" i="3"/>
  <c r="L778" i="3"/>
  <c r="L794" i="3"/>
  <c r="L818" i="3"/>
  <c r="L838" i="3"/>
  <c r="L854" i="3"/>
  <c r="L870" i="3"/>
  <c r="L886" i="3"/>
  <c r="L902" i="3"/>
  <c r="L918" i="3"/>
  <c r="L1075" i="3"/>
  <c r="L1093" i="3"/>
  <c r="L1125" i="3"/>
  <c r="L1149" i="3"/>
  <c r="L1181" i="3"/>
  <c r="L1213" i="3"/>
  <c r="L1245" i="3"/>
  <c r="L1277" i="3"/>
  <c r="L1309" i="3"/>
  <c r="L1341" i="3"/>
  <c r="L1373" i="3"/>
  <c r="L1405" i="3"/>
  <c r="L1437" i="3"/>
  <c r="L1469" i="3"/>
  <c r="L1501" i="3"/>
  <c r="L1533" i="3"/>
  <c r="L1565" i="3"/>
  <c r="L1589" i="3"/>
  <c r="L1621" i="3"/>
  <c r="L1653" i="3"/>
  <c r="L1685" i="3"/>
  <c r="L1717" i="3"/>
  <c r="L1741" i="3"/>
  <c r="L1773" i="3"/>
  <c r="L1805" i="3"/>
  <c r="L1837" i="3"/>
  <c r="L1869" i="3"/>
  <c r="L1901" i="3"/>
  <c r="L1933" i="3"/>
  <c r="L1973" i="3"/>
  <c r="L2013" i="3"/>
  <c r="L2255" i="3"/>
  <c r="L201" i="3"/>
  <c r="L217" i="3"/>
  <c r="L233" i="3"/>
  <c r="L249" i="3"/>
  <c r="L265" i="3"/>
  <c r="L281" i="3"/>
  <c r="L289" i="3"/>
  <c r="L305" i="3"/>
  <c r="L321" i="3"/>
  <c r="L337" i="3"/>
  <c r="L347" i="3"/>
  <c r="L359" i="3"/>
  <c r="L367" i="3"/>
  <c r="L375" i="3"/>
  <c r="L4" i="3"/>
  <c r="L8" i="3"/>
  <c r="L12" i="3"/>
  <c r="L16" i="3"/>
  <c r="L20" i="3"/>
  <c r="L24" i="3"/>
  <c r="L28" i="3"/>
  <c r="L32" i="3"/>
  <c r="L36" i="3"/>
  <c r="L40" i="3"/>
  <c r="L44" i="3"/>
  <c r="L48" i="3"/>
  <c r="L52" i="3"/>
  <c r="L56" i="3"/>
  <c r="L60" i="3"/>
  <c r="L64" i="3"/>
  <c r="L68" i="3"/>
  <c r="L72" i="3"/>
  <c r="L76" i="3"/>
  <c r="L80" i="3"/>
  <c r="L84" i="3"/>
  <c r="L88" i="3"/>
  <c r="L92" i="3"/>
  <c r="L96" i="3"/>
  <c r="L100" i="3"/>
  <c r="L104" i="3"/>
  <c r="L108" i="3"/>
  <c r="L112" i="3"/>
  <c r="L116" i="3"/>
  <c r="L120" i="3"/>
  <c r="L124" i="3"/>
  <c r="L128" i="3"/>
  <c r="L132" i="3"/>
  <c r="L136" i="3"/>
  <c r="L140" i="3"/>
  <c r="L144" i="3"/>
  <c r="L148" i="3"/>
  <c r="L152" i="3"/>
  <c r="L156" i="3"/>
  <c r="L160" i="3"/>
  <c r="L164" i="3"/>
  <c r="L168" i="3"/>
  <c r="L172" i="3"/>
  <c r="L176" i="3"/>
  <c r="L180" i="3"/>
  <c r="L184" i="3"/>
  <c r="L188" i="3"/>
  <c r="L192" i="3"/>
  <c r="L196" i="3"/>
  <c r="L202" i="3"/>
  <c r="L210" i="3"/>
  <c r="L218" i="3"/>
  <c r="L226" i="3"/>
  <c r="L234" i="3"/>
  <c r="L242" i="3"/>
  <c r="L250" i="3"/>
  <c r="L258" i="3"/>
  <c r="L266" i="3"/>
  <c r="L274" i="3"/>
  <c r="L282" i="3"/>
  <c r="L290" i="3"/>
  <c r="L298" i="3"/>
  <c r="L306" i="3"/>
  <c r="L314" i="3"/>
  <c r="L322" i="3"/>
  <c r="L330" i="3"/>
  <c r="L338" i="3"/>
  <c r="L384" i="3"/>
  <c r="L388" i="3"/>
  <c r="L392" i="3"/>
  <c r="L396" i="3"/>
  <c r="L400" i="3"/>
  <c r="L404" i="3"/>
  <c r="L408" i="3"/>
  <c r="L412" i="3"/>
  <c r="L416" i="3"/>
  <c r="L420" i="3"/>
  <c r="L424" i="3"/>
  <c r="L428" i="3"/>
  <c r="L432" i="3"/>
  <c r="L436" i="3"/>
  <c r="L440" i="3"/>
  <c r="L444" i="3"/>
  <c r="L448" i="3"/>
  <c r="L452" i="3"/>
  <c r="L456" i="3"/>
  <c r="L460" i="3"/>
  <c r="L464" i="3"/>
  <c r="L468" i="3"/>
  <c r="L472" i="3"/>
  <c r="L476" i="3"/>
  <c r="L480" i="3"/>
  <c r="L484" i="3"/>
  <c r="L488" i="3"/>
  <c r="L492" i="3"/>
  <c r="L496" i="3"/>
  <c r="L500" i="3"/>
  <c r="L504" i="3"/>
  <c r="L508" i="3"/>
  <c r="L512" i="3"/>
  <c r="L516" i="3"/>
  <c r="L520" i="3"/>
  <c r="L524" i="3"/>
  <c r="L528" i="3"/>
  <c r="L532" i="3"/>
  <c r="L536" i="3"/>
  <c r="L540" i="3"/>
  <c r="L544" i="3"/>
  <c r="L548" i="3"/>
  <c r="L552" i="3"/>
  <c r="L556" i="3"/>
  <c r="L560" i="3"/>
  <c r="L564" i="3"/>
  <c r="L568" i="3"/>
  <c r="L572" i="3"/>
  <c r="L576" i="3"/>
  <c r="L580" i="3"/>
  <c r="L584" i="3"/>
  <c r="L588" i="3"/>
  <c r="L592" i="3"/>
  <c r="L596" i="3"/>
  <c r="L600" i="3"/>
  <c r="L604" i="3"/>
  <c r="L608" i="3"/>
  <c r="L612" i="3"/>
  <c r="L616" i="3"/>
  <c r="L620" i="3"/>
  <c r="L624" i="3"/>
  <c r="L628" i="3"/>
  <c r="L632" i="3"/>
  <c r="L636" i="3"/>
  <c r="L640" i="3"/>
  <c r="L644" i="3"/>
  <c r="L648" i="3"/>
  <c r="L652" i="3"/>
  <c r="L656" i="3"/>
  <c r="L660" i="3"/>
  <c r="L664" i="3"/>
  <c r="L668" i="3"/>
  <c r="L672" i="3"/>
  <c r="L676" i="3"/>
  <c r="L680" i="3"/>
  <c r="L684" i="3"/>
  <c r="L688" i="3"/>
  <c r="L692" i="3"/>
  <c r="L696" i="3"/>
  <c r="L700" i="3"/>
  <c r="L704" i="3"/>
  <c r="L708" i="3"/>
  <c r="L712" i="3"/>
  <c r="L716" i="3"/>
  <c r="L720" i="3"/>
  <c r="L724" i="3"/>
  <c r="L728" i="3"/>
  <c r="L732" i="3"/>
  <c r="L736" i="3"/>
  <c r="L740" i="3"/>
  <c r="L744" i="3"/>
  <c r="L748" i="3"/>
  <c r="L752" i="3"/>
  <c r="L756" i="3"/>
  <c r="L760" i="3"/>
  <c r="L764" i="3"/>
  <c r="L768" i="3"/>
  <c r="L772" i="3"/>
  <c r="L776" i="3"/>
  <c r="L780" i="3"/>
  <c r="L784" i="3"/>
  <c r="L788" i="3"/>
  <c r="L792" i="3"/>
  <c r="L796" i="3"/>
  <c r="L800" i="3"/>
  <c r="L804" i="3"/>
  <c r="L808" i="3"/>
  <c r="L812" i="3"/>
  <c r="L816" i="3"/>
  <c r="L820" i="3"/>
  <c r="L824" i="3"/>
  <c r="L828" i="3"/>
  <c r="L832" i="3"/>
  <c r="L836" i="3"/>
  <c r="L840" i="3"/>
  <c r="L844" i="3"/>
  <c r="L848" i="3"/>
  <c r="L852" i="3"/>
  <c r="L856" i="3"/>
  <c r="L860" i="3"/>
  <c r="L864" i="3"/>
  <c r="L868" i="3"/>
  <c r="L872" i="3"/>
  <c r="L876" i="3"/>
  <c r="L880" i="3"/>
  <c r="L884" i="3"/>
  <c r="L888" i="3"/>
  <c r="L892" i="3"/>
  <c r="L896" i="3"/>
  <c r="L900" i="3"/>
  <c r="L904" i="3"/>
  <c r="L908" i="3"/>
  <c r="L912" i="3"/>
  <c r="L916" i="3"/>
  <c r="L920" i="3"/>
  <c r="L924" i="3"/>
  <c r="L928" i="3"/>
  <c r="L1069" i="3"/>
  <c r="L1073" i="3"/>
  <c r="L1077" i="3"/>
  <c r="L1081" i="3"/>
  <c r="L1085" i="3"/>
  <c r="L1089" i="3"/>
  <c r="L1097" i="3"/>
  <c r="L1105" i="3"/>
  <c r="L1113" i="3"/>
  <c r="L1121" i="3"/>
  <c r="L1129" i="3"/>
  <c r="L1137" i="3"/>
  <c r="L1145" i="3"/>
  <c r="L1153" i="3"/>
  <c r="L1161" i="3"/>
  <c r="L1169" i="3"/>
  <c r="L1177" i="3"/>
  <c r="L1185" i="3"/>
  <c r="L1193" i="3"/>
  <c r="L1201" i="3"/>
  <c r="L1209" i="3"/>
  <c r="L1217" i="3"/>
  <c r="L1225" i="3"/>
  <c r="L1233" i="3"/>
  <c r="L1241" i="3"/>
  <c r="L1249" i="3"/>
  <c r="L1257" i="3"/>
  <c r="L1265" i="3"/>
  <c r="L1273" i="3"/>
  <c r="L1281" i="3"/>
  <c r="L1289" i="3"/>
  <c r="L1297" i="3"/>
  <c r="L1305" i="3"/>
  <c r="L1313" i="3"/>
  <c r="L1321" i="3"/>
  <c r="L1329" i="3"/>
  <c r="L1337" i="3"/>
  <c r="L1345" i="3"/>
  <c r="L1353" i="3"/>
  <c r="L1361" i="3"/>
  <c r="L1369" i="3"/>
  <c r="L1377" i="3"/>
  <c r="L1385" i="3"/>
  <c r="L1393" i="3"/>
  <c r="L1401" i="3"/>
  <c r="L1409" i="3"/>
  <c r="L1417" i="3"/>
  <c r="L1425" i="3"/>
  <c r="L1433" i="3"/>
  <c r="L1441" i="3"/>
  <c r="L1449" i="3"/>
  <c r="L1457" i="3"/>
  <c r="L1465" i="3"/>
  <c r="L1473" i="3"/>
  <c r="L1481" i="3"/>
  <c r="L1489" i="3"/>
  <c r="L1497" i="3"/>
  <c r="L1505" i="3"/>
  <c r="L1513" i="3"/>
  <c r="L1521" i="3"/>
  <c r="L1529" i="3"/>
  <c r="L1537" i="3"/>
  <c r="L1545" i="3"/>
  <c r="L1553" i="3"/>
  <c r="L1561" i="3"/>
  <c r="L1569" i="3"/>
  <c r="L1577" i="3"/>
  <c r="L1585" i="3"/>
  <c r="L1593" i="3"/>
  <c r="L1601" i="3"/>
  <c r="L1609" i="3"/>
  <c r="L1617" i="3"/>
  <c r="L1625" i="3"/>
  <c r="L1633" i="3"/>
  <c r="L1641" i="3"/>
  <c r="L1649" i="3"/>
  <c r="L1657" i="3"/>
  <c r="L1665" i="3"/>
  <c r="L1673" i="3"/>
  <c r="L1681" i="3"/>
  <c r="L1689" i="3"/>
  <c r="L1697" i="3"/>
  <c r="L1705" i="3"/>
  <c r="L1713" i="3"/>
  <c r="L1721" i="3"/>
  <c r="L1729" i="3"/>
  <c r="L1737" i="3"/>
  <c r="L1745" i="3"/>
  <c r="L1753" i="3"/>
  <c r="L1761" i="3"/>
  <c r="L1769" i="3"/>
  <c r="L1777" i="3"/>
  <c r="L1785" i="3"/>
  <c r="L1793" i="3"/>
  <c r="L1801" i="3"/>
  <c r="L1809" i="3"/>
  <c r="L1817" i="3"/>
  <c r="L1825" i="3"/>
  <c r="L1833" i="3"/>
  <c r="L1841" i="3"/>
  <c r="L1849" i="3"/>
  <c r="L1857" i="3"/>
  <c r="L1865" i="3"/>
  <c r="L1873" i="3"/>
  <c r="L1881" i="3"/>
  <c r="L1889" i="3"/>
  <c r="L1897" i="3"/>
  <c r="L1905" i="3"/>
  <c r="L1913" i="3"/>
  <c r="L1921" i="3"/>
  <c r="L1929" i="3"/>
  <c r="L1937" i="3"/>
  <c r="L1945" i="3"/>
  <c r="L1953" i="3"/>
  <c r="L1961" i="3"/>
  <c r="L1969" i="3"/>
  <c r="L1977" i="3"/>
  <c r="L1985" i="3"/>
  <c r="L1993" i="3"/>
  <c r="L2001" i="3"/>
  <c r="L2009" i="3"/>
  <c r="L2017" i="3"/>
  <c r="L2025" i="3"/>
  <c r="L2033" i="3"/>
  <c r="L2035" i="3"/>
  <c r="L2043" i="3"/>
  <c r="L2051" i="3"/>
  <c r="L2059" i="3"/>
  <c r="L2067" i="3"/>
  <c r="L2075" i="3"/>
  <c r="L2083" i="3"/>
  <c r="L2091" i="3"/>
  <c r="L2099" i="3"/>
  <c r="L2107" i="3"/>
  <c r="L2115" i="3"/>
  <c r="L2123" i="3"/>
  <c r="L2131" i="3"/>
  <c r="L2139" i="3"/>
  <c r="L2147" i="3"/>
  <c r="L2155" i="3"/>
  <c r="L2163" i="3"/>
  <c r="L2171" i="3"/>
  <c r="L2179" i="3"/>
  <c r="L2187" i="3"/>
  <c r="L2195" i="3"/>
  <c r="L2203" i="3"/>
  <c r="L2211" i="3"/>
  <c r="L2219" i="3"/>
  <c r="L2227" i="3"/>
  <c r="L2235" i="3"/>
  <c r="L2243" i="3"/>
  <c r="L2251" i="3"/>
  <c r="L2259" i="3"/>
  <c r="L2267" i="3"/>
  <c r="L2275" i="3"/>
  <c r="AY14" i="2"/>
  <c r="AY6" i="2"/>
  <c r="AJ52" i="2"/>
  <c r="AJ46" i="2"/>
  <c r="AJ44" i="2"/>
  <c r="AY15" i="2"/>
  <c r="AY7" i="2"/>
  <c r="AK20" i="2"/>
  <c r="AI44" i="2"/>
  <c r="AI46" i="2"/>
  <c r="AI48" i="2"/>
  <c r="AI50" i="2"/>
  <c r="AI52" i="2"/>
  <c r="AI54" i="2"/>
  <c r="AK21" i="2"/>
  <c r="AY12" i="2"/>
  <c r="AY8" i="2"/>
  <c r="AJ20" i="2"/>
  <c r="AN20" i="2"/>
  <c r="AJ21" i="2"/>
  <c r="AN21" i="2"/>
  <c r="AJ53" i="2"/>
  <c r="AJ51" i="2"/>
  <c r="AJ49" i="2"/>
  <c r="AJ47" i="2"/>
  <c r="AJ45" i="2"/>
  <c r="AY10" i="2"/>
  <c r="AL20" i="2"/>
  <c r="AL21" i="2"/>
  <c r="AJ54" i="2"/>
  <c r="AJ50" i="2"/>
  <c r="AJ48" i="2"/>
  <c r="AY11" i="2"/>
  <c r="AY13" i="2"/>
  <c r="AY9" i="2"/>
  <c r="AY5" i="2"/>
  <c r="AI43" i="2"/>
  <c r="AI20" i="2"/>
  <c r="AM20" i="2"/>
  <c r="AI45" i="2"/>
  <c r="AI47" i="2"/>
  <c r="AI49" i="2"/>
  <c r="AI51" i="2"/>
  <c r="AI53" i="2"/>
  <c r="AJ43" i="2"/>
  <c r="AI21" i="2"/>
  <c r="AM21" i="2"/>
  <c r="AO13" i="2"/>
  <c r="AO5" i="2"/>
  <c r="AO10" i="2"/>
  <c r="AO4" i="2"/>
  <c r="AO12" i="2"/>
  <c r="AO8" i="2"/>
  <c r="AO9" i="2"/>
  <c r="AO14" i="2"/>
  <c r="AO6" i="2"/>
  <c r="AO15" i="2"/>
  <c r="AO11" i="2"/>
  <c r="AO7" i="2"/>
  <c r="AY4" i="2"/>
  <c r="H3" i="3"/>
  <c r="I3" i="3" s="1"/>
  <c r="J2" i="3"/>
  <c r="K2" i="3" s="1"/>
  <c r="H2" i="3"/>
  <c r="I2" i="3" s="1"/>
  <c r="J2398" i="1"/>
  <c r="J2397" i="1"/>
  <c r="J2396" i="1"/>
  <c r="J2395" i="1"/>
  <c r="J2394" i="1"/>
  <c r="J2393" i="1"/>
  <c r="J2392" i="1"/>
  <c r="J2391" i="1"/>
  <c r="J2390" i="1"/>
  <c r="J2389" i="1"/>
  <c r="J2388" i="1"/>
  <c r="J2387" i="1"/>
  <c r="J2386" i="1"/>
  <c r="J2385" i="1"/>
  <c r="J2384" i="1"/>
  <c r="J2383" i="1"/>
  <c r="J2382" i="1"/>
  <c r="J2381" i="1"/>
  <c r="J2380" i="1"/>
  <c r="J2379" i="1"/>
  <c r="J2378" i="1"/>
  <c r="J2377" i="1"/>
  <c r="J2376" i="1"/>
  <c r="J2375" i="1"/>
  <c r="J2374" i="1"/>
  <c r="J2373" i="1"/>
  <c r="J2372" i="1"/>
  <c r="J2371" i="1"/>
  <c r="J2370" i="1"/>
  <c r="J2369" i="1"/>
  <c r="J2368" i="1"/>
  <c r="J2367" i="1"/>
  <c r="J2366" i="1"/>
  <c r="J2365" i="1"/>
  <c r="J2364" i="1"/>
  <c r="J2363" i="1"/>
  <c r="J2362" i="1"/>
  <c r="J2361" i="1"/>
  <c r="J2360" i="1"/>
  <c r="J2359" i="1"/>
  <c r="J2358" i="1"/>
  <c r="J2357" i="1"/>
  <c r="J2356" i="1"/>
  <c r="J2355" i="1"/>
  <c r="J2354" i="1"/>
  <c r="J2353" i="1"/>
  <c r="J2352" i="1"/>
  <c r="J2351" i="1"/>
  <c r="J2350" i="1"/>
  <c r="J2349" i="1"/>
  <c r="J2348" i="1"/>
  <c r="J2347" i="1"/>
  <c r="J2346" i="1"/>
  <c r="J2345" i="1"/>
  <c r="J2344" i="1"/>
  <c r="J2343" i="1"/>
  <c r="J2342" i="1"/>
  <c r="J2341" i="1"/>
  <c r="J2340" i="1"/>
  <c r="J2339" i="1"/>
  <c r="J2338" i="1"/>
  <c r="J2337" i="1"/>
  <c r="J2336" i="1"/>
  <c r="J2335" i="1"/>
  <c r="J2334" i="1"/>
  <c r="J2333" i="1"/>
  <c r="J2332" i="1"/>
  <c r="J2331" i="1"/>
  <c r="J2330" i="1"/>
  <c r="J2329" i="1"/>
  <c r="J2328" i="1"/>
  <c r="J2327" i="1"/>
  <c r="J2326" i="1"/>
  <c r="J2325" i="1"/>
  <c r="J2324" i="1"/>
  <c r="J2323" i="1"/>
  <c r="J2322" i="1"/>
  <c r="J2321" i="1"/>
  <c r="J2320" i="1"/>
  <c r="J2319" i="1"/>
  <c r="J2318" i="1"/>
  <c r="J2317" i="1"/>
  <c r="J2316" i="1"/>
  <c r="J2315" i="1"/>
  <c r="J2314" i="1"/>
  <c r="J2313" i="1"/>
  <c r="J2312" i="1"/>
  <c r="J2311" i="1"/>
  <c r="J2310" i="1"/>
  <c r="J2309" i="1"/>
  <c r="J2308" i="1"/>
  <c r="J2307" i="1"/>
  <c r="J2306" i="1"/>
  <c r="J2305" i="1"/>
  <c r="J2304" i="1"/>
  <c r="J2303" i="1"/>
  <c r="J2302" i="1"/>
  <c r="J2301" i="1"/>
  <c r="J2300" i="1"/>
  <c r="J2299" i="1"/>
  <c r="J2298" i="1"/>
  <c r="J2297" i="1"/>
  <c r="J2296" i="1"/>
  <c r="J2295" i="1"/>
  <c r="J2294" i="1"/>
  <c r="J2293" i="1"/>
  <c r="J2292" i="1"/>
  <c r="J2291" i="1"/>
  <c r="J2290" i="1"/>
  <c r="J2289" i="1"/>
  <c r="J2288" i="1"/>
  <c r="J2287" i="1"/>
  <c r="J2286" i="1"/>
  <c r="J2285" i="1"/>
  <c r="J2284" i="1"/>
  <c r="J2283" i="1"/>
  <c r="J2282" i="1"/>
  <c r="J2281" i="1"/>
  <c r="J2280" i="1"/>
  <c r="J2279" i="1"/>
  <c r="J2278" i="1"/>
  <c r="J2277" i="1"/>
  <c r="J2276" i="1"/>
  <c r="J2275" i="1"/>
  <c r="J2274" i="1"/>
  <c r="J2273" i="1"/>
  <c r="J2272" i="1"/>
  <c r="J2271" i="1"/>
  <c r="J2270" i="1"/>
  <c r="J2269" i="1"/>
  <c r="J2268" i="1"/>
  <c r="J2267" i="1"/>
  <c r="J2266" i="1"/>
  <c r="J2265" i="1"/>
  <c r="J2264" i="1"/>
  <c r="J2263" i="1"/>
  <c r="J2262" i="1"/>
  <c r="J2261" i="1"/>
  <c r="J2260" i="1"/>
  <c r="J2259" i="1"/>
  <c r="J2258" i="1"/>
  <c r="J2257" i="1"/>
  <c r="J2256" i="1"/>
  <c r="J2255" i="1"/>
  <c r="J2254" i="1"/>
  <c r="J2253" i="1"/>
  <c r="J2252" i="1"/>
  <c r="J2251" i="1"/>
  <c r="J2250" i="1"/>
  <c r="J2249" i="1"/>
  <c r="J2248" i="1"/>
  <c r="J2247" i="1"/>
  <c r="J2246" i="1"/>
  <c r="J2245" i="1"/>
  <c r="J2244" i="1"/>
  <c r="J2243" i="1"/>
  <c r="J2242" i="1"/>
  <c r="J2241" i="1"/>
  <c r="J2240" i="1"/>
  <c r="J2239" i="1"/>
  <c r="J2238" i="1"/>
  <c r="J2237" i="1"/>
  <c r="J2236" i="1"/>
  <c r="J2235" i="1"/>
  <c r="J2234" i="1"/>
  <c r="J2233" i="1"/>
  <c r="J2232" i="1"/>
  <c r="J2231" i="1"/>
  <c r="J2230" i="1"/>
  <c r="J2229" i="1"/>
  <c r="J2228" i="1"/>
  <c r="J2227" i="1"/>
  <c r="J2226" i="1"/>
  <c r="J2225" i="1"/>
  <c r="J2224" i="1"/>
  <c r="J2223" i="1"/>
  <c r="J2222" i="1"/>
  <c r="J2221" i="1"/>
  <c r="J2220" i="1"/>
  <c r="J2219" i="1"/>
  <c r="J2218" i="1"/>
  <c r="J2217" i="1"/>
  <c r="J2216" i="1"/>
  <c r="J2215" i="1"/>
  <c r="J2214" i="1"/>
  <c r="J2213" i="1"/>
  <c r="J2212" i="1"/>
  <c r="J2211" i="1"/>
  <c r="J2210" i="1"/>
  <c r="J2209" i="1"/>
  <c r="J2208" i="1"/>
  <c r="J2207" i="1"/>
  <c r="J2206" i="1"/>
  <c r="J2205" i="1"/>
  <c r="J2204" i="1"/>
  <c r="J2203" i="1"/>
  <c r="J2202" i="1"/>
  <c r="J2201" i="1"/>
  <c r="J2200" i="1"/>
  <c r="J2199" i="1"/>
  <c r="J2198" i="1"/>
  <c r="J2197" i="1"/>
  <c r="J2196" i="1"/>
  <c r="J2195" i="1"/>
  <c r="J2194" i="1"/>
  <c r="J2193" i="1"/>
  <c r="J2192" i="1"/>
  <c r="J2191" i="1"/>
  <c r="J2190" i="1"/>
  <c r="J2189" i="1"/>
  <c r="J2188" i="1"/>
  <c r="J2187" i="1"/>
  <c r="J2186" i="1"/>
  <c r="J2185" i="1"/>
  <c r="J2184" i="1"/>
  <c r="J2183" i="1"/>
  <c r="J2182" i="1"/>
  <c r="J2181" i="1"/>
  <c r="J2180" i="1"/>
  <c r="J2179" i="1"/>
  <c r="J2178" i="1"/>
  <c r="J2177" i="1"/>
  <c r="J2176" i="1"/>
  <c r="J2175" i="1"/>
  <c r="J2174" i="1"/>
  <c r="J2173" i="1"/>
  <c r="J2172" i="1"/>
  <c r="J2171" i="1"/>
  <c r="J2170" i="1"/>
  <c r="J2169" i="1"/>
  <c r="J2168" i="1"/>
  <c r="J2167" i="1"/>
  <c r="J2166" i="1"/>
  <c r="J2165" i="1"/>
  <c r="J2164" i="1"/>
  <c r="J2163" i="1"/>
  <c r="J2162" i="1"/>
  <c r="J2161" i="1"/>
  <c r="J2160" i="1"/>
  <c r="J2159" i="1"/>
  <c r="J2158" i="1"/>
  <c r="J2157" i="1"/>
  <c r="J2156" i="1"/>
  <c r="J2155" i="1"/>
  <c r="J2154" i="1"/>
  <c r="J2153" i="1"/>
  <c r="J2152" i="1"/>
  <c r="J2151" i="1"/>
  <c r="J2150" i="1"/>
  <c r="J2149" i="1"/>
  <c r="J2148" i="1"/>
  <c r="J2147" i="1"/>
  <c r="J2146" i="1"/>
  <c r="J2145" i="1"/>
  <c r="J2144" i="1"/>
  <c r="J2143" i="1"/>
  <c r="J2142" i="1"/>
  <c r="J2141" i="1"/>
  <c r="J2140" i="1"/>
  <c r="J2139" i="1"/>
  <c r="J2138" i="1"/>
  <c r="J2137" i="1"/>
  <c r="J2136" i="1"/>
  <c r="J2135" i="1"/>
  <c r="J2134" i="1"/>
  <c r="J2133" i="1"/>
  <c r="J2132" i="1"/>
  <c r="J2131" i="1"/>
  <c r="J2130" i="1"/>
  <c r="J2129" i="1"/>
  <c r="J2128" i="1"/>
  <c r="J2127" i="1"/>
  <c r="J2126" i="1"/>
  <c r="J2125" i="1"/>
  <c r="J2124" i="1"/>
  <c r="J2123" i="1"/>
  <c r="J2122" i="1"/>
  <c r="J2121" i="1"/>
  <c r="J2120" i="1"/>
  <c r="J2119" i="1"/>
  <c r="J2118" i="1"/>
  <c r="J2117" i="1"/>
  <c r="J2116" i="1"/>
  <c r="J2115" i="1"/>
  <c r="J2114" i="1"/>
  <c r="J2113" i="1"/>
  <c r="J2112" i="1"/>
  <c r="J2111" i="1"/>
  <c r="J2110" i="1"/>
  <c r="J2109" i="1"/>
  <c r="J2108" i="1"/>
  <c r="J2107" i="1"/>
  <c r="J2106" i="1"/>
  <c r="J2105" i="1"/>
  <c r="J2104" i="1"/>
  <c r="J2103" i="1"/>
  <c r="J2102" i="1"/>
  <c r="J2101" i="1"/>
  <c r="J2100" i="1"/>
  <c r="J2099" i="1"/>
  <c r="J2098" i="1"/>
  <c r="J2097" i="1"/>
  <c r="J2096" i="1"/>
  <c r="J2095" i="1"/>
  <c r="J2094" i="1"/>
  <c r="J2093" i="1"/>
  <c r="J2092" i="1"/>
  <c r="J2091" i="1"/>
  <c r="J2090" i="1"/>
  <c r="J2089" i="1"/>
  <c r="J2088" i="1"/>
  <c r="J2087" i="1"/>
  <c r="J2086" i="1"/>
  <c r="J2085" i="1"/>
  <c r="J2084" i="1"/>
  <c r="J2083" i="1"/>
  <c r="J2082" i="1"/>
  <c r="J2081" i="1"/>
  <c r="J2080" i="1"/>
  <c r="J2079" i="1"/>
  <c r="J2078" i="1"/>
  <c r="J2077" i="1"/>
  <c r="J2076" i="1"/>
  <c r="J2075" i="1"/>
  <c r="J2074" i="1"/>
  <c r="J2073" i="1"/>
  <c r="J2072" i="1"/>
  <c r="J2071" i="1"/>
  <c r="J2070" i="1"/>
  <c r="J2069" i="1"/>
  <c r="J2068" i="1"/>
  <c r="J2067" i="1"/>
  <c r="J2066" i="1"/>
  <c r="J2065" i="1"/>
  <c r="J2064" i="1"/>
  <c r="J2063" i="1"/>
  <c r="J2062" i="1"/>
  <c r="J2061" i="1"/>
  <c r="J2060" i="1"/>
  <c r="J2059" i="1"/>
  <c r="J2058" i="1"/>
  <c r="J2057" i="1"/>
  <c r="J2056" i="1"/>
  <c r="J2055" i="1"/>
  <c r="J2054" i="1"/>
  <c r="J2053" i="1"/>
  <c r="J2052" i="1"/>
  <c r="J2051" i="1"/>
  <c r="J2050" i="1"/>
  <c r="J2049" i="1"/>
  <c r="J2048" i="1"/>
  <c r="J2047" i="1"/>
  <c r="J2046" i="1"/>
  <c r="J2045" i="1"/>
  <c r="J2044" i="1"/>
  <c r="J2043" i="1"/>
  <c r="J2042" i="1"/>
  <c r="J2041" i="1"/>
  <c r="J2040" i="1"/>
  <c r="J2039" i="1"/>
  <c r="J2038" i="1"/>
  <c r="J2037" i="1"/>
  <c r="J2036" i="1"/>
  <c r="J2035" i="1"/>
  <c r="J2034" i="1"/>
  <c r="J2033" i="1"/>
  <c r="J2032" i="1"/>
  <c r="J2031" i="1"/>
  <c r="J2030" i="1"/>
  <c r="J2029" i="1"/>
  <c r="J2028" i="1"/>
  <c r="J2027" i="1"/>
  <c r="J2026" i="1"/>
  <c r="J2025" i="1"/>
  <c r="J2024" i="1"/>
  <c r="J2023" i="1"/>
  <c r="J2022" i="1"/>
  <c r="J2021" i="1"/>
  <c r="J2020" i="1"/>
  <c r="J2019" i="1"/>
  <c r="J2018" i="1"/>
  <c r="J2017" i="1"/>
  <c r="J2016" i="1"/>
  <c r="J2015" i="1"/>
  <c r="J2014" i="1"/>
  <c r="J2013" i="1"/>
  <c r="J2012" i="1"/>
  <c r="J2011" i="1"/>
  <c r="J2010" i="1"/>
  <c r="J2009" i="1"/>
  <c r="J2008" i="1"/>
  <c r="J2007" i="1"/>
  <c r="J2006" i="1"/>
  <c r="J2005" i="1"/>
  <c r="J2004" i="1"/>
  <c r="J2003" i="1"/>
  <c r="J2002" i="1"/>
  <c r="J2001" i="1"/>
  <c r="J2000" i="1"/>
  <c r="J1999" i="1"/>
  <c r="J1998" i="1"/>
  <c r="J1997" i="1"/>
  <c r="J1996" i="1"/>
  <c r="J1995" i="1"/>
  <c r="J1994" i="1"/>
  <c r="J1993" i="1"/>
  <c r="J1992" i="1"/>
  <c r="J1991" i="1"/>
  <c r="J1990" i="1"/>
  <c r="J1989" i="1"/>
  <c r="J1988" i="1"/>
  <c r="J1987" i="1"/>
  <c r="J1986" i="1"/>
  <c r="J1985" i="1"/>
  <c r="J1984" i="1"/>
  <c r="J1983" i="1"/>
  <c r="J1982" i="1"/>
  <c r="J1981" i="1"/>
  <c r="J1980" i="1"/>
  <c r="J1979" i="1"/>
  <c r="J1978" i="1"/>
  <c r="J1977" i="1"/>
  <c r="J1976" i="1"/>
  <c r="J1975" i="1"/>
  <c r="J1974" i="1"/>
  <c r="J1973" i="1"/>
  <c r="J1972" i="1"/>
  <c r="J1971" i="1"/>
  <c r="J1970" i="1"/>
  <c r="J1969" i="1"/>
  <c r="J1968" i="1"/>
  <c r="J1967" i="1"/>
  <c r="J1966" i="1"/>
  <c r="J1965" i="1"/>
  <c r="J1964" i="1"/>
  <c r="J1963" i="1"/>
  <c r="J1962" i="1"/>
  <c r="J1961" i="1"/>
  <c r="J1960" i="1"/>
  <c r="J1959" i="1"/>
  <c r="J1958" i="1"/>
  <c r="J1957" i="1"/>
  <c r="J1956" i="1"/>
  <c r="J1955" i="1"/>
  <c r="J1954" i="1"/>
  <c r="J1953" i="1"/>
  <c r="J1952" i="1"/>
  <c r="J1951" i="1"/>
  <c r="J1950" i="1"/>
  <c r="J1949" i="1"/>
  <c r="J1948" i="1"/>
  <c r="J1947" i="1"/>
  <c r="J1946" i="1"/>
  <c r="J1945" i="1"/>
  <c r="J1944" i="1"/>
  <c r="J1943" i="1"/>
  <c r="J1942" i="1"/>
  <c r="J1941" i="1"/>
  <c r="J1940" i="1"/>
  <c r="J1939" i="1"/>
  <c r="J1938" i="1"/>
  <c r="J1937" i="1"/>
  <c r="J1936" i="1"/>
  <c r="J1935" i="1"/>
  <c r="J1934" i="1"/>
  <c r="J1933" i="1"/>
  <c r="J1932" i="1"/>
  <c r="J1931" i="1"/>
  <c r="J1930" i="1"/>
  <c r="J1929" i="1"/>
  <c r="J1928" i="1"/>
  <c r="J1927" i="1"/>
  <c r="J1926" i="1"/>
  <c r="J1925" i="1"/>
  <c r="J1924" i="1"/>
  <c r="J1923" i="1"/>
  <c r="J1922" i="1"/>
  <c r="J1921" i="1"/>
  <c r="J1920" i="1"/>
  <c r="J1919" i="1"/>
  <c r="J1918" i="1"/>
  <c r="J1917" i="1"/>
  <c r="J1916" i="1"/>
  <c r="J1915" i="1"/>
  <c r="J1914" i="1"/>
  <c r="J1913" i="1"/>
  <c r="J1912" i="1"/>
  <c r="J1911" i="1"/>
  <c r="J1910" i="1"/>
  <c r="J1909" i="1"/>
  <c r="J1908" i="1"/>
  <c r="J1907" i="1"/>
  <c r="J1906" i="1"/>
  <c r="J1905" i="1"/>
  <c r="J1904" i="1"/>
  <c r="J1903" i="1"/>
  <c r="J1902" i="1"/>
  <c r="J1901" i="1"/>
  <c r="J1900" i="1"/>
  <c r="J1899" i="1"/>
  <c r="J1898" i="1"/>
  <c r="J1897" i="1"/>
  <c r="J1896" i="1"/>
  <c r="J1895" i="1"/>
  <c r="J1894" i="1"/>
  <c r="J1893" i="1"/>
  <c r="J1892" i="1"/>
  <c r="J1891" i="1"/>
  <c r="J1890" i="1"/>
  <c r="J1889" i="1"/>
  <c r="J1888" i="1"/>
  <c r="J1887" i="1"/>
  <c r="J1886" i="1"/>
  <c r="J1885" i="1"/>
  <c r="J1884" i="1"/>
  <c r="J1883" i="1"/>
  <c r="J1882" i="1"/>
  <c r="J1881" i="1"/>
  <c r="J1880" i="1"/>
  <c r="J1879" i="1"/>
  <c r="J1878" i="1"/>
  <c r="J1877" i="1"/>
  <c r="J1876" i="1"/>
  <c r="J1875" i="1"/>
  <c r="J1874" i="1"/>
  <c r="J1873" i="1"/>
  <c r="J1872" i="1"/>
  <c r="J1871" i="1"/>
  <c r="J1870" i="1"/>
  <c r="J1869" i="1"/>
  <c r="J1868" i="1"/>
  <c r="J1867" i="1"/>
  <c r="J1866" i="1"/>
  <c r="J1865" i="1"/>
  <c r="J1864" i="1"/>
  <c r="J1863" i="1"/>
  <c r="J1862" i="1"/>
  <c r="J1861" i="1"/>
  <c r="J1860" i="1"/>
  <c r="J1859" i="1"/>
  <c r="J1858" i="1"/>
  <c r="J1857" i="1"/>
  <c r="J1856" i="1"/>
  <c r="J1855" i="1"/>
  <c r="J1854" i="1"/>
  <c r="J1853" i="1"/>
  <c r="J1852" i="1"/>
  <c r="J1851" i="1"/>
  <c r="J1850" i="1"/>
  <c r="J1849" i="1"/>
  <c r="J1848" i="1"/>
  <c r="J1847" i="1"/>
  <c r="J1846" i="1"/>
  <c r="J1845" i="1"/>
  <c r="J1844" i="1"/>
  <c r="J1843" i="1"/>
  <c r="J1842" i="1"/>
  <c r="J1841" i="1"/>
  <c r="J1840" i="1"/>
  <c r="J1839" i="1"/>
  <c r="J1838" i="1"/>
  <c r="J1837" i="1"/>
  <c r="J1836" i="1"/>
  <c r="J1835" i="1"/>
  <c r="J1834" i="1"/>
  <c r="J1833" i="1"/>
  <c r="J1832" i="1"/>
  <c r="J1831" i="1"/>
  <c r="J1830" i="1"/>
  <c r="J1829" i="1"/>
  <c r="J1828" i="1"/>
  <c r="J1827" i="1"/>
  <c r="J1826" i="1"/>
  <c r="J1825" i="1"/>
  <c r="J1824" i="1"/>
  <c r="J1823" i="1"/>
  <c r="J1822" i="1"/>
  <c r="J1821" i="1"/>
  <c r="J1820" i="1"/>
  <c r="J1819" i="1"/>
  <c r="J1818" i="1"/>
  <c r="J1817" i="1"/>
  <c r="J1816" i="1"/>
  <c r="J1815" i="1"/>
  <c r="J1814" i="1"/>
  <c r="J1813" i="1"/>
  <c r="J1812" i="1"/>
  <c r="J1811" i="1"/>
  <c r="J1810" i="1"/>
  <c r="J1809" i="1"/>
  <c r="J1808" i="1"/>
  <c r="J1807" i="1"/>
  <c r="J1806" i="1"/>
  <c r="J1805" i="1"/>
  <c r="J1804" i="1"/>
  <c r="J1803" i="1"/>
  <c r="J1802" i="1"/>
  <c r="J1801" i="1"/>
  <c r="J1800" i="1"/>
  <c r="J1799" i="1"/>
  <c r="J1798" i="1"/>
  <c r="J1797" i="1"/>
  <c r="J1796" i="1"/>
  <c r="J1795" i="1"/>
  <c r="J1794" i="1"/>
  <c r="J1793" i="1"/>
  <c r="J1792" i="1"/>
  <c r="J1791" i="1"/>
  <c r="J1790" i="1"/>
  <c r="J1789" i="1"/>
  <c r="J1788" i="1"/>
  <c r="J1787" i="1"/>
  <c r="J1786" i="1"/>
  <c r="J1785" i="1"/>
  <c r="J1784" i="1"/>
  <c r="J1783" i="1"/>
  <c r="J1782" i="1"/>
  <c r="J1781" i="1"/>
  <c r="J1780" i="1"/>
  <c r="J1779" i="1"/>
  <c r="J1778" i="1"/>
  <c r="J1777" i="1"/>
  <c r="J1776" i="1"/>
  <c r="J1775" i="1"/>
  <c r="J1774" i="1"/>
  <c r="J1773" i="1"/>
  <c r="J1772" i="1"/>
  <c r="J1771" i="1"/>
  <c r="J1770" i="1"/>
  <c r="J1769" i="1"/>
  <c r="J1768" i="1"/>
  <c r="J1767" i="1"/>
  <c r="J1766" i="1"/>
  <c r="J1765" i="1"/>
  <c r="J1764" i="1"/>
  <c r="J1763" i="1"/>
  <c r="J1762" i="1"/>
  <c r="J1761" i="1"/>
  <c r="J1760" i="1"/>
  <c r="J1759" i="1"/>
  <c r="J1758" i="1"/>
  <c r="J1757" i="1"/>
  <c r="J1756" i="1"/>
  <c r="J1755" i="1"/>
  <c r="J1754" i="1"/>
  <c r="J1753" i="1"/>
  <c r="J1752" i="1"/>
  <c r="J1751" i="1"/>
  <c r="J1750" i="1"/>
  <c r="J1749" i="1"/>
  <c r="J1748" i="1"/>
  <c r="J1747" i="1"/>
  <c r="J1746" i="1"/>
  <c r="J1745" i="1"/>
  <c r="J1744" i="1"/>
  <c r="J1743" i="1"/>
  <c r="J1742" i="1"/>
  <c r="J1741" i="1"/>
  <c r="J1740" i="1"/>
  <c r="J1739" i="1"/>
  <c r="J1738" i="1"/>
  <c r="J1737" i="1"/>
  <c r="J1736" i="1"/>
  <c r="J1735" i="1"/>
  <c r="J1734" i="1"/>
  <c r="J1733" i="1"/>
  <c r="J1732" i="1"/>
  <c r="J1731" i="1"/>
  <c r="J1730" i="1"/>
  <c r="J1729" i="1"/>
  <c r="J1728" i="1"/>
  <c r="J1727" i="1"/>
  <c r="J1726" i="1"/>
  <c r="J1725" i="1"/>
  <c r="J1724" i="1"/>
  <c r="J1723" i="1"/>
  <c r="J1722" i="1"/>
  <c r="J1721" i="1"/>
  <c r="J1720" i="1"/>
  <c r="J1719" i="1"/>
  <c r="J1718" i="1"/>
  <c r="J1717" i="1"/>
  <c r="J1716" i="1"/>
  <c r="J1715" i="1"/>
  <c r="J1714" i="1"/>
  <c r="J1713" i="1"/>
  <c r="J1712" i="1"/>
  <c r="J1711" i="1"/>
  <c r="J1710" i="1"/>
  <c r="J1709" i="1"/>
  <c r="J1708" i="1"/>
  <c r="J1707" i="1"/>
  <c r="J1706" i="1"/>
  <c r="J1705" i="1"/>
  <c r="J1704" i="1"/>
  <c r="J1703" i="1"/>
  <c r="J1702" i="1"/>
  <c r="J1701" i="1"/>
  <c r="J1700" i="1"/>
  <c r="J1699" i="1"/>
  <c r="J1698" i="1"/>
  <c r="J1697" i="1"/>
  <c r="J1696" i="1"/>
  <c r="J1695" i="1"/>
  <c r="J1694" i="1"/>
  <c r="J1693" i="1"/>
  <c r="J1692" i="1"/>
  <c r="J1691" i="1"/>
  <c r="J1690" i="1"/>
  <c r="J1689" i="1"/>
  <c r="J1688" i="1"/>
  <c r="J1687" i="1"/>
  <c r="J1686" i="1"/>
  <c r="J1685" i="1"/>
  <c r="J1684" i="1"/>
  <c r="J1683" i="1"/>
  <c r="J1682" i="1"/>
  <c r="J1681" i="1"/>
  <c r="J1680" i="1"/>
  <c r="J1679" i="1"/>
  <c r="J1678" i="1"/>
  <c r="J1677" i="1"/>
  <c r="J1676" i="1"/>
  <c r="J1675" i="1"/>
  <c r="J1674" i="1"/>
  <c r="J1673" i="1"/>
  <c r="J1672" i="1"/>
  <c r="J1671" i="1"/>
  <c r="J1670" i="1"/>
  <c r="J1669" i="1"/>
  <c r="J1668" i="1"/>
  <c r="J1667" i="1"/>
  <c r="J1666" i="1"/>
  <c r="J1665" i="1"/>
  <c r="J1664" i="1"/>
  <c r="J1663" i="1"/>
  <c r="J1662" i="1"/>
  <c r="J1661" i="1"/>
  <c r="J1660" i="1"/>
  <c r="J1659" i="1"/>
  <c r="J1658" i="1"/>
  <c r="J1657" i="1"/>
  <c r="J1656" i="1"/>
  <c r="J1655" i="1"/>
  <c r="J1654" i="1"/>
  <c r="J1653" i="1"/>
  <c r="J1652" i="1"/>
  <c r="J1651" i="1"/>
  <c r="J1650" i="1"/>
  <c r="J1649" i="1"/>
  <c r="J1648" i="1"/>
  <c r="J1647" i="1"/>
  <c r="J1646" i="1"/>
  <c r="J1645" i="1"/>
  <c r="J1644" i="1"/>
  <c r="J1643" i="1"/>
  <c r="J1642" i="1"/>
  <c r="J1641" i="1"/>
  <c r="J1640" i="1"/>
  <c r="J1639" i="1"/>
  <c r="J1638" i="1"/>
  <c r="J1637" i="1"/>
  <c r="J1636" i="1"/>
  <c r="J1635" i="1"/>
  <c r="J1634" i="1"/>
  <c r="J1633" i="1"/>
  <c r="J1632" i="1"/>
  <c r="J1631" i="1"/>
  <c r="J1630" i="1"/>
  <c r="J1629" i="1"/>
  <c r="J1628" i="1"/>
  <c r="J1627" i="1"/>
  <c r="J1626" i="1"/>
  <c r="J1625" i="1"/>
  <c r="J1624" i="1"/>
  <c r="J1623" i="1"/>
  <c r="J1622" i="1"/>
  <c r="J1621" i="1"/>
  <c r="J1620" i="1"/>
  <c r="J1619" i="1"/>
  <c r="J1618" i="1"/>
  <c r="J1617" i="1"/>
  <c r="J1616" i="1"/>
  <c r="J1615" i="1"/>
  <c r="J1614" i="1"/>
  <c r="J1613" i="1"/>
  <c r="J1612" i="1"/>
  <c r="J1611" i="1"/>
  <c r="J1610" i="1"/>
  <c r="J1609" i="1"/>
  <c r="J1608" i="1"/>
  <c r="J1607" i="1"/>
  <c r="J1606" i="1"/>
  <c r="J1605" i="1"/>
  <c r="J1604" i="1"/>
  <c r="J1603" i="1"/>
  <c r="J1602" i="1"/>
  <c r="J1601" i="1"/>
  <c r="J1600" i="1"/>
  <c r="J1599" i="1"/>
  <c r="J1598" i="1"/>
  <c r="J1597" i="1"/>
  <c r="J1596" i="1"/>
  <c r="J1595" i="1"/>
  <c r="J1594" i="1"/>
  <c r="J1593" i="1"/>
  <c r="J1592" i="1"/>
  <c r="J1591" i="1"/>
  <c r="J1590" i="1"/>
  <c r="J1589" i="1"/>
  <c r="J1588" i="1"/>
  <c r="J1587" i="1"/>
  <c r="J1586" i="1"/>
  <c r="J1585" i="1"/>
  <c r="J1584" i="1"/>
  <c r="J1583" i="1"/>
  <c r="J1582" i="1"/>
  <c r="J1581"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J1487" i="1"/>
  <c r="J1486" i="1"/>
  <c r="J1485" i="1"/>
  <c r="J1484" i="1"/>
  <c r="J1483" i="1"/>
  <c r="J1482" i="1"/>
  <c r="J1481" i="1"/>
  <c r="J1480" i="1"/>
  <c r="J1479" i="1"/>
  <c r="J1478" i="1"/>
  <c r="J1477" i="1"/>
  <c r="J1476" i="1"/>
  <c r="J1475" i="1"/>
  <c r="J1474" i="1"/>
  <c r="J1473" i="1"/>
  <c r="J1472" i="1"/>
  <c r="J1471" i="1"/>
  <c r="J1470" i="1"/>
  <c r="J1469" i="1"/>
  <c r="J1468" i="1"/>
  <c r="J1467" i="1"/>
  <c r="J1466" i="1"/>
  <c r="J1465" i="1"/>
  <c r="J1464" i="1"/>
  <c r="J1463" i="1"/>
  <c r="J1462" i="1"/>
  <c r="J1461" i="1"/>
  <c r="J1460" i="1"/>
  <c r="J1459" i="1"/>
  <c r="J1458" i="1"/>
  <c r="J1457" i="1"/>
  <c r="J1456" i="1"/>
  <c r="J1455" i="1"/>
  <c r="J1454" i="1"/>
  <c r="J1453" i="1"/>
  <c r="J1452" i="1"/>
  <c r="J1451" i="1"/>
  <c r="J1450" i="1"/>
  <c r="J1449" i="1"/>
  <c r="J1448" i="1"/>
  <c r="J1447" i="1"/>
  <c r="J1446" i="1"/>
  <c r="J1445" i="1"/>
  <c r="J1444" i="1"/>
  <c r="J1443" i="1"/>
  <c r="J1442" i="1"/>
  <c r="J1441" i="1"/>
  <c r="J1440" i="1"/>
  <c r="J1439" i="1"/>
  <c r="J1438" i="1"/>
  <c r="J1437" i="1"/>
  <c r="J1436" i="1"/>
  <c r="J1435" i="1"/>
  <c r="J1434" i="1"/>
  <c r="J1433" i="1"/>
  <c r="J1432" i="1"/>
  <c r="J1431" i="1"/>
  <c r="J1430" i="1"/>
  <c r="J1429" i="1"/>
  <c r="J1428" i="1"/>
  <c r="J1427" i="1"/>
  <c r="J1426" i="1"/>
  <c r="J1425" i="1"/>
  <c r="J1424" i="1"/>
  <c r="J1423" i="1"/>
  <c r="J1422" i="1"/>
  <c r="J1421" i="1"/>
  <c r="J1420" i="1"/>
  <c r="J1419" i="1"/>
  <c r="J1418" i="1"/>
  <c r="J1417" i="1"/>
  <c r="J1416" i="1"/>
  <c r="J1415" i="1"/>
  <c r="J1414" i="1"/>
  <c r="J1413" i="1"/>
  <c r="J1412" i="1"/>
  <c r="J1411" i="1"/>
  <c r="J1410" i="1"/>
  <c r="J1409" i="1"/>
  <c r="J1408" i="1"/>
  <c r="J1407" i="1"/>
  <c r="J1406" i="1"/>
  <c r="J1405" i="1"/>
  <c r="J1404" i="1"/>
  <c r="J1403" i="1"/>
  <c r="J1402" i="1"/>
  <c r="J1401" i="1"/>
  <c r="J1400" i="1"/>
  <c r="J1399" i="1"/>
  <c r="J1398" i="1"/>
  <c r="J1397" i="1"/>
  <c r="J1396" i="1"/>
  <c r="J1395" i="1"/>
  <c r="J1394" i="1"/>
  <c r="J1393" i="1"/>
  <c r="J1392" i="1"/>
  <c r="J1391" i="1"/>
  <c r="J1390" i="1"/>
  <c r="J1389" i="1"/>
  <c r="J1388" i="1"/>
  <c r="J1387" i="1"/>
  <c r="J1386" i="1"/>
  <c r="J1385" i="1"/>
  <c r="J1384" i="1"/>
  <c r="J1383" i="1"/>
  <c r="J1382" i="1"/>
  <c r="J1381" i="1"/>
  <c r="J1380" i="1"/>
  <c r="J1379" i="1"/>
  <c r="J1378" i="1"/>
  <c r="J1377" i="1"/>
  <c r="J1376" i="1"/>
  <c r="J1375" i="1"/>
  <c r="J1374" i="1"/>
  <c r="J1373" i="1"/>
  <c r="J1372" i="1"/>
  <c r="J1371" i="1"/>
  <c r="J1370" i="1"/>
  <c r="J1369" i="1"/>
  <c r="J1368" i="1"/>
  <c r="J1367" i="1"/>
  <c r="J1366" i="1"/>
  <c r="J1365" i="1"/>
  <c r="J1364" i="1"/>
  <c r="J1363" i="1"/>
  <c r="J1362" i="1"/>
  <c r="J1361" i="1"/>
  <c r="J1360" i="1"/>
  <c r="J1359" i="1"/>
  <c r="J1358" i="1"/>
  <c r="J1357" i="1"/>
  <c r="J1356" i="1"/>
  <c r="J1355" i="1"/>
  <c r="J1354" i="1"/>
  <c r="J1353" i="1"/>
  <c r="J1352" i="1"/>
  <c r="J1351" i="1"/>
  <c r="J1350" i="1"/>
  <c r="J1349" i="1"/>
  <c r="J1348" i="1"/>
  <c r="J1347" i="1"/>
  <c r="J1346" i="1"/>
  <c r="J1345" i="1"/>
  <c r="J1344" i="1"/>
  <c r="J1343" i="1"/>
  <c r="J1342" i="1"/>
  <c r="J1341" i="1"/>
  <c r="J1340" i="1"/>
  <c r="J1339" i="1"/>
  <c r="J1338" i="1"/>
  <c r="J1337" i="1"/>
  <c r="J1336" i="1"/>
  <c r="J1335" i="1"/>
  <c r="J1334" i="1"/>
  <c r="J1333" i="1"/>
  <c r="J1332" i="1"/>
  <c r="J1331" i="1"/>
  <c r="J1330" i="1"/>
  <c r="J1329" i="1"/>
  <c r="J1328" i="1"/>
  <c r="J1327" i="1"/>
  <c r="J1326" i="1"/>
  <c r="J1325" i="1"/>
  <c r="J1324" i="1"/>
  <c r="J1323" i="1"/>
  <c r="J1322" i="1"/>
  <c r="J1321" i="1"/>
  <c r="J1320" i="1"/>
  <c r="J1319" i="1"/>
  <c r="J1318" i="1"/>
  <c r="J1317" i="1"/>
  <c r="J1316" i="1"/>
  <c r="J1315" i="1"/>
  <c r="J1314" i="1"/>
  <c r="J1313" i="1"/>
  <c r="J1312" i="1"/>
  <c r="J1311" i="1"/>
  <c r="J1310" i="1"/>
  <c r="J1309" i="1"/>
  <c r="J1308" i="1"/>
  <c r="J1307" i="1"/>
  <c r="J1306" i="1"/>
  <c r="J1305" i="1"/>
  <c r="J1304" i="1"/>
  <c r="J1303" i="1"/>
  <c r="J1302" i="1"/>
  <c r="J1301" i="1"/>
  <c r="J1300" i="1"/>
  <c r="J1299" i="1"/>
  <c r="J1298" i="1"/>
  <c r="J1297" i="1"/>
  <c r="J1296" i="1"/>
  <c r="J1295" i="1"/>
  <c r="J1294" i="1"/>
  <c r="J1293" i="1"/>
  <c r="J1292" i="1"/>
  <c r="J1291" i="1"/>
  <c r="J1290" i="1"/>
  <c r="J1289" i="1"/>
  <c r="J1288" i="1"/>
  <c r="J1287" i="1"/>
  <c r="J1286" i="1"/>
  <c r="J1285" i="1"/>
  <c r="J1284" i="1"/>
  <c r="J1283" i="1"/>
  <c r="J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J1256" i="1"/>
  <c r="J1255" i="1"/>
  <c r="J1254" i="1"/>
  <c r="J1253" i="1"/>
  <c r="J1252" i="1"/>
  <c r="J1251" i="1"/>
  <c r="J1250" i="1"/>
  <c r="J1249" i="1"/>
  <c r="J1248" i="1"/>
  <c r="J1247" i="1"/>
  <c r="J1246" i="1"/>
  <c r="J1245" i="1"/>
  <c r="J1244" i="1"/>
  <c r="J1243" i="1"/>
  <c r="J1242" i="1"/>
  <c r="J1241" i="1"/>
  <c r="J1240" i="1"/>
  <c r="J1239" i="1"/>
  <c r="J1238" i="1"/>
  <c r="J1237" i="1"/>
  <c r="J1236" i="1"/>
  <c r="J1235" i="1"/>
  <c r="J1234" i="1"/>
  <c r="J1233" i="1"/>
  <c r="J1232" i="1"/>
  <c r="J1231" i="1"/>
  <c r="J1230" i="1"/>
  <c r="J1229" i="1"/>
  <c r="J1228" i="1"/>
  <c r="J1227" i="1"/>
  <c r="J1226" i="1"/>
  <c r="J1225" i="1"/>
  <c r="J1224" i="1"/>
  <c r="J1223" i="1"/>
  <c r="J1222" i="1"/>
  <c r="J1221" i="1"/>
  <c r="J1220" i="1"/>
  <c r="J1219" i="1"/>
  <c r="J1218" i="1"/>
  <c r="J1217" i="1"/>
  <c r="J1216" i="1"/>
  <c r="J1215" i="1"/>
  <c r="J1214" i="1"/>
  <c r="J1213" i="1"/>
  <c r="J1212" i="1"/>
  <c r="J1211" i="1"/>
  <c r="J1210" i="1"/>
  <c r="J1209" i="1"/>
  <c r="J1208" i="1"/>
  <c r="J1207" i="1"/>
  <c r="J1206" i="1"/>
  <c r="J1205" i="1"/>
  <c r="J1204" i="1"/>
  <c r="J1203" i="1"/>
  <c r="J1202" i="1"/>
  <c r="J1201" i="1"/>
  <c r="J1200" i="1"/>
  <c r="J1199" i="1"/>
  <c r="J1198" i="1"/>
  <c r="J1197" i="1"/>
  <c r="J1196" i="1"/>
  <c r="J1195" i="1"/>
  <c r="J1194" i="1"/>
  <c r="J1193" i="1"/>
  <c r="J1192" i="1"/>
  <c r="J1191" i="1"/>
  <c r="J1190" i="1"/>
  <c r="J1189" i="1"/>
  <c r="J1188" i="1"/>
  <c r="J1187" i="1"/>
  <c r="J1186" i="1"/>
  <c r="J1185" i="1"/>
  <c r="J1184" i="1"/>
  <c r="J1183" i="1"/>
  <c r="J1182" i="1"/>
  <c r="J1181" i="1"/>
  <c r="J1180" i="1"/>
  <c r="J1179" i="1"/>
  <c r="J1178" i="1"/>
  <c r="J1177" i="1"/>
  <c r="J1176" i="1"/>
  <c r="J1175" i="1"/>
  <c r="J1174" i="1"/>
  <c r="J1173" i="1"/>
  <c r="J1172" i="1"/>
  <c r="J1171" i="1"/>
  <c r="J1170" i="1"/>
  <c r="J1169" i="1"/>
  <c r="J1168" i="1"/>
  <c r="J1167" i="1"/>
  <c r="J1166" i="1"/>
  <c r="J1165" i="1"/>
  <c r="J1164" i="1"/>
  <c r="J1163" i="1"/>
  <c r="J1162" i="1"/>
  <c r="J1161" i="1"/>
  <c r="J1160" i="1"/>
  <c r="J1159" i="1"/>
  <c r="J1158" i="1"/>
  <c r="J1157" i="1"/>
  <c r="J1156" i="1"/>
  <c r="J1155" i="1"/>
  <c r="J1154" i="1"/>
  <c r="J1153" i="1"/>
  <c r="J1152" i="1"/>
  <c r="J1151" i="1"/>
  <c r="J1150" i="1"/>
  <c r="J1149" i="1"/>
  <c r="J1148" i="1"/>
  <c r="J1147" i="1"/>
  <c r="J1146" i="1"/>
  <c r="J1145" i="1"/>
  <c r="J1144" i="1"/>
  <c r="J1143" i="1"/>
  <c r="J1142" i="1"/>
  <c r="J1141" i="1"/>
  <c r="J1140" i="1"/>
  <c r="J1139" i="1"/>
  <c r="J1138" i="1"/>
  <c r="J1137" i="1"/>
  <c r="J1136" i="1"/>
  <c r="J1135" i="1"/>
  <c r="J1134" i="1"/>
  <c r="J1133" i="1"/>
  <c r="J1132" i="1"/>
  <c r="J1131" i="1"/>
  <c r="J1130" i="1"/>
  <c r="J1129" i="1"/>
  <c r="J1128" i="1"/>
  <c r="J1127" i="1"/>
  <c r="J1126" i="1"/>
  <c r="J1125" i="1"/>
  <c r="J1124" i="1"/>
  <c r="J1123" i="1"/>
  <c r="J1122" i="1"/>
  <c r="J1121" i="1"/>
  <c r="J1120" i="1"/>
  <c r="J1119" i="1"/>
  <c r="J1118" i="1"/>
  <c r="J1117" i="1"/>
  <c r="J1116" i="1"/>
  <c r="J1115" i="1"/>
  <c r="J1114" i="1"/>
  <c r="J1113" i="1"/>
  <c r="J1112" i="1"/>
  <c r="J1111" i="1"/>
  <c r="J1110" i="1"/>
  <c r="J1109" i="1"/>
  <c r="J1108" i="1"/>
  <c r="J1107" i="1"/>
  <c r="J1106" i="1"/>
  <c r="J1105" i="1"/>
  <c r="J1104" i="1"/>
  <c r="J1103" i="1"/>
  <c r="J1102" i="1"/>
  <c r="J1101" i="1"/>
  <c r="J1100" i="1"/>
  <c r="J1099" i="1"/>
  <c r="J1098" i="1"/>
  <c r="J1097" i="1"/>
  <c r="J1096" i="1"/>
  <c r="J1095" i="1"/>
  <c r="J1094" i="1"/>
  <c r="J1093" i="1"/>
  <c r="J1092" i="1"/>
  <c r="J1091" i="1"/>
  <c r="J1090" i="1"/>
  <c r="J1089" i="1"/>
  <c r="J1088" i="1"/>
  <c r="J1087" i="1"/>
  <c r="J1086" i="1"/>
  <c r="J1085" i="1"/>
  <c r="J1084" i="1"/>
  <c r="J1083" i="1"/>
  <c r="J1082" i="1"/>
  <c r="J1081" i="1"/>
  <c r="J1080" i="1"/>
  <c r="J1079" i="1"/>
  <c r="J1078" i="1"/>
  <c r="J1077" i="1"/>
  <c r="J1076" i="1"/>
  <c r="J1075" i="1"/>
  <c r="J1074" i="1"/>
  <c r="J1073" i="1"/>
  <c r="J1072" i="1"/>
  <c r="J1071" i="1"/>
  <c r="J1070" i="1"/>
  <c r="J1069" i="1"/>
  <c r="J1068" i="1"/>
  <c r="J1067" i="1"/>
  <c r="J1066" i="1"/>
  <c r="J1065" i="1"/>
  <c r="J1064" i="1"/>
  <c r="J1063" i="1"/>
  <c r="J1062" i="1"/>
  <c r="J1061" i="1"/>
  <c r="J1060" i="1"/>
  <c r="J1059" i="1"/>
  <c r="J1058" i="1"/>
  <c r="J1057" i="1"/>
  <c r="J1056" i="1"/>
  <c r="J1055" i="1"/>
  <c r="J1054" i="1"/>
  <c r="J1053" i="1"/>
  <c r="J1052" i="1"/>
  <c r="J1051" i="1"/>
  <c r="J1050" i="1"/>
  <c r="J1049" i="1"/>
  <c r="J1048" i="1"/>
  <c r="J1047" i="1"/>
  <c r="J1046" i="1"/>
  <c r="J1045" i="1"/>
  <c r="J1044" i="1"/>
  <c r="J1043" i="1"/>
  <c r="J1042" i="1"/>
  <c r="J1041" i="1"/>
  <c r="J1040" i="1"/>
  <c r="J1039" i="1"/>
  <c r="J1038" i="1"/>
  <c r="J1037" i="1"/>
  <c r="J1036" i="1"/>
  <c r="J1035" i="1"/>
  <c r="J1034" i="1"/>
  <c r="J1033" i="1"/>
  <c r="J1032" i="1"/>
  <c r="J1031" i="1"/>
  <c r="J1030" i="1"/>
  <c r="J1029" i="1"/>
  <c r="J1028" i="1"/>
  <c r="J1027" i="1"/>
  <c r="J1026" i="1"/>
  <c r="J1025" i="1"/>
  <c r="J1024" i="1"/>
  <c r="J1023" i="1"/>
  <c r="J1022" i="1"/>
  <c r="J1021" i="1"/>
  <c r="J1020" i="1"/>
  <c r="J1019" i="1"/>
  <c r="J1018" i="1"/>
  <c r="J1017" i="1"/>
  <c r="J1016" i="1"/>
  <c r="J1015" i="1"/>
  <c r="J1014" i="1"/>
  <c r="J1013" i="1"/>
  <c r="J1012" i="1"/>
  <c r="J1011" i="1"/>
  <c r="J1010" i="1"/>
  <c r="J1009" i="1"/>
  <c r="J1008" i="1"/>
  <c r="J1007" i="1"/>
  <c r="J1006" i="1"/>
  <c r="J1005" i="1"/>
  <c r="J1004" i="1"/>
  <c r="J1003" i="1"/>
  <c r="J1002" i="1"/>
  <c r="J1001" i="1"/>
  <c r="J1000" i="1"/>
  <c r="J999" i="1"/>
  <c r="J998" i="1"/>
  <c r="J997" i="1"/>
  <c r="J996" i="1"/>
  <c r="J995" i="1"/>
  <c r="J994" i="1"/>
  <c r="J993" i="1"/>
  <c r="J992" i="1"/>
  <c r="J991" i="1"/>
  <c r="J990" i="1"/>
  <c r="J989" i="1"/>
  <c r="J988" i="1"/>
  <c r="J987" i="1"/>
  <c r="J986" i="1"/>
  <c r="J985" i="1"/>
  <c r="J984" i="1"/>
  <c r="J983" i="1"/>
  <c r="J982" i="1"/>
  <c r="J981" i="1"/>
  <c r="J980" i="1"/>
  <c r="J979" i="1"/>
  <c r="J978" i="1"/>
  <c r="J977" i="1"/>
  <c r="J976" i="1"/>
  <c r="J975" i="1"/>
  <c r="J974"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L11" i="1" l="1"/>
  <c r="K11" i="1"/>
  <c r="L27" i="1"/>
  <c r="K27" i="1"/>
  <c r="L43" i="1"/>
  <c r="K43" i="1"/>
  <c r="L59" i="1"/>
  <c r="K59" i="1"/>
  <c r="L79" i="1"/>
  <c r="K79" i="1"/>
  <c r="L99" i="1"/>
  <c r="K99" i="1"/>
  <c r="L115" i="1"/>
  <c r="K115" i="1"/>
  <c r="L131" i="1"/>
  <c r="K131" i="1"/>
  <c r="L147" i="1"/>
  <c r="K147" i="1"/>
  <c r="L167" i="1"/>
  <c r="K167" i="1"/>
  <c r="L179" i="1"/>
  <c r="K179" i="1"/>
  <c r="L195" i="1"/>
  <c r="K195" i="1"/>
  <c r="L211" i="1"/>
  <c r="K211" i="1"/>
  <c r="L227" i="1"/>
  <c r="K227" i="1"/>
  <c r="L243" i="1"/>
  <c r="K243" i="1"/>
  <c r="L259" i="1"/>
  <c r="K259" i="1"/>
  <c r="L271" i="1"/>
  <c r="K271" i="1"/>
  <c r="L287" i="1"/>
  <c r="K287" i="1"/>
  <c r="L303" i="1"/>
  <c r="K303" i="1"/>
  <c r="L319" i="1"/>
  <c r="K319" i="1"/>
  <c r="L335" i="1"/>
  <c r="K335" i="1"/>
  <c r="L351" i="1"/>
  <c r="K351" i="1"/>
  <c r="L359" i="1"/>
  <c r="K359" i="1"/>
  <c r="L367" i="1"/>
  <c r="K367" i="1"/>
  <c r="L371" i="1"/>
  <c r="K371" i="1"/>
  <c r="L375" i="1"/>
  <c r="K375" i="1"/>
  <c r="L379" i="1"/>
  <c r="K379" i="1"/>
  <c r="L383" i="1"/>
  <c r="K383" i="1"/>
  <c r="L387" i="1"/>
  <c r="K387" i="1"/>
  <c r="L391" i="1"/>
  <c r="K391" i="1"/>
  <c r="L403" i="1"/>
  <c r="K403" i="1"/>
  <c r="L411" i="1"/>
  <c r="K411" i="1"/>
  <c r="L415" i="1"/>
  <c r="K415" i="1"/>
  <c r="L419" i="1"/>
  <c r="K419" i="1"/>
  <c r="L423" i="1"/>
  <c r="K423" i="1"/>
  <c r="L427" i="1"/>
  <c r="K427" i="1"/>
  <c r="L431" i="1"/>
  <c r="K431" i="1"/>
  <c r="L435" i="1"/>
  <c r="K435" i="1"/>
  <c r="L439" i="1"/>
  <c r="K439" i="1"/>
  <c r="L443" i="1"/>
  <c r="K443" i="1"/>
  <c r="L447" i="1"/>
  <c r="K447" i="1"/>
  <c r="L451" i="1"/>
  <c r="K451" i="1"/>
  <c r="L455" i="1"/>
  <c r="K455" i="1"/>
  <c r="L459" i="1"/>
  <c r="K459" i="1"/>
  <c r="L463" i="1"/>
  <c r="K463" i="1"/>
  <c r="L467" i="1"/>
  <c r="K467" i="1"/>
  <c r="L471" i="1"/>
  <c r="K471" i="1"/>
  <c r="L475" i="1"/>
  <c r="K475" i="1"/>
  <c r="L479" i="1"/>
  <c r="K479" i="1"/>
  <c r="L483" i="1"/>
  <c r="K483" i="1"/>
  <c r="L487" i="1"/>
  <c r="K487" i="1"/>
  <c r="L491" i="1"/>
  <c r="K491" i="1"/>
  <c r="L495" i="1"/>
  <c r="K495" i="1"/>
  <c r="L499" i="1"/>
  <c r="K499" i="1"/>
  <c r="L503" i="1"/>
  <c r="K503" i="1"/>
  <c r="L507" i="1"/>
  <c r="K507" i="1"/>
  <c r="L511" i="1"/>
  <c r="K511" i="1"/>
  <c r="L515" i="1"/>
  <c r="K515" i="1"/>
  <c r="L519" i="1"/>
  <c r="K519" i="1"/>
  <c r="L523" i="1"/>
  <c r="K523" i="1"/>
  <c r="L527" i="1"/>
  <c r="K527" i="1"/>
  <c r="L531" i="1"/>
  <c r="K531" i="1"/>
  <c r="L535" i="1"/>
  <c r="K535" i="1"/>
  <c r="L539" i="1"/>
  <c r="K539" i="1"/>
  <c r="L543" i="1"/>
  <c r="K543" i="1"/>
  <c r="L547" i="1"/>
  <c r="K547" i="1"/>
  <c r="L551" i="1"/>
  <c r="K551" i="1"/>
  <c r="L555" i="1"/>
  <c r="K555" i="1"/>
  <c r="L559" i="1"/>
  <c r="K559" i="1"/>
  <c r="L563" i="1"/>
  <c r="K563" i="1"/>
  <c r="L567" i="1"/>
  <c r="K567" i="1"/>
  <c r="L571" i="1"/>
  <c r="K571" i="1"/>
  <c r="L575" i="1"/>
  <c r="K575" i="1"/>
  <c r="L579" i="1"/>
  <c r="K579" i="1"/>
  <c r="L583" i="1"/>
  <c r="K583" i="1"/>
  <c r="L587" i="1"/>
  <c r="K587" i="1"/>
  <c r="L591" i="1"/>
  <c r="K591" i="1"/>
  <c r="L595" i="1"/>
  <c r="K595" i="1"/>
  <c r="L599" i="1"/>
  <c r="K599" i="1"/>
  <c r="L603" i="1"/>
  <c r="K603" i="1"/>
  <c r="L607" i="1"/>
  <c r="K607" i="1"/>
  <c r="L611" i="1"/>
  <c r="K611" i="1"/>
  <c r="L615" i="1"/>
  <c r="K615" i="1"/>
  <c r="L619" i="1"/>
  <c r="K619" i="1"/>
  <c r="L623" i="1"/>
  <c r="K623" i="1"/>
  <c r="L627" i="1"/>
  <c r="K627" i="1"/>
  <c r="L631" i="1"/>
  <c r="K631" i="1"/>
  <c r="L635" i="1"/>
  <c r="K635" i="1"/>
  <c r="L639" i="1"/>
  <c r="K639" i="1"/>
  <c r="L643" i="1"/>
  <c r="K643" i="1"/>
  <c r="L647" i="1"/>
  <c r="K647" i="1"/>
  <c r="L651" i="1"/>
  <c r="K651" i="1"/>
  <c r="L655" i="1"/>
  <c r="K655" i="1"/>
  <c r="L659" i="1"/>
  <c r="K659" i="1"/>
  <c r="L663" i="1"/>
  <c r="K663" i="1"/>
  <c r="L667" i="1"/>
  <c r="K667" i="1"/>
  <c r="L671" i="1"/>
  <c r="K671" i="1"/>
  <c r="L675" i="1"/>
  <c r="K675" i="1"/>
  <c r="L679" i="1"/>
  <c r="K679" i="1"/>
  <c r="L683" i="1"/>
  <c r="K683" i="1"/>
  <c r="L687" i="1"/>
  <c r="K687" i="1"/>
  <c r="L691" i="1"/>
  <c r="K691" i="1"/>
  <c r="L695" i="1"/>
  <c r="K695" i="1"/>
  <c r="L699" i="1"/>
  <c r="K699" i="1"/>
  <c r="L703" i="1"/>
  <c r="K703" i="1"/>
  <c r="L707" i="1"/>
  <c r="K707" i="1"/>
  <c r="L711" i="1"/>
  <c r="K711" i="1"/>
  <c r="L715" i="1"/>
  <c r="K715" i="1"/>
  <c r="L719" i="1"/>
  <c r="K719" i="1"/>
  <c r="L723" i="1"/>
  <c r="K723" i="1"/>
  <c r="L727" i="1"/>
  <c r="K727" i="1"/>
  <c r="L731" i="1"/>
  <c r="K731" i="1"/>
  <c r="L735" i="1"/>
  <c r="K735" i="1"/>
  <c r="L739" i="1"/>
  <c r="K739" i="1"/>
  <c r="L743" i="1"/>
  <c r="K743" i="1"/>
  <c r="L747" i="1"/>
  <c r="K747" i="1"/>
  <c r="L751" i="1"/>
  <c r="K751" i="1"/>
  <c r="L755" i="1"/>
  <c r="K755" i="1"/>
  <c r="L759" i="1"/>
  <c r="K759" i="1"/>
  <c r="L763" i="1"/>
  <c r="K763" i="1"/>
  <c r="L767" i="1"/>
  <c r="K767" i="1"/>
  <c r="L771" i="1"/>
  <c r="K771" i="1"/>
  <c r="L775" i="1"/>
  <c r="K775" i="1"/>
  <c r="L779" i="1"/>
  <c r="K779" i="1"/>
  <c r="L783" i="1"/>
  <c r="K783" i="1"/>
  <c r="L787" i="1"/>
  <c r="K787" i="1"/>
  <c r="L791" i="1"/>
  <c r="K791" i="1"/>
  <c r="L795" i="1"/>
  <c r="K795" i="1"/>
  <c r="L799" i="1"/>
  <c r="K799" i="1"/>
  <c r="L803" i="1"/>
  <c r="K803" i="1"/>
  <c r="L807" i="1"/>
  <c r="K807" i="1"/>
  <c r="L811" i="1"/>
  <c r="K811" i="1"/>
  <c r="L815" i="1"/>
  <c r="K815" i="1"/>
  <c r="L819" i="1"/>
  <c r="K819" i="1"/>
  <c r="L823" i="1"/>
  <c r="K823" i="1"/>
  <c r="L827" i="1"/>
  <c r="K827" i="1"/>
  <c r="L831" i="1"/>
  <c r="K831" i="1"/>
  <c r="L835" i="1"/>
  <c r="K835" i="1"/>
  <c r="L839" i="1"/>
  <c r="K839" i="1"/>
  <c r="L843" i="1"/>
  <c r="K843" i="1"/>
  <c r="L847" i="1"/>
  <c r="K847" i="1"/>
  <c r="L851" i="1"/>
  <c r="K851" i="1"/>
  <c r="L855" i="1"/>
  <c r="K855" i="1"/>
  <c r="L859" i="1"/>
  <c r="K859" i="1"/>
  <c r="L863" i="1"/>
  <c r="K863" i="1"/>
  <c r="L867" i="1"/>
  <c r="K867" i="1"/>
  <c r="L871" i="1"/>
  <c r="K871" i="1"/>
  <c r="L875" i="1"/>
  <c r="K875" i="1"/>
  <c r="L879" i="1"/>
  <c r="K879" i="1"/>
  <c r="L883" i="1"/>
  <c r="K883" i="1"/>
  <c r="L887" i="1"/>
  <c r="K887" i="1"/>
  <c r="L891" i="1"/>
  <c r="K891" i="1"/>
  <c r="L895" i="1"/>
  <c r="K895" i="1"/>
  <c r="L899" i="1"/>
  <c r="K899" i="1"/>
  <c r="L903" i="1"/>
  <c r="K903" i="1"/>
  <c r="L907" i="1"/>
  <c r="K907" i="1"/>
  <c r="L911" i="1"/>
  <c r="K911" i="1"/>
  <c r="L915" i="1"/>
  <c r="K915" i="1"/>
  <c r="L919" i="1"/>
  <c r="K919" i="1"/>
  <c r="L923" i="1"/>
  <c r="K923" i="1"/>
  <c r="L927" i="1"/>
  <c r="K927" i="1"/>
  <c r="L931" i="1"/>
  <c r="K931" i="1"/>
  <c r="L935" i="1"/>
  <c r="K935" i="1"/>
  <c r="L939" i="1"/>
  <c r="K939" i="1"/>
  <c r="L943" i="1"/>
  <c r="K943" i="1"/>
  <c r="L947" i="1"/>
  <c r="K947" i="1"/>
  <c r="L951" i="1"/>
  <c r="K951" i="1"/>
  <c r="L955" i="1"/>
  <c r="K955" i="1"/>
  <c r="L959" i="1"/>
  <c r="K959" i="1"/>
  <c r="L963" i="1"/>
  <c r="K963" i="1"/>
  <c r="L967" i="1"/>
  <c r="K967" i="1"/>
  <c r="L971" i="1"/>
  <c r="K971" i="1"/>
  <c r="L975" i="1"/>
  <c r="K975" i="1"/>
  <c r="L979" i="1"/>
  <c r="K979" i="1"/>
  <c r="L983" i="1"/>
  <c r="K983" i="1"/>
  <c r="L987" i="1"/>
  <c r="K987" i="1"/>
  <c r="L991" i="1"/>
  <c r="K991" i="1"/>
  <c r="L995" i="1"/>
  <c r="K995" i="1"/>
  <c r="L999" i="1"/>
  <c r="K999" i="1"/>
  <c r="L1003" i="1"/>
  <c r="K1003" i="1"/>
  <c r="L1007" i="1"/>
  <c r="K1007" i="1"/>
  <c r="L1011" i="1"/>
  <c r="K1011" i="1"/>
  <c r="L1015" i="1"/>
  <c r="K1015" i="1"/>
  <c r="L1019" i="1"/>
  <c r="K1019" i="1"/>
  <c r="L1023" i="1"/>
  <c r="K1023" i="1"/>
  <c r="L1027" i="1"/>
  <c r="K1027" i="1"/>
  <c r="L1031" i="1"/>
  <c r="K1031" i="1"/>
  <c r="L1035" i="1"/>
  <c r="K1035" i="1"/>
  <c r="L1039" i="1"/>
  <c r="K1039" i="1"/>
  <c r="L1043" i="1"/>
  <c r="K1043" i="1"/>
  <c r="L1047" i="1"/>
  <c r="K1047" i="1"/>
  <c r="L1051" i="1"/>
  <c r="K1051" i="1"/>
  <c r="L1055" i="1"/>
  <c r="K1055" i="1"/>
  <c r="L1059" i="1"/>
  <c r="K1059" i="1"/>
  <c r="L1063" i="1"/>
  <c r="K1063" i="1"/>
  <c r="L1067" i="1"/>
  <c r="K1067" i="1"/>
  <c r="L1071" i="1"/>
  <c r="K1071" i="1"/>
  <c r="L1075" i="1"/>
  <c r="K1075" i="1"/>
  <c r="L1079" i="1"/>
  <c r="K1079" i="1"/>
  <c r="L1083" i="1"/>
  <c r="K1083" i="1"/>
  <c r="L1087" i="1"/>
  <c r="K1087" i="1"/>
  <c r="L1091" i="1"/>
  <c r="K1091" i="1"/>
  <c r="L1095" i="1"/>
  <c r="K1095" i="1"/>
  <c r="L1099" i="1"/>
  <c r="K1099" i="1"/>
  <c r="L1103" i="1"/>
  <c r="K1103" i="1"/>
  <c r="L1107" i="1"/>
  <c r="K1107" i="1"/>
  <c r="L1111" i="1"/>
  <c r="K1111" i="1"/>
  <c r="L1115" i="1"/>
  <c r="K1115" i="1"/>
  <c r="L1119" i="1"/>
  <c r="K1119" i="1"/>
  <c r="L1123" i="1"/>
  <c r="K1123" i="1"/>
  <c r="L1127" i="1"/>
  <c r="K1127" i="1"/>
  <c r="L1131" i="1"/>
  <c r="K1131" i="1"/>
  <c r="L1135" i="1"/>
  <c r="K1135" i="1"/>
  <c r="L1139" i="1"/>
  <c r="K1139" i="1"/>
  <c r="L1143" i="1"/>
  <c r="K1143" i="1"/>
  <c r="L1147" i="1"/>
  <c r="K1147" i="1"/>
  <c r="L1151" i="1"/>
  <c r="K1151" i="1"/>
  <c r="L1155" i="1"/>
  <c r="K1155" i="1"/>
  <c r="L1159" i="1"/>
  <c r="K1159" i="1"/>
  <c r="L1163" i="1"/>
  <c r="K1163" i="1"/>
  <c r="L1167" i="1"/>
  <c r="K1167" i="1"/>
  <c r="L1171" i="1"/>
  <c r="K1171" i="1"/>
  <c r="L1175" i="1"/>
  <c r="K1175" i="1"/>
  <c r="L1179" i="1"/>
  <c r="K1179" i="1"/>
  <c r="L1183" i="1"/>
  <c r="K1183" i="1"/>
  <c r="L1187" i="1"/>
  <c r="K1187" i="1"/>
  <c r="L1191" i="1"/>
  <c r="K1191" i="1"/>
  <c r="L1195" i="1"/>
  <c r="K1195" i="1"/>
  <c r="L1199" i="1"/>
  <c r="K1199" i="1"/>
  <c r="L1203" i="1"/>
  <c r="K1203" i="1"/>
  <c r="L1207" i="1"/>
  <c r="K1207" i="1"/>
  <c r="L1211" i="1"/>
  <c r="K1211" i="1"/>
  <c r="L1215" i="1"/>
  <c r="K1215" i="1"/>
  <c r="L1219" i="1"/>
  <c r="K1219" i="1"/>
  <c r="L1223" i="1"/>
  <c r="K1223" i="1"/>
  <c r="L1227" i="1"/>
  <c r="K1227" i="1"/>
  <c r="L1231" i="1"/>
  <c r="K1231" i="1"/>
  <c r="L1235" i="1"/>
  <c r="K1235" i="1"/>
  <c r="L1239" i="1"/>
  <c r="K1239" i="1"/>
  <c r="L1243" i="1"/>
  <c r="K1243" i="1"/>
  <c r="L1247" i="1"/>
  <c r="K1247" i="1"/>
  <c r="L1251" i="1"/>
  <c r="K1251" i="1"/>
  <c r="L1255" i="1"/>
  <c r="K1255" i="1"/>
  <c r="L1259" i="1"/>
  <c r="K1259" i="1"/>
  <c r="L1263" i="1"/>
  <c r="K1263" i="1"/>
  <c r="L1267" i="1"/>
  <c r="K1267" i="1"/>
  <c r="L1271" i="1"/>
  <c r="K1271" i="1"/>
  <c r="L1275" i="1"/>
  <c r="K1275" i="1"/>
  <c r="L1279" i="1"/>
  <c r="K1279" i="1"/>
  <c r="L1283" i="1"/>
  <c r="K1283" i="1"/>
  <c r="L1287" i="1"/>
  <c r="K1287" i="1"/>
  <c r="L1291" i="1"/>
  <c r="K1291" i="1"/>
  <c r="L1295" i="1"/>
  <c r="K1295" i="1"/>
  <c r="L1299" i="1"/>
  <c r="K1299" i="1"/>
  <c r="L1303" i="1"/>
  <c r="K1303" i="1"/>
  <c r="L1307" i="1"/>
  <c r="K1307" i="1"/>
  <c r="L1311" i="1"/>
  <c r="K1311" i="1"/>
  <c r="L1315" i="1"/>
  <c r="K1315" i="1"/>
  <c r="L1319" i="1"/>
  <c r="K1319" i="1"/>
  <c r="L1323" i="1"/>
  <c r="K1323" i="1"/>
  <c r="L1327" i="1"/>
  <c r="K1327" i="1"/>
  <c r="L1331" i="1"/>
  <c r="K1331" i="1"/>
  <c r="L1335" i="1"/>
  <c r="K1335" i="1"/>
  <c r="L1339" i="1"/>
  <c r="K1339" i="1"/>
  <c r="L1343" i="1"/>
  <c r="K1343" i="1"/>
  <c r="L1347" i="1"/>
  <c r="K1347" i="1"/>
  <c r="L1351" i="1"/>
  <c r="K1351" i="1"/>
  <c r="L1355" i="1"/>
  <c r="K1355" i="1"/>
  <c r="L1359" i="1"/>
  <c r="K1359" i="1"/>
  <c r="L1363" i="1"/>
  <c r="K1363" i="1"/>
  <c r="L1367" i="1"/>
  <c r="K1367" i="1"/>
  <c r="L1371" i="1"/>
  <c r="K1371" i="1"/>
  <c r="L1375" i="1"/>
  <c r="K1375" i="1"/>
  <c r="L1379" i="1"/>
  <c r="K1379" i="1"/>
  <c r="L1383" i="1"/>
  <c r="K1383" i="1"/>
  <c r="L1387" i="1"/>
  <c r="K1387" i="1"/>
  <c r="L1391" i="1"/>
  <c r="K1391" i="1"/>
  <c r="L1395" i="1"/>
  <c r="K1395" i="1"/>
  <c r="L1399" i="1"/>
  <c r="K1399" i="1"/>
  <c r="L1403" i="1"/>
  <c r="K1403" i="1"/>
  <c r="L1407" i="1"/>
  <c r="K1407" i="1"/>
  <c r="L1411" i="1"/>
  <c r="K1411" i="1"/>
  <c r="L1415" i="1"/>
  <c r="K1415" i="1"/>
  <c r="L1419" i="1"/>
  <c r="K1419" i="1"/>
  <c r="L1423" i="1"/>
  <c r="K1423" i="1"/>
  <c r="L1427" i="1"/>
  <c r="K1427" i="1"/>
  <c r="L1431" i="1"/>
  <c r="K1431" i="1"/>
  <c r="L1435" i="1"/>
  <c r="K1435" i="1"/>
  <c r="L1439" i="1"/>
  <c r="K1439" i="1"/>
  <c r="L1443" i="1"/>
  <c r="K1443" i="1"/>
  <c r="L1447" i="1"/>
  <c r="K1447" i="1"/>
  <c r="L1451" i="1"/>
  <c r="K1451" i="1"/>
  <c r="L1455" i="1"/>
  <c r="K1455" i="1"/>
  <c r="L1459" i="1"/>
  <c r="K1459" i="1"/>
  <c r="L1463" i="1"/>
  <c r="K1463" i="1"/>
  <c r="L1467" i="1"/>
  <c r="K1467" i="1"/>
  <c r="L1471" i="1"/>
  <c r="K1471" i="1"/>
  <c r="L1475" i="1"/>
  <c r="K1475" i="1"/>
  <c r="L1479" i="1"/>
  <c r="K1479" i="1"/>
  <c r="L1483" i="1"/>
  <c r="K1483" i="1"/>
  <c r="L1487" i="1"/>
  <c r="K1487" i="1"/>
  <c r="L1491" i="1"/>
  <c r="K1491" i="1"/>
  <c r="L1495" i="1"/>
  <c r="K1495" i="1"/>
  <c r="L1499" i="1"/>
  <c r="K1499" i="1"/>
  <c r="L1503" i="1"/>
  <c r="K1503" i="1"/>
  <c r="L1507" i="1"/>
  <c r="K1507" i="1"/>
  <c r="L1511" i="1"/>
  <c r="K1511" i="1"/>
  <c r="L1515" i="1"/>
  <c r="K1515" i="1"/>
  <c r="L1519" i="1"/>
  <c r="K1519" i="1"/>
  <c r="L1523" i="1"/>
  <c r="K1523" i="1"/>
  <c r="L1527" i="1"/>
  <c r="K1527" i="1"/>
  <c r="L1531" i="1"/>
  <c r="K1531" i="1"/>
  <c r="L1535" i="1"/>
  <c r="K1535" i="1"/>
  <c r="L1539" i="1"/>
  <c r="K1539" i="1"/>
  <c r="L1543" i="1"/>
  <c r="K1543" i="1"/>
  <c r="L1547" i="1"/>
  <c r="K1547" i="1"/>
  <c r="L1551" i="1"/>
  <c r="K1551" i="1"/>
  <c r="L1555" i="1"/>
  <c r="K1555" i="1"/>
  <c r="L1559" i="1"/>
  <c r="K1559" i="1"/>
  <c r="L1563" i="1"/>
  <c r="K1563" i="1"/>
  <c r="L1567" i="1"/>
  <c r="K1567" i="1"/>
  <c r="L1571" i="1"/>
  <c r="K1571" i="1"/>
  <c r="L1575" i="1"/>
  <c r="K1575" i="1"/>
  <c r="L1579" i="1"/>
  <c r="K1579" i="1"/>
  <c r="L1583" i="1"/>
  <c r="K1583" i="1"/>
  <c r="L1587" i="1"/>
  <c r="K1587" i="1"/>
  <c r="L1591" i="1"/>
  <c r="K1591" i="1"/>
  <c r="L1595" i="1"/>
  <c r="K1595" i="1"/>
  <c r="L1599" i="1"/>
  <c r="K1599" i="1"/>
  <c r="L1603" i="1"/>
  <c r="K1603" i="1"/>
  <c r="L1607" i="1"/>
  <c r="K1607" i="1"/>
  <c r="L1611" i="1"/>
  <c r="K1611" i="1"/>
  <c r="L1615" i="1"/>
  <c r="K1615" i="1"/>
  <c r="L1619" i="1"/>
  <c r="K1619" i="1"/>
  <c r="L1623" i="1"/>
  <c r="K1623" i="1"/>
  <c r="L1627" i="1"/>
  <c r="K1627" i="1"/>
  <c r="L1631" i="1"/>
  <c r="K1631" i="1"/>
  <c r="L1635" i="1"/>
  <c r="K1635" i="1"/>
  <c r="L1639" i="1"/>
  <c r="K1639" i="1"/>
  <c r="L1643" i="1"/>
  <c r="K1643" i="1"/>
  <c r="L1647" i="1"/>
  <c r="K1647" i="1"/>
  <c r="L1651" i="1"/>
  <c r="K1651" i="1"/>
  <c r="L1655" i="1"/>
  <c r="K1655" i="1"/>
  <c r="L1659" i="1"/>
  <c r="K1659" i="1"/>
  <c r="L1663" i="1"/>
  <c r="K1663" i="1"/>
  <c r="L1667" i="1"/>
  <c r="K1667" i="1"/>
  <c r="L1671" i="1"/>
  <c r="K1671" i="1"/>
  <c r="L1675" i="1"/>
  <c r="K1675" i="1"/>
  <c r="L1679" i="1"/>
  <c r="K1679" i="1"/>
  <c r="L1683" i="1"/>
  <c r="K1683" i="1"/>
  <c r="L1687" i="1"/>
  <c r="K1687" i="1"/>
  <c r="L1691" i="1"/>
  <c r="K1691" i="1"/>
  <c r="L1695" i="1"/>
  <c r="K1695" i="1"/>
  <c r="L1699" i="1"/>
  <c r="K1699" i="1"/>
  <c r="L1703" i="1"/>
  <c r="K1703" i="1"/>
  <c r="L1707" i="1"/>
  <c r="K1707" i="1"/>
  <c r="L1711" i="1"/>
  <c r="K1711" i="1"/>
  <c r="L1715" i="1"/>
  <c r="K1715" i="1"/>
  <c r="L1719" i="1"/>
  <c r="K1719" i="1"/>
  <c r="L1723" i="1"/>
  <c r="K1723" i="1"/>
  <c r="L1727" i="1"/>
  <c r="K1727" i="1"/>
  <c r="L1731" i="1"/>
  <c r="K1731" i="1"/>
  <c r="L1735" i="1"/>
  <c r="K1735" i="1"/>
  <c r="L1739" i="1"/>
  <c r="K1739" i="1"/>
  <c r="L1743" i="1"/>
  <c r="K1743" i="1"/>
  <c r="L1747" i="1"/>
  <c r="K1747" i="1"/>
  <c r="L1751" i="1"/>
  <c r="K1751" i="1"/>
  <c r="L1755" i="1"/>
  <c r="K1755" i="1"/>
  <c r="L1759" i="1"/>
  <c r="K1759" i="1"/>
  <c r="L1763" i="1"/>
  <c r="K1763" i="1"/>
  <c r="L1767" i="1"/>
  <c r="K1767" i="1"/>
  <c r="L1771" i="1"/>
  <c r="K1771" i="1"/>
  <c r="L1775" i="1"/>
  <c r="K1775" i="1"/>
  <c r="L1779" i="1"/>
  <c r="K1779" i="1"/>
  <c r="L1783" i="1"/>
  <c r="K1783" i="1"/>
  <c r="L1787" i="1"/>
  <c r="K1787" i="1"/>
  <c r="L1791" i="1"/>
  <c r="K1791" i="1"/>
  <c r="L1795" i="1"/>
  <c r="K1795" i="1"/>
  <c r="L1799" i="1"/>
  <c r="K1799" i="1"/>
  <c r="L1803" i="1"/>
  <c r="K1803" i="1"/>
  <c r="L1807" i="1"/>
  <c r="K1807" i="1"/>
  <c r="L1811" i="1"/>
  <c r="K1811" i="1"/>
  <c r="L1815" i="1"/>
  <c r="K1815" i="1"/>
  <c r="L1819" i="1"/>
  <c r="K1819" i="1"/>
  <c r="L1823" i="1"/>
  <c r="K1823" i="1"/>
  <c r="L1827" i="1"/>
  <c r="K1827" i="1"/>
  <c r="L1831" i="1"/>
  <c r="K1831" i="1"/>
  <c r="L1835" i="1"/>
  <c r="K1835" i="1"/>
  <c r="L1839" i="1"/>
  <c r="K1839" i="1"/>
  <c r="L1843" i="1"/>
  <c r="K1843" i="1"/>
  <c r="L1847" i="1"/>
  <c r="K1847" i="1"/>
  <c r="L1851" i="1"/>
  <c r="K1851" i="1"/>
  <c r="L1855" i="1"/>
  <c r="K1855" i="1"/>
  <c r="L1859" i="1"/>
  <c r="K1859" i="1"/>
  <c r="L1863" i="1"/>
  <c r="K1863" i="1"/>
  <c r="L1867" i="1"/>
  <c r="K1867" i="1"/>
  <c r="L1871" i="1"/>
  <c r="K1871" i="1"/>
  <c r="L1875" i="1"/>
  <c r="K1875" i="1"/>
  <c r="L1879" i="1"/>
  <c r="K1879" i="1"/>
  <c r="L1883" i="1"/>
  <c r="K1883" i="1"/>
  <c r="L1887" i="1"/>
  <c r="K1887" i="1"/>
  <c r="L1891" i="1"/>
  <c r="K1891" i="1"/>
  <c r="L1895" i="1"/>
  <c r="K1895" i="1"/>
  <c r="L1899" i="1"/>
  <c r="K1899" i="1"/>
  <c r="L1903" i="1"/>
  <c r="K1903" i="1"/>
  <c r="L1907" i="1"/>
  <c r="K1907" i="1"/>
  <c r="L1911" i="1"/>
  <c r="K1911" i="1"/>
  <c r="L1915" i="1"/>
  <c r="K1915" i="1"/>
  <c r="L1919" i="1"/>
  <c r="K1919" i="1"/>
  <c r="L1923" i="1"/>
  <c r="K1923" i="1"/>
  <c r="L1927" i="1"/>
  <c r="K1927" i="1"/>
  <c r="L1931" i="1"/>
  <c r="K1931" i="1"/>
  <c r="L1935" i="1"/>
  <c r="K1935" i="1"/>
  <c r="L1939" i="1"/>
  <c r="K1939" i="1"/>
  <c r="L1943" i="1"/>
  <c r="K1943" i="1"/>
  <c r="L1947" i="1"/>
  <c r="K1947" i="1"/>
  <c r="L1951" i="1"/>
  <c r="K1951" i="1"/>
  <c r="L1955" i="1"/>
  <c r="K1955" i="1"/>
  <c r="L1959" i="1"/>
  <c r="K1959" i="1"/>
  <c r="L1963" i="1"/>
  <c r="K1963" i="1"/>
  <c r="L1967" i="1"/>
  <c r="K1967" i="1"/>
  <c r="L1971" i="1"/>
  <c r="K1971" i="1"/>
  <c r="L1975" i="1"/>
  <c r="K1975" i="1"/>
  <c r="L1979" i="1"/>
  <c r="K1979" i="1"/>
  <c r="L1983" i="1"/>
  <c r="K1983" i="1"/>
  <c r="L1987" i="1"/>
  <c r="K1987" i="1"/>
  <c r="L1991" i="1"/>
  <c r="K1991" i="1"/>
  <c r="L1995" i="1"/>
  <c r="K1995" i="1"/>
  <c r="L1999" i="1"/>
  <c r="K1999" i="1"/>
  <c r="L2003" i="1"/>
  <c r="K2003" i="1"/>
  <c r="L2007" i="1"/>
  <c r="K2007" i="1"/>
  <c r="L2011" i="1"/>
  <c r="K2011" i="1"/>
  <c r="L2015" i="1"/>
  <c r="K2015" i="1"/>
  <c r="L2019" i="1"/>
  <c r="K2019" i="1"/>
  <c r="L2023" i="1"/>
  <c r="K2023" i="1"/>
  <c r="L2027" i="1"/>
  <c r="K2027" i="1"/>
  <c r="L2031" i="1"/>
  <c r="K2031" i="1"/>
  <c r="L2035" i="1"/>
  <c r="K2035" i="1"/>
  <c r="L2039" i="1"/>
  <c r="K2039" i="1"/>
  <c r="L2043" i="1"/>
  <c r="K2043" i="1"/>
  <c r="L2047" i="1"/>
  <c r="K2047" i="1"/>
  <c r="L2051" i="1"/>
  <c r="K2051" i="1"/>
  <c r="L2055" i="1"/>
  <c r="K2055" i="1"/>
  <c r="L2059" i="1"/>
  <c r="K2059" i="1"/>
  <c r="L2063" i="1"/>
  <c r="K2063" i="1"/>
  <c r="L2067" i="1"/>
  <c r="K2067" i="1"/>
  <c r="L2071" i="1"/>
  <c r="K2071" i="1"/>
  <c r="L2075" i="1"/>
  <c r="K2075" i="1"/>
  <c r="L2079" i="1"/>
  <c r="K2079" i="1"/>
  <c r="L2083" i="1"/>
  <c r="K2083" i="1"/>
  <c r="L2087" i="1"/>
  <c r="K2087" i="1"/>
  <c r="L2091" i="1"/>
  <c r="K2091" i="1"/>
  <c r="L2095" i="1"/>
  <c r="K2095" i="1"/>
  <c r="L2099" i="1"/>
  <c r="K2099" i="1"/>
  <c r="L2103" i="1"/>
  <c r="K2103" i="1"/>
  <c r="L2107" i="1"/>
  <c r="K2107" i="1"/>
  <c r="L2111" i="1"/>
  <c r="K2111" i="1"/>
  <c r="L2115" i="1"/>
  <c r="K2115" i="1"/>
  <c r="L2119" i="1"/>
  <c r="K2119" i="1"/>
  <c r="L2123" i="1"/>
  <c r="K2123" i="1"/>
  <c r="L2127" i="1"/>
  <c r="K2127" i="1"/>
  <c r="L2131" i="1"/>
  <c r="K2131" i="1"/>
  <c r="L2135" i="1"/>
  <c r="K2135" i="1"/>
  <c r="L2139" i="1"/>
  <c r="K2139" i="1"/>
  <c r="L2143" i="1"/>
  <c r="K2143" i="1"/>
  <c r="L2147" i="1"/>
  <c r="K2147" i="1"/>
  <c r="L2151" i="1"/>
  <c r="K2151" i="1"/>
  <c r="L2155" i="1"/>
  <c r="K2155" i="1"/>
  <c r="L2159" i="1"/>
  <c r="K2159" i="1"/>
  <c r="L2163" i="1"/>
  <c r="K2163" i="1"/>
  <c r="L2167" i="1"/>
  <c r="K2167" i="1"/>
  <c r="L2171" i="1"/>
  <c r="K2171" i="1"/>
  <c r="L2175" i="1"/>
  <c r="K2175" i="1"/>
  <c r="L2179" i="1"/>
  <c r="K2179" i="1"/>
  <c r="L2183" i="1"/>
  <c r="K2183" i="1"/>
  <c r="L2187" i="1"/>
  <c r="K2187" i="1"/>
  <c r="L2191" i="1"/>
  <c r="K2191" i="1"/>
  <c r="L2195" i="1"/>
  <c r="K2195" i="1"/>
  <c r="L2199" i="1"/>
  <c r="K2199" i="1"/>
  <c r="L2203" i="1"/>
  <c r="K2203" i="1"/>
  <c r="L2207" i="1"/>
  <c r="K2207" i="1"/>
  <c r="L2211" i="1"/>
  <c r="K2211" i="1"/>
  <c r="L2215" i="1"/>
  <c r="K2215" i="1"/>
  <c r="L2219" i="1"/>
  <c r="K2219" i="1"/>
  <c r="L2223" i="1"/>
  <c r="K2223" i="1"/>
  <c r="L2227" i="1"/>
  <c r="K2227" i="1"/>
  <c r="L2231" i="1"/>
  <c r="K2231" i="1"/>
  <c r="L2235" i="1"/>
  <c r="K2235" i="1"/>
  <c r="L2239" i="1"/>
  <c r="K2239" i="1"/>
  <c r="L2243" i="1"/>
  <c r="K2243" i="1"/>
  <c r="L2247" i="1"/>
  <c r="K2247" i="1"/>
  <c r="L2251" i="1"/>
  <c r="K2251" i="1"/>
  <c r="L2255" i="1"/>
  <c r="K2255" i="1"/>
  <c r="L2259" i="1"/>
  <c r="K2259" i="1"/>
  <c r="L2263" i="1"/>
  <c r="K2263" i="1"/>
  <c r="L2267" i="1"/>
  <c r="K2267" i="1"/>
  <c r="L2271" i="1"/>
  <c r="K2271" i="1"/>
  <c r="L2275" i="1"/>
  <c r="K2275" i="1"/>
  <c r="L2279" i="1"/>
  <c r="K2279" i="1"/>
  <c r="L2283" i="1"/>
  <c r="K2283" i="1"/>
  <c r="L2287" i="1"/>
  <c r="K2287" i="1"/>
  <c r="L2291" i="1"/>
  <c r="K2291" i="1"/>
  <c r="L2295" i="1"/>
  <c r="K2295" i="1"/>
  <c r="L2299" i="1"/>
  <c r="K2299" i="1"/>
  <c r="L2303" i="1"/>
  <c r="K2303" i="1"/>
  <c r="L2307" i="1"/>
  <c r="K2307" i="1"/>
  <c r="L2311" i="1"/>
  <c r="K2311" i="1"/>
  <c r="L2315" i="1"/>
  <c r="K2315" i="1"/>
  <c r="L2319" i="1"/>
  <c r="K2319" i="1"/>
  <c r="L2323" i="1"/>
  <c r="K2323" i="1"/>
  <c r="L2327" i="1"/>
  <c r="K2327" i="1"/>
  <c r="L2331" i="1"/>
  <c r="K2331" i="1"/>
  <c r="L2335" i="1"/>
  <c r="K2335" i="1"/>
  <c r="L2339" i="1"/>
  <c r="K2339" i="1"/>
  <c r="L2343" i="1"/>
  <c r="K2343" i="1"/>
  <c r="L2347" i="1"/>
  <c r="K2347" i="1"/>
  <c r="L2351" i="1"/>
  <c r="K2351" i="1"/>
  <c r="L2355" i="1"/>
  <c r="K2355" i="1"/>
  <c r="L2359" i="1"/>
  <c r="K2359" i="1"/>
  <c r="L2363" i="1"/>
  <c r="K2363" i="1"/>
  <c r="L2367" i="1"/>
  <c r="K2367" i="1"/>
  <c r="L2371" i="1"/>
  <c r="K2371" i="1"/>
  <c r="L2375" i="1"/>
  <c r="K2375" i="1"/>
  <c r="L2379" i="1"/>
  <c r="K2379" i="1"/>
  <c r="L2383" i="1"/>
  <c r="K2383" i="1"/>
  <c r="L2387" i="1"/>
  <c r="K2387" i="1"/>
  <c r="L2391" i="1"/>
  <c r="K2391" i="1"/>
  <c r="L2395" i="1"/>
  <c r="K2395" i="1"/>
  <c r="L3" i="1"/>
  <c r="K3" i="1"/>
  <c r="L19" i="1"/>
  <c r="K19" i="1"/>
  <c r="L39" i="1"/>
  <c r="K39" i="1"/>
  <c r="L51" i="1"/>
  <c r="K51" i="1"/>
  <c r="L67" i="1"/>
  <c r="K67" i="1"/>
  <c r="L75" i="1"/>
  <c r="K75" i="1"/>
  <c r="L95" i="1"/>
  <c r="K95" i="1"/>
  <c r="L111" i="1"/>
  <c r="K111" i="1"/>
  <c r="L127" i="1"/>
  <c r="K127" i="1"/>
  <c r="L143" i="1"/>
  <c r="K143" i="1"/>
  <c r="L155" i="1"/>
  <c r="K155" i="1"/>
  <c r="L171" i="1"/>
  <c r="K171" i="1"/>
  <c r="L187" i="1"/>
  <c r="K187" i="1"/>
  <c r="L203" i="1"/>
  <c r="K203" i="1"/>
  <c r="L223" i="1"/>
  <c r="K223" i="1"/>
  <c r="L239" i="1"/>
  <c r="K239" i="1"/>
  <c r="L251" i="1"/>
  <c r="K251" i="1"/>
  <c r="L275" i="1"/>
  <c r="K275" i="1"/>
  <c r="L291" i="1"/>
  <c r="K291" i="1"/>
  <c r="L307" i="1"/>
  <c r="K307" i="1"/>
  <c r="L323" i="1"/>
  <c r="K323" i="1"/>
  <c r="L347" i="1"/>
  <c r="K347" i="1"/>
  <c r="L407" i="1"/>
  <c r="K407" i="1"/>
  <c r="L4" i="1"/>
  <c r="K4" i="1"/>
  <c r="L8" i="1"/>
  <c r="K8" i="1"/>
  <c r="L12" i="1"/>
  <c r="K12" i="1"/>
  <c r="L16" i="1"/>
  <c r="K16" i="1"/>
  <c r="L20" i="1"/>
  <c r="K20" i="1"/>
  <c r="L24" i="1"/>
  <c r="K24" i="1"/>
  <c r="L28" i="1"/>
  <c r="K28" i="1"/>
  <c r="L32" i="1"/>
  <c r="K32" i="1"/>
  <c r="L36" i="1"/>
  <c r="K36" i="1"/>
  <c r="L40" i="1"/>
  <c r="K40" i="1"/>
  <c r="L44" i="1"/>
  <c r="K44" i="1"/>
  <c r="L48" i="1"/>
  <c r="K48" i="1"/>
  <c r="L52" i="1"/>
  <c r="K52" i="1"/>
  <c r="L56" i="1"/>
  <c r="K56" i="1"/>
  <c r="L60" i="1"/>
  <c r="K60" i="1"/>
  <c r="L64" i="1"/>
  <c r="K64" i="1"/>
  <c r="L68" i="1"/>
  <c r="K68" i="1"/>
  <c r="L72" i="1"/>
  <c r="K72" i="1"/>
  <c r="L76" i="1"/>
  <c r="K76" i="1"/>
  <c r="L80" i="1"/>
  <c r="K80" i="1"/>
  <c r="L84" i="1"/>
  <c r="K84" i="1"/>
  <c r="L88" i="1"/>
  <c r="K88" i="1"/>
  <c r="L92" i="1"/>
  <c r="K92" i="1"/>
  <c r="L96" i="1"/>
  <c r="K96" i="1"/>
  <c r="L100" i="1"/>
  <c r="K100" i="1"/>
  <c r="L104" i="1"/>
  <c r="K104" i="1"/>
  <c r="L108" i="1"/>
  <c r="K108" i="1"/>
  <c r="L112" i="1"/>
  <c r="K112" i="1"/>
  <c r="L116" i="1"/>
  <c r="K116" i="1"/>
  <c r="L120" i="1"/>
  <c r="K120" i="1"/>
  <c r="L124" i="1"/>
  <c r="K124" i="1"/>
  <c r="L128" i="1"/>
  <c r="K128" i="1"/>
  <c r="L132" i="1"/>
  <c r="K132" i="1"/>
  <c r="L136" i="1"/>
  <c r="K136" i="1"/>
  <c r="L140" i="1"/>
  <c r="K140" i="1"/>
  <c r="L144" i="1"/>
  <c r="K144" i="1"/>
  <c r="L148" i="1"/>
  <c r="K148" i="1"/>
  <c r="L152" i="1"/>
  <c r="K152" i="1"/>
  <c r="L156" i="1"/>
  <c r="K156" i="1"/>
  <c r="L160" i="1"/>
  <c r="K160" i="1"/>
  <c r="L164" i="1"/>
  <c r="K164" i="1"/>
  <c r="L168" i="1"/>
  <c r="K168" i="1"/>
  <c r="L172" i="1"/>
  <c r="K172" i="1"/>
  <c r="L176" i="1"/>
  <c r="K176" i="1"/>
  <c r="L180" i="1"/>
  <c r="K180" i="1"/>
  <c r="L184" i="1"/>
  <c r="K184" i="1"/>
  <c r="L188" i="1"/>
  <c r="K188" i="1"/>
  <c r="L192" i="1"/>
  <c r="K192" i="1"/>
  <c r="L196" i="1"/>
  <c r="K196" i="1"/>
  <c r="L200" i="1"/>
  <c r="K200" i="1"/>
  <c r="L204" i="1"/>
  <c r="K204" i="1"/>
  <c r="L208" i="1"/>
  <c r="K208" i="1"/>
  <c r="L212" i="1"/>
  <c r="K212" i="1"/>
  <c r="L216" i="1"/>
  <c r="K216" i="1"/>
  <c r="L220" i="1"/>
  <c r="K220" i="1"/>
  <c r="L224" i="1"/>
  <c r="K224" i="1"/>
  <c r="L228" i="1"/>
  <c r="K228" i="1"/>
  <c r="L232" i="1"/>
  <c r="K232" i="1"/>
  <c r="L236" i="1"/>
  <c r="K236" i="1"/>
  <c r="L240" i="1"/>
  <c r="K240" i="1"/>
  <c r="L244" i="1"/>
  <c r="K244" i="1"/>
  <c r="L248" i="1"/>
  <c r="K248" i="1"/>
  <c r="L252" i="1"/>
  <c r="K252" i="1"/>
  <c r="L256" i="1"/>
  <c r="K256" i="1"/>
  <c r="L260" i="1"/>
  <c r="K260" i="1"/>
  <c r="L264" i="1"/>
  <c r="K264" i="1"/>
  <c r="L268" i="1"/>
  <c r="K268" i="1"/>
  <c r="L272" i="1"/>
  <c r="K272" i="1"/>
  <c r="L276" i="1"/>
  <c r="K276" i="1"/>
  <c r="L280" i="1"/>
  <c r="K280" i="1"/>
  <c r="L284" i="1"/>
  <c r="K284" i="1"/>
  <c r="L288" i="1"/>
  <c r="K288" i="1"/>
  <c r="L292" i="1"/>
  <c r="K292" i="1"/>
  <c r="L296" i="1"/>
  <c r="K296" i="1"/>
  <c r="L300" i="1"/>
  <c r="K300" i="1"/>
  <c r="L304" i="1"/>
  <c r="K304" i="1"/>
  <c r="L308" i="1"/>
  <c r="K308" i="1"/>
  <c r="L312" i="1"/>
  <c r="K312" i="1"/>
  <c r="L316" i="1"/>
  <c r="K316" i="1"/>
  <c r="L320" i="1"/>
  <c r="K320" i="1"/>
  <c r="L324" i="1"/>
  <c r="K324" i="1"/>
  <c r="L328" i="1"/>
  <c r="K328" i="1"/>
  <c r="L332" i="1"/>
  <c r="K332" i="1"/>
  <c r="L336" i="1"/>
  <c r="K336" i="1"/>
  <c r="L340" i="1"/>
  <c r="K340" i="1"/>
  <c r="L344" i="1"/>
  <c r="K344" i="1"/>
  <c r="L348" i="1"/>
  <c r="K348" i="1"/>
  <c r="L352" i="1"/>
  <c r="K352" i="1"/>
  <c r="L356" i="1"/>
  <c r="K356" i="1"/>
  <c r="L360" i="1"/>
  <c r="K360" i="1"/>
  <c r="L364" i="1"/>
  <c r="K364" i="1"/>
  <c r="L368" i="1"/>
  <c r="K368" i="1"/>
  <c r="L372" i="1"/>
  <c r="K372" i="1"/>
  <c r="L376" i="1"/>
  <c r="K376" i="1"/>
  <c r="L380" i="1"/>
  <c r="K380" i="1"/>
  <c r="L384" i="1"/>
  <c r="K384" i="1"/>
  <c r="L388" i="1"/>
  <c r="K388" i="1"/>
  <c r="L392" i="1"/>
  <c r="K392" i="1"/>
  <c r="L396" i="1"/>
  <c r="K396" i="1"/>
  <c r="L400" i="1"/>
  <c r="K400" i="1"/>
  <c r="L404" i="1"/>
  <c r="K404" i="1"/>
  <c r="L408" i="1"/>
  <c r="K408" i="1"/>
  <c r="L412" i="1"/>
  <c r="K412" i="1"/>
  <c r="L416" i="1"/>
  <c r="K416" i="1"/>
  <c r="L420" i="1"/>
  <c r="K420" i="1"/>
  <c r="L424" i="1"/>
  <c r="K424" i="1"/>
  <c r="L428" i="1"/>
  <c r="K428" i="1"/>
  <c r="L432" i="1"/>
  <c r="K432" i="1"/>
  <c r="L436" i="1"/>
  <c r="K436" i="1"/>
  <c r="L440" i="1"/>
  <c r="K440" i="1"/>
  <c r="L444" i="1"/>
  <c r="K444" i="1"/>
  <c r="L448" i="1"/>
  <c r="K448" i="1"/>
  <c r="L452" i="1"/>
  <c r="K452" i="1"/>
  <c r="L456" i="1"/>
  <c r="K456" i="1"/>
  <c r="L460" i="1"/>
  <c r="K460" i="1"/>
  <c r="L464" i="1"/>
  <c r="K464" i="1"/>
  <c r="L468" i="1"/>
  <c r="K468" i="1"/>
  <c r="L472" i="1"/>
  <c r="K472" i="1"/>
  <c r="L476" i="1"/>
  <c r="K476" i="1"/>
  <c r="L480" i="1"/>
  <c r="K480" i="1"/>
  <c r="L484" i="1"/>
  <c r="K484" i="1"/>
  <c r="L488" i="1"/>
  <c r="K488" i="1"/>
  <c r="L492" i="1"/>
  <c r="K492" i="1"/>
  <c r="L496" i="1"/>
  <c r="K496" i="1"/>
  <c r="L500" i="1"/>
  <c r="K500" i="1"/>
  <c r="L504" i="1"/>
  <c r="K504" i="1"/>
  <c r="L508" i="1"/>
  <c r="K508" i="1"/>
  <c r="L512" i="1"/>
  <c r="K512" i="1"/>
  <c r="L516" i="1"/>
  <c r="K516" i="1"/>
  <c r="L520" i="1"/>
  <c r="K520" i="1"/>
  <c r="L524" i="1"/>
  <c r="K524" i="1"/>
  <c r="L528" i="1"/>
  <c r="K528" i="1"/>
  <c r="L532" i="1"/>
  <c r="K532" i="1"/>
  <c r="L536" i="1"/>
  <c r="K536" i="1"/>
  <c r="L540" i="1"/>
  <c r="K540" i="1"/>
  <c r="L544" i="1"/>
  <c r="K544" i="1"/>
  <c r="L548" i="1"/>
  <c r="K548" i="1"/>
  <c r="L552" i="1"/>
  <c r="K552" i="1"/>
  <c r="L556" i="1"/>
  <c r="K556" i="1"/>
  <c r="L560" i="1"/>
  <c r="K560" i="1"/>
  <c r="L564" i="1"/>
  <c r="K564" i="1"/>
  <c r="L568" i="1"/>
  <c r="K568" i="1"/>
  <c r="L572" i="1"/>
  <c r="K572" i="1"/>
  <c r="L576" i="1"/>
  <c r="K576" i="1"/>
  <c r="L580" i="1"/>
  <c r="K580" i="1"/>
  <c r="L584" i="1"/>
  <c r="K584" i="1"/>
  <c r="L588" i="1"/>
  <c r="K588" i="1"/>
  <c r="L592" i="1"/>
  <c r="K592" i="1"/>
  <c r="L596" i="1"/>
  <c r="K596" i="1"/>
  <c r="L600" i="1"/>
  <c r="K600" i="1"/>
  <c r="L604" i="1"/>
  <c r="K604" i="1"/>
  <c r="L608" i="1"/>
  <c r="K608" i="1"/>
  <c r="L612" i="1"/>
  <c r="K612" i="1"/>
  <c r="L616" i="1"/>
  <c r="K616" i="1"/>
  <c r="L620" i="1"/>
  <c r="K620" i="1"/>
  <c r="L624" i="1"/>
  <c r="K624" i="1"/>
  <c r="L628" i="1"/>
  <c r="K628" i="1"/>
  <c r="L632" i="1"/>
  <c r="K632" i="1"/>
  <c r="L636" i="1"/>
  <c r="K636" i="1"/>
  <c r="L640" i="1"/>
  <c r="K640" i="1"/>
  <c r="L644" i="1"/>
  <c r="K644" i="1"/>
  <c r="L648" i="1"/>
  <c r="K648" i="1"/>
  <c r="L652" i="1"/>
  <c r="K652" i="1"/>
  <c r="L656" i="1"/>
  <c r="K656" i="1"/>
  <c r="L660" i="1"/>
  <c r="K660" i="1"/>
  <c r="L664" i="1"/>
  <c r="K664" i="1"/>
  <c r="L668" i="1"/>
  <c r="K668" i="1"/>
  <c r="L672" i="1"/>
  <c r="K672" i="1"/>
  <c r="L676" i="1"/>
  <c r="K676" i="1"/>
  <c r="L680" i="1"/>
  <c r="K680" i="1"/>
  <c r="L684" i="1"/>
  <c r="K684" i="1"/>
  <c r="L688" i="1"/>
  <c r="K688" i="1"/>
  <c r="L692" i="1"/>
  <c r="K692" i="1"/>
  <c r="L696" i="1"/>
  <c r="K696" i="1"/>
  <c r="L700" i="1"/>
  <c r="K700" i="1"/>
  <c r="L704" i="1"/>
  <c r="K704" i="1"/>
  <c r="L708" i="1"/>
  <c r="K708" i="1"/>
  <c r="L712" i="1"/>
  <c r="K712" i="1"/>
  <c r="L716" i="1"/>
  <c r="K716" i="1"/>
  <c r="L720" i="1"/>
  <c r="K720" i="1"/>
  <c r="L724" i="1"/>
  <c r="K724" i="1"/>
  <c r="L728" i="1"/>
  <c r="K728" i="1"/>
  <c r="L732" i="1"/>
  <c r="K732" i="1"/>
  <c r="L736" i="1"/>
  <c r="K736" i="1"/>
  <c r="L740" i="1"/>
  <c r="K740" i="1"/>
  <c r="L744" i="1"/>
  <c r="K744" i="1"/>
  <c r="L748" i="1"/>
  <c r="K748" i="1"/>
  <c r="L752" i="1"/>
  <c r="K752" i="1"/>
  <c r="L756" i="1"/>
  <c r="K756" i="1"/>
  <c r="L760" i="1"/>
  <c r="K760" i="1"/>
  <c r="L764" i="1"/>
  <c r="K764" i="1"/>
  <c r="L768" i="1"/>
  <c r="K768" i="1"/>
  <c r="L772" i="1"/>
  <c r="K772" i="1"/>
  <c r="L776" i="1"/>
  <c r="K776" i="1"/>
  <c r="L780" i="1"/>
  <c r="K780" i="1"/>
  <c r="L784" i="1"/>
  <c r="K784" i="1"/>
  <c r="L788" i="1"/>
  <c r="K788" i="1"/>
  <c r="L792" i="1"/>
  <c r="K792" i="1"/>
  <c r="L796" i="1"/>
  <c r="K796" i="1"/>
  <c r="L800" i="1"/>
  <c r="K800" i="1"/>
  <c r="L804" i="1"/>
  <c r="K804" i="1"/>
  <c r="L808" i="1"/>
  <c r="K808" i="1"/>
  <c r="L812" i="1"/>
  <c r="K812" i="1"/>
  <c r="L816" i="1"/>
  <c r="K816" i="1"/>
  <c r="L820" i="1"/>
  <c r="K820" i="1"/>
  <c r="L824" i="1"/>
  <c r="K824" i="1"/>
  <c r="L828" i="1"/>
  <c r="K828" i="1"/>
  <c r="L832" i="1"/>
  <c r="K832" i="1"/>
  <c r="L836" i="1"/>
  <c r="K836" i="1"/>
  <c r="L840" i="1"/>
  <c r="K840" i="1"/>
  <c r="L844" i="1"/>
  <c r="K844" i="1"/>
  <c r="L848" i="1"/>
  <c r="K848" i="1"/>
  <c r="L852" i="1"/>
  <c r="K852" i="1"/>
  <c r="L856" i="1"/>
  <c r="K856" i="1"/>
  <c r="L860" i="1"/>
  <c r="K860" i="1"/>
  <c r="L864" i="1"/>
  <c r="K864" i="1"/>
  <c r="L868" i="1"/>
  <c r="K868" i="1"/>
  <c r="L872" i="1"/>
  <c r="K872" i="1"/>
  <c r="L876" i="1"/>
  <c r="K876" i="1"/>
  <c r="L880" i="1"/>
  <c r="K880" i="1"/>
  <c r="L884" i="1"/>
  <c r="K884" i="1"/>
  <c r="L888" i="1"/>
  <c r="K888" i="1"/>
  <c r="L892" i="1"/>
  <c r="K892" i="1"/>
  <c r="L896" i="1"/>
  <c r="K896" i="1"/>
  <c r="L900" i="1"/>
  <c r="K900" i="1"/>
  <c r="L904" i="1"/>
  <c r="K904" i="1"/>
  <c r="L908" i="1"/>
  <c r="K908" i="1"/>
  <c r="L912" i="1"/>
  <c r="K912" i="1"/>
  <c r="L916" i="1"/>
  <c r="K916" i="1"/>
  <c r="L920" i="1"/>
  <c r="K920" i="1"/>
  <c r="L924" i="1"/>
  <c r="K924" i="1"/>
  <c r="L928" i="1"/>
  <c r="K928" i="1"/>
  <c r="L932" i="1"/>
  <c r="K932" i="1"/>
  <c r="L936" i="1"/>
  <c r="K936" i="1"/>
  <c r="L940" i="1"/>
  <c r="K940" i="1"/>
  <c r="L944" i="1"/>
  <c r="K944" i="1"/>
  <c r="L948" i="1"/>
  <c r="K948" i="1"/>
  <c r="L952" i="1"/>
  <c r="K952" i="1"/>
  <c r="L956" i="1"/>
  <c r="K956" i="1"/>
  <c r="L960" i="1"/>
  <c r="K960" i="1"/>
  <c r="L964" i="1"/>
  <c r="K964" i="1"/>
  <c r="L968" i="1"/>
  <c r="K968" i="1"/>
  <c r="L972" i="1"/>
  <c r="K972" i="1"/>
  <c r="L976" i="1"/>
  <c r="K976" i="1"/>
  <c r="L980" i="1"/>
  <c r="K980" i="1"/>
  <c r="L984" i="1"/>
  <c r="K984" i="1"/>
  <c r="L988" i="1"/>
  <c r="K988" i="1"/>
  <c r="L992" i="1"/>
  <c r="K992" i="1"/>
  <c r="L996" i="1"/>
  <c r="K996" i="1"/>
  <c r="L1000" i="1"/>
  <c r="K1000" i="1"/>
  <c r="L1004" i="1"/>
  <c r="K1004" i="1"/>
  <c r="L1008" i="1"/>
  <c r="K1008" i="1"/>
  <c r="L1012" i="1"/>
  <c r="K1012" i="1"/>
  <c r="L1016" i="1"/>
  <c r="K1016" i="1"/>
  <c r="L1020" i="1"/>
  <c r="K1020" i="1"/>
  <c r="L1024" i="1"/>
  <c r="K1024" i="1"/>
  <c r="L1028" i="1"/>
  <c r="K1028" i="1"/>
  <c r="L1032" i="1"/>
  <c r="K1032" i="1"/>
  <c r="L1036" i="1"/>
  <c r="K1036" i="1"/>
  <c r="L1040" i="1"/>
  <c r="K1040" i="1"/>
  <c r="L1044" i="1"/>
  <c r="K1044" i="1"/>
  <c r="L1048" i="1"/>
  <c r="K1048" i="1"/>
  <c r="L1052" i="1"/>
  <c r="K1052" i="1"/>
  <c r="L1056" i="1"/>
  <c r="K1056" i="1"/>
  <c r="L1060" i="1"/>
  <c r="K1060" i="1"/>
  <c r="L1064" i="1"/>
  <c r="K1064" i="1"/>
  <c r="L1068" i="1"/>
  <c r="K1068" i="1"/>
  <c r="L1072" i="1"/>
  <c r="K1072" i="1"/>
  <c r="L1076" i="1"/>
  <c r="K1076" i="1"/>
  <c r="L1080" i="1"/>
  <c r="K1080" i="1"/>
  <c r="L1084" i="1"/>
  <c r="K1084" i="1"/>
  <c r="L1088" i="1"/>
  <c r="K1088" i="1"/>
  <c r="L1092" i="1"/>
  <c r="K1092" i="1"/>
  <c r="L1096" i="1"/>
  <c r="K1096" i="1"/>
  <c r="L1100" i="1"/>
  <c r="K1100" i="1"/>
  <c r="L1104" i="1"/>
  <c r="K1104" i="1"/>
  <c r="L1108" i="1"/>
  <c r="K1108" i="1"/>
  <c r="L1112" i="1"/>
  <c r="K1112" i="1"/>
  <c r="L1116" i="1"/>
  <c r="K1116" i="1"/>
  <c r="L1120" i="1"/>
  <c r="K1120" i="1"/>
  <c r="L1124" i="1"/>
  <c r="K1124" i="1"/>
  <c r="L1128" i="1"/>
  <c r="K1128" i="1"/>
  <c r="L1132" i="1"/>
  <c r="K1132" i="1"/>
  <c r="L1136" i="1"/>
  <c r="K1136" i="1"/>
  <c r="L1140" i="1"/>
  <c r="K1140" i="1"/>
  <c r="L1144" i="1"/>
  <c r="K1144" i="1"/>
  <c r="L1148" i="1"/>
  <c r="K1148" i="1"/>
  <c r="L1152" i="1"/>
  <c r="K1152" i="1"/>
  <c r="L1156" i="1"/>
  <c r="K1156" i="1"/>
  <c r="L1160" i="1"/>
  <c r="K1160" i="1"/>
  <c r="L1164" i="1"/>
  <c r="K1164" i="1"/>
  <c r="L1168" i="1"/>
  <c r="K1168" i="1"/>
  <c r="L1172" i="1"/>
  <c r="K1172" i="1"/>
  <c r="L1176" i="1"/>
  <c r="K1176" i="1"/>
  <c r="L1180" i="1"/>
  <c r="K1180" i="1"/>
  <c r="L1184" i="1"/>
  <c r="K1184" i="1"/>
  <c r="L1188" i="1"/>
  <c r="K1188" i="1"/>
  <c r="L1192" i="1"/>
  <c r="K1192" i="1"/>
  <c r="L1196" i="1"/>
  <c r="K1196" i="1"/>
  <c r="L1200" i="1"/>
  <c r="K1200" i="1"/>
  <c r="L1204" i="1"/>
  <c r="K1204" i="1"/>
  <c r="L1208" i="1"/>
  <c r="K1208" i="1"/>
  <c r="L1212" i="1"/>
  <c r="K1212" i="1"/>
  <c r="L1216" i="1"/>
  <c r="K1216" i="1"/>
  <c r="L1220" i="1"/>
  <c r="K1220" i="1"/>
  <c r="L1224" i="1"/>
  <c r="K1224" i="1"/>
  <c r="L1228" i="1"/>
  <c r="K1228" i="1"/>
  <c r="L1232" i="1"/>
  <c r="K1232" i="1"/>
  <c r="L1236" i="1"/>
  <c r="K1236" i="1"/>
  <c r="L1240" i="1"/>
  <c r="K1240" i="1"/>
  <c r="L1244" i="1"/>
  <c r="K1244" i="1"/>
  <c r="L1248" i="1"/>
  <c r="K1248" i="1"/>
  <c r="L1252" i="1"/>
  <c r="K1252" i="1"/>
  <c r="L1256" i="1"/>
  <c r="K1256" i="1"/>
  <c r="L1260" i="1"/>
  <c r="K1260" i="1"/>
  <c r="L1264" i="1"/>
  <c r="K1264" i="1"/>
  <c r="L1268" i="1"/>
  <c r="K1268" i="1"/>
  <c r="L1272" i="1"/>
  <c r="K1272" i="1"/>
  <c r="L1276" i="1"/>
  <c r="K1276" i="1"/>
  <c r="L1280" i="1"/>
  <c r="K1280" i="1"/>
  <c r="L1284" i="1"/>
  <c r="K1284" i="1"/>
  <c r="L1288" i="1"/>
  <c r="K1288" i="1"/>
  <c r="L1292" i="1"/>
  <c r="K1292" i="1"/>
  <c r="L1296" i="1"/>
  <c r="K1296" i="1"/>
  <c r="L1300" i="1"/>
  <c r="K1300" i="1"/>
  <c r="L1304" i="1"/>
  <c r="K1304" i="1"/>
  <c r="L1308" i="1"/>
  <c r="K1308" i="1"/>
  <c r="L1312" i="1"/>
  <c r="K1312" i="1"/>
  <c r="L1316" i="1"/>
  <c r="K1316" i="1"/>
  <c r="L1320" i="1"/>
  <c r="K1320" i="1"/>
  <c r="L1324" i="1"/>
  <c r="K1324" i="1"/>
  <c r="L1328" i="1"/>
  <c r="K1328" i="1"/>
  <c r="L1332" i="1"/>
  <c r="K1332" i="1"/>
  <c r="L1336" i="1"/>
  <c r="K1336" i="1"/>
  <c r="L1340" i="1"/>
  <c r="K1340" i="1"/>
  <c r="L1344" i="1"/>
  <c r="K1344" i="1"/>
  <c r="L1348" i="1"/>
  <c r="K1348" i="1"/>
  <c r="L1352" i="1"/>
  <c r="K1352" i="1"/>
  <c r="L1356" i="1"/>
  <c r="K1356" i="1"/>
  <c r="L1360" i="1"/>
  <c r="K1360" i="1"/>
  <c r="L1364" i="1"/>
  <c r="K1364" i="1"/>
  <c r="L1368" i="1"/>
  <c r="K1368" i="1"/>
  <c r="L1372" i="1"/>
  <c r="K1372" i="1"/>
  <c r="L1376" i="1"/>
  <c r="K1376" i="1"/>
  <c r="L1380" i="1"/>
  <c r="K1380" i="1"/>
  <c r="L1384" i="1"/>
  <c r="K1384" i="1"/>
  <c r="L1388" i="1"/>
  <c r="K1388" i="1"/>
  <c r="L1392" i="1"/>
  <c r="K1392" i="1"/>
  <c r="L1396" i="1"/>
  <c r="K1396" i="1"/>
  <c r="L1400" i="1"/>
  <c r="K1400" i="1"/>
  <c r="L1404" i="1"/>
  <c r="K1404" i="1"/>
  <c r="L1408" i="1"/>
  <c r="K1408" i="1"/>
  <c r="L1412" i="1"/>
  <c r="K1412" i="1"/>
  <c r="L1416" i="1"/>
  <c r="K1416" i="1"/>
  <c r="L1420" i="1"/>
  <c r="K1420" i="1"/>
  <c r="L1424" i="1"/>
  <c r="K1424" i="1"/>
  <c r="L1428" i="1"/>
  <c r="K1428" i="1"/>
  <c r="L1432" i="1"/>
  <c r="K1432" i="1"/>
  <c r="L1436" i="1"/>
  <c r="K1436" i="1"/>
  <c r="L1440" i="1"/>
  <c r="K1440" i="1"/>
  <c r="L1444" i="1"/>
  <c r="K1444" i="1"/>
  <c r="L1448" i="1"/>
  <c r="K1448" i="1"/>
  <c r="L1452" i="1"/>
  <c r="K1452" i="1"/>
  <c r="L1456" i="1"/>
  <c r="K1456" i="1"/>
  <c r="L1460" i="1"/>
  <c r="K1460" i="1"/>
  <c r="L1464" i="1"/>
  <c r="K1464" i="1"/>
  <c r="L1468" i="1"/>
  <c r="K1468" i="1"/>
  <c r="L1472" i="1"/>
  <c r="K1472" i="1"/>
  <c r="L1476" i="1"/>
  <c r="K1476" i="1"/>
  <c r="L1480" i="1"/>
  <c r="K1480" i="1"/>
  <c r="L1484" i="1"/>
  <c r="K1484" i="1"/>
  <c r="L1488" i="1"/>
  <c r="K1488" i="1"/>
  <c r="L1492" i="1"/>
  <c r="K1492" i="1"/>
  <c r="L1496" i="1"/>
  <c r="K1496" i="1"/>
  <c r="L1500" i="1"/>
  <c r="K1500" i="1"/>
  <c r="L1504" i="1"/>
  <c r="K1504" i="1"/>
  <c r="L1508" i="1"/>
  <c r="K1508" i="1"/>
  <c r="L1512" i="1"/>
  <c r="K1512" i="1"/>
  <c r="L1516" i="1"/>
  <c r="K1516" i="1"/>
  <c r="L1520" i="1"/>
  <c r="K1520" i="1"/>
  <c r="L1524" i="1"/>
  <c r="K1524" i="1"/>
  <c r="L1528" i="1"/>
  <c r="K1528" i="1"/>
  <c r="L1532" i="1"/>
  <c r="K1532" i="1"/>
  <c r="L1536" i="1"/>
  <c r="K1536" i="1"/>
  <c r="L1540" i="1"/>
  <c r="K1540" i="1"/>
  <c r="L1544" i="1"/>
  <c r="K1544" i="1"/>
  <c r="L1548" i="1"/>
  <c r="K1548" i="1"/>
  <c r="L1552" i="1"/>
  <c r="K1552" i="1"/>
  <c r="L1556" i="1"/>
  <c r="K1556" i="1"/>
  <c r="L1560" i="1"/>
  <c r="K1560" i="1"/>
  <c r="L1564" i="1"/>
  <c r="K1564" i="1"/>
  <c r="L1568" i="1"/>
  <c r="K1568" i="1"/>
  <c r="L1572" i="1"/>
  <c r="K1572" i="1"/>
  <c r="L1576" i="1"/>
  <c r="K1576" i="1"/>
  <c r="L1580" i="1"/>
  <c r="K1580" i="1"/>
  <c r="L1584" i="1"/>
  <c r="K1584" i="1"/>
  <c r="L1588" i="1"/>
  <c r="K1588" i="1"/>
  <c r="L1592" i="1"/>
  <c r="K1592" i="1"/>
  <c r="L1596" i="1"/>
  <c r="K1596" i="1"/>
  <c r="L1600" i="1"/>
  <c r="K1600" i="1"/>
  <c r="L1604" i="1"/>
  <c r="K1604" i="1"/>
  <c r="L1608" i="1"/>
  <c r="K1608" i="1"/>
  <c r="L1612" i="1"/>
  <c r="K1612" i="1"/>
  <c r="L1616" i="1"/>
  <c r="K1616" i="1"/>
  <c r="L1620" i="1"/>
  <c r="K1620" i="1"/>
  <c r="L1624" i="1"/>
  <c r="K1624" i="1"/>
  <c r="L1628" i="1"/>
  <c r="K1628" i="1"/>
  <c r="L1632" i="1"/>
  <c r="K1632" i="1"/>
  <c r="L1636" i="1"/>
  <c r="K1636" i="1"/>
  <c r="L1640" i="1"/>
  <c r="K1640" i="1"/>
  <c r="L1644" i="1"/>
  <c r="K1644" i="1"/>
  <c r="L1648" i="1"/>
  <c r="K1648" i="1"/>
  <c r="L1652" i="1"/>
  <c r="K1652" i="1"/>
  <c r="L1656" i="1"/>
  <c r="K1656" i="1"/>
  <c r="L1660" i="1"/>
  <c r="K1660" i="1"/>
  <c r="L1664" i="1"/>
  <c r="K1664" i="1"/>
  <c r="L1668" i="1"/>
  <c r="K1668" i="1"/>
  <c r="L1672" i="1"/>
  <c r="K1672" i="1"/>
  <c r="L1676" i="1"/>
  <c r="K1676" i="1"/>
  <c r="L1680" i="1"/>
  <c r="K1680" i="1"/>
  <c r="L1684" i="1"/>
  <c r="K1684" i="1"/>
  <c r="L1688" i="1"/>
  <c r="K1688" i="1"/>
  <c r="L1692" i="1"/>
  <c r="K1692" i="1"/>
  <c r="L1696" i="1"/>
  <c r="K1696" i="1"/>
  <c r="L1700" i="1"/>
  <c r="K1700" i="1"/>
  <c r="L1704" i="1"/>
  <c r="K1704" i="1"/>
  <c r="L1708" i="1"/>
  <c r="K1708" i="1"/>
  <c r="L1712" i="1"/>
  <c r="K1712" i="1"/>
  <c r="L1716" i="1"/>
  <c r="K1716" i="1"/>
  <c r="L1720" i="1"/>
  <c r="K1720" i="1"/>
  <c r="L1724" i="1"/>
  <c r="K1724" i="1"/>
  <c r="L1728" i="1"/>
  <c r="K1728" i="1"/>
  <c r="L1732" i="1"/>
  <c r="K1732" i="1"/>
  <c r="L1736" i="1"/>
  <c r="K1736" i="1"/>
  <c r="L1740" i="1"/>
  <c r="K1740" i="1"/>
  <c r="L1744" i="1"/>
  <c r="K1744" i="1"/>
  <c r="L1748" i="1"/>
  <c r="K1748" i="1"/>
  <c r="L1752" i="1"/>
  <c r="K1752" i="1"/>
  <c r="L1756" i="1"/>
  <c r="K1756" i="1"/>
  <c r="L1760" i="1"/>
  <c r="K1760" i="1"/>
  <c r="L1764" i="1"/>
  <c r="K1764" i="1"/>
  <c r="L1768" i="1"/>
  <c r="K1768" i="1"/>
  <c r="L1772" i="1"/>
  <c r="K1772" i="1"/>
  <c r="L1776" i="1"/>
  <c r="K1776" i="1"/>
  <c r="L1780" i="1"/>
  <c r="K1780" i="1"/>
  <c r="L1784" i="1"/>
  <c r="K1784" i="1"/>
  <c r="L1788" i="1"/>
  <c r="K1788" i="1"/>
  <c r="L1792" i="1"/>
  <c r="K1792" i="1"/>
  <c r="L1796" i="1"/>
  <c r="K1796" i="1"/>
  <c r="L1800" i="1"/>
  <c r="K1800" i="1"/>
  <c r="L1804" i="1"/>
  <c r="K1804" i="1"/>
  <c r="L1808" i="1"/>
  <c r="K1808" i="1"/>
  <c r="L1812" i="1"/>
  <c r="K1812" i="1"/>
  <c r="L1816" i="1"/>
  <c r="K1816" i="1"/>
  <c r="L1820" i="1"/>
  <c r="K1820" i="1"/>
  <c r="L1824" i="1"/>
  <c r="K1824" i="1"/>
  <c r="L1828" i="1"/>
  <c r="K1828" i="1"/>
  <c r="L1832" i="1"/>
  <c r="K1832" i="1"/>
  <c r="L1836" i="1"/>
  <c r="K1836" i="1"/>
  <c r="L1840" i="1"/>
  <c r="K1840" i="1"/>
  <c r="L1844" i="1"/>
  <c r="K1844" i="1"/>
  <c r="L1848" i="1"/>
  <c r="K1848" i="1"/>
  <c r="L1852" i="1"/>
  <c r="K1852" i="1"/>
  <c r="L1856" i="1"/>
  <c r="K1856" i="1"/>
  <c r="L1860" i="1"/>
  <c r="K1860" i="1"/>
  <c r="L1864" i="1"/>
  <c r="K1864" i="1"/>
  <c r="L1868" i="1"/>
  <c r="K1868" i="1"/>
  <c r="L1872" i="1"/>
  <c r="K1872" i="1"/>
  <c r="L1876" i="1"/>
  <c r="K1876" i="1"/>
  <c r="L1880" i="1"/>
  <c r="K1880" i="1"/>
  <c r="L1884" i="1"/>
  <c r="K1884" i="1"/>
  <c r="L1888" i="1"/>
  <c r="K1888" i="1"/>
  <c r="L1892" i="1"/>
  <c r="K1892" i="1"/>
  <c r="L1896" i="1"/>
  <c r="K1896" i="1"/>
  <c r="L1900" i="1"/>
  <c r="K1900" i="1"/>
  <c r="L1904" i="1"/>
  <c r="K1904" i="1"/>
  <c r="L1908" i="1"/>
  <c r="K1908" i="1"/>
  <c r="L1912" i="1"/>
  <c r="K1912" i="1"/>
  <c r="L1916" i="1"/>
  <c r="K1916" i="1"/>
  <c r="L1920" i="1"/>
  <c r="K1920" i="1"/>
  <c r="L1924" i="1"/>
  <c r="K1924" i="1"/>
  <c r="L1928" i="1"/>
  <c r="K1928" i="1"/>
  <c r="L1932" i="1"/>
  <c r="K1932" i="1"/>
  <c r="L1936" i="1"/>
  <c r="K1936" i="1"/>
  <c r="L1940" i="1"/>
  <c r="K1940" i="1"/>
  <c r="L1944" i="1"/>
  <c r="K1944" i="1"/>
  <c r="L1948" i="1"/>
  <c r="K1948" i="1"/>
  <c r="L1952" i="1"/>
  <c r="K1952" i="1"/>
  <c r="L1956" i="1"/>
  <c r="K1956" i="1"/>
  <c r="L1960" i="1"/>
  <c r="K1960" i="1"/>
  <c r="L1964" i="1"/>
  <c r="K1964" i="1"/>
  <c r="L1968" i="1"/>
  <c r="K1968" i="1"/>
  <c r="L1972" i="1"/>
  <c r="K1972" i="1"/>
  <c r="L1976" i="1"/>
  <c r="K1976" i="1"/>
  <c r="L1980" i="1"/>
  <c r="K1980" i="1"/>
  <c r="L1984" i="1"/>
  <c r="K1984" i="1"/>
  <c r="L1988" i="1"/>
  <c r="K1988" i="1"/>
  <c r="L1992" i="1"/>
  <c r="K1992" i="1"/>
  <c r="L1996" i="1"/>
  <c r="K1996" i="1"/>
  <c r="L2000" i="1"/>
  <c r="K2000" i="1"/>
  <c r="L2004" i="1"/>
  <c r="K2004" i="1"/>
  <c r="L2008" i="1"/>
  <c r="K2008" i="1"/>
  <c r="L2012" i="1"/>
  <c r="K2012" i="1"/>
  <c r="L2016" i="1"/>
  <c r="K2016" i="1"/>
  <c r="L2020" i="1"/>
  <c r="K2020" i="1"/>
  <c r="L2024" i="1"/>
  <c r="K2024" i="1"/>
  <c r="L2028" i="1"/>
  <c r="K2028" i="1"/>
  <c r="L2032" i="1"/>
  <c r="K2032" i="1"/>
  <c r="L2036" i="1"/>
  <c r="K2036" i="1"/>
  <c r="L2040" i="1"/>
  <c r="K2040" i="1"/>
  <c r="L2044" i="1"/>
  <c r="K2044" i="1"/>
  <c r="L2048" i="1"/>
  <c r="K2048" i="1"/>
  <c r="L2052" i="1"/>
  <c r="K2052" i="1"/>
  <c r="L2056" i="1"/>
  <c r="K2056" i="1"/>
  <c r="L2060" i="1"/>
  <c r="K2060" i="1"/>
  <c r="L2064" i="1"/>
  <c r="K2064" i="1"/>
  <c r="L2068" i="1"/>
  <c r="K2068" i="1"/>
  <c r="L2072" i="1"/>
  <c r="K2072" i="1"/>
  <c r="L2076" i="1"/>
  <c r="K2076" i="1"/>
  <c r="L2080" i="1"/>
  <c r="K2080" i="1"/>
  <c r="L2084" i="1"/>
  <c r="K2084" i="1"/>
  <c r="L2088" i="1"/>
  <c r="K2088" i="1"/>
  <c r="L2092" i="1"/>
  <c r="K2092" i="1"/>
  <c r="L2096" i="1"/>
  <c r="K2096" i="1"/>
  <c r="L2100" i="1"/>
  <c r="K2100" i="1"/>
  <c r="L2104" i="1"/>
  <c r="K2104" i="1"/>
  <c r="L2108" i="1"/>
  <c r="K2108" i="1"/>
  <c r="L2112" i="1"/>
  <c r="K2112" i="1"/>
  <c r="L2116" i="1"/>
  <c r="K2116" i="1"/>
  <c r="L2120" i="1"/>
  <c r="K2120" i="1"/>
  <c r="L2124" i="1"/>
  <c r="K2124" i="1"/>
  <c r="L2128" i="1"/>
  <c r="K2128" i="1"/>
  <c r="L2132" i="1"/>
  <c r="K2132" i="1"/>
  <c r="L2136" i="1"/>
  <c r="K2136" i="1"/>
  <c r="L2140" i="1"/>
  <c r="K2140" i="1"/>
  <c r="L2144" i="1"/>
  <c r="K2144" i="1"/>
  <c r="L2148" i="1"/>
  <c r="K2148" i="1"/>
  <c r="L2152" i="1"/>
  <c r="K2152" i="1"/>
  <c r="L2156" i="1"/>
  <c r="K2156" i="1"/>
  <c r="L2160" i="1"/>
  <c r="K2160" i="1"/>
  <c r="L2164" i="1"/>
  <c r="K2164" i="1"/>
  <c r="L2168" i="1"/>
  <c r="K2168" i="1"/>
  <c r="L2172" i="1"/>
  <c r="K2172" i="1"/>
  <c r="L2176" i="1"/>
  <c r="K2176" i="1"/>
  <c r="L2180" i="1"/>
  <c r="K2180" i="1"/>
  <c r="L2184" i="1"/>
  <c r="K2184" i="1"/>
  <c r="L2188" i="1"/>
  <c r="K2188" i="1"/>
  <c r="L2192" i="1"/>
  <c r="K2192" i="1"/>
  <c r="L2196" i="1"/>
  <c r="K2196" i="1"/>
  <c r="L2200" i="1"/>
  <c r="K2200" i="1"/>
  <c r="L2204" i="1"/>
  <c r="K2204" i="1"/>
  <c r="L2208" i="1"/>
  <c r="K2208" i="1"/>
  <c r="L2212" i="1"/>
  <c r="K2212" i="1"/>
  <c r="L2216" i="1"/>
  <c r="K2216" i="1"/>
  <c r="L2220" i="1"/>
  <c r="K2220" i="1"/>
  <c r="L2224" i="1"/>
  <c r="K2224" i="1"/>
  <c r="L2228" i="1"/>
  <c r="K2228" i="1"/>
  <c r="L2232" i="1"/>
  <c r="K2232" i="1"/>
  <c r="L2236" i="1"/>
  <c r="K2236" i="1"/>
  <c r="L2240" i="1"/>
  <c r="K2240" i="1"/>
  <c r="L2244" i="1"/>
  <c r="K2244" i="1"/>
  <c r="L2248" i="1"/>
  <c r="K2248" i="1"/>
  <c r="L2252" i="1"/>
  <c r="K2252" i="1"/>
  <c r="L2256" i="1"/>
  <c r="K2256" i="1"/>
  <c r="L2260" i="1"/>
  <c r="K2260" i="1"/>
  <c r="L2264" i="1"/>
  <c r="K2264" i="1"/>
  <c r="L2268" i="1"/>
  <c r="K2268" i="1"/>
  <c r="L2272" i="1"/>
  <c r="K2272" i="1"/>
  <c r="L2276" i="1"/>
  <c r="K2276" i="1"/>
  <c r="L2280" i="1"/>
  <c r="K2280" i="1"/>
  <c r="L2284" i="1"/>
  <c r="K2284" i="1"/>
  <c r="L2288" i="1"/>
  <c r="K2288" i="1"/>
  <c r="L2292" i="1"/>
  <c r="K2292" i="1"/>
  <c r="L2296" i="1"/>
  <c r="K2296" i="1"/>
  <c r="L2300" i="1"/>
  <c r="K2300" i="1"/>
  <c r="L2304" i="1"/>
  <c r="K2304" i="1"/>
  <c r="L2308" i="1"/>
  <c r="K2308" i="1"/>
  <c r="L2312" i="1"/>
  <c r="K2312" i="1"/>
  <c r="L2316" i="1"/>
  <c r="K2316" i="1"/>
  <c r="L2320" i="1"/>
  <c r="K2320" i="1"/>
  <c r="L2324" i="1"/>
  <c r="K2324" i="1"/>
  <c r="L2328" i="1"/>
  <c r="K2328" i="1"/>
  <c r="L2332" i="1"/>
  <c r="K2332" i="1"/>
  <c r="L2336" i="1"/>
  <c r="K2336" i="1"/>
  <c r="L2340" i="1"/>
  <c r="K2340" i="1"/>
  <c r="L2344" i="1"/>
  <c r="K2344" i="1"/>
  <c r="L2348" i="1"/>
  <c r="K2348" i="1"/>
  <c r="L2352" i="1"/>
  <c r="K2352" i="1"/>
  <c r="L2356" i="1"/>
  <c r="K2356" i="1"/>
  <c r="L2360" i="1"/>
  <c r="K2360" i="1"/>
  <c r="L2364" i="1"/>
  <c r="K2364" i="1"/>
  <c r="L2368" i="1"/>
  <c r="K2368" i="1"/>
  <c r="L2372" i="1"/>
  <c r="K2372" i="1"/>
  <c r="L2376" i="1"/>
  <c r="K2376" i="1"/>
  <c r="L2380" i="1"/>
  <c r="K2380" i="1"/>
  <c r="L2384" i="1"/>
  <c r="K2384" i="1"/>
  <c r="L2388" i="1"/>
  <c r="K2388" i="1"/>
  <c r="L2392" i="1"/>
  <c r="K2392" i="1"/>
  <c r="L2396" i="1"/>
  <c r="K2396" i="1"/>
  <c r="L15" i="1"/>
  <c r="K15" i="1"/>
  <c r="L31" i="1"/>
  <c r="K31" i="1"/>
  <c r="L47" i="1"/>
  <c r="K47" i="1"/>
  <c r="L63" i="1"/>
  <c r="K63" i="1"/>
  <c r="L87" i="1"/>
  <c r="K87" i="1"/>
  <c r="L103" i="1"/>
  <c r="K103" i="1"/>
  <c r="L119" i="1"/>
  <c r="K119" i="1"/>
  <c r="L135" i="1"/>
  <c r="K135" i="1"/>
  <c r="L151" i="1"/>
  <c r="K151" i="1"/>
  <c r="L163" i="1"/>
  <c r="K163" i="1"/>
  <c r="L183" i="1"/>
  <c r="K183" i="1"/>
  <c r="L199" i="1"/>
  <c r="K199" i="1"/>
  <c r="L215" i="1"/>
  <c r="K215" i="1"/>
  <c r="L231" i="1"/>
  <c r="K231" i="1"/>
  <c r="L247" i="1"/>
  <c r="K247" i="1"/>
  <c r="L263" i="1"/>
  <c r="K263" i="1"/>
  <c r="L267" i="1"/>
  <c r="K267" i="1"/>
  <c r="L283" i="1"/>
  <c r="K283" i="1"/>
  <c r="L299" i="1"/>
  <c r="K299" i="1"/>
  <c r="L315" i="1"/>
  <c r="K315" i="1"/>
  <c r="L331" i="1"/>
  <c r="K331" i="1"/>
  <c r="L339" i="1"/>
  <c r="K339" i="1"/>
  <c r="L355" i="1"/>
  <c r="K355" i="1"/>
  <c r="L363" i="1"/>
  <c r="K363" i="1"/>
  <c r="L395" i="1"/>
  <c r="K395" i="1"/>
  <c r="L5" i="1"/>
  <c r="K5" i="1"/>
  <c r="L9" i="1"/>
  <c r="K9" i="1"/>
  <c r="L13" i="1"/>
  <c r="K13" i="1"/>
  <c r="L17" i="1"/>
  <c r="K17" i="1"/>
  <c r="L21" i="1"/>
  <c r="K21" i="1"/>
  <c r="L25" i="1"/>
  <c r="K25" i="1"/>
  <c r="L29" i="1"/>
  <c r="K29" i="1"/>
  <c r="L33" i="1"/>
  <c r="K33" i="1"/>
  <c r="L37" i="1"/>
  <c r="K37" i="1"/>
  <c r="L41" i="1"/>
  <c r="K41" i="1"/>
  <c r="L45" i="1"/>
  <c r="K45" i="1"/>
  <c r="L49" i="1"/>
  <c r="K49" i="1"/>
  <c r="L53" i="1"/>
  <c r="K53" i="1"/>
  <c r="L57" i="1"/>
  <c r="K57" i="1"/>
  <c r="L61" i="1"/>
  <c r="K61" i="1"/>
  <c r="L65" i="1"/>
  <c r="K65" i="1"/>
  <c r="L69" i="1"/>
  <c r="K69" i="1"/>
  <c r="L73" i="1"/>
  <c r="K73" i="1"/>
  <c r="L77" i="1"/>
  <c r="K77" i="1"/>
  <c r="L81" i="1"/>
  <c r="K81" i="1"/>
  <c r="L85" i="1"/>
  <c r="K85" i="1"/>
  <c r="L89" i="1"/>
  <c r="K89" i="1"/>
  <c r="L93" i="1"/>
  <c r="K93" i="1"/>
  <c r="L97" i="1"/>
  <c r="K97" i="1"/>
  <c r="L101" i="1"/>
  <c r="K101" i="1"/>
  <c r="L105" i="1"/>
  <c r="K105" i="1"/>
  <c r="L109" i="1"/>
  <c r="K109" i="1"/>
  <c r="L113" i="1"/>
  <c r="K113" i="1"/>
  <c r="L117" i="1"/>
  <c r="K117" i="1"/>
  <c r="L121" i="1"/>
  <c r="K121" i="1"/>
  <c r="L125" i="1"/>
  <c r="K125" i="1"/>
  <c r="L129" i="1"/>
  <c r="K129" i="1"/>
  <c r="L133" i="1"/>
  <c r="K133" i="1"/>
  <c r="L137" i="1"/>
  <c r="K137" i="1"/>
  <c r="L141" i="1"/>
  <c r="K141" i="1"/>
  <c r="L145" i="1"/>
  <c r="K145" i="1"/>
  <c r="L149" i="1"/>
  <c r="K149" i="1"/>
  <c r="L153" i="1"/>
  <c r="K153" i="1"/>
  <c r="L157" i="1"/>
  <c r="K157" i="1"/>
  <c r="L161" i="1"/>
  <c r="K161" i="1"/>
  <c r="L165" i="1"/>
  <c r="K165" i="1"/>
  <c r="L169" i="1"/>
  <c r="K169" i="1"/>
  <c r="L173" i="1"/>
  <c r="K173" i="1"/>
  <c r="L177" i="1"/>
  <c r="K177" i="1"/>
  <c r="L181" i="1"/>
  <c r="K181" i="1"/>
  <c r="L185" i="1"/>
  <c r="K185" i="1"/>
  <c r="L189" i="1"/>
  <c r="K189" i="1"/>
  <c r="L193" i="1"/>
  <c r="K193" i="1"/>
  <c r="L197" i="1"/>
  <c r="K197" i="1"/>
  <c r="L201" i="1"/>
  <c r="K201" i="1"/>
  <c r="L205" i="1"/>
  <c r="K205" i="1"/>
  <c r="L209" i="1"/>
  <c r="K209" i="1"/>
  <c r="L213" i="1"/>
  <c r="K213" i="1"/>
  <c r="L217" i="1"/>
  <c r="K217" i="1"/>
  <c r="L221" i="1"/>
  <c r="K221" i="1"/>
  <c r="L225" i="1"/>
  <c r="K225" i="1"/>
  <c r="L229" i="1"/>
  <c r="K229" i="1"/>
  <c r="L233" i="1"/>
  <c r="K233" i="1"/>
  <c r="L237" i="1"/>
  <c r="K237" i="1"/>
  <c r="L241" i="1"/>
  <c r="K241" i="1"/>
  <c r="L245" i="1"/>
  <c r="K245" i="1"/>
  <c r="L249" i="1"/>
  <c r="K249" i="1"/>
  <c r="L253" i="1"/>
  <c r="K253" i="1"/>
  <c r="L257" i="1"/>
  <c r="K257" i="1"/>
  <c r="L261" i="1"/>
  <c r="K261" i="1"/>
  <c r="L265" i="1"/>
  <c r="K265" i="1"/>
  <c r="L269" i="1"/>
  <c r="K269" i="1"/>
  <c r="L273" i="1"/>
  <c r="K273" i="1"/>
  <c r="L277" i="1"/>
  <c r="K277" i="1"/>
  <c r="L281" i="1"/>
  <c r="K281" i="1"/>
  <c r="L285" i="1"/>
  <c r="K285" i="1"/>
  <c r="L289" i="1"/>
  <c r="K289" i="1"/>
  <c r="L293" i="1"/>
  <c r="K293" i="1"/>
  <c r="L297" i="1"/>
  <c r="K297" i="1"/>
  <c r="L301" i="1"/>
  <c r="K301" i="1"/>
  <c r="L305" i="1"/>
  <c r="K305" i="1"/>
  <c r="L309" i="1"/>
  <c r="K309" i="1"/>
  <c r="L313" i="1"/>
  <c r="K313" i="1"/>
  <c r="L317" i="1"/>
  <c r="K317" i="1"/>
  <c r="L321" i="1"/>
  <c r="K321" i="1"/>
  <c r="L325" i="1"/>
  <c r="K325" i="1"/>
  <c r="L329" i="1"/>
  <c r="K329" i="1"/>
  <c r="L333" i="1"/>
  <c r="K333" i="1"/>
  <c r="L337" i="1"/>
  <c r="K337" i="1"/>
  <c r="L341" i="1"/>
  <c r="K341" i="1"/>
  <c r="L345" i="1"/>
  <c r="K345" i="1"/>
  <c r="L349" i="1"/>
  <c r="K349" i="1"/>
  <c r="L353" i="1"/>
  <c r="K353" i="1"/>
  <c r="L357" i="1"/>
  <c r="K357" i="1"/>
  <c r="L361" i="1"/>
  <c r="K361" i="1"/>
  <c r="L365" i="1"/>
  <c r="K365" i="1"/>
  <c r="L369" i="1"/>
  <c r="K369" i="1"/>
  <c r="L373" i="1"/>
  <c r="K373" i="1"/>
  <c r="L377" i="1"/>
  <c r="K377" i="1"/>
  <c r="L381" i="1"/>
  <c r="K381" i="1"/>
  <c r="L385" i="1"/>
  <c r="K385" i="1"/>
  <c r="L389" i="1"/>
  <c r="K389" i="1"/>
  <c r="L393" i="1"/>
  <c r="K393" i="1"/>
  <c r="L397" i="1"/>
  <c r="K397" i="1"/>
  <c r="L401" i="1"/>
  <c r="K401" i="1"/>
  <c r="L405" i="1"/>
  <c r="K405" i="1"/>
  <c r="L409" i="1"/>
  <c r="K409" i="1"/>
  <c r="L413" i="1"/>
  <c r="K413" i="1"/>
  <c r="L417" i="1"/>
  <c r="K417" i="1"/>
  <c r="L421" i="1"/>
  <c r="K421" i="1"/>
  <c r="L425" i="1"/>
  <c r="K425" i="1"/>
  <c r="L429" i="1"/>
  <c r="K429" i="1"/>
  <c r="L433" i="1"/>
  <c r="K433" i="1"/>
  <c r="L437" i="1"/>
  <c r="K437" i="1"/>
  <c r="L441" i="1"/>
  <c r="K441" i="1"/>
  <c r="L445" i="1"/>
  <c r="K445" i="1"/>
  <c r="L449" i="1"/>
  <c r="K449" i="1"/>
  <c r="L453" i="1"/>
  <c r="K453" i="1"/>
  <c r="L457" i="1"/>
  <c r="K457" i="1"/>
  <c r="L461" i="1"/>
  <c r="K461" i="1"/>
  <c r="L465" i="1"/>
  <c r="K465" i="1"/>
  <c r="L469" i="1"/>
  <c r="K469" i="1"/>
  <c r="L473" i="1"/>
  <c r="K473" i="1"/>
  <c r="L477" i="1"/>
  <c r="K477" i="1"/>
  <c r="L481" i="1"/>
  <c r="K481" i="1"/>
  <c r="L485" i="1"/>
  <c r="K485" i="1"/>
  <c r="L489" i="1"/>
  <c r="K489" i="1"/>
  <c r="L493" i="1"/>
  <c r="K493" i="1"/>
  <c r="L497" i="1"/>
  <c r="K497" i="1"/>
  <c r="L501" i="1"/>
  <c r="K501" i="1"/>
  <c r="L505" i="1"/>
  <c r="K505" i="1"/>
  <c r="L509" i="1"/>
  <c r="K509" i="1"/>
  <c r="L513" i="1"/>
  <c r="K513" i="1"/>
  <c r="L517" i="1"/>
  <c r="K517" i="1"/>
  <c r="L521" i="1"/>
  <c r="K521" i="1"/>
  <c r="L525" i="1"/>
  <c r="K525" i="1"/>
  <c r="L529" i="1"/>
  <c r="K529" i="1"/>
  <c r="L533" i="1"/>
  <c r="K533" i="1"/>
  <c r="L537" i="1"/>
  <c r="K537" i="1"/>
  <c r="L541" i="1"/>
  <c r="K541" i="1"/>
  <c r="L545" i="1"/>
  <c r="K545" i="1"/>
  <c r="L549" i="1"/>
  <c r="K549" i="1"/>
  <c r="L553" i="1"/>
  <c r="K553" i="1"/>
  <c r="L557" i="1"/>
  <c r="K557" i="1"/>
  <c r="L561" i="1"/>
  <c r="K561" i="1"/>
  <c r="L565" i="1"/>
  <c r="K565" i="1"/>
  <c r="L569" i="1"/>
  <c r="K569" i="1"/>
  <c r="L573" i="1"/>
  <c r="K573" i="1"/>
  <c r="L577" i="1"/>
  <c r="K577" i="1"/>
  <c r="L581" i="1"/>
  <c r="K581" i="1"/>
  <c r="L585" i="1"/>
  <c r="K585" i="1"/>
  <c r="L589" i="1"/>
  <c r="K589" i="1"/>
  <c r="L593" i="1"/>
  <c r="K593" i="1"/>
  <c r="L597" i="1"/>
  <c r="K597" i="1"/>
  <c r="L601" i="1"/>
  <c r="K601" i="1"/>
  <c r="L605" i="1"/>
  <c r="K605" i="1"/>
  <c r="L609" i="1"/>
  <c r="K609" i="1"/>
  <c r="L613" i="1"/>
  <c r="K613" i="1"/>
  <c r="L617" i="1"/>
  <c r="K617" i="1"/>
  <c r="L621" i="1"/>
  <c r="K621" i="1"/>
  <c r="L625" i="1"/>
  <c r="K625" i="1"/>
  <c r="L629" i="1"/>
  <c r="K629" i="1"/>
  <c r="L633" i="1"/>
  <c r="K633" i="1"/>
  <c r="L637" i="1"/>
  <c r="K637" i="1"/>
  <c r="L641" i="1"/>
  <c r="K641" i="1"/>
  <c r="L645" i="1"/>
  <c r="K645" i="1"/>
  <c r="L649" i="1"/>
  <c r="K649" i="1"/>
  <c r="L653" i="1"/>
  <c r="K653" i="1"/>
  <c r="L657" i="1"/>
  <c r="K657" i="1"/>
  <c r="L661" i="1"/>
  <c r="K661" i="1"/>
  <c r="L665" i="1"/>
  <c r="K665" i="1"/>
  <c r="L669" i="1"/>
  <c r="K669" i="1"/>
  <c r="L673" i="1"/>
  <c r="K673" i="1"/>
  <c r="L677" i="1"/>
  <c r="K677" i="1"/>
  <c r="L681" i="1"/>
  <c r="K681" i="1"/>
  <c r="L685" i="1"/>
  <c r="K685" i="1"/>
  <c r="L689" i="1"/>
  <c r="K689" i="1"/>
  <c r="L693" i="1"/>
  <c r="K693" i="1"/>
  <c r="L697" i="1"/>
  <c r="K697" i="1"/>
  <c r="L701" i="1"/>
  <c r="K701" i="1"/>
  <c r="L705" i="1"/>
  <c r="K705" i="1"/>
  <c r="L709" i="1"/>
  <c r="K709" i="1"/>
  <c r="L713" i="1"/>
  <c r="K713" i="1"/>
  <c r="L717" i="1"/>
  <c r="K717" i="1"/>
  <c r="L721" i="1"/>
  <c r="K721" i="1"/>
  <c r="L725" i="1"/>
  <c r="K725" i="1"/>
  <c r="L729" i="1"/>
  <c r="K729" i="1"/>
  <c r="L733" i="1"/>
  <c r="K733" i="1"/>
  <c r="L737" i="1"/>
  <c r="K737" i="1"/>
  <c r="L741" i="1"/>
  <c r="K741" i="1"/>
  <c r="L745" i="1"/>
  <c r="K745" i="1"/>
  <c r="L749" i="1"/>
  <c r="K749" i="1"/>
  <c r="L753" i="1"/>
  <c r="K753" i="1"/>
  <c r="L757" i="1"/>
  <c r="K757" i="1"/>
  <c r="L761" i="1"/>
  <c r="K761" i="1"/>
  <c r="L765" i="1"/>
  <c r="K765" i="1"/>
  <c r="L769" i="1"/>
  <c r="K769" i="1"/>
  <c r="L773" i="1"/>
  <c r="K773" i="1"/>
  <c r="L777" i="1"/>
  <c r="K777" i="1"/>
  <c r="L781" i="1"/>
  <c r="K781" i="1"/>
  <c r="L785" i="1"/>
  <c r="K785" i="1"/>
  <c r="L789" i="1"/>
  <c r="K789" i="1"/>
  <c r="L793" i="1"/>
  <c r="K793" i="1"/>
  <c r="L797" i="1"/>
  <c r="K797" i="1"/>
  <c r="L801" i="1"/>
  <c r="K801" i="1"/>
  <c r="L805" i="1"/>
  <c r="K805" i="1"/>
  <c r="L809" i="1"/>
  <c r="K809" i="1"/>
  <c r="L813" i="1"/>
  <c r="K813" i="1"/>
  <c r="L817" i="1"/>
  <c r="K817" i="1"/>
  <c r="L821" i="1"/>
  <c r="K821" i="1"/>
  <c r="L825" i="1"/>
  <c r="K825" i="1"/>
  <c r="L829" i="1"/>
  <c r="K829" i="1"/>
  <c r="L833" i="1"/>
  <c r="K833" i="1"/>
  <c r="L837" i="1"/>
  <c r="K837" i="1"/>
  <c r="L841" i="1"/>
  <c r="K841" i="1"/>
  <c r="L845" i="1"/>
  <c r="K845" i="1"/>
  <c r="L849" i="1"/>
  <c r="K849" i="1"/>
  <c r="L853" i="1"/>
  <c r="K853" i="1"/>
  <c r="L857" i="1"/>
  <c r="K857" i="1"/>
  <c r="L861" i="1"/>
  <c r="K861" i="1"/>
  <c r="L865" i="1"/>
  <c r="K865" i="1"/>
  <c r="L869" i="1"/>
  <c r="K869" i="1"/>
  <c r="L873" i="1"/>
  <c r="K873" i="1"/>
  <c r="L877" i="1"/>
  <c r="K877" i="1"/>
  <c r="L881" i="1"/>
  <c r="K881" i="1"/>
  <c r="L885" i="1"/>
  <c r="K885" i="1"/>
  <c r="L889" i="1"/>
  <c r="K889" i="1"/>
  <c r="L893" i="1"/>
  <c r="K893" i="1"/>
  <c r="L897" i="1"/>
  <c r="K897" i="1"/>
  <c r="L901" i="1"/>
  <c r="K901" i="1"/>
  <c r="L905" i="1"/>
  <c r="K905" i="1"/>
  <c r="L909" i="1"/>
  <c r="K909" i="1"/>
  <c r="L913" i="1"/>
  <c r="K913" i="1"/>
  <c r="L917" i="1"/>
  <c r="K917" i="1"/>
  <c r="L921" i="1"/>
  <c r="K921" i="1"/>
  <c r="L925" i="1"/>
  <c r="K925" i="1"/>
  <c r="L929" i="1"/>
  <c r="K929" i="1"/>
  <c r="L933" i="1"/>
  <c r="K933" i="1"/>
  <c r="L937" i="1"/>
  <c r="K937" i="1"/>
  <c r="L941" i="1"/>
  <c r="K941" i="1"/>
  <c r="L945" i="1"/>
  <c r="K945" i="1"/>
  <c r="L949" i="1"/>
  <c r="K949" i="1"/>
  <c r="L953" i="1"/>
  <c r="K953" i="1"/>
  <c r="L957" i="1"/>
  <c r="K957" i="1"/>
  <c r="L961" i="1"/>
  <c r="K961" i="1"/>
  <c r="L965" i="1"/>
  <c r="K965" i="1"/>
  <c r="L969" i="1"/>
  <c r="K969" i="1"/>
  <c r="L973" i="1"/>
  <c r="K973" i="1"/>
  <c r="L977" i="1"/>
  <c r="K977" i="1"/>
  <c r="L981" i="1"/>
  <c r="K981" i="1"/>
  <c r="L985" i="1"/>
  <c r="K985" i="1"/>
  <c r="L989" i="1"/>
  <c r="K989" i="1"/>
  <c r="L993" i="1"/>
  <c r="K993" i="1"/>
  <c r="L997" i="1"/>
  <c r="K997" i="1"/>
  <c r="L1001" i="1"/>
  <c r="K1001" i="1"/>
  <c r="L1005" i="1"/>
  <c r="K1005" i="1"/>
  <c r="L1009" i="1"/>
  <c r="K1009" i="1"/>
  <c r="L1013" i="1"/>
  <c r="K1013" i="1"/>
  <c r="L1017" i="1"/>
  <c r="K1017" i="1"/>
  <c r="L1021" i="1"/>
  <c r="K1021" i="1"/>
  <c r="L1025" i="1"/>
  <c r="K1025" i="1"/>
  <c r="L1029" i="1"/>
  <c r="K1029" i="1"/>
  <c r="L1033" i="1"/>
  <c r="K1033" i="1"/>
  <c r="L1037" i="1"/>
  <c r="K1037" i="1"/>
  <c r="L1041" i="1"/>
  <c r="K1041" i="1"/>
  <c r="L1045" i="1"/>
  <c r="K1045" i="1"/>
  <c r="L1049" i="1"/>
  <c r="K1049" i="1"/>
  <c r="L1053" i="1"/>
  <c r="K1053" i="1"/>
  <c r="L1057" i="1"/>
  <c r="K1057" i="1"/>
  <c r="L1061" i="1"/>
  <c r="K1061" i="1"/>
  <c r="L1065" i="1"/>
  <c r="K1065" i="1"/>
  <c r="L1069" i="1"/>
  <c r="K1069" i="1"/>
  <c r="L1073" i="1"/>
  <c r="K1073" i="1"/>
  <c r="L1077" i="1"/>
  <c r="K1077" i="1"/>
  <c r="L1081" i="1"/>
  <c r="K1081" i="1"/>
  <c r="L1085" i="1"/>
  <c r="K1085" i="1"/>
  <c r="L1089" i="1"/>
  <c r="K1089" i="1"/>
  <c r="L1093" i="1"/>
  <c r="K1093" i="1"/>
  <c r="L1097" i="1"/>
  <c r="K1097" i="1"/>
  <c r="L1101" i="1"/>
  <c r="K1101" i="1"/>
  <c r="L1105" i="1"/>
  <c r="K1105" i="1"/>
  <c r="L1109" i="1"/>
  <c r="K1109" i="1"/>
  <c r="L1113" i="1"/>
  <c r="K1113" i="1"/>
  <c r="L1117" i="1"/>
  <c r="K1117" i="1"/>
  <c r="L1121" i="1"/>
  <c r="K1121" i="1"/>
  <c r="L1125" i="1"/>
  <c r="K1125" i="1"/>
  <c r="L1129" i="1"/>
  <c r="K1129" i="1"/>
  <c r="L1133" i="1"/>
  <c r="K1133" i="1"/>
  <c r="L1137" i="1"/>
  <c r="K1137" i="1"/>
  <c r="L1141" i="1"/>
  <c r="K1141" i="1"/>
  <c r="L1145" i="1"/>
  <c r="K1145" i="1"/>
  <c r="L1149" i="1"/>
  <c r="K1149" i="1"/>
  <c r="L1153" i="1"/>
  <c r="K1153" i="1"/>
  <c r="L1157" i="1"/>
  <c r="K1157" i="1"/>
  <c r="L1161" i="1"/>
  <c r="K1161" i="1"/>
  <c r="L1165" i="1"/>
  <c r="K1165" i="1"/>
  <c r="L1169" i="1"/>
  <c r="K1169" i="1"/>
  <c r="L1173" i="1"/>
  <c r="K1173" i="1"/>
  <c r="L1177" i="1"/>
  <c r="K1177" i="1"/>
  <c r="L1181" i="1"/>
  <c r="K1181" i="1"/>
  <c r="L1185" i="1"/>
  <c r="K1185" i="1"/>
  <c r="L1189" i="1"/>
  <c r="K1189" i="1"/>
  <c r="L1193" i="1"/>
  <c r="K1193" i="1"/>
  <c r="L1197" i="1"/>
  <c r="K1197" i="1"/>
  <c r="L1201" i="1"/>
  <c r="K1201" i="1"/>
  <c r="L1205" i="1"/>
  <c r="K1205" i="1"/>
  <c r="L1209" i="1"/>
  <c r="K1209" i="1"/>
  <c r="L1213" i="1"/>
  <c r="K1213" i="1"/>
  <c r="L1217" i="1"/>
  <c r="K1217" i="1"/>
  <c r="L1221" i="1"/>
  <c r="K1221" i="1"/>
  <c r="L1225" i="1"/>
  <c r="K1225" i="1"/>
  <c r="L1229" i="1"/>
  <c r="K1229" i="1"/>
  <c r="L1233" i="1"/>
  <c r="K1233" i="1"/>
  <c r="L1237" i="1"/>
  <c r="K1237" i="1"/>
  <c r="L1241" i="1"/>
  <c r="K1241" i="1"/>
  <c r="L1245" i="1"/>
  <c r="K1245" i="1"/>
  <c r="L1249" i="1"/>
  <c r="K1249" i="1"/>
  <c r="L1253" i="1"/>
  <c r="K1253" i="1"/>
  <c r="L1257" i="1"/>
  <c r="K1257" i="1"/>
  <c r="L1261" i="1"/>
  <c r="K1261" i="1"/>
  <c r="L1265" i="1"/>
  <c r="K1265" i="1"/>
  <c r="L1269" i="1"/>
  <c r="K1269" i="1"/>
  <c r="L1273" i="1"/>
  <c r="K1273" i="1"/>
  <c r="L1277" i="1"/>
  <c r="K1277" i="1"/>
  <c r="L1281" i="1"/>
  <c r="K1281" i="1"/>
  <c r="L1285" i="1"/>
  <c r="K1285" i="1"/>
  <c r="L1289" i="1"/>
  <c r="K1289" i="1"/>
  <c r="L1293" i="1"/>
  <c r="K1293" i="1"/>
  <c r="L1297" i="1"/>
  <c r="K1297" i="1"/>
  <c r="L1301" i="1"/>
  <c r="K1301" i="1"/>
  <c r="L1305" i="1"/>
  <c r="K1305" i="1"/>
  <c r="L1309" i="1"/>
  <c r="K1309" i="1"/>
  <c r="L1313" i="1"/>
  <c r="K1313" i="1"/>
  <c r="L1317" i="1"/>
  <c r="K1317" i="1"/>
  <c r="L1321" i="1"/>
  <c r="K1321" i="1"/>
  <c r="L1325" i="1"/>
  <c r="K1325" i="1"/>
  <c r="L1329" i="1"/>
  <c r="K1329" i="1"/>
  <c r="L1333" i="1"/>
  <c r="K1333" i="1"/>
  <c r="L1337" i="1"/>
  <c r="K1337" i="1"/>
  <c r="L1341" i="1"/>
  <c r="K1341" i="1"/>
  <c r="L1345" i="1"/>
  <c r="K1345" i="1"/>
  <c r="L1349" i="1"/>
  <c r="K1349" i="1"/>
  <c r="L1353" i="1"/>
  <c r="K1353" i="1"/>
  <c r="L1357" i="1"/>
  <c r="K1357" i="1"/>
  <c r="L1361" i="1"/>
  <c r="K1361" i="1"/>
  <c r="L1365" i="1"/>
  <c r="K1365" i="1"/>
  <c r="L1369" i="1"/>
  <c r="K1369" i="1"/>
  <c r="L1373" i="1"/>
  <c r="K1373" i="1"/>
  <c r="L1377" i="1"/>
  <c r="K1377" i="1"/>
  <c r="L1381" i="1"/>
  <c r="K1381" i="1"/>
  <c r="L1385" i="1"/>
  <c r="K1385" i="1"/>
  <c r="L1389" i="1"/>
  <c r="K1389" i="1"/>
  <c r="L1393" i="1"/>
  <c r="K1393" i="1"/>
  <c r="L1397" i="1"/>
  <c r="K1397" i="1"/>
  <c r="L1401" i="1"/>
  <c r="K1401" i="1"/>
  <c r="L1405" i="1"/>
  <c r="K1405" i="1"/>
  <c r="L1409" i="1"/>
  <c r="K1409" i="1"/>
  <c r="L1413" i="1"/>
  <c r="K1413" i="1"/>
  <c r="L1417" i="1"/>
  <c r="K1417" i="1"/>
  <c r="L1421" i="1"/>
  <c r="K1421" i="1"/>
  <c r="L1425" i="1"/>
  <c r="K1425" i="1"/>
  <c r="L1429" i="1"/>
  <c r="K1429" i="1"/>
  <c r="L1433" i="1"/>
  <c r="K1433" i="1"/>
  <c r="L1437" i="1"/>
  <c r="K1437" i="1"/>
  <c r="L1441" i="1"/>
  <c r="K1441" i="1"/>
  <c r="L1445" i="1"/>
  <c r="K1445" i="1"/>
  <c r="L1449" i="1"/>
  <c r="K1449" i="1"/>
  <c r="L1453" i="1"/>
  <c r="K1453" i="1"/>
  <c r="L1457" i="1"/>
  <c r="K1457" i="1"/>
  <c r="L1461" i="1"/>
  <c r="K1461" i="1"/>
  <c r="L1465" i="1"/>
  <c r="K1465" i="1"/>
  <c r="L1469" i="1"/>
  <c r="K1469" i="1"/>
  <c r="L1473" i="1"/>
  <c r="K1473" i="1"/>
  <c r="L1477" i="1"/>
  <c r="K1477" i="1"/>
  <c r="L1481" i="1"/>
  <c r="K1481" i="1"/>
  <c r="L1485" i="1"/>
  <c r="K1485" i="1"/>
  <c r="L1489" i="1"/>
  <c r="K1489" i="1"/>
  <c r="L1493" i="1"/>
  <c r="K1493" i="1"/>
  <c r="L1497" i="1"/>
  <c r="K1497" i="1"/>
  <c r="L1501" i="1"/>
  <c r="K1501" i="1"/>
  <c r="L1505" i="1"/>
  <c r="K1505" i="1"/>
  <c r="L1509" i="1"/>
  <c r="K1509" i="1"/>
  <c r="L1513" i="1"/>
  <c r="K1513" i="1"/>
  <c r="L1517" i="1"/>
  <c r="K1517" i="1"/>
  <c r="L1521" i="1"/>
  <c r="K1521" i="1"/>
  <c r="L1525" i="1"/>
  <c r="K1525" i="1"/>
  <c r="L1529" i="1"/>
  <c r="K1529" i="1"/>
  <c r="L1533" i="1"/>
  <c r="K1533" i="1"/>
  <c r="L1537" i="1"/>
  <c r="K1537" i="1"/>
  <c r="L1541" i="1"/>
  <c r="K1541" i="1"/>
  <c r="L1545" i="1"/>
  <c r="K1545" i="1"/>
  <c r="L1549" i="1"/>
  <c r="K1549" i="1"/>
  <c r="L1553" i="1"/>
  <c r="K1553" i="1"/>
  <c r="L1557" i="1"/>
  <c r="K1557" i="1"/>
  <c r="L1561" i="1"/>
  <c r="K1561" i="1"/>
  <c r="L1565" i="1"/>
  <c r="K1565" i="1"/>
  <c r="L1569" i="1"/>
  <c r="K1569" i="1"/>
  <c r="L1573" i="1"/>
  <c r="K1573" i="1"/>
  <c r="L1577" i="1"/>
  <c r="K1577" i="1"/>
  <c r="L1581" i="1"/>
  <c r="K1581" i="1"/>
  <c r="L1585" i="1"/>
  <c r="K1585" i="1"/>
  <c r="L1589" i="1"/>
  <c r="K1589" i="1"/>
  <c r="L1593" i="1"/>
  <c r="K1593" i="1"/>
  <c r="L1597" i="1"/>
  <c r="K1597" i="1"/>
  <c r="L1601" i="1"/>
  <c r="K1601" i="1"/>
  <c r="L1605" i="1"/>
  <c r="K1605" i="1"/>
  <c r="L1609" i="1"/>
  <c r="K1609" i="1"/>
  <c r="L1613" i="1"/>
  <c r="K1613" i="1"/>
  <c r="L1617" i="1"/>
  <c r="K1617" i="1"/>
  <c r="L1621" i="1"/>
  <c r="K1621" i="1"/>
  <c r="L1625" i="1"/>
  <c r="K1625" i="1"/>
  <c r="L1629" i="1"/>
  <c r="K1629" i="1"/>
  <c r="L1633" i="1"/>
  <c r="K1633" i="1"/>
  <c r="L1637" i="1"/>
  <c r="K1637" i="1"/>
  <c r="L1641" i="1"/>
  <c r="K1641" i="1"/>
  <c r="L1645" i="1"/>
  <c r="K1645" i="1"/>
  <c r="L1649" i="1"/>
  <c r="K1649" i="1"/>
  <c r="L1653" i="1"/>
  <c r="K1653" i="1"/>
  <c r="L1657" i="1"/>
  <c r="K1657" i="1"/>
  <c r="L1661" i="1"/>
  <c r="K1661" i="1"/>
  <c r="L1665" i="1"/>
  <c r="K1665" i="1"/>
  <c r="L1669" i="1"/>
  <c r="K1669" i="1"/>
  <c r="L1673" i="1"/>
  <c r="K1673" i="1"/>
  <c r="L1677" i="1"/>
  <c r="K1677" i="1"/>
  <c r="L1681" i="1"/>
  <c r="K1681" i="1"/>
  <c r="L1685" i="1"/>
  <c r="K1685" i="1"/>
  <c r="L1689" i="1"/>
  <c r="K1689" i="1"/>
  <c r="L1693" i="1"/>
  <c r="K1693" i="1"/>
  <c r="L1697" i="1"/>
  <c r="K1697" i="1"/>
  <c r="L1701" i="1"/>
  <c r="K1701" i="1"/>
  <c r="L1705" i="1"/>
  <c r="K1705" i="1"/>
  <c r="L1709" i="1"/>
  <c r="K1709" i="1"/>
  <c r="L1713" i="1"/>
  <c r="K1713" i="1"/>
  <c r="L1717" i="1"/>
  <c r="K1717" i="1"/>
  <c r="L1721" i="1"/>
  <c r="K1721" i="1"/>
  <c r="L1725" i="1"/>
  <c r="K1725" i="1"/>
  <c r="L1729" i="1"/>
  <c r="K1729" i="1"/>
  <c r="L1733" i="1"/>
  <c r="K1733" i="1"/>
  <c r="L1737" i="1"/>
  <c r="K1737" i="1"/>
  <c r="L1741" i="1"/>
  <c r="K1741" i="1"/>
  <c r="L1745" i="1"/>
  <c r="K1745" i="1"/>
  <c r="L1749" i="1"/>
  <c r="K1749" i="1"/>
  <c r="L1753" i="1"/>
  <c r="K1753" i="1"/>
  <c r="L1757" i="1"/>
  <c r="K1757" i="1"/>
  <c r="L1761" i="1"/>
  <c r="K1761" i="1"/>
  <c r="L1765" i="1"/>
  <c r="K1765" i="1"/>
  <c r="L1769" i="1"/>
  <c r="K1769" i="1"/>
  <c r="L1773" i="1"/>
  <c r="K1773" i="1"/>
  <c r="L1777" i="1"/>
  <c r="K1777" i="1"/>
  <c r="L1781" i="1"/>
  <c r="K1781" i="1"/>
  <c r="L1785" i="1"/>
  <c r="K1785" i="1"/>
  <c r="L1789" i="1"/>
  <c r="K1789" i="1"/>
  <c r="L1793" i="1"/>
  <c r="K1793" i="1"/>
  <c r="L1797" i="1"/>
  <c r="K1797" i="1"/>
  <c r="L1801" i="1"/>
  <c r="K1801" i="1"/>
  <c r="L1805" i="1"/>
  <c r="K1805" i="1"/>
  <c r="L1809" i="1"/>
  <c r="K1809" i="1"/>
  <c r="L1813" i="1"/>
  <c r="K1813" i="1"/>
  <c r="L1817" i="1"/>
  <c r="K1817" i="1"/>
  <c r="L1821" i="1"/>
  <c r="K1821" i="1"/>
  <c r="L1825" i="1"/>
  <c r="K1825" i="1"/>
  <c r="L1829" i="1"/>
  <c r="K1829" i="1"/>
  <c r="L1833" i="1"/>
  <c r="K1833" i="1"/>
  <c r="L1837" i="1"/>
  <c r="K1837" i="1"/>
  <c r="L1841" i="1"/>
  <c r="K1841" i="1"/>
  <c r="L1845" i="1"/>
  <c r="K1845" i="1"/>
  <c r="L1849" i="1"/>
  <c r="K1849" i="1"/>
  <c r="L1853" i="1"/>
  <c r="K1853" i="1"/>
  <c r="L1857" i="1"/>
  <c r="K1857" i="1"/>
  <c r="L1861" i="1"/>
  <c r="K1861" i="1"/>
  <c r="L1865" i="1"/>
  <c r="K1865" i="1"/>
  <c r="L1869" i="1"/>
  <c r="K1869" i="1"/>
  <c r="L1873" i="1"/>
  <c r="K1873" i="1"/>
  <c r="L1877" i="1"/>
  <c r="K1877" i="1"/>
  <c r="L1881" i="1"/>
  <c r="K1881" i="1"/>
  <c r="L1885" i="1"/>
  <c r="K1885" i="1"/>
  <c r="L1889" i="1"/>
  <c r="K1889" i="1"/>
  <c r="L1893" i="1"/>
  <c r="K1893" i="1"/>
  <c r="L1897" i="1"/>
  <c r="K1897" i="1"/>
  <c r="L1901" i="1"/>
  <c r="K1901" i="1"/>
  <c r="L1905" i="1"/>
  <c r="K1905" i="1"/>
  <c r="L1909" i="1"/>
  <c r="K1909" i="1"/>
  <c r="L1913" i="1"/>
  <c r="K1913" i="1"/>
  <c r="L1917" i="1"/>
  <c r="K1917" i="1"/>
  <c r="L1921" i="1"/>
  <c r="K1921" i="1"/>
  <c r="L1925" i="1"/>
  <c r="K1925" i="1"/>
  <c r="L1929" i="1"/>
  <c r="K1929" i="1"/>
  <c r="L1933" i="1"/>
  <c r="K1933" i="1"/>
  <c r="L1937" i="1"/>
  <c r="K1937" i="1"/>
  <c r="L1941" i="1"/>
  <c r="K1941" i="1"/>
  <c r="L1945" i="1"/>
  <c r="K1945" i="1"/>
  <c r="L1949" i="1"/>
  <c r="K1949" i="1"/>
  <c r="L1953" i="1"/>
  <c r="K1953" i="1"/>
  <c r="L1957" i="1"/>
  <c r="K1957" i="1"/>
  <c r="L1961" i="1"/>
  <c r="K1961" i="1"/>
  <c r="L1965" i="1"/>
  <c r="K1965" i="1"/>
  <c r="L1969" i="1"/>
  <c r="K1969" i="1"/>
  <c r="L1973" i="1"/>
  <c r="K1973" i="1"/>
  <c r="L1977" i="1"/>
  <c r="K1977" i="1"/>
  <c r="L1981" i="1"/>
  <c r="K1981" i="1"/>
  <c r="L1985" i="1"/>
  <c r="K1985" i="1"/>
  <c r="L1989" i="1"/>
  <c r="K1989" i="1"/>
  <c r="L1993" i="1"/>
  <c r="K1993" i="1"/>
  <c r="L1997" i="1"/>
  <c r="K1997" i="1"/>
  <c r="L2001" i="1"/>
  <c r="K2001" i="1"/>
  <c r="L2005" i="1"/>
  <c r="K2005" i="1"/>
  <c r="L2009" i="1"/>
  <c r="K2009" i="1"/>
  <c r="L2013" i="1"/>
  <c r="K2013" i="1"/>
  <c r="L2017" i="1"/>
  <c r="K2017" i="1"/>
  <c r="L2021" i="1"/>
  <c r="K2021" i="1"/>
  <c r="L2025" i="1"/>
  <c r="K2025" i="1"/>
  <c r="L2029" i="1"/>
  <c r="K2029" i="1"/>
  <c r="L2033" i="1"/>
  <c r="K2033" i="1"/>
  <c r="L2037" i="1"/>
  <c r="K2037" i="1"/>
  <c r="L2041" i="1"/>
  <c r="K2041" i="1"/>
  <c r="L2045" i="1"/>
  <c r="K2045" i="1"/>
  <c r="L2049" i="1"/>
  <c r="K2049" i="1"/>
  <c r="L2053" i="1"/>
  <c r="K2053" i="1"/>
  <c r="L2057" i="1"/>
  <c r="K2057" i="1"/>
  <c r="L2061" i="1"/>
  <c r="K2061" i="1"/>
  <c r="L2065" i="1"/>
  <c r="K2065" i="1"/>
  <c r="L2069" i="1"/>
  <c r="K2069" i="1"/>
  <c r="L2073" i="1"/>
  <c r="K2073" i="1"/>
  <c r="L2077" i="1"/>
  <c r="K2077" i="1"/>
  <c r="L2081" i="1"/>
  <c r="K2081" i="1"/>
  <c r="L2085" i="1"/>
  <c r="K2085" i="1"/>
  <c r="L2089" i="1"/>
  <c r="K2089" i="1"/>
  <c r="L2093" i="1"/>
  <c r="K2093" i="1"/>
  <c r="L2097" i="1"/>
  <c r="K2097" i="1"/>
  <c r="L2101" i="1"/>
  <c r="K2101" i="1"/>
  <c r="L2105" i="1"/>
  <c r="K2105" i="1"/>
  <c r="L2109" i="1"/>
  <c r="K2109" i="1"/>
  <c r="L2113" i="1"/>
  <c r="K2113" i="1"/>
  <c r="L2117" i="1"/>
  <c r="K2117" i="1"/>
  <c r="L2121" i="1"/>
  <c r="K2121" i="1"/>
  <c r="L2125" i="1"/>
  <c r="K2125" i="1"/>
  <c r="L2129" i="1"/>
  <c r="K2129" i="1"/>
  <c r="L2133" i="1"/>
  <c r="K2133" i="1"/>
  <c r="L2137" i="1"/>
  <c r="K2137" i="1"/>
  <c r="L2141" i="1"/>
  <c r="K2141" i="1"/>
  <c r="L2145" i="1"/>
  <c r="K2145" i="1"/>
  <c r="L2149" i="1"/>
  <c r="K2149" i="1"/>
  <c r="L2153" i="1"/>
  <c r="K2153" i="1"/>
  <c r="L2157" i="1"/>
  <c r="K2157" i="1"/>
  <c r="L2161" i="1"/>
  <c r="K2161" i="1"/>
  <c r="L2165" i="1"/>
  <c r="K2165" i="1"/>
  <c r="L2169" i="1"/>
  <c r="K2169" i="1"/>
  <c r="L2173" i="1"/>
  <c r="K2173" i="1"/>
  <c r="L2177" i="1"/>
  <c r="K2177" i="1"/>
  <c r="L2181" i="1"/>
  <c r="K2181" i="1"/>
  <c r="L2185" i="1"/>
  <c r="K2185" i="1"/>
  <c r="L2189" i="1"/>
  <c r="K2189" i="1"/>
  <c r="L2193" i="1"/>
  <c r="K2193" i="1"/>
  <c r="L2197" i="1"/>
  <c r="K2197" i="1"/>
  <c r="L2201" i="1"/>
  <c r="K2201" i="1"/>
  <c r="L2205" i="1"/>
  <c r="K2205" i="1"/>
  <c r="L2209" i="1"/>
  <c r="K2209" i="1"/>
  <c r="L2213" i="1"/>
  <c r="K2213" i="1"/>
  <c r="L2217" i="1"/>
  <c r="K2217" i="1"/>
  <c r="L2221" i="1"/>
  <c r="K2221" i="1"/>
  <c r="L2225" i="1"/>
  <c r="K2225" i="1"/>
  <c r="L2229" i="1"/>
  <c r="K2229" i="1"/>
  <c r="L2233" i="1"/>
  <c r="K2233" i="1"/>
  <c r="L2237" i="1"/>
  <c r="K2237" i="1"/>
  <c r="L2241" i="1"/>
  <c r="K2241" i="1"/>
  <c r="L2245" i="1"/>
  <c r="K2245" i="1"/>
  <c r="L2249" i="1"/>
  <c r="K2249" i="1"/>
  <c r="L2253" i="1"/>
  <c r="K2253" i="1"/>
  <c r="L2257" i="1"/>
  <c r="K2257" i="1"/>
  <c r="L2261" i="1"/>
  <c r="K2261" i="1"/>
  <c r="L2265" i="1"/>
  <c r="K2265" i="1"/>
  <c r="L2269" i="1"/>
  <c r="K2269" i="1"/>
  <c r="L2273" i="1"/>
  <c r="K2273" i="1"/>
  <c r="L2277" i="1"/>
  <c r="K2277" i="1"/>
  <c r="L2281" i="1"/>
  <c r="K2281" i="1"/>
  <c r="L2285" i="1"/>
  <c r="K2285" i="1"/>
  <c r="L2289" i="1"/>
  <c r="K2289" i="1"/>
  <c r="L2293" i="1"/>
  <c r="K2293" i="1"/>
  <c r="L2297" i="1"/>
  <c r="K2297" i="1"/>
  <c r="L2301" i="1"/>
  <c r="K2301" i="1"/>
  <c r="L2305" i="1"/>
  <c r="K2305" i="1"/>
  <c r="L2309" i="1"/>
  <c r="K2309" i="1"/>
  <c r="L2313" i="1"/>
  <c r="K2313" i="1"/>
  <c r="L2317" i="1"/>
  <c r="K2317" i="1"/>
  <c r="L2321" i="1"/>
  <c r="K2321" i="1"/>
  <c r="L2325" i="1"/>
  <c r="K2325" i="1"/>
  <c r="L2329" i="1"/>
  <c r="K2329" i="1"/>
  <c r="L2333" i="1"/>
  <c r="K2333" i="1"/>
  <c r="L2337" i="1"/>
  <c r="K2337" i="1"/>
  <c r="L2341" i="1"/>
  <c r="K2341" i="1"/>
  <c r="L2345" i="1"/>
  <c r="K2345" i="1"/>
  <c r="L2349" i="1"/>
  <c r="K2349" i="1"/>
  <c r="L2353" i="1"/>
  <c r="K2353" i="1"/>
  <c r="L2357" i="1"/>
  <c r="K2357" i="1"/>
  <c r="L2361" i="1"/>
  <c r="K2361" i="1"/>
  <c r="L2365" i="1"/>
  <c r="K2365" i="1"/>
  <c r="L2369" i="1"/>
  <c r="K2369" i="1"/>
  <c r="L2373" i="1"/>
  <c r="K2373" i="1"/>
  <c r="L2377" i="1"/>
  <c r="K2377" i="1"/>
  <c r="L2381" i="1"/>
  <c r="K2381" i="1"/>
  <c r="L2385" i="1"/>
  <c r="K2385" i="1"/>
  <c r="L2389" i="1"/>
  <c r="K2389" i="1"/>
  <c r="L2393" i="1"/>
  <c r="K2393" i="1"/>
  <c r="L2397" i="1"/>
  <c r="K2397" i="1"/>
  <c r="L7" i="1"/>
  <c r="K7" i="1"/>
  <c r="L23" i="1"/>
  <c r="K23" i="1"/>
  <c r="L35" i="1"/>
  <c r="K35" i="1"/>
  <c r="L55" i="1"/>
  <c r="K55" i="1"/>
  <c r="L71" i="1"/>
  <c r="K71" i="1"/>
  <c r="L83" i="1"/>
  <c r="K83" i="1"/>
  <c r="L91" i="1"/>
  <c r="K91" i="1"/>
  <c r="L107" i="1"/>
  <c r="K107" i="1"/>
  <c r="L123" i="1"/>
  <c r="K123" i="1"/>
  <c r="L139" i="1"/>
  <c r="K139" i="1"/>
  <c r="L159" i="1"/>
  <c r="K159" i="1"/>
  <c r="L175" i="1"/>
  <c r="K175" i="1"/>
  <c r="L191" i="1"/>
  <c r="K191" i="1"/>
  <c r="L207" i="1"/>
  <c r="K207" i="1"/>
  <c r="L219" i="1"/>
  <c r="K219" i="1"/>
  <c r="L235" i="1"/>
  <c r="K235" i="1"/>
  <c r="L255" i="1"/>
  <c r="K255" i="1"/>
  <c r="L279" i="1"/>
  <c r="K279" i="1"/>
  <c r="L295" i="1"/>
  <c r="K295" i="1"/>
  <c r="L311" i="1"/>
  <c r="K311" i="1"/>
  <c r="L327" i="1"/>
  <c r="K327" i="1"/>
  <c r="L343" i="1"/>
  <c r="K343" i="1"/>
  <c r="L399" i="1"/>
  <c r="K399" i="1"/>
  <c r="L6" i="1"/>
  <c r="K6" i="1"/>
  <c r="L10" i="1"/>
  <c r="K10" i="1"/>
  <c r="L14" i="1"/>
  <c r="K14" i="1"/>
  <c r="L18" i="1"/>
  <c r="K18" i="1"/>
  <c r="L22" i="1"/>
  <c r="K22" i="1"/>
  <c r="L26" i="1"/>
  <c r="K26" i="1"/>
  <c r="L30" i="1"/>
  <c r="K30" i="1"/>
  <c r="L34" i="1"/>
  <c r="K34" i="1"/>
  <c r="L38" i="1"/>
  <c r="K38" i="1"/>
  <c r="L42" i="1"/>
  <c r="K42" i="1"/>
  <c r="L46" i="1"/>
  <c r="K46" i="1"/>
  <c r="L50" i="1"/>
  <c r="K50" i="1"/>
  <c r="L54" i="1"/>
  <c r="K54" i="1"/>
  <c r="L58" i="1"/>
  <c r="K58" i="1"/>
  <c r="L62" i="1"/>
  <c r="K62" i="1"/>
  <c r="L66" i="1"/>
  <c r="K66" i="1"/>
  <c r="L70" i="1"/>
  <c r="K70" i="1"/>
  <c r="L74" i="1"/>
  <c r="K74" i="1"/>
  <c r="L78" i="1"/>
  <c r="K78" i="1"/>
  <c r="L82" i="1"/>
  <c r="K82" i="1"/>
  <c r="L86" i="1"/>
  <c r="K86" i="1"/>
  <c r="L90" i="1"/>
  <c r="K90" i="1"/>
  <c r="L94" i="1"/>
  <c r="K94" i="1"/>
  <c r="L98" i="1"/>
  <c r="K98" i="1"/>
  <c r="L102" i="1"/>
  <c r="K102" i="1"/>
  <c r="L106" i="1"/>
  <c r="K106" i="1"/>
  <c r="L110" i="1"/>
  <c r="K110" i="1"/>
  <c r="L114" i="1"/>
  <c r="K114" i="1"/>
  <c r="L118" i="1"/>
  <c r="K118" i="1"/>
  <c r="L122" i="1"/>
  <c r="K122" i="1"/>
  <c r="L126" i="1"/>
  <c r="K126" i="1"/>
  <c r="L130" i="1"/>
  <c r="K130" i="1"/>
  <c r="L134" i="1"/>
  <c r="K134" i="1"/>
  <c r="L138" i="1"/>
  <c r="K138" i="1"/>
  <c r="L142" i="1"/>
  <c r="K142" i="1"/>
  <c r="L146" i="1"/>
  <c r="K146" i="1"/>
  <c r="L150" i="1"/>
  <c r="K150" i="1"/>
  <c r="L154" i="1"/>
  <c r="K154" i="1"/>
  <c r="L158" i="1"/>
  <c r="K158" i="1"/>
  <c r="L162" i="1"/>
  <c r="K162" i="1"/>
  <c r="L166" i="1"/>
  <c r="K166" i="1"/>
  <c r="L170" i="1"/>
  <c r="K170" i="1"/>
  <c r="L174" i="1"/>
  <c r="K174" i="1"/>
  <c r="L178" i="1"/>
  <c r="K178" i="1"/>
  <c r="L182" i="1"/>
  <c r="K182" i="1"/>
  <c r="L186" i="1"/>
  <c r="K186" i="1"/>
  <c r="L190" i="1"/>
  <c r="K190" i="1"/>
  <c r="L194" i="1"/>
  <c r="K194" i="1"/>
  <c r="L198" i="1"/>
  <c r="K198" i="1"/>
  <c r="L202" i="1"/>
  <c r="K202" i="1"/>
  <c r="L206" i="1"/>
  <c r="K206" i="1"/>
  <c r="L210" i="1"/>
  <c r="K210" i="1"/>
  <c r="L214" i="1"/>
  <c r="K214" i="1"/>
  <c r="L218" i="1"/>
  <c r="K218" i="1"/>
  <c r="L222" i="1"/>
  <c r="K222" i="1"/>
  <c r="L226" i="1"/>
  <c r="K226" i="1"/>
  <c r="L230" i="1"/>
  <c r="K230" i="1"/>
  <c r="L234" i="1"/>
  <c r="K234" i="1"/>
  <c r="L238" i="1"/>
  <c r="K238" i="1"/>
  <c r="L242" i="1"/>
  <c r="K242" i="1"/>
  <c r="L246" i="1"/>
  <c r="K246" i="1"/>
  <c r="L250" i="1"/>
  <c r="K250" i="1"/>
  <c r="L254" i="1"/>
  <c r="K254" i="1"/>
  <c r="L258" i="1"/>
  <c r="K258" i="1"/>
  <c r="L262" i="1"/>
  <c r="K262" i="1"/>
  <c r="L266" i="1"/>
  <c r="K266" i="1"/>
  <c r="L270" i="1"/>
  <c r="K270" i="1"/>
  <c r="L274" i="1"/>
  <c r="K274" i="1"/>
  <c r="L278" i="1"/>
  <c r="K278" i="1"/>
  <c r="L282" i="1"/>
  <c r="K282" i="1"/>
  <c r="L286" i="1"/>
  <c r="K286" i="1"/>
  <c r="L290" i="1"/>
  <c r="K290" i="1"/>
  <c r="L294" i="1"/>
  <c r="K294" i="1"/>
  <c r="L298" i="1"/>
  <c r="K298" i="1"/>
  <c r="L302" i="1"/>
  <c r="K302" i="1"/>
  <c r="L306" i="1"/>
  <c r="K306" i="1"/>
  <c r="L310" i="1"/>
  <c r="K310" i="1"/>
  <c r="L314" i="1"/>
  <c r="K314" i="1"/>
  <c r="L318" i="1"/>
  <c r="K318" i="1"/>
  <c r="L322" i="1"/>
  <c r="K322" i="1"/>
  <c r="L326" i="1"/>
  <c r="K326" i="1"/>
  <c r="L330" i="1"/>
  <c r="K330" i="1"/>
  <c r="L334" i="1"/>
  <c r="K334" i="1"/>
  <c r="L338" i="1"/>
  <c r="K338" i="1"/>
  <c r="L342" i="1"/>
  <c r="K342" i="1"/>
  <c r="L346" i="1"/>
  <c r="K346" i="1"/>
  <c r="L350" i="1"/>
  <c r="K350" i="1"/>
  <c r="L354" i="1"/>
  <c r="K354" i="1"/>
  <c r="L358" i="1"/>
  <c r="K358" i="1"/>
  <c r="L362" i="1"/>
  <c r="K362" i="1"/>
  <c r="L366" i="1"/>
  <c r="K366" i="1"/>
  <c r="L370" i="1"/>
  <c r="K370" i="1"/>
  <c r="L374" i="1"/>
  <c r="K374" i="1"/>
  <c r="L378" i="1"/>
  <c r="K378" i="1"/>
  <c r="L382" i="1"/>
  <c r="K382" i="1"/>
  <c r="L386" i="1"/>
  <c r="K386" i="1"/>
  <c r="L390" i="1"/>
  <c r="K390" i="1"/>
  <c r="L394" i="1"/>
  <c r="K394" i="1"/>
  <c r="L398" i="1"/>
  <c r="K398" i="1"/>
  <c r="L402" i="1"/>
  <c r="K402" i="1"/>
  <c r="L406" i="1"/>
  <c r="K406" i="1"/>
  <c r="L410" i="1"/>
  <c r="K410" i="1"/>
  <c r="L414" i="1"/>
  <c r="K414" i="1"/>
  <c r="L418" i="1"/>
  <c r="K418" i="1"/>
  <c r="L422" i="1"/>
  <c r="K422" i="1"/>
  <c r="L426" i="1"/>
  <c r="K426" i="1"/>
  <c r="L430" i="1"/>
  <c r="K430" i="1"/>
  <c r="L434" i="1"/>
  <c r="K434" i="1"/>
  <c r="L438" i="1"/>
  <c r="K438" i="1"/>
  <c r="L442" i="1"/>
  <c r="K442" i="1"/>
  <c r="L446" i="1"/>
  <c r="K446" i="1"/>
  <c r="L450" i="1"/>
  <c r="K450" i="1"/>
  <c r="L454" i="1"/>
  <c r="K454" i="1"/>
  <c r="L458" i="1"/>
  <c r="K458" i="1"/>
  <c r="L462" i="1"/>
  <c r="K462" i="1"/>
  <c r="L466" i="1"/>
  <c r="K466" i="1"/>
  <c r="L470" i="1"/>
  <c r="K470" i="1"/>
  <c r="L474" i="1"/>
  <c r="K474" i="1"/>
  <c r="L478" i="1"/>
  <c r="K478" i="1"/>
  <c r="L482" i="1"/>
  <c r="K482" i="1"/>
  <c r="L486" i="1"/>
  <c r="K486" i="1"/>
  <c r="L490" i="1"/>
  <c r="K490" i="1"/>
  <c r="L494" i="1"/>
  <c r="K494" i="1"/>
  <c r="L498" i="1"/>
  <c r="K498" i="1"/>
  <c r="L502" i="1"/>
  <c r="K502" i="1"/>
  <c r="L506" i="1"/>
  <c r="K506" i="1"/>
  <c r="L510" i="1"/>
  <c r="K510" i="1"/>
  <c r="L514" i="1"/>
  <c r="K514" i="1"/>
  <c r="L518" i="1"/>
  <c r="K518" i="1"/>
  <c r="L522" i="1"/>
  <c r="K522" i="1"/>
  <c r="L526" i="1"/>
  <c r="K526" i="1"/>
  <c r="L530" i="1"/>
  <c r="K530" i="1"/>
  <c r="L534" i="1"/>
  <c r="K534" i="1"/>
  <c r="L538" i="1"/>
  <c r="K538" i="1"/>
  <c r="L542" i="1"/>
  <c r="K542" i="1"/>
  <c r="L546" i="1"/>
  <c r="K546" i="1"/>
  <c r="L550" i="1"/>
  <c r="K550" i="1"/>
  <c r="L554" i="1"/>
  <c r="K554" i="1"/>
  <c r="L558" i="1"/>
  <c r="K558" i="1"/>
  <c r="L562" i="1"/>
  <c r="K562" i="1"/>
  <c r="L566" i="1"/>
  <c r="K566" i="1"/>
  <c r="L570" i="1"/>
  <c r="K570" i="1"/>
  <c r="L574" i="1"/>
  <c r="K574" i="1"/>
  <c r="L578" i="1"/>
  <c r="K578" i="1"/>
  <c r="L582" i="1"/>
  <c r="K582" i="1"/>
  <c r="L586" i="1"/>
  <c r="K586" i="1"/>
  <c r="L590" i="1"/>
  <c r="K590" i="1"/>
  <c r="L594" i="1"/>
  <c r="K594" i="1"/>
  <c r="L598" i="1"/>
  <c r="K598" i="1"/>
  <c r="L602" i="1"/>
  <c r="K602" i="1"/>
  <c r="L606" i="1"/>
  <c r="K606" i="1"/>
  <c r="L610" i="1"/>
  <c r="K610" i="1"/>
  <c r="L614" i="1"/>
  <c r="K614" i="1"/>
  <c r="L618" i="1"/>
  <c r="K618" i="1"/>
  <c r="L622" i="1"/>
  <c r="K622" i="1"/>
  <c r="L626" i="1"/>
  <c r="K626" i="1"/>
  <c r="L630" i="1"/>
  <c r="K630" i="1"/>
  <c r="L634" i="1"/>
  <c r="K634" i="1"/>
  <c r="L638" i="1"/>
  <c r="K638" i="1"/>
  <c r="L642" i="1"/>
  <c r="K642" i="1"/>
  <c r="L646" i="1"/>
  <c r="K646" i="1"/>
  <c r="L650" i="1"/>
  <c r="K650" i="1"/>
  <c r="L654" i="1"/>
  <c r="K654" i="1"/>
  <c r="L658" i="1"/>
  <c r="K658" i="1"/>
  <c r="L662" i="1"/>
  <c r="K662" i="1"/>
  <c r="L666" i="1"/>
  <c r="K666" i="1"/>
  <c r="L670" i="1"/>
  <c r="K670" i="1"/>
  <c r="L674" i="1"/>
  <c r="K674" i="1"/>
  <c r="L678" i="1"/>
  <c r="K678" i="1"/>
  <c r="L682" i="1"/>
  <c r="K682" i="1"/>
  <c r="L686" i="1"/>
  <c r="K686" i="1"/>
  <c r="L690" i="1"/>
  <c r="K690" i="1"/>
  <c r="L694" i="1"/>
  <c r="K694" i="1"/>
  <c r="L698" i="1"/>
  <c r="K698" i="1"/>
  <c r="L702" i="1"/>
  <c r="K702" i="1"/>
  <c r="L706" i="1"/>
  <c r="K706" i="1"/>
  <c r="L710" i="1"/>
  <c r="K710" i="1"/>
  <c r="L714" i="1"/>
  <c r="K714" i="1"/>
  <c r="L718" i="1"/>
  <c r="K718" i="1"/>
  <c r="L722" i="1"/>
  <c r="K722" i="1"/>
  <c r="L726" i="1"/>
  <c r="K726" i="1"/>
  <c r="L730" i="1"/>
  <c r="K730" i="1"/>
  <c r="L734" i="1"/>
  <c r="K734" i="1"/>
  <c r="L738" i="1"/>
  <c r="K738" i="1"/>
  <c r="L742" i="1"/>
  <c r="K742" i="1"/>
  <c r="L746" i="1"/>
  <c r="K746" i="1"/>
  <c r="L750" i="1"/>
  <c r="K750" i="1"/>
  <c r="L754" i="1"/>
  <c r="K754" i="1"/>
  <c r="L758" i="1"/>
  <c r="K758" i="1"/>
  <c r="L762" i="1"/>
  <c r="K762" i="1"/>
  <c r="L766" i="1"/>
  <c r="K766" i="1"/>
  <c r="L770" i="1"/>
  <c r="K770" i="1"/>
  <c r="L774" i="1"/>
  <c r="K774" i="1"/>
  <c r="L778" i="1"/>
  <c r="K778" i="1"/>
  <c r="L782" i="1"/>
  <c r="K782" i="1"/>
  <c r="L786" i="1"/>
  <c r="K786" i="1"/>
  <c r="L790" i="1"/>
  <c r="K790" i="1"/>
  <c r="L794" i="1"/>
  <c r="K794" i="1"/>
  <c r="L798" i="1"/>
  <c r="K798" i="1"/>
  <c r="L802" i="1"/>
  <c r="K802" i="1"/>
  <c r="L806" i="1"/>
  <c r="K806" i="1"/>
  <c r="L810" i="1"/>
  <c r="K810" i="1"/>
  <c r="L814" i="1"/>
  <c r="K814" i="1"/>
  <c r="L818" i="1"/>
  <c r="K818" i="1"/>
  <c r="L822" i="1"/>
  <c r="K822" i="1"/>
  <c r="L826" i="1"/>
  <c r="K826" i="1"/>
  <c r="L830" i="1"/>
  <c r="K830" i="1"/>
  <c r="L834" i="1"/>
  <c r="K834" i="1"/>
  <c r="L838" i="1"/>
  <c r="K838" i="1"/>
  <c r="L842" i="1"/>
  <c r="K842" i="1"/>
  <c r="L846" i="1"/>
  <c r="K846" i="1"/>
  <c r="L850" i="1"/>
  <c r="K850" i="1"/>
  <c r="L854" i="1"/>
  <c r="K854" i="1"/>
  <c r="L858" i="1"/>
  <c r="K858" i="1"/>
  <c r="L862" i="1"/>
  <c r="K862" i="1"/>
  <c r="L866" i="1"/>
  <c r="K866" i="1"/>
  <c r="L870" i="1"/>
  <c r="K870" i="1"/>
  <c r="L874" i="1"/>
  <c r="K874" i="1"/>
  <c r="L878" i="1"/>
  <c r="K878" i="1"/>
  <c r="L882" i="1"/>
  <c r="K882" i="1"/>
  <c r="L886" i="1"/>
  <c r="K886" i="1"/>
  <c r="L890" i="1"/>
  <c r="K890" i="1"/>
  <c r="L894" i="1"/>
  <c r="K894" i="1"/>
  <c r="L898" i="1"/>
  <c r="K898" i="1"/>
  <c r="L902" i="1"/>
  <c r="K902" i="1"/>
  <c r="L906" i="1"/>
  <c r="K906" i="1"/>
  <c r="L910" i="1"/>
  <c r="K910" i="1"/>
  <c r="L914" i="1"/>
  <c r="K914" i="1"/>
  <c r="L918" i="1"/>
  <c r="K918" i="1"/>
  <c r="L922" i="1"/>
  <c r="K922" i="1"/>
  <c r="L926" i="1"/>
  <c r="K926" i="1"/>
  <c r="L930" i="1"/>
  <c r="K930" i="1"/>
  <c r="L934" i="1"/>
  <c r="K934" i="1"/>
  <c r="L938" i="1"/>
  <c r="K938" i="1"/>
  <c r="L942" i="1"/>
  <c r="K942" i="1"/>
  <c r="L946" i="1"/>
  <c r="K946" i="1"/>
  <c r="L950" i="1"/>
  <c r="K950" i="1"/>
  <c r="L954" i="1"/>
  <c r="K954" i="1"/>
  <c r="L958" i="1"/>
  <c r="K958" i="1"/>
  <c r="L962" i="1"/>
  <c r="K962" i="1"/>
  <c r="L966" i="1"/>
  <c r="K966" i="1"/>
  <c r="L970" i="1"/>
  <c r="K970" i="1"/>
  <c r="L974" i="1"/>
  <c r="K974" i="1"/>
  <c r="L978" i="1"/>
  <c r="K978" i="1"/>
  <c r="L982" i="1"/>
  <c r="K982" i="1"/>
  <c r="L986" i="1"/>
  <c r="K986" i="1"/>
  <c r="L990" i="1"/>
  <c r="K990" i="1"/>
  <c r="L994" i="1"/>
  <c r="K994" i="1"/>
  <c r="L998" i="1"/>
  <c r="K998" i="1"/>
  <c r="L1002" i="1"/>
  <c r="K1002" i="1"/>
  <c r="L1006" i="1"/>
  <c r="K1006" i="1"/>
  <c r="L1010" i="1"/>
  <c r="K1010" i="1"/>
  <c r="L1014" i="1"/>
  <c r="K1014" i="1"/>
  <c r="L1018" i="1"/>
  <c r="K1018" i="1"/>
  <c r="L1022" i="1"/>
  <c r="K1022" i="1"/>
  <c r="L1026" i="1"/>
  <c r="K1026" i="1"/>
  <c r="L1030" i="1"/>
  <c r="K1030" i="1"/>
  <c r="L1034" i="1"/>
  <c r="K1034" i="1"/>
  <c r="L1038" i="1"/>
  <c r="K1038" i="1"/>
  <c r="L1042" i="1"/>
  <c r="K1042" i="1"/>
  <c r="L1046" i="1"/>
  <c r="K1046" i="1"/>
  <c r="L1050" i="1"/>
  <c r="K1050" i="1"/>
  <c r="L1054" i="1"/>
  <c r="K1054" i="1"/>
  <c r="L1058" i="1"/>
  <c r="K1058" i="1"/>
  <c r="L1062" i="1"/>
  <c r="K1062" i="1"/>
  <c r="L1066" i="1"/>
  <c r="K1066" i="1"/>
  <c r="L1070" i="1"/>
  <c r="K1070" i="1"/>
  <c r="L1074" i="1"/>
  <c r="K1074" i="1"/>
  <c r="L1078" i="1"/>
  <c r="K1078" i="1"/>
  <c r="L1082" i="1"/>
  <c r="K1082" i="1"/>
  <c r="L1086" i="1"/>
  <c r="K1086" i="1"/>
  <c r="L1090" i="1"/>
  <c r="K1090" i="1"/>
  <c r="L1094" i="1"/>
  <c r="K1094" i="1"/>
  <c r="L1098" i="1"/>
  <c r="K1098" i="1"/>
  <c r="L1102" i="1"/>
  <c r="K1102" i="1"/>
  <c r="L1106" i="1"/>
  <c r="K1106" i="1"/>
  <c r="L1110" i="1"/>
  <c r="K1110" i="1"/>
  <c r="L1114" i="1"/>
  <c r="K1114" i="1"/>
  <c r="L1118" i="1"/>
  <c r="K1118" i="1"/>
  <c r="L1122" i="1"/>
  <c r="K1122" i="1"/>
  <c r="L1126" i="1"/>
  <c r="K1126" i="1"/>
  <c r="L1130" i="1"/>
  <c r="K1130" i="1"/>
  <c r="L1134" i="1"/>
  <c r="K1134" i="1"/>
  <c r="L1138" i="1"/>
  <c r="K1138" i="1"/>
  <c r="L1142" i="1"/>
  <c r="K1142" i="1"/>
  <c r="L1146" i="1"/>
  <c r="K1146" i="1"/>
  <c r="L1150" i="1"/>
  <c r="K1150" i="1"/>
  <c r="L1154" i="1"/>
  <c r="K1154" i="1"/>
  <c r="L1158" i="1"/>
  <c r="K1158" i="1"/>
  <c r="L1162" i="1"/>
  <c r="K1162" i="1"/>
  <c r="L1166" i="1"/>
  <c r="K1166" i="1"/>
  <c r="L1170" i="1"/>
  <c r="K1170" i="1"/>
  <c r="L1174" i="1"/>
  <c r="K1174" i="1"/>
  <c r="L1178" i="1"/>
  <c r="K1178" i="1"/>
  <c r="L1182" i="1"/>
  <c r="K1182" i="1"/>
  <c r="L1186" i="1"/>
  <c r="K1186" i="1"/>
  <c r="L1190" i="1"/>
  <c r="K1190" i="1"/>
  <c r="L1194" i="1"/>
  <c r="K1194" i="1"/>
  <c r="L1198" i="1"/>
  <c r="K1198" i="1"/>
  <c r="L1202" i="1"/>
  <c r="K1202" i="1"/>
  <c r="L1206" i="1"/>
  <c r="K1206" i="1"/>
  <c r="L1210" i="1"/>
  <c r="K1210" i="1"/>
  <c r="L1214" i="1"/>
  <c r="K1214" i="1"/>
  <c r="L1218" i="1"/>
  <c r="K1218" i="1"/>
  <c r="L1222" i="1"/>
  <c r="K1222" i="1"/>
  <c r="L1226" i="1"/>
  <c r="K1226" i="1"/>
  <c r="L1230" i="1"/>
  <c r="K1230" i="1"/>
  <c r="L1234" i="1"/>
  <c r="K1234" i="1"/>
  <c r="L1238" i="1"/>
  <c r="K1238" i="1"/>
  <c r="L1242" i="1"/>
  <c r="K1242" i="1"/>
  <c r="L1246" i="1"/>
  <c r="K1246" i="1"/>
  <c r="L1250" i="1"/>
  <c r="K1250" i="1"/>
  <c r="L1254" i="1"/>
  <c r="K1254" i="1"/>
  <c r="L1258" i="1"/>
  <c r="K1258" i="1"/>
  <c r="L1262" i="1"/>
  <c r="K1262" i="1"/>
  <c r="L1266" i="1"/>
  <c r="K1266" i="1"/>
  <c r="L1270" i="1"/>
  <c r="K1270" i="1"/>
  <c r="L1274" i="1"/>
  <c r="K1274" i="1"/>
  <c r="L1278" i="1"/>
  <c r="K1278" i="1"/>
  <c r="L1282" i="1"/>
  <c r="K1282" i="1"/>
  <c r="L1286" i="1"/>
  <c r="K1286" i="1"/>
  <c r="L1290" i="1"/>
  <c r="K1290" i="1"/>
  <c r="L1294" i="1"/>
  <c r="K1294" i="1"/>
  <c r="L1298" i="1"/>
  <c r="K1298" i="1"/>
  <c r="L1302" i="1"/>
  <c r="K1302" i="1"/>
  <c r="L1306" i="1"/>
  <c r="K1306" i="1"/>
  <c r="L1310" i="1"/>
  <c r="K1310" i="1"/>
  <c r="L1314" i="1"/>
  <c r="K1314" i="1"/>
  <c r="L1318" i="1"/>
  <c r="K1318" i="1"/>
  <c r="L1322" i="1"/>
  <c r="K1322" i="1"/>
  <c r="L1326" i="1"/>
  <c r="K1326" i="1"/>
  <c r="L1330" i="1"/>
  <c r="K1330" i="1"/>
  <c r="L1334" i="1"/>
  <c r="K1334" i="1"/>
  <c r="L1338" i="1"/>
  <c r="K1338" i="1"/>
  <c r="L1342" i="1"/>
  <c r="K1342" i="1"/>
  <c r="L1346" i="1"/>
  <c r="K1346" i="1"/>
  <c r="L1350" i="1"/>
  <c r="K1350" i="1"/>
  <c r="L1354" i="1"/>
  <c r="K1354" i="1"/>
  <c r="L1358" i="1"/>
  <c r="K1358" i="1"/>
  <c r="L1362" i="1"/>
  <c r="K1362" i="1"/>
  <c r="L1366" i="1"/>
  <c r="K1366" i="1"/>
  <c r="L1370" i="1"/>
  <c r="K1370" i="1"/>
  <c r="L1374" i="1"/>
  <c r="K1374" i="1"/>
  <c r="L1378" i="1"/>
  <c r="K1378" i="1"/>
  <c r="L1382" i="1"/>
  <c r="K1382" i="1"/>
  <c r="L1386" i="1"/>
  <c r="K1386" i="1"/>
  <c r="L1390" i="1"/>
  <c r="K1390" i="1"/>
  <c r="L1394" i="1"/>
  <c r="K1394" i="1"/>
  <c r="L1398" i="1"/>
  <c r="K1398" i="1"/>
  <c r="L1402" i="1"/>
  <c r="K1402" i="1"/>
  <c r="L1406" i="1"/>
  <c r="K1406" i="1"/>
  <c r="L1410" i="1"/>
  <c r="K1410" i="1"/>
  <c r="L1414" i="1"/>
  <c r="K1414" i="1"/>
  <c r="L1418" i="1"/>
  <c r="K1418" i="1"/>
  <c r="L1422" i="1"/>
  <c r="K1422" i="1"/>
  <c r="L1426" i="1"/>
  <c r="K1426" i="1"/>
  <c r="L1430" i="1"/>
  <c r="K1430" i="1"/>
  <c r="L1434" i="1"/>
  <c r="K1434" i="1"/>
  <c r="L1438" i="1"/>
  <c r="K1438" i="1"/>
  <c r="L1442" i="1"/>
  <c r="K1442" i="1"/>
  <c r="L1446" i="1"/>
  <c r="K1446" i="1"/>
  <c r="L1450" i="1"/>
  <c r="K1450" i="1"/>
  <c r="L1454" i="1"/>
  <c r="K1454" i="1"/>
  <c r="L1458" i="1"/>
  <c r="K1458" i="1"/>
  <c r="L1462" i="1"/>
  <c r="K1462" i="1"/>
  <c r="L1466" i="1"/>
  <c r="K1466" i="1"/>
  <c r="L1470" i="1"/>
  <c r="K1470" i="1"/>
  <c r="L1474" i="1"/>
  <c r="K1474" i="1"/>
  <c r="L1478" i="1"/>
  <c r="K1478" i="1"/>
  <c r="L1482" i="1"/>
  <c r="K1482" i="1"/>
  <c r="L1486" i="1"/>
  <c r="K1486" i="1"/>
  <c r="L1490" i="1"/>
  <c r="K1490" i="1"/>
  <c r="L1494" i="1"/>
  <c r="K1494" i="1"/>
  <c r="L1498" i="1"/>
  <c r="K1498" i="1"/>
  <c r="L1502" i="1"/>
  <c r="K1502" i="1"/>
  <c r="L1506" i="1"/>
  <c r="K1506" i="1"/>
  <c r="L1510" i="1"/>
  <c r="K1510" i="1"/>
  <c r="L1514" i="1"/>
  <c r="K1514" i="1"/>
  <c r="L1518" i="1"/>
  <c r="K1518" i="1"/>
  <c r="L1522" i="1"/>
  <c r="K1522" i="1"/>
  <c r="L1526" i="1"/>
  <c r="K1526" i="1"/>
  <c r="L1530" i="1"/>
  <c r="K1530" i="1"/>
  <c r="L1534" i="1"/>
  <c r="K1534" i="1"/>
  <c r="L1538" i="1"/>
  <c r="K1538" i="1"/>
  <c r="L1542" i="1"/>
  <c r="K1542" i="1"/>
  <c r="L1546" i="1"/>
  <c r="K1546" i="1"/>
  <c r="L1550" i="1"/>
  <c r="K1550" i="1"/>
  <c r="L1554" i="1"/>
  <c r="K1554" i="1"/>
  <c r="L1558" i="1"/>
  <c r="K1558" i="1"/>
  <c r="L1562" i="1"/>
  <c r="K1562" i="1"/>
  <c r="L1566" i="1"/>
  <c r="K1566" i="1"/>
  <c r="L1570" i="1"/>
  <c r="K1570" i="1"/>
  <c r="L1574" i="1"/>
  <c r="K1574" i="1"/>
  <c r="L1578" i="1"/>
  <c r="K1578" i="1"/>
  <c r="L1582" i="1"/>
  <c r="K1582" i="1"/>
  <c r="L1586" i="1"/>
  <c r="K1586" i="1"/>
  <c r="L1590" i="1"/>
  <c r="K1590" i="1"/>
  <c r="L1594" i="1"/>
  <c r="K1594" i="1"/>
  <c r="L1598" i="1"/>
  <c r="K1598" i="1"/>
  <c r="L1602" i="1"/>
  <c r="K1602" i="1"/>
  <c r="L1606" i="1"/>
  <c r="K1606" i="1"/>
  <c r="L1610" i="1"/>
  <c r="K1610" i="1"/>
  <c r="L1614" i="1"/>
  <c r="K1614" i="1"/>
  <c r="L1618" i="1"/>
  <c r="K1618" i="1"/>
  <c r="L1622" i="1"/>
  <c r="K1622" i="1"/>
  <c r="L1626" i="1"/>
  <c r="K1626" i="1"/>
  <c r="L1630" i="1"/>
  <c r="K1630" i="1"/>
  <c r="L1634" i="1"/>
  <c r="K1634" i="1"/>
  <c r="L1638" i="1"/>
  <c r="K1638" i="1"/>
  <c r="L1642" i="1"/>
  <c r="K1642" i="1"/>
  <c r="L1646" i="1"/>
  <c r="K1646" i="1"/>
  <c r="L1650" i="1"/>
  <c r="K1650" i="1"/>
  <c r="L1654" i="1"/>
  <c r="K1654" i="1"/>
  <c r="L1658" i="1"/>
  <c r="K1658" i="1"/>
  <c r="L1662" i="1"/>
  <c r="K1662" i="1"/>
  <c r="L1666" i="1"/>
  <c r="K1666" i="1"/>
  <c r="L1670" i="1"/>
  <c r="K1670" i="1"/>
  <c r="L1674" i="1"/>
  <c r="K1674" i="1"/>
  <c r="L1678" i="1"/>
  <c r="K1678" i="1"/>
  <c r="L1682" i="1"/>
  <c r="K1682" i="1"/>
  <c r="L1686" i="1"/>
  <c r="K1686" i="1"/>
  <c r="L1690" i="1"/>
  <c r="K1690" i="1"/>
  <c r="L1694" i="1"/>
  <c r="K1694" i="1"/>
  <c r="L1698" i="1"/>
  <c r="K1698" i="1"/>
  <c r="L1702" i="1"/>
  <c r="K1702" i="1"/>
  <c r="L1706" i="1"/>
  <c r="K1706" i="1"/>
  <c r="L1710" i="1"/>
  <c r="K1710" i="1"/>
  <c r="L1714" i="1"/>
  <c r="K1714" i="1"/>
  <c r="L1718" i="1"/>
  <c r="K1718" i="1"/>
  <c r="L1722" i="1"/>
  <c r="K1722" i="1"/>
  <c r="L1726" i="1"/>
  <c r="K1726" i="1"/>
  <c r="L1730" i="1"/>
  <c r="K1730" i="1"/>
  <c r="L1734" i="1"/>
  <c r="K1734" i="1"/>
  <c r="L1738" i="1"/>
  <c r="K1738" i="1"/>
  <c r="L1742" i="1"/>
  <c r="K1742" i="1"/>
  <c r="L1746" i="1"/>
  <c r="K1746" i="1"/>
  <c r="L1750" i="1"/>
  <c r="K1750" i="1"/>
  <c r="L1754" i="1"/>
  <c r="K1754" i="1"/>
  <c r="L1758" i="1"/>
  <c r="K1758" i="1"/>
  <c r="L1762" i="1"/>
  <c r="K1762" i="1"/>
  <c r="L1766" i="1"/>
  <c r="K1766" i="1"/>
  <c r="L1770" i="1"/>
  <c r="K1770" i="1"/>
  <c r="L1774" i="1"/>
  <c r="K1774" i="1"/>
  <c r="L1778" i="1"/>
  <c r="K1778" i="1"/>
  <c r="L1782" i="1"/>
  <c r="K1782" i="1"/>
  <c r="L1786" i="1"/>
  <c r="K1786" i="1"/>
  <c r="L1790" i="1"/>
  <c r="K1790" i="1"/>
  <c r="L1794" i="1"/>
  <c r="K1794" i="1"/>
  <c r="L1798" i="1"/>
  <c r="K1798" i="1"/>
  <c r="L1802" i="1"/>
  <c r="K1802" i="1"/>
  <c r="L1806" i="1"/>
  <c r="K1806" i="1"/>
  <c r="L1810" i="1"/>
  <c r="K1810" i="1"/>
  <c r="L1814" i="1"/>
  <c r="K1814" i="1"/>
  <c r="L1818" i="1"/>
  <c r="K1818" i="1"/>
  <c r="L1822" i="1"/>
  <c r="K1822" i="1"/>
  <c r="L1826" i="1"/>
  <c r="K1826" i="1"/>
  <c r="L1830" i="1"/>
  <c r="K1830" i="1"/>
  <c r="L1834" i="1"/>
  <c r="K1834" i="1"/>
  <c r="L1838" i="1"/>
  <c r="K1838" i="1"/>
  <c r="L1842" i="1"/>
  <c r="K1842" i="1"/>
  <c r="L1846" i="1"/>
  <c r="K1846" i="1"/>
  <c r="L1850" i="1"/>
  <c r="K1850" i="1"/>
  <c r="L1854" i="1"/>
  <c r="K1854" i="1"/>
  <c r="L1858" i="1"/>
  <c r="K1858" i="1"/>
  <c r="L1862" i="1"/>
  <c r="K1862" i="1"/>
  <c r="L1866" i="1"/>
  <c r="K1866" i="1"/>
  <c r="L1870" i="1"/>
  <c r="K1870" i="1"/>
  <c r="L1874" i="1"/>
  <c r="K1874" i="1"/>
  <c r="L1878" i="1"/>
  <c r="K1878" i="1"/>
  <c r="L1882" i="1"/>
  <c r="K1882" i="1"/>
  <c r="L1886" i="1"/>
  <c r="K1886" i="1"/>
  <c r="L1890" i="1"/>
  <c r="K1890" i="1"/>
  <c r="L1894" i="1"/>
  <c r="K1894" i="1"/>
  <c r="L1898" i="1"/>
  <c r="K1898" i="1"/>
  <c r="L1902" i="1"/>
  <c r="K1902" i="1"/>
  <c r="L1906" i="1"/>
  <c r="K1906" i="1"/>
  <c r="L1910" i="1"/>
  <c r="K1910" i="1"/>
  <c r="L1914" i="1"/>
  <c r="K1914" i="1"/>
  <c r="L1918" i="1"/>
  <c r="K1918" i="1"/>
  <c r="L1922" i="1"/>
  <c r="K1922" i="1"/>
  <c r="L1926" i="1"/>
  <c r="K1926" i="1"/>
  <c r="L1930" i="1"/>
  <c r="K1930" i="1"/>
  <c r="L1934" i="1"/>
  <c r="K1934" i="1"/>
  <c r="L1938" i="1"/>
  <c r="K1938" i="1"/>
  <c r="L1942" i="1"/>
  <c r="K1942" i="1"/>
  <c r="L1946" i="1"/>
  <c r="K1946" i="1"/>
  <c r="L1950" i="1"/>
  <c r="K1950" i="1"/>
  <c r="L1954" i="1"/>
  <c r="K1954" i="1"/>
  <c r="L1958" i="1"/>
  <c r="K1958" i="1"/>
  <c r="L1962" i="1"/>
  <c r="K1962" i="1"/>
  <c r="L1966" i="1"/>
  <c r="K1966" i="1"/>
  <c r="L1970" i="1"/>
  <c r="K1970" i="1"/>
  <c r="L1974" i="1"/>
  <c r="K1974" i="1"/>
  <c r="L1978" i="1"/>
  <c r="K1978" i="1"/>
  <c r="L1982" i="1"/>
  <c r="K1982" i="1"/>
  <c r="L1986" i="1"/>
  <c r="K1986" i="1"/>
  <c r="L1990" i="1"/>
  <c r="K1990" i="1"/>
  <c r="L1994" i="1"/>
  <c r="K1994" i="1"/>
  <c r="L1998" i="1"/>
  <c r="K1998" i="1"/>
  <c r="L2002" i="1"/>
  <c r="K2002" i="1"/>
  <c r="L2006" i="1"/>
  <c r="K2006" i="1"/>
  <c r="L2010" i="1"/>
  <c r="K2010" i="1"/>
  <c r="L2014" i="1"/>
  <c r="K2014" i="1"/>
  <c r="L2018" i="1"/>
  <c r="K2018" i="1"/>
  <c r="L2022" i="1"/>
  <c r="K2022" i="1"/>
  <c r="L2026" i="1"/>
  <c r="K2026" i="1"/>
  <c r="L2030" i="1"/>
  <c r="K2030" i="1"/>
  <c r="L2034" i="1"/>
  <c r="K2034" i="1"/>
  <c r="L2038" i="1"/>
  <c r="K2038" i="1"/>
  <c r="L2042" i="1"/>
  <c r="K2042" i="1"/>
  <c r="L2046" i="1"/>
  <c r="K2046" i="1"/>
  <c r="L2050" i="1"/>
  <c r="K2050" i="1"/>
  <c r="L2054" i="1"/>
  <c r="K2054" i="1"/>
  <c r="L2058" i="1"/>
  <c r="K2058" i="1"/>
  <c r="L2062" i="1"/>
  <c r="K2062" i="1"/>
  <c r="L2066" i="1"/>
  <c r="K2066" i="1"/>
  <c r="L2070" i="1"/>
  <c r="K2070" i="1"/>
  <c r="L2074" i="1"/>
  <c r="K2074" i="1"/>
  <c r="L2078" i="1"/>
  <c r="K2078" i="1"/>
  <c r="L2082" i="1"/>
  <c r="K2082" i="1"/>
  <c r="L2086" i="1"/>
  <c r="K2086" i="1"/>
  <c r="L2090" i="1"/>
  <c r="K2090" i="1"/>
  <c r="L2094" i="1"/>
  <c r="K2094" i="1"/>
  <c r="L2098" i="1"/>
  <c r="K2098" i="1"/>
  <c r="L2102" i="1"/>
  <c r="K2102" i="1"/>
  <c r="L2106" i="1"/>
  <c r="K2106" i="1"/>
  <c r="L2110" i="1"/>
  <c r="K2110" i="1"/>
  <c r="L2114" i="1"/>
  <c r="K2114" i="1"/>
  <c r="L2118" i="1"/>
  <c r="K2118" i="1"/>
  <c r="L2122" i="1"/>
  <c r="K2122" i="1"/>
  <c r="L2126" i="1"/>
  <c r="K2126" i="1"/>
  <c r="L2130" i="1"/>
  <c r="K2130" i="1"/>
  <c r="L2134" i="1"/>
  <c r="K2134" i="1"/>
  <c r="L2138" i="1"/>
  <c r="K2138" i="1"/>
  <c r="L2142" i="1"/>
  <c r="K2142" i="1"/>
  <c r="L2146" i="1"/>
  <c r="K2146" i="1"/>
  <c r="L2150" i="1"/>
  <c r="K2150" i="1"/>
  <c r="L2154" i="1"/>
  <c r="K2154" i="1"/>
  <c r="L2158" i="1"/>
  <c r="K2158" i="1"/>
  <c r="L2162" i="1"/>
  <c r="K2162" i="1"/>
  <c r="L2166" i="1"/>
  <c r="K2166" i="1"/>
  <c r="L2170" i="1"/>
  <c r="K2170" i="1"/>
  <c r="L2174" i="1"/>
  <c r="K2174" i="1"/>
  <c r="L2178" i="1"/>
  <c r="K2178" i="1"/>
  <c r="L2182" i="1"/>
  <c r="K2182" i="1"/>
  <c r="L2186" i="1"/>
  <c r="K2186" i="1"/>
  <c r="L2190" i="1"/>
  <c r="K2190" i="1"/>
  <c r="L2194" i="1"/>
  <c r="K2194" i="1"/>
  <c r="L2198" i="1"/>
  <c r="K2198" i="1"/>
  <c r="L2202" i="1"/>
  <c r="K2202" i="1"/>
  <c r="L2206" i="1"/>
  <c r="K2206" i="1"/>
  <c r="L2210" i="1"/>
  <c r="K2210" i="1"/>
  <c r="L2214" i="1"/>
  <c r="K2214" i="1"/>
  <c r="L2218" i="1"/>
  <c r="K2218" i="1"/>
  <c r="L2222" i="1"/>
  <c r="K2222" i="1"/>
  <c r="L2226" i="1"/>
  <c r="K2226" i="1"/>
  <c r="L2230" i="1"/>
  <c r="K2230" i="1"/>
  <c r="L2234" i="1"/>
  <c r="K2234" i="1"/>
  <c r="L2238" i="1"/>
  <c r="K2238" i="1"/>
  <c r="L2242" i="1"/>
  <c r="K2242" i="1"/>
  <c r="L2246" i="1"/>
  <c r="K2246" i="1"/>
  <c r="L2250" i="1"/>
  <c r="K2250" i="1"/>
  <c r="L2254" i="1"/>
  <c r="K2254" i="1"/>
  <c r="L2258" i="1"/>
  <c r="K2258" i="1"/>
  <c r="L2262" i="1"/>
  <c r="K2262" i="1"/>
  <c r="L2266" i="1"/>
  <c r="K2266" i="1"/>
  <c r="L2270" i="1"/>
  <c r="K2270" i="1"/>
  <c r="L2274" i="1"/>
  <c r="K2274" i="1"/>
  <c r="L2278" i="1"/>
  <c r="K2278" i="1"/>
  <c r="L2282" i="1"/>
  <c r="K2282" i="1"/>
  <c r="L2286" i="1"/>
  <c r="K2286" i="1"/>
  <c r="L2290" i="1"/>
  <c r="K2290" i="1"/>
  <c r="L2294" i="1"/>
  <c r="K2294" i="1"/>
  <c r="L2298" i="1"/>
  <c r="K2298" i="1"/>
  <c r="L2302" i="1"/>
  <c r="K2302" i="1"/>
  <c r="L2306" i="1"/>
  <c r="K2306" i="1"/>
  <c r="L2310" i="1"/>
  <c r="K2310" i="1"/>
  <c r="L2314" i="1"/>
  <c r="K2314" i="1"/>
  <c r="L2318" i="1"/>
  <c r="K2318" i="1"/>
  <c r="L2322" i="1"/>
  <c r="K2322" i="1"/>
  <c r="L2326" i="1"/>
  <c r="K2326" i="1"/>
  <c r="L2330" i="1"/>
  <c r="K2330" i="1"/>
  <c r="L2334" i="1"/>
  <c r="K2334" i="1"/>
  <c r="L2338" i="1"/>
  <c r="K2338" i="1"/>
  <c r="L2342" i="1"/>
  <c r="K2342" i="1"/>
  <c r="L2346" i="1"/>
  <c r="K2346" i="1"/>
  <c r="L2350" i="1"/>
  <c r="K2350" i="1"/>
  <c r="L2354" i="1"/>
  <c r="K2354" i="1"/>
  <c r="L2358" i="1"/>
  <c r="K2358" i="1"/>
  <c r="L2362" i="1"/>
  <c r="K2362" i="1"/>
  <c r="L2366" i="1"/>
  <c r="K2366" i="1"/>
  <c r="L2370" i="1"/>
  <c r="K2370" i="1"/>
  <c r="L2374" i="1"/>
  <c r="K2374" i="1"/>
  <c r="L2378" i="1"/>
  <c r="K2378" i="1"/>
  <c r="L2382" i="1"/>
  <c r="K2382" i="1"/>
  <c r="L2386" i="1"/>
  <c r="K2386" i="1"/>
  <c r="L2390" i="1"/>
  <c r="K2390" i="1"/>
  <c r="L2394" i="1"/>
  <c r="K2394" i="1"/>
  <c r="L2398" i="1"/>
  <c r="K2398" i="1"/>
  <c r="L2" i="3"/>
  <c r="J2" i="1"/>
  <c r="L2" i="1" l="1"/>
  <c r="K2" i="1"/>
</calcChain>
</file>

<file path=xl/sharedStrings.xml><?xml version="1.0" encoding="utf-8"?>
<sst xmlns="http://schemas.openxmlformats.org/spreadsheetml/2006/main" count="32926" uniqueCount="2687">
  <si>
    <t>SEQ NO</t>
  </si>
  <si>
    <t>DATE</t>
  </si>
  <si>
    <t>PUMPING FROM</t>
  </si>
  <si>
    <t>BATCH</t>
  </si>
  <si>
    <t>TANK</t>
  </si>
  <si>
    <t>QUANTITY</t>
  </si>
  <si>
    <t>MR</t>
  </si>
  <si>
    <t>MR4H01</t>
  </si>
  <si>
    <t>BPPL</t>
  </si>
  <si>
    <t>MRPNCP860</t>
  </si>
  <si>
    <t>ONLINE</t>
  </si>
  <si>
    <t>MR I/F (PNCP/NS)</t>
  </si>
  <si>
    <t>MRNS861</t>
  </si>
  <si>
    <t>MRPCK862</t>
  </si>
  <si>
    <t>MR I/F (PCK/4H)</t>
  </si>
  <si>
    <t>MR4H863</t>
  </si>
  <si>
    <t>MR4H02</t>
  </si>
  <si>
    <t>MRPCK03</t>
  </si>
  <si>
    <t>MRNS04</t>
  </si>
  <si>
    <t>MRPNCP05</t>
  </si>
  <si>
    <t>PR-REV</t>
  </si>
  <si>
    <t>PRA771LF</t>
  </si>
  <si>
    <t>PRA03</t>
  </si>
  <si>
    <t>MR4H864</t>
  </si>
  <si>
    <t>MRPXPT06</t>
  </si>
  <si>
    <t>MRPNCP07</t>
  </si>
  <si>
    <t>MR4M08</t>
  </si>
  <si>
    <t>MR4M09</t>
  </si>
  <si>
    <t>I/F 4H/PCK</t>
  </si>
  <si>
    <t>MRPCK 03</t>
  </si>
  <si>
    <t>I/F PCK/NS</t>
  </si>
  <si>
    <t>MRNS 04</t>
  </si>
  <si>
    <t>I/F  NS/PNCP</t>
  </si>
  <si>
    <t>MRPNCP 05</t>
  </si>
  <si>
    <t>MRPNCP10</t>
  </si>
  <si>
    <t>MRPCK11</t>
  </si>
  <si>
    <t>MR4H12</t>
  </si>
  <si>
    <t>PRA07L/F</t>
  </si>
  <si>
    <t>PRA09</t>
  </si>
  <si>
    <t>MR4H13</t>
  </si>
  <si>
    <t>MRPNCP848</t>
  </si>
  <si>
    <t>LBT</t>
  </si>
  <si>
    <t>MRPNCP850</t>
  </si>
  <si>
    <t>PRA09LF</t>
  </si>
  <si>
    <t>PRA12</t>
  </si>
  <si>
    <t>MRPNCP585</t>
  </si>
  <si>
    <t>DTSKO01</t>
  </si>
  <si>
    <t>PRA15</t>
  </si>
  <si>
    <t>MR4H14</t>
  </si>
  <si>
    <t>MR4H15</t>
  </si>
  <si>
    <t>MRPCK16</t>
  </si>
  <si>
    <t>MRNS17</t>
  </si>
  <si>
    <t>MRPNCP18</t>
  </si>
  <si>
    <t>PR0S19</t>
  </si>
  <si>
    <t>PRPCK774</t>
  </si>
  <si>
    <t>PRPCK18</t>
  </si>
  <si>
    <t>PR4H14</t>
  </si>
  <si>
    <t>LBT1&amp;2</t>
  </si>
  <si>
    <t>ON LINE</t>
  </si>
  <si>
    <t>MRPXPT19</t>
  </si>
  <si>
    <t>MRPNCP20</t>
  </si>
  <si>
    <t>PR4H20</t>
  </si>
  <si>
    <t>PR4H21</t>
  </si>
  <si>
    <t>S-M</t>
  </si>
  <si>
    <t>EX-PR</t>
  </si>
  <si>
    <t>MR4M21</t>
  </si>
  <si>
    <t>PRPCK20</t>
  </si>
  <si>
    <t>PRNS772</t>
  </si>
  <si>
    <t>PRNS23</t>
  </si>
  <si>
    <t>PR0S24</t>
  </si>
  <si>
    <t>PRA25</t>
  </si>
  <si>
    <t>BYPASSED</t>
  </si>
  <si>
    <t>MR4M22</t>
  </si>
  <si>
    <t>MRPNCP23</t>
  </si>
  <si>
    <t>MRNS24</t>
  </si>
  <si>
    <t>MRPCK25</t>
  </si>
  <si>
    <t>MR4H26</t>
  </si>
  <si>
    <t>PRA25L/F</t>
  </si>
  <si>
    <t>PRA28</t>
  </si>
  <si>
    <t>PRA28LF</t>
  </si>
  <si>
    <t>PRA30</t>
  </si>
  <si>
    <t>PRA30 LF</t>
  </si>
  <si>
    <t>PRA34</t>
  </si>
  <si>
    <t>MRPCK27</t>
  </si>
  <si>
    <t>MRNS28</t>
  </si>
  <si>
    <t>MRPNCP29</t>
  </si>
  <si>
    <t>PRPCK22</t>
  </si>
  <si>
    <t>PR4M26</t>
  </si>
  <si>
    <t>PR4M26/32</t>
  </si>
  <si>
    <t>LBT 01/02</t>
  </si>
  <si>
    <t>PR4M32</t>
  </si>
  <si>
    <t>PR4M39</t>
  </si>
  <si>
    <t>PR4M41</t>
  </si>
  <si>
    <t>MRI/F (NS24/PNCP23)</t>
  </si>
  <si>
    <t>DTSKO02</t>
  </si>
  <si>
    <t>PRPCK37</t>
  </si>
  <si>
    <t>PRNS38</t>
  </si>
  <si>
    <t>PR0S36</t>
  </si>
  <si>
    <t>PR0S42</t>
  </si>
  <si>
    <t>PRA43</t>
  </si>
  <si>
    <t>MRNS30</t>
  </si>
  <si>
    <t>MRNS31</t>
  </si>
  <si>
    <t>PRA43L/F</t>
  </si>
  <si>
    <t>PRA46</t>
  </si>
  <si>
    <t>PRA49</t>
  </si>
  <si>
    <t>MRPCK32</t>
  </si>
  <si>
    <t>MR4H33</t>
  </si>
  <si>
    <t>PRA49 LF</t>
  </si>
  <si>
    <t>PRA52</t>
  </si>
  <si>
    <t>MRPCK34</t>
  </si>
  <si>
    <t>MRNS35</t>
  </si>
  <si>
    <t>MRPNCP36</t>
  </si>
  <si>
    <t>MRPXPT37</t>
  </si>
  <si>
    <t>LBT-01</t>
  </si>
  <si>
    <t>MRPNCP38</t>
  </si>
  <si>
    <t>MR4M39</t>
  </si>
  <si>
    <t>MR4M40</t>
  </si>
  <si>
    <t>PRA52 LF</t>
  </si>
  <si>
    <t>PRA58</t>
  </si>
  <si>
    <t>MRPNCP41</t>
  </si>
  <si>
    <t>MRPNCP42</t>
  </si>
  <si>
    <t>PRPCK57</t>
  </si>
  <si>
    <t>PR4M63</t>
  </si>
  <si>
    <t>LBT 05</t>
  </si>
  <si>
    <t>MRNS43</t>
  </si>
  <si>
    <t>MRNS44</t>
  </si>
  <si>
    <t>PR4M65</t>
  </si>
  <si>
    <t>PRPCK65</t>
  </si>
  <si>
    <t>PR0S69</t>
  </si>
  <si>
    <t>PR0S70</t>
  </si>
  <si>
    <t>PRA68</t>
  </si>
  <si>
    <t>PRA68LF</t>
  </si>
  <si>
    <t>PRA72</t>
  </si>
  <si>
    <t>MR0S45</t>
  </si>
  <si>
    <t>MRA46</t>
  </si>
  <si>
    <t>MRA47</t>
  </si>
  <si>
    <t>PRA75</t>
  </si>
  <si>
    <t>PR0S77</t>
  </si>
  <si>
    <t>PR4H76</t>
  </si>
  <si>
    <t>LBT 01 &amp; 02</t>
  </si>
  <si>
    <t>PR4H73</t>
  </si>
  <si>
    <t>PR4H78</t>
  </si>
  <si>
    <t>A4</t>
  </si>
  <si>
    <t>ATF</t>
  </si>
  <si>
    <t>MR0S48</t>
  </si>
  <si>
    <t>0S</t>
  </si>
  <si>
    <t>SKO</t>
  </si>
  <si>
    <t>MRPNCP49</t>
  </si>
  <si>
    <t>PN</t>
  </si>
  <si>
    <t>NAPTHA</t>
  </si>
  <si>
    <t>MR4M50</t>
  </si>
  <si>
    <t>4M</t>
  </si>
  <si>
    <t>MS</t>
  </si>
  <si>
    <t>4H</t>
  </si>
  <si>
    <t>HSD</t>
  </si>
  <si>
    <t>PC</t>
  </si>
  <si>
    <t>NS</t>
  </si>
  <si>
    <t>PR0S81</t>
  </si>
  <si>
    <t>PRA82</t>
  </si>
  <si>
    <t>A8</t>
  </si>
  <si>
    <t>PRA82L/F</t>
  </si>
  <si>
    <t>PRA85</t>
  </si>
  <si>
    <t>BIJ-TKS</t>
  </si>
  <si>
    <t>DTSK0 4</t>
  </si>
  <si>
    <t>SK</t>
  </si>
  <si>
    <t>MR4M51</t>
  </si>
  <si>
    <t>MRPCK52</t>
  </si>
  <si>
    <t>MRNS53</t>
  </si>
  <si>
    <t>MRPNCP54</t>
  </si>
  <si>
    <t>MRPXPT55</t>
  </si>
  <si>
    <t>PX</t>
  </si>
  <si>
    <t>PXPTA</t>
  </si>
  <si>
    <t>MRPNCP56</t>
  </si>
  <si>
    <t>PRA89</t>
  </si>
  <si>
    <t>PRPCK92</t>
  </si>
  <si>
    <t>PR4H87</t>
  </si>
  <si>
    <t>LBT01/02</t>
  </si>
  <si>
    <t>MRPNCP57</t>
  </si>
  <si>
    <t>PR4H90</t>
  </si>
  <si>
    <t>PR4H95</t>
  </si>
  <si>
    <t>PR4H95LF</t>
  </si>
  <si>
    <t>PR4H94</t>
  </si>
  <si>
    <t>PR4H94LF</t>
  </si>
  <si>
    <t>PR4H97</t>
  </si>
  <si>
    <t>PRNS91</t>
  </si>
  <si>
    <t>DTSKO 05</t>
  </si>
  <si>
    <t>BYPASS</t>
  </si>
  <si>
    <t>PR0S101 L/F</t>
  </si>
  <si>
    <t>PR0S100</t>
  </si>
  <si>
    <t>PRA101</t>
  </si>
  <si>
    <t>A1</t>
  </si>
  <si>
    <t>PRA101 L.F</t>
  </si>
  <si>
    <t>PRA104</t>
  </si>
  <si>
    <t>DTSKO 5</t>
  </si>
  <si>
    <t>MR0S58</t>
  </si>
  <si>
    <t>MR0S59</t>
  </si>
  <si>
    <t>MRA60</t>
  </si>
  <si>
    <t>A6</t>
  </si>
  <si>
    <t>PRA104 L/F</t>
  </si>
  <si>
    <t>PRA107</t>
  </si>
  <si>
    <t>PRA107 L/F</t>
  </si>
  <si>
    <t>PRA110</t>
  </si>
  <si>
    <t>I/F PCK52/NS53</t>
  </si>
  <si>
    <t xml:space="preserve">F </t>
  </si>
  <si>
    <t>I/F</t>
  </si>
  <si>
    <t>I/F NS53/PNCP54</t>
  </si>
  <si>
    <t>MRA61</t>
  </si>
  <si>
    <t>MRA62</t>
  </si>
  <si>
    <t>MR0S63</t>
  </si>
  <si>
    <t>MRPCK64</t>
  </si>
  <si>
    <t>MR4H65</t>
  </si>
  <si>
    <t>PRA110L/F</t>
  </si>
  <si>
    <t>PRA114</t>
  </si>
  <si>
    <t>MRPXPT56</t>
  </si>
  <si>
    <t>MRPCK66</t>
  </si>
  <si>
    <t>DTSKO06</t>
  </si>
  <si>
    <t>MR4M67</t>
  </si>
  <si>
    <t>MR4M68</t>
  </si>
  <si>
    <t>MR4M69</t>
  </si>
  <si>
    <t>MRPNCP70</t>
  </si>
  <si>
    <t>MRPXPT71</t>
  </si>
  <si>
    <t>MRPNCP72</t>
  </si>
  <si>
    <t>PRA121</t>
  </si>
  <si>
    <t>LBT01</t>
  </si>
  <si>
    <t>PRODUCT</t>
  </si>
  <si>
    <t>CODE</t>
  </si>
  <si>
    <t>MRPNCP111</t>
  </si>
  <si>
    <t>MRNS112</t>
  </si>
  <si>
    <t>MRPCJK113</t>
  </si>
  <si>
    <t>MR4H114</t>
  </si>
  <si>
    <t>PRA145 LF</t>
  </si>
  <si>
    <t>PRA159</t>
  </si>
  <si>
    <t>MRPNCP109</t>
  </si>
  <si>
    <t>PRA159LF</t>
  </si>
  <si>
    <t>PRA161</t>
  </si>
  <si>
    <t>MRPXPT110</t>
  </si>
  <si>
    <t>MR IF PX &amp; PN</t>
  </si>
  <si>
    <t>MR4H115</t>
  </si>
  <si>
    <t>MRPNCP89</t>
  </si>
  <si>
    <t>LBT 01</t>
  </si>
  <si>
    <t>MRPCK116</t>
  </si>
  <si>
    <t>MR4M117</t>
  </si>
  <si>
    <t>MR4M118</t>
  </si>
  <si>
    <t>PRA167</t>
  </si>
  <si>
    <t>PRA167L/F</t>
  </si>
  <si>
    <t>PRA172</t>
  </si>
  <si>
    <t>MRPCK119</t>
  </si>
  <si>
    <t>MRNS120</t>
  </si>
  <si>
    <t>MRPNCP121</t>
  </si>
  <si>
    <t>MR0S122</t>
  </si>
  <si>
    <t>MR0S123</t>
  </si>
  <si>
    <t>MRA124</t>
  </si>
  <si>
    <t>MRA125</t>
  </si>
  <si>
    <t>PRA172L/F</t>
  </si>
  <si>
    <t>PRA176</t>
  </si>
  <si>
    <t>MR0S126</t>
  </si>
  <si>
    <t>MRPCK127</t>
  </si>
  <si>
    <t>MR4H128</t>
  </si>
  <si>
    <t>MR4H129</t>
  </si>
  <si>
    <t>MR4H130</t>
  </si>
  <si>
    <t>MR4H131</t>
  </si>
  <si>
    <t>PRA176L/F</t>
  </si>
  <si>
    <t>PRA185</t>
  </si>
  <si>
    <t>MRPCK132</t>
  </si>
  <si>
    <t>MR0S133</t>
  </si>
  <si>
    <t>MRA134</t>
  </si>
  <si>
    <t>MRA135</t>
  </si>
  <si>
    <t>MRA136</t>
  </si>
  <si>
    <t>MRA137</t>
  </si>
  <si>
    <t>MRA138</t>
  </si>
  <si>
    <t>MROS139</t>
  </si>
  <si>
    <t>MRPCK140</t>
  </si>
  <si>
    <t>MR4M141</t>
  </si>
  <si>
    <t>MR4M142</t>
  </si>
  <si>
    <t>DP</t>
  </si>
  <si>
    <t>PR4H192</t>
  </si>
  <si>
    <t>PR4H192LF</t>
  </si>
  <si>
    <t>PR4H195</t>
  </si>
  <si>
    <t>PR4H195LF</t>
  </si>
  <si>
    <t>PR4H197</t>
  </si>
  <si>
    <t>MR4M143</t>
  </si>
  <si>
    <t>MRPCK144</t>
  </si>
  <si>
    <t>MR4H145</t>
  </si>
  <si>
    <t>MR4H146</t>
  </si>
  <si>
    <t>PR4H199</t>
  </si>
  <si>
    <t>DTSKO-09</t>
  </si>
  <si>
    <t>MRPCK147</t>
  </si>
  <si>
    <t>MRNS148</t>
  </si>
  <si>
    <t>MRPNCP149</t>
  </si>
  <si>
    <t>MRPXPT150</t>
  </si>
  <si>
    <t>MRPXPT151</t>
  </si>
  <si>
    <t>MRPNCP152</t>
  </si>
  <si>
    <t>PRA185LF</t>
  </si>
  <si>
    <t>PRA208</t>
  </si>
  <si>
    <t>MRNS153</t>
  </si>
  <si>
    <t>MRPCK154</t>
  </si>
  <si>
    <t>MR4M155</t>
  </si>
  <si>
    <t>PRA208L/F</t>
  </si>
  <si>
    <t>PRA214</t>
  </si>
  <si>
    <t>MR4M156</t>
  </si>
  <si>
    <t>PRA214L/F</t>
  </si>
  <si>
    <t>PRA218</t>
  </si>
  <si>
    <t>MRPCK157</t>
  </si>
  <si>
    <t>MR0S158</t>
  </si>
  <si>
    <t>MR0S159</t>
  </si>
  <si>
    <t>MRA160</t>
  </si>
  <si>
    <t>MRA161</t>
  </si>
  <si>
    <t>MRA162</t>
  </si>
  <si>
    <t>MR0S163</t>
  </si>
  <si>
    <t>MRPCK164</t>
  </si>
  <si>
    <t>MR4H165</t>
  </si>
  <si>
    <t>MR4H166</t>
  </si>
  <si>
    <t>PRPCK217L/F</t>
  </si>
  <si>
    <t>PRPCK223</t>
  </si>
  <si>
    <t>PR4H226</t>
  </si>
  <si>
    <t>PR4H227</t>
  </si>
  <si>
    <t>PR4H228</t>
  </si>
  <si>
    <t>MRPCK167</t>
  </si>
  <si>
    <t>MRNS168</t>
  </si>
  <si>
    <t>MRPNCP169</t>
  </si>
  <si>
    <t>PR4M229</t>
  </si>
  <si>
    <t>DTSKO10</t>
  </si>
  <si>
    <t>MR0S170</t>
  </si>
  <si>
    <t>MR0S171</t>
  </si>
  <si>
    <t>MR4M172</t>
  </si>
  <si>
    <t>PR4M236</t>
  </si>
  <si>
    <t>PRPCK237</t>
  </si>
  <si>
    <t>PRNS209</t>
  </si>
  <si>
    <t>PR0S238</t>
  </si>
  <si>
    <t>PR0S239</t>
  </si>
  <si>
    <t>PRA240</t>
  </si>
  <si>
    <t>MRA172</t>
  </si>
  <si>
    <t>MRA173</t>
  </si>
  <si>
    <t>MR0S174</t>
  </si>
  <si>
    <t>MRPCK175</t>
  </si>
  <si>
    <t>MR4H176</t>
  </si>
  <si>
    <t>PRA239</t>
  </si>
  <si>
    <t>PRA239L/F</t>
  </si>
  <si>
    <t>PRA241</t>
  </si>
  <si>
    <t>PRA245</t>
  </si>
  <si>
    <t>MR4H177</t>
  </si>
  <si>
    <t>MRPCK178</t>
  </si>
  <si>
    <t>MRNS179</t>
  </si>
  <si>
    <t>MRPNCP180</t>
  </si>
  <si>
    <t>DTSKO-11</t>
  </si>
  <si>
    <t>MRPXPT181</t>
  </si>
  <si>
    <t>MRPXPT182</t>
  </si>
  <si>
    <t>PRA245L/F</t>
  </si>
  <si>
    <t>PRA248</t>
  </si>
  <si>
    <t>PNCP121</t>
  </si>
  <si>
    <t>PNCP149</t>
  </si>
  <si>
    <t>PNCP169</t>
  </si>
  <si>
    <t>MRPNCP183</t>
  </si>
  <si>
    <t>MR4M184</t>
  </si>
  <si>
    <t>PRA248L/F</t>
  </si>
  <si>
    <t>MR4M185</t>
  </si>
  <si>
    <t>PRA255</t>
  </si>
  <si>
    <t>MR4M186</t>
  </si>
  <si>
    <t>MR4M187</t>
  </si>
  <si>
    <t>PRA255L/F</t>
  </si>
  <si>
    <t>PRA260</t>
  </si>
  <si>
    <t>MRPCK188</t>
  </si>
  <si>
    <t>MR0S189</t>
  </si>
  <si>
    <t>MRA190</t>
  </si>
  <si>
    <t>MRA191</t>
  </si>
  <si>
    <t>MRA192</t>
  </si>
  <si>
    <t>MR0S193</t>
  </si>
  <si>
    <t>MRPNCP194</t>
  </si>
  <si>
    <t>DTSKO12</t>
  </si>
  <si>
    <t>MRPXPT195</t>
  </si>
  <si>
    <t>MRNS197</t>
  </si>
  <si>
    <t>MRPCK498</t>
  </si>
  <si>
    <t>MR4H199</t>
  </si>
  <si>
    <t>DTSKO13</t>
  </si>
  <si>
    <t>MR4H200</t>
  </si>
  <si>
    <t>PRA260L/F</t>
  </si>
  <si>
    <t>PRA270</t>
  </si>
  <si>
    <t>PNCP194</t>
  </si>
  <si>
    <t>PXPT195</t>
  </si>
  <si>
    <t>PRA270L/F</t>
  </si>
  <si>
    <t>PRA273</t>
  </si>
  <si>
    <t>MRPNCP196</t>
  </si>
  <si>
    <t>MRPCK198</t>
  </si>
  <si>
    <t>MRPCK201</t>
  </si>
  <si>
    <t>MR4M203</t>
  </si>
  <si>
    <t>PRA273L/F</t>
  </si>
  <si>
    <t>PRA278</t>
  </si>
  <si>
    <t>MR4M204</t>
  </si>
  <si>
    <t>MR4M205</t>
  </si>
  <si>
    <t>MRPCK206</t>
  </si>
  <si>
    <t>MRNS207</t>
  </si>
  <si>
    <t>MRPNCP208</t>
  </si>
  <si>
    <t>MROS209</t>
  </si>
  <si>
    <t>MRA210</t>
  </si>
  <si>
    <t>MRA211</t>
  </si>
  <si>
    <t>PRA278L/F</t>
  </si>
  <si>
    <t>PRA283</t>
  </si>
  <si>
    <t>MRA212</t>
  </si>
  <si>
    <t>MR0S213</t>
  </si>
  <si>
    <t>MRPNCP214</t>
  </si>
  <si>
    <t>ON-LINE</t>
  </si>
  <si>
    <t>MRI/F(PNCP208/0S209)</t>
  </si>
  <si>
    <t>MR0S209</t>
  </si>
  <si>
    <t>MRPXPT215</t>
  </si>
  <si>
    <t>MRPNCP216</t>
  </si>
  <si>
    <t>MRPCK217</t>
  </si>
  <si>
    <t>MR4H218</t>
  </si>
  <si>
    <t>MR4H219</t>
  </si>
  <si>
    <t>PRA283 LF</t>
  </si>
  <si>
    <t>PRA295</t>
  </si>
  <si>
    <t>MR4H220</t>
  </si>
  <si>
    <t>PR4H297</t>
  </si>
  <si>
    <t>PRPCK274</t>
  </si>
  <si>
    <t>MRI/F(PNCP216/PCK217)</t>
  </si>
  <si>
    <t>MRPCK221</t>
  </si>
  <si>
    <t>MRNS222</t>
  </si>
  <si>
    <t>MRPCK223</t>
  </si>
  <si>
    <t>MRPCK224</t>
  </si>
  <si>
    <t>MR4M225</t>
  </si>
  <si>
    <t>PR4H297L/F</t>
  </si>
  <si>
    <t>PR4H299</t>
  </si>
  <si>
    <t>MR4M226</t>
  </si>
  <si>
    <t>MR4M227</t>
  </si>
  <si>
    <t>MR4M228</t>
  </si>
  <si>
    <t>MRPCK229</t>
  </si>
  <si>
    <t>MR4H230</t>
  </si>
  <si>
    <t>MR4H231</t>
  </si>
  <si>
    <t>MRPCK232</t>
  </si>
  <si>
    <t>MR0S233</t>
  </si>
  <si>
    <t>MR0S234</t>
  </si>
  <si>
    <t>MRA235</t>
  </si>
  <si>
    <t>MRA236</t>
  </si>
  <si>
    <t>PRPCK301</t>
  </si>
  <si>
    <t>PR0S302</t>
  </si>
  <si>
    <t>PR0S313</t>
  </si>
  <si>
    <t>MRA237</t>
  </si>
  <si>
    <t>MR0S238</t>
  </si>
  <si>
    <t>MRPNCP239</t>
  </si>
  <si>
    <t>PRA314</t>
  </si>
  <si>
    <t>MRPXPT240</t>
  </si>
  <si>
    <t>MRPNCP241</t>
  </si>
  <si>
    <t>PRA314L/F</t>
  </si>
  <si>
    <t>PRA316</t>
  </si>
  <si>
    <t>MR0S258</t>
  </si>
  <si>
    <t>MRNS242</t>
  </si>
  <si>
    <t>MRPCK243</t>
  </si>
  <si>
    <t>MR4H244</t>
  </si>
  <si>
    <t>MR4H245</t>
  </si>
  <si>
    <t>MR4H246</t>
  </si>
  <si>
    <t>MR4H247</t>
  </si>
  <si>
    <t>MRPCK248</t>
  </si>
  <si>
    <t>MR4M249</t>
  </si>
  <si>
    <t>PRA316L/F</t>
  </si>
  <si>
    <t>PRA326</t>
  </si>
  <si>
    <t>MR4M250</t>
  </si>
  <si>
    <t>MR4M251</t>
  </si>
  <si>
    <t>MRPCK253</t>
  </si>
  <si>
    <t>MRNS254</t>
  </si>
  <si>
    <t>MRPNCP255</t>
  </si>
  <si>
    <t>DTSKO15</t>
  </si>
  <si>
    <t>DELHI</t>
  </si>
  <si>
    <t>MR4M252</t>
  </si>
  <si>
    <t>I/F4M/PCK</t>
  </si>
  <si>
    <t>PR</t>
  </si>
  <si>
    <t>DELHI-REV</t>
  </si>
  <si>
    <t>MRPNCP256</t>
  </si>
  <si>
    <t>DEL-NAPTHA</t>
  </si>
  <si>
    <t>MRPNCP258</t>
  </si>
  <si>
    <t>MROS259</t>
  </si>
  <si>
    <t>MRA260</t>
  </si>
  <si>
    <t>MRA261</t>
  </si>
  <si>
    <t>MRA262</t>
  </si>
  <si>
    <t>MRA263</t>
  </si>
  <si>
    <t>MR IF LF</t>
  </si>
  <si>
    <t>MR0S264/265</t>
  </si>
  <si>
    <t>MR4H266</t>
  </si>
  <si>
    <t>PRA326 LF</t>
  </si>
  <si>
    <t>PRA335</t>
  </si>
  <si>
    <t>MR4H267</t>
  </si>
  <si>
    <t>MRPCK268</t>
  </si>
  <si>
    <t>MR4H269</t>
  </si>
  <si>
    <t>PRA341</t>
  </si>
  <si>
    <t>MR4M269</t>
  </si>
  <si>
    <t>MR4M270</t>
  </si>
  <si>
    <t>PRA331</t>
  </si>
  <si>
    <t>MRPCK271</t>
  </si>
  <si>
    <t>MRNS272</t>
  </si>
  <si>
    <t>MRPNCP273</t>
  </si>
  <si>
    <t>PRA341L/F</t>
  </si>
  <si>
    <t>PRA344</t>
  </si>
  <si>
    <t>MEERUT</t>
  </si>
  <si>
    <t>PR4H343/339/347</t>
  </si>
  <si>
    <t>TIKRI</t>
  </si>
  <si>
    <t>PR4H347</t>
  </si>
  <si>
    <t>MRPNCP275</t>
  </si>
  <si>
    <t>MR0S276</t>
  </si>
  <si>
    <t>MRA277</t>
  </si>
  <si>
    <t>MRA278</t>
  </si>
  <si>
    <t>MRA279</t>
  </si>
  <si>
    <t>MRPCK281</t>
  </si>
  <si>
    <t>LINE FLUSHING</t>
  </si>
  <si>
    <t>MR4H282</t>
  </si>
  <si>
    <t>LINE FLUSH</t>
  </si>
  <si>
    <t>MR4H283</t>
  </si>
  <si>
    <t>MRPCK284</t>
  </si>
  <si>
    <t>MR4M285</t>
  </si>
  <si>
    <t>MR4M286</t>
  </si>
  <si>
    <t>I/F4H/PCK</t>
  </si>
  <si>
    <t>MR4M286/PCK287</t>
  </si>
  <si>
    <t>MRPCK287</t>
  </si>
  <si>
    <t>MR4H288</t>
  </si>
  <si>
    <t>MR4H289</t>
  </si>
  <si>
    <t>MRPCK290/MRNS291</t>
  </si>
  <si>
    <t>MRPNCP292</t>
  </si>
  <si>
    <t>S/R</t>
  </si>
  <si>
    <t>MR0S295</t>
  </si>
  <si>
    <t>MRA296</t>
  </si>
  <si>
    <t>IF SRT</t>
  </si>
  <si>
    <t>MRPNCP294</t>
  </si>
  <si>
    <t>MRA297</t>
  </si>
  <si>
    <t>MRA298</t>
  </si>
  <si>
    <t>PR0S360</t>
  </si>
  <si>
    <t>SRT</t>
  </si>
  <si>
    <t>PRA362</t>
  </si>
  <si>
    <t>PRA363</t>
  </si>
  <si>
    <t>PRA369</t>
  </si>
  <si>
    <t>MR0S299</t>
  </si>
  <si>
    <t>MRPCK300</t>
  </si>
  <si>
    <t>MR4H301</t>
  </si>
  <si>
    <t>PRA370</t>
  </si>
  <si>
    <t>MR4H302</t>
  </si>
  <si>
    <t>PRA376</t>
  </si>
  <si>
    <t>MRPCK303</t>
  </si>
  <si>
    <t>MR4M304</t>
  </si>
  <si>
    <t>MR4M305</t>
  </si>
  <si>
    <t>MR4M306</t>
  </si>
  <si>
    <t>LBT1</t>
  </si>
  <si>
    <t>PRA380</t>
  </si>
  <si>
    <t>PRA384</t>
  </si>
  <si>
    <t>PRPCK377</t>
  </si>
  <si>
    <t>PR4M371</t>
  </si>
  <si>
    <t>PR4M383</t>
  </si>
  <si>
    <t>OSKO</t>
  </si>
  <si>
    <t>I/FSK0/MS</t>
  </si>
  <si>
    <t>PRNS378</t>
  </si>
  <si>
    <t>PRNS388</t>
  </si>
  <si>
    <t>PR4M386</t>
  </si>
  <si>
    <t>MR4H314</t>
  </si>
  <si>
    <t xml:space="preserve">PR0S389 </t>
  </si>
  <si>
    <t>PR0S390</t>
  </si>
  <si>
    <t>PRA391</t>
  </si>
  <si>
    <t>MR4M318</t>
  </si>
  <si>
    <t>MR4M319</t>
  </si>
  <si>
    <t>PRA395</t>
  </si>
  <si>
    <t>MRPCK320</t>
  </si>
  <si>
    <t>MRNS321</t>
  </si>
  <si>
    <t>MRPNCP322</t>
  </si>
  <si>
    <t>MR0S323</t>
  </si>
  <si>
    <t>MRPCK315</t>
  </si>
  <si>
    <t>MRA324</t>
  </si>
  <si>
    <t>MRA325</t>
  </si>
  <si>
    <t>PRA395LF</t>
  </si>
  <si>
    <t>PRA400</t>
  </si>
  <si>
    <t>MR0S326</t>
  </si>
  <si>
    <t>MRPCK327</t>
  </si>
  <si>
    <t>PR0S402</t>
  </si>
  <si>
    <t>PRPCK401</t>
  </si>
  <si>
    <t>PR4H398</t>
  </si>
  <si>
    <t>MR4H328</t>
  </si>
  <si>
    <t>PR4H403</t>
  </si>
  <si>
    <t>PR4H403LF</t>
  </si>
  <si>
    <t>PR4H404</t>
  </si>
  <si>
    <t>PRNS394</t>
  </si>
  <si>
    <t>PRNS407</t>
  </si>
  <si>
    <t>PR0S408</t>
  </si>
  <si>
    <t>PRA409</t>
  </si>
  <si>
    <t>PRA411</t>
  </si>
  <si>
    <t>DTSKO19</t>
  </si>
  <si>
    <t>MR4H329</t>
  </si>
  <si>
    <t>MRPCK330</t>
  </si>
  <si>
    <t>MR4M331</t>
  </si>
  <si>
    <t>MR4M332</t>
  </si>
  <si>
    <t>MR4M333</t>
  </si>
  <si>
    <t>MR4M334</t>
  </si>
  <si>
    <t>MRPCK335</t>
  </si>
  <si>
    <t>MRNS336</t>
  </si>
  <si>
    <t>MRPNCP337</t>
  </si>
  <si>
    <t>PRA420</t>
  </si>
  <si>
    <t>MRPXPT338</t>
  </si>
  <si>
    <t>PRA420LF</t>
  </si>
  <si>
    <t>PRA422</t>
  </si>
  <si>
    <t>MRPNCP339</t>
  </si>
  <si>
    <t>PRA422LF</t>
  </si>
  <si>
    <t>PRA424</t>
  </si>
  <si>
    <t>MR0S340</t>
  </si>
  <si>
    <t>MRA341</t>
  </si>
  <si>
    <t>MRA342</t>
  </si>
  <si>
    <t>MR0S343</t>
  </si>
  <si>
    <t>PRA424 LF</t>
  </si>
  <si>
    <t>PRA432</t>
  </si>
  <si>
    <t xml:space="preserve">MRPNCP337 </t>
  </si>
  <si>
    <t>MRPN344</t>
  </si>
  <si>
    <t>MRPN345</t>
  </si>
  <si>
    <t>PRA342</t>
  </si>
  <si>
    <t>MRPN339</t>
  </si>
  <si>
    <t>MR0SKO340</t>
  </si>
  <si>
    <t>MRPNCP345</t>
  </si>
  <si>
    <t>MRPNCP346</t>
  </si>
  <si>
    <t>MRNS347</t>
  </si>
  <si>
    <t>MRPCK348</t>
  </si>
  <si>
    <t>MR4M349</t>
  </si>
  <si>
    <t>MR4M3450</t>
  </si>
  <si>
    <t>DTSKO20</t>
  </si>
  <si>
    <t>MR4M350</t>
  </si>
  <si>
    <t>MR4M351</t>
  </si>
  <si>
    <t>PRA436</t>
  </si>
  <si>
    <t>MR0S343/A342</t>
  </si>
  <si>
    <t>MRPNCP344</t>
  </si>
  <si>
    <t>MRPCK352</t>
  </si>
  <si>
    <t>MR4H353</t>
  </si>
  <si>
    <t>MR4H354</t>
  </si>
  <si>
    <t>PRA436L/F</t>
  </si>
  <si>
    <t>PRA438</t>
  </si>
  <si>
    <t>PRA441</t>
  </si>
  <si>
    <t>PRA442</t>
  </si>
  <si>
    <t>MR4H355</t>
  </si>
  <si>
    <t>PRPCK431</t>
  </si>
  <si>
    <t>PR4M433</t>
  </si>
  <si>
    <t>PR4M444</t>
  </si>
  <si>
    <t>MRPCK356</t>
  </si>
  <si>
    <t>MRNS357</t>
  </si>
  <si>
    <t>MRPNCP358</t>
  </si>
  <si>
    <t>PR4M444 LF</t>
  </si>
  <si>
    <t>PR4M447</t>
  </si>
  <si>
    <t>PR4H443</t>
  </si>
  <si>
    <t>LBT1 &amp; 2</t>
  </si>
  <si>
    <t>MRPXPT359</t>
  </si>
  <si>
    <t>MRPNCP360</t>
  </si>
  <si>
    <t>PR4H443/445</t>
  </si>
  <si>
    <t>PR4H445</t>
  </si>
  <si>
    <t>MR0S361</t>
  </si>
  <si>
    <t>PR4H445LF</t>
  </si>
  <si>
    <t>PR4H450</t>
  </si>
  <si>
    <t>MR0S362</t>
  </si>
  <si>
    <t>MRA363</t>
  </si>
  <si>
    <t>MRA364</t>
  </si>
  <si>
    <t>PRNS449</t>
  </si>
  <si>
    <t>PRNS453</t>
  </si>
  <si>
    <t>PR0S454</t>
  </si>
  <si>
    <t>PR0S455</t>
  </si>
  <si>
    <t>PRA456</t>
  </si>
  <si>
    <t>MRPXPT360</t>
  </si>
  <si>
    <t>MRA365</t>
  </si>
  <si>
    <t>PRA456 L/F</t>
  </si>
  <si>
    <t>PRA458</t>
  </si>
  <si>
    <t>MR0S366</t>
  </si>
  <si>
    <t>MRPNCP367</t>
  </si>
  <si>
    <t>MRPNCP368</t>
  </si>
  <si>
    <t>I/FPN360/0S361</t>
  </si>
  <si>
    <t>MRPXPT369</t>
  </si>
  <si>
    <t>MRPNCP370</t>
  </si>
  <si>
    <t>MR4M371</t>
  </si>
  <si>
    <t>MR4M372</t>
  </si>
  <si>
    <t>PRA458 LF</t>
  </si>
  <si>
    <t>PRA464</t>
  </si>
  <si>
    <t>MR4M373</t>
  </si>
  <si>
    <t>MRPNCP374</t>
  </si>
  <si>
    <t>MRNS375</t>
  </si>
  <si>
    <t>MRPCK376</t>
  </si>
  <si>
    <t>MR4H377</t>
  </si>
  <si>
    <t>MR4H378</t>
  </si>
  <si>
    <t>PRA464L/F</t>
  </si>
  <si>
    <t>PRA467</t>
  </si>
  <si>
    <t>PRA647</t>
  </si>
  <si>
    <t>MR4H379</t>
  </si>
  <si>
    <t>PRA467 LF</t>
  </si>
  <si>
    <t>PRA473</t>
  </si>
  <si>
    <t>DTSKO21</t>
  </si>
  <si>
    <t>MR4H380</t>
  </si>
  <si>
    <t>MRPCK381</t>
  </si>
  <si>
    <t>MRNS382</t>
  </si>
  <si>
    <t>MRPNCP383</t>
  </si>
  <si>
    <t>PRPCK469</t>
  </si>
  <si>
    <t>PR4H468</t>
  </si>
  <si>
    <t>PR4H474</t>
  </si>
  <si>
    <t>MR4M384</t>
  </si>
  <si>
    <t>MR4M385</t>
  </si>
  <si>
    <t>MR4M386</t>
  </si>
  <si>
    <t>MRPNCP387</t>
  </si>
  <si>
    <t>PRNS475</t>
  </si>
  <si>
    <t>MRPNCP388</t>
  </si>
  <si>
    <t>MRPXPT389</t>
  </si>
  <si>
    <t>MRPNCP390</t>
  </si>
  <si>
    <t>PRNS479</t>
  </si>
  <si>
    <t>PR0S483</t>
  </si>
  <si>
    <t>PR0S480</t>
  </si>
  <si>
    <t>MRPNCP391</t>
  </si>
  <si>
    <t>MR0S392</t>
  </si>
  <si>
    <t>MR0S393</t>
  </si>
  <si>
    <t>MRA394</t>
  </si>
  <si>
    <t>A3</t>
  </si>
  <si>
    <t>PRA483L/F</t>
  </si>
  <si>
    <t>PRA484</t>
  </si>
  <si>
    <t>PRA484L/F</t>
  </si>
  <si>
    <t>MRA395</t>
  </si>
  <si>
    <t>MRA396</t>
  </si>
  <si>
    <t>MR0S397</t>
  </si>
  <si>
    <t>MRPCK398</t>
  </si>
  <si>
    <t>MR4H399</t>
  </si>
  <si>
    <t>MR4H400</t>
  </si>
  <si>
    <t>MRPCK401</t>
  </si>
  <si>
    <t>MRPNCP402</t>
  </si>
  <si>
    <t>PRA484 LF</t>
  </si>
  <si>
    <t>PRA489</t>
  </si>
  <si>
    <t>PRA489LF</t>
  </si>
  <si>
    <t>PRA493</t>
  </si>
  <si>
    <t>DTSKO 22</t>
  </si>
  <si>
    <t>MRNS403</t>
  </si>
  <si>
    <t>MRPCK404</t>
  </si>
  <si>
    <t>MR4M405</t>
  </si>
  <si>
    <t>MR4M406</t>
  </si>
  <si>
    <t>MR4M407</t>
  </si>
  <si>
    <t>MRPCK408</t>
  </si>
  <si>
    <t>MRNS409</t>
  </si>
  <si>
    <t>MRPNCP410</t>
  </si>
  <si>
    <t>MRPXPT411</t>
  </si>
  <si>
    <t>MRPXPT412</t>
  </si>
  <si>
    <t>MRPNCP413</t>
  </si>
  <si>
    <t>MR0SKO414</t>
  </si>
  <si>
    <t>MR0SKO415</t>
  </si>
  <si>
    <t>MRA416</t>
  </si>
  <si>
    <t>MRA417</t>
  </si>
  <si>
    <t>PRA504</t>
  </si>
  <si>
    <t>A5</t>
  </si>
  <si>
    <t>MRA418</t>
  </si>
  <si>
    <t>MR0S419</t>
  </si>
  <si>
    <t>MRPCK420</t>
  </si>
  <si>
    <t>MR4H421</t>
  </si>
  <si>
    <t>F</t>
  </si>
  <si>
    <t>MRPCK422</t>
  </si>
  <si>
    <t>MRNS423</t>
  </si>
  <si>
    <t>MRPNCP424</t>
  </si>
  <si>
    <t>PRPCK491L/F</t>
  </si>
  <si>
    <t>PR4H503</t>
  </si>
  <si>
    <t>PR4H510</t>
  </si>
  <si>
    <t>DTSKO 23</t>
  </si>
  <si>
    <t>PR4H511</t>
  </si>
  <si>
    <t>MRNS425</t>
  </si>
  <si>
    <t>MRPCK426</t>
  </si>
  <si>
    <t>MR4M427</t>
  </si>
  <si>
    <t>MR4M428</t>
  </si>
  <si>
    <t>LBT1/2</t>
  </si>
  <si>
    <t>PRPCK509</t>
  </si>
  <si>
    <t>PR4M507/508</t>
  </si>
  <si>
    <t>LBT5</t>
  </si>
  <si>
    <t>MRPCK429</t>
  </si>
  <si>
    <t>MR0S430</t>
  </si>
  <si>
    <t>MR0S431</t>
  </si>
  <si>
    <t>MRA432</t>
  </si>
  <si>
    <t>PR4M507/508/517</t>
  </si>
  <si>
    <t>PR4M517</t>
  </si>
  <si>
    <t>LBT05</t>
  </si>
  <si>
    <t>PRNSKO512</t>
  </si>
  <si>
    <t>PRNSKO521</t>
  </si>
  <si>
    <t>PR0SKO515</t>
  </si>
  <si>
    <t>PR0SKO522</t>
  </si>
  <si>
    <t>PRA423</t>
  </si>
  <si>
    <t>MRA433</t>
  </si>
  <si>
    <t>MR0S434</t>
  </si>
  <si>
    <t>MRNS435</t>
  </si>
  <si>
    <t>MRPNCP436</t>
  </si>
  <si>
    <t>MRPXPT437</t>
  </si>
  <si>
    <t>MRPNCP438</t>
  </si>
  <si>
    <t>PRA523</t>
  </si>
  <si>
    <t>PRA523 LF</t>
  </si>
  <si>
    <t>PRA525</t>
  </si>
  <si>
    <t>PRA528</t>
  </si>
  <si>
    <t>MRPNCP439</t>
  </si>
  <si>
    <t>MR4M440</t>
  </si>
  <si>
    <t>MRPNCP441</t>
  </si>
  <si>
    <t>MR0S442</t>
  </si>
  <si>
    <t>MR0S443</t>
  </si>
  <si>
    <t>MRA444</t>
  </si>
  <si>
    <t>PRA528L/F</t>
  </si>
  <si>
    <t>PRA533</t>
  </si>
  <si>
    <t>MRA445</t>
  </si>
  <si>
    <t>PRA533LF</t>
  </si>
  <si>
    <t>PRA536</t>
  </si>
  <si>
    <t>MR0S446</t>
  </si>
  <si>
    <t>MRPCK447</t>
  </si>
  <si>
    <t>MR4H448</t>
  </si>
  <si>
    <t>MR4H449</t>
  </si>
  <si>
    <t>I/F PN/4M</t>
  </si>
  <si>
    <t xml:space="preserve">I/F 4M/PN </t>
  </si>
  <si>
    <t>DTSK024</t>
  </si>
  <si>
    <t>MR4H450</t>
  </si>
  <si>
    <t>PRA536 LF</t>
  </si>
  <si>
    <t>PRA543</t>
  </si>
  <si>
    <t>MRA445/MR0S446</t>
  </si>
  <si>
    <t>MR4H451</t>
  </si>
  <si>
    <t>MRPCK452</t>
  </si>
  <si>
    <t>MRNS453</t>
  </si>
  <si>
    <t>MRPNCP454</t>
  </si>
  <si>
    <t>PRPCK540</t>
  </si>
  <si>
    <t>PR4H541 LF</t>
  </si>
  <si>
    <t>PR4H541</t>
  </si>
  <si>
    <t>MRPNCP455</t>
  </si>
  <si>
    <t>MRPNCP456</t>
  </si>
  <si>
    <t>MRNS457</t>
  </si>
  <si>
    <t>PR4H545</t>
  </si>
  <si>
    <t>PR4H545 LF</t>
  </si>
  <si>
    <t>PR4H550</t>
  </si>
  <si>
    <t>MRPCK458</t>
  </si>
  <si>
    <t>MR4M459</t>
  </si>
  <si>
    <t>MR4M460</t>
  </si>
  <si>
    <t>PR4H550LF</t>
  </si>
  <si>
    <t>MRPCK452/NS453</t>
  </si>
  <si>
    <t>MR4M461</t>
  </si>
  <si>
    <t>PRPCK540L/F</t>
  </si>
  <si>
    <t>PRPCK549L/F</t>
  </si>
  <si>
    <t>PRNS547L/F</t>
  </si>
  <si>
    <t>PRNS552</t>
  </si>
  <si>
    <t>PR0S553</t>
  </si>
  <si>
    <t>PRA554</t>
  </si>
  <si>
    <t>PRA554L/F</t>
  </si>
  <si>
    <t>PRA556</t>
  </si>
  <si>
    <t>MRPCK462</t>
  </si>
  <si>
    <t>MRNS463</t>
  </si>
  <si>
    <t>MRPNCP464</t>
  </si>
  <si>
    <t>MRPXPT465</t>
  </si>
  <si>
    <t>MRPXPT466</t>
  </si>
  <si>
    <t>PRA556L/F</t>
  </si>
  <si>
    <t>PRA558</t>
  </si>
  <si>
    <t>MRPNCP467</t>
  </si>
  <si>
    <t>MRNS468</t>
  </si>
  <si>
    <t>MRPCK469</t>
  </si>
  <si>
    <t>MR4H470</t>
  </si>
  <si>
    <t>MR4H471</t>
  </si>
  <si>
    <t>PRA558 LF</t>
  </si>
  <si>
    <t>PRA563</t>
  </si>
  <si>
    <t>PRA563 LF</t>
  </si>
  <si>
    <t>PRA565</t>
  </si>
  <si>
    <t>PRA568</t>
  </si>
  <si>
    <t>MRPCK472</t>
  </si>
  <si>
    <t>MR0S473</t>
  </si>
  <si>
    <t>MR0S474</t>
  </si>
  <si>
    <t>MRA475</t>
  </si>
  <si>
    <t>MRA476</t>
  </si>
  <si>
    <t>MR0S477</t>
  </si>
  <si>
    <t>MRPCK478</t>
  </si>
  <si>
    <t>MR4H479</t>
  </si>
  <si>
    <t>MRPCK480</t>
  </si>
  <si>
    <t>MR0S481</t>
  </si>
  <si>
    <t>MRPNCP482</t>
  </si>
  <si>
    <t>DTSK025</t>
  </si>
  <si>
    <t>MRPNCP483</t>
  </si>
  <si>
    <t>MRNS484</t>
  </si>
  <si>
    <t>MRPCK485</t>
  </si>
  <si>
    <t>MR4M486</t>
  </si>
  <si>
    <t>PRA577</t>
  </si>
  <si>
    <t>PRA581</t>
  </si>
  <si>
    <t>MR4M487</t>
  </si>
  <si>
    <t>PRA581 LF</t>
  </si>
  <si>
    <t>PRA584</t>
  </si>
  <si>
    <t>MR4M488</t>
  </si>
  <si>
    <t>MR4M489</t>
  </si>
  <si>
    <t>MRPCK490</t>
  </si>
  <si>
    <t>PR0S587</t>
  </si>
  <si>
    <t>PRPCK573L/F</t>
  </si>
  <si>
    <t>PR4M571</t>
  </si>
  <si>
    <t>MR4H491</t>
  </si>
  <si>
    <t>MR4H492</t>
  </si>
  <si>
    <t>PR4M571/588</t>
  </si>
  <si>
    <t>PRPCK586</t>
  </si>
  <si>
    <t>PR4H580</t>
  </si>
  <si>
    <t>PR4H589</t>
  </si>
  <si>
    <t>MRPCK493</t>
  </si>
  <si>
    <t>MRNS494</t>
  </si>
  <si>
    <t>MRPNCP495</t>
  </si>
  <si>
    <t>MRPXPT496</t>
  </si>
  <si>
    <t>MRPNCP497</t>
  </si>
  <si>
    <t>MR0S498</t>
  </si>
  <si>
    <t>PR4H590</t>
  </si>
  <si>
    <t>PR4H591</t>
  </si>
  <si>
    <t>MR0S499</t>
  </si>
  <si>
    <t>MRA500</t>
  </si>
  <si>
    <t>PR4H592</t>
  </si>
  <si>
    <t>PRNS587/595</t>
  </si>
  <si>
    <t>MRA501</t>
  </si>
  <si>
    <t>MR0S502</t>
  </si>
  <si>
    <t>MRPCK503</t>
  </si>
  <si>
    <t>MR4H504</t>
  </si>
  <si>
    <t>PRNS595</t>
  </si>
  <si>
    <t>PR0S596</t>
  </si>
  <si>
    <t>PRA597</t>
  </si>
  <si>
    <t>MR4H505</t>
  </si>
  <si>
    <t>MR4H506</t>
  </si>
  <si>
    <t>PRA597L/F</t>
  </si>
  <si>
    <t>PRA600</t>
  </si>
  <si>
    <t>MRPCK507</t>
  </si>
  <si>
    <t>MRNS508</t>
  </si>
  <si>
    <t>MRPNCP509</t>
  </si>
  <si>
    <t>MRNS510</t>
  </si>
  <si>
    <t>MRPCK511</t>
  </si>
  <si>
    <t>MR4M512</t>
  </si>
  <si>
    <t>PRA600L/F</t>
  </si>
  <si>
    <t>PRA604</t>
  </si>
  <si>
    <t>MR4M513</t>
  </si>
  <si>
    <t>MR4M514</t>
  </si>
  <si>
    <t>I/F4H506/PCK507</t>
  </si>
  <si>
    <t>F4</t>
  </si>
  <si>
    <t>PRA604L/F</t>
  </si>
  <si>
    <t>PRA612</t>
  </si>
  <si>
    <t>MRPCK515</t>
  </si>
  <si>
    <t>MR4H516</t>
  </si>
  <si>
    <t>PRA611</t>
  </si>
  <si>
    <t>PR0S614</t>
  </si>
  <si>
    <t>PRPCK606</t>
  </si>
  <si>
    <t>PR4H615</t>
  </si>
  <si>
    <t>MR4H517</t>
  </si>
  <si>
    <t>MR4H518</t>
  </si>
  <si>
    <t>MR4H519</t>
  </si>
  <si>
    <t>MRPCK520</t>
  </si>
  <si>
    <t>MR0S521</t>
  </si>
  <si>
    <t>MRA522</t>
  </si>
  <si>
    <t>MRA523</t>
  </si>
  <si>
    <t>MR0S524</t>
  </si>
  <si>
    <t>MRPNCP525</t>
  </si>
  <si>
    <t>PR4H618</t>
  </si>
  <si>
    <t>MRNS526</t>
  </si>
  <si>
    <t>MRPCK527</t>
  </si>
  <si>
    <t>MR4M528</t>
  </si>
  <si>
    <t>LBT-01/02</t>
  </si>
  <si>
    <t>PRNS626</t>
  </si>
  <si>
    <t>PRNS623</t>
  </si>
  <si>
    <t>PR0S624</t>
  </si>
  <si>
    <t>PRA625</t>
  </si>
  <si>
    <t>MR4M529</t>
  </si>
  <si>
    <t>MR4M530</t>
  </si>
  <si>
    <t>PRA625 LF</t>
  </si>
  <si>
    <t>PRA628</t>
  </si>
  <si>
    <t>DTSKO26</t>
  </si>
  <si>
    <t>MRA523/MR0S527,I/F</t>
  </si>
  <si>
    <t>DTSKO27</t>
  </si>
  <si>
    <t>MR4M630</t>
  </si>
  <si>
    <t>MRPCK531</t>
  </si>
  <si>
    <t>MRPCK532</t>
  </si>
  <si>
    <t>MR4H533</t>
  </si>
  <si>
    <t>PRA632</t>
  </si>
  <si>
    <t>MR0S527</t>
  </si>
  <si>
    <t>PRA632L/F</t>
  </si>
  <si>
    <t>PRA634</t>
  </si>
  <si>
    <t>PR0S639</t>
  </si>
  <si>
    <t>PRPCK622</t>
  </si>
  <si>
    <t>PR4H635</t>
  </si>
  <si>
    <t>MR4H534</t>
  </si>
  <si>
    <t>PR4H635/641</t>
  </si>
  <si>
    <t>MRPCK535</t>
  </si>
  <si>
    <t>MRNS536</t>
  </si>
  <si>
    <t>MRPNCP537</t>
  </si>
  <si>
    <t>PR4H641</t>
  </si>
  <si>
    <t>EX-MR</t>
  </si>
  <si>
    <t>MRPXPT538</t>
  </si>
  <si>
    <t>MRPNCP539</t>
  </si>
  <si>
    <t>MRNS540</t>
  </si>
  <si>
    <t>MRPCK541</t>
  </si>
  <si>
    <t>MR4H542</t>
  </si>
  <si>
    <t>MR4H543</t>
  </si>
  <si>
    <t>PR4M637</t>
  </si>
  <si>
    <t>PR4M645</t>
  </si>
  <si>
    <t>PR4M647</t>
  </si>
  <si>
    <t>PRNS642</t>
  </si>
  <si>
    <t>PR0S</t>
  </si>
  <si>
    <t>PRA648</t>
  </si>
  <si>
    <t>PRA649</t>
  </si>
  <si>
    <t>PRA650</t>
  </si>
  <si>
    <t>PRA650L/F</t>
  </si>
  <si>
    <t>PRA652</t>
  </si>
  <si>
    <t>DTSK028</t>
  </si>
  <si>
    <t>MRPCK544</t>
  </si>
  <si>
    <t>MRPCK545</t>
  </si>
  <si>
    <t>MRNS546</t>
  </si>
  <si>
    <t>MRPNCP547</t>
  </si>
  <si>
    <t>MRPNCP548</t>
  </si>
  <si>
    <t>PRA652L/F</t>
  </si>
  <si>
    <t>PRA655</t>
  </si>
  <si>
    <t>I/FPCK/4H</t>
  </si>
  <si>
    <t>FP</t>
  </si>
  <si>
    <t>MR0S549</t>
  </si>
  <si>
    <t>MRA550</t>
  </si>
  <si>
    <t>MRA551</t>
  </si>
  <si>
    <t>MRPCK544/545/NS547</t>
  </si>
  <si>
    <t>MR0S552</t>
  </si>
  <si>
    <t>MRPCK553</t>
  </si>
  <si>
    <t>MR4M554</t>
  </si>
  <si>
    <t>MR4M555</t>
  </si>
  <si>
    <t>MR4M556</t>
  </si>
  <si>
    <t>MRPNCP535</t>
  </si>
  <si>
    <t>MRPCK557</t>
  </si>
  <si>
    <t>MRNS558</t>
  </si>
  <si>
    <t>MRPNCP559</t>
  </si>
  <si>
    <t>MRNS560</t>
  </si>
  <si>
    <t>PRA661</t>
  </si>
  <si>
    <t>PRPCK658</t>
  </si>
  <si>
    <t>PR4H657</t>
  </si>
  <si>
    <t>MRPCK561</t>
  </si>
  <si>
    <t>MR4H562</t>
  </si>
  <si>
    <t>PR4H661</t>
  </si>
  <si>
    <t>PR4H656</t>
  </si>
  <si>
    <t>MR4H563</t>
  </si>
  <si>
    <t>MR4H564</t>
  </si>
  <si>
    <t>I/FPN/NS</t>
  </si>
  <si>
    <t>MRNS550</t>
  </si>
  <si>
    <t>MRPCK551</t>
  </si>
  <si>
    <t>MRPCK565</t>
  </si>
  <si>
    <t>MRNS566</t>
  </si>
  <si>
    <t>MRPNCP567</t>
  </si>
  <si>
    <t>MRPNCP568</t>
  </si>
  <si>
    <t>MRPXPT569</t>
  </si>
  <si>
    <t>MRPNCP570</t>
  </si>
  <si>
    <t>MRNS571</t>
  </si>
  <si>
    <t>MR0S572</t>
  </si>
  <si>
    <t>MRA573</t>
  </si>
  <si>
    <t>PRNS659</t>
  </si>
  <si>
    <t>PR0S666</t>
  </si>
  <si>
    <t>PRA671</t>
  </si>
  <si>
    <t>MRA574</t>
  </si>
  <si>
    <t>MR0S575</t>
  </si>
  <si>
    <t>MRPCK576</t>
  </si>
  <si>
    <t>MR4H577</t>
  </si>
  <si>
    <t>PRA676</t>
  </si>
  <si>
    <t>MR4H578</t>
  </si>
  <si>
    <t>PRA676LF</t>
  </si>
  <si>
    <t>PRA678</t>
  </si>
  <si>
    <t>MRPCK579</t>
  </si>
  <si>
    <t>MR4M580</t>
  </si>
  <si>
    <t>MR4M581</t>
  </si>
  <si>
    <t>PRA675</t>
  </si>
  <si>
    <t>PRA683</t>
  </si>
  <si>
    <t>MR4M582</t>
  </si>
  <si>
    <t>MRPCK583</t>
  </si>
  <si>
    <t>MRNS584</t>
  </si>
  <si>
    <t>MRPNCP586</t>
  </si>
  <si>
    <t>MRNS587</t>
  </si>
  <si>
    <t>MRPCK588</t>
  </si>
  <si>
    <t>MR4H589</t>
  </si>
  <si>
    <t>PRPCK684</t>
  </si>
  <si>
    <t>PR4H686</t>
  </si>
  <si>
    <t>MRPNCP558</t>
  </si>
  <si>
    <t>MR4H590</t>
  </si>
  <si>
    <t>PR4H664 LF</t>
  </si>
  <si>
    <t>PR4H688</t>
  </si>
  <si>
    <t>MR4H591</t>
  </si>
  <si>
    <t>MRPCK592</t>
  </si>
  <si>
    <t>MR0S593</t>
  </si>
  <si>
    <t>MRA594</t>
  </si>
  <si>
    <t>MRA595</t>
  </si>
  <si>
    <t>MR0S596</t>
  </si>
  <si>
    <t>MRPNCP597</t>
  </si>
  <si>
    <t>MRPNCP598</t>
  </si>
  <si>
    <t>MRPXPT599</t>
  </si>
  <si>
    <t>PRPCK684 L/F</t>
  </si>
  <si>
    <t>PRPCK693</t>
  </si>
  <si>
    <t>PR4M690</t>
  </si>
  <si>
    <t xml:space="preserve">ONLINE </t>
  </si>
  <si>
    <t>MRPNCP600</t>
  </si>
  <si>
    <t>MRNS601</t>
  </si>
  <si>
    <t>MRPCK602</t>
  </si>
  <si>
    <t>MR4M603</t>
  </si>
  <si>
    <t>PR4M687</t>
  </si>
  <si>
    <t>PR4M695</t>
  </si>
  <si>
    <t>DTSKO29</t>
  </si>
  <si>
    <t>MR4M604</t>
  </si>
  <si>
    <t>MRPCK605</t>
  </si>
  <si>
    <t>MRNS606</t>
  </si>
  <si>
    <t>MRPNCP607</t>
  </si>
  <si>
    <t>PRNS692</t>
  </si>
  <si>
    <t>PRNS696</t>
  </si>
  <si>
    <t>PROS689</t>
  </si>
  <si>
    <t>OS</t>
  </si>
  <si>
    <t>PROS698</t>
  </si>
  <si>
    <t>PRA699</t>
  </si>
  <si>
    <t>PRA699L/F</t>
  </si>
  <si>
    <t>PRA701</t>
  </si>
  <si>
    <t>A7</t>
  </si>
  <si>
    <t>MRPXPT608</t>
  </si>
  <si>
    <t>MRPNCP609</t>
  </si>
  <si>
    <t>MRNS610</t>
  </si>
  <si>
    <t>MRPCK611</t>
  </si>
  <si>
    <t>MR4H612</t>
  </si>
  <si>
    <t>PRA701 LF</t>
  </si>
  <si>
    <t>PRA702</t>
  </si>
  <si>
    <t>MRPCK605/MRNS606</t>
  </si>
  <si>
    <t>MR4H613</t>
  </si>
  <si>
    <t>PRA702 LF</t>
  </si>
  <si>
    <t>PRA706</t>
  </si>
  <si>
    <t>PR0S709</t>
  </si>
  <si>
    <t>PRPCK708</t>
  </si>
  <si>
    <t>PR4H707</t>
  </si>
  <si>
    <t>MR I/F(PNCP609/NS610)</t>
  </si>
  <si>
    <t xml:space="preserve"> I</t>
  </si>
  <si>
    <t>MR4H614</t>
  </si>
  <si>
    <t>I/F MRPCK611/4H612</t>
  </si>
  <si>
    <t>DTSKO30</t>
  </si>
  <si>
    <t>MRPCK615</t>
  </si>
  <si>
    <t>MR0S616</t>
  </si>
  <si>
    <t>MRA617</t>
  </si>
  <si>
    <t>MRA618</t>
  </si>
  <si>
    <t>MRA619</t>
  </si>
  <si>
    <t>MR0S620</t>
  </si>
  <si>
    <t>MRPNCP621</t>
  </si>
  <si>
    <t>MRPNCP622</t>
  </si>
  <si>
    <t>MRPXPT623</t>
  </si>
  <si>
    <t>I/F 0SK016/MRA617</t>
  </si>
  <si>
    <t>DTSK0 30</t>
  </si>
  <si>
    <t>MRPNCP123</t>
  </si>
  <si>
    <t>MRNS625</t>
  </si>
  <si>
    <t>MRPCK626</t>
  </si>
  <si>
    <t>MR4M627</t>
  </si>
  <si>
    <t>MR4M628</t>
  </si>
  <si>
    <t>MRPCK629</t>
  </si>
  <si>
    <t>PR4H712</t>
  </si>
  <si>
    <t>PRPCK720</t>
  </si>
  <si>
    <t>PRNS717</t>
  </si>
  <si>
    <t>MR4H630</t>
  </si>
  <si>
    <t>PR0S718</t>
  </si>
  <si>
    <t>PRA716</t>
  </si>
  <si>
    <t>PRA716 LF</t>
  </si>
  <si>
    <t>PRA722</t>
  </si>
  <si>
    <t>MRPNCP624</t>
  </si>
  <si>
    <t>PRA722LF</t>
  </si>
  <si>
    <t>PRA725</t>
  </si>
  <si>
    <t>MRPNCP607/621</t>
  </si>
  <si>
    <t>DTSKO31</t>
  </si>
  <si>
    <t>MR4H631</t>
  </si>
  <si>
    <t>PRA725 LF</t>
  </si>
  <si>
    <t>PRA728</t>
  </si>
  <si>
    <t>MRPCK632</t>
  </si>
  <si>
    <t>MRNS633</t>
  </si>
  <si>
    <t>MRPNCP634</t>
  </si>
  <si>
    <t>MRNS635</t>
  </si>
  <si>
    <t>MR0S636</t>
  </si>
  <si>
    <t>MRA637</t>
  </si>
  <si>
    <t>MRA638</t>
  </si>
  <si>
    <t>MR0S639</t>
  </si>
  <si>
    <t>MRNS640</t>
  </si>
  <si>
    <t>MRPNCP641</t>
  </si>
  <si>
    <t>I/FNS/PNCP</t>
  </si>
  <si>
    <t>FN</t>
  </si>
  <si>
    <t>MRPNCP642</t>
  </si>
  <si>
    <t>MRPXPT643</t>
  </si>
  <si>
    <t>MRPNCP644</t>
  </si>
  <si>
    <t>MRNS645</t>
  </si>
  <si>
    <t>MRPCK646</t>
  </si>
  <si>
    <t>MR4H647</t>
  </si>
  <si>
    <t>PRA728 LF</t>
  </si>
  <si>
    <t>PRA737</t>
  </si>
  <si>
    <t>MRPCK648</t>
  </si>
  <si>
    <t>MR4M649</t>
  </si>
  <si>
    <t>MR4M650</t>
  </si>
  <si>
    <t>PRA740</t>
  </si>
  <si>
    <t>MR4M651</t>
  </si>
  <si>
    <t>MRPCK652</t>
  </si>
  <si>
    <t>MR4H653</t>
  </si>
  <si>
    <t>PR0S742</t>
  </si>
  <si>
    <t>PRPCK735</t>
  </si>
  <si>
    <t>PR4M733</t>
  </si>
  <si>
    <t>MR4H654</t>
  </si>
  <si>
    <t>PR4M724</t>
  </si>
  <si>
    <t>LBT-05</t>
  </si>
  <si>
    <t>PR4H723</t>
  </si>
  <si>
    <t>PR4H743</t>
  </si>
  <si>
    <t>MRPCK655</t>
  </si>
  <si>
    <t>MRNS656</t>
  </si>
  <si>
    <t>MRPNCP657</t>
  </si>
  <si>
    <t>DTSK032</t>
  </si>
  <si>
    <t>MRNS658</t>
  </si>
  <si>
    <t>MR0S659</t>
  </si>
  <si>
    <t>MRA660</t>
  </si>
  <si>
    <t>MRA661</t>
  </si>
  <si>
    <t>MRA662</t>
  </si>
  <si>
    <t>MR0S663</t>
  </si>
  <si>
    <t>MRPNCP664</t>
  </si>
  <si>
    <t>PR4H745</t>
  </si>
  <si>
    <t>MRPNCP665</t>
  </si>
  <si>
    <t>MRPNCP677</t>
  </si>
  <si>
    <t>MR4H680</t>
  </si>
  <si>
    <t>MR4H681</t>
  </si>
  <si>
    <t>MR4H682</t>
  </si>
  <si>
    <t>PR4H761</t>
  </si>
  <si>
    <t>MRPCK683</t>
  </si>
  <si>
    <t>MRNS684</t>
  </si>
  <si>
    <t>MR0S685</t>
  </si>
  <si>
    <t>MRA686</t>
  </si>
  <si>
    <t>MRA687</t>
  </si>
  <si>
    <t>MR0S688</t>
  </si>
  <si>
    <t>MRNS689</t>
  </si>
  <si>
    <t>MRPNCP690</t>
  </si>
  <si>
    <t>MRPXPT691</t>
  </si>
  <si>
    <t>MRPNCP692</t>
  </si>
  <si>
    <t>MRNS693</t>
  </si>
  <si>
    <t>MRPCK694</t>
  </si>
  <si>
    <t>MR4M695</t>
  </si>
  <si>
    <t>PRPCK762</t>
  </si>
  <si>
    <t>PRNS763</t>
  </si>
  <si>
    <t>PR0S767</t>
  </si>
  <si>
    <t>PRA769</t>
  </si>
  <si>
    <t>DTSKO34</t>
  </si>
  <si>
    <t>MR4M696</t>
  </si>
  <si>
    <t>MRPCK697</t>
  </si>
  <si>
    <t>MR4H698</t>
  </si>
  <si>
    <t>PRA769L/F</t>
  </si>
  <si>
    <t>PRA773</t>
  </si>
  <si>
    <t>MR4H699</t>
  </si>
  <si>
    <t>MR4H700</t>
  </si>
  <si>
    <t>PRA777</t>
  </si>
  <si>
    <t>MR I/F</t>
  </si>
  <si>
    <t>MRPCK701</t>
  </si>
  <si>
    <t>MR0S702</t>
  </si>
  <si>
    <t>MRA703</t>
  </si>
  <si>
    <t>PR0S783</t>
  </si>
  <si>
    <t>MRA704</t>
  </si>
  <si>
    <t>MR0S705</t>
  </si>
  <si>
    <t>MRPNCP706</t>
  </si>
  <si>
    <t>PRPCK776</t>
  </si>
  <si>
    <t>PRPCK782</t>
  </si>
  <si>
    <t>PR4M779</t>
  </si>
  <si>
    <t>PR4M779LF</t>
  </si>
  <si>
    <t>PR4M784</t>
  </si>
  <si>
    <t>IF 4H/PCK</t>
  </si>
  <si>
    <t xml:space="preserve"> 4</t>
  </si>
  <si>
    <t>LF SK/PNCP</t>
  </si>
  <si>
    <t xml:space="preserve"> S</t>
  </si>
  <si>
    <t>MRPXPT707</t>
  </si>
  <si>
    <t>PR4M784LF</t>
  </si>
  <si>
    <t>PR4M786</t>
  </si>
  <si>
    <t>MRPNCP708</t>
  </si>
  <si>
    <t>MRNS709</t>
  </si>
  <si>
    <t>MRPCK710</t>
  </si>
  <si>
    <t>MR4M711</t>
  </si>
  <si>
    <t>MR4M712</t>
  </si>
  <si>
    <t>PR4H787</t>
  </si>
  <si>
    <t>MRA704 DG</t>
  </si>
  <si>
    <t>IF ATF/0SK</t>
  </si>
  <si>
    <t xml:space="preserve"> A</t>
  </si>
  <si>
    <t>MRPCK713</t>
  </si>
  <si>
    <t>MRNS714</t>
  </si>
  <si>
    <t>MRPNCP715</t>
  </si>
  <si>
    <t>MRNS716</t>
  </si>
  <si>
    <t>MRPCK717</t>
  </si>
  <si>
    <t>MR4H718</t>
  </si>
  <si>
    <t>PR4H787L/F</t>
  </si>
  <si>
    <t>PR4H789</t>
  </si>
  <si>
    <t>PRNS763L/F</t>
  </si>
  <si>
    <t>PRNS791</t>
  </si>
  <si>
    <t>PR0S790L/F</t>
  </si>
  <si>
    <t>PR0S792</t>
  </si>
  <si>
    <t>PRA793</t>
  </si>
  <si>
    <t>DTSK035</t>
  </si>
  <si>
    <t>MR4H719</t>
  </si>
  <si>
    <t>PRA793LF</t>
  </si>
  <si>
    <t>PRA795</t>
  </si>
  <si>
    <t>PR0S796</t>
  </si>
  <si>
    <t>PRPCK790</t>
  </si>
  <si>
    <t>DTSKO35</t>
  </si>
  <si>
    <t>Rerouting</t>
  </si>
  <si>
    <t>I/F, 4M/PCK (POCKET BY PASS BY TIKRI)</t>
  </si>
  <si>
    <t>F,</t>
  </si>
  <si>
    <t>I/F, 4H/PCK (POCKET BYPASS BY TIKRI)</t>
  </si>
  <si>
    <t>MRPCK720</t>
  </si>
  <si>
    <t>MRNS721</t>
  </si>
  <si>
    <t>PR4H794</t>
  </si>
  <si>
    <t>I/F, MRPNCP706/715</t>
  </si>
  <si>
    <t>MRPNCP722</t>
  </si>
  <si>
    <t>MR0S723</t>
  </si>
  <si>
    <t>MRA724</t>
  </si>
  <si>
    <t>MRA725</t>
  </si>
  <si>
    <t>MR0S726</t>
  </si>
  <si>
    <t>MRPNCP727</t>
  </si>
  <si>
    <t>MRPXPT728</t>
  </si>
  <si>
    <t>MRPNCP729</t>
  </si>
  <si>
    <t>MRNS730</t>
  </si>
  <si>
    <t>MRPCK731</t>
  </si>
  <si>
    <t>MR4M732</t>
  </si>
  <si>
    <t>MR4M733</t>
  </si>
  <si>
    <t>MRPCK734</t>
  </si>
  <si>
    <t>MR4H735</t>
  </si>
  <si>
    <t>MR4H736</t>
  </si>
  <si>
    <t>MR4H737</t>
  </si>
  <si>
    <t>MRPCK738</t>
  </si>
  <si>
    <t>MRNS739</t>
  </si>
  <si>
    <t>MRPNCP740</t>
  </si>
  <si>
    <t>MR4H733</t>
  </si>
  <si>
    <t>MRPN740</t>
  </si>
  <si>
    <t>MRPN741</t>
  </si>
  <si>
    <t>MR0S742</t>
  </si>
  <si>
    <t>PRPCK801</t>
  </si>
  <si>
    <t>PRPCK813</t>
  </si>
  <si>
    <t>PRNS814</t>
  </si>
  <si>
    <t>MR0S743</t>
  </si>
  <si>
    <t>MRA744</t>
  </si>
  <si>
    <t>PR0S817</t>
  </si>
  <si>
    <t>PRA818</t>
  </si>
  <si>
    <t>PRA818 LF</t>
  </si>
  <si>
    <t>PRA820</t>
  </si>
  <si>
    <t>RE ROUTED</t>
  </si>
  <si>
    <t>PRA822</t>
  </si>
  <si>
    <t>RE-ROUTED</t>
  </si>
  <si>
    <t>I/F(NS &amp; PNCP)</t>
  </si>
  <si>
    <t>F(</t>
  </si>
  <si>
    <t>MRPNCP741</t>
  </si>
  <si>
    <t>MRPNCP746</t>
  </si>
  <si>
    <t>MRPXPT747</t>
  </si>
  <si>
    <t>MRPNCP748</t>
  </si>
  <si>
    <t>PRA822L/F</t>
  </si>
  <si>
    <t>PRA823</t>
  </si>
  <si>
    <t>PRA823L/F</t>
  </si>
  <si>
    <t>I/FPN/0S742</t>
  </si>
  <si>
    <t>MRPNS749</t>
  </si>
  <si>
    <t>MRPCK750</t>
  </si>
  <si>
    <t>MR4M751</t>
  </si>
  <si>
    <t>PRA826</t>
  </si>
  <si>
    <t>MR0S745</t>
  </si>
  <si>
    <t>MRPN722</t>
  </si>
  <si>
    <t>MRPN727</t>
  </si>
  <si>
    <t>MR4M752</t>
  </si>
  <si>
    <t>MRPCK753</t>
  </si>
  <si>
    <t>MR4H754</t>
  </si>
  <si>
    <t>PRA826 LF</t>
  </si>
  <si>
    <t>PRA829</t>
  </si>
  <si>
    <t>MROS745</t>
  </si>
  <si>
    <t>I/F, MRPNCP748/MRNS749/MRPCK750</t>
  </si>
  <si>
    <t>MR4H755</t>
  </si>
  <si>
    <t>PRA829L/f</t>
  </si>
  <si>
    <t>PRA832</t>
  </si>
  <si>
    <t>DTSK036</t>
  </si>
  <si>
    <t>MRPCK756</t>
  </si>
  <si>
    <t>MRNS757</t>
  </si>
  <si>
    <t>MRPNCP758</t>
  </si>
  <si>
    <t>PRPCK813L/F</t>
  </si>
  <si>
    <t>PR4H831</t>
  </si>
  <si>
    <t>I/F/PCK4H</t>
  </si>
  <si>
    <t>F/</t>
  </si>
  <si>
    <t>MRPXPT759</t>
  </si>
  <si>
    <t>MRPNCP760</t>
  </si>
  <si>
    <t>PR4H835</t>
  </si>
  <si>
    <t>Grand Total</t>
  </si>
  <si>
    <t>Sum of QUANTITY</t>
  </si>
  <si>
    <t>(All)</t>
  </si>
  <si>
    <t>MONTH</t>
  </si>
  <si>
    <t>Pumping</t>
  </si>
  <si>
    <t>Delivery</t>
  </si>
  <si>
    <t>MOU</t>
  </si>
  <si>
    <t>MDP</t>
  </si>
  <si>
    <t>Shut down</t>
  </si>
  <si>
    <t>RECEIVED FROM REF/MKTG</t>
  </si>
  <si>
    <t>DELIVERED IN TANK</t>
  </si>
  <si>
    <t>Cumulative Receiving for day</t>
  </si>
  <si>
    <t>code</t>
  </si>
  <si>
    <t>Product</t>
  </si>
  <si>
    <t>MR4M106</t>
  </si>
  <si>
    <t>MRPCK107</t>
  </si>
  <si>
    <t>MRNS108</t>
  </si>
  <si>
    <t>PRA143</t>
  </si>
  <si>
    <t>PRA145</t>
  </si>
  <si>
    <t>MRPCK113</t>
  </si>
  <si>
    <t>I/F PCK/4M</t>
  </si>
  <si>
    <t>MRNS117</t>
  </si>
  <si>
    <t>MRP0S122</t>
  </si>
  <si>
    <t>MROS133</t>
  </si>
  <si>
    <t>MRI/FPCK&amp;MS</t>
  </si>
  <si>
    <t>MRPCK147/NS148</t>
  </si>
  <si>
    <t>I/FPCK/4M155</t>
  </si>
  <si>
    <t>PRPCK217/223</t>
  </si>
  <si>
    <t>I/F PCK/4H</t>
  </si>
  <si>
    <t>PR4H226/227</t>
  </si>
  <si>
    <t>PR4H227/228</t>
  </si>
  <si>
    <t>PR0S230</t>
  </si>
  <si>
    <t>SR I/F</t>
  </si>
  <si>
    <t>PRPCK223/237</t>
  </si>
  <si>
    <t>PROS231</t>
  </si>
  <si>
    <t>PROS238</t>
  </si>
  <si>
    <t>MRA171</t>
  </si>
  <si>
    <t>MROS174</t>
  </si>
  <si>
    <t>MR4M316</t>
  </si>
  <si>
    <t>MR4M317</t>
  </si>
  <si>
    <t>PRA391LF</t>
  </si>
  <si>
    <t>PRA395 LF</t>
  </si>
  <si>
    <t>PR4H339/343</t>
  </si>
  <si>
    <t>PR4H343</t>
  </si>
  <si>
    <t>PR IF 4H/PCK</t>
  </si>
  <si>
    <t>4H/PCK</t>
  </si>
  <si>
    <t>SR</t>
  </si>
  <si>
    <t>PRNS394/397</t>
  </si>
  <si>
    <t>IF PCK/4M</t>
  </si>
  <si>
    <t>line flush</t>
  </si>
  <si>
    <t>LINEFILL</t>
  </si>
  <si>
    <t>L/F</t>
  </si>
  <si>
    <t>I/FPCK/4M</t>
  </si>
  <si>
    <t>MR4M430</t>
  </si>
  <si>
    <t>MR4M351/PCK352</t>
  </si>
  <si>
    <t>MRPCK352/MRA436</t>
  </si>
  <si>
    <t>PR0S446</t>
  </si>
  <si>
    <t>PRPCK413</t>
  </si>
  <si>
    <t>MR4H344</t>
  </si>
  <si>
    <t>I/M</t>
  </si>
  <si>
    <t>4M/PCK</t>
  </si>
  <si>
    <t>PCK/HSD</t>
  </si>
  <si>
    <t>PRA456L/F</t>
  </si>
  <si>
    <t>MRPCK276</t>
  </si>
  <si>
    <t xml:space="preserve">PRA467 </t>
  </si>
  <si>
    <t>MR4H780</t>
  </si>
  <si>
    <t>PR0S487</t>
  </si>
  <si>
    <t>PRNS475/479</t>
  </si>
  <si>
    <t>PR0S483/480/PRA483</t>
  </si>
  <si>
    <t>PRA489 LF</t>
  </si>
  <si>
    <t xml:space="preserve">PRA489 </t>
  </si>
  <si>
    <t>MR0S414</t>
  </si>
  <si>
    <t>MR0S414/415</t>
  </si>
  <si>
    <t>FLUSHING</t>
  </si>
  <si>
    <t>US</t>
  </si>
  <si>
    <t>TK-17 TO LBT</t>
  </si>
  <si>
    <t>-1</t>
  </si>
  <si>
    <t>PRPCK491</t>
  </si>
  <si>
    <t>PR4H503/510</t>
  </si>
  <si>
    <t>PR4M511</t>
  </si>
  <si>
    <t>PR0S503</t>
  </si>
  <si>
    <t>PR4M507</t>
  </si>
  <si>
    <t>PRNS512</t>
  </si>
  <si>
    <t>PRNS521</t>
  </si>
  <si>
    <t>PR0S515</t>
  </si>
  <si>
    <t>PR0S522</t>
  </si>
  <si>
    <t>I/FPN/4M</t>
  </si>
  <si>
    <t>I/F4M/PN</t>
  </si>
  <si>
    <t>LBT  01</t>
  </si>
  <si>
    <t>LINEFLUSH</t>
  </si>
  <si>
    <t>NE</t>
  </si>
  <si>
    <t>DOWNGRADE</t>
  </si>
  <si>
    <t>WN</t>
  </si>
  <si>
    <t>PR4H550L/F</t>
  </si>
  <si>
    <t>I/FPN/PCK</t>
  </si>
  <si>
    <t>PR0S547</t>
  </si>
  <si>
    <t>PRPCK549</t>
  </si>
  <si>
    <t>PRNS547</t>
  </si>
  <si>
    <t>MRNS481</t>
  </si>
  <si>
    <t>LINEFLUSHING</t>
  </si>
  <si>
    <t>D/GATF</t>
  </si>
  <si>
    <t>GA</t>
  </si>
  <si>
    <t>PRPCK573</t>
  </si>
  <si>
    <t>PROS587</t>
  </si>
  <si>
    <t>MS I/F</t>
  </si>
  <si>
    <t>HSDI/F</t>
  </si>
  <si>
    <t>DI</t>
  </si>
  <si>
    <t>Online(14")</t>
  </si>
  <si>
    <t>PRNS602</t>
  </si>
  <si>
    <t>DTSKO26 L/F</t>
  </si>
  <si>
    <t>MRPCK531/532</t>
  </si>
  <si>
    <t>MR4H537</t>
  </si>
  <si>
    <t>MR4H534/533</t>
  </si>
  <si>
    <t>I/FPCK/MS</t>
  </si>
  <si>
    <t>PR0S643</t>
  </si>
  <si>
    <t>PRA644</t>
  </si>
  <si>
    <t xml:space="preserve">LINE FLUSHING </t>
  </si>
  <si>
    <t>MRPCK544/545/NS546</t>
  </si>
  <si>
    <t>PR0S663</t>
  </si>
  <si>
    <t>MR0SKO</t>
  </si>
  <si>
    <t xml:space="preserve">LBT 01 </t>
  </si>
  <si>
    <t>HI DEN PROD</t>
  </si>
  <si>
    <t xml:space="preserve"> D</t>
  </si>
  <si>
    <t>MS PRODCT</t>
  </si>
  <si>
    <t>4m</t>
  </si>
  <si>
    <t>PRPCK684/693</t>
  </si>
  <si>
    <t>PR0S689</t>
  </si>
  <si>
    <t>PR0S698</t>
  </si>
  <si>
    <t>SR2</t>
  </si>
  <si>
    <t>PRPCK703</t>
  </si>
  <si>
    <t>D/GMRA617</t>
  </si>
  <si>
    <t>PRA723</t>
  </si>
  <si>
    <t xml:space="preserve">             </t>
  </si>
  <si>
    <t>MR4MH647</t>
  </si>
  <si>
    <t>I/F4M651</t>
  </si>
  <si>
    <t>FS</t>
  </si>
  <si>
    <t xml:space="preserve">LINE FLUSH </t>
  </si>
  <si>
    <t>PRPCK747</t>
  </si>
  <si>
    <t>PRNS746</t>
  </si>
  <si>
    <t>PR0S744</t>
  </si>
  <si>
    <t>PR0S750</t>
  </si>
  <si>
    <t>PRA751</t>
  </si>
  <si>
    <t>MR4H670</t>
  </si>
  <si>
    <t>MRPNCP667</t>
  </si>
  <si>
    <t>MR4H671</t>
  </si>
  <si>
    <t>MRPCK672</t>
  </si>
  <si>
    <t>MR4M673</t>
  </si>
  <si>
    <t>MR4M674</t>
  </si>
  <si>
    <t>MRPCK675</t>
  </si>
  <si>
    <t>MRNS676</t>
  </si>
  <si>
    <t>PRA752</t>
  </si>
  <si>
    <t>I/F 4M/PCK</t>
  </si>
  <si>
    <t>MRNS678</t>
  </si>
  <si>
    <t>MRPCK679</t>
  </si>
  <si>
    <t>PRA757</t>
  </si>
  <si>
    <t>PR0S758/PRPCK747</t>
  </si>
  <si>
    <t>PR4H759</t>
  </si>
  <si>
    <t>MR4H680/682</t>
  </si>
  <si>
    <t>MR4H681/682</t>
  </si>
  <si>
    <t>PR4M 779LF</t>
  </si>
  <si>
    <t>PRA787</t>
  </si>
  <si>
    <t>PRPCK775/782</t>
  </si>
  <si>
    <t>PR0S780</t>
  </si>
  <si>
    <t>I/F, MRPNCP715</t>
  </si>
  <si>
    <t>MRNS716/MRPCK717</t>
  </si>
  <si>
    <t>IF M/PCK</t>
  </si>
  <si>
    <t xml:space="preserve"> M</t>
  </si>
  <si>
    <t>MROS743</t>
  </si>
  <si>
    <t>Line Flush</t>
  </si>
  <si>
    <t>ne</t>
  </si>
  <si>
    <t>I/F4HPCK</t>
  </si>
  <si>
    <t>PR0S836</t>
  </si>
  <si>
    <t>IF/ PR4H/PCK</t>
  </si>
  <si>
    <t xml:space="preserve">/ </t>
  </si>
  <si>
    <t>Row Labels</t>
  </si>
  <si>
    <t>Column Labels</t>
  </si>
  <si>
    <t>Month</t>
  </si>
  <si>
    <t>Code</t>
  </si>
  <si>
    <t>3H</t>
  </si>
  <si>
    <t>HSD-III</t>
  </si>
  <si>
    <t>Deviation from actual plan</t>
  </si>
  <si>
    <t>3M</t>
  </si>
  <si>
    <t>MS-III</t>
  </si>
  <si>
    <t>Planned Shutdown</t>
  </si>
  <si>
    <t>HSD-IV</t>
  </si>
  <si>
    <t>Non availability  of product</t>
  </si>
  <si>
    <t>MS-IV</t>
  </si>
  <si>
    <t>Non availability  of ullage</t>
  </si>
  <si>
    <t>PNCP</t>
  </si>
  <si>
    <t>Power failure</t>
  </si>
  <si>
    <t>PXPT</t>
  </si>
  <si>
    <t>Equipment/ Mainline maint.</t>
  </si>
  <si>
    <t>Opr. requirement / activity</t>
  </si>
  <si>
    <t>Station c/o</t>
  </si>
  <si>
    <t>Product c/o</t>
  </si>
  <si>
    <t>F+</t>
  </si>
  <si>
    <t>ESD</t>
  </si>
  <si>
    <t>Others</t>
  </si>
  <si>
    <t>ROSOV</t>
  </si>
  <si>
    <t>A0</t>
  </si>
  <si>
    <t>A2</t>
  </si>
  <si>
    <t>DTSK014</t>
  </si>
  <si>
    <t>TOTAL</t>
  </si>
  <si>
    <t>Product/Month</t>
  </si>
  <si>
    <t>Sourcewise Delivery</t>
  </si>
  <si>
    <t>MR4H213</t>
  </si>
  <si>
    <t>MRPCK214</t>
  </si>
  <si>
    <t>MRNS215</t>
  </si>
  <si>
    <t>MRNS216</t>
  </si>
  <si>
    <t>MRPCK219</t>
  </si>
  <si>
    <t>MRNS220</t>
  </si>
  <si>
    <t>MR4M222</t>
  </si>
  <si>
    <t>MR4M223</t>
  </si>
  <si>
    <t>MRNS225</t>
  </si>
  <si>
    <t>MRPCK226</t>
  </si>
  <si>
    <t>MR4H224</t>
  </si>
  <si>
    <t>MR4H227</t>
  </si>
  <si>
    <t>MR4H228</t>
  </si>
  <si>
    <t>P_Tundla</t>
  </si>
  <si>
    <t>MR4H331</t>
  </si>
  <si>
    <t>P_Bharatpur</t>
  </si>
  <si>
    <t>MR4H332</t>
  </si>
  <si>
    <t>MR4H333</t>
  </si>
  <si>
    <t>MRPCK334</t>
  </si>
  <si>
    <t>MRNS335</t>
  </si>
  <si>
    <t>MRPCK336</t>
  </si>
  <si>
    <t>MR4M337</t>
  </si>
  <si>
    <t>MR3M338</t>
  </si>
  <si>
    <t>MR4M339</t>
  </si>
  <si>
    <t>MRPCK340</t>
  </si>
  <si>
    <t>MRNS341</t>
  </si>
  <si>
    <t>MR3H342</t>
  </si>
  <si>
    <t>MR4H343</t>
  </si>
  <si>
    <t>MR4H345</t>
  </si>
  <si>
    <t>MRPCK346</t>
  </si>
  <si>
    <t>MRNS348</t>
  </si>
  <si>
    <t>MRPCK349</t>
  </si>
  <si>
    <t>MR4H350</t>
  </si>
  <si>
    <t>MRPCK351</t>
  </si>
  <si>
    <t>MRNS352</t>
  </si>
  <si>
    <t>MRPCK353</t>
  </si>
  <si>
    <t>MR4M354</t>
  </si>
  <si>
    <t>MR3M355</t>
  </si>
  <si>
    <t>MR4M356</t>
  </si>
  <si>
    <t>MRPCK357</t>
  </si>
  <si>
    <t>MRNS358</t>
  </si>
  <si>
    <t>MRPCK359</t>
  </si>
  <si>
    <t>MR4H360</t>
  </si>
  <si>
    <t>MR4H361</t>
  </si>
  <si>
    <t>MR4H362</t>
  </si>
  <si>
    <t>MT</t>
  </si>
  <si>
    <t>MB</t>
  </si>
  <si>
    <t>MRPCK190</t>
  </si>
  <si>
    <t>MRNS191</t>
  </si>
  <si>
    <t>MRNS192</t>
  </si>
  <si>
    <t>MRPCK193</t>
  </si>
  <si>
    <t>MR4H194</t>
  </si>
  <si>
    <t>MRPCK196</t>
  </si>
  <si>
    <t>MR4M199</t>
  </si>
  <si>
    <t>MRPCK200</t>
  </si>
  <si>
    <t>MRNS201</t>
  </si>
  <si>
    <t>MRPCK202</t>
  </si>
  <si>
    <t>MR4H203</t>
  </si>
  <si>
    <t>MR4H204</t>
  </si>
  <si>
    <t>MR4H205</t>
  </si>
  <si>
    <t>MRNS208</t>
  </si>
  <si>
    <t>MRPCK209</t>
  </si>
  <si>
    <t>MR4H210</t>
  </si>
  <si>
    <t>MR4H211</t>
  </si>
  <si>
    <t>MR4H212</t>
  </si>
  <si>
    <t>MR4H316</t>
  </si>
  <si>
    <t>MR4H317</t>
  </si>
  <si>
    <t>MRPCK318</t>
  </si>
  <si>
    <t>MRNS319</t>
  </si>
  <si>
    <t>MRPCK322</t>
  </si>
  <si>
    <t>MR4H622</t>
  </si>
  <si>
    <t>MRPCK324</t>
  </si>
  <si>
    <t>MR4H325</t>
  </si>
  <si>
    <t>MRPCK326</t>
  </si>
  <si>
    <t>MRNS327</t>
  </si>
  <si>
    <t>MRPCK328</t>
  </si>
  <si>
    <t>MR4H330</t>
  </si>
  <si>
    <t>MRPCK168</t>
  </si>
  <si>
    <t>MRNS169</t>
  </si>
  <si>
    <t>MRPCK170</t>
  </si>
  <si>
    <t>MR4H171</t>
  </si>
  <si>
    <t>MR4H172</t>
  </si>
  <si>
    <t>MRPCK173</t>
  </si>
  <si>
    <t>MRNS174</t>
  </si>
  <si>
    <t>MR4M176</t>
  </si>
  <si>
    <t>MR4M177</t>
  </si>
  <si>
    <t>MRNS180</t>
  </si>
  <si>
    <t>MRPCK181</t>
  </si>
  <si>
    <t>MR4H182</t>
  </si>
  <si>
    <t>MRPCK183</t>
  </si>
  <si>
    <t>MRNS184</t>
  </si>
  <si>
    <t>MRNS185</t>
  </si>
  <si>
    <t>MRPCK186</t>
  </si>
  <si>
    <t>MR4H187</t>
  </si>
  <si>
    <t>MR4H188</t>
  </si>
  <si>
    <t>MRNS283</t>
  </si>
  <si>
    <t>MR4H285</t>
  </si>
  <si>
    <t>MRPCK286</t>
  </si>
  <si>
    <t>MRNS287</t>
  </si>
  <si>
    <t>MR3M388</t>
  </si>
  <si>
    <t>MR4M389</t>
  </si>
  <si>
    <t>MR3M390</t>
  </si>
  <si>
    <t>MR3M290</t>
  </si>
  <si>
    <t>MR4M291</t>
  </si>
  <si>
    <t>MRNS292</t>
  </si>
  <si>
    <t>MR3H293</t>
  </si>
  <si>
    <t>MR3H292</t>
  </si>
  <si>
    <t>MR4H294</t>
  </si>
  <si>
    <t>MRPCK295</t>
  </si>
  <si>
    <t>MRNS296</t>
  </si>
  <si>
    <t>MRPCK297</t>
  </si>
  <si>
    <t>MR4H298</t>
  </si>
  <si>
    <t>MRPCK299</t>
  </si>
  <si>
    <t>MRNS300</t>
  </si>
  <si>
    <t>MR3M301</t>
  </si>
  <si>
    <t>MRNS302</t>
  </si>
  <si>
    <t>MRNS303</t>
  </si>
  <si>
    <t>MRPCK304</t>
  </si>
  <si>
    <t>MR3H305</t>
  </si>
  <si>
    <t>MR4H306</t>
  </si>
  <si>
    <t>MRNS308</t>
  </si>
  <si>
    <t>MR3M309</t>
  </si>
  <si>
    <t>MR4M310</t>
  </si>
  <si>
    <t>MR3M311</t>
  </si>
  <si>
    <t>MRNS312</t>
  </si>
  <si>
    <t>MRNS313</t>
  </si>
  <si>
    <t>MRPCK314</t>
  </si>
  <si>
    <t>MR4H315</t>
  </si>
  <si>
    <t>Receipt</t>
  </si>
  <si>
    <t>YEAR</t>
  </si>
  <si>
    <t>QUARTER</t>
  </si>
  <si>
    <t>Q4</t>
  </si>
  <si>
    <t>Q1</t>
  </si>
  <si>
    <t>Q2</t>
  </si>
  <si>
    <t>Q3</t>
  </si>
  <si>
    <t>Refinery</t>
  </si>
  <si>
    <t>MRPNCP1</t>
  </si>
  <si>
    <t>MRPXPT2</t>
  </si>
  <si>
    <t>MRPNCP03</t>
  </si>
  <si>
    <t>PR4H1</t>
  </si>
  <si>
    <t>DTSKO41</t>
  </si>
  <si>
    <t>PR4H 01</t>
  </si>
  <si>
    <t>PR4H 01L/F</t>
  </si>
  <si>
    <t>PR4H 02</t>
  </si>
  <si>
    <t>PRPCK 897</t>
  </si>
  <si>
    <t>PRNS878</t>
  </si>
  <si>
    <t>D/G ATF</t>
  </si>
  <si>
    <t xml:space="preserve">G </t>
  </si>
  <si>
    <t>I/F ATF/0SKO</t>
  </si>
  <si>
    <t>MR0SK0830</t>
  </si>
  <si>
    <t>MRPNCP831</t>
  </si>
  <si>
    <t>PRPCK897</t>
  </si>
  <si>
    <t>PRPCK04</t>
  </si>
  <si>
    <t>PR4M05</t>
  </si>
  <si>
    <t>MRPCK05</t>
  </si>
  <si>
    <t>MR4H06</t>
  </si>
  <si>
    <t>PR4M895</t>
  </si>
  <si>
    <t>PRNS08</t>
  </si>
  <si>
    <t>PRNS09</t>
  </si>
  <si>
    <t>PR0S896</t>
  </si>
  <si>
    <t>PR0S10</t>
  </si>
  <si>
    <t>PRA11</t>
  </si>
  <si>
    <t>MRPNCP01</t>
  </si>
  <si>
    <t>MRPXPT02</t>
  </si>
  <si>
    <t>MRPCK07</t>
  </si>
  <si>
    <t>PRA11 LF</t>
  </si>
  <si>
    <t>PR4M/PRPCK I/F</t>
  </si>
  <si>
    <t>MR4M10</t>
  </si>
  <si>
    <t>MR4M11</t>
  </si>
  <si>
    <t>I/F, 4M/PCK OF TIKRI</t>
  </si>
  <si>
    <t>I/F MRPNCP/MRNS</t>
  </si>
  <si>
    <t>MRPCK12</t>
  </si>
  <si>
    <t>MR0S13</t>
  </si>
  <si>
    <t>MR0S14</t>
  </si>
  <si>
    <t>MRA15</t>
  </si>
  <si>
    <t>PRA12LF</t>
  </si>
  <si>
    <t>PRA17</t>
  </si>
  <si>
    <t>MRPNCP816</t>
  </si>
  <si>
    <t>MRA16</t>
  </si>
  <si>
    <t>MRA17</t>
  </si>
  <si>
    <t>PR0S18</t>
  </si>
  <si>
    <t>PRPCK15</t>
  </si>
  <si>
    <t>PR4H03</t>
  </si>
  <si>
    <t>PR4H19</t>
  </si>
  <si>
    <t>MR0S18</t>
  </si>
  <si>
    <t>MRPNCP19</t>
  </si>
  <si>
    <t>MRPXPT20</t>
  </si>
  <si>
    <t>MRPNCP21</t>
  </si>
  <si>
    <t>MRNS22</t>
  </si>
  <si>
    <t>MRPCK23</t>
  </si>
  <si>
    <t>MRPCK24</t>
  </si>
  <si>
    <t>MR4H25</t>
  </si>
  <si>
    <t>PR4H24</t>
  </si>
  <si>
    <t>PR4H19 LF</t>
  </si>
  <si>
    <t>PR4H25</t>
  </si>
  <si>
    <t>DTSKO03</t>
  </si>
  <si>
    <t>IF PN/PX</t>
  </si>
  <si>
    <t xml:space="preserve"> P</t>
  </si>
  <si>
    <t>MR4M18</t>
  </si>
  <si>
    <t>PRPCK28</t>
  </si>
  <si>
    <t>MR4M28</t>
  </si>
  <si>
    <t>MR4M29</t>
  </si>
  <si>
    <t>MRPCK30</t>
  </si>
  <si>
    <t>MR0S31</t>
  </si>
  <si>
    <t>MRA32</t>
  </si>
  <si>
    <t>PR0S29</t>
  </si>
  <si>
    <t>PR0S30</t>
  </si>
  <si>
    <t>PRA31</t>
  </si>
  <si>
    <t>MRPCK23/24</t>
  </si>
  <si>
    <t>I/4H/PCK</t>
  </si>
  <si>
    <t>MRA33</t>
  </si>
  <si>
    <t>PRA31 LF</t>
  </si>
  <si>
    <t>PRA35</t>
  </si>
  <si>
    <t>REROUTING</t>
  </si>
  <si>
    <t>PR I/F 4H/PCK</t>
  </si>
  <si>
    <t>MR0S34</t>
  </si>
  <si>
    <t>MRPNCP35</t>
  </si>
  <si>
    <t>PCK30/0S31</t>
  </si>
  <si>
    <t>K3</t>
  </si>
  <si>
    <t>MRPNCP 03</t>
  </si>
  <si>
    <t>SRT/I./F</t>
  </si>
  <si>
    <t>T/</t>
  </si>
  <si>
    <t>MRPXPT36</t>
  </si>
  <si>
    <t>PRPCK38</t>
  </si>
  <si>
    <t>PR4M34L/F</t>
  </si>
  <si>
    <t>PR4M40</t>
  </si>
  <si>
    <t>MRPNCP37</t>
  </si>
  <si>
    <t>PR4M33</t>
  </si>
  <si>
    <t>MRNS39</t>
  </si>
  <si>
    <t>MRPCK40</t>
  </si>
  <si>
    <t>MR4H41</t>
  </si>
  <si>
    <t>PRNS36</t>
  </si>
  <si>
    <t>PRNS36LF</t>
  </si>
  <si>
    <t>PROS41</t>
  </si>
  <si>
    <t>PR0S41</t>
  </si>
  <si>
    <t>PR0S47</t>
  </si>
  <si>
    <t>PRA48</t>
  </si>
  <si>
    <t>MRPCK42</t>
  </si>
  <si>
    <t>MRPCK43</t>
  </si>
  <si>
    <t>MR4M44</t>
  </si>
  <si>
    <t>MR4M45</t>
  </si>
  <si>
    <t>PRA48LF</t>
  </si>
  <si>
    <t>PRA55</t>
  </si>
  <si>
    <t>MR4H45</t>
  </si>
  <si>
    <t>MRPCK46</t>
  </si>
  <si>
    <t>MRNS47</t>
  </si>
  <si>
    <t>MRPNCP48</t>
  </si>
  <si>
    <t>MR0S49</t>
  </si>
  <si>
    <t>MRA50</t>
  </si>
  <si>
    <t>PRA55LF</t>
  </si>
  <si>
    <t>MRA51</t>
  </si>
  <si>
    <t>MRA52</t>
  </si>
  <si>
    <t>MR0S53</t>
  </si>
  <si>
    <t>PR0S60</t>
  </si>
  <si>
    <t>PRPCK52</t>
  </si>
  <si>
    <t>PR4H44L/F</t>
  </si>
  <si>
    <t>PR4H59</t>
  </si>
  <si>
    <t>PR4H59/63</t>
  </si>
  <si>
    <t>PR4H63</t>
  </si>
  <si>
    <t>PRPCK62</t>
  </si>
  <si>
    <t>PR4M64</t>
  </si>
  <si>
    <t>DTSKO4</t>
  </si>
  <si>
    <t>MRNS57</t>
  </si>
  <si>
    <t>MRPCK58</t>
  </si>
  <si>
    <t>MR4H59</t>
  </si>
  <si>
    <t>PRNS53</t>
  </si>
  <si>
    <t>PR0S60 LF</t>
  </si>
  <si>
    <t>MR4H60</t>
  </si>
  <si>
    <t>MRPCK61</t>
  </si>
  <si>
    <t>MRNS62</t>
  </si>
  <si>
    <t>PR0S67</t>
  </si>
  <si>
    <t>MRA64</t>
  </si>
  <si>
    <t>MRA65</t>
  </si>
  <si>
    <t>PRA68 LF</t>
  </si>
  <si>
    <t>PRA69</t>
  </si>
  <si>
    <t>MRNS57/PCK58</t>
  </si>
  <si>
    <t xml:space="preserve"> PRIF SK/MS</t>
  </si>
  <si>
    <t>RI</t>
  </si>
  <si>
    <t>PRNS63</t>
  </si>
  <si>
    <t>MR0S66</t>
  </si>
  <si>
    <t>MRPNCP67</t>
  </si>
  <si>
    <t>PR0S73</t>
  </si>
  <si>
    <t>PR4H70</t>
  </si>
  <si>
    <t>MRPCK02</t>
  </si>
  <si>
    <t>MRNS03</t>
  </si>
  <si>
    <t>MRPCK04</t>
  </si>
  <si>
    <t>MR4M05</t>
  </si>
  <si>
    <t>MR4M06</t>
  </si>
  <si>
    <t>MR4M07</t>
  </si>
  <si>
    <t>MRPCK09</t>
  </si>
  <si>
    <t>MRNS10</t>
  </si>
  <si>
    <t>MRNS11</t>
  </si>
  <si>
    <t>MRPCK15</t>
  </si>
  <si>
    <t>MRNS16</t>
  </si>
  <si>
    <t>MRPCK18</t>
  </si>
  <si>
    <t>MR4H19</t>
  </si>
  <si>
    <t>MR4H20</t>
  </si>
  <si>
    <t>MRPCK21</t>
  </si>
  <si>
    <t>MR4M24</t>
  </si>
  <si>
    <t>BHARATPUR</t>
  </si>
  <si>
    <t>MR4M03</t>
  </si>
  <si>
    <t>MR3M04</t>
  </si>
  <si>
    <t>MRNS08</t>
  </si>
  <si>
    <t>MR4H10</t>
  </si>
  <si>
    <t>MRNS12</t>
  </si>
  <si>
    <t>MRPCK13</t>
  </si>
  <si>
    <t>MR4M14</t>
  </si>
  <si>
    <t>MR3M15</t>
  </si>
  <si>
    <t>MR4M16</t>
  </si>
  <si>
    <t>MRPCK17</t>
  </si>
  <si>
    <t>MRNS18</t>
  </si>
  <si>
    <t>MRNS19</t>
  </si>
  <si>
    <t>MRPCK20</t>
  </si>
  <si>
    <t>MR4H21</t>
  </si>
  <si>
    <t>MR3h422</t>
  </si>
  <si>
    <t>3h</t>
  </si>
  <si>
    <t>MR4H23</t>
  </si>
  <si>
    <t>MR0S827</t>
  </si>
  <si>
    <t>MRA828</t>
  </si>
  <si>
    <t>MRA829</t>
  </si>
  <si>
    <t>PR4H884</t>
  </si>
  <si>
    <t>PR4H898</t>
  </si>
  <si>
    <t>PRA893</t>
  </si>
  <si>
    <t>Lineflush</t>
  </si>
  <si>
    <t>PR4H898L/F</t>
  </si>
  <si>
    <t>PR4H900</t>
  </si>
  <si>
    <t>PRA894</t>
  </si>
  <si>
    <t>PR4H01</t>
  </si>
  <si>
    <t>PR4H883/884</t>
  </si>
  <si>
    <t>PR4H02</t>
  </si>
  <si>
    <t>PRPCK8978</t>
  </si>
  <si>
    <t>PR4M895/01</t>
  </si>
  <si>
    <t>PRPCK890</t>
  </si>
  <si>
    <t>PRPCK04/PRNS08</t>
  </si>
  <si>
    <t xml:space="preserve">PRA11 </t>
  </si>
  <si>
    <t>IF PCK/MS</t>
  </si>
  <si>
    <t>PR4M896</t>
  </si>
  <si>
    <t>IF M/S</t>
  </si>
  <si>
    <t>DTSK0 03</t>
  </si>
  <si>
    <t>PR4H27</t>
  </si>
  <si>
    <t>I/F MS/SKO</t>
  </si>
  <si>
    <t>MRPCK30/OS31</t>
  </si>
  <si>
    <t>MR4H27</t>
  </si>
  <si>
    <t>PR4M34</t>
  </si>
  <si>
    <t>PR4M38</t>
  </si>
  <si>
    <t>I/F PCK/MS</t>
  </si>
  <si>
    <t>MEPCK46/NS47</t>
  </si>
  <si>
    <t>MRPNCP</t>
  </si>
  <si>
    <t>MROS49</t>
  </si>
  <si>
    <t>PR4H44 LF</t>
  </si>
  <si>
    <t>MRA50 (DG)</t>
  </si>
  <si>
    <t>TK17 to LBT</t>
  </si>
  <si>
    <t>I/</t>
  </si>
  <si>
    <t>MR IF</t>
  </si>
  <si>
    <t>LBT 1</t>
  </si>
  <si>
    <t>MR4H822</t>
  </si>
  <si>
    <t>DEL-PANIPAT</t>
  </si>
  <si>
    <t>LBT 08</t>
  </si>
  <si>
    <t>MRPNCP802/804</t>
  </si>
  <si>
    <t>106B</t>
  </si>
  <si>
    <t>MRPNCP804</t>
  </si>
  <si>
    <t>103C</t>
  </si>
  <si>
    <t>MRPNCP804/MR0S830</t>
  </si>
  <si>
    <t>MRPNCP831/01</t>
  </si>
  <si>
    <t>1D</t>
  </si>
  <si>
    <t>MRPNCP03&amp;IF</t>
  </si>
  <si>
    <t>105/106B</t>
  </si>
  <si>
    <t>LBT08</t>
  </si>
  <si>
    <t>MRPNCP831/01/03</t>
  </si>
  <si>
    <t>MRNS13</t>
  </si>
  <si>
    <t>LBT8</t>
  </si>
  <si>
    <t>MR0S314</t>
  </si>
  <si>
    <t>MRPNCP3</t>
  </si>
  <si>
    <t>IF PN/SK</t>
  </si>
  <si>
    <t>DTSKO2</t>
  </si>
  <si>
    <t>01D</t>
  </si>
  <si>
    <t>DTSK0 02</t>
  </si>
  <si>
    <t>106B/105</t>
  </si>
  <si>
    <t>MR4H25/26</t>
  </si>
  <si>
    <t>MR0S18/DTSK0 03</t>
  </si>
  <si>
    <t>PR0S18/PCK15</t>
  </si>
  <si>
    <t>NS23/0S24/30</t>
  </si>
  <si>
    <t>23</t>
  </si>
  <si>
    <t>MRPNCP03/19</t>
  </si>
  <si>
    <t>MRPNCP3 &amp;19</t>
  </si>
  <si>
    <t>105&amp;106B</t>
  </si>
  <si>
    <t>MRPNCP19&amp;31</t>
  </si>
  <si>
    <t>MRPNCP21/35</t>
  </si>
  <si>
    <t>MRPXPT35</t>
  </si>
  <si>
    <t>PROS41/PCK38/NS36/0S4I</t>
  </si>
  <si>
    <t>MRPNCP38/45/35</t>
  </si>
  <si>
    <t>IF PN/SKO</t>
  </si>
  <si>
    <t>IF PN SKO</t>
  </si>
  <si>
    <t>MR4H254</t>
  </si>
  <si>
    <t>TUNDLA</t>
  </si>
  <si>
    <t>MR3H388/389</t>
  </si>
  <si>
    <t>1B</t>
  </si>
  <si>
    <t>1E</t>
  </si>
  <si>
    <t>2A</t>
  </si>
  <si>
    <t>3D</t>
  </si>
  <si>
    <t>3A</t>
  </si>
  <si>
    <t>MR3M05</t>
  </si>
  <si>
    <t>3E</t>
  </si>
  <si>
    <t>2B</t>
  </si>
  <si>
    <t>01C</t>
  </si>
  <si>
    <t>1C</t>
  </si>
  <si>
    <t>3B</t>
  </si>
  <si>
    <t>MR3H22</t>
  </si>
  <si>
    <t>MRPXPT68</t>
  </si>
  <si>
    <t>MRPNCP69</t>
  </si>
  <si>
    <t>PRPCK75</t>
  </si>
  <si>
    <t>PR0S73 LF</t>
  </si>
  <si>
    <t>PRA78</t>
  </si>
  <si>
    <t>MRNS70</t>
  </si>
  <si>
    <t>MRPCK71</t>
  </si>
  <si>
    <t>MR4M72</t>
  </si>
  <si>
    <t>MR4M73</t>
  </si>
  <si>
    <t>MR4M74</t>
  </si>
  <si>
    <t>MR4M75</t>
  </si>
  <si>
    <t>MRPCK76</t>
  </si>
  <si>
    <t>MR4H77</t>
  </si>
  <si>
    <t>MR4H78</t>
  </si>
  <si>
    <t>PRA78LF</t>
  </si>
  <si>
    <t>MRPCK79</t>
  </si>
  <si>
    <t>MRNS80</t>
  </si>
  <si>
    <t>MRPNCP81</t>
  </si>
  <si>
    <t>PR0S88</t>
  </si>
  <si>
    <t>PRPCK84</t>
  </si>
  <si>
    <t>PR4M81LF</t>
  </si>
  <si>
    <t>PR4M87</t>
  </si>
  <si>
    <t>DTSKO05</t>
  </si>
  <si>
    <t>PR4M87LF</t>
  </si>
  <si>
    <t>PR4M88</t>
  </si>
  <si>
    <t>MR0S82</t>
  </si>
  <si>
    <t>MR0S83</t>
  </si>
  <si>
    <t>MRA84</t>
  </si>
  <si>
    <t>PR4H86</t>
  </si>
  <si>
    <t>MRA85</t>
  </si>
  <si>
    <t>MRA86</t>
  </si>
  <si>
    <t>MR0S87</t>
  </si>
  <si>
    <t>MRPNCP88</t>
  </si>
  <si>
    <t>PR0S89 LF</t>
  </si>
  <si>
    <t>PR0S98</t>
  </si>
  <si>
    <t>PRA95</t>
  </si>
  <si>
    <t>A9</t>
  </si>
  <si>
    <t>MRPXPT90</t>
  </si>
  <si>
    <t>MRPXPT91</t>
  </si>
  <si>
    <t>MRPNCP92</t>
  </si>
  <si>
    <t>MRNS93</t>
  </si>
  <si>
    <t>MRPCK94</t>
  </si>
  <si>
    <t>MR4H95</t>
  </si>
  <si>
    <t>PRA95 LF</t>
  </si>
  <si>
    <t>PRA99</t>
  </si>
  <si>
    <t>MR4H96</t>
  </si>
  <si>
    <t>MR4H97</t>
  </si>
  <si>
    <t>PR0S89</t>
  </si>
  <si>
    <t>MR4H98</t>
  </si>
  <si>
    <t>PRA99L/F</t>
  </si>
  <si>
    <t>PRA103</t>
  </si>
  <si>
    <t>PR0S109</t>
  </si>
  <si>
    <t>MRPCK99</t>
  </si>
  <si>
    <t>MR4M100</t>
  </si>
  <si>
    <t>MR4M101</t>
  </si>
  <si>
    <t>PRPCK102</t>
  </si>
  <si>
    <t>PR4H91</t>
  </si>
  <si>
    <t>PR4H107</t>
  </si>
  <si>
    <t>MRPCK102</t>
  </si>
  <si>
    <t>MR0S103</t>
  </si>
  <si>
    <t>MRA104</t>
  </si>
  <si>
    <t>PR4H108</t>
  </si>
  <si>
    <t>lbt01/02</t>
  </si>
  <si>
    <t>MRA105</t>
  </si>
  <si>
    <t>MRA106</t>
  </si>
  <si>
    <t>MR0S107</t>
  </si>
  <si>
    <t>MRPN108</t>
  </si>
  <si>
    <t>PRPCK111</t>
  </si>
  <si>
    <t>LBT 03</t>
  </si>
  <si>
    <t>PR4M105</t>
  </si>
  <si>
    <t>DTSK0 06</t>
  </si>
  <si>
    <t>MRPNCP108</t>
  </si>
  <si>
    <t>MRPXPT109</t>
  </si>
  <si>
    <t>MRPNCP110</t>
  </si>
  <si>
    <t>MRNS111</t>
  </si>
  <si>
    <t>MRPCK112</t>
  </si>
  <si>
    <t>MR4H113</t>
  </si>
  <si>
    <t>PR4M113</t>
  </si>
  <si>
    <t>PRPCK102/111</t>
  </si>
  <si>
    <t>LBT03</t>
  </si>
  <si>
    <t>PRNS53 LF</t>
  </si>
  <si>
    <t>PRNS115</t>
  </si>
  <si>
    <t>PROS109 LF</t>
  </si>
  <si>
    <t>PROS116</t>
  </si>
  <si>
    <t>PRA117</t>
  </si>
  <si>
    <t>PR-A-117</t>
  </si>
  <si>
    <t>/Tk 35</t>
  </si>
  <si>
    <t>-A</t>
  </si>
  <si>
    <t>MRPCK115</t>
  </si>
  <si>
    <t>MRNS116</t>
  </si>
  <si>
    <t>MRPNCP117</t>
  </si>
  <si>
    <t>/Tk 31</t>
  </si>
  <si>
    <t>PR-A-121</t>
  </si>
  <si>
    <t>PR I/F(PCK/4M)</t>
  </si>
  <si>
    <t>MR I/F(NS/PNCP)</t>
  </si>
  <si>
    <t>MRPCK28</t>
  </si>
  <si>
    <t>MRNS29</t>
  </si>
  <si>
    <t>MR4H31</t>
  </si>
  <si>
    <t>MRPCK33</t>
  </si>
  <si>
    <t>MRNS34</t>
  </si>
  <si>
    <t>MRPCK35</t>
  </si>
  <si>
    <t>MR4H36</t>
  </si>
  <si>
    <t>MRPCK37</t>
  </si>
  <si>
    <t>MR4M25</t>
  </si>
  <si>
    <t>MR4M26</t>
  </si>
  <si>
    <t>MR4M27</t>
  </si>
  <si>
    <t>MR4M35</t>
  </si>
  <si>
    <t>MRPCK36</t>
  </si>
  <si>
    <t>MR4H37</t>
  </si>
  <si>
    <t>MRPCK38</t>
  </si>
  <si>
    <t>MRPCK39</t>
  </si>
  <si>
    <t>MRNS40</t>
  </si>
  <si>
    <t>MRPCK41</t>
  </si>
  <si>
    <t>MR4M42</t>
  </si>
  <si>
    <t>I/F,L/F</t>
  </si>
  <si>
    <t>PR4M81</t>
  </si>
  <si>
    <t>PR4M 105</t>
  </si>
  <si>
    <t>PR0S116</t>
  </si>
  <si>
    <t>24,13</t>
  </si>
  <si>
    <t>MR4H59/60</t>
  </si>
  <si>
    <t>MR IF 4H/PCK</t>
  </si>
  <si>
    <t>MRPCK61/0S62/NS63</t>
  </si>
  <si>
    <t>MRPNCP48/38</t>
  </si>
  <si>
    <t>MRPNCP54/56/67</t>
  </si>
  <si>
    <t>105/106C</t>
  </si>
  <si>
    <t>NS,I/F</t>
  </si>
  <si>
    <t>,I</t>
  </si>
  <si>
    <t>PR0S/PRNS73,62,84,53</t>
  </si>
  <si>
    <t>MRPNCP56/67</t>
  </si>
  <si>
    <t>DTSKO5</t>
  </si>
  <si>
    <t>DTSKO05/MRPCK76</t>
  </si>
  <si>
    <t>LBT01/01</t>
  </si>
  <si>
    <t>Interface</t>
  </si>
  <si>
    <t>te</t>
  </si>
  <si>
    <t>PN81+PCK</t>
  </si>
  <si>
    <t>81</t>
  </si>
  <si>
    <t>105, 106B</t>
  </si>
  <si>
    <t>MRPNCP69/81</t>
  </si>
  <si>
    <t>I/FPN81/0S87</t>
  </si>
  <si>
    <t>PR0S88/NS53/0S89</t>
  </si>
  <si>
    <t>MRPXPT90/91</t>
  </si>
  <si>
    <t>12+1C</t>
  </si>
  <si>
    <t>MRPNCP[92</t>
  </si>
  <si>
    <t>MR4H95/96</t>
  </si>
  <si>
    <t>I/FPN/0SKO103</t>
  </si>
  <si>
    <t>105B</t>
  </si>
  <si>
    <t>MRPN88</t>
  </si>
  <si>
    <t>i/f</t>
  </si>
  <si>
    <t>TK/106B</t>
  </si>
  <si>
    <t>f</t>
  </si>
  <si>
    <t>DTSKO6</t>
  </si>
  <si>
    <t>TK/103C</t>
  </si>
  <si>
    <t>MR-PNCP-108</t>
  </si>
  <si>
    <t>-P</t>
  </si>
  <si>
    <t>TK/106B +105</t>
  </si>
  <si>
    <t>MR-PXPT-109</t>
  </si>
  <si>
    <t>TK/12</t>
  </si>
  <si>
    <t>MR4H43</t>
  </si>
  <si>
    <t>MR4H-37</t>
  </si>
  <si>
    <t>MRPCK-38,39,MRNS-40,MRPCK-41</t>
  </si>
  <si>
    <t>MR4M-42</t>
  </si>
  <si>
    <t>Total</t>
  </si>
  <si>
    <t>MRNS118</t>
  </si>
  <si>
    <t>MR4M120</t>
  </si>
  <si>
    <t>PRA121LF</t>
  </si>
  <si>
    <t>PRA124</t>
  </si>
  <si>
    <t>MR4M121</t>
  </si>
  <si>
    <t>PRA125</t>
  </si>
  <si>
    <t>PR0S128</t>
  </si>
  <si>
    <t>PRPCK126</t>
  </si>
  <si>
    <t>PR4H91L/F</t>
  </si>
  <si>
    <t>PR4H127</t>
  </si>
  <si>
    <t>MR4M122</t>
  </si>
  <si>
    <t>MRPCK123</t>
  </si>
  <si>
    <t>MR4H124</t>
  </si>
  <si>
    <t>MRPCK125</t>
  </si>
  <si>
    <t>MRA127</t>
  </si>
  <si>
    <t>PR4H133</t>
  </si>
  <si>
    <t>MRA128</t>
  </si>
  <si>
    <t>MR0S129</t>
  </si>
  <si>
    <t>MRPNCP130</t>
  </si>
  <si>
    <t>PRPCK132</t>
  </si>
  <si>
    <t>PRNS134LF</t>
  </si>
  <si>
    <t>PRNS136</t>
  </si>
  <si>
    <t>MRPXPT131</t>
  </si>
  <si>
    <t>DTSKO07</t>
  </si>
  <si>
    <t>MRPNCP132</t>
  </si>
  <si>
    <t>MRNS133</t>
  </si>
  <si>
    <t>MRPCK134</t>
  </si>
  <si>
    <t>MR4H135</t>
  </si>
  <si>
    <t>MR4H136</t>
  </si>
  <si>
    <t>PR4H137</t>
  </si>
  <si>
    <t>DTSKO 07</t>
  </si>
  <si>
    <t>MRPCK137</t>
  </si>
  <si>
    <t>MRNS138</t>
  </si>
  <si>
    <t>MRPNCP139</t>
  </si>
  <si>
    <t>PRPCK142</t>
  </si>
  <si>
    <t>PR0S138</t>
  </si>
  <si>
    <t>PR0S143</t>
  </si>
  <si>
    <t>PRA144</t>
  </si>
  <si>
    <t>MRPXPT140</t>
  </si>
  <si>
    <t>MRPNCP141</t>
  </si>
  <si>
    <t>MR0S142</t>
  </si>
  <si>
    <t>PRA144 LF</t>
  </si>
  <si>
    <t>PRA147</t>
  </si>
  <si>
    <t>MROS142</t>
  </si>
  <si>
    <t>MRA143</t>
  </si>
  <si>
    <t>MRA144</t>
  </si>
  <si>
    <t>PRA147 LF</t>
  </si>
  <si>
    <t>PRA150</t>
  </si>
  <si>
    <t>MRPCK137/MRNS138</t>
  </si>
  <si>
    <t>IF NS/PCK/PNCP</t>
  </si>
  <si>
    <t>MRNS45</t>
  </si>
  <si>
    <t>MR4H47</t>
  </si>
  <si>
    <t>MR4H38</t>
  </si>
  <si>
    <t>MR4H39</t>
  </si>
  <si>
    <t>MRNS41</t>
  </si>
  <si>
    <t>MRNS42</t>
  </si>
  <si>
    <t>MRPCK45</t>
  </si>
  <si>
    <t>MR4H46</t>
  </si>
  <si>
    <t>MRA145</t>
  </si>
  <si>
    <t>MR0S146</t>
  </si>
  <si>
    <t>MR4M148</t>
  </si>
  <si>
    <t>MR4M149</t>
  </si>
  <si>
    <t>PRPCK152</t>
  </si>
  <si>
    <t>PR4H151</t>
  </si>
  <si>
    <t>MR4M150</t>
  </si>
  <si>
    <t>PR4H151L/F</t>
  </si>
  <si>
    <t>PR4H153</t>
  </si>
  <si>
    <t>DTSK0 08</t>
  </si>
  <si>
    <t>TK17</t>
  </si>
  <si>
    <t>MRPCK151</t>
  </si>
  <si>
    <t>MRPCK152</t>
  </si>
  <si>
    <t>MR4H153</t>
  </si>
  <si>
    <t>MR4H154</t>
  </si>
  <si>
    <t>PR4H153L/F</t>
  </si>
  <si>
    <t>PR4H158</t>
  </si>
  <si>
    <t>MRPCK155</t>
  </si>
  <si>
    <t>MRNS156</t>
  </si>
  <si>
    <t>MRPNCP157</t>
  </si>
  <si>
    <t>MRPXPT158</t>
  </si>
  <si>
    <t>PRPCK161</t>
  </si>
  <si>
    <t>LBT3</t>
  </si>
  <si>
    <t>PR4M157</t>
  </si>
  <si>
    <t>DTSKO8</t>
  </si>
  <si>
    <t>MRPCK151/152</t>
  </si>
  <si>
    <t>MRPNCP159</t>
  </si>
  <si>
    <t>MRNS160</t>
  </si>
  <si>
    <t>MRPCK161</t>
  </si>
  <si>
    <t>MR4H162</t>
  </si>
  <si>
    <t>MR4H163</t>
  </si>
  <si>
    <t>PR4M157 LF</t>
  </si>
  <si>
    <t>PR4M162</t>
  </si>
  <si>
    <t>PRNS160</t>
  </si>
  <si>
    <t>PR0S155</t>
  </si>
  <si>
    <t>PR0S164</t>
  </si>
  <si>
    <t>PRA165</t>
  </si>
  <si>
    <t>MR4H153/154</t>
  </si>
  <si>
    <t>PRA165 LF</t>
  </si>
  <si>
    <t>MR0S165</t>
  </si>
  <si>
    <t>MRA166</t>
  </si>
  <si>
    <t>MRA167</t>
  </si>
  <si>
    <t>MRA168</t>
  </si>
  <si>
    <t>PRA167 LF</t>
  </si>
  <si>
    <t>PRA169</t>
  </si>
  <si>
    <t>MRNS160/MRPCK161</t>
  </si>
  <si>
    <t>MR0S169</t>
  </si>
  <si>
    <t>MRPCK171</t>
  </si>
  <si>
    <t>MR4M173</t>
  </si>
  <si>
    <t>MRPCK174</t>
  </si>
  <si>
    <t>MRNS175</t>
  </si>
  <si>
    <t>MRPNCP176</t>
  </si>
  <si>
    <t>DTSKO09</t>
  </si>
  <si>
    <t>LBT139</t>
  </si>
  <si>
    <t>MRNS177</t>
  </si>
  <si>
    <t>MR4H179</t>
  </si>
  <si>
    <t>PR0S173</t>
  </si>
  <si>
    <t>PRA175</t>
  </si>
  <si>
    <t>PRA175L/F</t>
  </si>
  <si>
    <t>DTSKO 09</t>
  </si>
  <si>
    <t>MR4H180</t>
  </si>
  <si>
    <t>PRPCK171</t>
  </si>
  <si>
    <t>PR4H177</t>
  </si>
  <si>
    <t>MR4H181</t>
  </si>
  <si>
    <t>MRPCK182</t>
  </si>
  <si>
    <t>MRNS183</t>
  </si>
  <si>
    <t>MR I/F(PNCP176/NS177)</t>
  </si>
  <si>
    <t>MR I/F(PCK/4H)</t>
  </si>
  <si>
    <t>MRPNCP184</t>
  </si>
  <si>
    <t>MRPXPT185</t>
  </si>
  <si>
    <t>PR4H177 LF</t>
  </si>
  <si>
    <t>PR4H183</t>
  </si>
  <si>
    <t>MRPNCP186</t>
  </si>
  <si>
    <t>MRPNCP187</t>
  </si>
  <si>
    <t>MRNS188</t>
  </si>
  <si>
    <t>MRPCK189</t>
  </si>
  <si>
    <t>MR4H190</t>
  </si>
  <si>
    <t>TK-17</t>
  </si>
  <si>
    <t>MR4H191</t>
  </si>
  <si>
    <t>MRPCK192</t>
  </si>
  <si>
    <t>MR4M193</t>
  </si>
  <si>
    <t>MR I/F(PN/NS)</t>
  </si>
  <si>
    <t>MR4M194</t>
  </si>
  <si>
    <t>MR4M195</t>
  </si>
  <si>
    <t>PRPCK185</t>
  </si>
  <si>
    <t>PRNS178</t>
  </si>
  <si>
    <t>PRNS190</t>
  </si>
  <si>
    <t>PR0S191</t>
  </si>
  <si>
    <t>PRA189</t>
  </si>
  <si>
    <t>MR4M196</t>
  </si>
  <si>
    <t>MRPCK197</t>
  </si>
  <si>
    <t>MR0S198</t>
  </si>
  <si>
    <t>PRA193</t>
  </si>
  <si>
    <t>MR I/F(4H/PCK)</t>
  </si>
  <si>
    <t>MRA199</t>
  </si>
  <si>
    <t>MRA200</t>
  </si>
  <si>
    <t>MRA201</t>
  </si>
  <si>
    <t>MR0S202</t>
  </si>
  <si>
    <t>MRPNCP203</t>
  </si>
  <si>
    <t>MRNS204</t>
  </si>
  <si>
    <t>MRPCK205</t>
  </si>
  <si>
    <t>MR4H206</t>
  </si>
  <si>
    <t>MR4H207</t>
  </si>
  <si>
    <t>MRPCK208</t>
  </si>
  <si>
    <t>MRNS209</t>
  </si>
  <si>
    <t>MRPNCP210</t>
  </si>
  <si>
    <t>MRPXPT211</t>
  </si>
  <si>
    <t>PRA201</t>
  </si>
  <si>
    <t>MRPNCP212</t>
  </si>
  <si>
    <t>MRNS213</t>
  </si>
  <si>
    <t>MR4H215</t>
  </si>
  <si>
    <t>PRA201LF</t>
  </si>
  <si>
    <t>PRA204</t>
  </si>
  <si>
    <t>MR4H216</t>
  </si>
  <si>
    <t>MR4M218</t>
  </si>
  <si>
    <t>I/FPX/PN</t>
  </si>
  <si>
    <t>I/F PN/NS</t>
  </si>
  <si>
    <t>MR4M219</t>
  </si>
  <si>
    <t>MR4M220</t>
  </si>
  <si>
    <t>PRA204L/F</t>
  </si>
  <si>
    <t>PRA210</t>
  </si>
  <si>
    <t>MRPNCP223</t>
  </si>
  <si>
    <t>MRPXPT224</t>
  </si>
  <si>
    <t>MRPNCP225</t>
  </si>
  <si>
    <t>MR0S226</t>
  </si>
  <si>
    <t>MR0S227</t>
  </si>
  <si>
    <t>MRA228</t>
  </si>
  <si>
    <t>PRA210 LF</t>
  </si>
  <si>
    <t>I/H 4H/PCK</t>
  </si>
  <si>
    <t>MRA229</t>
  </si>
  <si>
    <t>I/F,PN/PX</t>
  </si>
  <si>
    <t>MRA230</t>
  </si>
  <si>
    <t>MR0S231</t>
  </si>
  <si>
    <t>MRPCK233</t>
  </si>
  <si>
    <t>MR4H234</t>
  </si>
  <si>
    <t>MR4H48</t>
  </si>
  <si>
    <t>MRPCK49</t>
  </si>
  <si>
    <t>MRNS50</t>
  </si>
  <si>
    <t>MRPCK51</t>
  </si>
  <si>
    <t>MR4H52</t>
  </si>
  <si>
    <t>MR4H53</t>
  </si>
  <si>
    <t>MR4H54</t>
  </si>
  <si>
    <t>MRPCK55</t>
  </si>
  <si>
    <t>MRNS56</t>
  </si>
  <si>
    <t>MRPCK57</t>
  </si>
  <si>
    <t>MR4M58</t>
  </si>
  <si>
    <t>MRPCK59</t>
  </si>
  <si>
    <t>MRNS60</t>
  </si>
  <si>
    <t>MR4H62</t>
  </si>
  <si>
    <t>MR4H63</t>
  </si>
  <si>
    <t>MRNS65</t>
  </si>
  <si>
    <t>MR4H67</t>
  </si>
  <si>
    <t>MR3M51</t>
  </si>
  <si>
    <t>MR4M52</t>
  </si>
  <si>
    <t>MRPCK53</t>
  </si>
  <si>
    <t>MRNS54</t>
  </si>
  <si>
    <t>MR4H56</t>
  </si>
  <si>
    <t>MR4M65</t>
  </si>
  <si>
    <t>MR4M66</t>
  </si>
  <si>
    <t>MR3M67</t>
  </si>
  <si>
    <t>MRPCK70</t>
  </si>
  <si>
    <t>MRNS71</t>
  </si>
  <si>
    <t>MRPCK72</t>
  </si>
  <si>
    <t>MR4H73</t>
  </si>
  <si>
    <t>MR4H235</t>
  </si>
  <si>
    <t>MRPCK236</t>
  </si>
  <si>
    <t>MR4M237</t>
  </si>
  <si>
    <t>MR4M238</t>
  </si>
  <si>
    <t>MR0SK231</t>
  </si>
  <si>
    <t>MR4M239</t>
  </si>
  <si>
    <t>PR0S222</t>
  </si>
  <si>
    <t>PR0S223</t>
  </si>
  <si>
    <t>PRA224</t>
  </si>
  <si>
    <t>MRPCK240</t>
  </si>
  <si>
    <t>MRNS241</t>
  </si>
  <si>
    <t>MRPNCP242</t>
  </si>
  <si>
    <t>PRA224 LF</t>
  </si>
  <si>
    <t>PRA227</t>
  </si>
  <si>
    <t>MRNS243</t>
  </si>
  <si>
    <t>MRPCK244</t>
  </si>
  <si>
    <t>IF 4M239/PCK240</t>
  </si>
  <si>
    <t>IF PN242/NS241</t>
  </si>
  <si>
    <t>PRA227 LF</t>
  </si>
  <si>
    <t>PRA231</t>
  </si>
  <si>
    <t>MRPNCP189</t>
  </si>
  <si>
    <t>MRPCK247</t>
  </si>
  <si>
    <t>MR0S248</t>
  </si>
  <si>
    <t>MR0S249</t>
  </si>
  <si>
    <t>MRA250</t>
  </si>
  <si>
    <t>MRA251</t>
  </si>
  <si>
    <t>MRPNCP233</t>
  </si>
  <si>
    <t>MRA252</t>
  </si>
  <si>
    <t>MR0S253</t>
  </si>
  <si>
    <t>MRPNCP254</t>
  </si>
  <si>
    <t>MRPXPT255</t>
  </si>
  <si>
    <t>MRNS257</t>
  </si>
  <si>
    <t>MRPCK258</t>
  </si>
  <si>
    <t>MR4H259</t>
  </si>
  <si>
    <t>MR4H260</t>
  </si>
  <si>
    <t>I/F 0S/PN</t>
  </si>
  <si>
    <t>I/F PN/PX</t>
  </si>
  <si>
    <t>MRPCK261</t>
  </si>
  <si>
    <t>MR4M262</t>
  </si>
  <si>
    <t>MR4M263</t>
  </si>
  <si>
    <t>PRA238</t>
  </si>
  <si>
    <t>MR4M264</t>
  </si>
  <si>
    <t>PRA238L/F</t>
  </si>
  <si>
    <t>MRPCK265</t>
  </si>
  <si>
    <t>MRNS266</t>
  </si>
  <si>
    <t>MRPNCP267</t>
  </si>
  <si>
    <t>PR0S247</t>
  </si>
  <si>
    <t>PRA245LF</t>
  </si>
  <si>
    <t>MRPXPT268</t>
  </si>
  <si>
    <t>MRPNCP269</t>
  </si>
  <si>
    <t>MRNS270</t>
  </si>
  <si>
    <t>MR4H272</t>
  </si>
  <si>
    <t>MR4H273</t>
  </si>
  <si>
    <t>PR0S250</t>
  </si>
  <si>
    <t>MRPCk265</t>
  </si>
  <si>
    <t>I/FNS/PN</t>
  </si>
  <si>
    <t>MR3H273</t>
  </si>
  <si>
    <t>MR4H274</t>
  </si>
  <si>
    <t>MRPCK275</t>
  </si>
  <si>
    <t>MR0S280</t>
  </si>
  <si>
    <t>MRPNCP281</t>
  </si>
  <si>
    <t>MRNS282</t>
  </si>
  <si>
    <t>MRPCK283</t>
  </si>
  <si>
    <t>MR4M284</t>
  </si>
  <si>
    <t>DTSKO14</t>
  </si>
  <si>
    <t>DTSK0 14</t>
  </si>
  <si>
    <t>PRA248 LF</t>
  </si>
  <si>
    <t>PRA264</t>
  </si>
  <si>
    <t>MRPCK290</t>
  </si>
  <si>
    <t>MRNS291</t>
  </si>
  <si>
    <t>MRPXPT293</t>
  </si>
  <si>
    <t>PRA264L/F</t>
  </si>
  <si>
    <t>PRA266</t>
  </si>
  <si>
    <t>MRNS295</t>
  </si>
  <si>
    <t>MRPCK296</t>
  </si>
  <si>
    <t>MR4H297</t>
  </si>
  <si>
    <t>PRA266 L/F</t>
  </si>
  <si>
    <t>PRA268</t>
  </si>
  <si>
    <t>PRA268L/F</t>
  </si>
  <si>
    <t>PRA271</t>
  </si>
  <si>
    <t>MRNS301</t>
  </si>
  <si>
    <t>MRPNCP302</t>
  </si>
  <si>
    <t>MRPXPT303</t>
  </si>
  <si>
    <t>MRNS295/PCK296</t>
  </si>
  <si>
    <t>MR I/F(4H297/PCK296)</t>
  </si>
  <si>
    <t>MRPNCP304</t>
  </si>
  <si>
    <t>MRNS305</t>
  </si>
  <si>
    <t>MRPCK306</t>
  </si>
  <si>
    <t>MR4M307</t>
  </si>
  <si>
    <t>MR4M308</t>
  </si>
  <si>
    <t>PRA271 LF</t>
  </si>
  <si>
    <t>PRA274</t>
  </si>
  <si>
    <t>MR4M309</t>
  </si>
  <si>
    <t>I/FPN/PX</t>
  </si>
  <si>
    <t>MRPCK310</t>
  </si>
  <si>
    <t>MR0S311</t>
  </si>
  <si>
    <t>MR0S312</t>
  </si>
  <si>
    <t>MRA313</t>
  </si>
  <si>
    <t>MRA314</t>
  </si>
  <si>
    <t>MRA315</t>
  </si>
  <si>
    <t>MR0S316</t>
  </si>
  <si>
    <t>MR4H68</t>
  </si>
  <si>
    <t>MRPCK69</t>
  </si>
  <si>
    <t>MR4H72</t>
  </si>
  <si>
    <t>MRPCK74</t>
  </si>
  <si>
    <t>MRNS75</t>
  </si>
  <si>
    <t>MR4M77</t>
  </si>
  <si>
    <t>MRPCK78</t>
  </si>
  <si>
    <t>MRNS79</t>
  </si>
  <si>
    <t>MRPCK80</t>
  </si>
  <si>
    <t>MR4H81</t>
  </si>
  <si>
    <t>MRPCK82</t>
  </si>
  <si>
    <t>MR4H83</t>
  </si>
  <si>
    <t>MR4H84</t>
  </si>
  <si>
    <t>MR4M76</t>
  </si>
  <si>
    <t>MRPCK77</t>
  </si>
  <si>
    <t>MRNS78</t>
  </si>
  <si>
    <t>MR4H80</t>
  </si>
  <si>
    <t>MR4M83</t>
  </si>
  <si>
    <t>MR3M84</t>
  </si>
  <si>
    <t>MR4M85</t>
  </si>
  <si>
    <t>MR4M86</t>
  </si>
  <si>
    <t>MRPCK87</t>
  </si>
  <si>
    <t>MRNS88</t>
  </si>
  <si>
    <t>MRPCK89</t>
  </si>
  <si>
    <t>MR4M90</t>
  </si>
  <si>
    <t>MR4M91</t>
  </si>
  <si>
    <t>MRPCK92</t>
  </si>
  <si>
    <t>MR4H93</t>
  </si>
  <si>
    <t>MRPNCP317</t>
  </si>
  <si>
    <t>MRNS318</t>
  </si>
  <si>
    <t>MRPCK319</t>
  </si>
  <si>
    <t>MR4H320</t>
  </si>
  <si>
    <t>MR4H321</t>
  </si>
  <si>
    <t>PRA274 LF</t>
  </si>
  <si>
    <t>PRA279</t>
  </si>
  <si>
    <t>IF 0S/PN</t>
  </si>
  <si>
    <t>MR4H322</t>
  </si>
  <si>
    <t>PRA279 LF</t>
  </si>
  <si>
    <t>PRA280</t>
  </si>
  <si>
    <t>MRPCK323</t>
  </si>
  <si>
    <t>MRNS324</t>
  </si>
  <si>
    <t>MRPNCP325</t>
  </si>
  <si>
    <t>MRPXPT326</t>
  </si>
  <si>
    <t>MRPNCP327</t>
  </si>
  <si>
    <t>PRA280L/F</t>
  </si>
  <si>
    <t>PRA286</t>
  </si>
  <si>
    <t>MRNS328</t>
  </si>
  <si>
    <t>MRPCK329</t>
  </si>
  <si>
    <t>MR4M330</t>
  </si>
  <si>
    <t>PRA287</t>
  </si>
  <si>
    <t>MRPCK333</t>
  </si>
  <si>
    <t>MR4H334</t>
  </si>
  <si>
    <t>PRA287 LF</t>
  </si>
  <si>
    <t>PRA289</t>
  </si>
  <si>
    <t>IF NS/PN</t>
  </si>
  <si>
    <t>MR0S338</t>
  </si>
  <si>
    <t>MRA339</t>
  </si>
  <si>
    <t>PRA293</t>
  </si>
  <si>
    <t>MR I/F(4M/PCK)</t>
  </si>
  <si>
    <t>MRA340</t>
  </si>
  <si>
    <t>MR0S341</t>
  </si>
  <si>
    <t>MRPCK342</t>
  </si>
  <si>
    <t>MR I/F(PN/OS)</t>
  </si>
  <si>
    <t>MRPNCP348</t>
  </si>
  <si>
    <t>MRPXPT349</t>
  </si>
  <si>
    <t>PRA293L/F</t>
  </si>
  <si>
    <t>PRA297</t>
  </si>
  <si>
    <t>I/FATF/OS</t>
  </si>
  <si>
    <t>MRPNCP350</t>
  </si>
  <si>
    <t>MRNS351</t>
  </si>
  <si>
    <t>MR4M353</t>
  </si>
  <si>
    <t>MR4M355</t>
  </si>
  <si>
    <t>I/FPN/PXPT</t>
  </si>
  <si>
    <t>MR4H357</t>
  </si>
  <si>
    <t>MR4H358</t>
  </si>
  <si>
    <t>IF PN/NS</t>
  </si>
  <si>
    <t>MR0S360</t>
  </si>
  <si>
    <t>MRA361</t>
  </si>
  <si>
    <t>MRA362</t>
  </si>
  <si>
    <t>MR0S363</t>
  </si>
  <si>
    <t>PRA302</t>
  </si>
  <si>
    <t>MRPCK364</t>
  </si>
  <si>
    <t>MR4M365</t>
  </si>
  <si>
    <t>MR4M366</t>
  </si>
  <si>
    <t>PRA302LF</t>
  </si>
  <si>
    <t>PRA307</t>
  </si>
  <si>
    <t>DTSKO16</t>
  </si>
  <si>
    <t>MRPCK367</t>
  </si>
  <si>
    <t>MR4H368</t>
  </si>
  <si>
    <t>MR4H369</t>
  </si>
  <si>
    <t>MR IF OS/PCK</t>
  </si>
  <si>
    <t>I/F4M/PCK367</t>
  </si>
  <si>
    <t>I/FPCK367/4H368</t>
  </si>
  <si>
    <t>MRPCK370</t>
  </si>
  <si>
    <t>MRNS371</t>
  </si>
  <si>
    <t>MRPNCP372</t>
  </si>
  <si>
    <t>MRPXPT373</t>
  </si>
  <si>
    <t>MRPNCP375</t>
  </si>
  <si>
    <t>MR0S376</t>
  </si>
  <si>
    <t>MRA377</t>
  </si>
  <si>
    <t>PRA307LF</t>
  </si>
  <si>
    <t>PRA313</t>
  </si>
  <si>
    <t>MRA378</t>
  </si>
  <si>
    <t>PRA313 L/F</t>
  </si>
  <si>
    <t>PRA315</t>
  </si>
  <si>
    <t>MRI/F(4H/PCK)</t>
  </si>
  <si>
    <t>MRI/F(NS/PN)</t>
  </si>
  <si>
    <t>MRI/F(PN/PX)</t>
  </si>
  <si>
    <t>MRPNCP374/375</t>
  </si>
  <si>
    <t>MR0S379</t>
  </si>
  <si>
    <t>MRPCK380</t>
  </si>
  <si>
    <t>MR4H381</t>
  </si>
  <si>
    <t>MR4H382</t>
  </si>
  <si>
    <t>DTSK017</t>
  </si>
  <si>
    <t>MRPCK383</t>
  </si>
  <si>
    <t>MRNS384</t>
  </si>
  <si>
    <t>MRPNCP385</t>
  </si>
  <si>
    <t>MRPXPT386</t>
  </si>
  <si>
    <t>MRNS388</t>
  </si>
  <si>
    <t>MRPCK389</t>
  </si>
  <si>
    <t>MR4M390</t>
  </si>
  <si>
    <t>MR4M391</t>
  </si>
  <si>
    <t>MR4M392</t>
  </si>
  <si>
    <t>MRPCK393</t>
  </si>
  <si>
    <t>MR4H394</t>
  </si>
  <si>
    <t>PRA315L/F</t>
  </si>
  <si>
    <t>PRA321</t>
  </si>
  <si>
    <t>MR4H395</t>
  </si>
  <si>
    <t>MRPCK85</t>
  </si>
  <si>
    <t>MRNS86</t>
  </si>
  <si>
    <t>MRPCK88</t>
  </si>
  <si>
    <t>MR4H89</t>
  </si>
  <si>
    <t>MR4H90</t>
  </si>
  <si>
    <t>MRPCK91</t>
  </si>
  <si>
    <t>MRNS92</t>
  </si>
  <si>
    <t>MR4M95</t>
  </si>
  <si>
    <t>MR4M96</t>
  </si>
  <si>
    <t>MR4M97</t>
  </si>
  <si>
    <t>MRPCK98</t>
  </si>
  <si>
    <t>MRNS99</t>
  </si>
  <si>
    <t>MRPCK100</t>
  </si>
  <si>
    <t>MR4H101</t>
  </si>
  <si>
    <t>MR4H102</t>
  </si>
  <si>
    <t>MRPCK103</t>
  </si>
  <si>
    <t>MR3M97</t>
  </si>
  <si>
    <t>MR4M98</t>
  </si>
  <si>
    <t>MR4H100</t>
  </si>
  <si>
    <t>MRPCK101</t>
  </si>
  <si>
    <t>MR4H103</t>
  </si>
  <si>
    <t>MRPCK104</t>
  </si>
  <si>
    <t>MR4M105</t>
  </si>
  <si>
    <t>MRNS109</t>
  </si>
  <si>
    <t>MRPCK110</t>
  </si>
  <si>
    <t>Quarter</t>
  </si>
  <si>
    <t>Year</t>
  </si>
  <si>
    <t>(blank)</t>
  </si>
  <si>
    <t>RECEIPT LOCATION</t>
  </si>
  <si>
    <t>MRNS118/MRPCK119</t>
  </si>
  <si>
    <t>PR4H91 LF</t>
  </si>
  <si>
    <t>LF+ I/F</t>
  </si>
  <si>
    <t>MR4H91 LF</t>
  </si>
  <si>
    <t>MR4H127</t>
  </si>
  <si>
    <t>Line flush</t>
  </si>
  <si>
    <t>Line flush FROM TK16</t>
  </si>
  <si>
    <t>DOWN /Grade</t>
  </si>
  <si>
    <t>PR4H123</t>
  </si>
  <si>
    <t>PRNS134</t>
  </si>
  <si>
    <t>PRPCK126/132</t>
  </si>
  <si>
    <t>Downgraded ATF</t>
  </si>
  <si>
    <t>MR IF PCK/4H</t>
  </si>
  <si>
    <t>MR4H113/114</t>
  </si>
  <si>
    <t>105/106B/105</t>
  </si>
  <si>
    <t>LBT 0 8</t>
  </si>
  <si>
    <t>DTSK0 07</t>
  </si>
  <si>
    <t>105+106B</t>
  </si>
  <si>
    <t>MR4H135/136</t>
  </si>
  <si>
    <t>105/106</t>
  </si>
  <si>
    <t>TK17 L/F</t>
  </si>
  <si>
    <t>MRPCK151&amp;152</t>
  </si>
  <si>
    <t>PR4H151LF</t>
  </si>
  <si>
    <t>MR IF MS/PCK</t>
  </si>
  <si>
    <t>PRA163</t>
  </si>
  <si>
    <t>TK16L/F</t>
  </si>
  <si>
    <t>PR0S173/DG</t>
  </si>
  <si>
    <t>PR0S180</t>
  </si>
  <si>
    <t>PR4M177</t>
  </si>
  <si>
    <t>IF</t>
  </si>
  <si>
    <t>IF (4M/PCK)</t>
  </si>
  <si>
    <t>SR02</t>
  </si>
  <si>
    <t>PR0S190</t>
  </si>
  <si>
    <t>PR0S191(D/G ATF)</t>
  </si>
  <si>
    <t>MR I/F(PCK/4M)</t>
  </si>
  <si>
    <t>lbt-01</t>
  </si>
  <si>
    <t>I/FMR4M196/PCK</t>
  </si>
  <si>
    <t>DT</t>
  </si>
  <si>
    <t>DTSK011</t>
  </si>
  <si>
    <t>MR4M215</t>
  </si>
  <si>
    <t>Lineflush+Sump</t>
  </si>
  <si>
    <t>I/FPN/0S</t>
  </si>
  <si>
    <t>Ex MR Flushing</t>
  </si>
  <si>
    <t>IF 4H/SKO</t>
  </si>
  <si>
    <t>MR4H134</t>
  </si>
  <si>
    <t>DTSKO08/MRPCK151/152</t>
  </si>
  <si>
    <t>12/01C</t>
  </si>
  <si>
    <t>MR4H163/162</t>
  </si>
  <si>
    <t>mrpck164/os165</t>
  </si>
  <si>
    <t>I/F FLUSHING</t>
  </si>
  <si>
    <t>MR0S165/DTSK09</t>
  </si>
  <si>
    <t>DTSK09</t>
  </si>
  <si>
    <t>DTSK0 09</t>
  </si>
  <si>
    <t>MRPNCP139/141/157</t>
  </si>
  <si>
    <t>106C/105</t>
  </si>
  <si>
    <t>IF PN/4H</t>
  </si>
  <si>
    <t>I/FPNCP/NS</t>
  </si>
  <si>
    <t>MR4H214</t>
  </si>
  <si>
    <t>MRPCK232/233</t>
  </si>
  <si>
    <t>DTSKO FLUSHING</t>
  </si>
  <si>
    <t>MRNS289</t>
  </si>
  <si>
    <t>D/G MRA313</t>
  </si>
  <si>
    <t>DEL-PANIPAT - PMC</t>
  </si>
  <si>
    <t>LBT09</t>
  </si>
  <si>
    <t>DEL-PANIPAT LBT</t>
  </si>
  <si>
    <t>DTSK013</t>
  </si>
  <si>
    <t>I/FDTSK013</t>
  </si>
  <si>
    <t>Mrpncp242/189/203/223</t>
  </si>
  <si>
    <t>DTSK013+I/F</t>
  </si>
  <si>
    <t>MRPNCP257</t>
  </si>
  <si>
    <t>I/F + MRPNCP281</t>
  </si>
  <si>
    <t>I/FMR PN</t>
  </si>
  <si>
    <t>MR4H58</t>
  </si>
  <si>
    <t>MRPCK67</t>
  </si>
  <si>
    <t>MRPCK &amp; NS70</t>
  </si>
  <si>
    <t>02B</t>
  </si>
  <si>
    <t>03E</t>
  </si>
  <si>
    <t>03B</t>
  </si>
  <si>
    <t>03D</t>
  </si>
  <si>
    <t>MRNS87</t>
  </si>
  <si>
    <t>MR4H100/PCK101</t>
  </si>
  <si>
    <t>LOCATIONWISE DELIVERY</t>
  </si>
  <si>
    <t>QUARTERWISE DELIVERY</t>
  </si>
  <si>
    <t>PRODUCTWISE DELIVERY</t>
  </si>
  <si>
    <t>SOURCEWISE DELIVERY</t>
  </si>
  <si>
    <t>YEARWISE DELIVERY</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</si>
</sst>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Calibri"/>
      <family val="2"/>
      <scheme val="minor"/>
    </font>
    <font>
      <sz val="16"/>
      <color theme="1"/>
      <name val="Calibri"/>
      <family val="2"/>
      <scheme val="minor"/>
    </font>
    <font>
      <sz val="16"/>
      <name val="Calibri"/>
      <family val="2"/>
      <scheme val="minor"/>
    </font>
    <font>
      <sz val="14"/>
      <name val="Calibri"/>
      <family val="2"/>
      <scheme val="minor"/>
    </font>
    <font>
      <sz val="12"/>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5"/>
      <color theme="1"/>
      <name val="Arial"/>
      <family val="2"/>
    </font>
    <font>
      <sz val="10"/>
      <color theme="1"/>
      <name val="Calibri"/>
      <family val="2"/>
      <scheme val="minor"/>
    </font>
    <font>
      <sz val="15"/>
      <name val="Arial"/>
      <family val="2"/>
    </font>
  </fonts>
  <fills count="41">
    <fill>
      <patternFill patternType="none"/>
    </fill>
    <fill>
      <patternFill patternType="gray125"/>
    </fill>
    <fill>
      <patternFill patternType="solid">
        <fgColor theme="9" tint="0.79998168889431442"/>
        <bgColor indexed="64"/>
      </patternFill>
    </fill>
    <fill>
      <patternFill patternType="solid">
        <fgColor rgb="FFCCFF99"/>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59999389629810485"/>
        <bgColor theme="4" tint="0.59999389629810485"/>
      </patternFill>
    </fill>
    <fill>
      <patternFill patternType="solid">
        <fgColor rgb="FFFDE9D9"/>
        <bgColor indexed="64"/>
      </patternFill>
    </fill>
  </fills>
  <borders count="31">
    <border>
      <left/>
      <right/>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bottom/>
      <diagonal/>
    </border>
    <border>
      <left style="thin">
        <color indexed="8"/>
      </left>
      <right/>
      <top style="thin">
        <color indexed="8"/>
      </top>
      <bottom style="thin">
        <color indexed="8"/>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style="thin">
        <color theme="0"/>
      </left>
      <right style="thin">
        <color theme="0"/>
      </right>
      <top style="thin">
        <color theme="0"/>
      </top>
      <bottom/>
      <diagonal/>
    </border>
    <border>
      <left style="thin">
        <color theme="0"/>
      </left>
      <right/>
      <top style="thin">
        <color theme="0"/>
      </top>
      <bottom/>
      <diagonal/>
    </border>
  </borders>
  <cellStyleXfs count="42">
    <xf numFmtId="0" fontId="0" fillId="0" borderId="0"/>
    <xf numFmtId="0" fontId="6" fillId="0" borderId="0" applyNumberFormat="0" applyFill="0" applyBorder="0" applyAlignment="0" applyProtection="0"/>
    <xf numFmtId="0" fontId="7" fillId="0" borderId="19" applyNumberFormat="0" applyFill="0" applyAlignment="0" applyProtection="0"/>
    <xf numFmtId="0" fontId="8" fillId="0" borderId="20" applyNumberFormat="0" applyFill="0" applyAlignment="0" applyProtection="0"/>
    <xf numFmtId="0" fontId="9" fillId="0" borderId="21" applyNumberFormat="0" applyFill="0" applyAlignment="0" applyProtection="0"/>
    <xf numFmtId="0" fontId="9" fillId="0" borderId="0" applyNumberFormat="0" applyFill="0" applyBorder="0" applyAlignment="0" applyProtection="0"/>
    <xf numFmtId="0" fontId="10" fillId="7" borderId="0" applyNumberFormat="0" applyBorder="0" applyAlignment="0" applyProtection="0"/>
    <xf numFmtId="0" fontId="11" fillId="8" borderId="0" applyNumberFormat="0" applyBorder="0" applyAlignment="0" applyProtection="0"/>
    <xf numFmtId="0" fontId="12" fillId="9" borderId="0" applyNumberFormat="0" applyBorder="0" applyAlignment="0" applyProtection="0"/>
    <xf numFmtId="0" fontId="13" fillId="10" borderId="22" applyNumberFormat="0" applyAlignment="0" applyProtection="0"/>
    <xf numFmtId="0" fontId="14" fillId="11" borderId="23" applyNumberFormat="0" applyAlignment="0" applyProtection="0"/>
    <xf numFmtId="0" fontId="15" fillId="11" borderId="22" applyNumberFormat="0" applyAlignment="0" applyProtection="0"/>
    <xf numFmtId="0" fontId="16" fillId="0" borderId="24" applyNumberFormat="0" applyFill="0" applyAlignment="0" applyProtection="0"/>
    <xf numFmtId="0" fontId="17" fillId="12" borderId="25" applyNumberFormat="0" applyAlignment="0" applyProtection="0"/>
    <xf numFmtId="0" fontId="18" fillId="0" borderId="0" applyNumberFormat="0" applyFill="0" applyBorder="0" applyAlignment="0" applyProtection="0"/>
    <xf numFmtId="0" fontId="5" fillId="13" borderId="26" applyNumberFormat="0" applyFont="0" applyAlignment="0" applyProtection="0"/>
    <xf numFmtId="0" fontId="19" fillId="0" borderId="0" applyNumberFormat="0" applyFill="0" applyBorder="0" applyAlignment="0" applyProtection="0"/>
    <xf numFmtId="0" fontId="20" fillId="0" borderId="27" applyNumberFormat="0" applyFill="0" applyAlignment="0" applyProtection="0"/>
    <xf numFmtId="0" fontId="21"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21" fillId="33" borderId="0" applyNumberFormat="0" applyBorder="0" applyAlignment="0" applyProtection="0"/>
    <xf numFmtId="0" fontId="21"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21" fillId="37" borderId="0" applyNumberFormat="0" applyBorder="0" applyAlignment="0" applyProtection="0"/>
  </cellStyleXfs>
  <cellXfs count="208">
    <xf numFmtId="0" fontId="0" fillId="0" borderId="0" xfId="0"/>
    <xf numFmtId="14" fontId="0" fillId="0" borderId="0" xfId="0" applyNumberFormat="1"/>
    <xf numFmtId="0" fontId="1" fillId="2" borderId="2" xfId="0" applyNumberFormat="1" applyFont="1" applyFill="1" applyBorder="1" applyAlignment="1" applyProtection="1">
      <alignment horizontal="center" vertical="center"/>
    </xf>
    <xf numFmtId="0" fontId="1" fillId="0" borderId="3" xfId="0" applyFont="1" applyBorder="1" applyAlignment="1" applyProtection="1">
      <alignment horizontal="center" vertical="center"/>
    </xf>
    <xf numFmtId="0" fontId="1" fillId="3" borderId="2"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1" fillId="4" borderId="2" xfId="0" applyFont="1" applyFill="1" applyBorder="1" applyAlignment="1" applyProtection="1">
      <alignment horizontal="center" vertical="center"/>
    </xf>
    <xf numFmtId="0" fontId="1" fillId="0" borderId="2" xfId="0" applyFont="1" applyFill="1" applyBorder="1" applyAlignment="1" applyProtection="1">
      <alignment horizontal="center" vertical="center"/>
    </xf>
    <xf numFmtId="0" fontId="2" fillId="0" borderId="1" xfId="0" applyFont="1" applyBorder="1" applyAlignment="1" applyProtection="1">
      <alignment horizontal="center" vertical="center"/>
    </xf>
    <xf numFmtId="0" fontId="1" fillId="2" borderId="2" xfId="0" applyFont="1" applyFill="1" applyBorder="1" applyAlignment="1" applyProtection="1">
      <alignment horizontal="center" vertical="center"/>
    </xf>
    <xf numFmtId="0" fontId="1" fillId="0" borderId="4" xfId="0" applyFont="1" applyBorder="1" applyAlignment="1" applyProtection="1">
      <alignment horizontal="center" vertical="center" shrinkToFit="1"/>
    </xf>
    <xf numFmtId="0" fontId="2" fillId="0" borderId="1" xfId="0" applyFont="1" applyBorder="1" applyAlignment="1" applyProtection="1">
      <alignment horizontal="left" vertical="center"/>
    </xf>
    <xf numFmtId="0" fontId="1" fillId="0" borderId="4" xfId="0" applyFont="1" applyBorder="1" applyAlignment="1" applyProtection="1">
      <alignment horizontal="center" shrinkToFit="1"/>
    </xf>
    <xf numFmtId="0" fontId="3" fillId="0" borderId="1" xfId="0" applyFont="1" applyBorder="1" applyAlignment="1" applyProtection="1">
      <alignment horizontal="left" vertical="center" shrinkToFit="1"/>
    </xf>
    <xf numFmtId="0" fontId="2" fillId="0" borderId="1" xfId="0" applyFont="1" applyBorder="1" applyAlignment="1" applyProtection="1">
      <alignment horizontal="left" vertical="center" shrinkToFit="1"/>
    </xf>
    <xf numFmtId="0" fontId="1" fillId="0" borderId="1" xfId="0" applyFont="1" applyBorder="1" applyAlignment="1" applyProtection="1">
      <alignment horizontal="left" vertical="center"/>
    </xf>
    <xf numFmtId="0" fontId="1" fillId="0" borderId="4" xfId="0" applyFont="1" applyBorder="1" applyAlignment="1" applyProtection="1">
      <alignment horizontal="left" vertical="center" shrinkToFit="1"/>
    </xf>
    <xf numFmtId="0" fontId="4" fillId="0" borderId="1" xfId="0" applyFont="1" applyBorder="1" applyAlignment="1" applyProtection="1">
      <alignment horizontal="center" vertical="center"/>
    </xf>
    <xf numFmtId="0" fontId="2" fillId="3" borderId="2" xfId="0" applyFont="1" applyFill="1" applyBorder="1" applyAlignment="1" applyProtection="1">
      <alignment horizontal="center" vertical="center"/>
    </xf>
    <xf numFmtId="0" fontId="2" fillId="0" borderId="1" xfId="0" applyFont="1" applyBorder="1" applyAlignment="1" applyProtection="1">
      <alignment horizontal="center" vertical="center" shrinkToFit="1"/>
    </xf>
    <xf numFmtId="0" fontId="0" fillId="0" borderId="5" xfId="0" applyBorder="1"/>
    <xf numFmtId="0" fontId="0" fillId="0" borderId="6" xfId="0" applyBorder="1"/>
    <xf numFmtId="0" fontId="0" fillId="0" borderId="7" xfId="0" applyBorder="1"/>
    <xf numFmtId="0" fontId="0" fillId="0" borderId="5" xfId="0" pivotButton="1"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5" xfId="0" applyNumberFormat="1" applyBorder="1"/>
    <xf numFmtId="0" fontId="0" fillId="0" borderId="10" xfId="0" applyNumberFormat="1" applyBorder="1"/>
    <xf numFmtId="0" fontId="0" fillId="0" borderId="11" xfId="0" applyNumberFormat="1" applyBorder="1"/>
    <xf numFmtId="0" fontId="0" fillId="0" borderId="8" xfId="0" applyNumberFormat="1" applyBorder="1"/>
    <xf numFmtId="0" fontId="0" fillId="0" borderId="0" xfId="0" applyNumberFormat="1"/>
    <xf numFmtId="0" fontId="0" fillId="0" borderId="12" xfId="0" applyNumberFormat="1" applyBorder="1"/>
    <xf numFmtId="0" fontId="0" fillId="0" borderId="9" xfId="0" applyNumberFormat="1" applyBorder="1"/>
    <xf numFmtId="0" fontId="0" fillId="0" borderId="13" xfId="0" applyNumberFormat="1" applyBorder="1"/>
    <xf numFmtId="0" fontId="0" fillId="0" borderId="14" xfId="0" applyNumberFormat="1" applyBorder="1"/>
    <xf numFmtId="0" fontId="0" fillId="0" borderId="14" xfId="0" pivotButton="1" applyBorder="1"/>
    <xf numFmtId="0" fontId="0" fillId="0" borderId="14" xfId="0" applyBorder="1"/>
    <xf numFmtId="0" fontId="0" fillId="0" borderId="0" xfId="0" applyAlignment="1">
      <alignment wrapText="1"/>
    </xf>
    <xf numFmtId="0" fontId="0" fillId="0" borderId="0" xfId="0" pivotButton="1"/>
    <xf numFmtId="0" fontId="0" fillId="0" borderId="0" xfId="0" applyAlignment="1">
      <alignment horizontal="left"/>
    </xf>
    <xf numFmtId="0" fontId="1" fillId="0" borderId="4" xfId="0" applyFont="1" applyBorder="1" applyAlignment="1" applyProtection="1">
      <alignment horizontal="center" vertical="center"/>
    </xf>
    <xf numFmtId="0" fontId="1" fillId="5" borderId="2" xfId="0" applyFont="1" applyFill="1" applyBorder="1" applyAlignment="1" applyProtection="1">
      <alignment horizontal="center" vertical="center"/>
    </xf>
    <xf numFmtId="0" fontId="1" fillId="4" borderId="4" xfId="0" applyFont="1" applyFill="1" applyBorder="1" applyAlignment="1" applyProtection="1">
      <alignment horizontal="center" vertical="center" shrinkToFit="1"/>
    </xf>
    <xf numFmtId="0" fontId="0" fillId="0" borderId="0" xfId="0" applyBorder="1"/>
    <xf numFmtId="14" fontId="0" fillId="0" borderId="0" xfId="0" applyNumberFormat="1" applyBorder="1"/>
    <xf numFmtId="0" fontId="1" fillId="0" borderId="15" xfId="0" applyFont="1" applyBorder="1" applyAlignment="1" applyProtection="1">
      <alignment horizontal="center" vertical="center"/>
    </xf>
    <xf numFmtId="0" fontId="1" fillId="5" borderId="16" xfId="0" applyFont="1" applyFill="1" applyBorder="1" applyAlignment="1" applyProtection="1">
      <alignment horizontal="center" vertical="center"/>
    </xf>
    <xf numFmtId="0" fontId="1" fillId="0" borderId="17" xfId="0" applyFont="1" applyBorder="1" applyAlignment="1" applyProtection="1">
      <alignment horizontal="center" vertical="center"/>
    </xf>
    <xf numFmtId="0" fontId="0" fillId="0" borderId="0" xfId="0" applyNumberFormat="1" applyBorder="1"/>
    <xf numFmtId="0" fontId="1" fillId="4" borderId="1" xfId="0" applyFont="1" applyFill="1" applyBorder="1" applyAlignment="1" applyProtection="1">
      <alignment horizontal="center" vertical="center" shrinkToFit="1"/>
    </xf>
    <xf numFmtId="0" fontId="1" fillId="6" borderId="2" xfId="0" applyFont="1" applyFill="1" applyBorder="1" applyAlignment="1" applyProtection="1">
      <alignment horizontal="center" vertical="center"/>
    </xf>
    <xf numFmtId="0" fontId="1" fillId="4" borderId="15" xfId="0" applyFont="1" applyFill="1" applyBorder="1" applyAlignment="1" applyProtection="1">
      <alignment horizontal="center" vertical="center" shrinkToFit="1"/>
    </xf>
    <xf numFmtId="0" fontId="1" fillId="4" borderId="18" xfId="0" applyFont="1" applyFill="1" applyBorder="1" applyAlignment="1" applyProtection="1">
      <alignment horizontal="center" vertical="center" shrinkToFit="1"/>
    </xf>
    <xf numFmtId="0" fontId="1" fillId="6" borderId="16" xfId="0" applyFont="1" applyFill="1" applyBorder="1" applyAlignment="1" applyProtection="1">
      <alignment horizontal="center" vertical="center"/>
    </xf>
    <xf numFmtId="0" fontId="1" fillId="4" borderId="16" xfId="0" applyFont="1" applyFill="1" applyBorder="1" applyAlignment="1" applyProtection="1">
      <alignment horizontal="center" vertical="center" shrinkToFit="1"/>
      <protection locked="0"/>
    </xf>
    <xf numFmtId="0" fontId="1" fillId="3" borderId="16" xfId="0" applyFont="1" applyFill="1" applyBorder="1" applyAlignment="1" applyProtection="1">
      <alignment horizontal="center" vertical="center"/>
      <protection locked="0"/>
    </xf>
    <xf numFmtId="0" fontId="1" fillId="5" borderId="16" xfId="0" applyFont="1" applyFill="1" applyBorder="1" applyAlignment="1" applyProtection="1">
      <alignment horizontal="center" vertical="center"/>
      <protection locked="0"/>
    </xf>
    <xf numFmtId="0" fontId="1" fillId="0" borderId="15" xfId="0" applyFont="1" applyBorder="1" applyAlignment="1" applyProtection="1">
      <alignment horizontal="center" vertical="center"/>
      <protection locked="0"/>
    </xf>
    <xf numFmtId="0" fontId="0" fillId="0" borderId="0" xfId="0"/>
    <xf numFmtId="14" fontId="0" fillId="0" borderId="0" xfId="0" applyNumberFormat="1"/>
    <xf numFmtId="0" fontId="0" fillId="0" borderId="0" xfId="0" applyNumberFormat="1"/>
    <xf numFmtId="0" fontId="1" fillId="0" borderId="2" xfId="0" applyFont="1" applyFill="1" applyBorder="1" applyAlignment="1" applyProtection="1">
      <alignment horizontal="center" vertical="center"/>
    </xf>
    <xf numFmtId="0" fontId="1" fillId="0" borderId="1" xfId="0" applyFont="1" applyBorder="1" applyAlignment="1" applyProtection="1">
      <alignment horizontal="center" vertical="center" shrinkToFit="1"/>
    </xf>
    <xf numFmtId="1" fontId="1" fillId="2" borderId="2" xfId="0" applyNumberFormat="1" applyFont="1" applyFill="1" applyBorder="1" applyAlignment="1" applyProtection="1">
      <alignment horizontal="center" vertical="center"/>
    </xf>
    <xf numFmtId="0" fontId="1" fillId="0" borderId="3" xfId="0" applyFont="1" applyBorder="1" applyAlignment="1" applyProtection="1">
      <alignment horizontal="center" vertical="center"/>
    </xf>
    <xf numFmtId="0" fontId="1" fillId="4" borderId="3" xfId="0" applyFont="1" applyFill="1" applyBorder="1" applyAlignment="1" applyProtection="1">
      <alignment horizontal="center" vertical="center"/>
    </xf>
    <xf numFmtId="0" fontId="1" fillId="2" borderId="2" xfId="0" applyNumberFormat="1"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2" fillId="0" borderId="1" xfId="0" applyFont="1" applyBorder="1" applyAlignment="1" applyProtection="1">
      <alignment horizontal="center" vertical="center" shrinkToFit="1"/>
    </xf>
    <xf numFmtId="0" fontId="1" fillId="0" borderId="3" xfId="0" applyFont="1" applyBorder="1" applyAlignment="1" applyProtection="1">
      <alignment horizontal="center" vertical="center"/>
      <protection locked="0"/>
    </xf>
    <xf numFmtId="0" fontId="1" fillId="3" borderId="2" xfId="0" applyFont="1" applyFill="1" applyBorder="1" applyAlignment="1" applyProtection="1">
      <alignment horizontal="center" vertical="center"/>
    </xf>
    <xf numFmtId="0" fontId="1" fillId="4" borderId="2" xfId="0" applyFont="1" applyFill="1" applyBorder="1" applyAlignment="1" applyProtection="1">
      <alignment horizontal="center" vertical="center"/>
    </xf>
    <xf numFmtId="0" fontId="1" fillId="0" borderId="28" xfId="0" applyFont="1" applyBorder="1" applyAlignment="1" applyProtection="1">
      <alignment horizontal="center" vertical="center"/>
    </xf>
    <xf numFmtId="0" fontId="1" fillId="4" borderId="1" xfId="0" applyFont="1" applyFill="1" applyBorder="1" applyAlignment="1" applyProtection="1">
      <alignment horizontal="center" vertical="center" shrinkToFit="1"/>
    </xf>
    <xf numFmtId="0" fontId="1" fillId="4" borderId="28" xfId="0" applyFont="1" applyFill="1" applyBorder="1" applyAlignment="1" applyProtection="1">
      <alignment horizontal="center" vertical="center"/>
    </xf>
    <xf numFmtId="0" fontId="1" fillId="4" borderId="2" xfId="0" applyFont="1" applyFill="1" applyBorder="1" applyAlignment="1" applyProtection="1">
      <alignment horizontal="center" vertical="center" shrinkToFit="1"/>
    </xf>
    <xf numFmtId="0" fontId="1" fillId="38" borderId="1" xfId="0" applyFont="1" applyFill="1" applyBorder="1" applyAlignment="1" applyProtection="1">
      <alignment horizontal="center" vertical="center" shrinkToFit="1"/>
    </xf>
    <xf numFmtId="0" fontId="1" fillId="38" borderId="28" xfId="0" applyFont="1" applyFill="1" applyBorder="1" applyAlignment="1" applyProtection="1">
      <alignment horizontal="center" vertical="center"/>
    </xf>
    <xf numFmtId="0" fontId="1" fillId="0" borderId="28" xfId="0" applyFont="1" applyFill="1" applyBorder="1" applyAlignment="1" applyProtection="1">
      <alignment horizontal="center" vertical="center"/>
    </xf>
    <xf numFmtId="0" fontId="1" fillId="0" borderId="1" xfId="0" applyFont="1" applyFill="1" applyBorder="1" applyAlignment="1" applyProtection="1">
      <alignment horizontal="center" vertical="center" shrinkToFit="1"/>
    </xf>
    <xf numFmtId="0" fontId="2" fillId="0" borderId="1" xfId="0" applyFont="1" applyBorder="1" applyAlignment="1" applyProtection="1">
      <alignment horizontal="center" vertical="center"/>
    </xf>
    <xf numFmtId="0" fontId="1" fillId="0" borderId="2" xfId="0" applyFont="1" applyFill="1" applyBorder="1" applyAlignment="1" applyProtection="1">
      <alignment horizontal="center" vertical="center"/>
      <protection locked="0"/>
    </xf>
    <xf numFmtId="0" fontId="1" fillId="0" borderId="1" xfId="0" applyFont="1" applyBorder="1" applyAlignment="1" applyProtection="1">
      <alignment horizontal="center" vertical="center" shrinkToFit="1"/>
      <protection locked="0"/>
    </xf>
    <xf numFmtId="1" fontId="1" fillId="2" borderId="2" xfId="0" applyNumberFormat="1"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2" borderId="2" xfId="0" applyNumberFormat="1" applyFont="1" applyFill="1" applyBorder="1" applyAlignment="1" applyProtection="1">
      <alignment horizontal="center" vertical="center"/>
      <protection locked="0"/>
    </xf>
    <xf numFmtId="0" fontId="1" fillId="4" borderId="2" xfId="0" applyFont="1" applyFill="1" applyBorder="1" applyAlignment="1" applyProtection="1">
      <alignment horizontal="center" vertical="center" shrinkToFit="1"/>
      <protection locked="0"/>
    </xf>
    <xf numFmtId="0" fontId="1" fillId="3" borderId="2" xfId="0" applyFont="1" applyFill="1" applyBorder="1" applyAlignment="1" applyProtection="1">
      <alignment horizontal="center" vertical="center"/>
      <protection locked="0"/>
    </xf>
    <xf numFmtId="0" fontId="0" fillId="0" borderId="0" xfId="0" applyBorder="1"/>
    <xf numFmtId="0" fontId="1" fillId="6" borderId="16" xfId="0" applyFont="1" applyFill="1" applyBorder="1" applyAlignment="1" applyProtection="1">
      <alignment horizontal="center" vertical="center"/>
      <protection locked="0"/>
    </xf>
    <xf numFmtId="0" fontId="1" fillId="3" borderId="16" xfId="0" applyFont="1" applyFill="1" applyBorder="1" applyAlignment="1" applyProtection="1">
      <alignment horizontal="center" vertical="center"/>
    </xf>
    <xf numFmtId="0" fontId="0" fillId="0" borderId="0" xfId="0"/>
    <xf numFmtId="14" fontId="0" fillId="0" borderId="0" xfId="0" applyNumberFormat="1"/>
    <xf numFmtId="0" fontId="0" fillId="0" borderId="0" xfId="0" applyNumberFormat="1"/>
    <xf numFmtId="0" fontId="1" fillId="0" borderId="4" xfId="0" applyFont="1" applyBorder="1" applyAlignment="1" applyProtection="1">
      <alignment horizontal="center" vertical="center"/>
    </xf>
    <xf numFmtId="0" fontId="1" fillId="0" borderId="3" xfId="0" applyFont="1" applyBorder="1" applyAlignment="1" applyProtection="1">
      <alignment horizontal="center" vertical="center"/>
    </xf>
    <xf numFmtId="0" fontId="1" fillId="0" borderId="3" xfId="0" applyFont="1" applyBorder="1" applyAlignment="1" applyProtection="1">
      <alignment horizontal="center" vertical="center"/>
      <protection locked="0"/>
    </xf>
    <xf numFmtId="0" fontId="1" fillId="5" borderId="2" xfId="0" applyFont="1" applyFill="1" applyBorder="1" applyAlignment="1" applyProtection="1">
      <alignment horizontal="center" vertical="center"/>
    </xf>
    <xf numFmtId="0" fontId="1" fillId="4" borderId="4" xfId="0" applyFont="1" applyFill="1" applyBorder="1" applyAlignment="1" applyProtection="1">
      <alignment horizontal="center" vertical="center" shrinkToFit="1"/>
    </xf>
    <xf numFmtId="0" fontId="1" fillId="0" borderId="4" xfId="0" applyFont="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4" borderId="4" xfId="0" applyFont="1" applyFill="1" applyBorder="1" applyAlignment="1" applyProtection="1">
      <alignment horizontal="center" vertical="center" shrinkToFit="1"/>
      <protection locked="0"/>
    </xf>
    <xf numFmtId="0" fontId="1" fillId="5" borderId="2" xfId="0" applyFont="1" applyFill="1" applyBorder="1" applyAlignment="1" applyProtection="1">
      <alignment horizontal="center" vertical="center"/>
      <protection locked="0"/>
    </xf>
    <xf numFmtId="0" fontId="0" fillId="0" borderId="0" xfId="0" applyBorder="1"/>
    <xf numFmtId="0" fontId="0" fillId="0" borderId="0" xfId="0"/>
    <xf numFmtId="14" fontId="0" fillId="0" borderId="0" xfId="0" applyNumberFormat="1"/>
    <xf numFmtId="0" fontId="0" fillId="0" borderId="0" xfId="0" applyNumberFormat="1"/>
    <xf numFmtId="0" fontId="1" fillId="0" borderId="4" xfId="0" applyFont="1" applyBorder="1" applyAlignment="1" applyProtection="1">
      <alignment horizontal="center" vertical="center"/>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shrinkToFit="1"/>
    </xf>
    <xf numFmtId="0" fontId="1" fillId="0" borderId="3" xfId="0" applyFont="1" applyBorder="1" applyAlignment="1" applyProtection="1">
      <alignment horizontal="center" vertical="center"/>
      <protection locked="0"/>
    </xf>
    <xf numFmtId="0" fontId="1" fillId="4" borderId="4" xfId="0" applyFont="1" applyFill="1" applyBorder="1" applyAlignment="1" applyProtection="1">
      <alignment horizontal="center" vertical="center" shrinkToFit="1"/>
    </xf>
    <xf numFmtId="0" fontId="1" fillId="6" borderId="2" xfId="0" applyFont="1" applyFill="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0" borderId="4" xfId="0" applyFont="1" applyBorder="1" applyAlignment="1" applyProtection="1">
      <alignment horizontal="center" vertical="center" shrinkToFit="1"/>
      <protection locked="0"/>
    </xf>
    <xf numFmtId="0" fontId="1" fillId="0" borderId="17" xfId="0" applyFont="1" applyBorder="1" applyAlignment="1" applyProtection="1">
      <alignment horizontal="center" vertical="center"/>
      <protection locked="0"/>
    </xf>
    <xf numFmtId="0" fontId="1" fillId="6" borderId="2" xfId="0" applyFont="1" applyFill="1" applyBorder="1" applyAlignment="1" applyProtection="1">
      <alignment horizontal="center" vertical="center"/>
      <protection locked="0"/>
    </xf>
    <xf numFmtId="0" fontId="0" fillId="0" borderId="0" xfId="0" applyBorder="1"/>
    <xf numFmtId="0" fontId="2" fillId="0" borderId="18" xfId="0" applyFont="1" applyBorder="1" applyAlignment="1" applyProtection="1">
      <alignment horizontal="center" vertical="center"/>
    </xf>
    <xf numFmtId="0" fontId="1" fillId="0" borderId="17" xfId="0" applyFont="1" applyBorder="1" applyAlignment="1" applyProtection="1">
      <alignment horizontal="center" vertical="center"/>
      <protection locked="0"/>
    </xf>
    <xf numFmtId="0" fontId="1" fillId="4" borderId="1" xfId="0" applyFont="1" applyFill="1" applyBorder="1" applyAlignment="1" applyProtection="1">
      <alignment horizontal="center" vertical="center" shrinkToFit="1"/>
      <protection locked="0"/>
    </xf>
    <xf numFmtId="0" fontId="0" fillId="0" borderId="0" xfId="0"/>
    <xf numFmtId="14" fontId="0" fillId="0" borderId="0" xfId="0" applyNumberFormat="1"/>
    <xf numFmtId="0" fontId="0" fillId="0" borderId="0" xfId="0" applyNumberFormat="1"/>
    <xf numFmtId="0" fontId="1" fillId="0" borderId="3" xfId="0" applyFont="1" applyBorder="1" applyAlignment="1" applyProtection="1">
      <alignment horizontal="center" vertical="center"/>
      <protection locked="0"/>
    </xf>
    <xf numFmtId="0" fontId="1" fillId="0" borderId="2" xfId="0" applyFont="1" applyFill="1" applyBorder="1" applyAlignment="1" applyProtection="1">
      <alignment horizontal="center" vertical="center"/>
      <protection locked="0"/>
    </xf>
    <xf numFmtId="0" fontId="1" fillId="0" borderId="1" xfId="0" applyFont="1" applyBorder="1" applyAlignment="1" applyProtection="1">
      <alignment horizontal="center" vertical="center" shrinkToFit="1"/>
      <protection locked="0"/>
    </xf>
    <xf numFmtId="1" fontId="1" fillId="2" borderId="2" xfId="0" applyNumberFormat="1"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2" xfId="0" applyFont="1"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4" borderId="2" xfId="0" applyFont="1" applyFill="1" applyBorder="1" applyAlignment="1" applyProtection="1">
      <alignment horizontal="center" vertical="center" shrinkToFit="1"/>
      <protection locked="0"/>
    </xf>
    <xf numFmtId="0" fontId="1" fillId="3" borderId="2" xfId="0" applyFont="1" applyFill="1" applyBorder="1" applyAlignment="1" applyProtection="1">
      <alignment horizontal="center" vertical="center"/>
      <protection locked="0"/>
    </xf>
    <xf numFmtId="0" fontId="1" fillId="0" borderId="1" xfId="0" applyFont="1" applyFill="1" applyBorder="1" applyAlignment="1" applyProtection="1">
      <alignment horizontal="center" vertical="center" shrinkToFit="1"/>
      <protection locked="0"/>
    </xf>
    <xf numFmtId="0" fontId="1" fillId="0" borderId="2" xfId="0" applyFont="1" applyFill="1" applyBorder="1" applyAlignment="1" applyProtection="1">
      <alignment horizontal="center" vertical="center"/>
    </xf>
    <xf numFmtId="0" fontId="1" fillId="0" borderId="1" xfId="0" applyFont="1" applyBorder="1" applyAlignment="1" applyProtection="1">
      <alignment horizontal="center" vertical="center" shrinkToFit="1"/>
    </xf>
    <xf numFmtId="1" fontId="1" fillId="2" borderId="2" xfId="0" applyNumberFormat="1" applyFont="1" applyFill="1" applyBorder="1" applyAlignment="1" applyProtection="1">
      <alignment horizontal="center" vertical="center"/>
    </xf>
    <xf numFmtId="0" fontId="2" fillId="0" borderId="1" xfId="0" applyFont="1" applyBorder="1" applyAlignment="1" applyProtection="1">
      <alignment horizontal="center" vertical="center"/>
    </xf>
    <xf numFmtId="0" fontId="1" fillId="0" borderId="3"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 xfId="0" applyFont="1" applyBorder="1" applyAlignment="1" applyProtection="1">
      <alignment horizontal="center" vertical="center"/>
    </xf>
    <xf numFmtId="0" fontId="1" fillId="0" borderId="1" xfId="0" applyFont="1" applyBorder="1" applyAlignment="1" applyProtection="1">
      <alignment horizontal="left" vertical="center"/>
    </xf>
    <xf numFmtId="0" fontId="1" fillId="0" borderId="4" xfId="0" applyFont="1" applyBorder="1" applyAlignment="1" applyProtection="1">
      <alignment horizontal="center" vertical="center" shrinkToFit="1"/>
    </xf>
    <xf numFmtId="0" fontId="1" fillId="3" borderId="2" xfId="0" applyFont="1" applyFill="1" applyBorder="1" applyAlignment="1" applyProtection="1">
      <alignment horizontal="center" vertical="center"/>
    </xf>
    <xf numFmtId="0" fontId="2" fillId="4" borderId="2" xfId="0" applyFont="1" applyFill="1" applyBorder="1" applyAlignment="1" applyProtection="1">
      <alignment horizontal="center" vertical="center"/>
    </xf>
    <xf numFmtId="0" fontId="1" fillId="0" borderId="2" xfId="0" applyNumberFormat="1" applyFont="1" applyFill="1" applyBorder="1" applyAlignment="1" applyProtection="1">
      <alignment horizontal="center" vertical="top"/>
    </xf>
    <xf numFmtId="0" fontId="1" fillId="0" borderId="1" xfId="0" applyFont="1" applyFill="1" applyBorder="1" applyAlignment="1" applyProtection="1">
      <alignment horizontal="center" vertical="center" shrinkToFit="1"/>
    </xf>
    <xf numFmtId="0" fontId="0" fillId="0" borderId="0" xfId="0" applyBorder="1"/>
    <xf numFmtId="0" fontId="0" fillId="0" borderId="0" xfId="0"/>
    <xf numFmtId="14" fontId="0" fillId="0" borderId="0" xfId="0" applyNumberFormat="1"/>
    <xf numFmtId="0" fontId="0" fillId="0" borderId="0" xfId="0" applyNumberFormat="1"/>
    <xf numFmtId="0" fontId="1" fillId="0" borderId="3"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4" borderId="4" xfId="0" applyFont="1" applyFill="1" applyBorder="1" applyAlignment="1" applyProtection="1">
      <alignment horizontal="center" vertical="center" shrinkToFit="1"/>
      <protection locked="0"/>
    </xf>
    <xf numFmtId="0" fontId="1" fillId="5" borderId="2" xfId="0" applyFont="1" applyFill="1" applyBorder="1" applyAlignment="1" applyProtection="1">
      <alignment horizontal="center" vertical="center"/>
      <protection locked="0"/>
    </xf>
    <xf numFmtId="0" fontId="1" fillId="0" borderId="17" xfId="0" applyFont="1" applyBorder="1" applyAlignment="1" applyProtection="1">
      <alignment horizontal="center" vertical="center"/>
    </xf>
    <xf numFmtId="0" fontId="0" fillId="0" borderId="0" xfId="0" applyBorder="1"/>
    <xf numFmtId="0" fontId="0" fillId="0" borderId="0" xfId="0"/>
    <xf numFmtId="14" fontId="0" fillId="0" borderId="0" xfId="0" applyNumberFormat="1"/>
    <xf numFmtId="0" fontId="0" fillId="0" borderId="0" xfId="0" applyNumberFormat="1"/>
    <xf numFmtId="0" fontId="1" fillId="0" borderId="3"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4" xfId="0" applyFont="1" applyBorder="1" applyAlignment="1" applyProtection="1">
      <alignment horizontal="center" vertical="center" shrinkToFit="1"/>
      <protection locked="0"/>
    </xf>
    <xf numFmtId="0" fontId="1" fillId="6" borderId="2" xfId="0" applyFont="1" applyFill="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6" borderId="2" xfId="0" applyFont="1" applyFill="1" applyBorder="1" applyAlignment="1" applyProtection="1">
      <alignment horizontal="center" vertical="center"/>
    </xf>
    <xf numFmtId="0" fontId="0" fillId="0" borderId="0" xfId="0" applyBorder="1"/>
    <xf numFmtId="0" fontId="1" fillId="0" borderId="1" xfId="0" applyFont="1" applyBorder="1" applyAlignment="1" applyProtection="1">
      <alignment horizontal="center" vertical="center" shrinkToFit="1"/>
      <protection locked="0"/>
    </xf>
    <xf numFmtId="0" fontId="1" fillId="4" borderId="3"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0" borderId="4" xfId="0" applyFont="1" applyBorder="1" applyAlignment="1" applyProtection="1">
      <alignment horizontal="center" shrinkToFit="1"/>
      <protection locked="0"/>
    </xf>
    <xf numFmtId="0" fontId="1" fillId="0" borderId="1" xfId="0" applyFont="1" applyBorder="1" applyAlignment="1" applyProtection="1">
      <alignment horizontal="center" vertical="center"/>
      <protection locked="0"/>
    </xf>
    <xf numFmtId="0" fontId="1" fillId="2" borderId="2" xfId="0" applyNumberFormat="1" applyFont="1" applyFill="1" applyBorder="1" applyAlignment="1" applyProtection="1">
      <alignment horizontal="center" vertical="center"/>
      <protection locked="0"/>
    </xf>
    <xf numFmtId="0" fontId="1" fillId="3" borderId="2" xfId="0" applyFont="1" applyFill="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5" borderId="2" xfId="0" applyFont="1" applyFill="1" applyBorder="1" applyAlignment="1" applyProtection="1">
      <alignment horizontal="center" vertical="center"/>
      <protection locked="0"/>
    </xf>
    <xf numFmtId="0" fontId="0" fillId="0" borderId="0" xfId="0"/>
    <xf numFmtId="14" fontId="0" fillId="0" borderId="0" xfId="0" applyNumberFormat="1"/>
    <xf numFmtId="0" fontId="0" fillId="0" borderId="0" xfId="0" applyNumberFormat="1"/>
    <xf numFmtId="0" fontId="1" fillId="0" borderId="4" xfId="0" applyFont="1" applyBorder="1" applyAlignment="1" applyProtection="1">
      <alignment horizontal="center" vertical="center"/>
      <protection locked="0"/>
    </xf>
    <xf numFmtId="0" fontId="1" fillId="0" borderId="4" xfId="0" applyFont="1" applyBorder="1" applyAlignment="1" applyProtection="1">
      <alignment horizontal="center" vertical="center" shrinkToFit="1"/>
      <protection locked="0"/>
    </xf>
    <xf numFmtId="0" fontId="1" fillId="4" borderId="2"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shrinkToFit="1"/>
      <protection locked="0"/>
    </xf>
    <xf numFmtId="0" fontId="1" fillId="6" borderId="2" xfId="0" applyFont="1" applyFill="1" applyBorder="1" applyAlignment="1" applyProtection="1">
      <alignment horizontal="center" vertical="center"/>
      <protection locked="0"/>
    </xf>
    <xf numFmtId="0" fontId="0" fillId="0" borderId="0" xfId="0" applyBorder="1"/>
    <xf numFmtId="0" fontId="0" fillId="0" borderId="14" xfId="0" applyBorder="1" applyAlignment="1">
      <alignment horizontal="left"/>
    </xf>
    <xf numFmtId="0" fontId="0" fillId="39" borderId="29" xfId="0" applyNumberFormat="1" applyFont="1" applyFill="1" applyBorder="1"/>
    <xf numFmtId="0" fontId="0" fillId="39" borderId="30" xfId="0" applyNumberFormat="1" applyFont="1" applyFill="1" applyBorder="1"/>
    <xf numFmtId="0" fontId="1" fillId="4" borderId="1" xfId="0" applyFont="1" applyFill="1" applyBorder="1" applyAlignment="1" applyProtection="1">
      <alignment horizontal="center" vertical="center"/>
      <protection locked="0"/>
    </xf>
    <xf numFmtId="0" fontId="1" fillId="40" borderId="2" xfId="0" applyFont="1" applyFill="1" applyBorder="1" applyAlignment="1" applyProtection="1">
      <alignment horizontal="center" vertical="center"/>
      <protection locked="0"/>
    </xf>
    <xf numFmtId="1" fontId="1" fillId="0" borderId="2" xfId="0" applyNumberFormat="1" applyFont="1" applyFill="1" applyBorder="1" applyAlignment="1" applyProtection="1">
      <alignment horizontal="center" vertical="center"/>
      <protection locked="0"/>
    </xf>
    <xf numFmtId="0" fontId="1" fillId="0" borderId="3" xfId="0" applyFont="1" applyFill="1" applyBorder="1" applyAlignment="1" applyProtection="1">
      <alignment horizontal="center" vertical="center"/>
      <protection locked="0"/>
    </xf>
    <xf numFmtId="0" fontId="1" fillId="0" borderId="1" xfId="0" applyFont="1" applyFill="1" applyBorder="1" applyAlignment="1" applyProtection="1">
      <alignment horizontal="center" vertical="center"/>
      <protection locked="0"/>
    </xf>
    <xf numFmtId="0" fontId="1" fillId="0" borderId="2" xfId="0" applyFont="1" applyFill="1" applyBorder="1" applyAlignment="1" applyProtection="1">
      <alignment horizontal="center" vertical="center" shrinkToFit="1"/>
      <protection locked="0"/>
    </xf>
    <xf numFmtId="0" fontId="1" fillId="0" borderId="28"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22" fillId="0" borderId="2" xfId="0" applyFont="1" applyBorder="1" applyAlignment="1" applyProtection="1">
      <alignment horizontal="center" vertical="center"/>
      <protection locked="0"/>
    </xf>
    <xf numFmtId="0" fontId="23" fillId="0" borderId="1" xfId="0" applyFont="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2" fillId="0" borderId="28" xfId="0" applyFont="1" applyBorder="1" applyAlignment="1" applyProtection="1">
      <alignment horizontal="center" vertical="center"/>
      <protection locked="0"/>
    </xf>
    <xf numFmtId="0" fontId="22" fillId="0" borderId="4" xfId="0" applyFont="1" applyBorder="1" applyAlignment="1" applyProtection="1">
      <alignment horizontal="center" vertical="center"/>
      <protection locked="0"/>
    </xf>
    <xf numFmtId="0" fontId="24" fillId="0" borderId="2" xfId="0" applyFont="1" applyFill="1" applyBorder="1" applyAlignment="1" applyProtection="1">
      <alignment horizontal="center" vertical="center"/>
      <protection locked="0"/>
    </xf>
    <xf numFmtId="0" fontId="22" fillId="0" borderId="15" xfId="0" applyFont="1" applyBorder="1" applyAlignment="1" applyProtection="1">
      <alignment horizontal="center" vertical="center"/>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0" formatCode="General"/>
    </dxf>
    <dxf>
      <numFmt numFmtId="0" formatCode="General"/>
    </dxf>
    <dxf>
      <numFmt numFmtId="164" formatCode="dd/mm/yyyy"/>
    </dxf>
    <dxf>
      <alignment horizontal="general" vertical="bottom" textRotation="0" wrapText="1" relativeIndent="0" justifyLastLine="0" shrinkToFit="0" readingOrder="0"/>
    </dxf>
    <dxf>
      <numFmt numFmtId="0" formatCode="General"/>
    </dxf>
    <dxf>
      <numFmt numFmtId="0" formatCode="General"/>
    </dxf>
    <dxf>
      <numFmt numFmtId="0" formatCode="General"/>
    </dxf>
    <dxf>
      <numFmt numFmtId="0" formatCode="General"/>
    </dxf>
    <dxf>
      <numFmt numFmtId="164" formatCode="dd/mm/yyyy"/>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pivotCacheDefinition" Target="pivotCache/pivotCacheDefinition2.xml"/><Relationship Id="rId25" Type="http://schemas.microsoft.com/office/2007/relationships/slicerCache" Target="slicerCaches/slicerCache8.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'Dash Board'!$AS$19</c:f>
              <c:strCache>
                <c:ptCount val="1"/>
                <c:pt idx="0">
                  <c:v>Product/Month</c:v>
                </c:pt>
              </c:strCache>
            </c:strRef>
          </c:tx>
          <c:invertIfNegative val="0"/>
          <c:val>
            <c:numRef>
              <c:f>'Dash Board'!$AS$20:$AS$31</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er>
        <c:ser>
          <c:idx val="1"/>
          <c:order val="1"/>
          <c:tx>
            <c:strRef>
              <c:f>'Dash Board'!$AT$19</c:f>
              <c:strCache>
                <c:ptCount val="1"/>
                <c:pt idx="0">
                  <c:v>ATF</c:v>
                </c:pt>
              </c:strCache>
            </c:strRef>
          </c:tx>
          <c:invertIfNegative val="0"/>
          <c:val>
            <c:numRef>
              <c:f>'Dash Board'!$AT$20:$AT$31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'Dash Board'!$AZ$19</c:f>
              <c:strCache>
                <c:ptCount val="1"/>
                <c:pt idx="0">
                  <c:v>ATF</c:v>
                </c:pt>
              </c:strCache>
            </c:strRef>
          </c:tx>
          <c:invertIfNegative val="0"/>
          <c:val>
            <c:numRef>
              <c:f>'Dash Board'!$AZ$20:$AZ$31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1"/>
          <c:showCatName val="0"/>
          <c:showSerName val="0"/>
          <c:showPercent val="0"/>
          <c:showBubbleSize val="0"/>
        </c:dLbls>
        <c:gapWidth val="150"/>
        <c:overlap val="-25"/>
        <c:axId val="433591424"/>
        <c:axId val="433592960"/>
      </c:barChart>
      <c:catAx>
        <c:axId val="433591424"/>
        <c:scaling>
          <c:orientation val="minMax"/>
        </c:scaling>
        <c:delete val="0"/>
        <c:axPos val="b"/>
        <c:majorTickMark val="none"/>
        <c:minorTickMark val="none"/>
        <c:tickLblPos val="nextTo"/>
        <c:crossAx val="433592960"/>
        <c:crosses val="autoZero"/>
        <c:auto val="1"/>
        <c:lblAlgn val="ctr"/>
        <c:lblOffset val="100"/>
        <c:noMultiLvlLbl val="0"/>
      </c:catAx>
      <c:valAx>
        <c:axId val="433592960"/>
        <c:scaling>
          <c:orientation val="minMax"/>
        </c:scaling>
        <c:delete val="1"/>
        <c:axPos val="l"/>
        <c:numFmt formatCode="General" sourceLinked="1"/>
        <c:majorTickMark val="out"/>
        <c:minorTickMark val="none"/>
        <c:tickLblPos val="none"/>
        <c:crossAx val="433591424"/>
        <c:crosses val="autoZero"/>
        <c:crossBetween val="between"/>
      </c:valAx>
    </c:plotArea>
    <c:legend>
      <c:legendPos val="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'Dash Board'!$AH$20</c:f>
              <c:strCache>
                <c:ptCount val="1"/>
                <c:pt idx="0">
                  <c:v>MR</c:v>
                </c:pt>
              </c:strCache>
            </c:strRef>
          </c:tx>
          <c:invertIfNegative val="0"/>
          <c:cat>
            <c:strRef>
              <c:f>'Dash Board'!$AI$19:$AN$19</c:f>
              <c:strCache>
                <c:ptCount val="6"/>
                <c:pt idx="0">
                  <c:v>ATF</c:v>
                </c:pt>
                <c:pt idx="1">
                  <c:v>HSD</c:v>
                </c:pt>
                <c:pt idx="2">
                  <c:v>SKO</c:v>
                </c:pt>
                <c:pt idx="3">
                  <c:v>MS</c:v>
                </c:pt>
                <c:pt idx="4">
                  <c:v>NAPTHA</c:v>
                </c:pt>
                <c:pt idx="5">
                  <c:v>PXPTA</c:v>
                </c:pt>
              </c:strCache>
            </c:strRef>
          </c:cat>
          <c:val>
            <c:numRef>
              <c:f>'Dash Board'!$AI$20:$AN$20</c:f>
              <c:numCache>
                <c:formatCode>General</c:formatCode>
                <c:ptCount val="6"/>
                <c:pt idx="0">
                  <c:v>0</c:v>
                </c:pt>
                <c:pt idx="1">
                  <c:v>0</c:v>
                </c:pt>
                <c:pt idx="2">
                  <c:v>0</c:v>
                </c:pt>
                <c:pt idx="3">
                  <c:v>0</c:v>
                </c:pt>
                <c:pt idx="4">
                  <c:v>0</c:v>
                </c:pt>
                <c:pt idx="5">
                  <c:v>0</c:v>
                </c:pt>
              </c:numCache>
            </c:numRef>
          </c:val>
        </c:ser>
        <c:ser>
          <c:idx val="1"/>
          <c:order val="1"/>
          <c:tx>
            <c:strRef>
              <c:f>'Dash Board'!$AH$21</c:f>
              <c:strCache>
                <c:ptCount val="1"/>
                <c:pt idx="0">
                  <c:v>PR</c:v>
                </c:pt>
              </c:strCache>
            </c:strRef>
          </c:tx>
          <c:invertIfNegative val="0"/>
          <c:cat>
            <c:strRef>
              <c:f>'Dash Board'!$AI$19:$AN$19</c:f>
              <c:strCache>
                <c:ptCount val="6"/>
                <c:pt idx="0">
                  <c:v>ATF</c:v>
                </c:pt>
                <c:pt idx="1">
                  <c:v>HSD</c:v>
                </c:pt>
                <c:pt idx="2">
                  <c:v>SKO</c:v>
                </c:pt>
                <c:pt idx="3">
                  <c:v>MS</c:v>
                </c:pt>
                <c:pt idx="4">
                  <c:v>NAPTHA</c:v>
                </c:pt>
                <c:pt idx="5">
                  <c:v>PXPTA</c:v>
                </c:pt>
              </c:strCache>
            </c:strRef>
          </c:cat>
          <c:val>
            <c:numRef>
              <c:f>'Dash Board'!$AI$21:$AN$21</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433626496"/>
        <c:axId val="433632384"/>
      </c:barChart>
      <c:catAx>
        <c:axId val="433626496"/>
        <c:scaling>
          <c:orientation val="minMax"/>
        </c:scaling>
        <c:delete val="0"/>
        <c:axPos val="b"/>
        <c:majorTickMark val="out"/>
        <c:minorTickMark val="none"/>
        <c:tickLblPos val="nextTo"/>
        <c:crossAx val="433632384"/>
        <c:crosses val="autoZero"/>
        <c:auto val="1"/>
        <c:lblAlgn val="ctr"/>
        <c:lblOffset val="100"/>
        <c:noMultiLvlLbl val="0"/>
      </c:catAx>
      <c:valAx>
        <c:axId val="433632384"/>
        <c:scaling>
          <c:orientation val="minMax"/>
        </c:scaling>
        <c:delete val="0"/>
        <c:axPos val="l"/>
        <c:majorGridlines/>
        <c:numFmt formatCode="General" sourceLinked="1"/>
        <c:majorTickMark val="out"/>
        <c:minorTickMark val="none"/>
        <c:tickLblPos val="nextTo"/>
        <c:crossAx val="433626496"/>
        <c:crosses val="autoZero"/>
        <c:crossBetween val="between"/>
      </c:valAx>
    </c:plotArea>
    <c:legend>
      <c:legendPos val="r"/>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'Dash Board'!$AH$42</c:f>
              <c:strCache>
                <c:ptCount val="1"/>
                <c:pt idx="0">
                  <c:v>Month</c:v>
                </c:pt>
              </c:strCache>
            </c:strRef>
          </c:tx>
          <c:val>
            <c:numRef>
              <c:f>'Dash Board'!$AH$43:$AH$54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0"/>
        </c:ser>
        <c:ser>
          <c:idx val="1"/>
          <c:order val="1"/>
          <c:tx>
            <c:strRef>
              <c:f>'Dash Board'!$AI$42</c:f>
              <c:strCache>
                <c:ptCount val="1"/>
                <c:pt idx="0">
                  <c:v>MR</c:v>
                </c:pt>
              </c:strCache>
            </c:strRef>
          </c:tx>
          <c:val>
            <c:numRef>
              <c:f>'Dash Board'!$AI$43:$AI$54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2"/>
          <c:order val="2"/>
          <c:tx>
            <c:strRef>
              <c:f>'Dash Board'!$AJ$42</c:f>
              <c:strCache>
                <c:ptCount val="1"/>
                <c:pt idx="0">
                  <c:v>PR</c:v>
                </c:pt>
              </c:strCache>
            </c:strRef>
          </c:tx>
          <c:val>
            <c:numRef>
              <c:f>'Dash Board'!$AJ$43:$AJ$54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434379008"/>
        <c:axId val="434384896"/>
      </c:lineChart>
      <c:catAx>
        <c:axId val="434379008"/>
        <c:scaling>
          <c:orientation val="minMax"/>
        </c:scaling>
        <c:delete val="0"/>
        <c:axPos val="b"/>
        <c:majorTickMark val="out"/>
        <c:minorTickMark val="none"/>
        <c:tickLblPos val="nextTo"/>
        <c:crossAx val="434384896"/>
        <c:crosses val="autoZero"/>
        <c:auto val="1"/>
        <c:lblAlgn val="ctr"/>
        <c:lblOffset val="100"/>
        <c:noMultiLvlLbl val="0"/>
      </c:catAx>
      <c:valAx>
        <c:axId val="434384896"/>
        <c:scaling>
          <c:orientation val="minMax"/>
        </c:scaling>
        <c:delete val="0"/>
        <c:axPos val="l"/>
        <c:majorGridlines/>
        <c:numFmt formatCode="General" sourceLinked="1"/>
        <c:majorTickMark val="out"/>
        <c:minorTickMark val="none"/>
        <c:tickLblPos val="nextTo"/>
        <c:crossAx val="434379008"/>
        <c:crosses val="autoZero"/>
        <c:crossBetween val="between"/>
      </c:valAx>
    </c:plotArea>
    <c:legend>
      <c:legendPos val="r"/>
      <c:overlay val="0"/>
    </c:legend>
    <c:plotVisOnly val="1"/>
    <c:dispBlanksAs val="zero"/>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'Dash Board'!$A$3</c:f>
              <c:strCache>
                <c:ptCount val="1"/>
                <c:pt idx="0">
                  <c:v>Pumping</c:v>
                </c:pt>
              </c:strCache>
            </c:strRef>
          </c:tx>
          <c:invertIfNegative val="0"/>
          <c:cat>
            <c:strRef>
              <c:f>'Dash Board'!$B$2:$G$2</c:f>
              <c:strCache>
                <c:ptCount val="6"/>
                <c:pt idx="0">
                  <c:v>ATF</c:v>
                </c:pt>
                <c:pt idx="1">
                  <c:v>MS-IV</c:v>
                </c:pt>
                <c:pt idx="2">
                  <c:v>HSD-IV</c:v>
                </c:pt>
                <c:pt idx="3">
                  <c:v>SKO</c:v>
                </c:pt>
                <c:pt idx="4">
                  <c:v>NAPTHA</c:v>
                </c:pt>
                <c:pt idx="5">
                  <c:v>PXPTA</c:v>
                </c:pt>
              </c:strCache>
            </c:strRef>
          </c:cat>
          <c:val>
            <c:numRef>
              <c:f>'Dash Board'!$B$3:$G$3</c:f>
              <c:numCache>
                <c:formatCode>General</c:formatCode>
                <c:ptCount val="6"/>
                <c:pt idx="0">
                  <c:v>2065758</c:v>
                </c:pt>
                <c:pt idx="1">
                  <c:v>1171009</c:v>
                </c:pt>
                <c:pt idx="2">
                  <c:v>2862521</c:v>
                </c:pt>
                <c:pt idx="3">
                  <c:v>766379</c:v>
                </c:pt>
                <c:pt idx="4">
                  <c:v>1631030</c:v>
                </c:pt>
                <c:pt idx="5">
                  <c:v>361657</c:v>
                </c:pt>
              </c:numCache>
            </c:numRef>
          </c:val>
        </c:ser>
        <c:ser>
          <c:idx val="1"/>
          <c:order val="1"/>
          <c:tx>
            <c:strRef>
              <c:f>'Dash Board'!$A$4</c:f>
              <c:strCache>
                <c:ptCount val="1"/>
                <c:pt idx="0">
                  <c:v>Receipt</c:v>
                </c:pt>
              </c:strCache>
            </c:strRef>
          </c:tx>
          <c:invertIfNegative val="0"/>
          <c:cat>
            <c:strRef>
              <c:f>'Dash Board'!$B$2:$G$2</c:f>
              <c:strCache>
                <c:ptCount val="6"/>
                <c:pt idx="0">
                  <c:v>ATF</c:v>
                </c:pt>
                <c:pt idx="1">
                  <c:v>MS-IV</c:v>
                </c:pt>
                <c:pt idx="2">
                  <c:v>HSD-IV</c:v>
                </c:pt>
                <c:pt idx="3">
                  <c:v>SKO</c:v>
                </c:pt>
                <c:pt idx="4">
                  <c:v>NAPTHA</c:v>
                </c:pt>
                <c:pt idx="5">
                  <c:v>PXPTA</c:v>
                </c:pt>
              </c:strCache>
            </c:strRef>
          </c:cat>
          <c:val>
            <c:numRef>
              <c:f>'Dash Board'!$B$4:$G$4</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shape val="cylinder"/>
        <c:axId val="434410240"/>
        <c:axId val="434411776"/>
        <c:axId val="0"/>
      </c:bar3DChart>
      <c:catAx>
        <c:axId val="434410240"/>
        <c:scaling>
          <c:orientation val="minMax"/>
        </c:scaling>
        <c:delete val="0"/>
        <c:axPos val="b"/>
        <c:majorTickMark val="out"/>
        <c:minorTickMark val="none"/>
        <c:tickLblPos val="nextTo"/>
        <c:crossAx val="434411776"/>
        <c:crosses val="autoZero"/>
        <c:auto val="1"/>
        <c:lblAlgn val="ctr"/>
        <c:lblOffset val="100"/>
        <c:noMultiLvlLbl val="0"/>
      </c:catAx>
      <c:valAx>
        <c:axId val="434411776"/>
        <c:scaling>
          <c:orientation val="minMax"/>
        </c:scaling>
        <c:delete val="0"/>
        <c:axPos val="l"/>
        <c:majorGridlines/>
        <c:numFmt formatCode="General" sourceLinked="1"/>
        <c:majorTickMark val="out"/>
        <c:minorTickMark val="none"/>
        <c:tickLblPos val="nextTo"/>
        <c:crossAx val="434410240"/>
        <c:crosses val="autoZero"/>
        <c:crossBetween val="between"/>
      </c:valAx>
    </c:plotArea>
    <c:legend>
      <c:legendPos val="r"/>
      <c:layou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PIVOT!PIVOTPUMPING</c:name>
    <c:fmtId val="2"/>
  </c:pivotSource>
  <c:chart>
    <c:title>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dLbl>
          <c:idx val="0"/>
          <c:delete val="1"/>
        </c:dLbl>
      </c:pivotFmt>
      <c:pivotFmt>
        <c:idx val="58"/>
        <c:marker>
          <c:symbol val="none"/>
        </c:marker>
        <c:dLbl>
          <c:idx val="0"/>
          <c:delete val="1"/>
        </c:dLbl>
      </c:pivotFmt>
      <c:pivotFmt>
        <c:idx val="59"/>
        <c:marker>
          <c:symbol val="none"/>
        </c:marker>
        <c:dLbl>
          <c:idx val="0"/>
          <c:delete val="1"/>
        </c:dLbl>
      </c:pivotFmt>
      <c:pivotFmt>
        <c:idx val="60"/>
        <c:marker>
          <c:symbol val="none"/>
        </c:marker>
        <c:dLbl>
          <c:idx val="0"/>
          <c:delete val="1"/>
        </c:dLbl>
      </c:pivotFmt>
      <c:pivotFmt>
        <c:idx val="61"/>
        <c:marker>
          <c:symbol val="none"/>
        </c:marker>
        <c:dLbl>
          <c:idx val="0"/>
          <c:delete val="1"/>
        </c:dLbl>
      </c:pivotFmt>
      <c:pivotFmt>
        <c:idx val="62"/>
        <c:marker>
          <c:symbol val="none"/>
        </c:marker>
        <c:dLbl>
          <c:idx val="0"/>
          <c:delete val="1"/>
        </c:dLbl>
      </c:pivotFmt>
      <c:pivotFmt>
        <c:idx val="63"/>
        <c:marker>
          <c:symbol val="none"/>
        </c:marker>
        <c:dLbl>
          <c:idx val="0"/>
          <c:delete val="1"/>
        </c:dLbl>
      </c:pivotFmt>
      <c:pivotFmt>
        <c:idx val="64"/>
        <c:marker>
          <c:symbol val="none"/>
        </c:marker>
        <c:dLbl>
          <c:idx val="0"/>
          <c:delete val="1"/>
        </c:dLbl>
      </c:pivotFmt>
      <c:pivotFmt>
        <c:idx val="65"/>
        <c:marker>
          <c:symbol val="none"/>
        </c:marker>
        <c:dLbl>
          <c:idx val="0"/>
          <c:delete val="1"/>
        </c:dLbl>
      </c:pivotFmt>
      <c:pivotFmt>
        <c:idx val="66"/>
        <c:marker>
          <c:symbol val="none"/>
        </c:marker>
      </c:pivotFmt>
      <c:pivotFmt>
        <c:idx val="67"/>
        <c:marker>
          <c:symbol val="none"/>
        </c:marker>
      </c:pivotFmt>
      <c:pivotFmt>
        <c:idx val="68"/>
        <c:marker>
          <c:symbol val="none"/>
        </c:marker>
      </c:pivotFmt>
    </c:pivotFmts>
    <c:plotArea>
      <c:layout/>
      <c:barChart>
        <c:barDir val="col"/>
        <c:grouping val="clustered"/>
        <c:varyColors val="0"/>
        <c:ser>
          <c:idx val="0"/>
          <c:order val="0"/>
          <c:tx>
            <c:strRef>
              <c:f>'PUMPING PIVOT'!$B$8:$B$9</c:f>
              <c:strCache>
                <c:ptCount val="1"/>
                <c:pt idx="0">
                  <c:v>Total</c:v>
                </c:pt>
              </c:strCache>
            </c:strRef>
          </c:tx>
          <c:invertIfNegative val="0"/>
          <c:cat>
            <c:strRef>
              <c:f>'PUMPING PIVOT'!$A$10:$A$19</c:f>
              <c:strCache>
                <c:ptCount val="9"/>
                <c:pt idx="0">
                  <c:v>ATF</c:v>
                </c:pt>
                <c:pt idx="1">
                  <c:v>HSD-III</c:v>
                </c:pt>
                <c:pt idx="2">
                  <c:v>HSD-IV</c:v>
                </c:pt>
                <c:pt idx="3">
                  <c:v>I/F</c:v>
                </c:pt>
                <c:pt idx="4">
                  <c:v>MS-III</c:v>
                </c:pt>
                <c:pt idx="5">
                  <c:v>MS-IV</c:v>
                </c:pt>
                <c:pt idx="6">
                  <c:v>NAPTHA</c:v>
                </c:pt>
                <c:pt idx="7">
                  <c:v>PXPTA</c:v>
                </c:pt>
                <c:pt idx="8">
                  <c:v>SKO</c:v>
                </c:pt>
              </c:strCache>
            </c:strRef>
          </c:cat>
          <c:val>
            <c:numRef>
              <c:f>'PUMPING PIVOT'!$B$10:$B$19</c:f>
              <c:numCache>
                <c:formatCode>General</c:formatCode>
                <c:ptCount val="9"/>
                <c:pt idx="0">
                  <c:v>2065758</c:v>
                </c:pt>
                <c:pt idx="1">
                  <c:v>13779</c:v>
                </c:pt>
                <c:pt idx="2">
                  <c:v>2862521</c:v>
                </c:pt>
                <c:pt idx="3">
                  <c:v>12685</c:v>
                </c:pt>
                <c:pt idx="4">
                  <c:v>12505</c:v>
                </c:pt>
                <c:pt idx="5">
                  <c:v>1171009</c:v>
                </c:pt>
                <c:pt idx="6">
                  <c:v>1631030</c:v>
                </c:pt>
                <c:pt idx="7">
                  <c:v>361657</c:v>
                </c:pt>
                <c:pt idx="8">
                  <c:v>766379</c:v>
                </c:pt>
              </c:numCache>
            </c:numRef>
          </c:val>
        </c:ser>
        <c:dLbls>
          <c:showLegendKey val="0"/>
          <c:showVal val="0"/>
          <c:showCatName val="0"/>
          <c:showSerName val="0"/>
          <c:showPercent val="0"/>
          <c:showBubbleSize val="0"/>
        </c:dLbls>
        <c:gapWidth val="150"/>
        <c:axId val="435038464"/>
        <c:axId val="435085312"/>
      </c:barChart>
      <c:catAx>
        <c:axId val="435038464"/>
        <c:scaling>
          <c:orientation val="minMax"/>
        </c:scaling>
        <c:delete val="0"/>
        <c:axPos val="b"/>
        <c:majorTickMark val="out"/>
        <c:minorTickMark val="none"/>
        <c:tickLblPos val="nextTo"/>
        <c:crossAx val="435085312"/>
        <c:crosses val="autoZero"/>
        <c:auto val="1"/>
        <c:lblAlgn val="ctr"/>
        <c:lblOffset val="100"/>
        <c:noMultiLvlLbl val="0"/>
      </c:catAx>
      <c:valAx>
        <c:axId val="435085312"/>
        <c:scaling>
          <c:orientation val="minMax"/>
        </c:scaling>
        <c:delete val="0"/>
        <c:axPos val="l"/>
        <c:majorGridlines/>
        <c:numFmt formatCode="General" sourceLinked="1"/>
        <c:majorTickMark val="out"/>
        <c:minorTickMark val="none"/>
        <c:tickLblPos val="nextTo"/>
        <c:crossAx val="435038464"/>
        <c:crosses val="autoZero"/>
        <c:crossBetween val="between"/>
      </c:valAx>
    </c:plotArea>
    <c:legend>
      <c:legendPos val="r"/>
      <c:layout/>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 QRWISE!PIVOTPUMPING</c:name>
    <c:fmtId val="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s>
    <c:plotArea>
      <c:layout/>
      <c:barChart>
        <c:barDir val="col"/>
        <c:grouping val="clustered"/>
        <c:varyColors val="0"/>
        <c:ser>
          <c:idx val="0"/>
          <c:order val="0"/>
          <c:tx>
            <c:strRef>
              <c:f>'PUMPING PIVOT QRWISE'!$B$7:$B$8</c:f>
              <c:strCache>
                <c:ptCount val="1"/>
                <c:pt idx="0">
                  <c:v>ATF</c:v>
                </c:pt>
              </c:strCache>
            </c:strRef>
          </c:tx>
          <c:invertIfNegative val="0"/>
          <c:cat>
            <c:strRef>
              <c:f>'PUMPING PIVOT QRWISE'!$A$9:$A$11</c:f>
              <c:strCache>
                <c:ptCount val="2"/>
                <c:pt idx="0">
                  <c:v>Q1</c:v>
                </c:pt>
                <c:pt idx="1">
                  <c:v>Q2</c:v>
                </c:pt>
              </c:strCache>
            </c:strRef>
          </c:cat>
          <c:val>
            <c:numRef>
              <c:f>'PUMPING PIVOT QRWISE'!$B$9:$B$11</c:f>
              <c:numCache>
                <c:formatCode>General</c:formatCode>
                <c:ptCount val="2"/>
                <c:pt idx="0">
                  <c:v>409141</c:v>
                </c:pt>
                <c:pt idx="1">
                  <c:v>262866</c:v>
                </c:pt>
              </c:numCache>
            </c:numRef>
          </c:val>
        </c:ser>
        <c:ser>
          <c:idx val="1"/>
          <c:order val="1"/>
          <c:tx>
            <c:strRef>
              <c:f>'PUMPING PIVOT QRWISE'!$C$7:$C$8</c:f>
              <c:strCache>
                <c:ptCount val="1"/>
                <c:pt idx="0">
                  <c:v>HSD-III</c:v>
                </c:pt>
              </c:strCache>
            </c:strRef>
          </c:tx>
          <c:invertIfNegative val="0"/>
          <c:cat>
            <c:strRef>
              <c:f>'PUMPING PIVOT QRWISE'!$A$9:$A$11</c:f>
              <c:strCache>
                <c:ptCount val="2"/>
                <c:pt idx="0">
                  <c:v>Q1</c:v>
                </c:pt>
                <c:pt idx="1">
                  <c:v>Q2</c:v>
                </c:pt>
              </c:strCache>
            </c:strRef>
          </c:cat>
          <c:val>
            <c:numRef>
              <c:f>'PUMPING PIVOT QRWISE'!$C$9:$C$11</c:f>
              <c:numCache>
                <c:formatCode>General</c:formatCode>
                <c:ptCount val="2"/>
                <c:pt idx="0">
                  <c:v>1397</c:v>
                </c:pt>
                <c:pt idx="1">
                  <c:v>581</c:v>
                </c:pt>
              </c:numCache>
            </c:numRef>
          </c:val>
        </c:ser>
        <c:ser>
          <c:idx val="2"/>
          <c:order val="2"/>
          <c:tx>
            <c:strRef>
              <c:f>'PUMPING PIVOT QRWISE'!$D$7:$D$8</c:f>
              <c:strCache>
                <c:ptCount val="1"/>
                <c:pt idx="0">
                  <c:v>HSD-IV</c:v>
                </c:pt>
              </c:strCache>
            </c:strRef>
          </c:tx>
          <c:invertIfNegative val="0"/>
          <c:cat>
            <c:strRef>
              <c:f>'PUMPING PIVOT QRWISE'!$A$9:$A$11</c:f>
              <c:strCache>
                <c:ptCount val="2"/>
                <c:pt idx="0">
                  <c:v>Q1</c:v>
                </c:pt>
                <c:pt idx="1">
                  <c:v>Q2</c:v>
                </c:pt>
              </c:strCache>
            </c:strRef>
          </c:cat>
          <c:val>
            <c:numRef>
              <c:f>'PUMPING PIVOT QRWISE'!$D$9:$D$11</c:f>
              <c:numCache>
                <c:formatCode>General</c:formatCode>
                <c:ptCount val="2"/>
                <c:pt idx="0">
                  <c:v>657220</c:v>
                </c:pt>
                <c:pt idx="1">
                  <c:v>464833</c:v>
                </c:pt>
              </c:numCache>
            </c:numRef>
          </c:val>
        </c:ser>
        <c:ser>
          <c:idx val="3"/>
          <c:order val="3"/>
          <c:tx>
            <c:strRef>
              <c:f>'PUMPING PIVOT QRWISE'!$E$7:$E$8</c:f>
              <c:strCache>
                <c:ptCount val="1"/>
                <c:pt idx="0">
                  <c:v>I/F</c:v>
                </c:pt>
              </c:strCache>
            </c:strRef>
          </c:tx>
          <c:invertIfNegative val="0"/>
          <c:cat>
            <c:strRef>
              <c:f>'PUMPING PIVOT QRWISE'!$A$9:$A$11</c:f>
              <c:strCache>
                <c:ptCount val="2"/>
                <c:pt idx="0">
                  <c:v>Q1</c:v>
                </c:pt>
                <c:pt idx="1">
                  <c:v>Q2</c:v>
                </c:pt>
              </c:strCache>
            </c:strRef>
          </c:cat>
          <c:val>
            <c:numRef>
              <c:f>'PUMPING PIVOT QRWISE'!$E$9:$E$11</c:f>
              <c:numCache>
                <c:formatCode>General</c:formatCode>
                <c:ptCount val="2"/>
                <c:pt idx="0">
                  <c:v>3400</c:v>
                </c:pt>
                <c:pt idx="1">
                  <c:v>4133</c:v>
                </c:pt>
              </c:numCache>
            </c:numRef>
          </c:val>
        </c:ser>
        <c:ser>
          <c:idx val="4"/>
          <c:order val="4"/>
          <c:tx>
            <c:strRef>
              <c:f>'PUMPING PIVOT QRWISE'!$F$7:$F$8</c:f>
              <c:strCache>
                <c:ptCount val="1"/>
                <c:pt idx="0">
                  <c:v>MS-III</c:v>
                </c:pt>
              </c:strCache>
            </c:strRef>
          </c:tx>
          <c:invertIfNegative val="0"/>
          <c:cat>
            <c:strRef>
              <c:f>'PUMPING PIVOT QRWISE'!$A$9:$A$11</c:f>
              <c:strCache>
                <c:ptCount val="2"/>
                <c:pt idx="0">
                  <c:v>Q1</c:v>
                </c:pt>
                <c:pt idx="1">
                  <c:v>Q2</c:v>
                </c:pt>
              </c:strCache>
            </c:strRef>
          </c:cat>
          <c:val>
            <c:numRef>
              <c:f>'PUMPING PIVOT QRWISE'!$F$9:$F$11</c:f>
              <c:numCache>
                <c:formatCode>General</c:formatCode>
                <c:ptCount val="2"/>
                <c:pt idx="0">
                  <c:v>1295</c:v>
                </c:pt>
                <c:pt idx="1">
                  <c:v>650</c:v>
                </c:pt>
              </c:numCache>
            </c:numRef>
          </c:val>
        </c:ser>
        <c:ser>
          <c:idx val="5"/>
          <c:order val="5"/>
          <c:tx>
            <c:strRef>
              <c:f>'PUMPING PIVOT QRWISE'!$G$7:$G$8</c:f>
              <c:strCache>
                <c:ptCount val="1"/>
                <c:pt idx="0">
                  <c:v>MS-IV</c:v>
                </c:pt>
              </c:strCache>
            </c:strRef>
          </c:tx>
          <c:invertIfNegative val="0"/>
          <c:cat>
            <c:strRef>
              <c:f>'PUMPING PIVOT QRWISE'!$A$9:$A$11</c:f>
              <c:strCache>
                <c:ptCount val="2"/>
                <c:pt idx="0">
                  <c:v>Q1</c:v>
                </c:pt>
                <c:pt idx="1">
                  <c:v>Q2</c:v>
                </c:pt>
              </c:strCache>
            </c:strRef>
          </c:cat>
          <c:val>
            <c:numRef>
              <c:f>'PUMPING PIVOT QRWISE'!$G$9:$G$11</c:f>
              <c:numCache>
                <c:formatCode>General</c:formatCode>
                <c:ptCount val="2"/>
                <c:pt idx="0">
                  <c:v>290255</c:v>
                </c:pt>
                <c:pt idx="1">
                  <c:v>202971</c:v>
                </c:pt>
              </c:numCache>
            </c:numRef>
          </c:val>
        </c:ser>
        <c:ser>
          <c:idx val="6"/>
          <c:order val="6"/>
          <c:tx>
            <c:strRef>
              <c:f>'PUMPING PIVOT QRWISE'!$H$7:$H$8</c:f>
              <c:strCache>
                <c:ptCount val="1"/>
                <c:pt idx="0">
                  <c:v>NAPTHA</c:v>
                </c:pt>
              </c:strCache>
            </c:strRef>
          </c:tx>
          <c:invertIfNegative val="0"/>
          <c:cat>
            <c:strRef>
              <c:f>'PUMPING PIVOT QRWISE'!$A$9:$A$11</c:f>
              <c:strCache>
                <c:ptCount val="2"/>
                <c:pt idx="0">
                  <c:v>Q1</c:v>
                </c:pt>
                <c:pt idx="1">
                  <c:v>Q2</c:v>
                </c:pt>
              </c:strCache>
            </c:strRef>
          </c:cat>
          <c:val>
            <c:numRef>
              <c:f>'PUMPING PIVOT QRWISE'!$H$9:$H$11</c:f>
              <c:numCache>
                <c:formatCode>General</c:formatCode>
                <c:ptCount val="2"/>
                <c:pt idx="0">
                  <c:v>404243</c:v>
                </c:pt>
                <c:pt idx="1">
                  <c:v>199930</c:v>
                </c:pt>
              </c:numCache>
            </c:numRef>
          </c:val>
        </c:ser>
        <c:ser>
          <c:idx val="7"/>
          <c:order val="7"/>
          <c:tx>
            <c:strRef>
              <c:f>'PUMPING PIVOT QRWISE'!$I$7:$I$8</c:f>
              <c:strCache>
                <c:ptCount val="1"/>
                <c:pt idx="0">
                  <c:v>PXPTA</c:v>
                </c:pt>
              </c:strCache>
            </c:strRef>
          </c:tx>
          <c:invertIfNegative val="0"/>
          <c:cat>
            <c:strRef>
              <c:f>'PUMPING PIVOT QRWISE'!$A$9:$A$11</c:f>
              <c:strCache>
                <c:ptCount val="2"/>
                <c:pt idx="0">
                  <c:v>Q1</c:v>
                </c:pt>
                <c:pt idx="1">
                  <c:v>Q2</c:v>
                </c:pt>
              </c:strCache>
            </c:strRef>
          </c:cat>
          <c:val>
            <c:numRef>
              <c:f>'PUMPING PIVOT QRWISE'!$I$9:$I$11</c:f>
              <c:numCache>
                <c:formatCode>General</c:formatCode>
                <c:ptCount val="2"/>
                <c:pt idx="0">
                  <c:v>88126</c:v>
                </c:pt>
                <c:pt idx="1">
                  <c:v>46494</c:v>
                </c:pt>
              </c:numCache>
            </c:numRef>
          </c:val>
        </c:ser>
        <c:ser>
          <c:idx val="8"/>
          <c:order val="8"/>
          <c:tx>
            <c:strRef>
              <c:f>'PUMPING PIVOT QRWISE'!$J$7:$J$8</c:f>
              <c:strCache>
                <c:ptCount val="1"/>
                <c:pt idx="0">
                  <c:v>SKO</c:v>
                </c:pt>
              </c:strCache>
            </c:strRef>
          </c:tx>
          <c:invertIfNegative val="0"/>
          <c:cat>
            <c:strRef>
              <c:f>'PUMPING PIVOT QRWISE'!$A$9:$A$11</c:f>
              <c:strCache>
                <c:ptCount val="2"/>
                <c:pt idx="0">
                  <c:v>Q1</c:v>
                </c:pt>
                <c:pt idx="1">
                  <c:v>Q2</c:v>
                </c:pt>
              </c:strCache>
            </c:strRef>
          </c:cat>
          <c:val>
            <c:numRef>
              <c:f>'PUMPING PIVOT QRWISE'!$J$9:$J$11</c:f>
              <c:numCache>
                <c:formatCode>General</c:formatCode>
                <c:ptCount val="2"/>
                <c:pt idx="0">
                  <c:v>212316</c:v>
                </c:pt>
                <c:pt idx="1">
                  <c:v>95793</c:v>
                </c:pt>
              </c:numCache>
            </c:numRef>
          </c:val>
        </c:ser>
        <c:dLbls>
          <c:showLegendKey val="0"/>
          <c:showVal val="0"/>
          <c:showCatName val="0"/>
          <c:showSerName val="0"/>
          <c:showPercent val="0"/>
          <c:showBubbleSize val="0"/>
        </c:dLbls>
        <c:gapWidth val="150"/>
        <c:axId val="435136768"/>
        <c:axId val="435146752"/>
      </c:barChart>
      <c:catAx>
        <c:axId val="435136768"/>
        <c:scaling>
          <c:orientation val="minMax"/>
        </c:scaling>
        <c:delete val="0"/>
        <c:axPos val="b"/>
        <c:majorTickMark val="out"/>
        <c:minorTickMark val="none"/>
        <c:tickLblPos val="nextTo"/>
        <c:crossAx val="435146752"/>
        <c:crosses val="autoZero"/>
        <c:auto val="1"/>
        <c:lblAlgn val="ctr"/>
        <c:lblOffset val="100"/>
        <c:noMultiLvlLbl val="0"/>
      </c:catAx>
      <c:valAx>
        <c:axId val="435146752"/>
        <c:scaling>
          <c:orientation val="minMax"/>
        </c:scaling>
        <c:delete val="0"/>
        <c:axPos val="l"/>
        <c:majorGridlines/>
        <c:numFmt formatCode="General" sourceLinked="1"/>
        <c:majorTickMark val="out"/>
        <c:minorTickMark val="none"/>
        <c:tickLblPos val="nextTo"/>
        <c:crossAx val="435136768"/>
        <c:crosses val="autoZero"/>
        <c:crossBetween val="between"/>
      </c:valAx>
    </c:plotArea>
    <c:legend>
      <c:legendPos val="r"/>
      <c:layou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PIVOT!PivotTable1</c:name>
    <c:fmtId val="2"/>
  </c:pivotSource>
  <c:chart>
    <c:title>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s>
    <c:plotArea>
      <c:layout/>
      <c:barChart>
        <c:barDir val="col"/>
        <c:grouping val="clustered"/>
        <c:varyColors val="0"/>
        <c:ser>
          <c:idx val="0"/>
          <c:order val="0"/>
          <c:tx>
            <c:strRef>
              <c:f>'DELIVERY PIVOT'!$B$6</c:f>
              <c:strCache>
                <c:ptCount val="1"/>
                <c:pt idx="0">
                  <c:v>Total</c:v>
                </c:pt>
              </c:strCache>
            </c:strRef>
          </c:tx>
          <c:invertIfNegative val="0"/>
          <c:cat>
            <c:strRef>
              <c:f>'DELIVERY PIVOT'!$A$7:$A$18</c:f>
              <c:strCache>
                <c:ptCount val="11"/>
                <c:pt idx="0">
                  <c:v>DELHI</c:v>
                </c:pt>
                <c:pt idx="1">
                  <c:v>DELHI-REV</c:v>
                </c:pt>
                <c:pt idx="2">
                  <c:v>DEL-NAPTHA</c:v>
                </c:pt>
                <c:pt idx="3">
                  <c:v>MEERUT</c:v>
                </c:pt>
                <c:pt idx="4">
                  <c:v>TIKRI</c:v>
                </c:pt>
                <c:pt idx="5">
                  <c:v>(blank)</c:v>
                </c:pt>
                <c:pt idx="6">
                  <c:v>DEL-PANIPAT</c:v>
                </c:pt>
                <c:pt idx="7">
                  <c:v>TUNDLA</c:v>
                </c:pt>
                <c:pt idx="8">
                  <c:v>BHARATPUR</c:v>
                </c:pt>
                <c:pt idx="9">
                  <c:v>DEL-PANIPAT - PMC</c:v>
                </c:pt>
                <c:pt idx="10">
                  <c:v>DEL-PANIPAT LBT</c:v>
                </c:pt>
              </c:strCache>
            </c:strRef>
          </c:cat>
          <c:val>
            <c:numRef>
              <c:f>'DELIVERY PIVOT'!$B$7:$B$18</c:f>
              <c:numCache>
                <c:formatCode>General</c:formatCode>
                <c:ptCount val="11"/>
                <c:pt idx="0">
                  <c:v>1803033</c:v>
                </c:pt>
                <c:pt idx="1">
                  <c:v>1276996</c:v>
                </c:pt>
                <c:pt idx="2">
                  <c:v>179636</c:v>
                </c:pt>
                <c:pt idx="3">
                  <c:v>412696</c:v>
                </c:pt>
                <c:pt idx="4">
                  <c:v>407063</c:v>
                </c:pt>
                <c:pt idx="5">
                  <c:v>1210597</c:v>
                </c:pt>
                <c:pt idx="6">
                  <c:v>333268</c:v>
                </c:pt>
                <c:pt idx="7">
                  <c:v>221546</c:v>
                </c:pt>
                <c:pt idx="8">
                  <c:v>137206</c:v>
                </c:pt>
                <c:pt idx="9">
                  <c:v>80488</c:v>
                </c:pt>
                <c:pt idx="10">
                  <c:v>3048</c:v>
                </c:pt>
              </c:numCache>
            </c:numRef>
          </c:val>
        </c:ser>
        <c:dLbls>
          <c:showLegendKey val="0"/>
          <c:showVal val="0"/>
          <c:showCatName val="0"/>
          <c:showSerName val="0"/>
          <c:showPercent val="0"/>
          <c:showBubbleSize val="0"/>
        </c:dLbls>
        <c:gapWidth val="150"/>
        <c:axId val="435310976"/>
        <c:axId val="435312512"/>
      </c:barChart>
      <c:catAx>
        <c:axId val="435310976"/>
        <c:scaling>
          <c:orientation val="minMax"/>
        </c:scaling>
        <c:delete val="0"/>
        <c:axPos val="b"/>
        <c:majorTickMark val="out"/>
        <c:minorTickMark val="none"/>
        <c:tickLblPos val="nextTo"/>
        <c:crossAx val="435312512"/>
        <c:crosses val="autoZero"/>
        <c:auto val="1"/>
        <c:lblAlgn val="ctr"/>
        <c:lblOffset val="100"/>
        <c:noMultiLvlLbl val="0"/>
      </c:catAx>
      <c:valAx>
        <c:axId val="435312512"/>
        <c:scaling>
          <c:orientation val="minMax"/>
        </c:scaling>
        <c:delete val="0"/>
        <c:axPos val="l"/>
        <c:majorGridlines/>
        <c:numFmt formatCode="General" sourceLinked="1"/>
        <c:majorTickMark val="out"/>
        <c:minorTickMark val="none"/>
        <c:tickLblPos val="nextTo"/>
        <c:crossAx val="435310976"/>
        <c:crosses val="autoZero"/>
        <c:crossBetween val="between"/>
      </c:valAx>
    </c:plotArea>
    <c:legend>
      <c:legendPos val="r"/>
      <c:layout/>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PIVOT!PIVOTPUMPING</c:name>
    <c:fmtId val="5"/>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dLbl>
          <c:idx val="0"/>
          <c:delete val="1"/>
        </c:dLbl>
      </c:pivotFmt>
      <c:pivotFmt>
        <c:idx val="5"/>
        <c:marker>
          <c:symbol val="none"/>
        </c:marker>
      </c:pivotFmt>
      <c:pivotFmt>
        <c:idx val="6"/>
        <c:marker>
          <c:symbol val="none"/>
        </c:marker>
      </c:pivotFmt>
    </c:pivotFmts>
    <c:plotArea>
      <c:layout/>
      <c:barChart>
        <c:barDir val="col"/>
        <c:grouping val="clustered"/>
        <c:varyColors val="0"/>
        <c:ser>
          <c:idx val="0"/>
          <c:order val="0"/>
          <c:tx>
            <c:strRef>
              <c:f>'PUMPING PIVOT'!$B$8:$B$9</c:f>
              <c:strCache>
                <c:ptCount val="1"/>
                <c:pt idx="0">
                  <c:v>Total</c:v>
                </c:pt>
              </c:strCache>
            </c:strRef>
          </c:tx>
          <c:invertIfNegative val="0"/>
          <c:cat>
            <c:strRef>
              <c:f>'PUMPING PIVOT'!$A$10:$A$19</c:f>
              <c:strCache>
                <c:ptCount val="9"/>
                <c:pt idx="0">
                  <c:v>ATF</c:v>
                </c:pt>
                <c:pt idx="1">
                  <c:v>HSD-III</c:v>
                </c:pt>
                <c:pt idx="2">
                  <c:v>HSD-IV</c:v>
                </c:pt>
                <c:pt idx="3">
                  <c:v>I/F</c:v>
                </c:pt>
                <c:pt idx="4">
                  <c:v>MS-III</c:v>
                </c:pt>
                <c:pt idx="5">
                  <c:v>MS-IV</c:v>
                </c:pt>
                <c:pt idx="6">
                  <c:v>NAPTHA</c:v>
                </c:pt>
                <c:pt idx="7">
                  <c:v>PXPTA</c:v>
                </c:pt>
                <c:pt idx="8">
                  <c:v>SKO</c:v>
                </c:pt>
              </c:strCache>
            </c:strRef>
          </c:cat>
          <c:val>
            <c:numRef>
              <c:f>'PUMPING PIVOT'!$B$10:$B$19</c:f>
              <c:numCache>
                <c:formatCode>General</c:formatCode>
                <c:ptCount val="9"/>
                <c:pt idx="0">
                  <c:v>2065758</c:v>
                </c:pt>
                <c:pt idx="1">
                  <c:v>13779</c:v>
                </c:pt>
                <c:pt idx="2">
                  <c:v>2862521</c:v>
                </c:pt>
                <c:pt idx="3">
                  <c:v>12685</c:v>
                </c:pt>
                <c:pt idx="4">
                  <c:v>12505</c:v>
                </c:pt>
                <c:pt idx="5">
                  <c:v>1171009</c:v>
                </c:pt>
                <c:pt idx="6">
                  <c:v>1631030</c:v>
                </c:pt>
                <c:pt idx="7">
                  <c:v>361657</c:v>
                </c:pt>
                <c:pt idx="8">
                  <c:v>766379</c:v>
                </c:pt>
              </c:numCache>
            </c:numRef>
          </c:val>
        </c:ser>
        <c:dLbls>
          <c:showLegendKey val="0"/>
          <c:showVal val="0"/>
          <c:showCatName val="0"/>
          <c:showSerName val="0"/>
          <c:showPercent val="0"/>
          <c:showBubbleSize val="0"/>
        </c:dLbls>
        <c:gapWidth val="150"/>
        <c:axId val="438397568"/>
        <c:axId val="438423936"/>
      </c:barChart>
      <c:catAx>
        <c:axId val="438397568"/>
        <c:scaling>
          <c:orientation val="minMax"/>
        </c:scaling>
        <c:delete val="0"/>
        <c:axPos val="b"/>
        <c:majorTickMark val="out"/>
        <c:minorTickMark val="none"/>
        <c:tickLblPos val="nextTo"/>
        <c:crossAx val="438423936"/>
        <c:crosses val="autoZero"/>
        <c:auto val="1"/>
        <c:lblAlgn val="ctr"/>
        <c:lblOffset val="100"/>
        <c:noMultiLvlLbl val="0"/>
      </c:catAx>
      <c:valAx>
        <c:axId val="438423936"/>
        <c:scaling>
          <c:orientation val="minMax"/>
        </c:scaling>
        <c:delete val="0"/>
        <c:axPos val="l"/>
        <c:majorGridlines/>
        <c:numFmt formatCode="General" sourceLinked="1"/>
        <c:majorTickMark val="out"/>
        <c:minorTickMark val="none"/>
        <c:tickLblPos val="nextTo"/>
        <c:crossAx val="4383975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PIVOT!PivotTable1</c:name>
    <c:fmtId val="8"/>
  </c:pivotSource>
  <c:chart>
    <c:autoTitleDeleted val="1"/>
    <c:pivotFmts>
      <c:pivotFmt>
        <c:idx val="0"/>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'PUMPING PIVOT'!$O$6:$O$7</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'PUMPING PIVOT'!$N$8:$N$13</c:f>
              <c:strCache>
                <c:ptCount val="5"/>
                <c:pt idx="0">
                  <c:v>DT</c:v>
                </c:pt>
                <c:pt idx="1">
                  <c:v>I/F</c:v>
                </c:pt>
                <c:pt idx="2">
                  <c:v>MR</c:v>
                </c:pt>
                <c:pt idx="3">
                  <c:v>Others</c:v>
                </c:pt>
                <c:pt idx="4">
                  <c:v>PR</c:v>
                </c:pt>
              </c:strCache>
            </c:strRef>
          </c:cat>
          <c:val>
            <c:numRef>
              <c:f>'PUMPING PIVOT'!$O$8:$O$13</c:f>
              <c:numCache>
                <c:formatCode>General</c:formatCode>
                <c:ptCount val="5"/>
                <c:pt idx="0">
                  <c:v>200207</c:v>
                </c:pt>
                <c:pt idx="1">
                  <c:v>12685</c:v>
                </c:pt>
                <c:pt idx="2">
                  <c:v>6317208</c:v>
                </c:pt>
                <c:pt idx="3">
                  <c:v>12495</c:v>
                </c:pt>
                <c:pt idx="4">
                  <c:v>2354728</c:v>
                </c:pt>
              </c:numCache>
            </c:numRef>
          </c:val>
        </c:ser>
        <c:dLbls>
          <c:showLegendKey val="0"/>
          <c:showVal val="0"/>
          <c:showCatName val="0"/>
          <c:showSerName val="0"/>
          <c:showPercent val="0"/>
          <c:showBubbleSize val="0"/>
        </c:dLbls>
        <c:gapWidth val="100"/>
        <c:axId val="438821632"/>
        <c:axId val="438823168"/>
      </c:barChart>
      <c:catAx>
        <c:axId val="438821632"/>
        <c:scaling>
          <c:orientation val="minMax"/>
        </c:scaling>
        <c:delete val="0"/>
        <c:axPos val="b"/>
        <c:majorTickMark val="out"/>
        <c:minorTickMark val="none"/>
        <c:tickLblPos val="nextTo"/>
        <c:crossAx val="438823168"/>
        <c:crosses val="autoZero"/>
        <c:auto val="1"/>
        <c:lblAlgn val="ctr"/>
        <c:lblOffset val="100"/>
        <c:noMultiLvlLbl val="0"/>
      </c:catAx>
      <c:valAx>
        <c:axId val="438823168"/>
        <c:scaling>
          <c:orientation val="minMax"/>
        </c:scaling>
        <c:delete val="0"/>
        <c:axPos val="l"/>
        <c:majorGridlines/>
        <c:numFmt formatCode="General" sourceLinked="1"/>
        <c:majorTickMark val="out"/>
        <c:minorTickMark val="none"/>
        <c:tickLblPos val="nextTo"/>
        <c:crossAx val="43882163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PIVOT!PivotTable2</c:name>
    <c:fmtId val="9"/>
  </c:pivotSource>
  <c:chart>
    <c:autoTitleDeleted val="1"/>
    <c:pivotFmts>
      <c:pivotFmt>
        <c:idx val="0"/>
        <c:marker>
          <c:symbol val="none"/>
        </c:marker>
        <c:dLbl>
          <c:idx val="0"/>
          <c:layout/>
          <c:spPr/>
          <c:txPr>
            <a:bodyPr/>
            <a:lstStyle/>
            <a:p>
              <a:pPr>
                <a:defRPr/>
              </a:pPr>
              <a:endParaRPr lang="en-US"/>
            </a:p>
          </c:txPr>
          <c:showLegendKey val="0"/>
          <c:showVal val="1"/>
          <c:showCatName val="1"/>
          <c:showSerName val="0"/>
          <c:showPercent val="0"/>
          <c:showBubbleSize val="0"/>
        </c:dLbl>
      </c:pivotFmt>
    </c:pivotFmts>
    <c:plotArea>
      <c:layout/>
      <c:pieChart>
        <c:varyColors val="1"/>
        <c:ser>
          <c:idx val="0"/>
          <c:order val="0"/>
          <c:tx>
            <c:strRef>
              <c:f>'PUMPING PIVOT'!$O$35:$O$36</c:f>
              <c:strCache>
                <c:ptCount val="1"/>
                <c:pt idx="0">
                  <c:v>Total</c:v>
                </c:pt>
              </c:strCache>
            </c:strRef>
          </c:tx>
          <c:dLbls>
            <c:spPr/>
            <c:txPr>
              <a:bodyPr/>
              <a:lstStyle/>
              <a:p>
                <a:pPr>
                  <a:defRPr/>
                </a:pPr>
                <a:endParaRPr lang="en-US"/>
              </a:p>
            </c:txPr>
            <c:showLegendKey val="0"/>
            <c:showVal val="1"/>
            <c:showCatName val="1"/>
            <c:showSerName val="0"/>
            <c:showPercent val="0"/>
            <c:showBubbleSize val="0"/>
            <c:showLeaderLines val="1"/>
          </c:dLbls>
          <c:cat>
            <c:strRef>
              <c:f>'PUMPING PIVOT'!$N$37:$N$41</c:f>
              <c:strCache>
                <c:ptCount val="4"/>
                <c:pt idx="0">
                  <c:v>Q1</c:v>
                </c:pt>
                <c:pt idx="1">
                  <c:v>Q2</c:v>
                </c:pt>
                <c:pt idx="2">
                  <c:v>Q3</c:v>
                </c:pt>
                <c:pt idx="3">
                  <c:v>Q4</c:v>
                </c:pt>
              </c:strCache>
            </c:strRef>
          </c:cat>
          <c:val>
            <c:numRef>
              <c:f>'PUMPING PIVOT'!$O$37:$O$41</c:f>
              <c:numCache>
                <c:formatCode>General</c:formatCode>
                <c:ptCount val="4"/>
                <c:pt idx="0">
                  <c:v>3197139</c:v>
                </c:pt>
                <c:pt idx="1">
                  <c:v>2484500</c:v>
                </c:pt>
                <c:pt idx="2">
                  <c:v>1885131</c:v>
                </c:pt>
                <c:pt idx="3">
                  <c:v>1330553</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PIVOT!PivotTable3</c:name>
    <c:fmtId val="11"/>
  </c:pivotSource>
  <c:chart>
    <c:autoTitleDeleted val="1"/>
    <c:pivotFmts>
      <c:pivotFmt>
        <c:idx val="0"/>
        <c:marker>
          <c:symbol val="none"/>
        </c:marker>
        <c:dLbl>
          <c:idx val="0"/>
          <c:layout/>
          <c:spPr/>
          <c:txPr>
            <a:bodyPr/>
            <a:lstStyle/>
            <a:p>
              <a:pPr>
                <a:defRPr/>
              </a:pPr>
              <a:endParaRPr lang="en-US"/>
            </a:p>
          </c:txPr>
          <c:showLegendKey val="0"/>
          <c:showVal val="1"/>
          <c:showCatName val="1"/>
          <c:showSerName val="0"/>
          <c:showPercent val="1"/>
          <c:showBubbleSize val="0"/>
        </c:dLbl>
      </c:pivotFmt>
    </c:pivotFmts>
    <c:plotArea>
      <c:layout/>
      <c:doughnutChart>
        <c:varyColors val="1"/>
        <c:ser>
          <c:idx val="0"/>
          <c:order val="0"/>
          <c:tx>
            <c:strRef>
              <c:f>'PUMPING PIVOT'!$U$24:$U$25</c:f>
              <c:strCache>
                <c:ptCount val="1"/>
                <c:pt idx="0">
                  <c:v>Total</c:v>
                </c:pt>
              </c:strCache>
            </c:strRef>
          </c:tx>
          <c:dLbls>
            <c:spPr/>
            <c:txPr>
              <a:bodyPr/>
              <a:lstStyle/>
              <a:p>
                <a:pPr>
                  <a:defRPr/>
                </a:pPr>
                <a:endParaRPr lang="en-US"/>
              </a:p>
            </c:txPr>
            <c:showLegendKey val="0"/>
            <c:showVal val="1"/>
            <c:showCatName val="1"/>
            <c:showSerName val="0"/>
            <c:showPercent val="1"/>
            <c:showBubbleSize val="0"/>
            <c:showLeaderLines val="1"/>
          </c:dLbls>
          <c:cat>
            <c:strRef>
              <c:f>'PUMPING PIVOT'!$T$26:$T$28</c:f>
              <c:strCache>
                <c:ptCount val="2"/>
                <c:pt idx="0">
                  <c:v>2015</c:v>
                </c:pt>
                <c:pt idx="1">
                  <c:v>2016</c:v>
                </c:pt>
              </c:strCache>
            </c:strRef>
          </c:cat>
          <c:val>
            <c:numRef>
              <c:f>'PUMPING PIVOT'!$U$26:$U$28</c:f>
              <c:numCache>
                <c:formatCode>General</c:formatCode>
                <c:ptCount val="2"/>
                <c:pt idx="0">
                  <c:v>5551679</c:v>
                </c:pt>
                <c:pt idx="1">
                  <c:v>3345644</c:v>
                </c:pt>
              </c:numCache>
            </c:numRef>
          </c:val>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PIVOT!PivotTable4</c:name>
    <c:fmtId val="13"/>
  </c:pivotSource>
  <c:chart>
    <c:autoTitleDeleted val="1"/>
    <c:pivotFmts>
      <c:pivotFmt>
        <c:idx val="0"/>
        <c:marker>
          <c:symbol val="none"/>
        </c:marker>
      </c:pivotFmt>
    </c:pivotFmts>
    <c:plotArea>
      <c:layout/>
      <c:barChart>
        <c:barDir val="col"/>
        <c:grouping val="clustered"/>
        <c:varyColors val="0"/>
        <c:ser>
          <c:idx val="0"/>
          <c:order val="0"/>
          <c:tx>
            <c:strRef>
              <c:f>'PUMPING PIVOT'!$O$58:$O$59</c:f>
              <c:strCache>
                <c:ptCount val="1"/>
                <c:pt idx="0">
                  <c:v>Total</c:v>
                </c:pt>
              </c:strCache>
            </c:strRef>
          </c:tx>
          <c:invertIfNegative val="0"/>
          <c:cat>
            <c:strRef>
              <c:f>'PUMPING PIVOT'!$N$60:$N$69</c:f>
              <c:strCache>
                <c:ptCount val="9"/>
                <c:pt idx="0">
                  <c:v>BIJ-TKS</c:v>
                </c:pt>
                <c:pt idx="1">
                  <c:v>BPPL</c:v>
                </c:pt>
                <c:pt idx="2">
                  <c:v>DP</c:v>
                </c:pt>
                <c:pt idx="3">
                  <c:v>MB</c:v>
                </c:pt>
                <c:pt idx="4">
                  <c:v>MR</c:v>
                </c:pt>
                <c:pt idx="5">
                  <c:v>MT</c:v>
                </c:pt>
                <c:pt idx="6">
                  <c:v>PR</c:v>
                </c:pt>
                <c:pt idx="7">
                  <c:v>PR-REV</c:v>
                </c:pt>
                <c:pt idx="8">
                  <c:v>S-M</c:v>
                </c:pt>
              </c:strCache>
            </c:strRef>
          </c:cat>
          <c:val>
            <c:numRef>
              <c:f>'PUMPING PIVOT'!$O$60:$O$69</c:f>
              <c:numCache>
                <c:formatCode>General</c:formatCode>
                <c:ptCount val="9"/>
                <c:pt idx="0">
                  <c:v>188131</c:v>
                </c:pt>
                <c:pt idx="1">
                  <c:v>1107170</c:v>
                </c:pt>
                <c:pt idx="2">
                  <c:v>739461</c:v>
                </c:pt>
                <c:pt idx="3">
                  <c:v>88789</c:v>
                </c:pt>
                <c:pt idx="4">
                  <c:v>4311924</c:v>
                </c:pt>
                <c:pt idx="5">
                  <c:v>114160</c:v>
                </c:pt>
                <c:pt idx="6">
                  <c:v>133318</c:v>
                </c:pt>
                <c:pt idx="7">
                  <c:v>2156385</c:v>
                </c:pt>
                <c:pt idx="8">
                  <c:v>57985</c:v>
                </c:pt>
              </c:numCache>
            </c:numRef>
          </c:val>
        </c:ser>
        <c:dLbls>
          <c:showLegendKey val="0"/>
          <c:showVal val="0"/>
          <c:showCatName val="0"/>
          <c:showSerName val="0"/>
          <c:showPercent val="0"/>
          <c:showBubbleSize val="0"/>
        </c:dLbls>
        <c:gapWidth val="150"/>
        <c:axId val="439036160"/>
        <c:axId val="439050240"/>
      </c:barChart>
      <c:catAx>
        <c:axId val="439036160"/>
        <c:scaling>
          <c:orientation val="minMax"/>
        </c:scaling>
        <c:delete val="0"/>
        <c:axPos val="b"/>
        <c:majorTickMark val="out"/>
        <c:minorTickMark val="none"/>
        <c:tickLblPos val="nextTo"/>
        <c:crossAx val="439050240"/>
        <c:crosses val="autoZero"/>
        <c:auto val="1"/>
        <c:lblAlgn val="ctr"/>
        <c:lblOffset val="100"/>
        <c:noMultiLvlLbl val="0"/>
      </c:catAx>
      <c:valAx>
        <c:axId val="439050240"/>
        <c:scaling>
          <c:orientation val="minMax"/>
        </c:scaling>
        <c:delete val="0"/>
        <c:axPos val="l"/>
        <c:majorGridlines/>
        <c:numFmt formatCode="General" sourceLinked="1"/>
        <c:majorTickMark val="out"/>
        <c:minorTickMark val="none"/>
        <c:tickLblPos val="nextTo"/>
        <c:crossAx val="43903616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PIVOT!PivotTable1</c:name>
    <c:fmtId val="0"/>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'DELIVERY PIVOT'!$B$6</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'DELIVERY PIVOT'!$A$7:$A$18</c:f>
              <c:strCache>
                <c:ptCount val="11"/>
                <c:pt idx="0">
                  <c:v>DELHI</c:v>
                </c:pt>
                <c:pt idx="1">
                  <c:v>DELHI-REV</c:v>
                </c:pt>
                <c:pt idx="2">
                  <c:v>DEL-NAPTHA</c:v>
                </c:pt>
                <c:pt idx="3">
                  <c:v>MEERUT</c:v>
                </c:pt>
                <c:pt idx="4">
                  <c:v>TIKRI</c:v>
                </c:pt>
                <c:pt idx="5">
                  <c:v>(blank)</c:v>
                </c:pt>
                <c:pt idx="6">
                  <c:v>DEL-PANIPAT</c:v>
                </c:pt>
                <c:pt idx="7">
                  <c:v>TUNDLA</c:v>
                </c:pt>
                <c:pt idx="8">
                  <c:v>BHARATPUR</c:v>
                </c:pt>
                <c:pt idx="9">
                  <c:v>DEL-PANIPAT - PMC</c:v>
                </c:pt>
                <c:pt idx="10">
                  <c:v>DEL-PANIPAT LBT</c:v>
                </c:pt>
              </c:strCache>
            </c:strRef>
          </c:cat>
          <c:val>
            <c:numRef>
              <c:f>'DELIVERY PIVOT'!$B$7:$B$18</c:f>
              <c:numCache>
                <c:formatCode>General</c:formatCode>
                <c:ptCount val="11"/>
                <c:pt idx="0">
                  <c:v>1803033</c:v>
                </c:pt>
                <c:pt idx="1">
                  <c:v>1276996</c:v>
                </c:pt>
                <c:pt idx="2">
                  <c:v>179636</c:v>
                </c:pt>
                <c:pt idx="3">
                  <c:v>412696</c:v>
                </c:pt>
                <c:pt idx="4">
                  <c:v>407063</c:v>
                </c:pt>
                <c:pt idx="5">
                  <c:v>1210597</c:v>
                </c:pt>
                <c:pt idx="6">
                  <c:v>333268</c:v>
                </c:pt>
                <c:pt idx="7">
                  <c:v>221546</c:v>
                </c:pt>
                <c:pt idx="8">
                  <c:v>137206</c:v>
                </c:pt>
                <c:pt idx="9">
                  <c:v>80488</c:v>
                </c:pt>
                <c:pt idx="10">
                  <c:v>3048</c:v>
                </c:pt>
              </c:numCache>
            </c:numRef>
          </c:val>
        </c:ser>
        <c:dLbls>
          <c:showLegendKey val="0"/>
          <c:showVal val="0"/>
          <c:showCatName val="0"/>
          <c:showSerName val="0"/>
          <c:showPercent val="0"/>
          <c:showBubbleSize val="0"/>
        </c:dLbls>
        <c:gapWidth val="150"/>
        <c:axId val="497094656"/>
        <c:axId val="497096192"/>
      </c:barChart>
      <c:catAx>
        <c:axId val="497094656"/>
        <c:scaling>
          <c:orientation val="minMax"/>
        </c:scaling>
        <c:delete val="0"/>
        <c:axPos val="b"/>
        <c:majorTickMark val="out"/>
        <c:minorTickMark val="none"/>
        <c:tickLblPos val="nextTo"/>
        <c:crossAx val="497096192"/>
        <c:crosses val="autoZero"/>
        <c:auto val="1"/>
        <c:lblAlgn val="ctr"/>
        <c:lblOffset val="100"/>
        <c:noMultiLvlLbl val="0"/>
      </c:catAx>
      <c:valAx>
        <c:axId val="497096192"/>
        <c:scaling>
          <c:orientation val="minMax"/>
        </c:scaling>
        <c:delete val="0"/>
        <c:axPos val="l"/>
        <c:majorGridlines>
          <c:spPr>
            <a:ln>
              <a:noFill/>
            </a:ln>
          </c:spPr>
        </c:majorGridlines>
        <c:numFmt formatCode="General" sourceLinked="1"/>
        <c:majorTickMark val="out"/>
        <c:minorTickMark val="none"/>
        <c:tickLblPos val="nextTo"/>
        <c:crossAx val="497094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PIVOT!PivotTable5</c:name>
    <c:fmtId val="3"/>
  </c:pivotSource>
  <c:chart>
    <c:autoTitleDeleted val="1"/>
    <c:pivotFmts>
      <c:pivotFmt>
        <c:idx val="0"/>
        <c:marker>
          <c:symbol val="none"/>
        </c:marker>
        <c:dLbl>
          <c:idx val="0"/>
          <c:layout/>
          <c:spPr/>
          <c:txPr>
            <a:bodyPr/>
            <a:lstStyle/>
            <a:p>
              <a:pPr>
                <a:defRPr/>
              </a:pPr>
              <a:endParaRPr lang="en-US"/>
            </a:p>
          </c:txPr>
          <c:showLegendKey val="0"/>
          <c:showVal val="1"/>
          <c:showCatName val="0"/>
          <c:showSerName val="0"/>
          <c:showPercent val="0"/>
          <c:showBubbleSize val="0"/>
          <c:separator>
</c:separator>
        </c:dLbl>
      </c:pivotFmt>
    </c:pivotFmts>
    <c:plotArea>
      <c:layout/>
      <c:barChart>
        <c:barDir val="col"/>
        <c:grouping val="clustered"/>
        <c:varyColors val="0"/>
        <c:ser>
          <c:idx val="0"/>
          <c:order val="0"/>
          <c:tx>
            <c:strRef>
              <c:f>'DELIVERY PIVOT'!$B$25</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eparator>
</c:separator>
            <c:showLeaderLines val="0"/>
          </c:dLbls>
          <c:cat>
            <c:strRef>
              <c:f>'DELIVERY PIVOT'!$A$26:$A$30</c:f>
              <c:strCache>
                <c:ptCount val="4"/>
                <c:pt idx="0">
                  <c:v>Q1</c:v>
                </c:pt>
                <c:pt idx="1">
                  <c:v>Q2</c:v>
                </c:pt>
                <c:pt idx="2">
                  <c:v>Q3</c:v>
                </c:pt>
                <c:pt idx="3">
                  <c:v>Q4</c:v>
                </c:pt>
              </c:strCache>
            </c:strRef>
          </c:cat>
          <c:val>
            <c:numRef>
              <c:f>'DELIVERY PIVOT'!$B$26:$B$30</c:f>
              <c:numCache>
                <c:formatCode>General</c:formatCode>
                <c:ptCount val="4"/>
                <c:pt idx="0">
                  <c:v>2618821</c:v>
                </c:pt>
                <c:pt idx="1">
                  <c:v>1650759</c:v>
                </c:pt>
                <c:pt idx="2">
                  <c:v>1057710</c:v>
                </c:pt>
                <c:pt idx="3">
                  <c:v>738287</c:v>
                </c:pt>
              </c:numCache>
            </c:numRef>
          </c:val>
        </c:ser>
        <c:dLbls>
          <c:showLegendKey val="0"/>
          <c:showVal val="0"/>
          <c:showCatName val="0"/>
          <c:showSerName val="0"/>
          <c:showPercent val="0"/>
          <c:showBubbleSize val="0"/>
        </c:dLbls>
        <c:gapWidth val="150"/>
        <c:axId val="497133056"/>
        <c:axId val="497134592"/>
      </c:barChart>
      <c:catAx>
        <c:axId val="497133056"/>
        <c:scaling>
          <c:orientation val="minMax"/>
        </c:scaling>
        <c:delete val="0"/>
        <c:axPos val="b"/>
        <c:majorTickMark val="out"/>
        <c:minorTickMark val="none"/>
        <c:tickLblPos val="nextTo"/>
        <c:crossAx val="497134592"/>
        <c:crosses val="autoZero"/>
        <c:auto val="1"/>
        <c:lblAlgn val="ctr"/>
        <c:lblOffset val="100"/>
        <c:noMultiLvlLbl val="0"/>
      </c:catAx>
      <c:valAx>
        <c:axId val="497134592"/>
        <c:scaling>
          <c:orientation val="minMax"/>
        </c:scaling>
        <c:delete val="0"/>
        <c:axPos val="l"/>
        <c:numFmt formatCode="General" sourceLinked="1"/>
        <c:majorTickMark val="out"/>
        <c:minorTickMark val="none"/>
        <c:tickLblPos val="nextTo"/>
        <c:crossAx val="49713305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PIVOT!PivotTable6</c:name>
    <c:fmtId val="4"/>
  </c:pivotSource>
  <c:chart>
    <c:autoTitleDeleted val="1"/>
    <c:pivotFmts>
      <c:pivotFmt>
        <c:idx val="0"/>
        <c:marker>
          <c:symbol val="none"/>
        </c:marker>
        <c:dLbl>
          <c:idx val="0"/>
          <c:layout/>
          <c:spPr/>
          <c:txPr>
            <a:bodyPr/>
            <a:lstStyle/>
            <a:p>
              <a:pPr>
                <a:defRPr/>
              </a:pPr>
              <a:endParaRPr lang="en-US"/>
            </a:p>
          </c:txPr>
          <c:showLegendKey val="0"/>
          <c:showVal val="1"/>
          <c:showCatName val="1"/>
          <c:showSerName val="0"/>
          <c:showPercent val="0"/>
          <c:showBubbleSize val="0"/>
          <c:separator>
</c:separator>
        </c:dLbl>
      </c:pivotFmt>
    </c:pivotFmts>
    <c:plotArea>
      <c:layout/>
      <c:pieChart>
        <c:varyColors val="1"/>
        <c:ser>
          <c:idx val="0"/>
          <c:order val="0"/>
          <c:tx>
            <c:strRef>
              <c:f>'DELIVERY PIVOT'!$B$38</c:f>
              <c:strCache>
                <c:ptCount val="1"/>
                <c:pt idx="0">
                  <c:v>Total</c:v>
                </c:pt>
              </c:strCache>
            </c:strRef>
          </c:tx>
          <c:dLbls>
            <c:spPr/>
            <c:txPr>
              <a:bodyPr/>
              <a:lstStyle/>
              <a:p>
                <a:pPr>
                  <a:defRPr/>
                </a:pPr>
                <a:endParaRPr lang="en-US"/>
              </a:p>
            </c:txPr>
            <c:showLegendKey val="0"/>
            <c:showVal val="1"/>
            <c:showCatName val="1"/>
            <c:showSerName val="0"/>
            <c:showPercent val="0"/>
            <c:showBubbleSize val="0"/>
            <c:separator>
</c:separator>
            <c:showLeaderLines val="1"/>
          </c:dLbls>
          <c:cat>
            <c:strRef>
              <c:f>'DELIVERY PIVOT'!$A$39:$A$41</c:f>
              <c:strCache>
                <c:ptCount val="2"/>
                <c:pt idx="0">
                  <c:v>2015</c:v>
                </c:pt>
                <c:pt idx="1">
                  <c:v>2016</c:v>
                </c:pt>
              </c:strCache>
            </c:strRef>
          </c:cat>
          <c:val>
            <c:numRef>
              <c:f>'DELIVERY PIVOT'!$B$39:$B$41</c:f>
              <c:numCache>
                <c:formatCode>General</c:formatCode>
                <c:ptCount val="2"/>
                <c:pt idx="0">
                  <c:v>3901955</c:v>
                </c:pt>
                <c:pt idx="1">
                  <c:v>2163622</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PIVOT!PivotTable7</c:name>
    <c:fmtId val="6"/>
  </c:pivotSource>
  <c:chart>
    <c:autoTitleDeleted val="1"/>
    <c:pivotFmts>
      <c:pivotFmt>
        <c:idx val="0"/>
        <c:marker>
          <c:symbol val="none"/>
        </c:marker>
      </c:pivotFmt>
    </c:pivotFmts>
    <c:plotArea>
      <c:layout/>
      <c:barChart>
        <c:barDir val="col"/>
        <c:grouping val="clustered"/>
        <c:varyColors val="0"/>
        <c:ser>
          <c:idx val="0"/>
          <c:order val="0"/>
          <c:tx>
            <c:strRef>
              <c:f>'DELIVERY PIVOT'!$B$55</c:f>
              <c:strCache>
                <c:ptCount val="1"/>
                <c:pt idx="0">
                  <c:v>Total</c:v>
                </c:pt>
              </c:strCache>
            </c:strRef>
          </c:tx>
          <c:invertIfNegative val="0"/>
          <c:cat>
            <c:strRef>
              <c:f>'DELIVERY PIVOT'!$A$56:$A$67</c:f>
              <c:strCache>
                <c:ptCount val="11"/>
                <c:pt idx="0">
                  <c:v>ATF</c:v>
                </c:pt>
                <c:pt idx="1">
                  <c:v>HSD</c:v>
                </c:pt>
                <c:pt idx="2">
                  <c:v>HSD-III</c:v>
                </c:pt>
                <c:pt idx="3">
                  <c:v>HSD-IV</c:v>
                </c:pt>
                <c:pt idx="4">
                  <c:v>I/F</c:v>
                </c:pt>
                <c:pt idx="5">
                  <c:v>MS</c:v>
                </c:pt>
                <c:pt idx="6">
                  <c:v>MS-III</c:v>
                </c:pt>
                <c:pt idx="7">
                  <c:v>MS-IV</c:v>
                </c:pt>
                <c:pt idx="8">
                  <c:v>NAPTHA</c:v>
                </c:pt>
                <c:pt idx="9">
                  <c:v>PXPTA</c:v>
                </c:pt>
                <c:pt idx="10">
                  <c:v>SKO</c:v>
                </c:pt>
              </c:strCache>
            </c:strRef>
          </c:cat>
          <c:val>
            <c:numRef>
              <c:f>'DELIVERY PIVOT'!$B$56:$B$67</c:f>
              <c:numCache>
                <c:formatCode>General</c:formatCode>
                <c:ptCount val="11"/>
                <c:pt idx="0">
                  <c:v>1962334</c:v>
                </c:pt>
                <c:pt idx="1">
                  <c:v>495105</c:v>
                </c:pt>
                <c:pt idx="2">
                  <c:v>2201</c:v>
                </c:pt>
                <c:pt idx="3">
                  <c:v>1225085</c:v>
                </c:pt>
                <c:pt idx="4">
                  <c:v>20872</c:v>
                </c:pt>
                <c:pt idx="5">
                  <c:v>584855</c:v>
                </c:pt>
                <c:pt idx="6">
                  <c:v>2046</c:v>
                </c:pt>
                <c:pt idx="7">
                  <c:v>485074</c:v>
                </c:pt>
                <c:pt idx="8">
                  <c:v>743541</c:v>
                </c:pt>
                <c:pt idx="9">
                  <c:v>114147</c:v>
                </c:pt>
                <c:pt idx="10">
                  <c:v>430317</c:v>
                </c:pt>
              </c:numCache>
            </c:numRef>
          </c:val>
        </c:ser>
        <c:dLbls>
          <c:showLegendKey val="0"/>
          <c:showVal val="0"/>
          <c:showCatName val="0"/>
          <c:showSerName val="0"/>
          <c:showPercent val="0"/>
          <c:showBubbleSize val="0"/>
        </c:dLbls>
        <c:gapWidth val="150"/>
        <c:axId val="497455872"/>
        <c:axId val="497457408"/>
      </c:barChart>
      <c:catAx>
        <c:axId val="497455872"/>
        <c:scaling>
          <c:orientation val="minMax"/>
        </c:scaling>
        <c:delete val="0"/>
        <c:axPos val="b"/>
        <c:majorTickMark val="out"/>
        <c:minorTickMark val="none"/>
        <c:tickLblPos val="nextTo"/>
        <c:crossAx val="497457408"/>
        <c:crosses val="autoZero"/>
        <c:auto val="1"/>
        <c:lblAlgn val="ctr"/>
        <c:lblOffset val="100"/>
        <c:noMultiLvlLbl val="0"/>
      </c:catAx>
      <c:valAx>
        <c:axId val="497457408"/>
        <c:scaling>
          <c:orientation val="minMax"/>
        </c:scaling>
        <c:delete val="0"/>
        <c:axPos val="l"/>
        <c:numFmt formatCode="General" sourceLinked="1"/>
        <c:majorTickMark val="out"/>
        <c:minorTickMark val="none"/>
        <c:tickLblPos val="nextTo"/>
        <c:crossAx val="49745587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PIVOT!PivotTable8</c:name>
    <c:fmtId val="10"/>
  </c:pivotSource>
  <c:chart>
    <c:autoTitleDeleted val="1"/>
    <c:pivotFmts>
      <c:pivotFmt>
        <c:idx val="0"/>
        <c:marker>
          <c:symbol val="none"/>
        </c:marker>
      </c:pivotFmt>
    </c:pivotFmts>
    <c:plotArea>
      <c:layout/>
      <c:barChart>
        <c:barDir val="col"/>
        <c:grouping val="clustered"/>
        <c:varyColors val="0"/>
        <c:ser>
          <c:idx val="0"/>
          <c:order val="0"/>
          <c:tx>
            <c:strRef>
              <c:f>'DELIVERY PIVOT'!$B$73</c:f>
              <c:strCache>
                <c:ptCount val="1"/>
                <c:pt idx="0">
                  <c:v>Total</c:v>
                </c:pt>
              </c:strCache>
            </c:strRef>
          </c:tx>
          <c:invertIfNegative val="0"/>
          <c:cat>
            <c:strRef>
              <c:f>'DELIVERY PIVOT'!$A$74:$A$83</c:f>
              <c:strCache>
                <c:ptCount val="9"/>
                <c:pt idx="0">
                  <c:v>BIJ-TKS</c:v>
                </c:pt>
                <c:pt idx="1">
                  <c:v>BPPL</c:v>
                </c:pt>
                <c:pt idx="2">
                  <c:v>DP</c:v>
                </c:pt>
                <c:pt idx="3">
                  <c:v>I/</c:v>
                </c:pt>
                <c:pt idx="4">
                  <c:v>MR</c:v>
                </c:pt>
                <c:pt idx="5">
                  <c:v>PR</c:v>
                </c:pt>
                <c:pt idx="6">
                  <c:v>S-M</c:v>
                </c:pt>
                <c:pt idx="7">
                  <c:v>IF</c:v>
                </c:pt>
                <c:pt idx="8">
                  <c:v>DT</c:v>
                </c:pt>
              </c:strCache>
            </c:strRef>
          </c:cat>
          <c:val>
            <c:numRef>
              <c:f>'DELIVERY PIVOT'!$B$74:$B$83</c:f>
              <c:numCache>
                <c:formatCode>General</c:formatCode>
                <c:ptCount val="9"/>
                <c:pt idx="0">
                  <c:v>27833</c:v>
                </c:pt>
                <c:pt idx="1">
                  <c:v>219469</c:v>
                </c:pt>
                <c:pt idx="2">
                  <c:v>20894</c:v>
                </c:pt>
                <c:pt idx="3">
                  <c:v>73</c:v>
                </c:pt>
                <c:pt idx="4">
                  <c:v>3501422</c:v>
                </c:pt>
                <c:pt idx="5">
                  <c:v>2278912</c:v>
                </c:pt>
                <c:pt idx="6">
                  <c:v>11912</c:v>
                </c:pt>
                <c:pt idx="7">
                  <c:v>4</c:v>
                </c:pt>
                <c:pt idx="8">
                  <c:v>5058</c:v>
                </c:pt>
              </c:numCache>
            </c:numRef>
          </c:val>
        </c:ser>
        <c:dLbls>
          <c:showLegendKey val="0"/>
          <c:showVal val="0"/>
          <c:showCatName val="0"/>
          <c:showSerName val="0"/>
          <c:showPercent val="0"/>
          <c:showBubbleSize val="0"/>
        </c:dLbls>
        <c:gapWidth val="150"/>
        <c:axId val="497563136"/>
        <c:axId val="497564672"/>
      </c:barChart>
      <c:catAx>
        <c:axId val="497563136"/>
        <c:scaling>
          <c:orientation val="minMax"/>
        </c:scaling>
        <c:delete val="0"/>
        <c:axPos val="b"/>
        <c:majorTickMark val="out"/>
        <c:minorTickMark val="none"/>
        <c:tickLblPos val="nextTo"/>
        <c:crossAx val="497564672"/>
        <c:crosses val="autoZero"/>
        <c:auto val="1"/>
        <c:lblAlgn val="ctr"/>
        <c:lblOffset val="100"/>
        <c:noMultiLvlLbl val="0"/>
      </c:catAx>
      <c:valAx>
        <c:axId val="497564672"/>
        <c:scaling>
          <c:orientation val="minMax"/>
        </c:scaling>
        <c:delete val="0"/>
        <c:axPos val="l"/>
        <c:numFmt formatCode="General" sourceLinked="1"/>
        <c:majorTickMark val="out"/>
        <c:minorTickMark val="none"/>
        <c:tickLblPos val="nextTo"/>
        <c:crossAx val="497563136"/>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BOARD-Rev01.xlsm]Sourcewise Delivery!PivotTable1</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s>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'Sourcewise Delivery'!$B$3:$B$4</c:f>
              <c:strCache>
                <c:ptCount val="1"/>
                <c:pt idx="0">
                  <c:v>ATF</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Delivery'!$B$5:$B$14</c:f>
              <c:numCache>
                <c:formatCode>General</c:formatCode>
                <c:ptCount val="9"/>
                <c:pt idx="3">
                  <c:v>571736</c:v>
                </c:pt>
                <c:pt idx="4">
                  <c:v>1390598</c:v>
                </c:pt>
              </c:numCache>
            </c:numRef>
          </c:val>
        </c:ser>
        <c:ser>
          <c:idx val="1"/>
          <c:order val="1"/>
          <c:tx>
            <c:strRef>
              <c:f>'Sourcewise Delivery'!$C$3:$C$4</c:f>
              <c:strCache>
                <c:ptCount val="1"/>
                <c:pt idx="0">
                  <c:v>HSD</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Delivery'!$C$5:$C$14</c:f>
              <c:numCache>
                <c:formatCode>General</c:formatCode>
                <c:ptCount val="9"/>
                <c:pt idx="3">
                  <c:v>327925</c:v>
                </c:pt>
                <c:pt idx="4">
                  <c:v>167180</c:v>
                </c:pt>
              </c:numCache>
            </c:numRef>
          </c:val>
        </c:ser>
        <c:ser>
          <c:idx val="2"/>
          <c:order val="2"/>
          <c:tx>
            <c:strRef>
              <c:f>'Sourcewise Delivery'!$D$3:$D$4</c:f>
              <c:strCache>
                <c:ptCount val="1"/>
                <c:pt idx="0">
                  <c:v>I/F</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Delivery'!$D$5:$D$14</c:f>
              <c:numCache>
                <c:formatCode>General</c:formatCode>
                <c:ptCount val="9"/>
                <c:pt idx="1">
                  <c:v>1648</c:v>
                </c:pt>
                <c:pt idx="3">
                  <c:v>15440</c:v>
                </c:pt>
                <c:pt idx="4">
                  <c:v>3707</c:v>
                </c:pt>
                <c:pt idx="6">
                  <c:v>73</c:v>
                </c:pt>
                <c:pt idx="7">
                  <c:v>4</c:v>
                </c:pt>
              </c:numCache>
            </c:numRef>
          </c:val>
        </c:ser>
        <c:ser>
          <c:idx val="3"/>
          <c:order val="3"/>
          <c:tx>
            <c:strRef>
              <c:f>'Sourcewise Delivery'!$E$3:$E$4</c:f>
              <c:strCache>
                <c:ptCount val="1"/>
                <c:pt idx="0">
                  <c:v>MS</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Delivery'!$E$5:$E$14</c:f>
              <c:numCache>
                <c:formatCode>General</c:formatCode>
                <c:ptCount val="9"/>
                <c:pt idx="3">
                  <c:v>423285</c:v>
                </c:pt>
                <c:pt idx="4">
                  <c:v>161570</c:v>
                </c:pt>
              </c:numCache>
            </c:numRef>
          </c:val>
        </c:ser>
        <c:ser>
          <c:idx val="4"/>
          <c:order val="4"/>
          <c:tx>
            <c:strRef>
              <c:f>'Sourcewise Delivery'!$F$3:$F$4</c:f>
              <c:strCache>
                <c:ptCount val="1"/>
                <c:pt idx="0">
                  <c:v>NAPTHA</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Delivery'!$F$5:$F$14</c:f>
              <c:numCache>
                <c:formatCode>General</c:formatCode>
                <c:ptCount val="9"/>
                <c:pt idx="0">
                  <c:v>5688</c:v>
                </c:pt>
                <c:pt idx="1">
                  <c:v>92740</c:v>
                </c:pt>
                <c:pt idx="3">
                  <c:v>525484</c:v>
                </c:pt>
                <c:pt idx="4">
                  <c:v>119629</c:v>
                </c:pt>
              </c:numCache>
            </c:numRef>
          </c:val>
        </c:ser>
        <c:ser>
          <c:idx val="5"/>
          <c:order val="5"/>
          <c:tx>
            <c:strRef>
              <c:f>'Sourcewise Delivery'!$G$3:$G$4</c:f>
              <c:strCache>
                <c:ptCount val="1"/>
                <c:pt idx="0">
                  <c:v>PXPTA</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Delivery'!$G$5:$G$14</c:f>
              <c:numCache>
                <c:formatCode>General</c:formatCode>
                <c:ptCount val="9"/>
                <c:pt idx="1">
                  <c:v>39259</c:v>
                </c:pt>
                <c:pt idx="3">
                  <c:v>74888</c:v>
                </c:pt>
              </c:numCache>
            </c:numRef>
          </c:val>
        </c:ser>
        <c:ser>
          <c:idx val="6"/>
          <c:order val="6"/>
          <c:tx>
            <c:strRef>
              <c:f>'Sourcewise Delivery'!$H$3:$H$4</c:f>
              <c:strCache>
                <c:ptCount val="1"/>
                <c:pt idx="0">
                  <c:v>SKO</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Delivery'!$H$5:$H$14</c:f>
              <c:numCache>
                <c:formatCode>General</c:formatCode>
                <c:ptCount val="9"/>
                <c:pt idx="0">
                  <c:v>22145</c:v>
                </c:pt>
                <c:pt idx="1">
                  <c:v>45203</c:v>
                </c:pt>
                <c:pt idx="2">
                  <c:v>632</c:v>
                </c:pt>
                <c:pt idx="3">
                  <c:v>255832</c:v>
                </c:pt>
                <c:pt idx="4">
                  <c:v>101447</c:v>
                </c:pt>
                <c:pt idx="8">
                  <c:v>5058</c:v>
                </c:pt>
              </c:numCache>
            </c:numRef>
          </c:val>
        </c:ser>
        <c:ser>
          <c:idx val="7"/>
          <c:order val="7"/>
          <c:tx>
            <c:strRef>
              <c:f>'Sourcewise Delivery'!$I$3:$I$4</c:f>
              <c:strCache>
                <c:ptCount val="1"/>
                <c:pt idx="0">
                  <c:v>HSD-IV</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Delivery'!$I$5:$I$14</c:f>
              <c:numCache>
                <c:formatCode>General</c:formatCode>
                <c:ptCount val="9"/>
                <c:pt idx="1">
                  <c:v>40619</c:v>
                </c:pt>
                <c:pt idx="2">
                  <c:v>11461</c:v>
                </c:pt>
                <c:pt idx="3">
                  <c:v>892128</c:v>
                </c:pt>
                <c:pt idx="4">
                  <c:v>268965</c:v>
                </c:pt>
                <c:pt idx="5">
                  <c:v>11912</c:v>
                </c:pt>
              </c:numCache>
            </c:numRef>
          </c:val>
        </c:ser>
        <c:ser>
          <c:idx val="8"/>
          <c:order val="8"/>
          <c:tx>
            <c:strRef>
              <c:f>'Sourcewise Delivery'!$J$3:$J$4</c:f>
              <c:strCache>
                <c:ptCount val="1"/>
                <c:pt idx="0">
                  <c:v>MS-IV</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Delivery'!$J$5:$J$14</c:f>
              <c:numCache>
                <c:formatCode>General</c:formatCode>
                <c:ptCount val="9"/>
                <c:pt idx="2">
                  <c:v>8801</c:v>
                </c:pt>
                <c:pt idx="3">
                  <c:v>410457</c:v>
                </c:pt>
                <c:pt idx="4">
                  <c:v>65816</c:v>
                </c:pt>
              </c:numCache>
            </c:numRef>
          </c:val>
        </c:ser>
        <c:ser>
          <c:idx val="9"/>
          <c:order val="9"/>
          <c:tx>
            <c:strRef>
              <c:f>'Sourcewise Delivery'!$K$3:$K$4</c:f>
              <c:strCache>
                <c:ptCount val="1"/>
                <c:pt idx="0">
                  <c:v>HSD-III</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Delivery'!$K$5:$K$14</c:f>
              <c:numCache>
                <c:formatCode>General</c:formatCode>
                <c:ptCount val="9"/>
                <c:pt idx="3">
                  <c:v>2201</c:v>
                </c:pt>
              </c:numCache>
            </c:numRef>
          </c:val>
        </c:ser>
        <c:ser>
          <c:idx val="10"/>
          <c:order val="10"/>
          <c:tx>
            <c:strRef>
              <c:f>'Sourcewise Delivery'!$L$3:$L$4</c:f>
              <c:strCache>
                <c:ptCount val="1"/>
                <c:pt idx="0">
                  <c:v>MS-III</c:v>
                </c:pt>
              </c:strCache>
            </c:strRef>
          </c:tx>
          <c:invertIfNegative val="0"/>
          <c:cat>
            <c:strRef>
              <c:f>'Sourcewise Delivery'!$A$5:$A$14</c:f>
              <c:strCache>
                <c:ptCount val="9"/>
                <c:pt idx="0">
                  <c:v>BIJ-TKS</c:v>
                </c:pt>
                <c:pt idx="1">
                  <c:v>BPPL</c:v>
                </c:pt>
                <c:pt idx="2">
                  <c:v>DP</c:v>
                </c:pt>
                <c:pt idx="3">
                  <c:v>MR</c:v>
                </c:pt>
                <c:pt idx="4">
                  <c:v>PR</c:v>
                </c:pt>
                <c:pt idx="5">
                  <c:v>S-M</c:v>
                </c:pt>
                <c:pt idx="6">
                  <c:v>I/</c:v>
                </c:pt>
                <c:pt idx="7">
                  <c:v>IF</c:v>
                </c:pt>
                <c:pt idx="8">
                  <c:v>DT</c:v>
                </c:pt>
              </c:strCache>
            </c:strRef>
          </c:cat>
          <c:val>
            <c:numRef>
              <c:f>'Sourcewise Delivery'!$L$5:$L$14</c:f>
              <c:numCache>
                <c:formatCode>General</c:formatCode>
                <c:ptCount val="9"/>
                <c:pt idx="3">
                  <c:v>2046</c:v>
                </c:pt>
              </c:numCache>
            </c:numRef>
          </c:val>
        </c:ser>
        <c:dLbls>
          <c:showLegendKey val="0"/>
          <c:showVal val="0"/>
          <c:showCatName val="0"/>
          <c:showSerName val="0"/>
          <c:showPercent val="0"/>
          <c:showBubbleSize val="0"/>
        </c:dLbls>
        <c:gapWidth val="150"/>
        <c:shape val="cylinder"/>
        <c:axId val="496922624"/>
        <c:axId val="496924160"/>
        <c:axId val="0"/>
      </c:bar3DChart>
      <c:catAx>
        <c:axId val="496922624"/>
        <c:scaling>
          <c:orientation val="minMax"/>
        </c:scaling>
        <c:delete val="0"/>
        <c:axPos val="b"/>
        <c:majorTickMark val="out"/>
        <c:minorTickMark val="none"/>
        <c:tickLblPos val="nextTo"/>
        <c:crossAx val="496924160"/>
        <c:crosses val="autoZero"/>
        <c:auto val="1"/>
        <c:lblAlgn val="ctr"/>
        <c:lblOffset val="100"/>
        <c:noMultiLvlLbl val="0"/>
      </c:catAx>
      <c:valAx>
        <c:axId val="496924160"/>
        <c:scaling>
          <c:orientation val="minMax"/>
        </c:scaling>
        <c:delete val="0"/>
        <c:axPos val="l"/>
        <c:majorGridlines/>
        <c:numFmt formatCode="General" sourceLinked="1"/>
        <c:majorTickMark val="out"/>
        <c:minorTickMark val="none"/>
        <c:tickLblPos val="nextTo"/>
        <c:crossAx val="496922624"/>
        <c:crosses val="autoZero"/>
        <c:crossBetween val="between"/>
      </c:valAx>
    </c:plotArea>
    <c:legend>
      <c:legendPos val="r"/>
      <c:layou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PIVOT!PIVOTPUMPING</c:name>
    <c:fmtId val="4"/>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dLbl>
          <c:idx val="0"/>
          <c:delete val="1"/>
        </c:dLbl>
      </c:pivotFmt>
      <c:pivotFmt>
        <c:idx val="38"/>
        <c:marker>
          <c:symbol val="none"/>
        </c:marker>
        <c:dLbl>
          <c:idx val="0"/>
          <c:delete val="1"/>
        </c:dLbl>
      </c:pivotFmt>
      <c:pivotFmt>
        <c:idx val="39"/>
        <c:marker>
          <c:symbol val="none"/>
        </c:marker>
        <c:dLbl>
          <c:idx val="0"/>
          <c:delete val="1"/>
        </c:dLbl>
      </c:pivotFmt>
      <c:pivotFmt>
        <c:idx val="40"/>
        <c:marker>
          <c:symbol val="none"/>
        </c:marker>
        <c:dLbl>
          <c:idx val="0"/>
          <c:delete val="1"/>
        </c:dLbl>
      </c:pivotFmt>
      <c:pivotFmt>
        <c:idx val="41"/>
        <c:marker>
          <c:symbol val="none"/>
        </c:marker>
        <c:dLbl>
          <c:idx val="0"/>
          <c:delete val="1"/>
        </c:dLbl>
      </c:pivotFmt>
      <c:pivotFmt>
        <c:idx val="42"/>
        <c:marker>
          <c:symbol val="none"/>
        </c:marker>
        <c:dLbl>
          <c:idx val="0"/>
          <c:delete val="1"/>
        </c:dLbl>
      </c:pivotFmt>
      <c:pivotFmt>
        <c:idx val="43"/>
        <c:marker>
          <c:symbol val="none"/>
        </c:marker>
        <c:dLbl>
          <c:idx val="0"/>
          <c:delete val="1"/>
        </c:dLbl>
      </c:pivotFmt>
      <c:pivotFmt>
        <c:idx val="44"/>
        <c:marker>
          <c:symbol val="none"/>
        </c:marker>
        <c:dLbl>
          <c:idx val="0"/>
          <c:delete val="1"/>
        </c:dLbl>
      </c:pivotFmt>
      <c:pivotFmt>
        <c:idx val="45"/>
        <c:marker>
          <c:symbol val="none"/>
        </c:marker>
        <c:dLbl>
          <c:idx val="0"/>
          <c:delete val="1"/>
        </c:dLbl>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s>
    <c:plotArea>
      <c:layout/>
      <c:barChart>
        <c:barDir val="col"/>
        <c:grouping val="clustered"/>
        <c:varyColors val="0"/>
        <c:ser>
          <c:idx val="0"/>
          <c:order val="0"/>
          <c:tx>
            <c:strRef>
              <c:f>'PUMPING PIVOT'!$B$8:$B$9</c:f>
              <c:strCache>
                <c:ptCount val="1"/>
                <c:pt idx="0">
                  <c:v>Total</c:v>
                </c:pt>
              </c:strCache>
            </c:strRef>
          </c:tx>
          <c:invertIfNegative val="0"/>
          <c:cat>
            <c:strRef>
              <c:f>'PUMPING PIVOT'!$A$10:$A$19</c:f>
              <c:strCache>
                <c:ptCount val="9"/>
                <c:pt idx="0">
                  <c:v>ATF</c:v>
                </c:pt>
                <c:pt idx="1">
                  <c:v>HSD-III</c:v>
                </c:pt>
                <c:pt idx="2">
                  <c:v>HSD-IV</c:v>
                </c:pt>
                <c:pt idx="3">
                  <c:v>I/F</c:v>
                </c:pt>
                <c:pt idx="4">
                  <c:v>MS-III</c:v>
                </c:pt>
                <c:pt idx="5">
                  <c:v>MS-IV</c:v>
                </c:pt>
                <c:pt idx="6">
                  <c:v>NAPTHA</c:v>
                </c:pt>
                <c:pt idx="7">
                  <c:v>PXPTA</c:v>
                </c:pt>
                <c:pt idx="8">
                  <c:v>SKO</c:v>
                </c:pt>
              </c:strCache>
            </c:strRef>
          </c:cat>
          <c:val>
            <c:numRef>
              <c:f>'PUMPING PIVOT'!$B$10:$B$19</c:f>
              <c:numCache>
                <c:formatCode>General</c:formatCode>
                <c:ptCount val="9"/>
                <c:pt idx="0">
                  <c:v>2065758</c:v>
                </c:pt>
                <c:pt idx="1">
                  <c:v>13779</c:v>
                </c:pt>
                <c:pt idx="2">
                  <c:v>2862521</c:v>
                </c:pt>
                <c:pt idx="3">
                  <c:v>12685</c:v>
                </c:pt>
                <c:pt idx="4">
                  <c:v>12505</c:v>
                </c:pt>
                <c:pt idx="5">
                  <c:v>1171009</c:v>
                </c:pt>
                <c:pt idx="6">
                  <c:v>1631030</c:v>
                </c:pt>
                <c:pt idx="7">
                  <c:v>361657</c:v>
                </c:pt>
                <c:pt idx="8">
                  <c:v>766379</c:v>
                </c:pt>
              </c:numCache>
            </c:numRef>
          </c:val>
        </c:ser>
        <c:dLbls>
          <c:showLegendKey val="0"/>
          <c:showVal val="0"/>
          <c:showCatName val="0"/>
          <c:showSerName val="0"/>
          <c:showPercent val="0"/>
          <c:showBubbleSize val="0"/>
        </c:dLbls>
        <c:gapWidth val="150"/>
        <c:axId val="497031040"/>
        <c:axId val="497032576"/>
      </c:barChart>
      <c:catAx>
        <c:axId val="497031040"/>
        <c:scaling>
          <c:orientation val="minMax"/>
        </c:scaling>
        <c:delete val="0"/>
        <c:axPos val="b"/>
        <c:majorTickMark val="out"/>
        <c:minorTickMark val="none"/>
        <c:tickLblPos val="nextTo"/>
        <c:crossAx val="497032576"/>
        <c:crosses val="autoZero"/>
        <c:auto val="1"/>
        <c:lblAlgn val="ctr"/>
        <c:lblOffset val="100"/>
        <c:noMultiLvlLbl val="0"/>
      </c:catAx>
      <c:valAx>
        <c:axId val="497032576"/>
        <c:scaling>
          <c:orientation val="minMax"/>
        </c:scaling>
        <c:delete val="0"/>
        <c:axPos val="l"/>
        <c:majorGridlines/>
        <c:numFmt formatCode="General" sourceLinked="1"/>
        <c:majorTickMark val="out"/>
        <c:minorTickMark val="none"/>
        <c:tickLblPos val="nextTo"/>
        <c:crossAx val="497031040"/>
        <c:crosses val="autoZero"/>
        <c:crossBetween val="between"/>
      </c:valAx>
    </c:plotArea>
    <c:plotVisOnly val="1"/>
    <c:dispBlanksAs val="gap"/>
    <c:showDLblsOverMax val="0"/>
  </c:chart>
  <c:printSettings>
    <c:headerFooter/>
    <c:pageMargins b="0.75000000000000144" l="0.70000000000000062" r="0.70000000000000062" t="0.75000000000000144"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PIVOT!PivotTable2</c:name>
    <c:fmtId val="11"/>
  </c:pivotSource>
  <c:chart>
    <c:autoTitleDeleted val="1"/>
    <c:pivotFmts>
      <c:pivotFmt>
        <c:idx val="0"/>
        <c:marker>
          <c:symbol val="none"/>
        </c:marker>
        <c:dLbl>
          <c:idx val="0"/>
          <c:spPr/>
          <c:txPr>
            <a:bodyPr/>
            <a:lstStyle/>
            <a:p>
              <a:pPr>
                <a:defRPr/>
              </a:pPr>
              <a:endParaRPr lang="en-US"/>
            </a:p>
          </c:txPr>
          <c:showLegendKey val="0"/>
          <c:showVal val="1"/>
          <c:showCatName val="1"/>
          <c:showSerName val="0"/>
          <c:showPercent val="0"/>
          <c:showBubbleSize val="0"/>
        </c:dLbl>
      </c:pivotFmt>
      <c:pivotFmt>
        <c:idx val="1"/>
        <c:marker>
          <c:symbol val="none"/>
        </c:marker>
        <c:dLbl>
          <c:idx val="0"/>
          <c:spPr/>
          <c:txPr>
            <a:bodyPr/>
            <a:lstStyle/>
            <a:p>
              <a:pPr>
                <a:defRPr/>
              </a:pPr>
              <a:endParaRPr lang="en-US"/>
            </a:p>
          </c:txPr>
          <c:showLegendKey val="0"/>
          <c:showVal val="1"/>
          <c:showCatName val="1"/>
          <c:showSerName val="0"/>
          <c:showPercent val="0"/>
          <c:showBubbleSize val="0"/>
        </c:dLbl>
      </c:pivotFmt>
      <c:pivotFmt>
        <c:idx val="2"/>
        <c:marker>
          <c:symbol val="none"/>
        </c:marker>
        <c:dLbl>
          <c:idx val="0"/>
          <c:layout/>
          <c:spPr/>
          <c:txPr>
            <a:bodyPr/>
            <a:lstStyle/>
            <a:p>
              <a:pPr>
                <a:defRPr/>
              </a:pPr>
              <a:endParaRPr lang="en-US"/>
            </a:p>
          </c:txPr>
          <c:showLegendKey val="0"/>
          <c:showVal val="1"/>
          <c:showCatName val="1"/>
          <c:showSerName val="0"/>
          <c:showPercent val="0"/>
          <c:showBubbleSize val="0"/>
        </c:dLbl>
      </c:pivotFmt>
    </c:pivotFmts>
    <c:plotArea>
      <c:layout/>
      <c:pieChart>
        <c:varyColors val="1"/>
        <c:ser>
          <c:idx val="0"/>
          <c:order val="0"/>
          <c:tx>
            <c:strRef>
              <c:f>'PUMPING PIVOT'!$O$35:$O$36</c:f>
              <c:strCache>
                <c:ptCount val="1"/>
                <c:pt idx="0">
                  <c:v>Total</c:v>
                </c:pt>
              </c:strCache>
            </c:strRef>
          </c:tx>
          <c:dLbls>
            <c:spPr/>
            <c:txPr>
              <a:bodyPr/>
              <a:lstStyle/>
              <a:p>
                <a:pPr>
                  <a:defRPr/>
                </a:pPr>
                <a:endParaRPr lang="en-US"/>
              </a:p>
            </c:txPr>
            <c:showLegendKey val="0"/>
            <c:showVal val="1"/>
            <c:showCatName val="1"/>
            <c:showSerName val="0"/>
            <c:showPercent val="0"/>
            <c:showBubbleSize val="0"/>
            <c:showLeaderLines val="1"/>
          </c:dLbls>
          <c:cat>
            <c:strRef>
              <c:f>'PUMPING PIVOT'!$N$37:$N$41</c:f>
              <c:strCache>
                <c:ptCount val="4"/>
                <c:pt idx="0">
                  <c:v>Q1</c:v>
                </c:pt>
                <c:pt idx="1">
                  <c:v>Q2</c:v>
                </c:pt>
                <c:pt idx="2">
                  <c:v>Q3</c:v>
                </c:pt>
                <c:pt idx="3">
                  <c:v>Q4</c:v>
                </c:pt>
              </c:strCache>
            </c:strRef>
          </c:cat>
          <c:val>
            <c:numRef>
              <c:f>'PUMPING PIVOT'!$O$37:$O$41</c:f>
              <c:numCache>
                <c:formatCode>General</c:formatCode>
                <c:ptCount val="4"/>
                <c:pt idx="0">
                  <c:v>3197139</c:v>
                </c:pt>
                <c:pt idx="1">
                  <c:v>2484500</c:v>
                </c:pt>
                <c:pt idx="2">
                  <c:v>1885131</c:v>
                </c:pt>
                <c:pt idx="3">
                  <c:v>1330553</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PIVOT!PivotTable1</c:name>
    <c:fmtId val="10"/>
  </c:pivotSource>
  <c:chart>
    <c:autoTitleDeleted val="1"/>
    <c:pivotFmts>
      <c:pivotFmt>
        <c:idx val="0"/>
        <c:marker>
          <c:symbol val="none"/>
        </c:marker>
        <c:dLbl>
          <c:idx val="0"/>
          <c:spPr/>
          <c:txPr>
            <a:bodyPr/>
            <a:lstStyle/>
            <a:p>
              <a:pPr>
                <a:defRPr/>
              </a:pPr>
              <a:endParaRPr lang="en-US"/>
            </a:p>
          </c:txPr>
          <c:showLegendKey val="0"/>
          <c:showVal val="1"/>
          <c:showCatName val="0"/>
          <c:showSerName val="0"/>
          <c:showPercent val="0"/>
          <c:showBubbleSize val="0"/>
        </c:dLbl>
      </c:pivotFmt>
      <c:pivotFmt>
        <c:idx val="1"/>
        <c:marker>
          <c:symbol val="none"/>
        </c:marker>
        <c:dLbl>
          <c:idx val="0"/>
          <c:spPr/>
          <c:txPr>
            <a:bodyPr/>
            <a:lstStyle/>
            <a:p>
              <a:pPr>
                <a:defRPr/>
              </a:pPr>
              <a:endParaRPr lang="en-US"/>
            </a:p>
          </c:txPr>
          <c:showLegendKey val="0"/>
          <c:showVal val="1"/>
          <c:showCatName val="0"/>
          <c:showSerName val="0"/>
          <c:showPercent val="0"/>
          <c:showBubbleSize val="0"/>
        </c:dLbl>
      </c:pivotFmt>
      <c:pivotFmt>
        <c:idx val="2"/>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'PUMPING PIVOT'!$O$6:$O$7</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'PUMPING PIVOT'!$N$8:$N$13</c:f>
              <c:strCache>
                <c:ptCount val="5"/>
                <c:pt idx="0">
                  <c:v>DT</c:v>
                </c:pt>
                <c:pt idx="1">
                  <c:v>I/F</c:v>
                </c:pt>
                <c:pt idx="2">
                  <c:v>MR</c:v>
                </c:pt>
                <c:pt idx="3">
                  <c:v>Others</c:v>
                </c:pt>
                <c:pt idx="4">
                  <c:v>PR</c:v>
                </c:pt>
              </c:strCache>
            </c:strRef>
          </c:cat>
          <c:val>
            <c:numRef>
              <c:f>'PUMPING PIVOT'!$O$8:$O$13</c:f>
              <c:numCache>
                <c:formatCode>General</c:formatCode>
                <c:ptCount val="5"/>
                <c:pt idx="0">
                  <c:v>200207</c:v>
                </c:pt>
                <c:pt idx="1">
                  <c:v>12685</c:v>
                </c:pt>
                <c:pt idx="2">
                  <c:v>6317208</c:v>
                </c:pt>
                <c:pt idx="3">
                  <c:v>12495</c:v>
                </c:pt>
                <c:pt idx="4">
                  <c:v>2354728</c:v>
                </c:pt>
              </c:numCache>
            </c:numRef>
          </c:val>
        </c:ser>
        <c:dLbls>
          <c:showLegendKey val="0"/>
          <c:showVal val="0"/>
          <c:showCatName val="0"/>
          <c:showSerName val="0"/>
          <c:showPercent val="0"/>
          <c:showBubbleSize val="0"/>
        </c:dLbls>
        <c:gapWidth val="100"/>
        <c:axId val="497905024"/>
        <c:axId val="497915008"/>
      </c:barChart>
      <c:catAx>
        <c:axId val="497905024"/>
        <c:scaling>
          <c:orientation val="minMax"/>
        </c:scaling>
        <c:delete val="0"/>
        <c:axPos val="b"/>
        <c:majorTickMark val="out"/>
        <c:minorTickMark val="none"/>
        <c:tickLblPos val="nextTo"/>
        <c:crossAx val="497915008"/>
        <c:crosses val="autoZero"/>
        <c:auto val="1"/>
        <c:lblAlgn val="ctr"/>
        <c:lblOffset val="100"/>
        <c:noMultiLvlLbl val="0"/>
      </c:catAx>
      <c:valAx>
        <c:axId val="497915008"/>
        <c:scaling>
          <c:orientation val="minMax"/>
        </c:scaling>
        <c:delete val="0"/>
        <c:axPos val="l"/>
        <c:majorGridlines/>
        <c:numFmt formatCode="General" sourceLinked="1"/>
        <c:majorTickMark val="out"/>
        <c:minorTickMark val="none"/>
        <c:tickLblPos val="nextTo"/>
        <c:crossAx val="49790502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PIVOT!PivotTable3</c:name>
    <c:fmtId val="13"/>
  </c:pivotSource>
  <c:chart>
    <c:autoTitleDeleted val="1"/>
    <c:pivotFmts>
      <c:pivotFmt>
        <c:idx val="0"/>
        <c:marker>
          <c:symbol val="none"/>
        </c:marker>
        <c:dLbl>
          <c:idx val="0"/>
          <c:spPr/>
          <c:txPr>
            <a:bodyPr/>
            <a:lstStyle/>
            <a:p>
              <a:pPr>
                <a:defRPr/>
              </a:pPr>
              <a:endParaRPr lang="en-US"/>
            </a:p>
          </c:txPr>
          <c:showLegendKey val="0"/>
          <c:showVal val="1"/>
          <c:showCatName val="1"/>
          <c:showSerName val="0"/>
          <c:showPercent val="1"/>
          <c:showBubbleSize val="0"/>
        </c:dLbl>
      </c:pivotFmt>
      <c:pivotFmt>
        <c:idx val="1"/>
        <c:marker>
          <c:symbol val="none"/>
        </c:marker>
        <c:dLbl>
          <c:idx val="0"/>
          <c:spPr/>
          <c:txPr>
            <a:bodyPr/>
            <a:lstStyle/>
            <a:p>
              <a:pPr>
                <a:defRPr/>
              </a:pPr>
              <a:endParaRPr lang="en-US"/>
            </a:p>
          </c:txPr>
          <c:showLegendKey val="0"/>
          <c:showVal val="1"/>
          <c:showCatName val="1"/>
          <c:showSerName val="0"/>
          <c:showPercent val="1"/>
          <c:showBubbleSize val="0"/>
        </c:dLbl>
      </c:pivotFmt>
      <c:pivotFmt>
        <c:idx val="2"/>
        <c:marker>
          <c:symbol val="none"/>
        </c:marker>
        <c:dLbl>
          <c:idx val="0"/>
          <c:layout/>
          <c:spPr/>
          <c:txPr>
            <a:bodyPr/>
            <a:lstStyle/>
            <a:p>
              <a:pPr>
                <a:defRPr/>
              </a:pPr>
              <a:endParaRPr lang="en-US"/>
            </a:p>
          </c:txPr>
          <c:showLegendKey val="0"/>
          <c:showVal val="1"/>
          <c:showCatName val="1"/>
          <c:showSerName val="0"/>
          <c:showPercent val="1"/>
          <c:showBubbleSize val="0"/>
        </c:dLbl>
      </c:pivotFmt>
    </c:pivotFmts>
    <c:plotArea>
      <c:layout/>
      <c:doughnutChart>
        <c:varyColors val="1"/>
        <c:ser>
          <c:idx val="0"/>
          <c:order val="0"/>
          <c:tx>
            <c:strRef>
              <c:f>'PUMPING PIVOT'!$U$24:$U$25</c:f>
              <c:strCache>
                <c:ptCount val="1"/>
                <c:pt idx="0">
                  <c:v>Total</c:v>
                </c:pt>
              </c:strCache>
            </c:strRef>
          </c:tx>
          <c:dLbls>
            <c:spPr/>
            <c:txPr>
              <a:bodyPr/>
              <a:lstStyle/>
              <a:p>
                <a:pPr>
                  <a:defRPr/>
                </a:pPr>
                <a:endParaRPr lang="en-US"/>
              </a:p>
            </c:txPr>
            <c:showLegendKey val="0"/>
            <c:showVal val="1"/>
            <c:showCatName val="1"/>
            <c:showSerName val="0"/>
            <c:showPercent val="1"/>
            <c:showBubbleSize val="0"/>
            <c:showLeaderLines val="1"/>
          </c:dLbls>
          <c:cat>
            <c:strRef>
              <c:f>'PUMPING PIVOT'!$T$26:$T$28</c:f>
              <c:strCache>
                <c:ptCount val="2"/>
                <c:pt idx="0">
                  <c:v>2015</c:v>
                </c:pt>
                <c:pt idx="1">
                  <c:v>2016</c:v>
                </c:pt>
              </c:strCache>
            </c:strRef>
          </c:cat>
          <c:val>
            <c:numRef>
              <c:f>'PUMPING PIVOT'!$U$26:$U$28</c:f>
              <c:numCache>
                <c:formatCode>General</c:formatCode>
                <c:ptCount val="2"/>
                <c:pt idx="0">
                  <c:v>5551679</c:v>
                </c:pt>
                <c:pt idx="1">
                  <c:v>3345644</c:v>
                </c:pt>
              </c:numCache>
            </c:numRef>
          </c:val>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BOARD-Rev01.xlsm]PUMPING PIVOT!PivotTable4</c:name>
    <c:fmtId val="15"/>
  </c:pivotSource>
  <c:chart>
    <c:autoTitleDeleted val="1"/>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'PUMPING PIVOT'!$O$58:$O$59</c:f>
              <c:strCache>
                <c:ptCount val="1"/>
                <c:pt idx="0">
                  <c:v>Total</c:v>
                </c:pt>
              </c:strCache>
            </c:strRef>
          </c:tx>
          <c:invertIfNegative val="0"/>
          <c:cat>
            <c:strRef>
              <c:f>'PUMPING PIVOT'!$N$60:$N$69</c:f>
              <c:strCache>
                <c:ptCount val="9"/>
                <c:pt idx="0">
                  <c:v>BIJ-TKS</c:v>
                </c:pt>
                <c:pt idx="1">
                  <c:v>BPPL</c:v>
                </c:pt>
                <c:pt idx="2">
                  <c:v>DP</c:v>
                </c:pt>
                <c:pt idx="3">
                  <c:v>MB</c:v>
                </c:pt>
                <c:pt idx="4">
                  <c:v>MR</c:v>
                </c:pt>
                <c:pt idx="5">
                  <c:v>MT</c:v>
                </c:pt>
                <c:pt idx="6">
                  <c:v>PR</c:v>
                </c:pt>
                <c:pt idx="7">
                  <c:v>PR-REV</c:v>
                </c:pt>
                <c:pt idx="8">
                  <c:v>S-M</c:v>
                </c:pt>
              </c:strCache>
            </c:strRef>
          </c:cat>
          <c:val>
            <c:numRef>
              <c:f>'PUMPING PIVOT'!$O$60:$O$69</c:f>
              <c:numCache>
                <c:formatCode>General</c:formatCode>
                <c:ptCount val="9"/>
                <c:pt idx="0">
                  <c:v>188131</c:v>
                </c:pt>
                <c:pt idx="1">
                  <c:v>1107170</c:v>
                </c:pt>
                <c:pt idx="2">
                  <c:v>739461</c:v>
                </c:pt>
                <c:pt idx="3">
                  <c:v>88789</c:v>
                </c:pt>
                <c:pt idx="4">
                  <c:v>4311924</c:v>
                </c:pt>
                <c:pt idx="5">
                  <c:v>114160</c:v>
                </c:pt>
                <c:pt idx="6">
                  <c:v>133318</c:v>
                </c:pt>
                <c:pt idx="7">
                  <c:v>2156385</c:v>
                </c:pt>
                <c:pt idx="8">
                  <c:v>57985</c:v>
                </c:pt>
              </c:numCache>
            </c:numRef>
          </c:val>
        </c:ser>
        <c:dLbls>
          <c:showLegendKey val="0"/>
          <c:showVal val="0"/>
          <c:showCatName val="0"/>
          <c:showSerName val="0"/>
          <c:showPercent val="0"/>
          <c:showBubbleSize val="0"/>
        </c:dLbls>
        <c:gapWidth val="150"/>
        <c:axId val="437529984"/>
        <c:axId val="437544064"/>
      </c:barChart>
      <c:catAx>
        <c:axId val="437529984"/>
        <c:scaling>
          <c:orientation val="minMax"/>
        </c:scaling>
        <c:delete val="0"/>
        <c:axPos val="b"/>
        <c:majorTickMark val="out"/>
        <c:minorTickMark val="none"/>
        <c:tickLblPos val="nextTo"/>
        <c:crossAx val="437544064"/>
        <c:crosses val="autoZero"/>
        <c:auto val="1"/>
        <c:lblAlgn val="ctr"/>
        <c:lblOffset val="100"/>
        <c:noMultiLvlLbl val="0"/>
      </c:catAx>
      <c:valAx>
        <c:axId val="437544064"/>
        <c:scaling>
          <c:orientation val="minMax"/>
        </c:scaling>
        <c:delete val="0"/>
        <c:axPos val="l"/>
        <c:majorGridlines>
          <c:spPr>
            <a:ln>
              <a:noFill/>
            </a:ln>
          </c:spPr>
        </c:majorGridlines>
        <c:numFmt formatCode="General" sourceLinked="1"/>
        <c:majorTickMark val="out"/>
        <c:minorTickMark val="none"/>
        <c:tickLblPos val="nextTo"/>
        <c:crossAx val="43752998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PIVOT!PivotTable1</c:name>
    <c:fmtId val="4"/>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dLbl>
          <c:idx val="0"/>
          <c:spPr/>
          <c:txPr>
            <a:bodyPr/>
            <a:lstStyle/>
            <a:p>
              <a:pPr>
                <a:defRPr/>
              </a:pPr>
              <a:endParaRPr lang="en-US"/>
            </a:p>
          </c:txPr>
          <c:showLegendKey val="0"/>
          <c:showVal val="1"/>
          <c:showCatName val="0"/>
          <c:showSerName val="0"/>
          <c:showPercent val="0"/>
          <c:showBubbleSize val="0"/>
        </c:dLbl>
      </c:pivotFmt>
      <c:pivotFmt>
        <c:idx val="20"/>
        <c:marker>
          <c:symbol val="none"/>
        </c:marker>
        <c:dLbl>
          <c:idx val="0"/>
          <c:spPr/>
          <c:txPr>
            <a:bodyPr/>
            <a:lstStyle/>
            <a:p>
              <a:pPr>
                <a:defRPr/>
              </a:pPr>
              <a:endParaRPr lang="en-US"/>
            </a:p>
          </c:txPr>
          <c:showLegendKey val="0"/>
          <c:showVal val="1"/>
          <c:showCatName val="0"/>
          <c:showSerName val="0"/>
          <c:showPercent val="0"/>
          <c:showBubbleSize val="0"/>
        </c:dLbl>
      </c:pivotFmt>
      <c:pivotFmt>
        <c:idx val="21"/>
        <c:marker>
          <c:symbol val="none"/>
        </c:marker>
        <c:dLbl>
          <c:idx val="0"/>
          <c:layout/>
          <c:numFmt formatCode="General" sourceLinked="0"/>
          <c:spPr/>
          <c:txPr>
            <a:bodyPr rot="-5400000"/>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'DELIVERY PIVOT'!$B$6</c:f>
              <c:strCache>
                <c:ptCount val="1"/>
                <c:pt idx="0">
                  <c:v>Total</c:v>
                </c:pt>
              </c:strCache>
            </c:strRef>
          </c:tx>
          <c:invertIfNegative val="0"/>
          <c:dLbls>
            <c:numFmt formatCode="General" sourceLinked="0"/>
            <c:spPr/>
            <c:txPr>
              <a:bodyPr rot="-5400000"/>
              <a:lstStyle/>
              <a:p>
                <a:pPr>
                  <a:defRPr/>
                </a:pPr>
                <a:endParaRPr lang="en-US"/>
              </a:p>
            </c:txPr>
            <c:showLegendKey val="0"/>
            <c:showVal val="1"/>
            <c:showCatName val="0"/>
            <c:showSerName val="0"/>
            <c:showPercent val="0"/>
            <c:showBubbleSize val="0"/>
            <c:showLeaderLines val="0"/>
          </c:dLbls>
          <c:cat>
            <c:strRef>
              <c:f>'DELIVERY PIVOT'!$A$7:$A$18</c:f>
              <c:strCache>
                <c:ptCount val="11"/>
                <c:pt idx="0">
                  <c:v>DELHI</c:v>
                </c:pt>
                <c:pt idx="1">
                  <c:v>DELHI-REV</c:v>
                </c:pt>
                <c:pt idx="2">
                  <c:v>DEL-NAPTHA</c:v>
                </c:pt>
                <c:pt idx="3">
                  <c:v>MEERUT</c:v>
                </c:pt>
                <c:pt idx="4">
                  <c:v>TIKRI</c:v>
                </c:pt>
                <c:pt idx="5">
                  <c:v>(blank)</c:v>
                </c:pt>
                <c:pt idx="6">
                  <c:v>DEL-PANIPAT</c:v>
                </c:pt>
                <c:pt idx="7">
                  <c:v>TUNDLA</c:v>
                </c:pt>
                <c:pt idx="8">
                  <c:v>BHARATPUR</c:v>
                </c:pt>
                <c:pt idx="9">
                  <c:v>DEL-PANIPAT - PMC</c:v>
                </c:pt>
                <c:pt idx="10">
                  <c:v>DEL-PANIPAT LBT</c:v>
                </c:pt>
              </c:strCache>
            </c:strRef>
          </c:cat>
          <c:val>
            <c:numRef>
              <c:f>'DELIVERY PIVOT'!$B$7:$B$18</c:f>
              <c:numCache>
                <c:formatCode>General</c:formatCode>
                <c:ptCount val="11"/>
                <c:pt idx="0">
                  <c:v>1803033</c:v>
                </c:pt>
                <c:pt idx="1">
                  <c:v>1276996</c:v>
                </c:pt>
                <c:pt idx="2">
                  <c:v>179636</c:v>
                </c:pt>
                <c:pt idx="3">
                  <c:v>412696</c:v>
                </c:pt>
                <c:pt idx="4">
                  <c:v>407063</c:v>
                </c:pt>
                <c:pt idx="5">
                  <c:v>1210597</c:v>
                </c:pt>
                <c:pt idx="6">
                  <c:v>333268</c:v>
                </c:pt>
                <c:pt idx="7">
                  <c:v>221546</c:v>
                </c:pt>
                <c:pt idx="8">
                  <c:v>137206</c:v>
                </c:pt>
                <c:pt idx="9">
                  <c:v>80488</c:v>
                </c:pt>
                <c:pt idx="10">
                  <c:v>3048</c:v>
                </c:pt>
              </c:numCache>
            </c:numRef>
          </c:val>
        </c:ser>
        <c:dLbls>
          <c:showLegendKey val="0"/>
          <c:showVal val="0"/>
          <c:showCatName val="0"/>
          <c:showSerName val="0"/>
          <c:showPercent val="0"/>
          <c:showBubbleSize val="0"/>
        </c:dLbls>
        <c:gapWidth val="150"/>
        <c:axId val="437737728"/>
        <c:axId val="437743616"/>
      </c:barChart>
      <c:catAx>
        <c:axId val="437737728"/>
        <c:scaling>
          <c:orientation val="minMax"/>
        </c:scaling>
        <c:delete val="0"/>
        <c:axPos val="b"/>
        <c:majorTickMark val="out"/>
        <c:minorTickMark val="none"/>
        <c:tickLblPos val="nextTo"/>
        <c:crossAx val="437743616"/>
        <c:crosses val="autoZero"/>
        <c:auto val="1"/>
        <c:lblAlgn val="ctr"/>
        <c:lblOffset val="100"/>
        <c:noMultiLvlLbl val="0"/>
      </c:catAx>
      <c:valAx>
        <c:axId val="437743616"/>
        <c:scaling>
          <c:orientation val="minMax"/>
        </c:scaling>
        <c:delete val="0"/>
        <c:axPos val="l"/>
        <c:majorGridlines>
          <c:spPr>
            <a:ln>
              <a:noFill/>
            </a:ln>
          </c:spPr>
        </c:majorGridlines>
        <c:numFmt formatCode="General" sourceLinked="1"/>
        <c:majorTickMark val="out"/>
        <c:minorTickMark val="none"/>
        <c:tickLblPos val="nextTo"/>
        <c:crossAx val="437737728"/>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PIVOT!PivotTable5</c:name>
    <c:fmtId val="5"/>
  </c:pivotSource>
  <c:chart>
    <c:autoTitleDeleted val="1"/>
    <c:pivotFmts>
      <c:pivotFmt>
        <c:idx val="0"/>
        <c:marker>
          <c:symbol val="none"/>
        </c:marker>
        <c:dLbl>
          <c:idx val="0"/>
          <c:spPr/>
          <c:txPr>
            <a:bodyPr/>
            <a:lstStyle/>
            <a:p>
              <a:pPr>
                <a:defRPr/>
              </a:pPr>
              <a:endParaRPr lang="en-US"/>
            </a:p>
          </c:txPr>
          <c:showLegendKey val="0"/>
          <c:showVal val="1"/>
          <c:showCatName val="0"/>
          <c:showSerName val="0"/>
          <c:showPercent val="0"/>
          <c:showBubbleSize val="0"/>
          <c:separator>
</c:separator>
        </c:dLbl>
      </c:pivotFmt>
      <c:pivotFmt>
        <c:idx val="1"/>
        <c:marker>
          <c:symbol val="none"/>
        </c:marker>
        <c:dLbl>
          <c:idx val="0"/>
          <c:spPr/>
          <c:txPr>
            <a:bodyPr/>
            <a:lstStyle/>
            <a:p>
              <a:pPr>
                <a:defRPr/>
              </a:pPr>
              <a:endParaRPr lang="en-US"/>
            </a:p>
          </c:txPr>
          <c:showLegendKey val="0"/>
          <c:showVal val="1"/>
          <c:showCatName val="0"/>
          <c:showSerName val="0"/>
          <c:showPercent val="0"/>
          <c:showBubbleSize val="0"/>
          <c:separator>
</c:separator>
        </c:dLbl>
      </c:pivotFmt>
      <c:pivotFmt>
        <c:idx val="2"/>
        <c:marker>
          <c:symbol val="none"/>
        </c:marker>
        <c:dLbl>
          <c:idx val="0"/>
          <c:layout/>
          <c:spPr/>
          <c:txPr>
            <a:bodyPr/>
            <a:lstStyle/>
            <a:p>
              <a:pPr>
                <a:defRPr/>
              </a:pPr>
              <a:endParaRPr lang="en-US"/>
            </a:p>
          </c:txPr>
          <c:showLegendKey val="0"/>
          <c:showVal val="1"/>
          <c:showCatName val="0"/>
          <c:showSerName val="0"/>
          <c:showPercent val="0"/>
          <c:showBubbleSize val="0"/>
          <c:separator>
</c:separator>
        </c:dLbl>
      </c:pivotFmt>
    </c:pivotFmts>
    <c:plotArea>
      <c:layout/>
      <c:barChart>
        <c:barDir val="col"/>
        <c:grouping val="clustered"/>
        <c:varyColors val="0"/>
        <c:ser>
          <c:idx val="0"/>
          <c:order val="0"/>
          <c:tx>
            <c:strRef>
              <c:f>'DELIVERY PIVOT'!$B$25</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eparator>
</c:separator>
            <c:showLeaderLines val="0"/>
          </c:dLbls>
          <c:cat>
            <c:strRef>
              <c:f>'DELIVERY PIVOT'!$A$26:$A$30</c:f>
              <c:strCache>
                <c:ptCount val="4"/>
                <c:pt idx="0">
                  <c:v>Q1</c:v>
                </c:pt>
                <c:pt idx="1">
                  <c:v>Q2</c:v>
                </c:pt>
                <c:pt idx="2">
                  <c:v>Q3</c:v>
                </c:pt>
                <c:pt idx="3">
                  <c:v>Q4</c:v>
                </c:pt>
              </c:strCache>
            </c:strRef>
          </c:cat>
          <c:val>
            <c:numRef>
              <c:f>'DELIVERY PIVOT'!$B$26:$B$30</c:f>
              <c:numCache>
                <c:formatCode>General</c:formatCode>
                <c:ptCount val="4"/>
                <c:pt idx="0">
                  <c:v>2618821</c:v>
                </c:pt>
                <c:pt idx="1">
                  <c:v>1650759</c:v>
                </c:pt>
                <c:pt idx="2">
                  <c:v>1057710</c:v>
                </c:pt>
                <c:pt idx="3">
                  <c:v>738287</c:v>
                </c:pt>
              </c:numCache>
            </c:numRef>
          </c:val>
        </c:ser>
        <c:dLbls>
          <c:showLegendKey val="0"/>
          <c:showVal val="0"/>
          <c:showCatName val="0"/>
          <c:showSerName val="0"/>
          <c:showPercent val="0"/>
          <c:showBubbleSize val="0"/>
        </c:dLbls>
        <c:gapWidth val="150"/>
        <c:axId val="437756672"/>
        <c:axId val="437758208"/>
      </c:barChart>
      <c:catAx>
        <c:axId val="437756672"/>
        <c:scaling>
          <c:orientation val="minMax"/>
        </c:scaling>
        <c:delete val="0"/>
        <c:axPos val="b"/>
        <c:majorTickMark val="out"/>
        <c:minorTickMark val="none"/>
        <c:tickLblPos val="nextTo"/>
        <c:crossAx val="437758208"/>
        <c:crosses val="autoZero"/>
        <c:auto val="1"/>
        <c:lblAlgn val="ctr"/>
        <c:lblOffset val="100"/>
        <c:noMultiLvlLbl val="0"/>
      </c:catAx>
      <c:valAx>
        <c:axId val="437758208"/>
        <c:scaling>
          <c:orientation val="minMax"/>
        </c:scaling>
        <c:delete val="0"/>
        <c:axPos val="l"/>
        <c:numFmt formatCode="General" sourceLinked="1"/>
        <c:majorTickMark val="out"/>
        <c:minorTickMark val="none"/>
        <c:tickLblPos val="nextTo"/>
        <c:crossAx val="43775667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PIVOT!PivotTable6</c:name>
    <c:fmtId val="6"/>
  </c:pivotSource>
  <c:chart>
    <c:autoTitleDeleted val="1"/>
    <c:pivotFmts>
      <c:pivotFmt>
        <c:idx val="0"/>
        <c:marker>
          <c:symbol val="none"/>
        </c:marker>
        <c:dLbl>
          <c:idx val="0"/>
          <c:spPr/>
          <c:txPr>
            <a:bodyPr/>
            <a:lstStyle/>
            <a:p>
              <a:pPr>
                <a:defRPr/>
              </a:pPr>
              <a:endParaRPr lang="en-US"/>
            </a:p>
          </c:txPr>
          <c:showLegendKey val="0"/>
          <c:showVal val="1"/>
          <c:showCatName val="1"/>
          <c:showSerName val="0"/>
          <c:showPercent val="0"/>
          <c:showBubbleSize val="0"/>
          <c:separator>
</c:separator>
        </c:dLbl>
      </c:pivotFmt>
      <c:pivotFmt>
        <c:idx val="1"/>
        <c:marker>
          <c:symbol val="none"/>
        </c:marker>
        <c:dLbl>
          <c:idx val="0"/>
          <c:spPr/>
          <c:txPr>
            <a:bodyPr/>
            <a:lstStyle/>
            <a:p>
              <a:pPr>
                <a:defRPr/>
              </a:pPr>
              <a:endParaRPr lang="en-US"/>
            </a:p>
          </c:txPr>
          <c:showLegendKey val="0"/>
          <c:showVal val="1"/>
          <c:showCatName val="1"/>
          <c:showSerName val="0"/>
          <c:showPercent val="0"/>
          <c:showBubbleSize val="0"/>
          <c:separator>
</c:separator>
        </c:dLbl>
      </c:pivotFmt>
      <c:pivotFmt>
        <c:idx val="2"/>
        <c:marker>
          <c:symbol val="none"/>
        </c:marker>
        <c:dLbl>
          <c:idx val="0"/>
          <c:layout/>
          <c:spPr/>
          <c:txPr>
            <a:bodyPr/>
            <a:lstStyle/>
            <a:p>
              <a:pPr>
                <a:defRPr/>
              </a:pPr>
              <a:endParaRPr lang="en-US"/>
            </a:p>
          </c:txPr>
          <c:showLegendKey val="0"/>
          <c:showVal val="1"/>
          <c:showCatName val="1"/>
          <c:showSerName val="0"/>
          <c:showPercent val="0"/>
          <c:showBubbleSize val="0"/>
          <c:separator>
</c:separator>
        </c:dLbl>
      </c:pivotFmt>
    </c:pivotFmts>
    <c:plotArea>
      <c:layout/>
      <c:pieChart>
        <c:varyColors val="1"/>
        <c:ser>
          <c:idx val="0"/>
          <c:order val="0"/>
          <c:tx>
            <c:strRef>
              <c:f>'DELIVERY PIVOT'!$B$38</c:f>
              <c:strCache>
                <c:ptCount val="1"/>
                <c:pt idx="0">
                  <c:v>Total</c:v>
                </c:pt>
              </c:strCache>
            </c:strRef>
          </c:tx>
          <c:dLbls>
            <c:spPr/>
            <c:txPr>
              <a:bodyPr/>
              <a:lstStyle/>
              <a:p>
                <a:pPr>
                  <a:defRPr/>
                </a:pPr>
                <a:endParaRPr lang="en-US"/>
              </a:p>
            </c:txPr>
            <c:showLegendKey val="0"/>
            <c:showVal val="1"/>
            <c:showCatName val="1"/>
            <c:showSerName val="0"/>
            <c:showPercent val="0"/>
            <c:showBubbleSize val="0"/>
            <c:separator>
</c:separator>
            <c:showLeaderLines val="1"/>
          </c:dLbls>
          <c:cat>
            <c:strRef>
              <c:f>'DELIVERY PIVOT'!$A$39:$A$41</c:f>
              <c:strCache>
                <c:ptCount val="2"/>
                <c:pt idx="0">
                  <c:v>2015</c:v>
                </c:pt>
                <c:pt idx="1">
                  <c:v>2016</c:v>
                </c:pt>
              </c:strCache>
            </c:strRef>
          </c:cat>
          <c:val>
            <c:numRef>
              <c:f>'DELIVERY PIVOT'!$B$39:$B$41</c:f>
              <c:numCache>
                <c:formatCode>General</c:formatCode>
                <c:ptCount val="2"/>
                <c:pt idx="0">
                  <c:v>3901955</c:v>
                </c:pt>
                <c:pt idx="1">
                  <c:v>2163622</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PIVOT!PivotTable7</c:name>
    <c:fmtId val="9"/>
  </c:pivotSource>
  <c:chart>
    <c:autoTitleDeleted val="1"/>
    <c:pivotFmts>
      <c:pivotFmt>
        <c:idx val="0"/>
        <c:marker>
          <c:symbol val="none"/>
        </c:marker>
      </c:pivotFmt>
      <c:pivotFmt>
        <c:idx val="1"/>
        <c:marker>
          <c:symbol val="none"/>
        </c:marker>
      </c:pivotFmt>
      <c:pivotFmt>
        <c:idx val="2"/>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'DELIVERY PIVOT'!$B$55</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'DELIVERY PIVOT'!$A$56:$A$67</c:f>
              <c:strCache>
                <c:ptCount val="11"/>
                <c:pt idx="0">
                  <c:v>ATF</c:v>
                </c:pt>
                <c:pt idx="1">
                  <c:v>HSD</c:v>
                </c:pt>
                <c:pt idx="2">
                  <c:v>HSD-III</c:v>
                </c:pt>
                <c:pt idx="3">
                  <c:v>HSD-IV</c:v>
                </c:pt>
                <c:pt idx="4">
                  <c:v>I/F</c:v>
                </c:pt>
                <c:pt idx="5">
                  <c:v>MS</c:v>
                </c:pt>
                <c:pt idx="6">
                  <c:v>MS-III</c:v>
                </c:pt>
                <c:pt idx="7">
                  <c:v>MS-IV</c:v>
                </c:pt>
                <c:pt idx="8">
                  <c:v>NAPTHA</c:v>
                </c:pt>
                <c:pt idx="9">
                  <c:v>PXPTA</c:v>
                </c:pt>
                <c:pt idx="10">
                  <c:v>SKO</c:v>
                </c:pt>
              </c:strCache>
            </c:strRef>
          </c:cat>
          <c:val>
            <c:numRef>
              <c:f>'DELIVERY PIVOT'!$B$56:$B$67</c:f>
              <c:numCache>
                <c:formatCode>General</c:formatCode>
                <c:ptCount val="11"/>
                <c:pt idx="0">
                  <c:v>1962334</c:v>
                </c:pt>
                <c:pt idx="1">
                  <c:v>495105</c:v>
                </c:pt>
                <c:pt idx="2">
                  <c:v>2201</c:v>
                </c:pt>
                <c:pt idx="3">
                  <c:v>1225085</c:v>
                </c:pt>
                <c:pt idx="4">
                  <c:v>20872</c:v>
                </c:pt>
                <c:pt idx="5">
                  <c:v>584855</c:v>
                </c:pt>
                <c:pt idx="6">
                  <c:v>2046</c:v>
                </c:pt>
                <c:pt idx="7">
                  <c:v>485074</c:v>
                </c:pt>
                <c:pt idx="8">
                  <c:v>743541</c:v>
                </c:pt>
                <c:pt idx="9">
                  <c:v>114147</c:v>
                </c:pt>
                <c:pt idx="10">
                  <c:v>430317</c:v>
                </c:pt>
              </c:numCache>
            </c:numRef>
          </c:val>
        </c:ser>
        <c:dLbls>
          <c:showLegendKey val="0"/>
          <c:showVal val="0"/>
          <c:showCatName val="0"/>
          <c:showSerName val="0"/>
          <c:showPercent val="0"/>
          <c:showBubbleSize val="0"/>
        </c:dLbls>
        <c:gapWidth val="150"/>
        <c:axId val="437876224"/>
        <c:axId val="437877760"/>
      </c:barChart>
      <c:catAx>
        <c:axId val="437876224"/>
        <c:scaling>
          <c:orientation val="minMax"/>
        </c:scaling>
        <c:delete val="0"/>
        <c:axPos val="b"/>
        <c:majorTickMark val="out"/>
        <c:minorTickMark val="none"/>
        <c:tickLblPos val="nextTo"/>
        <c:crossAx val="437877760"/>
        <c:crosses val="autoZero"/>
        <c:auto val="1"/>
        <c:lblAlgn val="ctr"/>
        <c:lblOffset val="100"/>
        <c:noMultiLvlLbl val="0"/>
      </c:catAx>
      <c:valAx>
        <c:axId val="437877760"/>
        <c:scaling>
          <c:orientation val="minMax"/>
        </c:scaling>
        <c:delete val="0"/>
        <c:axPos val="l"/>
        <c:numFmt formatCode="General" sourceLinked="1"/>
        <c:majorTickMark val="out"/>
        <c:minorTickMark val="none"/>
        <c:tickLblPos val="nextTo"/>
        <c:crossAx val="43787622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 DASH BOARD-Rev01.xlsm]DELIVERY PIVOT!PivotTable8</c:name>
    <c:fmtId val="12"/>
  </c:pivotSource>
  <c:chart>
    <c:autoTitleDeleted val="1"/>
    <c:pivotFmts>
      <c:pivotFmt>
        <c:idx val="0"/>
        <c:marker>
          <c:symbol val="none"/>
        </c:marker>
      </c:pivotFmt>
      <c:pivotFmt>
        <c:idx val="1"/>
        <c:marker>
          <c:symbol val="none"/>
        </c:marker>
      </c:pivotFmt>
      <c:pivotFmt>
        <c:idx val="2"/>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'DELIVERY PIVOT'!$B$73</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'DELIVERY PIVOT'!$A$74:$A$83</c:f>
              <c:strCache>
                <c:ptCount val="9"/>
                <c:pt idx="0">
                  <c:v>BIJ-TKS</c:v>
                </c:pt>
                <c:pt idx="1">
                  <c:v>BPPL</c:v>
                </c:pt>
                <c:pt idx="2">
                  <c:v>DP</c:v>
                </c:pt>
                <c:pt idx="3">
                  <c:v>I/</c:v>
                </c:pt>
                <c:pt idx="4">
                  <c:v>MR</c:v>
                </c:pt>
                <c:pt idx="5">
                  <c:v>PR</c:v>
                </c:pt>
                <c:pt idx="6">
                  <c:v>S-M</c:v>
                </c:pt>
                <c:pt idx="7">
                  <c:v>IF</c:v>
                </c:pt>
                <c:pt idx="8">
                  <c:v>DT</c:v>
                </c:pt>
              </c:strCache>
            </c:strRef>
          </c:cat>
          <c:val>
            <c:numRef>
              <c:f>'DELIVERY PIVOT'!$B$74:$B$83</c:f>
              <c:numCache>
                <c:formatCode>General</c:formatCode>
                <c:ptCount val="9"/>
                <c:pt idx="0">
                  <c:v>27833</c:v>
                </c:pt>
                <c:pt idx="1">
                  <c:v>219469</c:v>
                </c:pt>
                <c:pt idx="2">
                  <c:v>20894</c:v>
                </c:pt>
                <c:pt idx="3">
                  <c:v>73</c:v>
                </c:pt>
                <c:pt idx="4">
                  <c:v>3501422</c:v>
                </c:pt>
                <c:pt idx="5">
                  <c:v>2278912</c:v>
                </c:pt>
                <c:pt idx="6">
                  <c:v>11912</c:v>
                </c:pt>
                <c:pt idx="7">
                  <c:v>4</c:v>
                </c:pt>
                <c:pt idx="8">
                  <c:v>5058</c:v>
                </c:pt>
              </c:numCache>
            </c:numRef>
          </c:val>
        </c:ser>
        <c:dLbls>
          <c:showLegendKey val="0"/>
          <c:showVal val="0"/>
          <c:showCatName val="0"/>
          <c:showSerName val="0"/>
          <c:showPercent val="0"/>
          <c:showBubbleSize val="0"/>
        </c:dLbls>
        <c:gapWidth val="150"/>
        <c:axId val="437906432"/>
        <c:axId val="497623808"/>
      </c:barChart>
      <c:catAx>
        <c:axId val="437906432"/>
        <c:scaling>
          <c:orientation val="minMax"/>
        </c:scaling>
        <c:delete val="0"/>
        <c:axPos val="b"/>
        <c:majorTickMark val="out"/>
        <c:minorTickMark val="none"/>
        <c:tickLblPos val="nextTo"/>
        <c:crossAx val="497623808"/>
        <c:crosses val="autoZero"/>
        <c:auto val="1"/>
        <c:lblAlgn val="ctr"/>
        <c:lblOffset val="100"/>
        <c:noMultiLvlLbl val="0"/>
      </c:catAx>
      <c:valAx>
        <c:axId val="497623808"/>
        <c:scaling>
          <c:orientation val="minMax"/>
        </c:scaling>
        <c:delete val="0"/>
        <c:axPos val="l"/>
        <c:numFmt formatCode="General" sourceLinked="1"/>
        <c:majorTickMark val="out"/>
        <c:minorTickMark val="none"/>
        <c:tickLblPos val="nextTo"/>
        <c:crossAx val="437906432"/>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5" Type="http://schemas.openxmlformats.org/officeDocument/2006/relationships/chart" Target="../charts/chart23.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5" Type="http://schemas.openxmlformats.org/officeDocument/2006/relationships/chart" Target="../charts/chart28.xml"/><Relationship Id="rId4"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45</xdr:col>
      <xdr:colOff>352424</xdr:colOff>
      <xdr:row>31</xdr:row>
      <xdr:rowOff>85725</xdr:rowOff>
    </xdr:from>
    <xdr:to>
      <xdr:col>55</xdr:col>
      <xdr:colOff>152399</xdr:colOff>
      <xdr:row>45</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0</xdr:colOff>
      <xdr:row>23</xdr:row>
      <xdr:rowOff>119063</xdr:rowOff>
    </xdr:from>
    <xdr:to>
      <xdr:col>40</xdr:col>
      <xdr:colOff>321469</xdr:colOff>
      <xdr:row>38</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345282</xdr:colOff>
      <xdr:row>39</xdr:row>
      <xdr:rowOff>142875</xdr:rowOff>
    </xdr:from>
    <xdr:to>
      <xdr:col>44</xdr:col>
      <xdr:colOff>59532</xdr:colOff>
      <xdr:row>54</xdr:row>
      <xdr:rowOff>23812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35718</xdr:colOff>
      <xdr:row>8</xdr:row>
      <xdr:rowOff>23813</xdr:rowOff>
    </xdr:from>
    <xdr:to>
      <xdr:col>9</xdr:col>
      <xdr:colOff>357187</xdr:colOff>
      <xdr:row>21</xdr:row>
      <xdr:rowOff>95250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142875</xdr:colOff>
      <xdr:row>21</xdr:row>
      <xdr:rowOff>19050</xdr:rowOff>
    </xdr:from>
    <xdr:to>
      <xdr:col>17</xdr:col>
      <xdr:colOff>1676400</xdr:colOff>
      <xdr:row>35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342900</xdr:colOff>
      <xdr:row>15</xdr:row>
      <xdr:rowOff>4762</xdr:rowOff>
    </xdr:from>
    <xdr:to>
      <xdr:col>7</xdr:col>
      <xdr:colOff>228600</xdr:colOff>
      <xdr:row>29</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104775</xdr:colOff>
      <xdr:row>4</xdr:row>
      <xdr:rowOff>0</xdr:rowOff>
    </xdr:from>
    <xdr:to>
      <xdr:col>17</xdr:col>
      <xdr:colOff>409575</xdr:colOff>
      <xdr:row>18</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190500</xdr:colOff>
      <xdr:row>13</xdr:row>
      <xdr:rowOff>119063</xdr:rowOff>
    </xdr:from>
    <xdr:to>
      <xdr:col>8</xdr:col>
      <xdr:colOff>178594</xdr:colOff>
      <xdr:row>30</xdr:row>
      <xdr:rowOff>180974</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216694</xdr:colOff>
      <xdr:row>0</xdr:row>
      <xdr:rowOff>45244</xdr:rowOff>
    </xdr:from>
    <xdr:to>
      <xdr:col>4</xdr:col>
      <xdr:colOff>815182</xdr:colOff>
      <xdr:row>13</xdr:row>
      <xdr:rowOff>92869</xdr:rowOff>
    </xdr:to>
    <mc:AlternateContent xmlns:mc="http://schemas.openxmlformats.org/markup-compatibility/2006" xmlns:a14="http://schemas.microsoft.com/office/drawing/2010/main">
      <mc:Choice Requires="a14">
        <xdr:graphicFrame macro="">
          <xdr:nvGraphicFramePr>
            <xdr:cNvPr id="2"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002632" y="4524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61913</xdr:colOff>
      <xdr:row>0</xdr:row>
      <xdr:rowOff>45244</xdr:rowOff>
    </xdr:from>
    <xdr:to>
      <xdr:col>7</xdr:col>
      <xdr:colOff>188119</xdr:colOff>
      <xdr:row>13</xdr:row>
      <xdr:rowOff>92869</xdr:rowOff>
    </xdr:to>
    <mc:AlternateContent xmlns:mc="http://schemas.openxmlformats.org/markup-compatibility/2006" xmlns:a14="http://schemas.microsoft.com/office/drawing/2010/main">
      <mc:Choice Requires="a14">
        <xdr:graphicFrame macro="">
          <xdr:nvGraphicFramePr>
            <xdr:cNvPr id="3" name="BATCH 1"/>
            <xdr:cNvGraphicFramePr/>
          </xdr:nvGraphicFramePr>
          <xdr:xfrm>
            <a:off x="0" y="0"/>
            <a:ext cx="0" cy="0"/>
          </xdr:xfrm>
          <a:graphic>
            <a:graphicData uri="http://schemas.microsoft.com/office/drawing/2010/slicer">
              <sle:slicer xmlns:sle="http://schemas.microsoft.com/office/drawing/2010/slicer" name="BATCH 1"/>
            </a:graphicData>
          </a:graphic>
        </xdr:graphicFrame>
      </mc:Choice>
      <mc:Fallback xmlns="">
        <xdr:sp macro="" textlink="">
          <xdr:nvSpPr>
            <xdr:cNvPr id="0" name=""/>
            <xdr:cNvSpPr>
              <a:spLocks noTextEdit="1"/>
            </xdr:cNvSpPr>
          </xdr:nvSpPr>
          <xdr:spPr>
            <a:xfrm>
              <a:off x="3871913" y="4524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252412</xdr:colOff>
      <xdr:row>0</xdr:row>
      <xdr:rowOff>21431</xdr:rowOff>
    </xdr:from>
    <xdr:to>
      <xdr:col>9</xdr:col>
      <xdr:colOff>366712</xdr:colOff>
      <xdr:row>13</xdr:row>
      <xdr:rowOff>69056</xdr:rowOff>
    </xdr:to>
    <mc:AlternateContent xmlns:mc="http://schemas.openxmlformats.org/markup-compatibility/2006" xmlns:a14="http://schemas.microsoft.com/office/drawing/2010/main">
      <mc:Choice Requires="a14">
        <xdr:graphicFrame macro="">
          <xdr:nvGraphicFramePr>
            <xdr:cNvPr id="4" name="PRODUCT 1"/>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5765006" y="21431"/>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359568</xdr:colOff>
      <xdr:row>0</xdr:row>
      <xdr:rowOff>0</xdr:rowOff>
    </xdr:from>
    <xdr:to>
      <xdr:col>11</xdr:col>
      <xdr:colOff>497681</xdr:colOff>
      <xdr:row>13</xdr:row>
      <xdr:rowOff>47625</xdr:rowOff>
    </xdr:to>
    <mc:AlternateContent xmlns:mc="http://schemas.openxmlformats.org/markup-compatibility/2006" xmlns:a14="http://schemas.microsoft.com/office/drawing/2010/main">
      <mc:Choice Requires="a14">
        <xdr:graphicFrame macro="">
          <xdr:nvGraphicFramePr>
            <xdr:cNvPr id="5" name="QUARTER 1"/>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7586662" y="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323850</xdr:colOff>
      <xdr:row>0</xdr:row>
      <xdr:rowOff>69056</xdr:rowOff>
    </xdr:from>
    <xdr:to>
      <xdr:col>17</xdr:col>
      <xdr:colOff>985837</xdr:colOff>
      <xdr:row>13</xdr:row>
      <xdr:rowOff>116681</xdr:rowOff>
    </xdr:to>
    <mc:AlternateContent xmlns:mc="http://schemas.openxmlformats.org/markup-compatibility/2006" xmlns:a14="http://schemas.microsoft.com/office/drawing/2010/main">
      <mc:Choice Requires="a14">
        <xdr:graphicFrame macro="">
          <xdr:nvGraphicFramePr>
            <xdr:cNvPr id="6" name="PUMPING FROM 1"/>
            <xdr:cNvGraphicFramePr/>
          </xdr:nvGraphicFramePr>
          <xdr:xfrm>
            <a:off x="0" y="0"/>
            <a:ext cx="0" cy="0"/>
          </xdr:xfrm>
          <a:graphic>
            <a:graphicData uri="http://schemas.microsoft.com/office/drawing/2010/slicer">
              <sle:slicer xmlns:sle="http://schemas.microsoft.com/office/drawing/2010/slicer" name="PUMPING FROM 1"/>
            </a:graphicData>
          </a:graphic>
        </xdr:graphicFrame>
      </mc:Choice>
      <mc:Fallback xmlns="">
        <xdr:sp macro="" textlink="">
          <xdr:nvSpPr>
            <xdr:cNvPr id="0" name=""/>
            <xdr:cNvSpPr>
              <a:spLocks noTextEdit="1"/>
            </xdr:cNvSpPr>
          </xdr:nvSpPr>
          <xdr:spPr>
            <a:xfrm>
              <a:off x="12813506" y="69056"/>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300038</xdr:colOff>
      <xdr:row>13</xdr:row>
      <xdr:rowOff>188119</xdr:rowOff>
    </xdr:from>
    <xdr:to>
      <xdr:col>17</xdr:col>
      <xdr:colOff>962025</xdr:colOff>
      <xdr:row>27</xdr:row>
      <xdr:rowOff>45244</xdr:rowOff>
    </xdr:to>
    <mc:AlternateContent xmlns:mc="http://schemas.openxmlformats.org/markup-compatibility/2006" xmlns:a14="http://schemas.microsoft.com/office/drawing/2010/main">
      <mc:Choice Requires="a14">
        <xdr:graphicFrame macro="">
          <xdr:nvGraphicFramePr>
            <xdr:cNvPr id="7"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789694" y="2664619"/>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1026318</xdr:colOff>
      <xdr:row>0</xdr:row>
      <xdr:rowOff>104775</xdr:rowOff>
    </xdr:from>
    <xdr:to>
      <xdr:col>18</xdr:col>
      <xdr:colOff>878681</xdr:colOff>
      <xdr:row>13</xdr:row>
      <xdr:rowOff>152400</xdr:rowOff>
    </xdr:to>
    <mc:AlternateContent xmlns:mc="http://schemas.openxmlformats.org/markup-compatibility/2006" xmlns:a14="http://schemas.microsoft.com/office/drawing/2010/main">
      <mc:Choice Requires="a14">
        <xdr:graphicFrame macro="">
          <xdr:nvGraphicFramePr>
            <xdr:cNvPr id="8" name="QUARTER 2"/>
            <xdr:cNvGraphicFramePr/>
          </xdr:nvGraphicFramePr>
          <xdr:xfrm>
            <a:off x="0" y="0"/>
            <a:ext cx="0" cy="0"/>
          </xdr:xfrm>
          <a:graphic>
            <a:graphicData uri="http://schemas.microsoft.com/office/drawing/2010/slicer">
              <sle:slicer xmlns:sle="http://schemas.microsoft.com/office/drawing/2010/slicer" name="QUARTER 2"/>
            </a:graphicData>
          </a:graphic>
        </xdr:graphicFrame>
      </mc:Choice>
      <mc:Fallback xmlns="">
        <xdr:sp macro="" textlink="">
          <xdr:nvSpPr>
            <xdr:cNvPr id="0" name=""/>
            <xdr:cNvSpPr>
              <a:spLocks noTextEdit="1"/>
            </xdr:cNvSpPr>
          </xdr:nvSpPr>
          <xdr:spPr>
            <a:xfrm>
              <a:off x="14682787" y="1047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931069</xdr:colOff>
      <xdr:row>0</xdr:row>
      <xdr:rowOff>116682</xdr:rowOff>
    </xdr:from>
    <xdr:to>
      <xdr:col>19</xdr:col>
      <xdr:colOff>783431</xdr:colOff>
      <xdr:row>13</xdr:row>
      <xdr:rowOff>164307</xdr:rowOff>
    </xdr:to>
    <mc:AlternateContent xmlns:mc="http://schemas.openxmlformats.org/markup-compatibility/2006" xmlns:a14="http://schemas.microsoft.com/office/drawing/2010/main">
      <mc:Choice Requires="a14">
        <xdr:graphicFrame macro="">
          <xdr:nvGraphicFramePr>
            <xdr:cNvPr id="9" name="Refinery 1"/>
            <xdr:cNvGraphicFramePr/>
          </xdr:nvGraphicFramePr>
          <xdr:xfrm>
            <a:off x="0" y="0"/>
            <a:ext cx="0" cy="0"/>
          </xdr:xfrm>
          <a:graphic>
            <a:graphicData uri="http://schemas.microsoft.com/office/drawing/2010/slicer">
              <sle:slicer xmlns:sle="http://schemas.microsoft.com/office/drawing/2010/slicer" name="Refinery 1"/>
            </a:graphicData>
          </a:graphic>
        </xdr:graphicFrame>
      </mc:Choice>
      <mc:Fallback xmlns="">
        <xdr:sp macro="" textlink="">
          <xdr:nvSpPr>
            <xdr:cNvPr id="0" name=""/>
            <xdr:cNvSpPr>
              <a:spLocks noTextEdit="1"/>
            </xdr:cNvSpPr>
          </xdr:nvSpPr>
          <xdr:spPr>
            <a:xfrm>
              <a:off x="16563975" y="116682"/>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8</xdr:col>
      <xdr:colOff>273844</xdr:colOff>
      <xdr:row>13</xdr:row>
      <xdr:rowOff>164306</xdr:rowOff>
    </xdr:from>
    <xdr:to>
      <xdr:col>13</xdr:col>
      <xdr:colOff>595313</xdr:colOff>
      <xdr:row>31</xdr:row>
      <xdr:rowOff>31749</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285750</xdr:colOff>
      <xdr:row>36</xdr:row>
      <xdr:rowOff>73025</xdr:rowOff>
    </xdr:from>
    <xdr:to>
      <xdr:col>12</xdr:col>
      <xdr:colOff>603250</xdr:colOff>
      <xdr:row>50</xdr:row>
      <xdr:rowOff>149225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1349375</xdr:colOff>
      <xdr:row>29</xdr:row>
      <xdr:rowOff>41275</xdr:rowOff>
    </xdr:from>
    <xdr:to>
      <xdr:col>21</xdr:col>
      <xdr:colOff>15875</xdr:colOff>
      <xdr:row>43</xdr:row>
      <xdr:rowOff>117475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190500</xdr:colOff>
      <xdr:row>56</xdr:row>
      <xdr:rowOff>73025</xdr:rowOff>
    </xdr:from>
    <xdr:to>
      <xdr:col>18</xdr:col>
      <xdr:colOff>1619250</xdr:colOff>
      <xdr:row>70</xdr:row>
      <xdr:rowOff>149225</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276226</xdr:colOff>
      <xdr:row>2</xdr:row>
      <xdr:rowOff>95251</xdr:rowOff>
    </xdr:from>
    <xdr:to>
      <xdr:col>10</xdr:col>
      <xdr:colOff>447676</xdr:colOff>
      <xdr:row>14</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304800</xdr:colOff>
      <xdr:row>17</xdr:row>
      <xdr:rowOff>28575</xdr:rowOff>
    </xdr:from>
    <xdr:to>
      <xdr:col>11</xdr:col>
      <xdr:colOff>95250</xdr:colOff>
      <xdr:row>31</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152400</xdr:colOff>
      <xdr:row>37</xdr:row>
      <xdr:rowOff>0</xdr:rowOff>
    </xdr:from>
    <xdr:to>
      <xdr:col>9</xdr:col>
      <xdr:colOff>647700</xdr:colOff>
      <xdr:row>48</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485775</xdr:colOff>
      <xdr:row>1</xdr:row>
      <xdr:rowOff>76200</xdr:rowOff>
    </xdr:from>
    <xdr:to>
      <xdr:col>16</xdr:col>
      <xdr:colOff>485774</xdr:colOff>
      <xdr:row>14</xdr:row>
      <xdr:rowOff>123825</xdr:rowOff>
    </xdr:to>
    <mc:AlternateContent xmlns:mc="http://schemas.openxmlformats.org/markup-compatibility/2006" xmlns:a14="http://schemas.microsoft.com/office/drawing/2010/main">
      <mc:Choice Requires="a14">
        <xdr:graphicFrame macro="">
          <xdr:nvGraphicFramePr>
            <xdr:cNvPr id="5" name="Cumulative Receiving for day"/>
            <xdr:cNvGraphicFramePr/>
          </xdr:nvGraphicFramePr>
          <xdr:xfrm>
            <a:off x="0" y="0"/>
            <a:ext cx="0" cy="0"/>
          </xdr:xfrm>
          <a:graphic>
            <a:graphicData uri="http://schemas.microsoft.com/office/drawing/2010/slicer">
              <sle:slicer xmlns:sle="http://schemas.microsoft.com/office/drawing/2010/slicer" name="Cumulative Receiving for day"/>
            </a:graphicData>
          </a:graphic>
        </xdr:graphicFrame>
      </mc:Choice>
      <mc:Fallback xmlns="">
        <xdr:sp macro="" textlink="">
          <xdr:nvSpPr>
            <xdr:cNvPr id="0" name=""/>
            <xdr:cNvSpPr>
              <a:spLocks noTextEdit="1"/>
            </xdr:cNvSpPr>
          </xdr:nvSpPr>
          <xdr:spPr>
            <a:xfrm>
              <a:off x="8533179" y="271585"/>
              <a:ext cx="1831730" cy="25876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180975</xdr:colOff>
      <xdr:row>15</xdr:row>
      <xdr:rowOff>142875</xdr:rowOff>
    </xdr:from>
    <xdr:to>
      <xdr:col>17</xdr:col>
      <xdr:colOff>180976</xdr:colOff>
      <xdr:row>29</xdr:row>
      <xdr:rowOff>0</xdr:rowOff>
    </xdr:to>
    <mc:AlternateContent xmlns:mc="http://schemas.openxmlformats.org/markup-compatibility/2006" xmlns:a14="http://schemas.microsoft.com/office/drawing/2010/main">
      <mc:Choice Requires="a14">
        <xdr:graphicFrame macro="">
          <xdr:nvGraphicFramePr>
            <xdr:cNvPr id="9" name="QUARTER 3"/>
            <xdr:cNvGraphicFramePr/>
          </xdr:nvGraphicFramePr>
          <xdr:xfrm>
            <a:off x="0" y="0"/>
            <a:ext cx="0" cy="0"/>
          </xdr:xfrm>
          <a:graphic>
            <a:graphicData uri="http://schemas.microsoft.com/office/drawing/2010/slicer">
              <sle:slicer xmlns:sle="http://schemas.microsoft.com/office/drawing/2010/slicer" name="QUARTER 3"/>
            </a:graphicData>
          </a:graphic>
        </xdr:graphicFrame>
      </mc:Choice>
      <mc:Fallback xmlns="">
        <xdr:sp macro="" textlink="">
          <xdr:nvSpPr>
            <xdr:cNvPr id="0" name=""/>
            <xdr:cNvSpPr>
              <a:spLocks noTextEdit="1"/>
            </xdr:cNvSpPr>
          </xdr:nvSpPr>
          <xdr:spPr>
            <a:xfrm>
              <a:off x="8838956" y="3073644"/>
              <a:ext cx="1831732" cy="259251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3</xdr:col>
      <xdr:colOff>367393</xdr:colOff>
      <xdr:row>53</xdr:row>
      <xdr:rowOff>111579</xdr:rowOff>
    </xdr:from>
    <xdr:to>
      <xdr:col>11</xdr:col>
      <xdr:colOff>517072</xdr:colOff>
      <xdr:row>67</xdr:row>
      <xdr:rowOff>187779</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153621</xdr:colOff>
      <xdr:row>33</xdr:row>
      <xdr:rowOff>190745</xdr:rowOff>
    </xdr:from>
    <xdr:to>
      <xdr:col>16</xdr:col>
      <xdr:colOff>150690</xdr:colOff>
      <xdr:row>46</xdr:row>
      <xdr:rowOff>174870</xdr:rowOff>
    </xdr:to>
    <mc:AlternateContent xmlns:mc="http://schemas.openxmlformats.org/markup-compatibility/2006" xmlns:a14="http://schemas.microsoft.com/office/drawing/2010/main">
      <mc:Choice Requires="a14">
        <xdr:graphicFrame macro="">
          <xdr:nvGraphicFramePr>
            <xdr:cNvPr id="11"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8201025" y="6638437"/>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190256</xdr:colOff>
      <xdr:row>50</xdr:row>
      <xdr:rowOff>146538</xdr:rowOff>
    </xdr:from>
    <xdr:to>
      <xdr:col>16</xdr:col>
      <xdr:colOff>187325</xdr:colOff>
      <xdr:row>63</xdr:row>
      <xdr:rowOff>89388</xdr:rowOff>
    </xdr:to>
    <mc:AlternateContent xmlns:mc="http://schemas.openxmlformats.org/markup-compatibility/2006" xmlns:a14="http://schemas.microsoft.com/office/drawing/2010/main">
      <mc:Choice Requires="a14">
        <xdr:graphicFrame macro="">
          <xdr:nvGraphicFramePr>
            <xdr:cNvPr id="12" name="Product 2"/>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8237660" y="9915769"/>
              <a:ext cx="1828800" cy="248285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2</xdr:col>
      <xdr:colOff>327269</xdr:colOff>
      <xdr:row>70</xdr:row>
      <xdr:rowOff>154842</xdr:rowOff>
    </xdr:from>
    <xdr:to>
      <xdr:col>11</xdr:col>
      <xdr:colOff>112346</xdr:colOff>
      <xdr:row>84</xdr:row>
      <xdr:rowOff>162657</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300160</xdr:colOff>
      <xdr:row>65</xdr:row>
      <xdr:rowOff>34436</xdr:rowOff>
    </xdr:from>
    <xdr:to>
      <xdr:col>16</xdr:col>
      <xdr:colOff>297229</xdr:colOff>
      <xdr:row>78</xdr:row>
      <xdr:rowOff>18561</xdr:rowOff>
    </xdr:to>
    <mc:AlternateContent xmlns:mc="http://schemas.openxmlformats.org/markup-compatibility/2006" xmlns:a14="http://schemas.microsoft.com/office/drawing/2010/main">
      <mc:Choice Requires="a14">
        <xdr:graphicFrame macro="">
          <xdr:nvGraphicFramePr>
            <xdr:cNvPr id="14" name="RECEIVED FROM REF/MKTG"/>
            <xdr:cNvGraphicFramePr/>
          </xdr:nvGraphicFramePr>
          <xdr:xfrm>
            <a:off x="0" y="0"/>
            <a:ext cx="0" cy="0"/>
          </xdr:xfrm>
          <a:graphic>
            <a:graphicData uri="http://schemas.microsoft.com/office/drawing/2010/slicer">
              <sle:slicer xmlns:sle="http://schemas.microsoft.com/office/drawing/2010/slicer" name="RECEIVED FROM REF/MKTG"/>
            </a:graphicData>
          </a:graphic>
        </xdr:graphicFrame>
      </mc:Choice>
      <mc:Fallback xmlns="">
        <xdr:sp macro="" textlink="">
          <xdr:nvSpPr>
            <xdr:cNvPr id="0" name=""/>
            <xdr:cNvSpPr>
              <a:spLocks noTextEdit="1"/>
            </xdr:cNvSpPr>
          </xdr:nvSpPr>
          <xdr:spPr>
            <a:xfrm>
              <a:off x="8347564" y="12734436"/>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123825</xdr:colOff>
      <xdr:row>2</xdr:row>
      <xdr:rowOff>66675</xdr:rowOff>
    </xdr:from>
    <xdr:to>
      <xdr:col>19</xdr:col>
      <xdr:colOff>428625</xdr:colOff>
      <xdr:row>16</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555627</xdr:colOff>
      <xdr:row>0</xdr:row>
      <xdr:rowOff>0</xdr:rowOff>
    </xdr:from>
    <xdr:to>
      <xdr:col>12</xdr:col>
      <xdr:colOff>565151</xdr:colOff>
      <xdr:row>8</xdr:row>
      <xdr:rowOff>28575</xdr:rowOff>
    </xdr:to>
    <mc:AlternateContent xmlns:mc="http://schemas.openxmlformats.org/markup-compatibility/2006" xmlns:a14="http://schemas.microsoft.com/office/drawing/2010/main">
      <mc:Choice Requires="a14">
        <xdr:graphicFrame macro="">
          <xdr:nvGraphicFramePr>
            <xdr:cNvPr id="2" name="PUMPING FROM"/>
            <xdr:cNvGraphicFramePr/>
          </xdr:nvGraphicFramePr>
          <xdr:xfrm>
            <a:off x="0" y="0"/>
            <a:ext cx="0" cy="0"/>
          </xdr:xfrm>
          <a:graphic>
            <a:graphicData uri="http://schemas.microsoft.com/office/drawing/2010/slicer">
              <sle:slicer xmlns:sle="http://schemas.microsoft.com/office/drawing/2010/slicer" name="PUMPING FROM"/>
            </a:graphicData>
          </a:graphic>
        </xdr:graphicFrame>
      </mc:Choice>
      <mc:Fallback xmlns="">
        <xdr:sp macro="" textlink="">
          <xdr:nvSpPr>
            <xdr:cNvPr id="0" name=""/>
            <xdr:cNvSpPr>
              <a:spLocks noTextEdit="1"/>
            </xdr:cNvSpPr>
          </xdr:nvSpPr>
          <xdr:spPr>
            <a:xfrm>
              <a:off x="5984877" y="0"/>
              <a:ext cx="1819274" cy="155257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330995</xdr:colOff>
      <xdr:row>33</xdr:row>
      <xdr:rowOff>103189</xdr:rowOff>
    </xdr:from>
    <xdr:to>
      <xdr:col>33</xdr:col>
      <xdr:colOff>340520</xdr:colOff>
      <xdr:row>42</xdr:row>
      <xdr:rowOff>72233</xdr:rowOff>
    </xdr:to>
    <mc:AlternateContent xmlns:mc="http://schemas.openxmlformats.org/markup-compatibility/2006" xmlns:a14="http://schemas.microsoft.com/office/drawing/2010/main">
      <mc:Choice Requires="a14">
        <xdr:graphicFrame macro="">
          <xdr:nvGraphicFramePr>
            <xdr:cNvPr id="3" name="BATCH"/>
            <xdr:cNvGraphicFramePr/>
          </xdr:nvGraphicFramePr>
          <xdr:xfrm>
            <a:off x="0" y="0"/>
            <a:ext cx="0" cy="0"/>
          </xdr:xfrm>
          <a:graphic>
            <a:graphicData uri="http://schemas.microsoft.com/office/drawing/2010/slicer">
              <sle:slicer xmlns:sle="http://schemas.microsoft.com/office/drawing/2010/slicer" name="BATCH"/>
            </a:graphicData>
          </a:graphic>
        </xdr:graphicFrame>
      </mc:Choice>
      <mc:Fallback xmlns="">
        <xdr:sp macro="" textlink="">
          <xdr:nvSpPr>
            <xdr:cNvPr id="0" name=""/>
            <xdr:cNvSpPr>
              <a:spLocks noTextEdit="1"/>
            </xdr:cNvSpPr>
          </xdr:nvSpPr>
          <xdr:spPr>
            <a:xfrm>
              <a:off x="18428495" y="6389689"/>
              <a:ext cx="1819275" cy="168354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590549</xdr:colOff>
      <xdr:row>9</xdr:row>
      <xdr:rowOff>111126</xdr:rowOff>
    </xdr:from>
    <xdr:to>
      <xdr:col>32</xdr:col>
      <xdr:colOff>600074</xdr:colOff>
      <xdr:row>18</xdr:row>
      <xdr:rowOff>44451</xdr:rowOff>
    </xdr:to>
    <mc:AlternateContent xmlns:mc="http://schemas.openxmlformats.org/markup-compatibility/2006" xmlns:a14="http://schemas.microsoft.com/office/drawing/2010/main">
      <mc:Choice Requires="a14">
        <xdr:graphicFrame macro="">
          <xdr:nvGraphicFramePr>
            <xdr:cNvPr id="4" name="TANK"/>
            <xdr:cNvGraphicFramePr/>
          </xdr:nvGraphicFramePr>
          <xdr:xfrm>
            <a:off x="0" y="0"/>
            <a:ext cx="0" cy="0"/>
          </xdr:xfrm>
          <a:graphic>
            <a:graphicData uri="http://schemas.microsoft.com/office/drawing/2010/slicer">
              <sle:slicer xmlns:sle="http://schemas.microsoft.com/office/drawing/2010/slicer" name="TANK"/>
            </a:graphicData>
          </a:graphic>
        </xdr:graphicFrame>
      </mc:Choice>
      <mc:Fallback xmlns="">
        <xdr:sp macro="" textlink="">
          <xdr:nvSpPr>
            <xdr:cNvPr id="0" name=""/>
            <xdr:cNvSpPr>
              <a:spLocks noTextEdit="1"/>
            </xdr:cNvSpPr>
          </xdr:nvSpPr>
          <xdr:spPr>
            <a:xfrm>
              <a:off x="18084799" y="1825626"/>
              <a:ext cx="1819275" cy="16478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395287</xdr:colOff>
      <xdr:row>0</xdr:row>
      <xdr:rowOff>0</xdr:rowOff>
    </xdr:from>
    <xdr:to>
      <xdr:col>9</xdr:col>
      <xdr:colOff>409575</xdr:colOff>
      <xdr:row>8</xdr:row>
      <xdr:rowOff>76201</xdr:rowOff>
    </xdr:to>
    <mc:AlternateContent xmlns:mc="http://schemas.openxmlformats.org/markup-compatibility/2006" xmlns:a14="http://schemas.microsoft.com/office/drawing/2010/main">
      <mc:Choice Requires="a14">
        <xdr:graphicFrame macro="">
          <xdr:nvGraphicFramePr>
            <xdr:cNvPr id="5"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038600" y="0"/>
              <a:ext cx="1835944" cy="1600201"/>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319881</xdr:colOff>
      <xdr:row>21</xdr:row>
      <xdr:rowOff>111125</xdr:rowOff>
    </xdr:from>
    <xdr:to>
      <xdr:col>33</xdr:col>
      <xdr:colOff>329407</xdr:colOff>
      <xdr:row>29</xdr:row>
      <xdr:rowOff>187325</xdr:rowOff>
    </xdr:to>
    <mc:AlternateContent xmlns:mc="http://schemas.openxmlformats.org/markup-compatibility/2006" xmlns:a14="http://schemas.microsoft.com/office/drawing/2010/main">
      <mc:Choice Requires="a14">
        <xdr:graphicFrame macro="">
          <xdr:nvGraphicFramePr>
            <xdr:cNvPr id="6"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8417381" y="4111625"/>
              <a:ext cx="1819276" cy="16002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145257</xdr:colOff>
      <xdr:row>0</xdr:row>
      <xdr:rowOff>0</xdr:rowOff>
    </xdr:from>
    <xdr:to>
      <xdr:col>16</xdr:col>
      <xdr:colOff>159545</xdr:colOff>
      <xdr:row>8</xdr:row>
      <xdr:rowOff>135732</xdr:rowOff>
    </xdr:to>
    <mc:AlternateContent xmlns:mc="http://schemas.openxmlformats.org/markup-compatibility/2006" xmlns:a14="http://schemas.microsoft.com/office/drawing/2010/main">
      <mc:Choice Requires="a14">
        <xdr:graphicFrame macro="">
          <xdr:nvGraphicFramePr>
            <xdr:cNvPr id="7" name="QUARTE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7987507" y="0"/>
              <a:ext cx="1824038" cy="1659732"/>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11908</xdr:rowOff>
    </xdr:from>
    <xdr:to>
      <xdr:col>3</xdr:col>
      <xdr:colOff>4763</xdr:colOff>
      <xdr:row>8</xdr:row>
      <xdr:rowOff>88108</xdr:rowOff>
    </xdr:to>
    <mc:AlternateContent xmlns:mc="http://schemas.openxmlformats.org/markup-compatibility/2006" xmlns:a14="http://schemas.microsoft.com/office/drawing/2010/main">
      <mc:Choice Requires="a14">
        <xdr:graphicFrame macro="">
          <xdr:nvGraphicFramePr>
            <xdr:cNvPr id="8" name="Refinery"/>
            <xdr:cNvGraphicFramePr/>
          </xdr:nvGraphicFramePr>
          <xdr:xfrm>
            <a:off x="0" y="0"/>
            <a:ext cx="0" cy="0"/>
          </xdr:xfrm>
          <a:graphic>
            <a:graphicData uri="http://schemas.microsoft.com/office/drawing/2010/slicer">
              <sle:slicer xmlns:sle="http://schemas.microsoft.com/office/drawing/2010/slicer" name="Refinery"/>
            </a:graphicData>
          </a:graphic>
        </xdr:graphicFrame>
      </mc:Choice>
      <mc:Fallback xmlns="">
        <xdr:sp macro="" textlink="">
          <xdr:nvSpPr>
            <xdr:cNvPr id="0" name=""/>
            <xdr:cNvSpPr>
              <a:spLocks noTextEdit="1"/>
            </xdr:cNvSpPr>
          </xdr:nvSpPr>
          <xdr:spPr>
            <a:xfrm>
              <a:off x="0" y="11908"/>
              <a:ext cx="1826419" cy="16002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7144</xdr:colOff>
      <xdr:row>0</xdr:row>
      <xdr:rowOff>38102</xdr:rowOff>
    </xdr:from>
    <xdr:to>
      <xdr:col>6</xdr:col>
      <xdr:colOff>7144</xdr:colOff>
      <xdr:row>8</xdr:row>
      <xdr:rowOff>100014</xdr:rowOff>
    </xdr:to>
    <mc:AlternateContent xmlns:mc="http://schemas.openxmlformats.org/markup-compatibility/2006" xmlns:a14="http://schemas.microsoft.com/office/drawing/2010/main">
      <mc:Choice Requires="a14">
        <xdr:graphicFrame macro="">
          <xdr:nvGraphicFramePr>
            <xdr:cNvPr id="9"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28800" y="38102"/>
              <a:ext cx="1821657" cy="1585912"/>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11</xdr:row>
      <xdr:rowOff>95251</xdr:rowOff>
    </xdr:from>
    <xdr:to>
      <xdr:col>8</xdr:col>
      <xdr:colOff>119063</xdr:colOff>
      <xdr:row>25</xdr:row>
      <xdr:rowOff>171451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285750</xdr:colOff>
      <xdr:row>11</xdr:row>
      <xdr:rowOff>95250</xdr:rowOff>
    </xdr:from>
    <xdr:to>
      <xdr:col>16</xdr:col>
      <xdr:colOff>0</xdr:colOff>
      <xdr:row>25</xdr:row>
      <xdr:rowOff>171450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29</xdr:row>
      <xdr:rowOff>0</xdr:rowOff>
    </xdr:from>
    <xdr:to>
      <xdr:col>8</xdr:col>
      <xdr:colOff>119062</xdr:colOff>
      <xdr:row>43</xdr:row>
      <xdr:rowOff>174625</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250032</xdr:colOff>
      <xdr:row>29</xdr:row>
      <xdr:rowOff>23813</xdr:rowOff>
    </xdr:from>
    <xdr:to>
      <xdr:col>15</xdr:col>
      <xdr:colOff>571501</xdr:colOff>
      <xdr:row>43</xdr:row>
      <xdr:rowOff>100013</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11</xdr:row>
      <xdr:rowOff>0</xdr:rowOff>
    </xdr:from>
    <xdr:to>
      <xdr:col>24</xdr:col>
      <xdr:colOff>349250</xdr:colOff>
      <xdr:row>25</xdr:row>
      <xdr:rowOff>76200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28576</xdr:colOff>
      <xdr:row>16</xdr:row>
      <xdr:rowOff>19050</xdr:rowOff>
    </xdr:from>
    <xdr:to>
      <xdr:col>6</xdr:col>
      <xdr:colOff>238126</xdr:colOff>
      <xdr:row>28</xdr:row>
      <xdr:rowOff>19050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409575</xdr:colOff>
      <xdr:row>15</xdr:row>
      <xdr:rowOff>180974</xdr:rowOff>
    </xdr:from>
    <xdr:to>
      <xdr:col>14</xdr:col>
      <xdr:colOff>104775</xdr:colOff>
      <xdr:row>28</xdr:row>
      <xdr:rowOff>38100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152400</xdr:colOff>
      <xdr:row>16</xdr:row>
      <xdr:rowOff>9523</xdr:rowOff>
    </xdr:from>
    <xdr:to>
      <xdr:col>20</xdr:col>
      <xdr:colOff>266700</xdr:colOff>
      <xdr:row>28</xdr:row>
      <xdr:rowOff>28574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3</xdr:col>
      <xdr:colOff>0</xdr:colOff>
      <xdr:row>13</xdr:row>
      <xdr:rowOff>47625</xdr:rowOff>
    </xdr:to>
    <mc:AlternateContent xmlns:mc="http://schemas.openxmlformats.org/markup-compatibility/2006" xmlns:a14="http://schemas.microsoft.com/office/drawing/2010/main">
      <mc:Choice Requires="a14">
        <xdr:graphicFrame macro="">
          <xdr:nvGraphicFramePr>
            <xdr:cNvPr id="5" name="Cumulative Receiving for day 1"/>
            <xdr:cNvGraphicFramePr/>
          </xdr:nvGraphicFramePr>
          <xdr:xfrm>
            <a:off x="0" y="0"/>
            <a:ext cx="0" cy="0"/>
          </xdr:xfrm>
          <a:graphic>
            <a:graphicData uri="http://schemas.microsoft.com/office/drawing/2010/slicer">
              <sle:slicer xmlns:sle="http://schemas.microsoft.com/office/drawing/2010/slicer" name="Cumulative Receiving for day 1"/>
            </a:graphicData>
          </a:graphic>
        </xdr:graphicFrame>
      </mc:Choice>
      <mc:Fallback xmlns="">
        <xdr:sp macro="" textlink="">
          <xdr:nvSpPr>
            <xdr:cNvPr id="0" name=""/>
            <xdr:cNvSpPr>
              <a:spLocks noTextEdit="1"/>
            </xdr:cNvSpPr>
          </xdr:nvSpPr>
          <xdr:spPr>
            <a:xfrm>
              <a:off x="0" y="0"/>
              <a:ext cx="18097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38100</xdr:colOff>
      <xdr:row>0</xdr:row>
      <xdr:rowOff>0</xdr:rowOff>
    </xdr:from>
    <xdr:to>
      <xdr:col>6</xdr:col>
      <xdr:colOff>38100</xdr:colOff>
      <xdr:row>13</xdr:row>
      <xdr:rowOff>47625</xdr:rowOff>
    </xdr:to>
    <mc:AlternateContent xmlns:mc="http://schemas.openxmlformats.org/markup-compatibility/2006" xmlns:a14="http://schemas.microsoft.com/office/drawing/2010/main">
      <mc:Choice Requires="a14">
        <xdr:graphicFrame macro="">
          <xdr:nvGraphicFramePr>
            <xdr:cNvPr id="6" name="Product 3"/>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mlns="">
        <xdr:sp macro="" textlink="">
          <xdr:nvSpPr>
            <xdr:cNvPr id="0" name=""/>
            <xdr:cNvSpPr>
              <a:spLocks noTextEdit="1"/>
            </xdr:cNvSpPr>
          </xdr:nvSpPr>
          <xdr:spPr>
            <a:xfrm>
              <a:off x="1847850" y="0"/>
              <a:ext cx="18097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57150</xdr:colOff>
      <xdr:row>0</xdr:row>
      <xdr:rowOff>0</xdr:rowOff>
    </xdr:from>
    <xdr:to>
      <xdr:col>9</xdr:col>
      <xdr:colOff>57150</xdr:colOff>
      <xdr:row>13</xdr:row>
      <xdr:rowOff>47625</xdr:rowOff>
    </xdr:to>
    <mc:AlternateContent xmlns:mc="http://schemas.openxmlformats.org/markup-compatibility/2006" xmlns:a14="http://schemas.microsoft.com/office/drawing/2010/main">
      <mc:Choice Requires="a14">
        <xdr:graphicFrame macro="">
          <xdr:nvGraphicFramePr>
            <xdr:cNvPr id="7" name="YEAR 3"/>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3676650" y="0"/>
              <a:ext cx="18097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95250</xdr:colOff>
      <xdr:row>0</xdr:row>
      <xdr:rowOff>9525</xdr:rowOff>
    </xdr:from>
    <xdr:to>
      <xdr:col>12</xdr:col>
      <xdr:colOff>95250</xdr:colOff>
      <xdr:row>13</xdr:row>
      <xdr:rowOff>57150</xdr:rowOff>
    </xdr:to>
    <mc:AlternateContent xmlns:mc="http://schemas.openxmlformats.org/markup-compatibility/2006" xmlns:a14="http://schemas.microsoft.com/office/drawing/2010/main">
      <mc:Choice Requires="a14">
        <xdr:graphicFrame macro="">
          <xdr:nvGraphicFramePr>
            <xdr:cNvPr id="8" name="QUARTER 4"/>
            <xdr:cNvGraphicFramePr/>
          </xdr:nvGraphicFramePr>
          <xdr:xfrm>
            <a:off x="0" y="0"/>
            <a:ext cx="0" cy="0"/>
          </xdr:xfrm>
          <a:graphic>
            <a:graphicData uri="http://schemas.microsoft.com/office/drawing/2010/slicer">
              <sle:slicer xmlns:sle="http://schemas.microsoft.com/office/drawing/2010/slicer" name="QUARTER 4"/>
            </a:graphicData>
          </a:graphic>
        </xdr:graphicFrame>
      </mc:Choice>
      <mc:Fallback xmlns="">
        <xdr:sp macro="" textlink="">
          <xdr:nvSpPr>
            <xdr:cNvPr id="0" name=""/>
            <xdr:cNvSpPr>
              <a:spLocks noTextEdit="1"/>
            </xdr:cNvSpPr>
          </xdr:nvSpPr>
          <xdr:spPr>
            <a:xfrm>
              <a:off x="5524500" y="9525"/>
              <a:ext cx="18097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31</xdr:row>
      <xdr:rowOff>0</xdr:rowOff>
    </xdr:from>
    <xdr:to>
      <xdr:col>7</xdr:col>
      <xdr:colOff>304800</xdr:colOff>
      <xdr:row>45</xdr:row>
      <xdr:rowOff>76200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31</xdr:row>
      <xdr:rowOff>0</xdr:rowOff>
    </xdr:from>
    <xdr:to>
      <xdr:col>15</xdr:col>
      <xdr:colOff>349250</xdr:colOff>
      <xdr:row>45</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174625</xdr:colOff>
      <xdr:row>0</xdr:row>
      <xdr:rowOff>15875</xdr:rowOff>
    </xdr:from>
    <xdr:to>
      <xdr:col>15</xdr:col>
      <xdr:colOff>193675</xdr:colOff>
      <xdr:row>13</xdr:row>
      <xdr:rowOff>63500</xdr:rowOff>
    </xdr:to>
    <mc:AlternateContent xmlns:mc="http://schemas.openxmlformats.org/markup-compatibility/2006" xmlns:a14="http://schemas.microsoft.com/office/drawing/2010/main">
      <mc:Choice Requires="a14">
        <xdr:graphicFrame macro="">
          <xdr:nvGraphicFramePr>
            <xdr:cNvPr id="12" name="RECEIVED FROM REF/MKTG 1"/>
            <xdr:cNvGraphicFramePr/>
          </xdr:nvGraphicFramePr>
          <xdr:xfrm>
            <a:off x="0" y="0"/>
            <a:ext cx="0" cy="0"/>
          </xdr:xfrm>
          <a:graphic>
            <a:graphicData uri="http://schemas.microsoft.com/office/drawing/2010/slicer">
              <sle:slicer xmlns:sle="http://schemas.microsoft.com/office/drawing/2010/slicer" name="RECEIVED FROM REF/MKTG 1"/>
            </a:graphicData>
          </a:graphic>
        </xdr:graphicFrame>
      </mc:Choice>
      <mc:Fallback xmlns="">
        <xdr:sp macro="" textlink="">
          <xdr:nvSpPr>
            <xdr:cNvPr id="0" name=""/>
            <xdr:cNvSpPr>
              <a:spLocks noTextEdit="1"/>
            </xdr:cNvSpPr>
          </xdr:nvSpPr>
          <xdr:spPr>
            <a:xfrm>
              <a:off x="7413625" y="158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20K%20PATRA\AppData\Local\Microsoft\Windows\INetCache\Content.Outlook\3XMD7FAK\Daily%20Report%20Package%2009Jun16%20onwards\2.MAY%2016\DAILY%20REPORT%20PACKAGE%20MAY%20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20K%20PATRA\AppData\Local\Microsoft\Windows\INetCache\Content.Outlook\3XMD7FAK\Daily%20Report%20Package%2009Jun16%20onwards\3.JUNE%2016\DAILY%20REPORT%20PACKAGE%20JUN%2020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20K%20PATRA\AppData\Local\Microsoft\Windows\INetCache\Content.Outlook\3XMD7FAK\Daily%20Report%20Package%2009Jun16%20onwards\4.JULY%2016\DAILY%20REPORT%20PACKAGE%20JULY%2020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20K%20PATRA\AppData\Local\Microsoft\Windows\INetCache\Content.Outlook\3XMD7FAK\Daily%20Report%20Package%2009Jun16%20onwards\5.AUGUST%2016\DAILY%20REPORT%20PACKAGE%20AUGUST%20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R Batch Report"/>
      <sheetName val="Check DoR"/>
      <sheetName val="Input Data"/>
      <sheetName val="Previous Day"/>
      <sheetName val="Pumping Pivot"/>
      <sheetName val="dtwise product ppd MR"/>
      <sheetName val="dtwise product ppd MR (2)"/>
      <sheetName val="P-Matura"/>
      <sheetName val="Delivery Pivot"/>
      <sheetName val="Delivery Pivot TKs"/>
      <sheetName val="Delivery Data"/>
      <sheetName val="Naptha - PXPT Delivery"/>
      <sheetName val="Delivery PNP Pivot"/>
      <sheetName val="Delivery PNP"/>
      <sheetName val="PR DELIVERY"/>
      <sheetName val="Sheet1"/>
      <sheetName val="MR PUMPING CUM"/>
      <sheetName val="PR-REV PUMPING CUM"/>
      <sheetName val="MR DELIVERY"/>
      <sheetName val="P-Tundla"/>
      <sheetName val="P-Tundla CUM"/>
      <sheetName val="Del-Tundla"/>
      <sheetName val="Del-Tundla CUM"/>
      <sheetName val="P-Bharatpur"/>
      <sheetName val="P-Bharatpur CUM"/>
      <sheetName val="Del-Bharatpur"/>
      <sheetName val="Del-Bharatpur CUM"/>
      <sheetName val="Sheet2"/>
      <sheetName val="Linefill Pivot"/>
      <sheetName val="Linefill Pivot (2)"/>
      <sheetName val="Linefill data"/>
      <sheetName val="SD Data"/>
      <sheetName val="database"/>
      <sheetName val="Delivery Mktg Bijwas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2">
          <cell r="A2" t="str">
            <v>0S</v>
          </cell>
          <cell r="B2" t="str">
            <v>SKO</v>
          </cell>
          <cell r="J2" t="str">
            <v>0S</v>
          </cell>
          <cell r="K2" t="str">
            <v>SKO</v>
          </cell>
        </row>
        <row r="3">
          <cell r="A3" t="str">
            <v>4H</v>
          </cell>
          <cell r="B3" t="str">
            <v>HSD</v>
          </cell>
          <cell r="J3" t="str">
            <v>3H</v>
          </cell>
          <cell r="K3" t="str">
            <v>HSD-III</v>
          </cell>
        </row>
        <row r="4">
          <cell r="A4" t="str">
            <v>4M</v>
          </cell>
          <cell r="B4" t="str">
            <v>MS</v>
          </cell>
          <cell r="J4" t="str">
            <v>3M</v>
          </cell>
          <cell r="K4" t="str">
            <v>MS-III</v>
          </cell>
        </row>
        <row r="5">
          <cell r="A5" t="str">
            <v>A0</v>
          </cell>
          <cell r="B5" t="str">
            <v>ATF</v>
          </cell>
          <cell r="J5" t="str">
            <v>4H</v>
          </cell>
          <cell r="K5" t="str">
            <v>HSD-IV</v>
          </cell>
        </row>
        <row r="6">
          <cell r="A6" t="str">
            <v>A1</v>
          </cell>
          <cell r="B6" t="str">
            <v>ATF</v>
          </cell>
          <cell r="J6" t="str">
            <v>4M</v>
          </cell>
          <cell r="K6" t="str">
            <v>MS-IV</v>
          </cell>
        </row>
        <row r="7">
          <cell r="A7" t="str">
            <v>A2</v>
          </cell>
          <cell r="B7" t="str">
            <v>ATF</v>
          </cell>
          <cell r="J7" t="str">
            <v>A3</v>
          </cell>
          <cell r="K7" t="str">
            <v>ATF</v>
          </cell>
        </row>
        <row r="8">
          <cell r="A8" t="str">
            <v>A3</v>
          </cell>
          <cell r="B8" t="str">
            <v>ATF</v>
          </cell>
          <cell r="J8" t="str">
            <v>A4</v>
          </cell>
          <cell r="K8" t="str">
            <v>ATF</v>
          </cell>
        </row>
        <row r="9">
          <cell r="A9" t="str">
            <v>A4</v>
          </cell>
          <cell r="B9" t="str">
            <v>ATF</v>
          </cell>
          <cell r="J9" t="str">
            <v>A5</v>
          </cell>
          <cell r="K9" t="str">
            <v>ATF</v>
          </cell>
        </row>
        <row r="10">
          <cell r="A10" t="str">
            <v>A5</v>
          </cell>
          <cell r="B10" t="str">
            <v>ATF</v>
          </cell>
          <cell r="J10" t="str">
            <v>A6</v>
          </cell>
          <cell r="K10" t="str">
            <v>ATF</v>
          </cell>
        </row>
        <row r="11">
          <cell r="A11" t="str">
            <v>A6</v>
          </cell>
          <cell r="B11" t="str">
            <v>ATF</v>
          </cell>
          <cell r="J11" t="str">
            <v>F</v>
          </cell>
          <cell r="K11" t="str">
            <v>I/F</v>
          </cell>
        </row>
        <row r="12">
          <cell r="A12" t="str">
            <v>A7</v>
          </cell>
          <cell r="B12" t="str">
            <v>ATF</v>
          </cell>
          <cell r="J12" t="str">
            <v>F+</v>
          </cell>
          <cell r="K12" t="str">
            <v>I/F</v>
          </cell>
        </row>
        <row r="13">
          <cell r="A13" t="str">
            <v>A8</v>
          </cell>
          <cell r="B13" t="str">
            <v>ATF</v>
          </cell>
          <cell r="J13" t="str">
            <v>F</v>
          </cell>
          <cell r="K13" t="str">
            <v>I/F</v>
          </cell>
        </row>
        <row r="14">
          <cell r="A14" t="str">
            <v>A9</v>
          </cell>
          <cell r="B14" t="str">
            <v>ATF</v>
          </cell>
        </row>
        <row r="15">
          <cell r="A15" t="str">
            <v>F</v>
          </cell>
          <cell r="B15" t="str">
            <v>I/F</v>
          </cell>
          <cell r="J15" t="str">
            <v>F4</v>
          </cell>
          <cell r="K15" t="str">
            <v>I/F</v>
          </cell>
        </row>
        <row r="16">
          <cell r="A16" t="str">
            <v>F+</v>
          </cell>
          <cell r="B16" t="str">
            <v>I/F</v>
          </cell>
          <cell r="J16" t="str">
            <v>NS</v>
          </cell>
          <cell r="K16" t="str">
            <v>SKO</v>
          </cell>
        </row>
        <row r="17">
          <cell r="A17" t="str">
            <v>F</v>
          </cell>
          <cell r="B17" t="str">
            <v>I/F</v>
          </cell>
          <cell r="J17" t="str">
            <v>PC</v>
          </cell>
          <cell r="K17" t="str">
            <v>SKO</v>
          </cell>
        </row>
        <row r="18">
          <cell r="A18" t="str">
            <v>F4</v>
          </cell>
          <cell r="B18" t="str">
            <v>I/F</v>
          </cell>
          <cell r="J18" t="str">
            <v>PN</v>
          </cell>
          <cell r="K18" t="str">
            <v>NAPTHA</v>
          </cell>
        </row>
        <row r="19">
          <cell r="A19" t="str">
            <v>FP</v>
          </cell>
          <cell r="B19" t="str">
            <v>I/F</v>
          </cell>
          <cell r="J19" t="str">
            <v>PX</v>
          </cell>
          <cell r="K19" t="str">
            <v>PXPTA</v>
          </cell>
        </row>
        <row r="20">
          <cell r="A20" t="str">
            <v xml:space="preserve"> I</v>
          </cell>
          <cell r="B20" t="str">
            <v>I/F</v>
          </cell>
          <cell r="J20" t="str">
            <v>SK</v>
          </cell>
          <cell r="K20" t="str">
            <v>SKO</v>
          </cell>
        </row>
        <row r="21">
          <cell r="A21" t="str">
            <v>DI</v>
          </cell>
          <cell r="B21" t="str">
            <v>I/F</v>
          </cell>
        </row>
        <row r="22">
          <cell r="A22" t="str">
            <v>OS</v>
          </cell>
          <cell r="B22" t="str">
            <v>SKO</v>
          </cell>
        </row>
        <row r="23">
          <cell r="A23" t="str">
            <v>NS</v>
          </cell>
          <cell r="B23" t="str">
            <v>SKO</v>
          </cell>
        </row>
        <row r="24">
          <cell r="A24" t="str">
            <v>PC</v>
          </cell>
          <cell r="B24" t="str">
            <v>SKO</v>
          </cell>
        </row>
        <row r="25">
          <cell r="A25" t="str">
            <v>PN</v>
          </cell>
          <cell r="B25" t="str">
            <v>NAPTHA</v>
          </cell>
        </row>
        <row r="26">
          <cell r="A26" t="str">
            <v>PX</v>
          </cell>
          <cell r="B26" t="str">
            <v>PXPTA</v>
          </cell>
        </row>
        <row r="27">
          <cell r="A27" t="str">
            <v>SK</v>
          </cell>
          <cell r="B27" t="str">
            <v>SKO</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ck DoR up to 16.06.2016"/>
      <sheetName val="MR Batch Report"/>
      <sheetName val="Check DoR"/>
      <sheetName val="Input Data"/>
      <sheetName val="Previous Day"/>
      <sheetName val="Input Data1"/>
      <sheetName val="Previous Day1"/>
      <sheetName val="Pumping Pivot"/>
      <sheetName val="dtwise product ppd MR"/>
      <sheetName val="P-Matura"/>
      <sheetName val="Delivery Pivot"/>
      <sheetName val="Delivery Pivot (2)"/>
      <sheetName val="Delivery Data"/>
      <sheetName val="Naptha - PXPT Delivery"/>
      <sheetName val="Delivery PNP Pivot"/>
      <sheetName val="Delivery PNP"/>
      <sheetName val="PR DELIVERY"/>
      <sheetName val="Sheet1"/>
      <sheetName val="MR PUMPING CUM"/>
      <sheetName val="PR-REV PUMPING CUM"/>
      <sheetName val="MR DELIVERY"/>
      <sheetName val="P-Tundla"/>
      <sheetName val="P-Tundla CUM"/>
      <sheetName val="Del-Tundla"/>
      <sheetName val="Del-Tundla CUM"/>
      <sheetName val="P-Bharatpur"/>
      <sheetName val="P-Bharatpur CUM"/>
      <sheetName val="Del-Bharatpur"/>
      <sheetName val="Del-Bharatpur CUM"/>
      <sheetName val="Sheet2"/>
      <sheetName val="Linefill Pivot"/>
      <sheetName val="Linefill Pivot (2)"/>
      <sheetName val="Linefill data"/>
      <sheetName val="SD Data"/>
      <sheetName val="database"/>
      <sheetName val="database up to 16.06.16"/>
      <sheetName val="Delivery Mktg Bijwas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2">
          <cell r="A2" t="str">
            <v>0S</v>
          </cell>
          <cell r="B2" t="str">
            <v>SKO</v>
          </cell>
          <cell r="J2" t="str">
            <v>0S</v>
          </cell>
          <cell r="K2" t="str">
            <v>SKO</v>
          </cell>
        </row>
        <row r="3">
          <cell r="A3" t="str">
            <v>4H</v>
          </cell>
          <cell r="B3" t="str">
            <v>HSD</v>
          </cell>
          <cell r="J3" t="str">
            <v>3H</v>
          </cell>
          <cell r="K3" t="str">
            <v>HSD-III</v>
          </cell>
        </row>
        <row r="4">
          <cell r="A4" t="str">
            <v>4M</v>
          </cell>
          <cell r="B4" t="str">
            <v>MS</v>
          </cell>
          <cell r="J4" t="str">
            <v>3M</v>
          </cell>
          <cell r="K4" t="str">
            <v>MS-III</v>
          </cell>
        </row>
        <row r="5">
          <cell r="A5" t="str">
            <v>A0</v>
          </cell>
          <cell r="B5" t="str">
            <v>ATF</v>
          </cell>
          <cell r="J5" t="str">
            <v>4H</v>
          </cell>
          <cell r="K5" t="str">
            <v>HSD-IV</v>
          </cell>
        </row>
        <row r="6">
          <cell r="A6" t="str">
            <v>A1</v>
          </cell>
          <cell r="B6" t="str">
            <v>ATF</v>
          </cell>
          <cell r="J6" t="str">
            <v>4M</v>
          </cell>
          <cell r="K6" t="str">
            <v>MS-IV</v>
          </cell>
        </row>
        <row r="7">
          <cell r="A7" t="str">
            <v>A2</v>
          </cell>
          <cell r="B7" t="str">
            <v>ATF</v>
          </cell>
          <cell r="J7" t="str">
            <v>A3</v>
          </cell>
          <cell r="K7" t="str">
            <v>ATF</v>
          </cell>
        </row>
        <row r="8">
          <cell r="A8" t="str">
            <v>A3</v>
          </cell>
          <cell r="B8" t="str">
            <v>ATF</v>
          </cell>
          <cell r="J8" t="str">
            <v>A4</v>
          </cell>
          <cell r="K8" t="str">
            <v>ATF</v>
          </cell>
        </row>
        <row r="9">
          <cell r="A9" t="str">
            <v>A4</v>
          </cell>
          <cell r="B9" t="str">
            <v>ATF</v>
          </cell>
          <cell r="J9" t="str">
            <v>A5</v>
          </cell>
          <cell r="K9" t="str">
            <v>ATF</v>
          </cell>
        </row>
        <row r="10">
          <cell r="A10" t="str">
            <v>A5</v>
          </cell>
          <cell r="B10" t="str">
            <v>ATF</v>
          </cell>
          <cell r="J10" t="str">
            <v>A6</v>
          </cell>
          <cell r="K10" t="str">
            <v>ATF</v>
          </cell>
        </row>
        <row r="11">
          <cell r="A11" t="str">
            <v>A6</v>
          </cell>
          <cell r="B11" t="str">
            <v>ATF</v>
          </cell>
          <cell r="J11" t="str">
            <v>F</v>
          </cell>
          <cell r="K11" t="str">
            <v>I/F</v>
          </cell>
        </row>
        <row r="12">
          <cell r="A12" t="str">
            <v>A7</v>
          </cell>
          <cell r="B12" t="str">
            <v>ATF</v>
          </cell>
          <cell r="J12" t="str">
            <v>F+</v>
          </cell>
          <cell r="K12" t="str">
            <v>I/F</v>
          </cell>
        </row>
        <row r="13">
          <cell r="A13" t="str">
            <v>A8</v>
          </cell>
          <cell r="B13" t="str">
            <v>ATF</v>
          </cell>
          <cell r="J13" t="str">
            <v>F</v>
          </cell>
          <cell r="K13" t="str">
            <v>I/F</v>
          </cell>
        </row>
        <row r="14">
          <cell r="A14" t="str">
            <v>A9</v>
          </cell>
          <cell r="B14" t="str">
            <v>ATF</v>
          </cell>
        </row>
        <row r="15">
          <cell r="A15" t="str">
            <v>F</v>
          </cell>
          <cell r="B15" t="str">
            <v>I/F</v>
          </cell>
          <cell r="J15" t="str">
            <v>F4</v>
          </cell>
          <cell r="K15" t="str">
            <v>I/F</v>
          </cell>
        </row>
        <row r="16">
          <cell r="A16" t="str">
            <v>F+</v>
          </cell>
          <cell r="B16" t="str">
            <v>I/F</v>
          </cell>
          <cell r="J16" t="str">
            <v>NS</v>
          </cell>
          <cell r="K16" t="str">
            <v>SKO</v>
          </cell>
        </row>
        <row r="17">
          <cell r="A17" t="str">
            <v>F</v>
          </cell>
          <cell r="B17" t="str">
            <v>I/F</v>
          </cell>
          <cell r="J17" t="str">
            <v>PC</v>
          </cell>
          <cell r="K17" t="str">
            <v>SKO</v>
          </cell>
        </row>
        <row r="18">
          <cell r="A18" t="str">
            <v>F4</v>
          </cell>
          <cell r="B18" t="str">
            <v>I/F</v>
          </cell>
          <cell r="J18" t="str">
            <v>PN</v>
          </cell>
          <cell r="K18" t="str">
            <v>NAPTHA</v>
          </cell>
        </row>
        <row r="19">
          <cell r="A19" t="str">
            <v>FP</v>
          </cell>
          <cell r="B19" t="str">
            <v>I/F</v>
          </cell>
          <cell r="J19" t="str">
            <v>PX</v>
          </cell>
          <cell r="K19" t="str">
            <v>PXPTA</v>
          </cell>
        </row>
        <row r="20">
          <cell r="A20" t="str">
            <v xml:space="preserve"> I</v>
          </cell>
          <cell r="B20" t="str">
            <v>I/F</v>
          </cell>
          <cell r="J20" t="str">
            <v>SK</v>
          </cell>
          <cell r="K20" t="str">
            <v>SKO</v>
          </cell>
        </row>
        <row r="21">
          <cell r="A21" t="str">
            <v>DI</v>
          </cell>
          <cell r="B21" t="str">
            <v>I/F</v>
          </cell>
        </row>
        <row r="22">
          <cell r="A22" t="str">
            <v>OS</v>
          </cell>
          <cell r="B22" t="str">
            <v>SKO</v>
          </cell>
        </row>
        <row r="23">
          <cell r="A23" t="str">
            <v>NS</v>
          </cell>
          <cell r="B23" t="str">
            <v>SKO</v>
          </cell>
        </row>
        <row r="24">
          <cell r="A24" t="str">
            <v>PC</v>
          </cell>
          <cell r="B24" t="str">
            <v>SKO</v>
          </cell>
        </row>
        <row r="25">
          <cell r="A25" t="str">
            <v>PN</v>
          </cell>
          <cell r="B25" t="str">
            <v>NAPTHA</v>
          </cell>
        </row>
        <row r="26">
          <cell r="A26" t="str">
            <v>PX</v>
          </cell>
          <cell r="B26" t="str">
            <v>PXPTA</v>
          </cell>
        </row>
        <row r="27">
          <cell r="A27" t="str">
            <v>SK</v>
          </cell>
          <cell r="B27" t="str">
            <v>SKO</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ck DoR"/>
      <sheetName val="Input Data"/>
      <sheetName val="Previous Day"/>
      <sheetName val="Pumping Pivot"/>
      <sheetName val="dtwise product ppd MR"/>
      <sheetName val="P-Matura"/>
      <sheetName val="MR PUMPING CUM"/>
      <sheetName val="TENTATIVE SHEET1"/>
      <sheetName val="Delivery Pivot"/>
      <sheetName val="Delivery Pivot (2)"/>
      <sheetName val="Delivery Data"/>
      <sheetName val="MR DELIVERY Tikri"/>
      <sheetName val="MR DELIVERY MEERUT"/>
      <sheetName val="Naptha - PXPT Delivery"/>
      <sheetName val="Delivery PNP Pivot"/>
      <sheetName val="Delivery PNP"/>
      <sheetName val="MR 14 INCH DEL PNP CUM"/>
      <sheetName val="PR DELIVERY 10 INCH LINE"/>
      <sheetName val="Sheet1"/>
      <sheetName val="PR 10 INCH LINE PUMPING CUM"/>
      <sheetName val="MR DELIVERY Delhi"/>
      <sheetName val="P-Tundla"/>
      <sheetName val="P-Tundla CUM"/>
      <sheetName val="Del-Tundla"/>
      <sheetName val="Del-Tundla CUM"/>
      <sheetName val="P-Bharatpur"/>
      <sheetName val="P-Bharatpur CUM"/>
      <sheetName val="Del-Bharatpur"/>
      <sheetName val="Del-Bharatpur CUM"/>
      <sheetName val="Sheet2"/>
      <sheetName val="Linefill Pivot"/>
      <sheetName val="Linefill Pivot (2)"/>
      <sheetName val="Linefill data"/>
      <sheetName val="SD Data"/>
      <sheetName val="database"/>
      <sheetName val="Delivery Mktg Bijwasan"/>
      <sheetName val="MR Batch Report"/>
      <sheetName val="Check DoR up to 16.06.2016"/>
      <sheetName val="database up to 16.06.1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2">
          <cell r="A2" t="str">
            <v>0S</v>
          </cell>
          <cell r="B2" t="str">
            <v>SKO</v>
          </cell>
          <cell r="J2" t="str">
            <v>0S</v>
          </cell>
          <cell r="K2" t="str">
            <v>SKO</v>
          </cell>
        </row>
        <row r="3">
          <cell r="A3" t="str">
            <v>4H</v>
          </cell>
          <cell r="B3" t="str">
            <v>HSD</v>
          </cell>
          <cell r="J3" t="str">
            <v>3H</v>
          </cell>
          <cell r="K3" t="str">
            <v>HSD-III</v>
          </cell>
        </row>
        <row r="4">
          <cell r="A4" t="str">
            <v>4M</v>
          </cell>
          <cell r="B4" t="str">
            <v>MS</v>
          </cell>
          <cell r="J4" t="str">
            <v>3M</v>
          </cell>
          <cell r="K4" t="str">
            <v>MS-III</v>
          </cell>
        </row>
        <row r="5">
          <cell r="A5" t="str">
            <v>A0</v>
          </cell>
          <cell r="B5" t="str">
            <v>ATF</v>
          </cell>
          <cell r="J5" t="str">
            <v>4H</v>
          </cell>
          <cell r="K5" t="str">
            <v>HSD-IV</v>
          </cell>
        </row>
        <row r="6">
          <cell r="A6" t="str">
            <v>A1</v>
          </cell>
          <cell r="B6" t="str">
            <v>ATF</v>
          </cell>
          <cell r="J6" t="str">
            <v>4M</v>
          </cell>
          <cell r="K6" t="str">
            <v>MS-IV</v>
          </cell>
        </row>
        <row r="7">
          <cell r="A7" t="str">
            <v>A2</v>
          </cell>
          <cell r="B7" t="str">
            <v>ATF</v>
          </cell>
          <cell r="J7" t="str">
            <v>A3</v>
          </cell>
          <cell r="K7" t="str">
            <v>ATF</v>
          </cell>
        </row>
        <row r="8">
          <cell r="A8" t="str">
            <v>A3</v>
          </cell>
          <cell r="B8" t="str">
            <v>ATF</v>
          </cell>
          <cell r="J8" t="str">
            <v>A4</v>
          </cell>
          <cell r="K8" t="str">
            <v>ATF</v>
          </cell>
        </row>
        <row r="9">
          <cell r="A9" t="str">
            <v>A4</v>
          </cell>
          <cell r="B9" t="str">
            <v>ATF</v>
          </cell>
          <cell r="J9" t="str">
            <v>A5</v>
          </cell>
          <cell r="K9" t="str">
            <v>ATF</v>
          </cell>
        </row>
        <row r="10">
          <cell r="A10" t="str">
            <v>A5</v>
          </cell>
          <cell r="B10" t="str">
            <v>ATF</v>
          </cell>
          <cell r="J10" t="str">
            <v>A6</v>
          </cell>
          <cell r="K10" t="str">
            <v>ATF</v>
          </cell>
        </row>
        <row r="11">
          <cell r="A11" t="str">
            <v>A6</v>
          </cell>
          <cell r="B11" t="str">
            <v>ATF</v>
          </cell>
          <cell r="J11" t="str">
            <v>F</v>
          </cell>
          <cell r="K11" t="str">
            <v>I/F</v>
          </cell>
        </row>
        <row r="12">
          <cell r="A12" t="str">
            <v>A7</v>
          </cell>
          <cell r="B12" t="str">
            <v>ATF</v>
          </cell>
          <cell r="J12" t="str">
            <v>F+</v>
          </cell>
          <cell r="K12" t="str">
            <v>I/F</v>
          </cell>
        </row>
        <row r="13">
          <cell r="A13" t="str">
            <v>A8</v>
          </cell>
          <cell r="B13" t="str">
            <v>ATF</v>
          </cell>
          <cell r="J13" t="str">
            <v>F</v>
          </cell>
          <cell r="K13" t="str">
            <v>I/F</v>
          </cell>
        </row>
        <row r="14">
          <cell r="A14" t="str">
            <v>A9</v>
          </cell>
          <cell r="B14" t="str">
            <v>ATF</v>
          </cell>
        </row>
        <row r="15">
          <cell r="A15" t="str">
            <v>F</v>
          </cell>
          <cell r="B15" t="str">
            <v>I/F</v>
          </cell>
          <cell r="J15" t="str">
            <v>F4</v>
          </cell>
          <cell r="K15" t="str">
            <v>I/F</v>
          </cell>
        </row>
        <row r="16">
          <cell r="A16" t="str">
            <v>F+</v>
          </cell>
          <cell r="B16" t="str">
            <v>I/F</v>
          </cell>
          <cell r="J16" t="str">
            <v>NS</v>
          </cell>
          <cell r="K16" t="str">
            <v>SKO</v>
          </cell>
        </row>
        <row r="17">
          <cell r="A17" t="str">
            <v>F</v>
          </cell>
          <cell r="B17" t="str">
            <v>I/F</v>
          </cell>
          <cell r="J17" t="str">
            <v>PC</v>
          </cell>
          <cell r="K17" t="str">
            <v>SKO</v>
          </cell>
        </row>
        <row r="18">
          <cell r="A18" t="str">
            <v>F4</v>
          </cell>
          <cell r="B18" t="str">
            <v>I/F</v>
          </cell>
          <cell r="J18" t="str">
            <v>PN</v>
          </cell>
          <cell r="K18" t="str">
            <v>NAPTHA</v>
          </cell>
        </row>
        <row r="19">
          <cell r="A19" t="str">
            <v>FP</v>
          </cell>
          <cell r="B19" t="str">
            <v>I/F</v>
          </cell>
          <cell r="J19" t="str">
            <v>PX</v>
          </cell>
          <cell r="K19" t="str">
            <v>PXPTA</v>
          </cell>
        </row>
        <row r="20">
          <cell r="A20" t="str">
            <v xml:space="preserve"> I</v>
          </cell>
          <cell r="B20" t="str">
            <v>I/F</v>
          </cell>
          <cell r="J20" t="str">
            <v>SK</v>
          </cell>
          <cell r="K20" t="str">
            <v>SKO</v>
          </cell>
        </row>
        <row r="21">
          <cell r="A21" t="str">
            <v>DI</v>
          </cell>
          <cell r="B21" t="str">
            <v>I/F</v>
          </cell>
        </row>
        <row r="22">
          <cell r="A22" t="str">
            <v>OS</v>
          </cell>
          <cell r="B22" t="str">
            <v>SKO</v>
          </cell>
        </row>
        <row r="23">
          <cell r="A23" t="str">
            <v>NS</v>
          </cell>
          <cell r="B23" t="str">
            <v>SKO</v>
          </cell>
        </row>
        <row r="24">
          <cell r="A24" t="str">
            <v>PC</v>
          </cell>
          <cell r="B24" t="str">
            <v>SKO</v>
          </cell>
        </row>
        <row r="25">
          <cell r="A25" t="str">
            <v>PN</v>
          </cell>
          <cell r="B25" t="str">
            <v>NAPTHA</v>
          </cell>
        </row>
        <row r="26">
          <cell r="A26" t="str">
            <v>PX</v>
          </cell>
          <cell r="B26" t="str">
            <v>PXPTA</v>
          </cell>
        </row>
        <row r="27">
          <cell r="A27" t="str">
            <v>SK</v>
          </cell>
          <cell r="B27" t="str">
            <v>SKO</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ck DoR"/>
      <sheetName val="Input Data"/>
      <sheetName val="Previous Day"/>
      <sheetName val="Pumping Pivot"/>
      <sheetName val="dtwise product ppd MR"/>
      <sheetName val="P-Matura"/>
      <sheetName val="MR PUMPING CUM"/>
      <sheetName val="TENTATIVE SHEET1"/>
      <sheetName val="Delivery Pivot"/>
      <sheetName val="Delivery Pivot (2)"/>
      <sheetName val="Delivery Data"/>
      <sheetName val="MR Batch Report"/>
      <sheetName val="MR DELIVERY Delhi"/>
      <sheetName val="MR DELIVERY Tikri"/>
      <sheetName val="MR DELIVERY MEERUT"/>
      <sheetName val="Naptha - PXPT Delivery"/>
      <sheetName val="Delivery PNP Pivot"/>
      <sheetName val="Delivery PNP"/>
      <sheetName val="MR 14 INCH DEL PNP CUM"/>
      <sheetName val="PR DELIVERY 10 INCH LINE"/>
      <sheetName val="Sheet1"/>
      <sheetName val="PR 10 INCH LINE PUMPING CUM"/>
      <sheetName val="P-Tundla"/>
      <sheetName val="P-Tundla CUM"/>
      <sheetName val="Del-Tundla"/>
      <sheetName val="Del-Tundla CUM"/>
      <sheetName val="P-Bharatpur"/>
      <sheetName val="P-Bharatpur CUM"/>
      <sheetName val="Del-Bharatpur"/>
      <sheetName val="Del-Bharatpur CUM"/>
      <sheetName val="Sheet2"/>
      <sheetName val="Linefill Pivot"/>
      <sheetName val="Linefill Pivot (2)"/>
      <sheetName val="Linefill data"/>
      <sheetName val="SD Data"/>
      <sheetName val="database"/>
      <sheetName val="Delivery Mktg Bijwas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A2" t="str">
            <v>0S</v>
          </cell>
          <cell r="B2" t="str">
            <v>SKO</v>
          </cell>
          <cell r="J2" t="str">
            <v>0S</v>
          </cell>
          <cell r="K2" t="str">
            <v>SKO</v>
          </cell>
        </row>
        <row r="3">
          <cell r="A3" t="str">
            <v>4H</v>
          </cell>
          <cell r="B3" t="str">
            <v>HSD</v>
          </cell>
          <cell r="J3" t="str">
            <v>3H</v>
          </cell>
          <cell r="K3" t="str">
            <v>HSD-III</v>
          </cell>
        </row>
        <row r="4">
          <cell r="A4" t="str">
            <v>4M</v>
          </cell>
          <cell r="B4" t="str">
            <v>MS</v>
          </cell>
          <cell r="J4" t="str">
            <v>3M</v>
          </cell>
          <cell r="K4" t="str">
            <v>MS-III</v>
          </cell>
        </row>
        <row r="5">
          <cell r="A5" t="str">
            <v>A0</v>
          </cell>
          <cell r="B5" t="str">
            <v>ATF</v>
          </cell>
          <cell r="J5" t="str">
            <v>4H</v>
          </cell>
          <cell r="K5" t="str">
            <v>HSD-IV</v>
          </cell>
        </row>
        <row r="6">
          <cell r="A6" t="str">
            <v>A1</v>
          </cell>
          <cell r="B6" t="str">
            <v>ATF</v>
          </cell>
          <cell r="J6" t="str">
            <v>4M</v>
          </cell>
          <cell r="K6" t="str">
            <v>MS-IV</v>
          </cell>
        </row>
        <row r="7">
          <cell r="A7" t="str">
            <v>A2</v>
          </cell>
          <cell r="B7" t="str">
            <v>ATF</v>
          </cell>
          <cell r="J7" t="str">
            <v>A3</v>
          </cell>
          <cell r="K7" t="str">
            <v>ATF</v>
          </cell>
        </row>
        <row r="8">
          <cell r="A8" t="str">
            <v>A3</v>
          </cell>
          <cell r="B8" t="str">
            <v>ATF</v>
          </cell>
          <cell r="J8" t="str">
            <v>A4</v>
          </cell>
          <cell r="K8" t="str">
            <v>ATF</v>
          </cell>
        </row>
        <row r="9">
          <cell r="A9" t="str">
            <v>A4</v>
          </cell>
          <cell r="B9" t="str">
            <v>ATF</v>
          </cell>
          <cell r="J9" t="str">
            <v>A5</v>
          </cell>
          <cell r="K9" t="str">
            <v>ATF</v>
          </cell>
        </row>
        <row r="10">
          <cell r="A10" t="str">
            <v>A5</v>
          </cell>
          <cell r="B10" t="str">
            <v>ATF</v>
          </cell>
          <cell r="J10" t="str">
            <v>A6</v>
          </cell>
          <cell r="K10" t="str">
            <v>ATF</v>
          </cell>
        </row>
        <row r="11">
          <cell r="A11" t="str">
            <v>A6</v>
          </cell>
          <cell r="B11" t="str">
            <v>ATF</v>
          </cell>
          <cell r="J11" t="str">
            <v>F</v>
          </cell>
          <cell r="K11" t="str">
            <v>I/F</v>
          </cell>
        </row>
        <row r="12">
          <cell r="A12" t="str">
            <v>A7</v>
          </cell>
          <cell r="B12" t="str">
            <v>ATF</v>
          </cell>
          <cell r="J12" t="str">
            <v>F+</v>
          </cell>
          <cell r="K12" t="str">
            <v>I/F</v>
          </cell>
        </row>
        <row r="13">
          <cell r="A13" t="str">
            <v>A8</v>
          </cell>
          <cell r="B13" t="str">
            <v>ATF</v>
          </cell>
          <cell r="J13" t="str">
            <v>F</v>
          </cell>
          <cell r="K13" t="str">
            <v>I/F</v>
          </cell>
        </row>
        <row r="14">
          <cell r="A14" t="str">
            <v>A9</v>
          </cell>
          <cell r="B14" t="str">
            <v>ATF</v>
          </cell>
        </row>
        <row r="15">
          <cell r="A15" t="str">
            <v>F</v>
          </cell>
          <cell r="B15" t="str">
            <v>I/F</v>
          </cell>
          <cell r="J15" t="str">
            <v>F4</v>
          </cell>
          <cell r="K15" t="str">
            <v>I/F</v>
          </cell>
        </row>
        <row r="16">
          <cell r="A16" t="str">
            <v>F+</v>
          </cell>
          <cell r="B16" t="str">
            <v>I/F</v>
          </cell>
          <cell r="J16" t="str">
            <v>NS</v>
          </cell>
          <cell r="K16" t="str">
            <v>SKO</v>
          </cell>
        </row>
        <row r="17">
          <cell r="A17" t="str">
            <v>F</v>
          </cell>
          <cell r="B17" t="str">
            <v>I/F</v>
          </cell>
          <cell r="J17" t="str">
            <v>PC</v>
          </cell>
          <cell r="K17" t="str">
            <v>SKO</v>
          </cell>
        </row>
        <row r="18">
          <cell r="A18" t="str">
            <v>F4</v>
          </cell>
          <cell r="B18" t="str">
            <v>I/F</v>
          </cell>
          <cell r="J18" t="str">
            <v>PN</v>
          </cell>
          <cell r="K18" t="str">
            <v>NAPTHA</v>
          </cell>
        </row>
        <row r="19">
          <cell r="A19" t="str">
            <v>FP</v>
          </cell>
          <cell r="B19" t="str">
            <v>I/F</v>
          </cell>
          <cell r="J19" t="str">
            <v>PX</v>
          </cell>
          <cell r="K19" t="str">
            <v>PXPTA</v>
          </cell>
        </row>
        <row r="20">
          <cell r="A20" t="str">
            <v xml:space="preserve"> I</v>
          </cell>
          <cell r="B20" t="str">
            <v>I/F</v>
          </cell>
          <cell r="J20" t="str">
            <v>SK</v>
          </cell>
          <cell r="K20" t="str">
            <v>SKO</v>
          </cell>
        </row>
        <row r="21">
          <cell r="A21" t="str">
            <v>DI</v>
          </cell>
          <cell r="B21" t="str">
            <v>I/F</v>
          </cell>
        </row>
        <row r="22">
          <cell r="A22" t="str">
            <v>OS</v>
          </cell>
          <cell r="B22" t="str">
            <v>SKO</v>
          </cell>
        </row>
        <row r="23">
          <cell r="A23" t="str">
            <v>NS</v>
          </cell>
          <cell r="B23" t="str">
            <v>SKO</v>
          </cell>
        </row>
        <row r="24">
          <cell r="A24" t="str">
            <v>PC</v>
          </cell>
          <cell r="B24" t="str">
            <v>SKO</v>
          </cell>
        </row>
        <row r="25">
          <cell r="A25" t="str">
            <v>PN</v>
          </cell>
          <cell r="B25" t="str">
            <v>NAPTHA</v>
          </cell>
        </row>
        <row r="26">
          <cell r="A26" t="str">
            <v>PX</v>
          </cell>
          <cell r="B26" t="str">
            <v>PXPTA</v>
          </cell>
        </row>
        <row r="27">
          <cell r="A27" t="str">
            <v>SK</v>
          </cell>
          <cell r="B27" t="str">
            <v>SKO</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RUN KUMAR PATRA" refreshedDate="42652.671699305552" createdVersion="3" refreshedVersion="4" recordCount="4270">
  <cacheSource type="worksheet">
    <worksheetSource name="PUMPING"/>
  </cacheSource>
  <cacheFields count="14">
    <cacheField name="SEQ NO" numFmtId="0">
      <sharedItems containsSemiMixedTypes="0" containsString="0" containsNumber="1" containsInteger="1" minValue="1" maxValue="10"/>
    </cacheField>
    <cacheField name="DATE" numFmtId="14">
      <sharedItems containsSemiMixedTypes="0" containsNonDate="0" containsDate="1" containsString="0" minDate="2015-04-01T00:00:00" maxDate="2016-08-30T00:00:00" count="469">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10T00:00:00"/>
        <d v="2015-05-11T00:00:00"/>
        <d v="2015-05-12T00:00:00"/>
        <d v="2015-05-13T00:00:00"/>
        <d v="2015-05-14T00:00:00"/>
        <d v="2015-05-15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6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2T00:00:00"/>
        <d v="2016-01-13T00:00:00"/>
        <d v="2016-01-14T00:00:00"/>
        <d v="2016-01-15T00:00:00"/>
        <d v="2016-01-16T00:00:00"/>
        <d v="2016-01-17T00:00:00"/>
        <d v="2016-01-18T00:00:00"/>
        <d v="2016-01-19T00:00:00"/>
        <d v="2016-01-20T00:00:00"/>
        <d v="2016-01-21T00:00:00"/>
        <d v="2016-01-22T00:00:00"/>
        <d v="2016-01-23T00:00:00"/>
        <d v="2016-01-24T00:00:00"/>
        <d v="2016-01-25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1-28T00:00:00"/>
        <d v="2016-01-30T00:00:00"/>
        <d v="2016-01-31T00:00:00"/>
        <d v="2016-01-29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8T00:00:00"/>
        <d v="2016-07-09T00:00:00"/>
        <d v="2016-07-10T00:00:00"/>
        <d v="2016-07-11T00:00:00"/>
        <d v="2016-07-12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7-13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6T00:00:00"/>
        <d v="2016-08-27T00:00:00"/>
        <d v="2016-08-28T00:00:00"/>
        <d v="2016-08-29T00:00:00"/>
      </sharedItems>
      <fieldGroup par="13" base="1">
        <rangePr groupBy="months" startDate="2015-04-01T00:00:00" endDate="2016-08-30T00:00:00"/>
        <groupItems count="14">
          <s v="&lt;01-04-2015"/>
          <s v="Jan"/>
          <s v="Feb"/>
          <s v="Mar"/>
          <s v="Apr"/>
          <s v="May"/>
          <s v="Jun"/>
          <s v="Jul"/>
          <s v="Aug"/>
          <s v="Sep"/>
          <s v="Oct"/>
          <s v="Nov"/>
          <s v="Dec"/>
          <s v="&gt;30-08-2016"/>
        </groupItems>
      </fieldGroup>
    </cacheField>
    <cacheField name="PUMPING FROM" numFmtId="0">
      <sharedItems count="9">
        <s v="MR"/>
        <s v="BPPL"/>
        <s v="PR-REV"/>
        <s v="S-M"/>
        <s v="BIJ-TKS"/>
        <s v="DP"/>
        <s v="PR"/>
        <s v="MT"/>
        <s v="MB"/>
      </sharedItems>
    </cacheField>
    <cacheField name="BATCH" numFmtId="0">
      <sharedItems count="2145">
        <s v="MR4H01"/>
        <s v="MRPNCP860"/>
        <s v="MR I/F (PNCP/NS)"/>
        <s v="MRNS861"/>
        <s v="MRPCK862"/>
        <s v="MR I/F (PCK/4H)"/>
        <s v="MR4H863"/>
        <s v="MR4H02"/>
        <s v="MRPCK03"/>
        <s v="MRNS04"/>
        <s v="MRPNCP05"/>
        <s v="PRA771LF"/>
        <s v="PRA03"/>
        <s v="MR4H864"/>
        <s v="MRPXPT06"/>
        <s v="MRPNCP07"/>
        <s v="MR4M08"/>
        <s v="MR4M09"/>
        <s v="I/F 4H/PCK"/>
        <s v="MRPCK 03"/>
        <s v="I/F PCK/NS"/>
        <s v="MRNS 04"/>
        <s v="I/F  NS/PNCP"/>
        <s v="MRPNCP 05"/>
        <s v="MRPNCP10"/>
        <s v="MRPCK11"/>
        <s v="MR4H12"/>
        <s v="PRA07L/F"/>
        <s v="PRA09"/>
        <s v="MR4H13"/>
        <s v="MRPNCP848"/>
        <s v="MRPNCP850"/>
        <s v="PRA09LF"/>
        <s v="PRA12"/>
        <s v="MRPNCP585"/>
        <s v="DTSKO01"/>
        <s v="PRA15"/>
        <s v="MR4H14"/>
        <s v="MR4H15"/>
        <s v="MRPCK16"/>
        <s v="MRNS17"/>
        <s v="MRPNCP18"/>
        <s v="PR0S19"/>
        <s v="PRPCK774"/>
        <s v="PRPCK18"/>
        <s v="PR4H14"/>
        <s v="MRPXPT19"/>
        <s v="MRPNCP20"/>
        <s v="PR4H20"/>
        <s v="PR4H21"/>
        <s v="MR4M21"/>
        <s v="PRPCK20"/>
        <s v="PRNS772"/>
        <s v="PRNS23"/>
        <s v="PR0S24"/>
        <s v="PRA25"/>
        <s v="MR4M22"/>
        <s v="MRPNCP23"/>
        <s v="MRNS24"/>
        <s v="MRPCK25"/>
        <s v="MR4H26"/>
        <s v="PRA25L/F"/>
        <s v="PRA28"/>
        <s v="PRA28LF"/>
        <s v="PRA30"/>
        <s v="PRA30 LF"/>
        <s v="PRA34"/>
        <s v="MRPCK27"/>
        <s v="MRNS28"/>
        <s v="MRPNCP29"/>
        <s v="PRPCK22"/>
        <s v="PR4M26"/>
        <s v="PR4M26/32"/>
        <s v="PR4M32"/>
        <s v="PR4M39"/>
        <s v="PR4M41"/>
        <s v="MRI/F (NS24/PNCP23)"/>
        <s v="DTSKO02"/>
        <s v="PRPCK37"/>
        <s v="PRNS38"/>
        <s v="PR0S36"/>
        <s v="PR0S42"/>
        <s v="PRA43"/>
        <s v="MRNS30"/>
        <s v="MRNS31"/>
        <s v="PRA43L/F"/>
        <s v="PRA46"/>
        <s v="PRA49"/>
        <s v="MRPCK32"/>
        <s v="MR4H33"/>
        <s v="PRA49 LF"/>
        <s v="PRA52"/>
        <s v="MRPCK34"/>
        <s v="MRNS35"/>
        <s v="MRPNCP36"/>
        <s v="MRPXPT37"/>
        <s v="MRPNCP38"/>
        <s v="MR4M39"/>
        <s v="MR4M40"/>
        <s v="PRA52 LF"/>
        <s v="PRA58"/>
        <s v="MRPNCP41"/>
        <s v="MRPNCP42"/>
        <s v="PRPCK57"/>
        <s v="PR4M63"/>
        <s v="MRNS43"/>
        <s v="MRNS44"/>
        <s v="PR4M65"/>
        <s v="PRPCK65"/>
        <s v="PR0S69"/>
        <s v="PR0S70"/>
        <s v="PRA68"/>
        <s v="PRA68LF"/>
        <s v="PRA72"/>
        <s v="MR0S45"/>
        <s v="MRA46"/>
        <s v="MRA47"/>
        <s v="PRA75"/>
        <s v="PR0S77"/>
        <s v="PR4H76"/>
        <s v="PR4H73"/>
        <s v="PR4H78"/>
        <s v="MR0S48"/>
        <s v="MRPNCP49"/>
        <s v="MR4M50"/>
        <s v="PR0S81"/>
        <s v="PRA82"/>
        <s v="PRA82L/F"/>
        <s v="PRA85"/>
        <s v="DTSK0 4"/>
        <s v="MR4M51"/>
        <s v="MRPCK52"/>
        <s v="MRNS53"/>
        <s v="MRPNCP54"/>
        <s v="MRPXPT55"/>
        <s v="MRPNCP56"/>
        <s v="PRA89"/>
        <s v="PRPCK92"/>
        <s v="PR4H87"/>
        <s v="MRPNCP57"/>
        <s v="PR4H90"/>
        <s v="PR4H95"/>
        <s v="PR4H95LF"/>
        <s v="PR4H94"/>
        <s v="PR4H94LF"/>
        <s v="PR4H97"/>
        <s v="PRNS91"/>
        <s v="DTSKO 05"/>
        <s v="PR0S101 L/F"/>
        <s v="PR0S100"/>
        <s v="PRA101"/>
        <s v="PRA101 L.F"/>
        <s v="PRA104"/>
        <s v="DTSKO 5"/>
        <s v="MR0S58"/>
        <s v="MR0S59"/>
        <s v="MRA60"/>
        <s v="PRA104 L/F"/>
        <s v="PRA107"/>
        <s v="PRA107 L/F"/>
        <s v="PRA110"/>
        <s v="I/F PCK52/NS53"/>
        <s v="I/F NS53/PNCP54"/>
        <s v="MRA61"/>
        <s v="MRA62"/>
        <s v="MR0S63"/>
        <s v="MRPCK64"/>
        <s v="MR4H65"/>
        <s v="PRA110L/F"/>
        <s v="PRA114"/>
        <s v="MRPXPT56"/>
        <s v="MRPCK66"/>
        <s v="DTSKO06"/>
        <s v="MR4M67"/>
        <s v="MR4M68"/>
        <s v="MR4M69"/>
        <s v="MRPNCP70"/>
        <s v="MRPXPT71"/>
        <s v="MRPNCP72"/>
        <s v="PRA121"/>
        <s v="MRPNCP111"/>
        <s v="MRNS112"/>
        <s v="MRPCJK113"/>
        <s v="MR4H114"/>
        <s v="PRA145 LF"/>
        <s v="PRA159"/>
        <s v="MRPNCP109"/>
        <s v="PRA159LF"/>
        <s v="PRA161"/>
        <s v="MRPXPT110"/>
        <s v="MR IF PX &amp; PN"/>
        <s v="MR4H115"/>
        <s v="MRPNCP89"/>
        <s v="MRPCK116"/>
        <s v="MR4M117"/>
        <s v="MR4M118"/>
        <s v="PRA167"/>
        <s v="PRA167L/F"/>
        <s v="PRA172"/>
        <s v="MRPCK119"/>
        <s v="MRNS120"/>
        <s v="MRPNCP121"/>
        <s v="MR0S122"/>
        <s v="MR0S123"/>
        <s v="MRA124"/>
        <s v="MRA125"/>
        <s v="PRA172L/F"/>
        <s v="PRA176"/>
        <s v="MR0S126"/>
        <s v="MRPCK127"/>
        <s v="MR4H128"/>
        <s v="MR4H129"/>
        <s v="MR4H130"/>
        <s v="MR4H131"/>
        <s v="PRA176L/F"/>
        <s v="PRA185"/>
        <s v="MRPCK132"/>
        <s v="MR0S133"/>
        <s v="MRA134"/>
        <s v="MRA135"/>
        <s v="MRA136"/>
        <s v="MRA137"/>
        <s v="MRA138"/>
        <s v="MROS139"/>
        <s v="MRPCK140"/>
        <s v="MR4M141"/>
        <s v="MR4M142"/>
        <s v="PR4H192"/>
        <s v="PR4H192LF"/>
        <s v="PR4H195"/>
        <s v="PR4H195LF"/>
        <s v="PR4H197"/>
        <s v="MR4M143"/>
        <s v="MRPCK144"/>
        <s v="MR4H145"/>
        <s v="MR4H146"/>
        <s v="PR4H199"/>
        <s v="DTSKO-09"/>
        <s v="MRPCK147"/>
        <s v="MRNS148"/>
        <s v="MRPNCP149"/>
        <s v="MRPXPT150"/>
        <s v="MRPXPT151"/>
        <s v="MRPNCP152"/>
        <s v="PRA185LF"/>
        <s v="PRA208"/>
        <s v="MRNS153"/>
        <s v="MRPCK154"/>
        <s v="MR4M155"/>
        <s v="PRA208L/F"/>
        <s v="PRA214"/>
        <s v="MR4M156"/>
        <s v="PRA214L/F"/>
        <s v="PRA218"/>
        <s v="MRPCK157"/>
        <s v="MR0S158"/>
        <s v="MR0S159"/>
        <s v="MRA160"/>
        <s v="MRA161"/>
        <s v="MRA162"/>
        <s v="MR0S163"/>
        <s v="MRPCK164"/>
        <s v="MR4H165"/>
        <s v="MR4H166"/>
        <s v="PRPCK217L/F"/>
        <s v="PRPCK223"/>
        <s v="PR4H226"/>
        <s v="PR4H227"/>
        <s v="PR4H228"/>
        <s v="MRPCK167"/>
        <s v="MRNS168"/>
        <s v="MRPNCP169"/>
        <s v="PR4M229"/>
        <s v="DTSKO10"/>
        <s v="MR0S170"/>
        <s v="MR0S171"/>
        <s v="MR4M172"/>
        <s v="PR4M236"/>
        <s v="PRPCK237"/>
        <s v="PRNS209"/>
        <s v="PR0S238"/>
        <s v="PR0S239"/>
        <s v="PRA240"/>
        <s v="MRA172"/>
        <s v="MRA173"/>
        <s v="MR0S174"/>
        <s v="MRPCK175"/>
        <s v="MR4H176"/>
        <s v="PRA239"/>
        <s v="PRA239L/F"/>
        <s v="PRA241"/>
        <s v="I/F"/>
        <s v="PRA245"/>
        <s v="MR4H177"/>
        <s v="MRPCK178"/>
        <s v="MRNS179"/>
        <s v="MRPNCP180"/>
        <s v="DTSKO-11"/>
        <s v="MRPXPT181"/>
        <s v="MRPXPT182"/>
        <s v="PRA245L/F"/>
        <s v="PRA248"/>
        <s v="PNCP121"/>
        <s v="PNCP149"/>
        <s v="PNCP169"/>
        <s v="MRPNCP183"/>
        <s v="MR4M184"/>
        <s v="PRA248L/F"/>
        <s v="MR4M185"/>
        <s v="PRA255"/>
        <s v="MR4M186"/>
        <s v="MR4M187"/>
        <s v="PRA255L/F"/>
        <s v="PRA260"/>
        <s v="MRPCK188"/>
        <s v="MR0S189"/>
        <s v="MRA190"/>
        <s v="MRA191"/>
        <s v="MRA192"/>
        <s v="MR0S193"/>
        <s v="MRPNCP194"/>
        <s v="DTSKO12"/>
        <s v="MRPXPT195"/>
        <s v="MRNS197"/>
        <s v="MRPCK498"/>
        <s v="MR4H199"/>
        <s v="DTSKO13"/>
        <s v="MR4H200"/>
        <s v="PRA260L/F"/>
        <s v="PRA270"/>
        <s v="PNCP194"/>
        <s v="PXPT195"/>
        <s v="PRA270L/F"/>
        <s v="PRA273"/>
        <s v="MRPNCP196"/>
        <s v="MRPCK198"/>
        <s v="MRPCK201"/>
        <s v="MR4M203"/>
        <s v="PRA273L/F"/>
        <s v="PRA278"/>
        <s v="MR4M204"/>
        <s v="MR4M205"/>
        <s v="MRPCK206"/>
        <s v="MRNS207"/>
        <s v="MRPNCP208"/>
        <s v="MROS209"/>
        <s v="MRA210"/>
        <s v="MRA211"/>
        <s v="PRA278L/F"/>
        <s v="PRA283"/>
        <s v="MRA212"/>
        <s v="MR0S213"/>
        <s v="MRPNCP214"/>
        <s v="MRI/F(PNCP208/0S209)"/>
        <s v="MR0S209"/>
        <s v="MRPXPT215"/>
        <s v="MRPNCP216"/>
        <s v="MRPCK217"/>
        <s v="MR4H218"/>
        <s v="MR4H219"/>
        <s v="PRA283 LF"/>
        <s v="PRA295"/>
        <s v="MR4H220"/>
        <s v="PR4H297"/>
        <s v="PRPCK274"/>
        <s v="MRI/F(PNCP216/PCK217)"/>
        <s v="MRPCK221"/>
        <s v="MRNS222"/>
        <s v="MRPCK223"/>
        <s v="MRPCK224"/>
        <s v="MR4M225"/>
        <s v="PR4H297L/F"/>
        <s v="PR4H299"/>
        <s v="MR4M226"/>
        <s v="MR4M227"/>
        <s v="MR4M228"/>
        <s v="MRPCK229"/>
        <s v="MR4H230"/>
        <s v="MR4H231"/>
        <s v="MRPCK232"/>
        <s v="MR0S233"/>
        <s v="MR0S234"/>
        <s v="MRA235"/>
        <s v="MRA236"/>
        <s v="PRPCK301"/>
        <s v="PR0S302"/>
        <s v="PR0S313"/>
        <s v="MRA237"/>
        <s v="MR0S238"/>
        <s v="MRPNCP239"/>
        <s v="PRA314"/>
        <s v="MRPXPT240"/>
        <s v="MRPNCP241"/>
        <s v="PRA314L/F"/>
        <s v="PRA316"/>
        <s v="MR0S258"/>
        <s v="DTSK014"/>
        <s v="MRNS242"/>
        <s v="MRPCK243"/>
        <s v="MR4H244"/>
        <s v="MR4H245"/>
        <s v="MR4H246"/>
        <s v="MR4H247"/>
        <s v="MRPCK248"/>
        <s v="MR4M249"/>
        <s v="PRA316L/F"/>
        <s v="PRA326"/>
        <s v="MR4M250"/>
        <s v="MR4M251"/>
        <s v="MRPCK253"/>
        <s v="MRNS254"/>
        <s v="MRPNCP255"/>
        <s v="DTSKO15"/>
        <s v="MR4M252"/>
        <s v="I/F4M/PCK"/>
        <s v="MRPNCP256"/>
        <s v="MRPNCP258"/>
        <s v="MROS259"/>
        <s v="MRA260"/>
        <s v="MRA261"/>
        <s v="MRA262"/>
        <s v="MRA263"/>
        <s v="MR IF LF"/>
        <s v="MR0S264/265"/>
        <s v="MR4H266"/>
        <s v="PRA326 LF"/>
        <s v="PRA335"/>
        <s v="MR4H267"/>
        <s v="MRPCK268"/>
        <s v="MR4H269"/>
        <s v="PRA341"/>
        <s v="MR4M269"/>
        <s v="MR4M270"/>
        <s v="PRA331"/>
        <s v="MRPCK271"/>
        <s v="MRNS272"/>
        <s v="MRPNCP273"/>
        <s v="PRA341L/F"/>
        <s v="PRA344"/>
        <s v="PR4H343/339/347"/>
        <s v="PR4H347"/>
        <s v="MRPNCP275"/>
        <s v="MR0S276"/>
        <s v="MRA277"/>
        <s v="MRA278"/>
        <s v="MRA279"/>
        <s v="MRPCK281"/>
        <s v="LINE FLUSHING"/>
        <s v="MR4H282"/>
        <s v="LINE FLUSH"/>
        <s v="MR4H283"/>
        <s v="MRPCK284"/>
        <s v="MR4M285"/>
        <s v="MR4M286"/>
        <s v="I/F4H/PCK"/>
        <s v="MR4M286/PCK287"/>
        <s v="MRPCK287"/>
        <s v="MR4H288"/>
        <s v="MR4H289"/>
        <s v="MRPCK290/MRNS291"/>
        <s v="MRPNCP292"/>
        <s v="MR0S295"/>
        <s v="MRA296"/>
        <s v="IF SRT"/>
        <s v="MRPNCP294"/>
        <s v="MRA297"/>
        <s v="MRA298"/>
        <s v="PR0S360"/>
        <s v="PRA362"/>
        <s v="PRA363"/>
        <s v="PRA369"/>
        <s v="MR0S299"/>
        <s v="MRPCK300"/>
        <s v="MR4H301"/>
        <s v="PRA370"/>
        <s v="MR4H302"/>
        <s v="PRA376"/>
        <s v="MRPCK303"/>
        <s v="MR4M304"/>
        <s v="MR4M305"/>
        <s v="MR4M306"/>
        <s v="PRA380"/>
        <s v="PRA384"/>
        <s v="PRPCK377"/>
        <s v="PR4M371"/>
        <s v="PR4M383"/>
        <s v="OSKO"/>
        <s v="I/FSK0/MS"/>
        <s v="PRNS378"/>
        <s v="PRNS388"/>
        <s v="PR4M386"/>
        <s v="MR4H314"/>
        <s v="PR0S389 "/>
        <s v="PR0S390"/>
        <s v="PRA391"/>
        <s v="MR4M318"/>
        <s v="MR4M319"/>
        <s v="PRA395"/>
        <s v="MRPCK320"/>
        <s v="MRNS321"/>
        <s v="MRPNCP322"/>
        <s v="MR0S323"/>
        <s v="MRPCK315"/>
        <s v="MRA324"/>
        <s v="MRA325"/>
        <s v="PRA395LF"/>
        <s v="PRA400"/>
        <s v="MR0S326"/>
        <s v="MRPCK327"/>
        <s v="PR0S402"/>
        <s v="PRPCK401"/>
        <s v="PR4H398"/>
        <s v="MR4H328"/>
        <s v="PR4H403"/>
        <s v="PR4H403LF"/>
        <s v="PR4H404"/>
        <s v="PRNS394"/>
        <s v="PRNS407"/>
        <s v="PR0S408"/>
        <s v="PRA409"/>
        <s v="PRA411"/>
        <s v="DTSKO19"/>
        <s v="MR4H329"/>
        <s v="MRPCK330"/>
        <s v="MR4M331"/>
        <s v="MR4M332"/>
        <s v="MR4M333"/>
        <s v="MR4M334"/>
        <s v="MRPCK335"/>
        <s v="MRNS336"/>
        <s v="MRPNCP337"/>
        <s v="PRA420"/>
        <s v="MRPXPT338"/>
        <s v="PRA420LF"/>
        <s v="PRA422"/>
        <s v="MRPNCP339"/>
        <s v="PRA422LF"/>
        <s v="PRA424"/>
        <s v="MR0S340"/>
        <s v="MRA341"/>
        <s v="MRA342"/>
        <s v="MR0S343"/>
        <s v="PRA424 LF"/>
        <s v="PRA432"/>
        <s v="MRPNCP337 "/>
        <s v="MRPN344"/>
        <s v="MRPN345"/>
        <s v="PRA342"/>
        <s v="MRPN339"/>
        <s v="MR0SKO340"/>
        <s v="MRPNCP345"/>
        <s v="MRPNCP346"/>
        <s v="MRNS347"/>
        <s v="MRPCK348"/>
        <s v="MR4M349"/>
        <s v="MR4M3450"/>
        <s v="DTSKO20"/>
        <s v="MR4M350"/>
        <s v="MR4M351"/>
        <s v="PRA436"/>
        <s v="MR0S343/A342"/>
        <s v="MRPNCP344"/>
        <s v="MRPCK352"/>
        <s v="MR4H353"/>
        <s v="MR4H354"/>
        <s v="PRA436L/F"/>
        <s v="PRA438"/>
        <s v="MR4H355"/>
        <s v="PRA441"/>
        <s v="PRA442"/>
        <s v="PRPCK431"/>
        <s v="PR4M433"/>
        <s v="PR4M444"/>
        <s v="MRPCK356"/>
        <s v="MRNS357"/>
        <s v="MRPNCP358"/>
        <s v="PR4M444 LF"/>
        <s v="PR4M447"/>
        <s v="PR4H443"/>
        <s v="MRPXPT359"/>
        <s v="MRPNCP360"/>
        <s v="PR4H443/445"/>
        <s v="PR4H445"/>
        <s v="MR0S361"/>
        <s v="PR4H445LF"/>
        <s v="PR4H450"/>
        <s v="MR0S362"/>
        <s v="MRA363"/>
        <s v="MRA364"/>
        <s v="PRNS449"/>
        <s v="PRNS453"/>
        <s v="PR0S454"/>
        <s v="PR0S455"/>
        <s v="PRA456"/>
        <s v="MRPXPT360"/>
        <s v="MRA365"/>
        <s v="PRA456 L/F"/>
        <s v="PRA458"/>
        <s v="MR0S366"/>
        <s v="MRPNCP367"/>
        <s v="MRPNCP368"/>
        <s v="I/FPN360/0S361"/>
        <s v="MRPXPT369"/>
        <s v="MRPNCP370"/>
        <s v="MR4M371"/>
        <s v="MR4M372"/>
        <s v="PRA458 LF"/>
        <s v="PRA464"/>
        <s v="MR4M373"/>
        <s v="MRPNCP374"/>
        <s v="MRNS375"/>
        <s v="MRPCK376"/>
        <s v="MR4H377"/>
        <s v="MR4H378"/>
        <s v="PRA464L/F"/>
        <s v="PRA467"/>
        <s v="PRA647"/>
        <s v="MR4H379"/>
        <s v="PRA467 LF"/>
        <s v="PRA473"/>
        <s v="DTSKO21"/>
        <s v="MR4H380"/>
        <s v="MRPCK381"/>
        <s v="MRNS382"/>
        <s v="MRPNCP383"/>
        <s v="PRPCK469"/>
        <s v="PR4H468"/>
        <s v="PR4H474"/>
        <s v="MR4M384"/>
        <s v="MR4M385"/>
        <s v="MR4M386"/>
        <s v="MRPNCP387"/>
        <s v="PRNS475"/>
        <s v="MRPNCP388"/>
        <s v="MRPXPT389"/>
        <s v="MRPNCP390"/>
        <s v="PRNS479"/>
        <s v="PR0S483"/>
        <s v="PR0S480"/>
        <s v="MRPNCP391"/>
        <s v="MR0S392"/>
        <s v="MR0S393"/>
        <s v="MRA394"/>
        <s v="PRA483L/F"/>
        <s v="PRA484"/>
        <s v="PRA484L/F"/>
        <s v="MRA395"/>
        <s v="MRA396"/>
        <s v="MR0S397"/>
        <s v="MRPCK398"/>
        <s v="MR4H399"/>
        <s v="MR4H400"/>
        <s v="MRPCK401"/>
        <s v="MRPNCP402"/>
        <s v="PRA484 LF"/>
        <s v="PRA489"/>
        <s v="PRA489LF"/>
        <s v="PRA493"/>
        <s v="DTSKO 22"/>
        <s v="MRNS403"/>
        <s v="MRPCK404"/>
        <s v="MR4M405"/>
        <s v="MR4M406"/>
        <s v="MR4M407"/>
        <s v="MRPCK408"/>
        <s v="MRNS409"/>
        <s v="MRPNCP410"/>
        <s v="MRPXPT411"/>
        <s v="MRPXPT412"/>
        <s v="MRPNCP413"/>
        <s v="MR0SKO414"/>
        <s v="MR0SKO415"/>
        <s v="MRA416"/>
        <s v="MRA417"/>
        <s v="PRA504"/>
        <s v="MRA418"/>
        <s v="MR0S419"/>
        <s v="MRPCK420"/>
        <s v="MR4H421"/>
        <s v="MRPCK422"/>
        <s v="MRNS423"/>
        <s v="MRPNCP424"/>
        <s v="PRPCK491L/F"/>
        <s v="PR4H503"/>
        <s v="PR4H510"/>
        <s v="DTSKO 23"/>
        <s v="PR4H511"/>
        <s v="MRNS425"/>
        <s v="MRPCK426"/>
        <s v="MR4M427"/>
        <s v="MR4M428"/>
        <s v="PRPCK509"/>
        <s v="PR4M507/508"/>
        <s v="MRPCK429"/>
        <s v="MR0S430"/>
        <s v="MR0S431"/>
        <s v="MRA432"/>
        <s v="PR4M507/508/517"/>
        <s v="PR4M517"/>
        <s v="PRNSKO512"/>
        <s v="PRNSKO521"/>
        <s v="PR0SKO515"/>
        <s v="PR0SKO522"/>
        <s v="PRA423"/>
        <s v="MRA433"/>
        <s v="MR0S434"/>
        <s v="MRNS435"/>
        <s v="MRPNCP436"/>
        <s v="MRPXPT437"/>
        <s v="MRPNCP438"/>
        <s v="PRA523"/>
        <s v="PRA523 LF"/>
        <s v="PRA525"/>
        <s v="PRA528"/>
        <s v="MRPNCP439"/>
        <s v="MR4M440"/>
        <s v="MRPNCP441"/>
        <s v="MR0S442"/>
        <s v="MR0S443"/>
        <s v="MRA444"/>
        <s v="PRA528L/F"/>
        <s v="PRA533"/>
        <s v="MRA445"/>
        <s v="PRA533LF"/>
        <s v="PRA536"/>
        <s v="MR0S446"/>
        <s v="MRPCK447"/>
        <s v="MR4H448"/>
        <s v="MR4H449"/>
        <s v="I/F PN/4M"/>
        <s v="I/F 4M/PN "/>
        <s v="DTSK024"/>
        <s v="MR4H450"/>
        <s v="PRA536 LF"/>
        <s v="PRA543"/>
        <s v="MRA445/MR0S446"/>
        <s v="MR4H451"/>
        <s v="MRPCK452"/>
        <s v="MRNS453"/>
        <s v="MRPNCP454"/>
        <s v="PRPCK540"/>
        <s v="PR4H541 LF"/>
        <s v="PR4H541"/>
        <s v="MRPNCP455"/>
        <s v="MRPNCP456"/>
        <s v="MRNS457"/>
        <s v="PR4H545"/>
        <s v="PR4H545 LF"/>
        <s v="PR4H550"/>
        <s v="MRPCK458"/>
        <s v="MR4M459"/>
        <s v="MR4M460"/>
        <s v="PR4H550LF"/>
        <s v="MRPCK452/NS453"/>
        <s v="MR4M461"/>
        <s v="PRPCK540L/F"/>
        <s v="PRPCK549L/F"/>
        <s v="PRNS547L/F"/>
        <s v="PRNS552"/>
        <s v="PR0S553"/>
        <s v="PRA554"/>
        <s v="PRA554L/F"/>
        <s v="PRA556"/>
        <s v="MRPCK462"/>
        <s v="MRNS463"/>
        <s v="MRPNCP464"/>
        <s v="MRPXPT465"/>
        <s v="MRPXPT466"/>
        <s v="PRA556L/F"/>
        <s v="PRA558"/>
        <s v="MRPNCP467"/>
        <s v="MRNS468"/>
        <s v="MRPCK469"/>
        <s v="MR4H470"/>
        <s v="MR4H471"/>
        <s v="PRA558 LF"/>
        <s v="PRA563"/>
        <s v="PRA563 LF"/>
        <s v="PRA565"/>
        <s v="PRA568"/>
        <s v="MRPCK472"/>
        <s v="MR0S473"/>
        <s v="MR0S474"/>
        <s v="MRA475"/>
        <s v="MRA476"/>
        <s v="MR0S477"/>
        <s v="MRPCK478"/>
        <s v="MR4H479"/>
        <s v="MRPCK480"/>
        <s v="MR0S481"/>
        <s v="MRPNCP482"/>
        <s v="DTSK025"/>
        <s v="MRPNCP483"/>
        <s v="MRNS484"/>
        <s v="MRPCK485"/>
        <s v="MR4M486"/>
        <s v="PRA577"/>
        <s v="PRA581"/>
        <s v="MR4M487"/>
        <s v="PRA581 LF"/>
        <s v="PRA584"/>
        <s v="MR4M488"/>
        <s v="MR4M489"/>
        <s v="MRPCK490"/>
        <s v="PR0S587"/>
        <s v="PRPCK573L/F"/>
        <s v="PR4M571"/>
        <s v="MR4H491"/>
        <s v="MR4H492"/>
        <s v="PR4M571/588"/>
        <s v="PRPCK586"/>
        <s v="PR4H580"/>
        <s v="PR4H589"/>
        <s v="MRPCK493"/>
        <s v="MRNS494"/>
        <s v="MRPNCP495"/>
        <s v="MRPXPT496"/>
        <s v="MRPNCP497"/>
        <s v="MR0S498"/>
        <s v="PR4H590"/>
        <s v="PR4H591"/>
        <s v="MR0S499"/>
        <s v="MRA500"/>
        <s v="PR4H592"/>
        <s v="PRNS587/595"/>
        <s v="MRA501"/>
        <s v="MR0S502"/>
        <s v="MRPCK503"/>
        <s v="MR4H504"/>
        <s v="PRNS595"/>
        <s v="PR0S596"/>
        <s v="PRA597"/>
        <s v="MR4H505"/>
        <s v="MR4H506"/>
        <s v="PRA597L/F"/>
        <s v="PRA600"/>
        <s v="MRPCK507"/>
        <s v="MRNS508"/>
        <s v="MRPNCP509"/>
        <s v="MRNS510"/>
        <s v="MRPCK511"/>
        <s v="MR4M512"/>
        <s v="PRA600L/F"/>
        <s v="PRA604"/>
        <s v="MR4M513"/>
        <s v="MR4M514"/>
        <s v="I/F4H506/PCK507"/>
        <s v="PRA604L/F"/>
        <s v="PRA612"/>
        <s v="MRPCK515"/>
        <s v="MR4H516"/>
        <s v="PRA611"/>
        <s v="PR0S614"/>
        <s v="PRPCK606"/>
        <s v="PR4H615"/>
        <s v="MR4H517"/>
        <s v="MR4H518"/>
        <s v="MR4H519"/>
        <s v="MRPCK520"/>
        <s v="MR0S521"/>
        <s v="MRA522"/>
        <s v="MRA523"/>
        <s v="MR0S524"/>
        <s v="MRPNCP525"/>
        <s v="PR4H618"/>
        <s v="MRNS526"/>
        <s v="MRPCK527"/>
        <s v="MR4M528"/>
        <s v="PRNS626"/>
        <s v="PRNS623"/>
        <s v="PR0S624"/>
        <s v="PRA625"/>
        <s v="MR4M529"/>
        <s v="MR4M530"/>
        <s v="PRA625 LF"/>
        <s v="PRA628"/>
        <s v="DTSKO26"/>
        <s v="MRA523/MR0S527,I/F"/>
        <s v="DTSKO27"/>
        <s v="MR4M630"/>
        <s v="MRPCK531"/>
        <s v="MRPCK532"/>
        <s v="MR4H533"/>
        <s v="PRA632"/>
        <s v="MR0S527"/>
        <s v="PRA632L/F"/>
        <s v="PRA634"/>
        <s v="PR0S639"/>
        <s v="PRPCK622"/>
        <s v="PR4H635"/>
        <s v="MR4H534"/>
        <s v="PR4H635/641"/>
        <s v="MRPCK535"/>
        <s v="MRNS536"/>
        <s v="MRPNCP537"/>
        <s v="PR4H641"/>
        <s v="MRPXPT538"/>
        <s v="MRPNCP539"/>
        <s v="MRNS540"/>
        <s v="MRPCK541"/>
        <s v="MR4H542"/>
        <s v="MR4H543"/>
        <s v="PR4M637"/>
        <s v="PR4M645"/>
        <s v="PR4M647"/>
        <s v="PRNS642"/>
        <s v="PR0S"/>
        <s v="PRA648"/>
        <s v="PRA649"/>
        <s v="PRA650"/>
        <s v="PRA650L/F"/>
        <s v="PRA652"/>
        <s v="DTSK028"/>
        <s v="MRPCK544"/>
        <s v="MRPCK545"/>
        <s v="MRNS546"/>
        <s v="MRPNCP547"/>
        <s v="MRPNCP548"/>
        <s v="PRA652L/F"/>
        <s v="PRA655"/>
        <s v="I/FPCK/4H"/>
        <s v="MR0S549"/>
        <s v="MRA550"/>
        <s v="MRA551"/>
        <s v="MRPCK544/545/NS547"/>
        <s v="MR0S552"/>
        <s v="MRPCK553"/>
        <s v="MR4M554"/>
        <s v="MR4M555"/>
        <s v="MR4M556"/>
        <s v="MRPNCP535"/>
        <s v="MRPCK557"/>
        <s v="MRNS558"/>
        <s v="MRPNCP559"/>
        <s v="MRNS560"/>
        <s v="PRA661"/>
        <s v="PRPCK658"/>
        <s v="PR4H657"/>
        <s v="MRPCK561"/>
        <s v="MR4H562"/>
        <s v="PR4H661"/>
        <s v="PR4H656"/>
        <s v="MR4H563"/>
        <s v="MR4H564"/>
        <s v="I/FPN/NS"/>
        <s v="MRNS550"/>
        <s v="MRPCK551"/>
        <s v="MRPCK565"/>
        <s v="MRNS566"/>
        <s v="MRPNCP567"/>
        <s v="MRPNCP568"/>
        <s v="MRPXPT569"/>
        <s v="MRPNCP570"/>
        <s v="MRNS571"/>
        <s v="MR0S572"/>
        <s v="MRA573"/>
        <s v="PRNS659"/>
        <s v="PR0S666"/>
        <s v="PRA671"/>
        <s v="MRA574"/>
        <s v="MR0S575"/>
        <s v="MRPCK576"/>
        <s v="MR4H577"/>
        <s v="PRA676"/>
        <s v="MR4H578"/>
        <s v="PRA676LF"/>
        <s v="PRA678"/>
        <s v="MRPCK579"/>
        <s v="MR4M580"/>
        <s v="MR4M581"/>
        <s v="PRA675"/>
        <s v="PRA683"/>
        <s v="MR4M582"/>
        <s v="MRPCK583"/>
        <s v="MRNS584"/>
        <s v="MRPNCP586"/>
        <s v="MRNS587"/>
        <s v="MRPCK588"/>
        <s v="MR4H589"/>
        <s v="PRPCK684"/>
        <s v="PR4H686"/>
        <s v="MRPNCP558"/>
        <s v="MR4H590"/>
        <s v="PR4H664 LF"/>
        <s v="PR4H688"/>
        <s v="MR4H591"/>
        <s v="MRPCK592"/>
        <s v="MR0S593"/>
        <s v="MRA594"/>
        <s v="MRA595"/>
        <s v="MR0S596"/>
        <s v="MRPNCP597"/>
        <s v="MRPNCP598"/>
        <s v="MRPXPT599"/>
        <s v="PRPCK684 L/F"/>
        <s v="PRPCK693"/>
        <s v="PR4M690"/>
        <s v="MRPNCP600"/>
        <s v="MRNS601"/>
        <s v="MRPCK602"/>
        <s v="MR4M603"/>
        <s v="PR4M687"/>
        <s v="PR4M695"/>
        <s v="DTSKO29"/>
        <s v="MR4M604"/>
        <s v="MRPCK605"/>
        <s v="MRNS606"/>
        <s v="MRPNCP607"/>
        <s v="PRNS692"/>
        <s v="PRNS696"/>
        <s v="PROS689"/>
        <s v="PROS698"/>
        <s v="PRA699"/>
        <s v="PRA699L/F"/>
        <s v="PRA701"/>
        <s v="MRPXPT608"/>
        <s v="MRPNCP609"/>
        <s v="MRNS610"/>
        <s v="MRPCK611"/>
        <s v="MR4H612"/>
        <s v="PRA701 LF"/>
        <s v="PRA702"/>
        <s v="MRPCK605/MRNS606"/>
        <s v="MR4H613"/>
        <s v="PRA702 LF"/>
        <s v="PRA706"/>
        <s v="PR0S709"/>
        <s v="PRPCK708"/>
        <s v="PR4H707"/>
        <s v="MR I/F(PNCP609/NS610)"/>
        <s v="MR4H614"/>
        <s v="I/F MRPCK611/4H612"/>
        <s v="DTSKO30"/>
        <s v="MRPCK615"/>
        <s v="MR0S616"/>
        <s v="MRA617"/>
        <s v="MRA618"/>
        <s v="MRA619"/>
        <s v="MR0S620"/>
        <s v="MRPNCP621"/>
        <s v="MRPNCP622"/>
        <s v="MRPXPT623"/>
        <s v="I/F 0SK016/MRA617"/>
        <s v="DTSK0 30"/>
        <s v="MRPNCP123"/>
        <s v="MRNS625"/>
        <s v="MRPCK626"/>
        <s v="MR4M627"/>
        <s v="MR4M628"/>
        <s v="MRPCK629"/>
        <s v="PR4H712"/>
        <s v="PRPCK720"/>
        <s v="PRNS717"/>
        <s v="MR4H630"/>
        <s v="PR0S718"/>
        <s v="PRA716"/>
        <s v="PRA716 LF"/>
        <s v="PRA722"/>
        <s v="MRPNCP624"/>
        <s v="PRA722LF"/>
        <s v="PRA725"/>
        <s v="MRPNCP607/621"/>
        <s v="DTSKO31"/>
        <s v="MR4H631"/>
        <s v="PRA725 LF"/>
        <s v="PRA728"/>
        <s v="MRPCK632"/>
        <s v="MRNS633"/>
        <s v="MRPNCP634"/>
        <s v="MRNS635"/>
        <s v="MR0S636"/>
        <s v="MRA637"/>
        <s v="MRA638"/>
        <s v="MR0S639"/>
        <s v="MRNS640"/>
        <s v="MRPNCP641"/>
        <s v="I/FNS/PNCP"/>
        <s v="MRPNCP642"/>
        <s v="MRPXPT643"/>
        <s v="MRPNCP644"/>
        <s v="MRNS645"/>
        <s v="MRPCK646"/>
        <s v="MR4H647"/>
        <s v="PRA728 LF"/>
        <s v="PRA737"/>
        <s v="MRPCK648"/>
        <s v="MR4M649"/>
        <s v="MR4M650"/>
        <s v="PRA740"/>
        <s v="MR4M651"/>
        <s v="MRPCK652"/>
        <s v="MR4H653"/>
        <s v="PR0S742"/>
        <s v="PRPCK735"/>
        <s v="PR4M733"/>
        <s v="MR4H654"/>
        <s v="PR4M724"/>
        <s v="PR4H723"/>
        <s v="PR4H743"/>
        <s v="MRPCK655"/>
        <s v="MRNS656"/>
        <s v="MRPNCP657"/>
        <s v="DTSK032"/>
        <s v="MRNS658"/>
        <s v="MR0S659"/>
        <s v="MRA660"/>
        <s v="MRA661"/>
        <s v="MRA662"/>
        <s v="MR0S663"/>
        <s v="MRPNCP664"/>
        <s v="PR4H745"/>
        <s v="MR4H682"/>
        <s v="MRPCK683"/>
        <s v="MRNS684"/>
        <s v="MR0S685"/>
        <s v="MRA686"/>
        <s v="PR4H761"/>
        <s v="MR4H680"/>
        <s v="MR4H681"/>
        <s v="MRA687"/>
        <s v="MR0S688"/>
        <s v="MRNS689"/>
        <s v="MRPNCP690"/>
        <s v="MRPXPT691"/>
        <s v="MRPNCP692"/>
        <s v="MRPNCP665"/>
        <s v="MRNS693"/>
        <s v="MRPCK694"/>
        <s v="MR4M695"/>
        <s v="PRPCK762"/>
        <s v="PRNS763"/>
        <s v="PR0S767"/>
        <s v="PRA769"/>
        <s v="MRPNCP677"/>
        <s v="DTSKO34"/>
        <s v="MR4M696"/>
        <s v="MRPCK697"/>
        <s v="MR4H698"/>
        <s v="PRA769L/F"/>
        <s v="PRA773"/>
        <s v="MR4H699"/>
        <s v="MR4H700"/>
        <s v="PRA777"/>
        <s v="MR I/F"/>
        <s v="MRPCK701"/>
        <s v="MR0S702"/>
        <s v="MRA703"/>
        <s v="PR0S783"/>
        <s v="MRA704"/>
        <s v="MR0S705"/>
        <s v="MRPNCP706"/>
        <s v="PRPCK776"/>
        <s v="PRPCK782"/>
        <s v="PR4M779"/>
        <s v="PR4M779LF"/>
        <s v="PR4M784"/>
        <s v="IF 4H/PCK"/>
        <s v="LF SK/PNCP"/>
        <s v="MRPXPT707"/>
        <s v="PR4M784LF"/>
        <s v="PR4M786"/>
        <s v="MRPNCP708"/>
        <s v="MRNS709"/>
        <s v="MRPCK710"/>
        <s v="MR4M711"/>
        <s v="MR4M712"/>
        <s v="PR4H787"/>
        <s v="MRA704 DG"/>
        <s v="IF ATF/0SK"/>
        <s v="MRPCK713"/>
        <s v="MRNS714"/>
        <s v="MRPNCP715"/>
        <s v="MRNS716"/>
        <s v="MRPCK717"/>
        <s v="MR4H718"/>
        <s v="PR4H787L/F"/>
        <s v="PR4H789"/>
        <s v="PRNS763L/F"/>
        <s v="PRNS791"/>
        <s v="PR0S790L/F"/>
        <s v="PR0S792"/>
        <s v="PRA793"/>
        <s v="DTSK035"/>
        <s v="MR4H719"/>
        <s v="PRA793LF"/>
        <s v="PRA795"/>
        <s v="PR0S796"/>
        <s v="PRPCK790"/>
        <s v="DTSKO35"/>
        <s v="I/F, 4M/PCK (POCKET BY PASS BY TIKRI)"/>
        <s v="I/F, 4H/PCK (POCKET BYPASS BY TIKRI)"/>
        <s v="MRPCK720"/>
        <s v="MRNS721"/>
        <s v="PR4H794"/>
        <s v="I/F, MRPNCP706/715"/>
        <s v="MRPNCP722"/>
        <s v="MR0S723"/>
        <s v="MRA724"/>
        <s v="MRA725"/>
        <s v="MR0S726"/>
        <s v="MRPNCP727"/>
        <s v="MRPXPT728"/>
        <s v="MRPNCP729"/>
        <s v="MRNS730"/>
        <s v="MRPCK731"/>
        <s v="MR4M732"/>
        <s v="MR4M733"/>
        <s v="MRPCK734"/>
        <s v="MR4H735"/>
        <s v="MR4H736"/>
        <s v="MR4H737"/>
        <s v="MRPCK738"/>
        <s v="MRNS739"/>
        <s v="MRPNCP740"/>
        <s v="MR4H733"/>
        <s v="MRPN740"/>
        <s v="MRPN741"/>
        <s v="MR0S742"/>
        <s v="PRPCK801"/>
        <s v="PRPCK813"/>
        <s v="PRNS814"/>
        <s v="MR0S743"/>
        <s v="MRA744"/>
        <s v="PR0S817"/>
        <s v="PRA818"/>
        <s v="PRA818 LF"/>
        <s v="PRA820"/>
        <s v="PRA822"/>
        <s v="I/F(NS &amp; PNCP)"/>
        <s v="MRPNCP741"/>
        <s v="MRPNCP746"/>
        <s v="MRPXPT747"/>
        <s v="MRPNCP748"/>
        <s v="PRA822L/F"/>
        <s v="PRA823"/>
        <s v="PRA823L/F"/>
        <s v="I/FPN/0S742"/>
        <s v="MRPNS749"/>
        <s v="MRPCK750"/>
        <s v="MR4M751"/>
        <s v="PRA826"/>
        <s v="MR0S745"/>
        <s v="MRPN722"/>
        <s v="MRPN727"/>
        <s v="MR4M752"/>
        <s v="MRPCK753"/>
        <s v="MR4H754"/>
        <s v="PRA826 LF"/>
        <s v="PRA829"/>
        <s v="MROS745"/>
        <s v="I/F, MRPNCP748/MRNS749/MRPCK750"/>
        <s v="MR4H755"/>
        <s v="PRA829L/f"/>
        <s v="PRA832"/>
        <s v="DTSK036"/>
        <s v="MRPCK756"/>
        <s v="MRNS757"/>
        <s v="MRPNCP758"/>
        <s v="PRPCK813L/F"/>
        <s v="PR4H831"/>
        <s v="I/F/PCK4H"/>
        <s v="MRPXPT759"/>
        <s v="MRPNCP760"/>
        <s v="PR4H835"/>
        <s v="MR4H213"/>
        <s v="MRPCK214"/>
        <s v="MRNS215"/>
        <s v="MRNS216"/>
        <s v="MRPCK219"/>
        <s v="MRNS220"/>
        <s v="MR4M222"/>
        <s v="MR4M223"/>
        <s v="MRNS225"/>
        <s v="MRPCK226"/>
        <s v="MR4H224"/>
        <s v="MR4H227"/>
        <s v="MR4H228"/>
        <s v="MR4H331"/>
        <s v="MR4H332"/>
        <s v="MR4H333"/>
        <s v="MRPCK334"/>
        <s v="MRNS335"/>
        <s v="MRPCK336"/>
        <s v="MR4M337"/>
        <s v="MR3M338"/>
        <s v="MR4M339"/>
        <s v="MRPCK340"/>
        <s v="MRNS341"/>
        <s v="MR3H342"/>
        <s v="MR4H343"/>
        <s v="MR4H344"/>
        <s v="MR4H345"/>
        <s v="MRPCK346"/>
        <s v="MRNS348"/>
        <s v="MRPCK349"/>
        <s v="MR4H350"/>
        <s v="MRPCK351"/>
        <s v="MRNS352"/>
        <s v="MRPCK353"/>
        <s v="MR4M354"/>
        <s v="MR3M355"/>
        <s v="MR4M356"/>
        <s v="MRPCK357"/>
        <s v="MRNS358"/>
        <s v="MRPCK359"/>
        <s v="MR4H360"/>
        <s v="MR4H361"/>
        <s v="MR4H362"/>
        <s v="MRPCK190"/>
        <s v="MRNS191"/>
        <s v="MRNS192"/>
        <s v="MRPCK193"/>
        <s v="MR4H194"/>
        <s v="MRPCK196"/>
        <s v="MR4M199"/>
        <s v="MRPCK200"/>
        <s v="MRNS201"/>
        <s v="MRPCK202"/>
        <s v="MR4H203"/>
        <s v="MR4H204"/>
        <s v="MR4H205"/>
        <s v="MRNS208"/>
        <s v="MRPCK209"/>
        <s v="MR4H210"/>
        <s v="MR4H211"/>
        <s v="MR4H212"/>
        <s v="MR4H316"/>
        <s v="MR4H317"/>
        <s v="MRPCK318"/>
        <s v="MRNS319"/>
        <s v="MRPCK322"/>
        <s v="MR4H622"/>
        <s v="MRPCK324"/>
        <s v="MR4H325"/>
        <s v="MRPCK326"/>
        <s v="MRNS327"/>
        <s v="MRPCK328"/>
        <s v="MR4H330"/>
        <s v="MRPCK168"/>
        <s v="MRNS169"/>
        <s v="MRPCK170"/>
        <s v="MR4H171"/>
        <s v="MR4H172"/>
        <s v="MRPCK173"/>
        <s v="MRNS174"/>
        <s v="MR4M176"/>
        <s v="MR4M177"/>
        <s v="MRNS180"/>
        <s v="MRPCK181"/>
        <s v="MR4H182"/>
        <s v="MRPCK183"/>
        <s v="MRNS184"/>
        <s v="MRNS185"/>
        <s v="MRPCK186"/>
        <s v="MR4H187"/>
        <s v="MR4H188"/>
        <s v="MRNS283"/>
        <s v="MR4H285"/>
        <s v="MRPCK286"/>
        <s v="MRNS287"/>
        <s v="MR3M388"/>
        <s v="MR4M389"/>
        <s v="MR3M390"/>
        <s v="MR3M290"/>
        <s v="MR4M291"/>
        <s v="MRNS292"/>
        <s v="MR3H293"/>
        <s v="MR3H292"/>
        <s v="MR4H294"/>
        <s v="MRPCK295"/>
        <s v="MRNS296"/>
        <s v="MRPCK297"/>
        <s v="MR4H298"/>
        <s v="MRPCK299"/>
        <s v="MRNS300"/>
        <s v="MR3M301"/>
        <s v="MRNS302"/>
        <s v="MRNS303"/>
        <s v="MRPCK304"/>
        <s v="MR3H305"/>
        <s v="MR4H306"/>
        <s v="MRNS308"/>
        <s v="MR3M309"/>
        <s v="MR4M310"/>
        <s v="MR3M311"/>
        <s v="MRNS312"/>
        <s v="MRNS313"/>
        <s v="MRPCK314"/>
        <s v="MR4H315"/>
        <s v="MRPNCP1"/>
        <s v="MRPXPT2"/>
        <s v="MRPNCP03"/>
        <s v="PR4H1"/>
        <s v="DTSKO41"/>
        <s v="PR4H 01"/>
        <s v="PR4H 01L/F"/>
        <s v="PR4H 02"/>
        <s v="PRPCK 897"/>
        <s v="PRNS878"/>
        <s v="D/G ATF"/>
        <s v="I/F ATF/0SKO"/>
        <s v="MR0SK0830"/>
        <s v="MRPNCP831"/>
        <s v="PRPCK897"/>
        <s v="PRPCK04"/>
        <s v="PR4M05"/>
        <s v="MRPCK05"/>
        <s v="MR4H06"/>
        <s v="PR4M895"/>
        <s v="PRNS08"/>
        <s v="PRNS09"/>
        <s v="PR0S896"/>
        <s v="PR0S10"/>
        <s v="PRA11"/>
        <s v="MRPNCP01"/>
        <s v="MRPXPT02"/>
        <s v="MRPCK07"/>
        <s v="PRA11 LF"/>
        <s v="PR4M/PRPCK I/F"/>
        <s v="MR4M10"/>
        <s v="MR4M11"/>
        <s v="I/F, 4M/PCK OF TIKRI"/>
        <s v="I/F MRPNCP/MRNS"/>
        <s v="MRPCK12"/>
        <s v="MR0S13"/>
        <s v="MR0S14"/>
        <s v="MRA15"/>
        <s v="PRA12LF"/>
        <s v="PRA17"/>
        <s v="MRPNCP816"/>
        <s v="MRA16"/>
        <s v="MRA17"/>
        <s v="PR0S18"/>
        <s v="PRPCK15"/>
        <s v="PR4H03"/>
        <s v="PR4H19"/>
        <s v="MR0S18"/>
        <s v="MRPNCP19"/>
        <s v="MRPXPT20"/>
        <s v="MRPNCP21"/>
        <s v="MRNS22"/>
        <s v="MRPCK23"/>
        <s v="MRPCK24"/>
        <s v="MR4H25"/>
        <s v="PR4H24"/>
        <s v="PR4H19 LF"/>
        <s v="PR4H25"/>
        <s v="DTSKO03"/>
        <s v="IF PN/PX"/>
        <s v="MR4M18"/>
        <s v="PRPCK28"/>
        <s v="MR4M28"/>
        <s v="MR4M29"/>
        <s v="MRPCK30"/>
        <s v="MR0S31"/>
        <s v="MRA32"/>
        <s v="PR0S29"/>
        <s v="PR0S30"/>
        <s v="PRA31"/>
        <s v="MRPCK23/24"/>
        <s v="I/4H/PCK"/>
        <s v="MRA33"/>
        <s v="PRA31 LF"/>
        <s v="PRA35"/>
        <s v="PR I/F 4H/PCK"/>
        <s v="MR0S34"/>
        <s v="MRPNCP35"/>
        <s v="PCK30/0S31"/>
        <s v="MRPNCP 03"/>
        <s v="SRT/I./F"/>
        <s v="MRPXPT36"/>
        <s v="PRPCK38"/>
        <s v="PR4M34L/F"/>
        <s v="PR4M40"/>
        <s v="MRPNCP37"/>
        <s v="PR4M33"/>
        <s v="MRNS39"/>
        <s v="MRPCK40"/>
        <s v="MR4H41"/>
        <s v="PRNS36"/>
        <s v="PRNS36LF"/>
        <s v="PROS41"/>
        <s v="PR0S41"/>
        <s v="PR0S47"/>
        <s v="PRA48"/>
        <s v="MRPCK42"/>
        <s v="MRPCK43"/>
        <s v="MR4M44"/>
        <s v="MR4M45"/>
        <s v="PRA48LF"/>
        <s v="PRA55"/>
        <s v="MR4H45"/>
        <s v="MRPCK46"/>
        <s v="MRNS47"/>
        <s v="MRPNCP48"/>
        <s v="MR0S49"/>
        <s v="MRA50"/>
        <s v="PRA55LF"/>
        <s v="MRA51"/>
        <s v="MRA52"/>
        <s v="MR0S53"/>
        <s v="PR0S60"/>
        <s v="PRPCK52"/>
        <s v="PR4H44L/F"/>
        <s v="PR4H59"/>
        <s v="PR4H59/63"/>
        <s v="PR4H63"/>
        <s v="PRPCK62"/>
        <s v="PR4M64"/>
        <s v="DTSKO4"/>
        <s v="MRNS57"/>
        <s v="MRPCK58"/>
        <s v="MR4H59"/>
        <s v="PRNS53"/>
        <s v="PR0S60 LF"/>
        <s v="MR4H60"/>
        <s v="MRPCK61"/>
        <s v="MRNS62"/>
        <s v="PR0S67"/>
        <s v="MRA64"/>
        <s v="MRA65"/>
        <s v="PRA68 LF"/>
        <s v="PRA69"/>
        <s v="MRNS57/PCK58"/>
        <s v=" PRIF SK/MS"/>
        <s v="PRNS63"/>
        <s v="MR0S66"/>
        <s v="MRPNCP67"/>
        <s v="PR0S73"/>
        <s v="PR4H70"/>
        <s v="MRPCK02"/>
        <s v="MRNS03"/>
        <s v="MRPCK04"/>
        <s v="MR4M05"/>
        <s v="MR4M06"/>
        <s v="MR4M07"/>
        <s v="MRPCK09"/>
        <s v="MRNS10"/>
        <s v="MRNS11"/>
        <s v="MRPCK15"/>
        <s v="MRNS16"/>
        <s v="MRPCK18"/>
        <s v="MR4H19"/>
        <s v="MR4H20"/>
        <s v="MRPCK21"/>
        <s v="MR4M24"/>
        <s v="MR4M03"/>
        <s v="MR3M04"/>
        <s v="MRNS08"/>
        <s v="MR4H10"/>
        <s v="MRNS12"/>
        <s v="MRPCK13"/>
        <s v="MR4M14"/>
        <s v="MR3M15"/>
        <s v="MR4M16"/>
        <s v="MRPCK17"/>
        <s v="MRNS18"/>
        <s v="MRNS19"/>
        <s v="MRPCK20"/>
        <s v="MR4H21"/>
        <s v="MR3h422"/>
        <s v="MR4H23"/>
        <s v="MRPXPT68"/>
        <s v="MRPNCP69"/>
        <s v="PRPCK75"/>
        <s v="PR0S73 LF"/>
        <s v="PRA78"/>
        <s v="MRNS70"/>
        <s v="MRPCK71"/>
        <s v="MR4M72"/>
        <s v="MR4M73"/>
        <s v="MR4M74"/>
        <s v="MR4M75"/>
        <s v="MRPCK76"/>
        <s v="MR4H77"/>
        <s v="MR4H78"/>
        <s v="PRA78LF"/>
        <s v="MRPCK79"/>
        <s v="MRNS80"/>
        <s v="MRPNCP81"/>
        <s v="PR0S88"/>
        <s v="PRPCK84"/>
        <s v="PR4M81LF"/>
        <s v="PR4M87"/>
        <s v="DTSKO05"/>
        <s v="PR4M87LF"/>
        <s v="PR4M88"/>
        <s v="MR0S82"/>
        <s v="MR0S83"/>
        <s v="MRA84"/>
        <s v="PR4H86"/>
        <s v="MRA85"/>
        <s v="MRA86"/>
        <s v="MR0S87"/>
        <s v="MRPNCP88"/>
        <s v="PR0S89 LF"/>
        <s v="PR0S98"/>
        <s v="PRA95"/>
        <s v="MRPXPT90"/>
        <s v="MRPXPT91"/>
        <s v="MRPNCP92"/>
        <s v="MRNS93"/>
        <s v="MRPCK94"/>
        <s v="MR4H95"/>
        <s v="PRA95 LF"/>
        <s v="PRA99"/>
        <s v="MR4H96"/>
        <s v="MR4H97"/>
        <s v="PR0S89"/>
        <s v="MR4H98"/>
        <s v="PRA99L/F"/>
        <s v="PRA103"/>
        <s v="PR0S109"/>
        <s v="MRPCK99"/>
        <s v="MR4M100"/>
        <s v="MR4M101"/>
        <s v="PRPCK102"/>
        <s v="PR4H91"/>
        <s v="PR4H107"/>
        <s v="MRPCK102"/>
        <s v="MR0S103"/>
        <s v="MRA104"/>
        <s v="PR4H108"/>
        <s v="MRA105"/>
        <s v="MRA106"/>
        <s v="MR0S107"/>
        <s v="MRPN108"/>
        <s v="PRPCK111"/>
        <s v="PR4M105"/>
        <s v="DTSK0 06"/>
        <s v="MRPNCP108"/>
        <s v="MRPXPT109"/>
        <s v="MRPNCP110"/>
        <s v="MRNS111"/>
        <s v="MRPCK112"/>
        <s v="MR4H113"/>
        <s v="PR4M113"/>
        <s v="PRPCK102/111"/>
        <s v="PRNS53 LF"/>
        <s v="PRNS115"/>
        <s v="PROS109 LF"/>
        <s v="PROS116"/>
        <s v="PRA117"/>
        <s v="PR-A-117"/>
        <s v="MRPCK115"/>
        <s v="MRNS116"/>
        <s v="MRPNCP117"/>
        <s v="PR-A-121"/>
        <s v="PR I/F(PCK/4M)"/>
        <s v="MR I/F(NS/PNCP)"/>
        <s v="MRPCK28"/>
        <s v="MRNS29"/>
        <s v="MR4H31"/>
        <s v="MRPCK33"/>
        <s v="MRNS34"/>
        <s v="MRPCK35"/>
        <s v="MR4H36"/>
        <s v="MRPCK37"/>
        <s v="MR4M25"/>
        <s v="MR4M26"/>
        <s v="MR4M27"/>
        <s v="MR4M35"/>
        <s v="MRPCK36"/>
        <s v="MR4H37"/>
        <s v="MRPCK38"/>
        <s v="MRPCK39"/>
        <s v="MRNS40"/>
        <s v="MRPCK41"/>
        <s v="MR4M42"/>
        <s v="MRNS118"/>
        <s v="MR4M120"/>
        <s v="PRA121LF"/>
        <s v="PRA124"/>
        <s v="MR4M121"/>
        <s v="PRA125"/>
        <s v="PR0S128"/>
        <s v="PRPCK126"/>
        <s v="PR4H91L/F"/>
        <s v="PR4H127"/>
        <s v="MR4M122"/>
        <s v="MRPCK123"/>
        <s v="MR4H124"/>
        <s v="MRPCK125"/>
        <s v="MRA127"/>
        <s v="PR4H133"/>
        <s v="MRA128"/>
        <s v="MR0S129"/>
        <s v="MRPNCP130"/>
        <s v="PRPCK132"/>
        <s v="PRNS134LF"/>
        <s v="PRNS136"/>
        <s v="I/F 4M/PCK"/>
        <s v="MRPXPT131"/>
        <s v="DTSKO07"/>
        <s v="MRPNCP132"/>
        <s v="MRNS133"/>
        <s v="MRPCK134"/>
        <s v="MR4H135"/>
        <s v="MR4H136"/>
        <s v="PR4H137"/>
        <s v="DTSKO 07"/>
        <s v="MRPCK137"/>
        <s v="MRNS138"/>
        <s v="MRPNCP139"/>
        <s v="PRPCK142"/>
        <s v="PR0S138"/>
        <s v="PR0S143"/>
        <s v="PRA144"/>
        <s v="MRPXPT140"/>
        <s v="MRPNCP141"/>
        <s v="MR0S142"/>
        <s v="PRA144 LF"/>
        <s v="PRA147"/>
        <s v="MROS142"/>
        <s v="MRA143"/>
        <s v="MRA144"/>
        <s v="PRA147 LF"/>
        <s v="PRA150"/>
        <s v="MRPCK137/MRNS138"/>
        <s v="IF NS/PCK/PNCP"/>
        <s v="MRNS45"/>
        <s v="MR4H47"/>
        <s v="MR4H38"/>
        <s v="MR4H39"/>
        <s v="MRNS41"/>
        <s v="MRNS42"/>
        <s v="MRPCK45"/>
        <s v="MR4H46"/>
        <s v="MRA145"/>
        <s v="MR0S146"/>
        <s v="MR4M148"/>
        <s v="MR4M149"/>
        <s v="PRPCK152"/>
        <s v="PR4H151"/>
        <s v="MR4M150"/>
        <s v="PR4H151L/F"/>
        <s v="PR4H153"/>
        <s v="DTSK0 08"/>
        <s v="MRPCK151"/>
        <s v="MRPCK152"/>
        <s v="MR4H153"/>
        <s v="MR4H154"/>
        <s v="PR4H153L/F"/>
        <s v="PR4H158"/>
        <s v="MRPCK155"/>
        <s v="MRNS156"/>
        <s v="MRPNCP157"/>
        <s v="MRPXPT158"/>
        <s v="PRPCK161"/>
        <s v="PR4M157"/>
        <s v="DTSKO8"/>
        <s v="MRPCK151/152"/>
        <s v="MRPNCP159"/>
        <s v="MRNS160"/>
        <s v="MRPCK161"/>
        <s v="MR4H162"/>
        <s v="MR4H163"/>
        <s v="PR4M157 LF"/>
        <s v="PR4M162"/>
        <s v="PRNS160"/>
        <s v="PR0S155"/>
        <s v="PR0S164"/>
        <s v="PRA165"/>
        <s v="MR4H153/154"/>
        <s v="PRA165 LF"/>
        <s v="MR0S165"/>
        <s v="MRA166"/>
        <s v="MRA167"/>
        <s v="MRA168"/>
        <s v="PRA167 LF"/>
        <s v="PRA169"/>
        <s v="MRNS160/MRPCK161"/>
        <s v="MR0S169"/>
        <s v="MRPCK171"/>
        <s v="MR4M173"/>
        <s v="MRPCK174"/>
        <s v="MRNS175"/>
        <s v="MRPNCP176"/>
        <s v="DTSKO09"/>
        <s v="MRNS177"/>
        <s v="MR4H179"/>
        <s v="PR0S173"/>
        <s v="PRA175"/>
        <s v="PRA175L/F"/>
        <s v="DTSKO 09"/>
        <s v="MR4H180"/>
        <s v="PRPCK171"/>
        <s v="PR4H177"/>
        <s v="MR4H181"/>
        <s v="MRPCK182"/>
        <s v="MRNS183"/>
        <s v="MR I/F(PNCP176/NS177)"/>
        <s v="MR I/F(PCK/4H)"/>
        <s v="MRPNCP184"/>
        <s v="MRPXPT185"/>
        <s v="PR4H177 LF"/>
        <s v="PR4H183"/>
        <s v="MRPNCP186"/>
        <s v="MRPNCP187"/>
        <s v="MRNS188"/>
        <s v="MRPCK189"/>
        <s v="MR4H190"/>
        <s v="MR4H191"/>
        <s v="MRPCK192"/>
        <s v="MR4M193"/>
        <s v="MR I/F(PN/NS)"/>
        <s v="MR4M194"/>
        <s v="MR4M195"/>
        <s v="PRPCK185"/>
        <s v="PRNS178"/>
        <s v="PRNS190"/>
        <s v="PR0S191"/>
        <s v="PRA189"/>
        <s v="MR4M196"/>
        <s v="MRPCK197"/>
        <s v="MR0S198"/>
        <s v="PRA193"/>
        <s v="MR I/F(4H/PCK)"/>
        <s v="MRA199"/>
        <s v="MRA200"/>
        <s v="MRA201"/>
        <s v="MR0S202"/>
        <s v="MRPNCP203"/>
        <s v="MRNS204"/>
        <s v="MRPCK205"/>
        <s v="MR4H206"/>
        <s v="MR4H207"/>
        <s v="MRPCK208"/>
        <s v="MRNS209"/>
        <s v="MRPNCP210"/>
        <s v="MRPXPT211"/>
        <s v="PRA201"/>
        <s v="MRPNCP212"/>
        <s v="MRNS213"/>
        <s v="MR4H215"/>
        <s v="PRA201LF"/>
        <s v="PRA204"/>
        <s v="MR4H216"/>
        <s v="MR4M218"/>
        <s v="I/FPX/PN"/>
        <s v="I/F PN/NS"/>
        <s v="MR4M219"/>
        <s v="MR4M220"/>
        <s v="PRA204L/F"/>
        <s v="PRA210"/>
        <s v="MRPNCP223"/>
        <s v="MRPXPT224"/>
        <s v="MRPNCP225"/>
        <s v="MR0S226"/>
        <s v="MR0S227"/>
        <s v="MRA228"/>
        <s v="PRA210 LF"/>
        <s v="I/H 4H/PCK"/>
        <s v="MRA229"/>
        <s v="I/F,PN/PX"/>
        <s v="MRA230"/>
        <s v="MR0S231"/>
        <s v="MRPCK233"/>
        <s v="MR4H234"/>
        <s v="MR4H48"/>
        <s v="MRPCK49"/>
        <s v="MRNS50"/>
        <s v="MRPCK51"/>
        <s v="MR4H52"/>
        <s v="MR4H53"/>
        <s v="MR4H54"/>
        <s v="MRPCK55"/>
        <s v="MRNS56"/>
        <s v="MRPCK57"/>
        <s v="MR4M58"/>
        <s v="MRPCK59"/>
        <s v="MRNS60"/>
        <s v="MR4H62"/>
        <s v="MR4H63"/>
        <s v="MRNS65"/>
        <s v="MR4H67"/>
        <s v="MR3M51"/>
        <s v="MR4M52"/>
        <s v="MRPCK53"/>
        <s v="MRNS54"/>
        <s v="MR4H56"/>
        <s v="MR4M65"/>
        <s v="MR4M66"/>
        <s v="MR3M67"/>
        <s v="MRPCK70"/>
        <s v="MRNS71"/>
        <s v="MRPCK72"/>
        <s v="MR4H73"/>
        <s v="MR4H235"/>
        <s v="MRPCK236"/>
        <s v="MR4M237"/>
        <s v="MR4M238"/>
        <s v="MR0SK231"/>
        <s v="MR4M239"/>
        <s v="PR0S222"/>
        <s v="PR0S223"/>
        <s v="PRA224"/>
        <s v="MRPCK240"/>
        <s v="MRNS241"/>
        <s v="MRPNCP242"/>
        <s v="PRA224 LF"/>
        <s v="PRA227"/>
        <s v="MRNS243"/>
        <s v="MRPCK244"/>
        <s v="IF 4M239/PCK240"/>
        <s v="IF PN242/NS241"/>
        <s v="PRA227 LF"/>
        <s v="PRA231"/>
        <s v="MRPNCP189"/>
        <s v="MRPCK247"/>
        <s v="MR0S248"/>
        <s v="MR0S249"/>
        <s v="MRA250"/>
        <s v="MRA251"/>
        <s v="MRPNCP233"/>
        <s v="MRA252"/>
        <s v="MR0S253"/>
        <s v="MRPNCP254"/>
        <s v="MRPXPT255"/>
        <s v="MRNS257"/>
        <s v="MRPCK258"/>
        <s v="MR4H259"/>
        <s v="MR4H260"/>
        <s v="I/F 0S/PN"/>
        <s v="I/F PN/PX"/>
        <s v="MRPCK261"/>
        <s v="MR4M262"/>
        <s v="MR4M263"/>
        <s v="PRA238"/>
        <s v="MR4M264"/>
        <s v="PRA238L/F"/>
        <s v="MRPCK265"/>
        <s v="MRNS266"/>
        <s v="MRPNCP267"/>
        <s v="PR0S247"/>
        <s v="PRA245LF"/>
        <s v="MRPXPT268"/>
        <s v="MRPNCP269"/>
        <s v="MRNS270"/>
        <s v="MR4H272"/>
        <s v="MR4H273"/>
        <s v="PR0S250"/>
        <s v="I/FNS/PN"/>
        <s v="MR3H273"/>
        <s v="MR4H274"/>
        <s v="MRPCK275"/>
        <s v="MR0S280"/>
        <s v="MRPNCP281"/>
        <s v="MRNS282"/>
        <s v="MRPCK283"/>
        <s v="MR4M284"/>
        <s v="DTSKO14"/>
        <s v="DTSK0 14"/>
        <s v="PRA248 LF"/>
        <s v="PRA264"/>
        <s v="MRPCK290"/>
        <s v="MRNS291"/>
        <s v="MRPXPT293"/>
        <s v="PRA264L/F"/>
        <s v="PRA266"/>
        <s v="MRNS295"/>
        <s v="MRPCK296"/>
        <s v="MR4H297"/>
        <s v="PRA266 L/F"/>
        <s v="PRA268"/>
        <s v="PRA268L/F"/>
        <s v="PRA271"/>
        <s v="MRNS301"/>
        <s v="MRPNCP302"/>
        <s v="MRPXPT303"/>
        <s v="MRNS295/PCK296"/>
        <s v="MR I/F(4H297/PCK296)"/>
        <s v="MRPNCP304"/>
        <s v="MRNS305"/>
        <s v="MRPCK306"/>
        <s v="MR4M307"/>
        <s v="MR4M308"/>
        <s v="PRA271 LF"/>
        <s v="PRA274"/>
        <s v="MR4M309"/>
        <s v="I/FPN/PX"/>
        <s v="MRPCK310"/>
        <s v="MR0S311"/>
        <s v="MR0S312"/>
        <s v="MRA313"/>
        <s v="MRA314"/>
        <s v="MRA315"/>
        <s v="MR0S316"/>
        <s v="MR4H68"/>
        <s v="MRPCK69"/>
        <s v="MR4H72"/>
        <s v="MRPCK74"/>
        <s v="MRNS75"/>
        <s v="MR4M77"/>
        <s v="MRPCK78"/>
        <s v="MRNS79"/>
        <s v="MRPCK80"/>
        <s v="MR4H81"/>
        <s v="MRPCK82"/>
        <s v="MR4H83"/>
        <s v="MR4H84"/>
        <s v="MR4M76"/>
        <s v="MRPCK77"/>
        <s v="MRNS78"/>
        <s v="MR4H80"/>
        <s v="MR4M83"/>
        <s v="MR3M84"/>
        <s v="MR4M85"/>
        <s v="MR4M86"/>
        <s v="MRPCK87"/>
        <s v="MRNS88"/>
        <s v="MRPCK89"/>
        <s v="MR4M90"/>
        <s v="MR4M91"/>
        <s v="MRPCK92"/>
        <s v="MR4H93"/>
        <s v="MRPNCP317"/>
        <s v="MRNS318"/>
        <s v="MRPCK319"/>
        <s v="MR4H320"/>
        <s v="MR4H321"/>
        <s v="PRA274 LF"/>
        <s v="PRA279"/>
        <s v="IF 0S/PN"/>
        <s v="MR4H322"/>
        <s v="PRA279 LF"/>
        <s v="PRA280"/>
        <s v="MRPCK323"/>
        <s v="MRNS324"/>
        <s v="MRPNCP325"/>
        <s v="MRPXPT326"/>
        <s v="MRPNCP327"/>
        <s v="PRA280L/F"/>
        <s v="PRA286"/>
        <s v="MRNS328"/>
        <s v="MRPCK329"/>
        <s v="MR4M330"/>
        <s v="PRA287"/>
        <s v="MRPCK333"/>
        <s v="MR4H334"/>
        <s v="PRA287 LF"/>
        <s v="PRA289"/>
        <s v="IF NS/PN"/>
        <s v="MR0S338"/>
        <s v="MRA339"/>
        <s v="PRA293"/>
        <s v="MR I/F(4M/PCK)"/>
        <s v="MRA340"/>
        <s v="MR0S341"/>
        <s v="MRPCK342"/>
        <s v="MR I/F(PN/OS)"/>
        <s v="MRPNCP348"/>
        <s v="MRPXPT349"/>
        <s v="PRA293L/F"/>
        <s v="PRA297"/>
        <s v="I/FATF/OS"/>
        <s v="MRPNCP350"/>
        <s v="MRNS351"/>
        <s v="MR4M353"/>
        <s v="MR4M355"/>
        <s v="I/FPN/PXPT"/>
        <s v="MR4H357"/>
        <s v="MR4H358"/>
        <s v="IF PN/NS"/>
        <s v="MR0S360"/>
        <s v="MRA361"/>
        <s v="MRA362"/>
        <s v="MR0S363"/>
        <s v="PRA302"/>
        <s v="MRPCK364"/>
        <s v="MR4M365"/>
        <s v="MR4M366"/>
        <s v="PRA302LF"/>
        <s v="PRA307"/>
        <s v="MR IF 4H/PCK"/>
        <s v="DTSKO16"/>
        <s v="MRPCK367"/>
        <s v="MR4H368"/>
        <s v="MR4H369"/>
        <s v="MR IF OS/PCK"/>
        <s v="I/F4M/PCK367"/>
        <s v="I/FPCK367/4H368"/>
        <s v="MRPCK370"/>
        <s v="MRNS371"/>
        <s v="MRPNCP372"/>
        <s v="MRPXPT373"/>
        <s v="MRPNCP375"/>
        <s v="MR0S376"/>
        <s v="MRA377"/>
        <s v="PRA307LF"/>
        <s v="PRA313"/>
        <s v="MRA378"/>
        <s v="PRA313 L/F"/>
        <s v="PRA315"/>
        <s v="MRI/F(4H/PCK)"/>
        <s v="MRI/F(NS/PN)"/>
        <s v="MRI/F(PN/PX)"/>
        <s v="MRPNCP374/375"/>
        <s v="MR0S379"/>
        <s v="MRPCK380"/>
        <s v="MR4H381"/>
        <s v="MR4H382"/>
        <s v="DTSK017"/>
        <s v="MRPCK383"/>
        <s v="MRNS384"/>
        <s v="MRPNCP385"/>
        <s v="MRPXPT386"/>
        <s v="MRNS388"/>
        <s v="MRPCK389"/>
        <s v="MR4M390"/>
        <s v="MR4M391"/>
        <s v="MR4M392"/>
        <s v="MRPCK393"/>
        <s v="MR4H394"/>
        <s v="PRA315L/F"/>
        <s v="PRA321"/>
        <s v="MR4H395"/>
        <s v="MRPCK85"/>
        <s v="MRNS86"/>
        <s v="MRPCK88"/>
        <s v="MR4H89"/>
        <s v="MR4H90"/>
        <s v="MRPCK91"/>
        <s v="MRNS92"/>
        <s v="MR4M95"/>
        <s v="MR4M96"/>
        <s v="MR4M97"/>
        <s v="MRPCK98"/>
        <s v="MRNS99"/>
        <s v="MRPCK100"/>
        <s v="MR4H101"/>
        <s v="MR4H102"/>
        <s v="MRPCK103"/>
        <s v="MR3M97"/>
        <s v="MR4M98"/>
        <s v="MR4H100"/>
        <s v="MRPCK101"/>
        <s v="MR4H103"/>
        <s v="MRPCK104"/>
        <s v="MR4M105"/>
        <s v="MR4M106"/>
        <s v="MRPCK107"/>
        <s v="MRNS108"/>
        <s v="MRNS109"/>
        <s v="MRPCK110"/>
      </sharedItems>
    </cacheField>
    <cacheField name="TANK" numFmtId="0">
      <sharedItems containsBlank="1" containsMixedTypes="1" containsNumber="1" containsInteger="1" minValue="1" maxValue="651" count="122">
        <n v="504"/>
        <s v="ONLINE"/>
        <n v="505"/>
        <n v="651"/>
        <n v="402"/>
        <n v="124"/>
        <n v="34"/>
        <n v="119"/>
        <n v="202"/>
        <n v="206"/>
        <n v="32"/>
        <n v="513"/>
        <s v="LBT"/>
        <n v="16"/>
        <n v="35"/>
        <n v="507"/>
        <n v="351"/>
        <n v="401"/>
        <n v="132"/>
        <n v="54"/>
        <s v="LBT1&amp;2"/>
        <s v="ON LINE"/>
        <n v="123"/>
        <n v="120"/>
        <n v="67"/>
        <n v="66"/>
        <s v="EX-PR"/>
        <n v="205"/>
        <n v="52"/>
        <n v="31"/>
        <s v="BYPASSED"/>
        <n v="403"/>
        <n v="5"/>
        <s v="LBT 01/02"/>
        <n v="26"/>
        <n v="24"/>
        <n v="53"/>
        <s v="LBT-01"/>
        <n v="207"/>
        <n v="33"/>
        <n v="58"/>
        <s v="LBT 05"/>
        <n v="305"/>
        <n v="304"/>
        <n v="302"/>
        <s v="LBT 01 &amp; 02"/>
        <n v="63"/>
        <n v="68"/>
        <n v="103"/>
        <n v="201"/>
        <n v="118"/>
        <s v="LBT01/02"/>
        <n v="101"/>
        <n v="17"/>
        <s v="BYPASS"/>
        <n v="404"/>
        <n v="405"/>
        <n v="301"/>
        <n v="303"/>
        <n v="208"/>
        <s v="LBT01"/>
        <s v="LBT 01"/>
        <n v="204"/>
        <n v="502"/>
        <n v="51"/>
        <s v="ON-LINE"/>
        <n v="1"/>
        <n v="11"/>
        <n v="4"/>
        <n v="12"/>
        <n v="15"/>
        <n v="10"/>
        <n v="14"/>
        <n v="13"/>
        <n v="3"/>
        <n v="2"/>
        <n v="108"/>
        <n v="109"/>
        <n v="110"/>
        <n v="105"/>
        <s v="S/R"/>
        <n v="107"/>
        <s v="SRT"/>
        <s v="LBT1"/>
        <n v="111"/>
        <n v="102"/>
        <n v="508"/>
        <n v="22"/>
        <s v="LBT1 &amp; 2"/>
        <n v="61"/>
        <m/>
        <n v="64"/>
        <n v="36"/>
        <s v="LBT1/2"/>
        <s v="LBT5"/>
        <s v="LBT05"/>
        <n v="62"/>
        <n v="65"/>
        <s v="LBT-01/02"/>
        <s v="EX-MR"/>
        <s v="ONLINE "/>
        <n v="203"/>
        <s v="LBT-05"/>
        <n v="23"/>
        <s v="LINE FLUSH"/>
        <n v="407"/>
        <s v="Rerouting"/>
        <s v="RE ROUTED"/>
        <s v="RE-ROUTED"/>
        <n v="501"/>
        <n v="306"/>
        <n v="510"/>
        <n v="21"/>
        <s v="LBT 03"/>
        <s v="LBT03"/>
        <s v="/Tk 35"/>
        <s v="/Tk 31"/>
        <n v="131"/>
        <s v="TK17"/>
        <s v="LBT3"/>
        <s v="LBT139"/>
        <s v="TK-17"/>
      </sharedItems>
    </cacheField>
    <cacheField name="QUANTITY" numFmtId="0">
      <sharedItems containsString="0" containsBlank="1" containsNumber="1" containsInteger="1" minValue="2" maxValue="14045"/>
    </cacheField>
    <cacheField name="Cumulative Receiving for day" numFmtId="0">
      <sharedItems containsBlank="1"/>
    </cacheField>
    <cacheField name="CODE" numFmtId="0">
      <sharedItems containsBlank="1" count="55">
        <s v="4H"/>
        <s v="PN"/>
        <s v=" I"/>
        <s v="NS"/>
        <s v="PC"/>
        <s v="A7"/>
        <s v="A0"/>
        <s v="PX"/>
        <s v="4M"/>
        <s v="F "/>
        <s v="A1"/>
        <s v="SK"/>
        <s v="0S"/>
        <s v="A2"/>
        <s v="A3"/>
        <s v="I/"/>
        <s v="A4"/>
        <s v="A5"/>
        <s v="A6"/>
        <s v="A8"/>
        <s v="OS"/>
        <s v="F"/>
        <s v="CP"/>
        <s v="PT"/>
        <s v="F4"/>
        <s v="NE"/>
        <s v=" S"/>
        <s v="KO"/>
        <s v="FS"/>
        <s v="FP"/>
        <s v="FN"/>
        <s v=" 4"/>
        <s v=" A"/>
        <s v="F,"/>
        <s v="F("/>
        <s v="F/"/>
        <s v="3M"/>
        <s v="3H"/>
        <s v="G "/>
        <s v=" P"/>
        <s v="K3"/>
        <s v="T/"/>
        <s v="RI"/>
        <s v="A9"/>
        <s v="-A"/>
        <s v=" N"/>
        <s v="H "/>
        <s v=" 0"/>
        <s v="FA"/>
        <m u="1"/>
        <s v="TIKRI" u="1"/>
        <s v="DELHI-REV" u="1"/>
        <s v="DEL-NAPTHA" u="1"/>
        <s v="DELHI" u="1"/>
        <s v="MEERUT" u="1"/>
      </sharedItems>
    </cacheField>
    <cacheField name="PRODUCT" numFmtId="0">
      <sharedItems count="12">
        <s v="HSD-IV"/>
        <s v="NAPTHA"/>
        <s v="I/F"/>
        <s v="SKO"/>
        <s v="ATF"/>
        <s v="PXPTA"/>
        <s v="MS-IV"/>
        <s v="MS-III"/>
        <s v="HSD-III"/>
        <s v="HSD III" u="1"/>
        <s v="HSD" u="1"/>
        <s v="MS" u="1"/>
      </sharedItems>
    </cacheField>
    <cacheField name="MONTH" numFmtId="0">
      <sharedItems containsSemiMixedTypes="0" containsString="0" containsNumber="1" containsInteger="1" minValue="1" maxValue="12" count="12">
        <n v="4"/>
        <n v="5"/>
        <n v="6"/>
        <n v="7"/>
        <n v="8"/>
        <n v="9"/>
        <n v="10"/>
        <n v="11"/>
        <n v="12"/>
        <n v="1"/>
        <n v="2"/>
        <n v="3"/>
      </sharedItems>
    </cacheField>
    <cacheField name="YEAR" numFmtId="0">
      <sharedItems containsSemiMixedTypes="0" containsString="0" containsNumber="1" containsInteger="1" minValue="1900" maxValue="2016" count="4">
        <n v="2015"/>
        <n v="2016"/>
        <n v="1900" u="1"/>
        <n v="2014" u="1"/>
      </sharedItems>
    </cacheField>
    <cacheField name="QUARTER" numFmtId="0">
      <sharedItems count="5">
        <s v="Q1"/>
        <s v="Q2"/>
        <s v="Q3"/>
        <s v="Q4"/>
        <e v="#VALUE!" u="1"/>
      </sharedItems>
    </cacheField>
    <cacheField name="Refinery" numFmtId="0">
      <sharedItems count="5">
        <s v="MR"/>
        <s v="I/F"/>
        <s v="PR"/>
        <s v="DT"/>
        <s v="Others"/>
      </sharedItems>
    </cacheField>
    <cacheField name="Quarters" numFmtId="0" databaseField="0">
      <fieldGroup base="1">
        <rangePr groupBy="quarters" startDate="2015-04-01T00:00:00" endDate="2016-08-30T00:00:00"/>
        <groupItems count="6">
          <s v="&lt;01-04-2015"/>
          <s v="Qtr1"/>
          <s v="Qtr2"/>
          <s v="Qtr3"/>
          <s v="Qtr4"/>
          <s v="&gt;30-08-2016"/>
        </groupItems>
      </fieldGroup>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RUN KUMAR PATRA" refreshedDate="42654.582443981482" createdVersion="3" refreshedVersion="4" minRefreshableVersion="3" recordCount="3908">
  <cacheSource type="worksheet">
    <worksheetSource name="Delivery[#All]"/>
  </cacheSource>
  <cacheFields count="12">
    <cacheField name="SEQ NO" numFmtId="0">
      <sharedItems containsSemiMixedTypes="0" containsString="0" containsNumber="1" containsInteger="1" minValue="1" maxValue="10"/>
    </cacheField>
    <cacheField name="DATE" numFmtId="14">
      <sharedItems containsSemiMixedTypes="0" containsNonDate="0" containsDate="1" containsString="0" minDate="2015-04-01T00:00:00" maxDate="2016-08-30T00:00:00"/>
    </cacheField>
    <cacheField name="RECEIVED FROM REF/MKTG" numFmtId="0">
      <sharedItems count="10">
        <s v="MR"/>
        <s v="BPPL"/>
        <s v="PR"/>
        <s v="S-M"/>
        <s v="BIJ-TKS"/>
        <s v="DP"/>
        <s v="I/"/>
        <s v="IF"/>
        <s v="DT"/>
        <s v="PR-REV" u="1"/>
      </sharedItems>
    </cacheField>
    <cacheField name="BATCH" numFmtId="0">
      <sharedItems/>
    </cacheField>
    <cacheField name="DELIVERED IN TANK" numFmtId="0">
      <sharedItems containsBlank="1" containsMixedTypes="1" containsNumber="1" containsInteger="1" minValue="1" maxValue="2446" count="147">
        <n v="504"/>
        <s v="ONLINE"/>
        <n v="505"/>
        <n v="651"/>
        <n v="402"/>
        <n v="124"/>
        <n v="34"/>
        <n v="119"/>
        <n v="202"/>
        <n v="206"/>
        <n v="32"/>
        <n v="513"/>
        <s v="LBT"/>
        <n v="16"/>
        <n v="35"/>
        <n v="507"/>
        <n v="351"/>
        <n v="401"/>
        <n v="132"/>
        <n v="54"/>
        <s v="LBT1&amp;2"/>
        <s v="ON LINE"/>
        <n v="123"/>
        <n v="120"/>
        <n v="67"/>
        <n v="66"/>
        <s v="EX-PR"/>
        <n v="205"/>
        <n v="52"/>
        <n v="31"/>
        <s v="BYPASSED"/>
        <n v="403"/>
        <n v="5"/>
        <s v="LBT 01/02"/>
        <n v="26"/>
        <n v="24"/>
        <n v="53"/>
        <s v="LBT-01"/>
        <n v="207"/>
        <n v="33"/>
        <n v="58"/>
        <s v="LBT 05"/>
        <n v="305"/>
        <n v="302"/>
        <n v="103"/>
        <n v="201"/>
        <n v="68"/>
        <n v="118"/>
        <s v="LBT01/02"/>
        <n v="101"/>
        <n v="63"/>
        <n v="17"/>
        <s v="BYPASS"/>
        <n v="404"/>
        <n v="405"/>
        <n v="301"/>
        <n v="303"/>
        <n v="208"/>
        <s v="LBT01"/>
        <n v="4"/>
        <n v="10"/>
        <s v="LBT 01"/>
        <n v="13"/>
        <n v="3"/>
        <n v="2"/>
        <s v="S/R"/>
        <n v="11"/>
        <n v="15"/>
        <n v="12"/>
        <n v="14"/>
        <n v="1"/>
        <n v="111"/>
        <n v="108"/>
        <n v="109"/>
        <n v="110"/>
        <n v="102"/>
        <s v="SRT"/>
        <m/>
        <n v="204"/>
        <n v="304"/>
        <n v="502"/>
        <s v="ON-LINE"/>
        <n v="105"/>
        <n v="107"/>
        <s v="LBT1"/>
        <n v="106"/>
        <s v="SR"/>
        <n v="1611"/>
        <n v="411"/>
        <s v="I/M"/>
        <n v="104"/>
        <s v="LBT  01"/>
        <n v="8"/>
        <n v="2446"/>
        <s v="Online(14&quot;)"/>
        <n v="113"/>
        <s v="LBT 01 "/>
        <n v="7"/>
        <n v="9"/>
        <s v="SR2"/>
        <s v="             "/>
        <n v="6"/>
        <n v="144"/>
        <s v="TK17 to LBT"/>
        <s v="LBT 1"/>
        <s v="LBT 08"/>
        <s v="106B"/>
        <s v="103C"/>
        <s v="1D"/>
        <s v="105/106B"/>
        <s v="LBT08"/>
        <s v="LBT8"/>
        <s v="01D"/>
        <s v="106B/105"/>
        <s v="105&amp;106B"/>
        <s v="1B"/>
        <s v="1E"/>
        <s v="2A"/>
        <s v="3D"/>
        <s v="3A"/>
        <s v="3E"/>
        <s v="2B"/>
        <s v="01C"/>
        <s v="1C"/>
        <s v="3B"/>
        <s v="24,13"/>
        <s v="105/106C"/>
        <s v="LBT01/01"/>
        <s v="105, 106B"/>
        <s v="12+1C"/>
        <s v="105B"/>
        <s v="TK/106B"/>
        <s v="TK/103C"/>
        <s v="TK/106B +105"/>
        <s v="TK/12"/>
        <s v="105/106B/105"/>
        <s v="LBT 0 8"/>
        <s v="105+106B"/>
        <s v="105/106"/>
        <s v="SR02"/>
        <s v="12/01C"/>
        <s v="106C/105"/>
        <s v="LBT09"/>
        <s v="02B"/>
        <s v="03E"/>
        <s v="03B"/>
        <s v="03D"/>
      </sharedItems>
    </cacheField>
    <cacheField name="QUANTITY" numFmtId="0">
      <sharedItems containsString="0" containsBlank="1" containsNumber="1" containsInteger="1" minValue="3" maxValue="11606"/>
    </cacheField>
    <cacheField name="Cumulative Receiving for day" numFmtId="0">
      <sharedItems containsBlank="1" count="11">
        <m/>
        <s v="DELHI"/>
        <s v="DELHI-REV"/>
        <s v="DEL-NAPTHA"/>
        <s v="TIKRI"/>
        <s v="MEERUT"/>
        <s v="DEL-PANIPAT"/>
        <s v="TUNDLA"/>
        <s v="BHARATPUR"/>
        <s v="DEL-PANIPAT - PMC"/>
        <s v="DEL-PANIPAT LBT"/>
      </sharedItems>
    </cacheField>
    <cacheField name="code" numFmtId="0">
      <sharedItems count="59">
        <s v="4H"/>
        <s v="PN"/>
        <s v=" I"/>
        <s v="NS"/>
        <s v="PC"/>
        <s v="A7"/>
        <s v="A0"/>
        <s v="PX"/>
        <s v="4M"/>
        <s v="F "/>
        <s v="A1"/>
        <s v="SK"/>
        <s v="0S"/>
        <s v="A2"/>
        <s v="A3"/>
        <s v="I/"/>
        <s v="A4"/>
        <s v="A5"/>
        <s v="A6"/>
        <s v="A8"/>
        <s v="F"/>
        <s v="NE"/>
        <s v="OS"/>
        <s v="FP"/>
        <s v="CP"/>
        <s v="PT"/>
        <s v="F4"/>
        <s v=" S"/>
        <s v="KO"/>
        <s v="FS"/>
        <s v="I/F"/>
        <s v=" P"/>
        <s v="K/"/>
        <s v="US"/>
        <s v="-1"/>
        <s v="WN"/>
        <s v="GA"/>
        <s v="DI"/>
        <s v=" D"/>
        <s v="F,"/>
        <s v=" M"/>
        <s v="/ "/>
        <s v="23"/>
        <s v="3H"/>
        <s v="3M"/>
        <s v="A9"/>
        <s v=" 4"/>
        <s v=",I"/>
        <s v="te"/>
        <s v="81"/>
        <s v="-P"/>
        <s v="+ "/>
        <s v=" N"/>
        <s v="17"/>
        <s v="16"/>
        <s v=" ("/>
        <s v="FM"/>
        <s v="G "/>
        <s v="FD"/>
      </sharedItems>
    </cacheField>
    <cacheField name="Product" numFmtId="0">
      <sharedItems count="11">
        <s v="HSD-IV"/>
        <s v="NAPTHA"/>
        <s v="I/F"/>
        <s v="SKO"/>
        <s v="ATF"/>
        <s v="PXPTA"/>
        <s v="MS-IV"/>
        <s v="MS"/>
        <s v="HSD"/>
        <s v="HSD-III"/>
        <s v="MS-III"/>
      </sharedItems>
    </cacheField>
    <cacheField name="Month" numFmtId="0">
      <sharedItems containsSemiMixedTypes="0" containsString="0" containsNumber="1" containsInteger="1" minValue="1" maxValue="12" count="12">
        <n v="4"/>
        <n v="5"/>
        <n v="6"/>
        <n v="7"/>
        <n v="8"/>
        <n v="9"/>
        <n v="10"/>
        <n v="11"/>
        <n v="12"/>
        <n v="1"/>
        <n v="2"/>
        <n v="3"/>
      </sharedItems>
    </cacheField>
    <cacheField name="YEAR" numFmtId="0">
      <sharedItems containsSemiMixedTypes="0" containsString="0" containsNumber="1" containsInteger="1" minValue="1900" maxValue="2016" count="4">
        <n v="2015"/>
        <n v="2016"/>
        <n v="2014" u="1"/>
        <n v="1900" u="1"/>
      </sharedItems>
    </cacheField>
    <cacheField name="QUARTER" numFmtId="0">
      <sharedItems count="4">
        <s v="Q1"/>
        <s v="Q2"/>
        <s v="Q3"/>
        <s v="Q4"/>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4270">
  <r>
    <n v="1"/>
    <x v="0"/>
    <x v="0"/>
    <x v="0"/>
    <x v="0"/>
    <n v="8568"/>
    <m/>
    <x v="0"/>
    <x v="0"/>
    <x v="0"/>
    <x v="0"/>
    <x v="0"/>
    <x v="0"/>
  </r>
  <r>
    <n v="1"/>
    <x v="0"/>
    <x v="1"/>
    <x v="1"/>
    <x v="1"/>
    <n v="912"/>
    <m/>
    <x v="1"/>
    <x v="1"/>
    <x v="0"/>
    <x v="0"/>
    <x v="0"/>
    <x v="0"/>
  </r>
  <r>
    <n v="2"/>
    <x v="0"/>
    <x v="1"/>
    <x v="2"/>
    <x v="1"/>
    <n v="152"/>
    <m/>
    <x v="2"/>
    <x v="2"/>
    <x v="0"/>
    <x v="0"/>
    <x v="0"/>
    <x v="1"/>
  </r>
  <r>
    <n v="3"/>
    <x v="0"/>
    <x v="1"/>
    <x v="3"/>
    <x v="1"/>
    <n v="131"/>
    <m/>
    <x v="3"/>
    <x v="3"/>
    <x v="0"/>
    <x v="0"/>
    <x v="0"/>
    <x v="0"/>
  </r>
  <r>
    <n v="4"/>
    <x v="0"/>
    <x v="1"/>
    <x v="4"/>
    <x v="1"/>
    <n v="49"/>
    <m/>
    <x v="4"/>
    <x v="3"/>
    <x v="0"/>
    <x v="0"/>
    <x v="0"/>
    <x v="0"/>
  </r>
  <r>
    <n v="5"/>
    <x v="0"/>
    <x v="1"/>
    <x v="5"/>
    <x v="1"/>
    <n v="74"/>
    <m/>
    <x v="2"/>
    <x v="2"/>
    <x v="0"/>
    <x v="0"/>
    <x v="0"/>
    <x v="1"/>
  </r>
  <r>
    <n v="6"/>
    <x v="0"/>
    <x v="1"/>
    <x v="6"/>
    <x v="1"/>
    <n v="3995"/>
    <m/>
    <x v="0"/>
    <x v="0"/>
    <x v="0"/>
    <x v="0"/>
    <x v="0"/>
    <x v="0"/>
  </r>
  <r>
    <n v="1"/>
    <x v="1"/>
    <x v="0"/>
    <x v="0"/>
    <x v="0"/>
    <n v="698"/>
    <m/>
    <x v="0"/>
    <x v="0"/>
    <x v="0"/>
    <x v="0"/>
    <x v="0"/>
    <x v="0"/>
  </r>
  <r>
    <n v="2"/>
    <x v="1"/>
    <x v="0"/>
    <x v="7"/>
    <x v="2"/>
    <n v="3663"/>
    <m/>
    <x v="0"/>
    <x v="0"/>
    <x v="0"/>
    <x v="0"/>
    <x v="0"/>
    <x v="0"/>
  </r>
  <r>
    <n v="3"/>
    <x v="1"/>
    <x v="0"/>
    <x v="8"/>
    <x v="3"/>
    <n v="150"/>
    <m/>
    <x v="4"/>
    <x v="3"/>
    <x v="0"/>
    <x v="0"/>
    <x v="0"/>
    <x v="0"/>
  </r>
  <r>
    <n v="4"/>
    <x v="1"/>
    <x v="0"/>
    <x v="9"/>
    <x v="4"/>
    <n v="160"/>
    <m/>
    <x v="3"/>
    <x v="3"/>
    <x v="0"/>
    <x v="0"/>
    <x v="0"/>
    <x v="0"/>
  </r>
  <r>
    <n v="5"/>
    <x v="1"/>
    <x v="0"/>
    <x v="10"/>
    <x v="5"/>
    <n v="2335"/>
    <m/>
    <x v="1"/>
    <x v="1"/>
    <x v="0"/>
    <x v="0"/>
    <x v="0"/>
    <x v="0"/>
  </r>
  <r>
    <n v="1"/>
    <x v="1"/>
    <x v="2"/>
    <x v="11"/>
    <x v="6"/>
    <n v="450"/>
    <m/>
    <x v="5"/>
    <x v="4"/>
    <x v="0"/>
    <x v="0"/>
    <x v="0"/>
    <x v="2"/>
  </r>
  <r>
    <n v="2"/>
    <x v="1"/>
    <x v="2"/>
    <x v="12"/>
    <x v="6"/>
    <n v="3042"/>
    <m/>
    <x v="6"/>
    <x v="4"/>
    <x v="0"/>
    <x v="0"/>
    <x v="0"/>
    <x v="2"/>
  </r>
  <r>
    <n v="1"/>
    <x v="1"/>
    <x v="1"/>
    <x v="6"/>
    <x v="1"/>
    <n v="2684"/>
    <m/>
    <x v="0"/>
    <x v="0"/>
    <x v="0"/>
    <x v="0"/>
    <x v="0"/>
    <x v="0"/>
  </r>
  <r>
    <n v="2"/>
    <x v="1"/>
    <x v="1"/>
    <x v="13"/>
    <x v="1"/>
    <n v="2060"/>
    <m/>
    <x v="0"/>
    <x v="0"/>
    <x v="0"/>
    <x v="0"/>
    <x v="0"/>
    <x v="0"/>
  </r>
  <r>
    <n v="1"/>
    <x v="2"/>
    <x v="0"/>
    <x v="10"/>
    <x v="5"/>
    <n v="2153"/>
    <m/>
    <x v="1"/>
    <x v="1"/>
    <x v="0"/>
    <x v="0"/>
    <x v="0"/>
    <x v="0"/>
  </r>
  <r>
    <n v="2"/>
    <x v="2"/>
    <x v="0"/>
    <x v="14"/>
    <x v="7"/>
    <n v="3225"/>
    <m/>
    <x v="7"/>
    <x v="5"/>
    <x v="0"/>
    <x v="0"/>
    <x v="0"/>
    <x v="0"/>
  </r>
  <r>
    <n v="3"/>
    <x v="2"/>
    <x v="0"/>
    <x v="15"/>
    <x v="5"/>
    <n v="2756"/>
    <m/>
    <x v="1"/>
    <x v="1"/>
    <x v="0"/>
    <x v="0"/>
    <x v="0"/>
    <x v="0"/>
  </r>
  <r>
    <n v="1"/>
    <x v="2"/>
    <x v="2"/>
    <x v="12"/>
    <x v="6"/>
    <n v="2651"/>
    <m/>
    <x v="6"/>
    <x v="4"/>
    <x v="0"/>
    <x v="0"/>
    <x v="0"/>
    <x v="2"/>
  </r>
  <r>
    <n v="1"/>
    <x v="2"/>
    <x v="1"/>
    <x v="13"/>
    <x v="1"/>
    <n v="1457"/>
    <m/>
    <x v="0"/>
    <x v="0"/>
    <x v="0"/>
    <x v="0"/>
    <x v="0"/>
    <x v="0"/>
  </r>
  <r>
    <n v="2"/>
    <x v="2"/>
    <x v="1"/>
    <x v="0"/>
    <x v="1"/>
    <n v="3883"/>
    <m/>
    <x v="0"/>
    <x v="0"/>
    <x v="0"/>
    <x v="0"/>
    <x v="0"/>
    <x v="0"/>
  </r>
  <r>
    <n v="1"/>
    <x v="3"/>
    <x v="0"/>
    <x v="15"/>
    <x v="5"/>
    <n v="1743"/>
    <m/>
    <x v="1"/>
    <x v="1"/>
    <x v="0"/>
    <x v="0"/>
    <x v="0"/>
    <x v="0"/>
  </r>
  <r>
    <n v="2"/>
    <x v="3"/>
    <x v="0"/>
    <x v="16"/>
    <x v="8"/>
    <n v="2225"/>
    <m/>
    <x v="8"/>
    <x v="6"/>
    <x v="0"/>
    <x v="0"/>
    <x v="0"/>
    <x v="0"/>
  </r>
  <r>
    <n v="3"/>
    <x v="3"/>
    <x v="0"/>
    <x v="17"/>
    <x v="9"/>
    <n v="3705"/>
    <m/>
    <x v="8"/>
    <x v="6"/>
    <x v="0"/>
    <x v="0"/>
    <x v="0"/>
    <x v="0"/>
  </r>
  <r>
    <n v="1"/>
    <x v="3"/>
    <x v="1"/>
    <x v="0"/>
    <x v="1"/>
    <n v="2499"/>
    <m/>
    <x v="0"/>
    <x v="0"/>
    <x v="0"/>
    <x v="0"/>
    <x v="0"/>
    <x v="0"/>
  </r>
  <r>
    <n v="2"/>
    <x v="3"/>
    <x v="1"/>
    <x v="7"/>
    <x v="1"/>
    <n v="2226"/>
    <m/>
    <x v="0"/>
    <x v="0"/>
    <x v="0"/>
    <x v="0"/>
    <x v="0"/>
    <x v="0"/>
  </r>
  <r>
    <n v="3"/>
    <x v="3"/>
    <x v="1"/>
    <x v="18"/>
    <x v="1"/>
    <n v="95"/>
    <m/>
    <x v="9"/>
    <x v="2"/>
    <x v="0"/>
    <x v="0"/>
    <x v="0"/>
    <x v="1"/>
  </r>
  <r>
    <n v="4"/>
    <x v="3"/>
    <x v="1"/>
    <x v="19"/>
    <x v="1"/>
    <n v="43"/>
    <m/>
    <x v="4"/>
    <x v="3"/>
    <x v="0"/>
    <x v="0"/>
    <x v="0"/>
    <x v="0"/>
  </r>
  <r>
    <n v="5"/>
    <x v="3"/>
    <x v="1"/>
    <x v="20"/>
    <x v="1"/>
    <n v="63"/>
    <m/>
    <x v="9"/>
    <x v="2"/>
    <x v="0"/>
    <x v="0"/>
    <x v="0"/>
    <x v="1"/>
  </r>
  <r>
    <n v="6"/>
    <x v="3"/>
    <x v="1"/>
    <x v="21"/>
    <x v="1"/>
    <n v="50"/>
    <m/>
    <x v="3"/>
    <x v="3"/>
    <x v="0"/>
    <x v="0"/>
    <x v="0"/>
    <x v="0"/>
  </r>
  <r>
    <n v="7"/>
    <x v="3"/>
    <x v="1"/>
    <x v="22"/>
    <x v="1"/>
    <n v="117"/>
    <m/>
    <x v="9"/>
    <x v="2"/>
    <x v="0"/>
    <x v="0"/>
    <x v="0"/>
    <x v="1"/>
  </r>
  <r>
    <n v="8"/>
    <x v="3"/>
    <x v="1"/>
    <x v="23"/>
    <x v="1"/>
    <n v="198"/>
    <m/>
    <x v="1"/>
    <x v="1"/>
    <x v="0"/>
    <x v="0"/>
    <x v="0"/>
    <x v="0"/>
  </r>
  <r>
    <n v="1"/>
    <x v="4"/>
    <x v="0"/>
    <x v="17"/>
    <x v="9"/>
    <n v="3067"/>
    <m/>
    <x v="8"/>
    <x v="6"/>
    <x v="0"/>
    <x v="0"/>
    <x v="0"/>
    <x v="0"/>
  </r>
  <r>
    <n v="2"/>
    <x v="4"/>
    <x v="0"/>
    <x v="24"/>
    <x v="5"/>
    <n v="1001"/>
    <m/>
    <x v="1"/>
    <x v="1"/>
    <x v="0"/>
    <x v="0"/>
    <x v="0"/>
    <x v="0"/>
  </r>
  <r>
    <n v="3"/>
    <x v="4"/>
    <x v="0"/>
    <x v="25"/>
    <x v="3"/>
    <n v="300"/>
    <m/>
    <x v="4"/>
    <x v="3"/>
    <x v="0"/>
    <x v="0"/>
    <x v="0"/>
    <x v="0"/>
  </r>
  <r>
    <n v="4"/>
    <x v="4"/>
    <x v="0"/>
    <x v="26"/>
    <x v="2"/>
    <n v="2594"/>
    <m/>
    <x v="0"/>
    <x v="0"/>
    <x v="0"/>
    <x v="0"/>
    <x v="0"/>
    <x v="0"/>
  </r>
  <r>
    <n v="1"/>
    <x v="4"/>
    <x v="2"/>
    <x v="27"/>
    <x v="10"/>
    <n v="450"/>
    <m/>
    <x v="6"/>
    <x v="4"/>
    <x v="0"/>
    <x v="0"/>
    <x v="0"/>
    <x v="2"/>
  </r>
  <r>
    <n v="2"/>
    <x v="4"/>
    <x v="2"/>
    <x v="28"/>
    <x v="10"/>
    <n v="5301"/>
    <m/>
    <x v="6"/>
    <x v="4"/>
    <x v="0"/>
    <x v="0"/>
    <x v="0"/>
    <x v="2"/>
  </r>
  <r>
    <n v="1"/>
    <x v="4"/>
    <x v="1"/>
    <x v="23"/>
    <x v="1"/>
    <n v="3607"/>
    <m/>
    <x v="1"/>
    <x v="1"/>
    <x v="0"/>
    <x v="0"/>
    <x v="0"/>
    <x v="0"/>
  </r>
  <r>
    <n v="2"/>
    <x v="4"/>
    <x v="1"/>
    <x v="14"/>
    <x v="1"/>
    <n v="2651"/>
    <m/>
    <x v="7"/>
    <x v="5"/>
    <x v="0"/>
    <x v="0"/>
    <x v="0"/>
    <x v="0"/>
  </r>
  <r>
    <n v="1"/>
    <x v="5"/>
    <x v="0"/>
    <x v="26"/>
    <x v="2"/>
    <n v="6838"/>
    <m/>
    <x v="0"/>
    <x v="0"/>
    <x v="0"/>
    <x v="0"/>
    <x v="0"/>
    <x v="0"/>
  </r>
  <r>
    <n v="2"/>
    <x v="5"/>
    <x v="0"/>
    <x v="29"/>
    <x v="11"/>
    <n v="1094"/>
    <m/>
    <x v="0"/>
    <x v="0"/>
    <x v="0"/>
    <x v="0"/>
    <x v="0"/>
    <x v="0"/>
  </r>
  <r>
    <n v="1"/>
    <x v="5"/>
    <x v="2"/>
    <x v="28"/>
    <x v="10"/>
    <n v="4311"/>
    <m/>
    <x v="6"/>
    <x v="4"/>
    <x v="0"/>
    <x v="0"/>
    <x v="0"/>
    <x v="2"/>
  </r>
  <r>
    <n v="1"/>
    <x v="5"/>
    <x v="1"/>
    <x v="14"/>
    <x v="1"/>
    <n v="448"/>
    <m/>
    <x v="7"/>
    <x v="5"/>
    <x v="0"/>
    <x v="0"/>
    <x v="0"/>
    <x v="0"/>
  </r>
  <r>
    <n v="2"/>
    <x v="5"/>
    <x v="1"/>
    <x v="15"/>
    <x v="1"/>
    <n v="4309"/>
    <m/>
    <x v="1"/>
    <x v="1"/>
    <x v="0"/>
    <x v="0"/>
    <x v="0"/>
    <x v="0"/>
  </r>
  <r>
    <n v="3"/>
    <x v="5"/>
    <x v="1"/>
    <x v="30"/>
    <x v="12"/>
    <n v="521"/>
    <m/>
    <x v="1"/>
    <x v="1"/>
    <x v="0"/>
    <x v="0"/>
    <x v="0"/>
    <x v="0"/>
  </r>
  <r>
    <n v="4"/>
    <x v="5"/>
    <x v="1"/>
    <x v="31"/>
    <x v="12"/>
    <n v="1187"/>
    <m/>
    <x v="1"/>
    <x v="1"/>
    <x v="0"/>
    <x v="0"/>
    <x v="0"/>
    <x v="0"/>
  </r>
  <r>
    <n v="1"/>
    <x v="6"/>
    <x v="0"/>
    <x v="29"/>
    <x v="11"/>
    <n v="7202"/>
    <m/>
    <x v="0"/>
    <x v="0"/>
    <x v="0"/>
    <x v="0"/>
    <x v="0"/>
    <x v="0"/>
  </r>
  <r>
    <n v="1"/>
    <x v="6"/>
    <x v="2"/>
    <x v="32"/>
    <x v="6"/>
    <n v="450"/>
    <m/>
    <x v="6"/>
    <x v="4"/>
    <x v="0"/>
    <x v="0"/>
    <x v="0"/>
    <x v="2"/>
  </r>
  <r>
    <n v="2"/>
    <x v="6"/>
    <x v="2"/>
    <x v="33"/>
    <x v="6"/>
    <n v="5927"/>
    <m/>
    <x v="10"/>
    <x v="4"/>
    <x v="0"/>
    <x v="0"/>
    <x v="0"/>
    <x v="2"/>
  </r>
  <r>
    <n v="1"/>
    <x v="6"/>
    <x v="1"/>
    <x v="31"/>
    <x v="12"/>
    <n v="1154"/>
    <m/>
    <x v="1"/>
    <x v="1"/>
    <x v="0"/>
    <x v="0"/>
    <x v="0"/>
    <x v="0"/>
  </r>
  <r>
    <n v="2"/>
    <x v="6"/>
    <x v="1"/>
    <x v="34"/>
    <x v="12"/>
    <n v="301"/>
    <m/>
    <x v="1"/>
    <x v="1"/>
    <x v="0"/>
    <x v="0"/>
    <x v="0"/>
    <x v="0"/>
  </r>
  <r>
    <n v="3"/>
    <x v="6"/>
    <x v="1"/>
    <x v="1"/>
    <x v="12"/>
    <n v="1779"/>
    <m/>
    <x v="1"/>
    <x v="1"/>
    <x v="0"/>
    <x v="0"/>
    <x v="0"/>
    <x v="0"/>
  </r>
  <r>
    <n v="4"/>
    <x v="6"/>
    <x v="1"/>
    <x v="24"/>
    <x v="1"/>
    <n v="625"/>
    <m/>
    <x v="1"/>
    <x v="1"/>
    <x v="0"/>
    <x v="0"/>
    <x v="0"/>
    <x v="0"/>
  </r>
  <r>
    <n v="5"/>
    <x v="6"/>
    <x v="1"/>
    <x v="35"/>
    <x v="13"/>
    <n v="1358"/>
    <m/>
    <x v="11"/>
    <x v="3"/>
    <x v="0"/>
    <x v="0"/>
    <x v="0"/>
    <x v="3"/>
  </r>
  <r>
    <n v="1"/>
    <x v="7"/>
    <x v="2"/>
    <x v="33"/>
    <x v="6"/>
    <n v="4159"/>
    <m/>
    <x v="10"/>
    <x v="4"/>
    <x v="0"/>
    <x v="0"/>
    <x v="0"/>
    <x v="2"/>
  </r>
  <r>
    <n v="2"/>
    <x v="7"/>
    <x v="2"/>
    <x v="36"/>
    <x v="14"/>
    <n v="3367"/>
    <m/>
    <x v="10"/>
    <x v="4"/>
    <x v="0"/>
    <x v="0"/>
    <x v="0"/>
    <x v="2"/>
  </r>
  <r>
    <n v="1"/>
    <x v="7"/>
    <x v="1"/>
    <x v="35"/>
    <x v="13"/>
    <n v="3681"/>
    <m/>
    <x v="11"/>
    <x v="3"/>
    <x v="0"/>
    <x v="0"/>
    <x v="0"/>
    <x v="3"/>
  </r>
  <r>
    <n v="1"/>
    <x v="8"/>
    <x v="0"/>
    <x v="37"/>
    <x v="15"/>
    <n v="1936"/>
    <m/>
    <x v="0"/>
    <x v="0"/>
    <x v="0"/>
    <x v="0"/>
    <x v="0"/>
    <x v="0"/>
  </r>
  <r>
    <n v="2"/>
    <x v="8"/>
    <x v="0"/>
    <x v="38"/>
    <x v="2"/>
    <n v="4354"/>
    <m/>
    <x v="0"/>
    <x v="0"/>
    <x v="0"/>
    <x v="0"/>
    <x v="0"/>
    <x v="0"/>
  </r>
  <r>
    <n v="3"/>
    <x v="8"/>
    <x v="0"/>
    <x v="39"/>
    <x v="16"/>
    <n v="150"/>
    <m/>
    <x v="4"/>
    <x v="3"/>
    <x v="0"/>
    <x v="0"/>
    <x v="0"/>
    <x v="0"/>
  </r>
  <r>
    <n v="4"/>
    <x v="8"/>
    <x v="0"/>
    <x v="40"/>
    <x v="17"/>
    <n v="149"/>
    <m/>
    <x v="3"/>
    <x v="3"/>
    <x v="0"/>
    <x v="0"/>
    <x v="0"/>
    <x v="0"/>
  </r>
  <r>
    <n v="5"/>
    <x v="8"/>
    <x v="0"/>
    <x v="41"/>
    <x v="18"/>
    <n v="870"/>
    <m/>
    <x v="1"/>
    <x v="1"/>
    <x v="0"/>
    <x v="0"/>
    <x v="0"/>
    <x v="0"/>
  </r>
  <r>
    <n v="1"/>
    <x v="8"/>
    <x v="2"/>
    <x v="36"/>
    <x v="14"/>
    <n v="658"/>
    <m/>
    <x v="10"/>
    <x v="4"/>
    <x v="0"/>
    <x v="0"/>
    <x v="0"/>
    <x v="2"/>
  </r>
  <r>
    <n v="2"/>
    <x v="8"/>
    <x v="2"/>
    <x v="42"/>
    <x v="14"/>
    <n v="500"/>
    <m/>
    <x v="12"/>
    <x v="3"/>
    <x v="0"/>
    <x v="0"/>
    <x v="0"/>
    <x v="2"/>
  </r>
  <r>
    <n v="3"/>
    <x v="8"/>
    <x v="2"/>
    <x v="43"/>
    <x v="19"/>
    <n v="322"/>
    <m/>
    <x v="4"/>
    <x v="3"/>
    <x v="0"/>
    <x v="0"/>
    <x v="0"/>
    <x v="2"/>
  </r>
  <r>
    <n v="4"/>
    <x v="8"/>
    <x v="2"/>
    <x v="44"/>
    <x v="19"/>
    <n v="99"/>
    <m/>
    <x v="4"/>
    <x v="3"/>
    <x v="0"/>
    <x v="0"/>
    <x v="0"/>
    <x v="2"/>
  </r>
  <r>
    <n v="5"/>
    <x v="8"/>
    <x v="2"/>
    <x v="45"/>
    <x v="20"/>
    <n v="1754"/>
    <m/>
    <x v="0"/>
    <x v="0"/>
    <x v="0"/>
    <x v="0"/>
    <x v="0"/>
    <x v="2"/>
  </r>
  <r>
    <n v="1"/>
    <x v="8"/>
    <x v="1"/>
    <x v="25"/>
    <x v="21"/>
    <n v="122"/>
    <m/>
    <x v="4"/>
    <x v="3"/>
    <x v="0"/>
    <x v="0"/>
    <x v="0"/>
    <x v="0"/>
  </r>
  <r>
    <n v="2"/>
    <x v="8"/>
    <x v="1"/>
    <x v="26"/>
    <x v="1"/>
    <n v="4436"/>
    <m/>
    <x v="0"/>
    <x v="0"/>
    <x v="0"/>
    <x v="0"/>
    <x v="0"/>
    <x v="0"/>
  </r>
  <r>
    <n v="1"/>
    <x v="9"/>
    <x v="0"/>
    <x v="41"/>
    <x v="22"/>
    <n v="5130"/>
    <m/>
    <x v="1"/>
    <x v="1"/>
    <x v="0"/>
    <x v="0"/>
    <x v="0"/>
    <x v="0"/>
  </r>
  <r>
    <n v="2"/>
    <x v="9"/>
    <x v="0"/>
    <x v="46"/>
    <x v="23"/>
    <n v="3503"/>
    <m/>
    <x v="7"/>
    <x v="5"/>
    <x v="0"/>
    <x v="0"/>
    <x v="0"/>
    <x v="0"/>
  </r>
  <r>
    <n v="3"/>
    <x v="9"/>
    <x v="0"/>
    <x v="47"/>
    <x v="22"/>
    <n v="2244"/>
    <m/>
    <x v="1"/>
    <x v="1"/>
    <x v="0"/>
    <x v="0"/>
    <x v="0"/>
    <x v="0"/>
  </r>
  <r>
    <n v="1"/>
    <x v="9"/>
    <x v="2"/>
    <x v="45"/>
    <x v="20"/>
    <n v="1992"/>
    <m/>
    <x v="0"/>
    <x v="0"/>
    <x v="0"/>
    <x v="0"/>
    <x v="0"/>
    <x v="2"/>
  </r>
  <r>
    <n v="2"/>
    <x v="9"/>
    <x v="2"/>
    <x v="48"/>
    <x v="24"/>
    <n v="2329"/>
    <m/>
    <x v="0"/>
    <x v="0"/>
    <x v="0"/>
    <x v="0"/>
    <x v="0"/>
    <x v="2"/>
  </r>
  <r>
    <n v="3"/>
    <x v="9"/>
    <x v="2"/>
    <x v="49"/>
    <x v="25"/>
    <n v="6642"/>
    <m/>
    <x v="0"/>
    <x v="0"/>
    <x v="0"/>
    <x v="0"/>
    <x v="0"/>
    <x v="2"/>
  </r>
  <r>
    <n v="1"/>
    <x v="9"/>
    <x v="1"/>
    <x v="26"/>
    <x v="1"/>
    <n v="1343"/>
    <m/>
    <x v="0"/>
    <x v="0"/>
    <x v="0"/>
    <x v="0"/>
    <x v="0"/>
    <x v="0"/>
  </r>
  <r>
    <n v="2"/>
    <x v="9"/>
    <x v="1"/>
    <x v="29"/>
    <x v="1"/>
    <n v="3885"/>
    <m/>
    <x v="0"/>
    <x v="0"/>
    <x v="0"/>
    <x v="0"/>
    <x v="0"/>
    <x v="0"/>
  </r>
  <r>
    <n v="3"/>
    <x v="9"/>
    <x v="1"/>
    <x v="37"/>
    <x v="1"/>
    <n v="283"/>
    <m/>
    <x v="0"/>
    <x v="0"/>
    <x v="0"/>
    <x v="0"/>
    <x v="0"/>
    <x v="0"/>
  </r>
  <r>
    <n v="1"/>
    <x v="9"/>
    <x v="3"/>
    <x v="45"/>
    <x v="26"/>
    <n v="731"/>
    <m/>
    <x v="0"/>
    <x v="0"/>
    <x v="0"/>
    <x v="0"/>
    <x v="0"/>
    <x v="2"/>
  </r>
  <r>
    <n v="2"/>
    <x v="9"/>
    <x v="3"/>
    <x v="48"/>
    <x v="26"/>
    <n v="1165"/>
    <m/>
    <x v="0"/>
    <x v="0"/>
    <x v="0"/>
    <x v="0"/>
    <x v="0"/>
    <x v="2"/>
  </r>
  <r>
    <n v="3"/>
    <x v="9"/>
    <x v="3"/>
    <x v="49"/>
    <x v="26"/>
    <n v="248"/>
    <m/>
    <x v="0"/>
    <x v="0"/>
    <x v="0"/>
    <x v="0"/>
    <x v="0"/>
    <x v="2"/>
  </r>
  <r>
    <n v="1"/>
    <x v="10"/>
    <x v="0"/>
    <x v="47"/>
    <x v="22"/>
    <n v="3799"/>
    <m/>
    <x v="1"/>
    <x v="1"/>
    <x v="0"/>
    <x v="0"/>
    <x v="0"/>
    <x v="0"/>
  </r>
  <r>
    <n v="2"/>
    <x v="10"/>
    <x v="0"/>
    <x v="50"/>
    <x v="27"/>
    <n v="6707"/>
    <m/>
    <x v="8"/>
    <x v="6"/>
    <x v="0"/>
    <x v="0"/>
    <x v="0"/>
    <x v="0"/>
  </r>
  <r>
    <n v="1"/>
    <x v="10"/>
    <x v="2"/>
    <x v="49"/>
    <x v="25"/>
    <n v="4312"/>
    <m/>
    <x v="0"/>
    <x v="0"/>
    <x v="0"/>
    <x v="0"/>
    <x v="0"/>
    <x v="2"/>
  </r>
  <r>
    <n v="2"/>
    <x v="10"/>
    <x v="2"/>
    <x v="51"/>
    <x v="19"/>
    <n v="303"/>
    <m/>
    <x v="4"/>
    <x v="3"/>
    <x v="0"/>
    <x v="0"/>
    <x v="0"/>
    <x v="2"/>
  </r>
  <r>
    <n v="3"/>
    <x v="10"/>
    <x v="2"/>
    <x v="52"/>
    <x v="28"/>
    <n v="450"/>
    <m/>
    <x v="3"/>
    <x v="3"/>
    <x v="0"/>
    <x v="0"/>
    <x v="0"/>
    <x v="2"/>
  </r>
  <r>
    <n v="4"/>
    <x v="10"/>
    <x v="2"/>
    <x v="53"/>
    <x v="28"/>
    <n v="571"/>
    <m/>
    <x v="3"/>
    <x v="3"/>
    <x v="0"/>
    <x v="0"/>
    <x v="0"/>
    <x v="2"/>
  </r>
  <r>
    <n v="5"/>
    <x v="10"/>
    <x v="2"/>
    <x v="42"/>
    <x v="29"/>
    <n v="450"/>
    <m/>
    <x v="12"/>
    <x v="3"/>
    <x v="0"/>
    <x v="0"/>
    <x v="0"/>
    <x v="2"/>
  </r>
  <r>
    <n v="6"/>
    <x v="10"/>
    <x v="2"/>
    <x v="54"/>
    <x v="29"/>
    <n v="550"/>
    <m/>
    <x v="12"/>
    <x v="3"/>
    <x v="0"/>
    <x v="0"/>
    <x v="0"/>
    <x v="2"/>
  </r>
  <r>
    <n v="7"/>
    <x v="10"/>
    <x v="2"/>
    <x v="55"/>
    <x v="29"/>
    <n v="942"/>
    <m/>
    <x v="13"/>
    <x v="4"/>
    <x v="0"/>
    <x v="0"/>
    <x v="0"/>
    <x v="2"/>
  </r>
  <r>
    <n v="1"/>
    <x v="10"/>
    <x v="1"/>
    <x v="37"/>
    <x v="1"/>
    <n v="633"/>
    <m/>
    <x v="0"/>
    <x v="0"/>
    <x v="0"/>
    <x v="0"/>
    <x v="0"/>
    <x v="0"/>
  </r>
  <r>
    <n v="2"/>
    <x v="10"/>
    <x v="1"/>
    <x v="38"/>
    <x v="1"/>
    <n v="436"/>
    <m/>
    <x v="0"/>
    <x v="0"/>
    <x v="0"/>
    <x v="0"/>
    <x v="0"/>
    <x v="0"/>
  </r>
  <r>
    <n v="3"/>
    <x v="10"/>
    <x v="1"/>
    <x v="39"/>
    <x v="1"/>
    <n v="75"/>
    <m/>
    <x v="4"/>
    <x v="3"/>
    <x v="0"/>
    <x v="0"/>
    <x v="0"/>
    <x v="0"/>
  </r>
  <r>
    <n v="4"/>
    <x v="10"/>
    <x v="1"/>
    <x v="40"/>
    <x v="1"/>
    <n v="87"/>
    <m/>
    <x v="3"/>
    <x v="3"/>
    <x v="0"/>
    <x v="0"/>
    <x v="0"/>
    <x v="0"/>
  </r>
  <r>
    <n v="5"/>
    <x v="10"/>
    <x v="1"/>
    <x v="41"/>
    <x v="1"/>
    <n v="2588"/>
    <m/>
    <x v="1"/>
    <x v="1"/>
    <x v="0"/>
    <x v="0"/>
    <x v="0"/>
    <x v="0"/>
  </r>
  <r>
    <n v="1"/>
    <x v="10"/>
    <x v="3"/>
    <x v="49"/>
    <x v="30"/>
    <n v="3282"/>
    <m/>
    <x v="0"/>
    <x v="0"/>
    <x v="0"/>
    <x v="0"/>
    <x v="0"/>
    <x v="2"/>
  </r>
  <r>
    <n v="1"/>
    <x v="11"/>
    <x v="0"/>
    <x v="50"/>
    <x v="27"/>
    <n v="233"/>
    <m/>
    <x v="8"/>
    <x v="6"/>
    <x v="0"/>
    <x v="0"/>
    <x v="0"/>
    <x v="0"/>
  </r>
  <r>
    <n v="2"/>
    <x v="11"/>
    <x v="0"/>
    <x v="56"/>
    <x v="9"/>
    <n v="3872"/>
    <m/>
    <x v="8"/>
    <x v="6"/>
    <x v="0"/>
    <x v="0"/>
    <x v="0"/>
    <x v="0"/>
  </r>
  <r>
    <n v="3"/>
    <x v="11"/>
    <x v="0"/>
    <x v="57"/>
    <x v="22"/>
    <n v="1987"/>
    <m/>
    <x v="1"/>
    <x v="1"/>
    <x v="0"/>
    <x v="0"/>
    <x v="0"/>
    <x v="0"/>
  </r>
  <r>
    <n v="4"/>
    <x v="11"/>
    <x v="0"/>
    <x v="58"/>
    <x v="17"/>
    <n v="150"/>
    <m/>
    <x v="3"/>
    <x v="3"/>
    <x v="0"/>
    <x v="0"/>
    <x v="0"/>
    <x v="0"/>
  </r>
  <r>
    <n v="5"/>
    <x v="11"/>
    <x v="0"/>
    <x v="59"/>
    <x v="16"/>
    <n v="150"/>
    <m/>
    <x v="4"/>
    <x v="3"/>
    <x v="0"/>
    <x v="0"/>
    <x v="0"/>
    <x v="0"/>
  </r>
  <r>
    <n v="6"/>
    <x v="11"/>
    <x v="0"/>
    <x v="60"/>
    <x v="0"/>
    <n v="1967"/>
    <m/>
    <x v="0"/>
    <x v="0"/>
    <x v="0"/>
    <x v="0"/>
    <x v="0"/>
    <x v="0"/>
  </r>
  <r>
    <n v="1"/>
    <x v="11"/>
    <x v="2"/>
    <x v="55"/>
    <x v="29"/>
    <n v="8081"/>
    <m/>
    <x v="13"/>
    <x v="4"/>
    <x v="0"/>
    <x v="0"/>
    <x v="0"/>
    <x v="2"/>
  </r>
  <r>
    <n v="2"/>
    <x v="11"/>
    <x v="2"/>
    <x v="61"/>
    <x v="10"/>
    <n v="450"/>
    <m/>
    <x v="13"/>
    <x v="4"/>
    <x v="0"/>
    <x v="0"/>
    <x v="0"/>
    <x v="2"/>
  </r>
  <r>
    <n v="3"/>
    <x v="11"/>
    <x v="2"/>
    <x v="62"/>
    <x v="10"/>
    <n v="1003"/>
    <m/>
    <x v="13"/>
    <x v="4"/>
    <x v="0"/>
    <x v="0"/>
    <x v="0"/>
    <x v="2"/>
  </r>
  <r>
    <n v="1"/>
    <x v="11"/>
    <x v="1"/>
    <x v="41"/>
    <x v="21"/>
    <n v="1185"/>
    <m/>
    <x v="1"/>
    <x v="1"/>
    <x v="0"/>
    <x v="0"/>
    <x v="0"/>
    <x v="0"/>
  </r>
  <r>
    <n v="2"/>
    <x v="11"/>
    <x v="1"/>
    <x v="46"/>
    <x v="21"/>
    <n v="3356"/>
    <m/>
    <x v="7"/>
    <x v="5"/>
    <x v="0"/>
    <x v="0"/>
    <x v="0"/>
    <x v="0"/>
  </r>
  <r>
    <n v="3"/>
    <x v="11"/>
    <x v="1"/>
    <x v="47"/>
    <x v="21"/>
    <n v="1707"/>
    <m/>
    <x v="1"/>
    <x v="1"/>
    <x v="0"/>
    <x v="0"/>
    <x v="0"/>
    <x v="0"/>
  </r>
  <r>
    <n v="1"/>
    <x v="11"/>
    <x v="3"/>
    <x v="49"/>
    <x v="30"/>
    <n v="575"/>
    <m/>
    <x v="0"/>
    <x v="0"/>
    <x v="0"/>
    <x v="0"/>
    <x v="0"/>
    <x v="2"/>
  </r>
  <r>
    <n v="1"/>
    <x v="12"/>
    <x v="0"/>
    <x v="60"/>
    <x v="0"/>
    <n v="9987"/>
    <m/>
    <x v="0"/>
    <x v="0"/>
    <x v="0"/>
    <x v="0"/>
    <x v="0"/>
    <x v="0"/>
  </r>
  <r>
    <n v="1"/>
    <x v="12"/>
    <x v="2"/>
    <x v="62"/>
    <x v="10"/>
    <n v="8660"/>
    <m/>
    <x v="13"/>
    <x v="4"/>
    <x v="0"/>
    <x v="0"/>
    <x v="0"/>
    <x v="2"/>
  </r>
  <r>
    <n v="2"/>
    <x v="12"/>
    <x v="2"/>
    <x v="63"/>
    <x v="14"/>
    <n v="450"/>
    <m/>
    <x v="13"/>
    <x v="4"/>
    <x v="0"/>
    <x v="0"/>
    <x v="0"/>
    <x v="2"/>
  </r>
  <r>
    <n v="3"/>
    <x v="12"/>
    <x v="2"/>
    <x v="64"/>
    <x v="14"/>
    <n v="2575"/>
    <m/>
    <x v="14"/>
    <x v="4"/>
    <x v="0"/>
    <x v="0"/>
    <x v="0"/>
    <x v="2"/>
  </r>
  <r>
    <n v="1"/>
    <x v="12"/>
    <x v="1"/>
    <x v="47"/>
    <x v="1"/>
    <n v="2515"/>
    <m/>
    <x v="1"/>
    <x v="1"/>
    <x v="0"/>
    <x v="0"/>
    <x v="0"/>
    <x v="0"/>
  </r>
  <r>
    <n v="1"/>
    <x v="13"/>
    <x v="2"/>
    <x v="64"/>
    <x v="14"/>
    <n v="6252"/>
    <m/>
    <x v="14"/>
    <x v="4"/>
    <x v="0"/>
    <x v="0"/>
    <x v="0"/>
    <x v="2"/>
  </r>
  <r>
    <n v="1"/>
    <x v="13"/>
    <x v="1"/>
    <x v="41"/>
    <x v="12"/>
    <n v="295"/>
    <m/>
    <x v="1"/>
    <x v="1"/>
    <x v="0"/>
    <x v="0"/>
    <x v="0"/>
    <x v="0"/>
  </r>
  <r>
    <n v="2"/>
    <x v="13"/>
    <x v="1"/>
    <x v="47"/>
    <x v="12"/>
    <n v="733"/>
    <m/>
    <x v="1"/>
    <x v="1"/>
    <x v="0"/>
    <x v="0"/>
    <x v="0"/>
    <x v="0"/>
  </r>
  <r>
    <n v="1"/>
    <x v="14"/>
    <x v="2"/>
    <x v="65"/>
    <x v="6"/>
    <n v="450"/>
    <m/>
    <x v="14"/>
    <x v="4"/>
    <x v="0"/>
    <x v="0"/>
    <x v="0"/>
    <x v="2"/>
  </r>
  <r>
    <n v="2"/>
    <x v="14"/>
    <x v="2"/>
    <x v="66"/>
    <x v="6"/>
    <n v="4134"/>
    <m/>
    <x v="14"/>
    <x v="4"/>
    <x v="0"/>
    <x v="0"/>
    <x v="0"/>
    <x v="2"/>
  </r>
  <r>
    <n v="1"/>
    <x v="15"/>
    <x v="0"/>
    <x v="67"/>
    <x v="16"/>
    <n v="156"/>
    <m/>
    <x v="4"/>
    <x v="3"/>
    <x v="0"/>
    <x v="0"/>
    <x v="0"/>
    <x v="0"/>
  </r>
  <r>
    <n v="2"/>
    <x v="15"/>
    <x v="0"/>
    <x v="68"/>
    <x v="31"/>
    <n v="159"/>
    <m/>
    <x v="3"/>
    <x v="3"/>
    <x v="0"/>
    <x v="0"/>
    <x v="0"/>
    <x v="0"/>
  </r>
  <r>
    <n v="3"/>
    <x v="15"/>
    <x v="0"/>
    <x v="69"/>
    <x v="5"/>
    <n v="4162"/>
    <m/>
    <x v="1"/>
    <x v="1"/>
    <x v="0"/>
    <x v="0"/>
    <x v="0"/>
    <x v="0"/>
  </r>
  <r>
    <n v="1"/>
    <x v="15"/>
    <x v="2"/>
    <x v="66"/>
    <x v="6"/>
    <n v="416"/>
    <m/>
    <x v="14"/>
    <x v="4"/>
    <x v="0"/>
    <x v="0"/>
    <x v="0"/>
    <x v="2"/>
  </r>
  <r>
    <n v="2"/>
    <x v="15"/>
    <x v="2"/>
    <x v="70"/>
    <x v="19"/>
    <n v="307"/>
    <m/>
    <x v="4"/>
    <x v="3"/>
    <x v="0"/>
    <x v="0"/>
    <x v="0"/>
    <x v="2"/>
  </r>
  <r>
    <n v="3"/>
    <x v="15"/>
    <x v="2"/>
    <x v="71"/>
    <x v="32"/>
    <n v="6687"/>
    <m/>
    <x v="8"/>
    <x v="6"/>
    <x v="0"/>
    <x v="0"/>
    <x v="0"/>
    <x v="2"/>
  </r>
  <r>
    <n v="1"/>
    <x v="15"/>
    <x v="1"/>
    <x v="57"/>
    <x v="1"/>
    <n v="814"/>
    <m/>
    <x v="1"/>
    <x v="1"/>
    <x v="0"/>
    <x v="0"/>
    <x v="0"/>
    <x v="0"/>
  </r>
  <r>
    <n v="1"/>
    <x v="16"/>
    <x v="0"/>
    <x v="69"/>
    <x v="5"/>
    <n v="6846"/>
    <m/>
    <x v="1"/>
    <x v="1"/>
    <x v="0"/>
    <x v="0"/>
    <x v="0"/>
    <x v="0"/>
  </r>
  <r>
    <n v="1"/>
    <x v="16"/>
    <x v="2"/>
    <x v="72"/>
    <x v="33"/>
    <n v="3730"/>
    <m/>
    <x v="8"/>
    <x v="6"/>
    <x v="0"/>
    <x v="0"/>
    <x v="0"/>
    <x v="2"/>
  </r>
  <r>
    <n v="2"/>
    <x v="16"/>
    <x v="2"/>
    <x v="73"/>
    <x v="34"/>
    <n v="850"/>
    <m/>
    <x v="8"/>
    <x v="6"/>
    <x v="0"/>
    <x v="0"/>
    <x v="0"/>
    <x v="2"/>
  </r>
  <r>
    <n v="3"/>
    <x v="16"/>
    <x v="2"/>
    <x v="74"/>
    <x v="34"/>
    <n v="2301"/>
    <m/>
    <x v="8"/>
    <x v="6"/>
    <x v="0"/>
    <x v="0"/>
    <x v="0"/>
    <x v="2"/>
  </r>
  <r>
    <n v="4"/>
    <x v="16"/>
    <x v="2"/>
    <x v="75"/>
    <x v="35"/>
    <n v="4264"/>
    <m/>
    <x v="8"/>
    <x v="6"/>
    <x v="0"/>
    <x v="0"/>
    <x v="0"/>
    <x v="2"/>
  </r>
  <r>
    <n v="1"/>
    <x v="16"/>
    <x v="1"/>
    <x v="57"/>
    <x v="1"/>
    <n v="1063"/>
    <m/>
    <x v="1"/>
    <x v="1"/>
    <x v="0"/>
    <x v="0"/>
    <x v="0"/>
    <x v="0"/>
  </r>
  <r>
    <n v="2"/>
    <x v="16"/>
    <x v="1"/>
    <x v="76"/>
    <x v="1"/>
    <n v="112"/>
    <m/>
    <x v="15"/>
    <x v="2"/>
    <x v="0"/>
    <x v="0"/>
    <x v="0"/>
    <x v="1"/>
  </r>
  <r>
    <n v="3"/>
    <x v="16"/>
    <x v="1"/>
    <x v="77"/>
    <x v="13"/>
    <n v="1718"/>
    <m/>
    <x v="11"/>
    <x v="3"/>
    <x v="0"/>
    <x v="0"/>
    <x v="0"/>
    <x v="3"/>
  </r>
  <r>
    <n v="1"/>
    <x v="17"/>
    <x v="2"/>
    <x v="75"/>
    <x v="35"/>
    <n v="199"/>
    <m/>
    <x v="8"/>
    <x v="6"/>
    <x v="0"/>
    <x v="0"/>
    <x v="0"/>
    <x v="2"/>
  </r>
  <r>
    <n v="2"/>
    <x v="17"/>
    <x v="2"/>
    <x v="78"/>
    <x v="19"/>
    <n v="309"/>
    <m/>
    <x v="4"/>
    <x v="3"/>
    <x v="0"/>
    <x v="0"/>
    <x v="0"/>
    <x v="2"/>
  </r>
  <r>
    <n v="3"/>
    <x v="17"/>
    <x v="2"/>
    <x v="79"/>
    <x v="36"/>
    <n v="1056"/>
    <m/>
    <x v="3"/>
    <x v="3"/>
    <x v="0"/>
    <x v="0"/>
    <x v="0"/>
    <x v="2"/>
  </r>
  <r>
    <n v="4"/>
    <x v="17"/>
    <x v="2"/>
    <x v="80"/>
    <x v="29"/>
    <n v="450"/>
    <m/>
    <x v="12"/>
    <x v="3"/>
    <x v="0"/>
    <x v="0"/>
    <x v="0"/>
    <x v="2"/>
  </r>
  <r>
    <n v="5"/>
    <x v="17"/>
    <x v="2"/>
    <x v="81"/>
    <x v="29"/>
    <n v="550"/>
    <m/>
    <x v="12"/>
    <x v="3"/>
    <x v="0"/>
    <x v="0"/>
    <x v="0"/>
    <x v="2"/>
  </r>
  <r>
    <n v="6"/>
    <x v="17"/>
    <x v="2"/>
    <x v="82"/>
    <x v="29"/>
    <n v="6094"/>
    <m/>
    <x v="16"/>
    <x v="4"/>
    <x v="0"/>
    <x v="0"/>
    <x v="0"/>
    <x v="2"/>
  </r>
  <r>
    <n v="1"/>
    <x v="17"/>
    <x v="1"/>
    <x v="77"/>
    <x v="13"/>
    <n v="3258"/>
    <m/>
    <x v="11"/>
    <x v="3"/>
    <x v="0"/>
    <x v="0"/>
    <x v="0"/>
    <x v="3"/>
  </r>
  <r>
    <n v="1"/>
    <x v="18"/>
    <x v="0"/>
    <x v="83"/>
    <x v="31"/>
    <n v="5916"/>
    <m/>
    <x v="3"/>
    <x v="3"/>
    <x v="0"/>
    <x v="0"/>
    <x v="0"/>
    <x v="0"/>
  </r>
  <r>
    <n v="2"/>
    <x v="18"/>
    <x v="0"/>
    <x v="84"/>
    <x v="4"/>
    <n v="1085"/>
    <m/>
    <x v="3"/>
    <x v="3"/>
    <x v="0"/>
    <x v="0"/>
    <x v="0"/>
    <x v="0"/>
  </r>
  <r>
    <n v="1"/>
    <x v="18"/>
    <x v="2"/>
    <x v="82"/>
    <x v="29"/>
    <n v="2857"/>
    <m/>
    <x v="16"/>
    <x v="4"/>
    <x v="0"/>
    <x v="0"/>
    <x v="0"/>
    <x v="2"/>
  </r>
  <r>
    <n v="2"/>
    <x v="18"/>
    <x v="2"/>
    <x v="85"/>
    <x v="10"/>
    <n v="450"/>
    <m/>
    <x v="16"/>
    <x v="4"/>
    <x v="0"/>
    <x v="0"/>
    <x v="0"/>
    <x v="2"/>
  </r>
  <r>
    <n v="3"/>
    <x v="18"/>
    <x v="2"/>
    <x v="86"/>
    <x v="10"/>
    <n v="4275"/>
    <m/>
    <x v="16"/>
    <x v="4"/>
    <x v="0"/>
    <x v="0"/>
    <x v="0"/>
    <x v="2"/>
  </r>
  <r>
    <n v="1"/>
    <x v="19"/>
    <x v="2"/>
    <x v="86"/>
    <x v="14"/>
    <n v="450"/>
    <m/>
    <x v="16"/>
    <x v="4"/>
    <x v="0"/>
    <x v="0"/>
    <x v="0"/>
    <x v="2"/>
  </r>
  <r>
    <n v="2"/>
    <x v="19"/>
    <x v="2"/>
    <x v="87"/>
    <x v="10"/>
    <n v="7495"/>
    <m/>
    <x v="16"/>
    <x v="4"/>
    <x v="0"/>
    <x v="0"/>
    <x v="0"/>
    <x v="2"/>
  </r>
  <r>
    <n v="1"/>
    <x v="20"/>
    <x v="0"/>
    <x v="88"/>
    <x v="16"/>
    <n v="150"/>
    <m/>
    <x v="4"/>
    <x v="3"/>
    <x v="0"/>
    <x v="0"/>
    <x v="0"/>
    <x v="0"/>
  </r>
  <r>
    <n v="2"/>
    <x v="20"/>
    <x v="0"/>
    <x v="89"/>
    <x v="2"/>
    <n v="6726"/>
    <m/>
    <x v="0"/>
    <x v="0"/>
    <x v="0"/>
    <x v="0"/>
    <x v="0"/>
    <x v="0"/>
  </r>
  <r>
    <n v="1"/>
    <x v="20"/>
    <x v="2"/>
    <x v="90"/>
    <x v="6"/>
    <n v="450"/>
    <m/>
    <x v="16"/>
    <x v="4"/>
    <x v="0"/>
    <x v="0"/>
    <x v="0"/>
    <x v="2"/>
  </r>
  <r>
    <n v="2"/>
    <x v="20"/>
    <x v="2"/>
    <x v="91"/>
    <x v="6"/>
    <n v="5428"/>
    <m/>
    <x v="17"/>
    <x v="4"/>
    <x v="0"/>
    <x v="0"/>
    <x v="0"/>
    <x v="2"/>
  </r>
  <r>
    <n v="1"/>
    <x v="20"/>
    <x v="1"/>
    <x v="69"/>
    <x v="1"/>
    <n v="3354"/>
    <m/>
    <x v="1"/>
    <x v="1"/>
    <x v="0"/>
    <x v="0"/>
    <x v="0"/>
    <x v="0"/>
  </r>
  <r>
    <n v="1"/>
    <x v="21"/>
    <x v="0"/>
    <x v="89"/>
    <x v="2"/>
    <n v="7274"/>
    <m/>
    <x v="0"/>
    <x v="0"/>
    <x v="0"/>
    <x v="0"/>
    <x v="0"/>
    <x v="0"/>
  </r>
  <r>
    <n v="2"/>
    <x v="21"/>
    <x v="0"/>
    <x v="92"/>
    <x v="16"/>
    <n v="150"/>
    <m/>
    <x v="4"/>
    <x v="3"/>
    <x v="0"/>
    <x v="0"/>
    <x v="0"/>
    <x v="0"/>
  </r>
  <r>
    <n v="3"/>
    <x v="21"/>
    <x v="0"/>
    <x v="93"/>
    <x v="4"/>
    <n v="149"/>
    <m/>
    <x v="3"/>
    <x v="3"/>
    <x v="0"/>
    <x v="0"/>
    <x v="0"/>
    <x v="0"/>
  </r>
  <r>
    <n v="4"/>
    <x v="21"/>
    <x v="0"/>
    <x v="94"/>
    <x v="22"/>
    <n v="1003"/>
    <m/>
    <x v="1"/>
    <x v="1"/>
    <x v="0"/>
    <x v="0"/>
    <x v="0"/>
    <x v="0"/>
  </r>
  <r>
    <n v="5"/>
    <x v="21"/>
    <x v="0"/>
    <x v="95"/>
    <x v="7"/>
    <n v="2135"/>
    <m/>
    <x v="7"/>
    <x v="5"/>
    <x v="0"/>
    <x v="0"/>
    <x v="0"/>
    <x v="0"/>
  </r>
  <r>
    <n v="1"/>
    <x v="21"/>
    <x v="2"/>
    <x v="91"/>
    <x v="6"/>
    <n v="3992"/>
    <m/>
    <x v="17"/>
    <x v="4"/>
    <x v="0"/>
    <x v="0"/>
    <x v="0"/>
    <x v="2"/>
  </r>
  <r>
    <n v="1"/>
    <x v="21"/>
    <x v="1"/>
    <x v="69"/>
    <x v="1"/>
    <n v="2810"/>
    <m/>
    <x v="1"/>
    <x v="1"/>
    <x v="0"/>
    <x v="0"/>
    <x v="0"/>
    <x v="0"/>
  </r>
  <r>
    <n v="2"/>
    <x v="21"/>
    <x v="1"/>
    <x v="47"/>
    <x v="37"/>
    <n v="1055"/>
    <m/>
    <x v="1"/>
    <x v="1"/>
    <x v="0"/>
    <x v="0"/>
    <x v="0"/>
    <x v="0"/>
  </r>
  <r>
    <n v="3"/>
    <x v="21"/>
    <x v="1"/>
    <x v="57"/>
    <x v="37"/>
    <n v="84"/>
    <m/>
    <x v="1"/>
    <x v="1"/>
    <x v="0"/>
    <x v="0"/>
    <x v="0"/>
    <x v="0"/>
  </r>
  <r>
    <n v="4"/>
    <x v="21"/>
    <x v="1"/>
    <x v="69"/>
    <x v="37"/>
    <n v="1805"/>
    <m/>
    <x v="1"/>
    <x v="1"/>
    <x v="0"/>
    <x v="0"/>
    <x v="0"/>
    <x v="0"/>
  </r>
  <r>
    <n v="1"/>
    <x v="22"/>
    <x v="0"/>
    <x v="95"/>
    <x v="7"/>
    <n v="2417"/>
    <m/>
    <x v="7"/>
    <x v="5"/>
    <x v="0"/>
    <x v="0"/>
    <x v="0"/>
    <x v="0"/>
  </r>
  <r>
    <n v="2"/>
    <x v="22"/>
    <x v="0"/>
    <x v="96"/>
    <x v="22"/>
    <n v="1032"/>
    <m/>
    <x v="1"/>
    <x v="1"/>
    <x v="0"/>
    <x v="0"/>
    <x v="0"/>
    <x v="0"/>
  </r>
  <r>
    <n v="3"/>
    <x v="22"/>
    <x v="0"/>
    <x v="97"/>
    <x v="38"/>
    <n v="5527"/>
    <m/>
    <x v="8"/>
    <x v="6"/>
    <x v="0"/>
    <x v="0"/>
    <x v="0"/>
    <x v="0"/>
  </r>
  <r>
    <n v="4"/>
    <x v="22"/>
    <x v="0"/>
    <x v="98"/>
    <x v="8"/>
    <n v="4863"/>
    <m/>
    <x v="8"/>
    <x v="6"/>
    <x v="0"/>
    <x v="0"/>
    <x v="0"/>
    <x v="0"/>
  </r>
  <r>
    <n v="1"/>
    <x v="22"/>
    <x v="2"/>
    <x v="99"/>
    <x v="39"/>
    <n v="450"/>
    <m/>
    <x v="17"/>
    <x v="4"/>
    <x v="0"/>
    <x v="0"/>
    <x v="0"/>
    <x v="2"/>
  </r>
  <r>
    <n v="2"/>
    <x v="22"/>
    <x v="2"/>
    <x v="100"/>
    <x v="39"/>
    <n v="5276"/>
    <m/>
    <x v="17"/>
    <x v="4"/>
    <x v="0"/>
    <x v="0"/>
    <x v="0"/>
    <x v="2"/>
  </r>
  <r>
    <n v="1"/>
    <x v="23"/>
    <x v="0"/>
    <x v="98"/>
    <x v="8"/>
    <n v="1640"/>
    <m/>
    <x v="8"/>
    <x v="6"/>
    <x v="0"/>
    <x v="0"/>
    <x v="0"/>
    <x v="0"/>
  </r>
  <r>
    <n v="2"/>
    <x v="23"/>
    <x v="0"/>
    <x v="101"/>
    <x v="22"/>
    <n v="5367"/>
    <m/>
    <x v="1"/>
    <x v="1"/>
    <x v="0"/>
    <x v="0"/>
    <x v="0"/>
    <x v="0"/>
  </r>
  <r>
    <n v="1"/>
    <x v="23"/>
    <x v="2"/>
    <x v="100"/>
    <x v="40"/>
    <n v="4259"/>
    <m/>
    <x v="17"/>
    <x v="4"/>
    <x v="0"/>
    <x v="0"/>
    <x v="0"/>
    <x v="2"/>
  </r>
  <r>
    <n v="1"/>
    <x v="23"/>
    <x v="1"/>
    <x v="93"/>
    <x v="1"/>
    <n v="107"/>
    <m/>
    <x v="3"/>
    <x v="3"/>
    <x v="0"/>
    <x v="0"/>
    <x v="0"/>
    <x v="0"/>
  </r>
  <r>
    <n v="2"/>
    <x v="23"/>
    <x v="1"/>
    <x v="94"/>
    <x v="1"/>
    <n v="1059"/>
    <m/>
    <x v="1"/>
    <x v="1"/>
    <x v="0"/>
    <x v="0"/>
    <x v="0"/>
    <x v="0"/>
  </r>
  <r>
    <n v="3"/>
    <x v="23"/>
    <x v="1"/>
    <x v="95"/>
    <x v="1"/>
    <n v="4394"/>
    <m/>
    <x v="7"/>
    <x v="5"/>
    <x v="0"/>
    <x v="0"/>
    <x v="0"/>
    <x v="0"/>
  </r>
  <r>
    <n v="4"/>
    <x v="23"/>
    <x v="1"/>
    <x v="96"/>
    <x v="1"/>
    <n v="509"/>
    <m/>
    <x v="1"/>
    <x v="1"/>
    <x v="0"/>
    <x v="0"/>
    <x v="0"/>
    <x v="0"/>
  </r>
  <r>
    <n v="1"/>
    <x v="24"/>
    <x v="0"/>
    <x v="101"/>
    <x v="22"/>
    <n v="150"/>
    <m/>
    <x v="1"/>
    <x v="1"/>
    <x v="0"/>
    <x v="0"/>
    <x v="0"/>
    <x v="0"/>
  </r>
  <r>
    <n v="2"/>
    <x v="24"/>
    <x v="0"/>
    <x v="102"/>
    <x v="5"/>
    <n v="7465"/>
    <m/>
    <x v="1"/>
    <x v="1"/>
    <x v="0"/>
    <x v="0"/>
    <x v="0"/>
    <x v="0"/>
  </r>
  <r>
    <n v="1"/>
    <x v="24"/>
    <x v="1"/>
    <x v="96"/>
    <x v="1"/>
    <n v="171"/>
    <m/>
    <x v="1"/>
    <x v="1"/>
    <x v="0"/>
    <x v="0"/>
    <x v="0"/>
    <x v="0"/>
  </r>
  <r>
    <n v="1"/>
    <x v="25"/>
    <x v="2"/>
    <x v="103"/>
    <x v="19"/>
    <n v="308"/>
    <m/>
    <x v="4"/>
    <x v="3"/>
    <x v="0"/>
    <x v="0"/>
    <x v="0"/>
    <x v="2"/>
  </r>
  <r>
    <n v="2"/>
    <x v="25"/>
    <x v="2"/>
    <x v="104"/>
    <x v="41"/>
    <n v="1488"/>
    <m/>
    <x v="8"/>
    <x v="6"/>
    <x v="0"/>
    <x v="0"/>
    <x v="0"/>
    <x v="2"/>
  </r>
  <r>
    <n v="1"/>
    <x v="26"/>
    <x v="0"/>
    <x v="105"/>
    <x v="31"/>
    <n v="3684"/>
    <m/>
    <x v="3"/>
    <x v="3"/>
    <x v="0"/>
    <x v="0"/>
    <x v="0"/>
    <x v="0"/>
  </r>
  <r>
    <n v="2"/>
    <x v="26"/>
    <x v="0"/>
    <x v="106"/>
    <x v="4"/>
    <n v="1286"/>
    <m/>
    <x v="3"/>
    <x v="3"/>
    <x v="0"/>
    <x v="0"/>
    <x v="0"/>
    <x v="0"/>
  </r>
  <r>
    <n v="1"/>
    <x v="26"/>
    <x v="2"/>
    <x v="104"/>
    <x v="32"/>
    <n v="4901"/>
    <m/>
    <x v="8"/>
    <x v="6"/>
    <x v="0"/>
    <x v="0"/>
    <x v="0"/>
    <x v="2"/>
  </r>
  <r>
    <n v="2"/>
    <x v="26"/>
    <x v="2"/>
    <x v="107"/>
    <x v="32"/>
    <n v="5430"/>
    <m/>
    <x v="8"/>
    <x v="6"/>
    <x v="0"/>
    <x v="0"/>
    <x v="0"/>
    <x v="2"/>
  </r>
  <r>
    <n v="1"/>
    <x v="27"/>
    <x v="2"/>
    <x v="108"/>
    <x v="19"/>
    <n v="205"/>
    <m/>
    <x v="4"/>
    <x v="3"/>
    <x v="0"/>
    <x v="0"/>
    <x v="0"/>
    <x v="2"/>
  </r>
  <r>
    <n v="2"/>
    <x v="27"/>
    <x v="2"/>
    <x v="79"/>
    <x v="36"/>
    <n v="1013"/>
    <m/>
    <x v="3"/>
    <x v="3"/>
    <x v="0"/>
    <x v="0"/>
    <x v="0"/>
    <x v="2"/>
  </r>
  <r>
    <n v="3"/>
    <x v="27"/>
    <x v="2"/>
    <x v="109"/>
    <x v="29"/>
    <n v="450"/>
    <m/>
    <x v="12"/>
    <x v="3"/>
    <x v="0"/>
    <x v="0"/>
    <x v="0"/>
    <x v="2"/>
  </r>
  <r>
    <n v="4"/>
    <x v="27"/>
    <x v="2"/>
    <x v="110"/>
    <x v="29"/>
    <n v="550"/>
    <m/>
    <x v="12"/>
    <x v="3"/>
    <x v="0"/>
    <x v="0"/>
    <x v="0"/>
    <x v="2"/>
  </r>
  <r>
    <n v="5"/>
    <x v="27"/>
    <x v="2"/>
    <x v="111"/>
    <x v="29"/>
    <n v="4970"/>
    <m/>
    <x v="18"/>
    <x v="4"/>
    <x v="0"/>
    <x v="0"/>
    <x v="0"/>
    <x v="2"/>
  </r>
  <r>
    <n v="6"/>
    <x v="27"/>
    <x v="2"/>
    <x v="112"/>
    <x v="14"/>
    <n v="450"/>
    <m/>
    <x v="18"/>
    <x v="4"/>
    <x v="0"/>
    <x v="0"/>
    <x v="0"/>
    <x v="2"/>
  </r>
  <r>
    <n v="7"/>
    <x v="27"/>
    <x v="2"/>
    <x v="113"/>
    <x v="14"/>
    <n v="114"/>
    <m/>
    <x v="5"/>
    <x v="4"/>
    <x v="0"/>
    <x v="0"/>
    <x v="0"/>
    <x v="2"/>
  </r>
  <r>
    <n v="1"/>
    <x v="28"/>
    <x v="0"/>
    <x v="114"/>
    <x v="31"/>
    <n v="1000"/>
    <m/>
    <x v="12"/>
    <x v="3"/>
    <x v="0"/>
    <x v="0"/>
    <x v="0"/>
    <x v="0"/>
  </r>
  <r>
    <n v="2"/>
    <x v="28"/>
    <x v="0"/>
    <x v="115"/>
    <x v="42"/>
    <n v="1223"/>
    <m/>
    <x v="16"/>
    <x v="4"/>
    <x v="0"/>
    <x v="0"/>
    <x v="0"/>
    <x v="0"/>
  </r>
  <r>
    <n v="1"/>
    <x v="28"/>
    <x v="2"/>
    <x v="113"/>
    <x v="14"/>
    <n v="7805"/>
    <m/>
    <x v="5"/>
    <x v="4"/>
    <x v="0"/>
    <x v="0"/>
    <x v="0"/>
    <x v="2"/>
  </r>
  <r>
    <n v="1"/>
    <x v="29"/>
    <x v="0"/>
    <x v="115"/>
    <x v="43"/>
    <n v="3734"/>
    <m/>
    <x v="16"/>
    <x v="4"/>
    <x v="0"/>
    <x v="0"/>
    <x v="0"/>
    <x v="0"/>
  </r>
  <r>
    <n v="2"/>
    <x v="29"/>
    <x v="0"/>
    <x v="116"/>
    <x v="44"/>
    <n v="3170"/>
    <m/>
    <x v="16"/>
    <x v="4"/>
    <x v="0"/>
    <x v="0"/>
    <x v="0"/>
    <x v="0"/>
  </r>
  <r>
    <n v="1"/>
    <x v="29"/>
    <x v="2"/>
    <x v="113"/>
    <x v="6"/>
    <n v="221"/>
    <m/>
    <x v="5"/>
    <x v="4"/>
    <x v="0"/>
    <x v="0"/>
    <x v="0"/>
    <x v="2"/>
  </r>
  <r>
    <n v="2"/>
    <x v="29"/>
    <x v="2"/>
    <x v="117"/>
    <x v="6"/>
    <n v="77"/>
    <m/>
    <x v="5"/>
    <x v="4"/>
    <x v="0"/>
    <x v="0"/>
    <x v="0"/>
    <x v="2"/>
  </r>
  <r>
    <n v="3"/>
    <x v="29"/>
    <x v="2"/>
    <x v="118"/>
    <x v="6"/>
    <n v="500"/>
    <m/>
    <x v="12"/>
    <x v="3"/>
    <x v="0"/>
    <x v="0"/>
    <x v="0"/>
    <x v="2"/>
  </r>
  <r>
    <n v="4"/>
    <x v="29"/>
    <x v="2"/>
    <x v="108"/>
    <x v="19"/>
    <n v="202"/>
    <m/>
    <x v="4"/>
    <x v="3"/>
    <x v="0"/>
    <x v="0"/>
    <x v="0"/>
    <x v="2"/>
  </r>
  <r>
    <n v="5"/>
    <x v="29"/>
    <x v="2"/>
    <x v="119"/>
    <x v="45"/>
    <n v="2305"/>
    <m/>
    <x v="0"/>
    <x v="0"/>
    <x v="0"/>
    <x v="0"/>
    <x v="0"/>
    <x v="2"/>
  </r>
  <r>
    <n v="6"/>
    <x v="29"/>
    <x v="2"/>
    <x v="120"/>
    <x v="46"/>
    <n v="450"/>
    <m/>
    <x v="0"/>
    <x v="0"/>
    <x v="0"/>
    <x v="0"/>
    <x v="0"/>
    <x v="2"/>
  </r>
  <r>
    <n v="7"/>
    <x v="29"/>
    <x v="2"/>
    <x v="119"/>
    <x v="46"/>
    <n v="6316"/>
    <m/>
    <x v="0"/>
    <x v="0"/>
    <x v="0"/>
    <x v="0"/>
    <x v="0"/>
    <x v="2"/>
  </r>
  <r>
    <n v="8"/>
    <x v="29"/>
    <x v="2"/>
    <x v="119"/>
    <x v="47"/>
    <n v="450"/>
    <m/>
    <x v="0"/>
    <x v="0"/>
    <x v="0"/>
    <x v="0"/>
    <x v="0"/>
    <x v="2"/>
  </r>
  <r>
    <n v="9"/>
    <x v="29"/>
    <x v="2"/>
    <x v="121"/>
    <x v="47"/>
    <n v="380"/>
    <m/>
    <x v="0"/>
    <x v="0"/>
    <x v="0"/>
    <x v="0"/>
    <x v="0"/>
    <x v="2"/>
  </r>
  <r>
    <n v="1"/>
    <x v="29"/>
    <x v="1"/>
    <x v="101"/>
    <x v="1"/>
    <n v="3350"/>
    <m/>
    <x v="1"/>
    <x v="1"/>
    <x v="0"/>
    <x v="0"/>
    <x v="0"/>
    <x v="0"/>
  </r>
  <r>
    <n v="2"/>
    <x v="29"/>
    <x v="1"/>
    <x v="102"/>
    <x v="1"/>
    <n v="3417"/>
    <m/>
    <x v="1"/>
    <x v="1"/>
    <x v="0"/>
    <x v="0"/>
    <x v="0"/>
    <x v="0"/>
  </r>
  <r>
    <n v="1"/>
    <x v="30"/>
    <x v="0"/>
    <x v="116"/>
    <x v="44"/>
    <n v="3757"/>
    <m/>
    <x v="16"/>
    <x v="4"/>
    <x v="1"/>
    <x v="0"/>
    <x v="0"/>
    <x v="0"/>
  </r>
  <r>
    <n v="2"/>
    <x v="30"/>
    <x v="0"/>
    <x v="122"/>
    <x v="31"/>
    <n v="525"/>
    <m/>
    <x v="12"/>
    <x v="3"/>
    <x v="1"/>
    <x v="0"/>
    <x v="0"/>
    <x v="0"/>
  </r>
  <r>
    <n v="3"/>
    <x v="30"/>
    <x v="0"/>
    <x v="123"/>
    <x v="48"/>
    <n v="987"/>
    <m/>
    <x v="1"/>
    <x v="1"/>
    <x v="1"/>
    <x v="0"/>
    <x v="0"/>
    <x v="0"/>
  </r>
  <r>
    <n v="4"/>
    <x v="30"/>
    <x v="0"/>
    <x v="124"/>
    <x v="49"/>
    <n v="1251"/>
    <m/>
    <x v="8"/>
    <x v="6"/>
    <x v="1"/>
    <x v="0"/>
    <x v="0"/>
    <x v="0"/>
  </r>
  <r>
    <n v="1"/>
    <x v="30"/>
    <x v="2"/>
    <x v="121"/>
    <x v="47"/>
    <n v="4067"/>
    <m/>
    <x v="0"/>
    <x v="0"/>
    <x v="1"/>
    <x v="0"/>
    <x v="0"/>
    <x v="2"/>
  </r>
  <r>
    <n v="2"/>
    <x v="30"/>
    <x v="2"/>
    <x v="108"/>
    <x v="19"/>
    <n v="208"/>
    <m/>
    <x v="4"/>
    <x v="3"/>
    <x v="1"/>
    <x v="0"/>
    <x v="0"/>
    <x v="2"/>
  </r>
  <r>
    <n v="3"/>
    <x v="30"/>
    <x v="2"/>
    <x v="79"/>
    <x v="36"/>
    <n v="1020"/>
    <m/>
    <x v="3"/>
    <x v="3"/>
    <x v="1"/>
    <x v="0"/>
    <x v="0"/>
    <x v="2"/>
  </r>
  <r>
    <n v="4"/>
    <x v="30"/>
    <x v="2"/>
    <x v="118"/>
    <x v="39"/>
    <n v="450"/>
    <m/>
    <x v="12"/>
    <x v="3"/>
    <x v="1"/>
    <x v="0"/>
    <x v="0"/>
    <x v="2"/>
  </r>
  <r>
    <n v="5"/>
    <x v="30"/>
    <x v="2"/>
    <x v="125"/>
    <x v="39"/>
    <n v="550"/>
    <m/>
    <x v="12"/>
    <x v="3"/>
    <x v="1"/>
    <x v="0"/>
    <x v="0"/>
    <x v="2"/>
  </r>
  <r>
    <n v="6"/>
    <x v="30"/>
    <x v="2"/>
    <x v="126"/>
    <x v="39"/>
    <n v="1796"/>
    <m/>
    <x v="19"/>
    <x v="4"/>
    <x v="1"/>
    <x v="0"/>
    <x v="0"/>
    <x v="2"/>
  </r>
  <r>
    <n v="1"/>
    <x v="30"/>
    <x v="1"/>
    <x v="102"/>
    <x v="1"/>
    <n v="3831"/>
    <m/>
    <x v="1"/>
    <x v="1"/>
    <x v="1"/>
    <x v="0"/>
    <x v="0"/>
    <x v="0"/>
  </r>
  <r>
    <n v="2"/>
    <x v="30"/>
    <x v="1"/>
    <x v="105"/>
    <x v="1"/>
    <n v="2544"/>
    <m/>
    <x v="3"/>
    <x v="3"/>
    <x v="1"/>
    <x v="0"/>
    <x v="0"/>
    <x v="0"/>
  </r>
  <r>
    <n v="1"/>
    <x v="31"/>
    <x v="0"/>
    <x v="124"/>
    <x v="49"/>
    <n v="6207"/>
    <m/>
    <x v="8"/>
    <x v="6"/>
    <x v="1"/>
    <x v="0"/>
    <x v="0"/>
    <x v="0"/>
  </r>
  <r>
    <n v="1"/>
    <x v="31"/>
    <x v="2"/>
    <x v="126"/>
    <x v="39"/>
    <n v="3699"/>
    <m/>
    <x v="19"/>
    <x v="4"/>
    <x v="1"/>
    <x v="0"/>
    <x v="0"/>
    <x v="2"/>
  </r>
  <r>
    <n v="2"/>
    <x v="31"/>
    <x v="2"/>
    <x v="127"/>
    <x v="29"/>
    <n v="450"/>
    <m/>
    <x v="19"/>
    <x v="4"/>
    <x v="1"/>
    <x v="0"/>
    <x v="0"/>
    <x v="2"/>
  </r>
  <r>
    <n v="3"/>
    <x v="31"/>
    <x v="2"/>
    <x v="128"/>
    <x v="29"/>
    <n v="1430"/>
    <m/>
    <x v="19"/>
    <x v="4"/>
    <x v="1"/>
    <x v="0"/>
    <x v="0"/>
    <x v="2"/>
  </r>
  <r>
    <n v="1"/>
    <x v="31"/>
    <x v="1"/>
    <x v="105"/>
    <x v="1"/>
    <n v="821"/>
    <m/>
    <x v="3"/>
    <x v="3"/>
    <x v="1"/>
    <x v="0"/>
    <x v="0"/>
    <x v="0"/>
  </r>
  <r>
    <n v="2"/>
    <x v="31"/>
    <x v="1"/>
    <x v="106"/>
    <x v="1"/>
    <n v="1286"/>
    <m/>
    <x v="3"/>
    <x v="3"/>
    <x v="1"/>
    <x v="0"/>
    <x v="0"/>
    <x v="0"/>
  </r>
  <r>
    <n v="3"/>
    <x v="31"/>
    <x v="1"/>
    <x v="114"/>
    <x v="21"/>
    <n v="657"/>
    <m/>
    <x v="12"/>
    <x v="3"/>
    <x v="1"/>
    <x v="0"/>
    <x v="0"/>
    <x v="0"/>
  </r>
  <r>
    <n v="1"/>
    <x v="31"/>
    <x v="4"/>
    <x v="129"/>
    <x v="13"/>
    <n v="1269"/>
    <m/>
    <x v="11"/>
    <x v="3"/>
    <x v="1"/>
    <x v="0"/>
    <x v="0"/>
    <x v="3"/>
  </r>
  <r>
    <n v="1"/>
    <x v="32"/>
    <x v="0"/>
    <x v="124"/>
    <x v="49"/>
    <n v="65"/>
    <m/>
    <x v="8"/>
    <x v="6"/>
    <x v="1"/>
    <x v="0"/>
    <x v="0"/>
    <x v="0"/>
  </r>
  <r>
    <n v="2"/>
    <x v="32"/>
    <x v="0"/>
    <x v="130"/>
    <x v="9"/>
    <n v="4358"/>
    <m/>
    <x v="8"/>
    <x v="6"/>
    <x v="1"/>
    <x v="0"/>
    <x v="0"/>
    <x v="0"/>
  </r>
  <r>
    <n v="1"/>
    <x v="32"/>
    <x v="2"/>
    <x v="128"/>
    <x v="29"/>
    <n v="3093"/>
    <m/>
    <x v="19"/>
    <x v="4"/>
    <x v="1"/>
    <x v="0"/>
    <x v="0"/>
    <x v="2"/>
  </r>
  <r>
    <n v="1"/>
    <x v="32"/>
    <x v="4"/>
    <x v="129"/>
    <x v="13"/>
    <n v="4395"/>
    <m/>
    <x v="11"/>
    <x v="3"/>
    <x v="1"/>
    <x v="0"/>
    <x v="0"/>
    <x v="3"/>
  </r>
  <r>
    <n v="1"/>
    <x v="33"/>
    <x v="0"/>
    <x v="130"/>
    <x v="9"/>
    <n v="2132"/>
    <m/>
    <x v="8"/>
    <x v="6"/>
    <x v="1"/>
    <x v="0"/>
    <x v="0"/>
    <x v="0"/>
  </r>
  <r>
    <n v="2"/>
    <x v="33"/>
    <x v="0"/>
    <x v="131"/>
    <x v="3"/>
    <n v="151"/>
    <m/>
    <x v="4"/>
    <x v="3"/>
    <x v="1"/>
    <x v="0"/>
    <x v="0"/>
    <x v="0"/>
  </r>
  <r>
    <n v="3"/>
    <x v="33"/>
    <x v="0"/>
    <x v="132"/>
    <x v="31"/>
    <n v="387"/>
    <m/>
    <x v="3"/>
    <x v="3"/>
    <x v="1"/>
    <x v="0"/>
    <x v="0"/>
    <x v="0"/>
  </r>
  <r>
    <n v="4"/>
    <x v="33"/>
    <x v="0"/>
    <x v="133"/>
    <x v="48"/>
    <n v="2044"/>
    <m/>
    <x v="1"/>
    <x v="1"/>
    <x v="1"/>
    <x v="0"/>
    <x v="0"/>
    <x v="0"/>
  </r>
  <r>
    <n v="5"/>
    <x v="33"/>
    <x v="0"/>
    <x v="134"/>
    <x v="50"/>
    <n v="3917"/>
    <m/>
    <x v="7"/>
    <x v="5"/>
    <x v="1"/>
    <x v="0"/>
    <x v="0"/>
    <x v="0"/>
  </r>
  <r>
    <n v="6"/>
    <x v="33"/>
    <x v="0"/>
    <x v="135"/>
    <x v="22"/>
    <n v="2940"/>
    <m/>
    <x v="1"/>
    <x v="1"/>
    <x v="1"/>
    <x v="0"/>
    <x v="0"/>
    <x v="0"/>
  </r>
  <r>
    <n v="1"/>
    <x v="33"/>
    <x v="2"/>
    <x v="128"/>
    <x v="29"/>
    <n v="5192"/>
    <m/>
    <x v="19"/>
    <x v="4"/>
    <x v="1"/>
    <x v="0"/>
    <x v="0"/>
    <x v="2"/>
  </r>
  <r>
    <n v="2"/>
    <x v="33"/>
    <x v="2"/>
    <x v="128"/>
    <x v="14"/>
    <n v="450"/>
    <m/>
    <x v="19"/>
    <x v="4"/>
    <x v="1"/>
    <x v="0"/>
    <x v="0"/>
    <x v="2"/>
  </r>
  <r>
    <n v="3"/>
    <x v="33"/>
    <x v="2"/>
    <x v="136"/>
    <x v="14"/>
    <n v="700"/>
    <m/>
    <x v="19"/>
    <x v="4"/>
    <x v="1"/>
    <x v="0"/>
    <x v="0"/>
    <x v="2"/>
  </r>
  <r>
    <n v="1"/>
    <x v="34"/>
    <x v="0"/>
    <x v="135"/>
    <x v="22"/>
    <n v="6314"/>
    <m/>
    <x v="1"/>
    <x v="1"/>
    <x v="1"/>
    <x v="0"/>
    <x v="0"/>
    <x v="0"/>
  </r>
  <r>
    <n v="1"/>
    <x v="34"/>
    <x v="2"/>
    <x v="136"/>
    <x v="14"/>
    <n v="3601"/>
    <m/>
    <x v="19"/>
    <x v="4"/>
    <x v="1"/>
    <x v="0"/>
    <x v="0"/>
    <x v="2"/>
  </r>
  <r>
    <n v="2"/>
    <x v="34"/>
    <x v="2"/>
    <x v="137"/>
    <x v="19"/>
    <n v="209"/>
    <m/>
    <x v="4"/>
    <x v="3"/>
    <x v="1"/>
    <x v="0"/>
    <x v="0"/>
    <x v="2"/>
  </r>
  <r>
    <n v="3"/>
    <x v="34"/>
    <x v="2"/>
    <x v="138"/>
    <x v="51"/>
    <n v="1550"/>
    <m/>
    <x v="0"/>
    <x v="0"/>
    <x v="1"/>
    <x v="0"/>
    <x v="0"/>
    <x v="2"/>
  </r>
  <r>
    <n v="1"/>
    <x v="35"/>
    <x v="0"/>
    <x v="139"/>
    <x v="52"/>
    <n v="249"/>
    <m/>
    <x v="1"/>
    <x v="1"/>
    <x v="1"/>
    <x v="0"/>
    <x v="0"/>
    <x v="0"/>
  </r>
  <r>
    <n v="1"/>
    <x v="35"/>
    <x v="2"/>
    <x v="140"/>
    <x v="51"/>
    <n v="450"/>
    <m/>
    <x v="0"/>
    <x v="0"/>
    <x v="1"/>
    <x v="0"/>
    <x v="0"/>
    <x v="2"/>
  </r>
  <r>
    <n v="2"/>
    <x v="35"/>
    <x v="2"/>
    <x v="141"/>
    <x v="51"/>
    <n v="9344"/>
    <m/>
    <x v="0"/>
    <x v="0"/>
    <x v="1"/>
    <x v="0"/>
    <x v="0"/>
    <x v="2"/>
  </r>
  <r>
    <n v="1"/>
    <x v="36"/>
    <x v="0"/>
    <x v="139"/>
    <x v="52"/>
    <n v="2065"/>
    <m/>
    <x v="1"/>
    <x v="1"/>
    <x v="1"/>
    <x v="0"/>
    <x v="0"/>
    <x v="0"/>
  </r>
  <r>
    <n v="1"/>
    <x v="36"/>
    <x v="2"/>
    <x v="141"/>
    <x v="25"/>
    <n v="141"/>
    <m/>
    <x v="0"/>
    <x v="0"/>
    <x v="1"/>
    <x v="0"/>
    <x v="0"/>
    <x v="2"/>
  </r>
  <r>
    <n v="2"/>
    <x v="36"/>
    <x v="2"/>
    <x v="142"/>
    <x v="46"/>
    <n v="450"/>
    <m/>
    <x v="0"/>
    <x v="0"/>
    <x v="1"/>
    <x v="0"/>
    <x v="0"/>
    <x v="2"/>
  </r>
  <r>
    <n v="3"/>
    <x v="36"/>
    <x v="2"/>
    <x v="143"/>
    <x v="46"/>
    <n v="2855"/>
    <m/>
    <x v="0"/>
    <x v="0"/>
    <x v="1"/>
    <x v="0"/>
    <x v="0"/>
    <x v="2"/>
  </r>
  <r>
    <n v="4"/>
    <x v="36"/>
    <x v="2"/>
    <x v="144"/>
    <x v="24"/>
    <n v="450"/>
    <m/>
    <x v="0"/>
    <x v="0"/>
    <x v="1"/>
    <x v="0"/>
    <x v="0"/>
    <x v="2"/>
  </r>
  <r>
    <n v="5"/>
    <x v="36"/>
    <x v="2"/>
    <x v="145"/>
    <x v="24"/>
    <n v="3284"/>
    <m/>
    <x v="0"/>
    <x v="0"/>
    <x v="1"/>
    <x v="0"/>
    <x v="0"/>
    <x v="2"/>
  </r>
  <r>
    <n v="6"/>
    <x v="36"/>
    <x v="2"/>
    <x v="137"/>
    <x v="19"/>
    <n v="194"/>
    <m/>
    <x v="4"/>
    <x v="3"/>
    <x v="1"/>
    <x v="0"/>
    <x v="0"/>
    <x v="2"/>
  </r>
  <r>
    <n v="7"/>
    <x v="36"/>
    <x v="2"/>
    <x v="146"/>
    <x v="36"/>
    <n v="549"/>
    <m/>
    <x v="3"/>
    <x v="3"/>
    <x v="1"/>
    <x v="0"/>
    <x v="0"/>
    <x v="2"/>
  </r>
  <r>
    <n v="1"/>
    <x v="36"/>
    <x v="1"/>
    <x v="147"/>
    <x v="53"/>
    <n v="2743"/>
    <m/>
    <x v="11"/>
    <x v="3"/>
    <x v="1"/>
    <x v="0"/>
    <x v="0"/>
    <x v="3"/>
  </r>
  <r>
    <n v="1"/>
    <x v="36"/>
    <x v="3"/>
    <x v="143"/>
    <x v="54"/>
    <n v="1143"/>
    <m/>
    <x v="0"/>
    <x v="0"/>
    <x v="1"/>
    <x v="0"/>
    <x v="0"/>
    <x v="2"/>
  </r>
  <r>
    <n v="2"/>
    <x v="36"/>
    <x v="3"/>
    <x v="142"/>
    <x v="54"/>
    <n v="450"/>
    <m/>
    <x v="0"/>
    <x v="0"/>
    <x v="1"/>
    <x v="0"/>
    <x v="0"/>
    <x v="2"/>
  </r>
  <r>
    <n v="3"/>
    <x v="36"/>
    <x v="3"/>
    <x v="142"/>
    <x v="54"/>
    <n v="1729"/>
    <m/>
    <x v="0"/>
    <x v="0"/>
    <x v="1"/>
    <x v="0"/>
    <x v="0"/>
    <x v="2"/>
  </r>
  <r>
    <n v="1"/>
    <x v="37"/>
    <x v="2"/>
    <x v="146"/>
    <x v="36"/>
    <n v="451"/>
    <m/>
    <x v="3"/>
    <x v="3"/>
    <x v="1"/>
    <x v="0"/>
    <x v="0"/>
    <x v="2"/>
  </r>
  <r>
    <n v="2"/>
    <x v="37"/>
    <x v="2"/>
    <x v="148"/>
    <x v="39"/>
    <n v="450"/>
    <m/>
    <x v="12"/>
    <x v="3"/>
    <x v="1"/>
    <x v="0"/>
    <x v="0"/>
    <x v="2"/>
  </r>
  <r>
    <n v="3"/>
    <x v="37"/>
    <x v="2"/>
    <x v="149"/>
    <x v="39"/>
    <n v="550"/>
    <m/>
    <x v="12"/>
    <x v="3"/>
    <x v="1"/>
    <x v="0"/>
    <x v="0"/>
    <x v="2"/>
  </r>
  <r>
    <n v="4"/>
    <x v="37"/>
    <x v="2"/>
    <x v="150"/>
    <x v="39"/>
    <n v="7822"/>
    <m/>
    <x v="10"/>
    <x v="4"/>
    <x v="1"/>
    <x v="0"/>
    <x v="0"/>
    <x v="2"/>
  </r>
  <r>
    <n v="5"/>
    <x v="37"/>
    <x v="2"/>
    <x v="151"/>
    <x v="29"/>
    <n v="450"/>
    <m/>
    <x v="10"/>
    <x v="4"/>
    <x v="1"/>
    <x v="0"/>
    <x v="0"/>
    <x v="2"/>
  </r>
  <r>
    <n v="6"/>
    <x v="37"/>
    <x v="2"/>
    <x v="152"/>
    <x v="29"/>
    <n v="349"/>
    <m/>
    <x v="10"/>
    <x v="4"/>
    <x v="1"/>
    <x v="0"/>
    <x v="0"/>
    <x v="2"/>
  </r>
  <r>
    <n v="1"/>
    <x v="37"/>
    <x v="4"/>
    <x v="153"/>
    <x v="53"/>
    <n v="4118"/>
    <m/>
    <x v="11"/>
    <x v="3"/>
    <x v="1"/>
    <x v="0"/>
    <x v="0"/>
    <x v="3"/>
  </r>
  <r>
    <n v="1"/>
    <x v="38"/>
    <x v="0"/>
    <x v="154"/>
    <x v="31"/>
    <n v="1994"/>
    <m/>
    <x v="12"/>
    <x v="3"/>
    <x v="1"/>
    <x v="0"/>
    <x v="0"/>
    <x v="0"/>
  </r>
  <r>
    <n v="2"/>
    <x v="38"/>
    <x v="0"/>
    <x v="155"/>
    <x v="55"/>
    <n v="802"/>
    <m/>
    <x v="12"/>
    <x v="3"/>
    <x v="1"/>
    <x v="0"/>
    <x v="0"/>
    <x v="0"/>
  </r>
  <r>
    <n v="3"/>
    <x v="38"/>
    <x v="0"/>
    <x v="156"/>
    <x v="56"/>
    <n v="1016"/>
    <m/>
    <x v="18"/>
    <x v="4"/>
    <x v="1"/>
    <x v="0"/>
    <x v="0"/>
    <x v="0"/>
  </r>
  <r>
    <n v="1"/>
    <x v="38"/>
    <x v="2"/>
    <x v="157"/>
    <x v="10"/>
    <n v="450"/>
    <m/>
    <x v="10"/>
    <x v="4"/>
    <x v="1"/>
    <x v="0"/>
    <x v="0"/>
    <x v="2"/>
  </r>
  <r>
    <n v="2"/>
    <x v="38"/>
    <x v="2"/>
    <x v="158"/>
    <x v="10"/>
    <n v="4434"/>
    <m/>
    <x v="10"/>
    <x v="4"/>
    <x v="1"/>
    <x v="0"/>
    <x v="0"/>
    <x v="2"/>
  </r>
  <r>
    <n v="3"/>
    <x v="38"/>
    <x v="2"/>
    <x v="159"/>
    <x v="10"/>
    <n v="450"/>
    <m/>
    <x v="10"/>
    <x v="4"/>
    <x v="1"/>
    <x v="0"/>
    <x v="0"/>
    <x v="2"/>
  </r>
  <r>
    <n v="4"/>
    <x v="38"/>
    <x v="2"/>
    <x v="160"/>
    <x v="6"/>
    <n v="1825"/>
    <m/>
    <x v="10"/>
    <x v="4"/>
    <x v="1"/>
    <x v="0"/>
    <x v="0"/>
    <x v="2"/>
  </r>
  <r>
    <n v="1"/>
    <x v="38"/>
    <x v="1"/>
    <x v="131"/>
    <x v="1"/>
    <n v="62"/>
    <m/>
    <x v="4"/>
    <x v="3"/>
    <x v="1"/>
    <x v="0"/>
    <x v="0"/>
    <x v="0"/>
  </r>
  <r>
    <n v="2"/>
    <x v="38"/>
    <x v="1"/>
    <x v="161"/>
    <x v="1"/>
    <n v="59"/>
    <m/>
    <x v="9"/>
    <x v="2"/>
    <x v="1"/>
    <x v="0"/>
    <x v="0"/>
    <x v="1"/>
  </r>
  <r>
    <n v="3"/>
    <x v="38"/>
    <x v="1"/>
    <x v="132"/>
    <x v="1"/>
    <n v="115"/>
    <m/>
    <x v="3"/>
    <x v="3"/>
    <x v="1"/>
    <x v="0"/>
    <x v="0"/>
    <x v="0"/>
  </r>
  <r>
    <n v="4"/>
    <x v="38"/>
    <x v="1"/>
    <x v="162"/>
    <x v="1"/>
    <n v="196"/>
    <m/>
    <x v="9"/>
    <x v="2"/>
    <x v="1"/>
    <x v="0"/>
    <x v="0"/>
    <x v="1"/>
  </r>
  <r>
    <n v="5"/>
    <x v="38"/>
    <x v="1"/>
    <x v="133"/>
    <x v="1"/>
    <n v="1988"/>
    <m/>
    <x v="1"/>
    <x v="1"/>
    <x v="1"/>
    <x v="0"/>
    <x v="0"/>
    <x v="0"/>
  </r>
  <r>
    <n v="6"/>
    <x v="38"/>
    <x v="1"/>
    <x v="134"/>
    <x v="1"/>
    <n v="1226"/>
    <m/>
    <x v="7"/>
    <x v="5"/>
    <x v="1"/>
    <x v="0"/>
    <x v="0"/>
    <x v="0"/>
  </r>
  <r>
    <n v="1"/>
    <x v="38"/>
    <x v="0"/>
    <x v="154"/>
    <x v="31"/>
    <n v="1994"/>
    <m/>
    <x v="12"/>
    <x v="3"/>
    <x v="1"/>
    <x v="0"/>
    <x v="0"/>
    <x v="0"/>
  </r>
  <r>
    <n v="2"/>
    <x v="38"/>
    <x v="0"/>
    <x v="155"/>
    <x v="55"/>
    <n v="802"/>
    <m/>
    <x v="12"/>
    <x v="3"/>
    <x v="1"/>
    <x v="0"/>
    <x v="0"/>
    <x v="0"/>
  </r>
  <r>
    <n v="3"/>
    <x v="38"/>
    <x v="0"/>
    <x v="156"/>
    <x v="56"/>
    <n v="1016"/>
    <m/>
    <x v="18"/>
    <x v="4"/>
    <x v="1"/>
    <x v="0"/>
    <x v="0"/>
    <x v="0"/>
  </r>
  <r>
    <n v="1"/>
    <x v="38"/>
    <x v="2"/>
    <x v="157"/>
    <x v="10"/>
    <n v="450"/>
    <m/>
    <x v="10"/>
    <x v="4"/>
    <x v="1"/>
    <x v="0"/>
    <x v="0"/>
    <x v="2"/>
  </r>
  <r>
    <n v="2"/>
    <x v="38"/>
    <x v="2"/>
    <x v="158"/>
    <x v="10"/>
    <n v="4434"/>
    <m/>
    <x v="10"/>
    <x v="4"/>
    <x v="1"/>
    <x v="0"/>
    <x v="0"/>
    <x v="2"/>
  </r>
  <r>
    <n v="3"/>
    <x v="38"/>
    <x v="2"/>
    <x v="159"/>
    <x v="10"/>
    <n v="450"/>
    <m/>
    <x v="10"/>
    <x v="4"/>
    <x v="1"/>
    <x v="0"/>
    <x v="0"/>
    <x v="2"/>
  </r>
  <r>
    <n v="4"/>
    <x v="38"/>
    <x v="2"/>
    <x v="160"/>
    <x v="6"/>
    <n v="1825"/>
    <m/>
    <x v="10"/>
    <x v="4"/>
    <x v="1"/>
    <x v="0"/>
    <x v="0"/>
    <x v="2"/>
  </r>
  <r>
    <n v="1"/>
    <x v="38"/>
    <x v="1"/>
    <x v="131"/>
    <x v="1"/>
    <n v="62"/>
    <m/>
    <x v="4"/>
    <x v="3"/>
    <x v="1"/>
    <x v="0"/>
    <x v="0"/>
    <x v="0"/>
  </r>
  <r>
    <n v="2"/>
    <x v="38"/>
    <x v="1"/>
    <x v="161"/>
    <x v="1"/>
    <n v="59"/>
    <m/>
    <x v="9"/>
    <x v="2"/>
    <x v="1"/>
    <x v="0"/>
    <x v="0"/>
    <x v="1"/>
  </r>
  <r>
    <n v="3"/>
    <x v="38"/>
    <x v="1"/>
    <x v="132"/>
    <x v="1"/>
    <n v="115"/>
    <m/>
    <x v="3"/>
    <x v="3"/>
    <x v="1"/>
    <x v="0"/>
    <x v="0"/>
    <x v="0"/>
  </r>
  <r>
    <n v="4"/>
    <x v="38"/>
    <x v="1"/>
    <x v="162"/>
    <x v="1"/>
    <n v="196"/>
    <m/>
    <x v="9"/>
    <x v="2"/>
    <x v="1"/>
    <x v="0"/>
    <x v="0"/>
    <x v="1"/>
  </r>
  <r>
    <n v="5"/>
    <x v="38"/>
    <x v="1"/>
    <x v="133"/>
    <x v="1"/>
    <n v="1988"/>
    <m/>
    <x v="1"/>
    <x v="1"/>
    <x v="1"/>
    <x v="0"/>
    <x v="0"/>
    <x v="0"/>
  </r>
  <r>
    <n v="6"/>
    <x v="38"/>
    <x v="1"/>
    <x v="134"/>
    <x v="1"/>
    <n v="1226"/>
    <m/>
    <x v="7"/>
    <x v="5"/>
    <x v="1"/>
    <x v="0"/>
    <x v="0"/>
    <x v="0"/>
  </r>
  <r>
    <n v="1"/>
    <x v="39"/>
    <x v="0"/>
    <x v="156"/>
    <x v="56"/>
    <n v="5644"/>
    <m/>
    <x v="18"/>
    <x v="4"/>
    <x v="1"/>
    <x v="0"/>
    <x v="0"/>
    <x v="0"/>
  </r>
  <r>
    <n v="2"/>
    <x v="39"/>
    <x v="0"/>
    <x v="163"/>
    <x v="57"/>
    <n v="833"/>
    <m/>
    <x v="18"/>
    <x v="4"/>
    <x v="1"/>
    <x v="0"/>
    <x v="0"/>
    <x v="0"/>
  </r>
  <r>
    <n v="1"/>
    <x v="39"/>
    <x v="2"/>
    <x v="160"/>
    <x v="6"/>
    <n v="4272"/>
    <m/>
    <x v="10"/>
    <x v="4"/>
    <x v="1"/>
    <x v="0"/>
    <x v="0"/>
    <x v="2"/>
  </r>
  <r>
    <n v="1"/>
    <x v="39"/>
    <x v="1"/>
    <x v="134"/>
    <x v="1"/>
    <n v="2401"/>
    <m/>
    <x v="7"/>
    <x v="5"/>
    <x v="1"/>
    <x v="0"/>
    <x v="0"/>
    <x v="0"/>
  </r>
  <r>
    <n v="2"/>
    <x v="39"/>
    <x v="1"/>
    <x v="135"/>
    <x v="1"/>
    <n v="3938"/>
    <m/>
    <x v="1"/>
    <x v="1"/>
    <x v="1"/>
    <x v="0"/>
    <x v="0"/>
    <x v="0"/>
  </r>
  <r>
    <n v="1"/>
    <x v="40"/>
    <x v="0"/>
    <x v="163"/>
    <x v="57"/>
    <n v="3293"/>
    <m/>
    <x v="18"/>
    <x v="4"/>
    <x v="1"/>
    <x v="0"/>
    <x v="0"/>
    <x v="0"/>
  </r>
  <r>
    <n v="2"/>
    <x v="40"/>
    <x v="0"/>
    <x v="164"/>
    <x v="58"/>
    <n v="1214"/>
    <m/>
    <x v="18"/>
    <x v="4"/>
    <x v="1"/>
    <x v="0"/>
    <x v="0"/>
    <x v="0"/>
  </r>
  <r>
    <n v="3"/>
    <x v="40"/>
    <x v="0"/>
    <x v="165"/>
    <x v="55"/>
    <n v="500"/>
    <m/>
    <x v="12"/>
    <x v="3"/>
    <x v="1"/>
    <x v="0"/>
    <x v="0"/>
    <x v="0"/>
  </r>
  <r>
    <n v="4"/>
    <x v="40"/>
    <x v="0"/>
    <x v="166"/>
    <x v="3"/>
    <n v="300"/>
    <m/>
    <x v="4"/>
    <x v="3"/>
    <x v="1"/>
    <x v="0"/>
    <x v="0"/>
    <x v="0"/>
  </r>
  <r>
    <n v="5"/>
    <x v="40"/>
    <x v="0"/>
    <x v="167"/>
    <x v="11"/>
    <n v="1329"/>
    <m/>
    <x v="0"/>
    <x v="0"/>
    <x v="1"/>
    <x v="0"/>
    <x v="0"/>
    <x v="0"/>
  </r>
  <r>
    <n v="1"/>
    <x v="40"/>
    <x v="2"/>
    <x v="168"/>
    <x v="14"/>
    <n v="450"/>
    <m/>
    <x v="10"/>
    <x v="4"/>
    <x v="1"/>
    <x v="0"/>
    <x v="0"/>
    <x v="2"/>
  </r>
  <r>
    <n v="2"/>
    <x v="40"/>
    <x v="2"/>
    <x v="169"/>
    <x v="14"/>
    <n v="989"/>
    <m/>
    <x v="10"/>
    <x v="4"/>
    <x v="1"/>
    <x v="0"/>
    <x v="0"/>
    <x v="2"/>
  </r>
  <r>
    <n v="1"/>
    <x v="40"/>
    <x v="1"/>
    <x v="170"/>
    <x v="1"/>
    <n v="5171"/>
    <m/>
    <x v="7"/>
    <x v="5"/>
    <x v="1"/>
    <x v="0"/>
    <x v="0"/>
    <x v="0"/>
  </r>
  <r>
    <n v="2"/>
    <x v="40"/>
    <x v="1"/>
    <x v="139"/>
    <x v="1"/>
    <n v="1309"/>
    <m/>
    <x v="1"/>
    <x v="1"/>
    <x v="1"/>
    <x v="0"/>
    <x v="0"/>
    <x v="0"/>
  </r>
  <r>
    <n v="1"/>
    <x v="41"/>
    <x v="0"/>
    <x v="167"/>
    <x v="11"/>
    <n v="11606"/>
    <m/>
    <x v="0"/>
    <x v="0"/>
    <x v="1"/>
    <x v="0"/>
    <x v="0"/>
    <x v="0"/>
  </r>
  <r>
    <n v="2"/>
    <x v="41"/>
    <x v="0"/>
    <x v="171"/>
    <x v="3"/>
    <n v="82"/>
    <m/>
    <x v="4"/>
    <x v="3"/>
    <x v="1"/>
    <x v="0"/>
    <x v="0"/>
    <x v="0"/>
  </r>
  <r>
    <n v="1"/>
    <x v="41"/>
    <x v="2"/>
    <x v="169"/>
    <x v="14"/>
    <n v="3019"/>
    <m/>
    <x v="10"/>
    <x v="4"/>
    <x v="1"/>
    <x v="0"/>
    <x v="0"/>
    <x v="2"/>
  </r>
  <r>
    <n v="1"/>
    <x v="41"/>
    <x v="1"/>
    <x v="139"/>
    <x v="1"/>
    <n v="1120"/>
    <m/>
    <x v="1"/>
    <x v="1"/>
    <x v="1"/>
    <x v="0"/>
    <x v="0"/>
    <x v="0"/>
  </r>
  <r>
    <n v="2"/>
    <x v="41"/>
    <x v="1"/>
    <x v="154"/>
    <x v="1"/>
    <n v="956"/>
    <m/>
    <x v="12"/>
    <x v="3"/>
    <x v="1"/>
    <x v="0"/>
    <x v="0"/>
    <x v="0"/>
  </r>
  <r>
    <n v="3"/>
    <x v="41"/>
    <x v="1"/>
    <x v="155"/>
    <x v="1"/>
    <n v="305"/>
    <m/>
    <x v="12"/>
    <x v="3"/>
    <x v="1"/>
    <x v="0"/>
    <x v="0"/>
    <x v="0"/>
  </r>
  <r>
    <n v="4"/>
    <x v="41"/>
    <x v="1"/>
    <x v="172"/>
    <x v="13"/>
    <n v="2960"/>
    <m/>
    <x v="11"/>
    <x v="3"/>
    <x v="1"/>
    <x v="0"/>
    <x v="0"/>
    <x v="3"/>
  </r>
  <r>
    <n v="1"/>
    <x v="41"/>
    <x v="4"/>
    <x v="172"/>
    <x v="13"/>
    <n v="2960"/>
    <m/>
    <x v="11"/>
    <x v="3"/>
    <x v="1"/>
    <x v="0"/>
    <x v="0"/>
    <x v="3"/>
  </r>
  <r>
    <n v="1"/>
    <x v="42"/>
    <x v="0"/>
    <x v="171"/>
    <x v="3"/>
    <n v="221"/>
    <m/>
    <x v="4"/>
    <x v="3"/>
    <x v="1"/>
    <x v="0"/>
    <x v="0"/>
    <x v="0"/>
  </r>
  <r>
    <n v="2"/>
    <x v="42"/>
    <x v="0"/>
    <x v="173"/>
    <x v="38"/>
    <n v="6134"/>
    <m/>
    <x v="8"/>
    <x v="6"/>
    <x v="1"/>
    <x v="0"/>
    <x v="0"/>
    <x v="0"/>
  </r>
  <r>
    <n v="3"/>
    <x v="42"/>
    <x v="0"/>
    <x v="174"/>
    <x v="59"/>
    <n v="485"/>
    <m/>
    <x v="8"/>
    <x v="6"/>
    <x v="1"/>
    <x v="0"/>
    <x v="0"/>
    <x v="0"/>
  </r>
  <r>
    <n v="4"/>
    <x v="42"/>
    <x v="0"/>
    <x v="175"/>
    <x v="49"/>
    <n v="5575"/>
    <m/>
    <x v="8"/>
    <x v="6"/>
    <x v="1"/>
    <x v="0"/>
    <x v="0"/>
    <x v="0"/>
  </r>
  <r>
    <n v="1"/>
    <x v="42"/>
    <x v="1"/>
    <x v="172"/>
    <x v="13"/>
    <n v="1864"/>
    <m/>
    <x v="11"/>
    <x v="3"/>
    <x v="1"/>
    <x v="0"/>
    <x v="0"/>
    <x v="3"/>
  </r>
  <r>
    <n v="2"/>
    <x v="42"/>
    <x v="1"/>
    <x v="165"/>
    <x v="21"/>
    <n v="557"/>
    <m/>
    <x v="12"/>
    <x v="3"/>
    <x v="1"/>
    <x v="0"/>
    <x v="0"/>
    <x v="0"/>
  </r>
  <r>
    <n v="1"/>
    <x v="42"/>
    <x v="4"/>
    <x v="172"/>
    <x v="13"/>
    <n v="1864"/>
    <m/>
    <x v="11"/>
    <x v="3"/>
    <x v="1"/>
    <x v="0"/>
    <x v="0"/>
    <x v="3"/>
  </r>
  <r>
    <n v="1"/>
    <x v="42"/>
    <x v="0"/>
    <x v="171"/>
    <x v="3"/>
    <n v="221"/>
    <m/>
    <x v="4"/>
    <x v="3"/>
    <x v="1"/>
    <x v="0"/>
    <x v="0"/>
    <x v="0"/>
  </r>
  <r>
    <n v="2"/>
    <x v="42"/>
    <x v="0"/>
    <x v="173"/>
    <x v="38"/>
    <n v="6134"/>
    <m/>
    <x v="8"/>
    <x v="6"/>
    <x v="1"/>
    <x v="0"/>
    <x v="0"/>
    <x v="0"/>
  </r>
  <r>
    <n v="3"/>
    <x v="42"/>
    <x v="0"/>
    <x v="174"/>
    <x v="59"/>
    <n v="485"/>
    <m/>
    <x v="8"/>
    <x v="6"/>
    <x v="1"/>
    <x v="0"/>
    <x v="0"/>
    <x v="0"/>
  </r>
  <r>
    <n v="4"/>
    <x v="42"/>
    <x v="0"/>
    <x v="175"/>
    <x v="49"/>
    <n v="5575"/>
    <m/>
    <x v="8"/>
    <x v="6"/>
    <x v="1"/>
    <x v="0"/>
    <x v="0"/>
    <x v="0"/>
  </r>
  <r>
    <n v="1"/>
    <x v="42"/>
    <x v="1"/>
    <x v="172"/>
    <x v="13"/>
    <n v="1864"/>
    <m/>
    <x v="11"/>
    <x v="3"/>
    <x v="1"/>
    <x v="0"/>
    <x v="0"/>
    <x v="3"/>
  </r>
  <r>
    <n v="2"/>
    <x v="42"/>
    <x v="1"/>
    <x v="165"/>
    <x v="21"/>
    <n v="557"/>
    <m/>
    <x v="12"/>
    <x v="3"/>
    <x v="1"/>
    <x v="0"/>
    <x v="0"/>
    <x v="0"/>
  </r>
  <r>
    <n v="1"/>
    <x v="42"/>
    <x v="4"/>
    <x v="172"/>
    <x v="13"/>
    <n v="1864"/>
    <m/>
    <x v="11"/>
    <x v="3"/>
    <x v="1"/>
    <x v="0"/>
    <x v="0"/>
    <x v="3"/>
  </r>
  <r>
    <n v="1"/>
    <x v="43"/>
    <x v="0"/>
    <x v="175"/>
    <x v="49"/>
    <n v="1831"/>
    <m/>
    <x v="8"/>
    <x v="6"/>
    <x v="1"/>
    <x v="0"/>
    <x v="0"/>
    <x v="0"/>
  </r>
  <r>
    <n v="2"/>
    <x v="43"/>
    <x v="0"/>
    <x v="176"/>
    <x v="52"/>
    <n v="4790"/>
    <m/>
    <x v="1"/>
    <x v="1"/>
    <x v="1"/>
    <x v="0"/>
    <x v="0"/>
    <x v="0"/>
  </r>
  <r>
    <n v="3"/>
    <x v="43"/>
    <x v="0"/>
    <x v="177"/>
    <x v="7"/>
    <n v="2394"/>
    <m/>
    <x v="7"/>
    <x v="5"/>
    <x v="1"/>
    <x v="0"/>
    <x v="0"/>
    <x v="0"/>
  </r>
  <r>
    <n v="4"/>
    <x v="43"/>
    <x v="0"/>
    <x v="178"/>
    <x v="5"/>
    <n v="2465"/>
    <m/>
    <x v="1"/>
    <x v="1"/>
    <x v="1"/>
    <x v="0"/>
    <x v="0"/>
    <x v="0"/>
  </r>
  <r>
    <n v="1"/>
    <x v="43"/>
    <x v="2"/>
    <x v="169"/>
    <x v="29"/>
    <n v="450"/>
    <m/>
    <x v="10"/>
    <x v="4"/>
    <x v="1"/>
    <x v="0"/>
    <x v="0"/>
    <x v="2"/>
  </r>
  <r>
    <n v="2"/>
    <x v="43"/>
    <x v="2"/>
    <x v="179"/>
    <x v="10"/>
    <n v="3192"/>
    <m/>
    <x v="10"/>
    <x v="4"/>
    <x v="1"/>
    <x v="0"/>
    <x v="0"/>
    <x v="2"/>
  </r>
  <r>
    <n v="1"/>
    <x v="43"/>
    <x v="4"/>
    <x v="123"/>
    <x v="60"/>
    <n v="290"/>
    <m/>
    <x v="1"/>
    <x v="1"/>
    <x v="1"/>
    <x v="0"/>
    <x v="0"/>
    <x v="0"/>
  </r>
  <r>
    <n v="2"/>
    <x v="43"/>
    <x v="4"/>
    <x v="96"/>
    <x v="60"/>
    <n v="557"/>
    <m/>
    <x v="1"/>
    <x v="1"/>
    <x v="1"/>
    <x v="0"/>
    <x v="0"/>
    <x v="0"/>
  </r>
  <r>
    <n v="3"/>
    <x v="43"/>
    <x v="4"/>
    <x v="69"/>
    <x v="60"/>
    <n v="1007"/>
    <m/>
    <x v="1"/>
    <x v="1"/>
    <x v="1"/>
    <x v="0"/>
    <x v="0"/>
    <x v="0"/>
  </r>
  <r>
    <n v="1"/>
    <x v="44"/>
    <x v="0"/>
    <x v="180"/>
    <x v="52"/>
    <n v="2860"/>
    <m/>
    <x v="1"/>
    <x v="1"/>
    <x v="2"/>
    <x v="0"/>
    <x v="0"/>
    <x v="0"/>
  </r>
  <r>
    <n v="2"/>
    <x v="44"/>
    <x v="0"/>
    <x v="181"/>
    <x v="17"/>
    <n v="150"/>
    <m/>
    <x v="3"/>
    <x v="3"/>
    <x v="2"/>
    <x v="0"/>
    <x v="0"/>
    <x v="0"/>
  </r>
  <r>
    <n v="3"/>
    <x v="44"/>
    <x v="0"/>
    <x v="182"/>
    <x v="3"/>
    <n v="159"/>
    <m/>
    <x v="4"/>
    <x v="3"/>
    <x v="2"/>
    <x v="0"/>
    <x v="0"/>
    <x v="0"/>
  </r>
  <r>
    <n v="4"/>
    <x v="44"/>
    <x v="0"/>
    <x v="183"/>
    <x v="11"/>
    <n v="6088"/>
    <m/>
    <x v="0"/>
    <x v="0"/>
    <x v="2"/>
    <x v="0"/>
    <x v="0"/>
    <x v="0"/>
  </r>
  <r>
    <n v="1"/>
    <x v="44"/>
    <x v="2"/>
    <x v="184"/>
    <x v="6"/>
    <n v="450"/>
    <m/>
    <x v="10"/>
    <x v="4"/>
    <x v="2"/>
    <x v="0"/>
    <x v="0"/>
    <x v="2"/>
  </r>
  <r>
    <n v="2"/>
    <x v="44"/>
    <x v="2"/>
    <x v="185"/>
    <x v="6"/>
    <n v="2630"/>
    <m/>
    <x v="10"/>
    <x v="4"/>
    <x v="2"/>
    <x v="0"/>
    <x v="0"/>
    <x v="2"/>
  </r>
  <r>
    <n v="1"/>
    <x v="44"/>
    <x v="1"/>
    <x v="186"/>
    <x v="1"/>
    <n v="2016"/>
    <m/>
    <x v="1"/>
    <x v="1"/>
    <x v="2"/>
    <x v="0"/>
    <x v="0"/>
    <x v="0"/>
  </r>
  <r>
    <n v="1"/>
    <x v="45"/>
    <x v="0"/>
    <x v="183"/>
    <x v="11"/>
    <n v="8493"/>
    <m/>
    <x v="0"/>
    <x v="0"/>
    <x v="2"/>
    <x v="0"/>
    <x v="0"/>
    <x v="0"/>
  </r>
  <r>
    <n v="1"/>
    <x v="45"/>
    <x v="2"/>
    <x v="185"/>
    <x v="6"/>
    <n v="2707"/>
    <m/>
    <x v="10"/>
    <x v="4"/>
    <x v="2"/>
    <x v="0"/>
    <x v="0"/>
    <x v="2"/>
  </r>
  <r>
    <n v="2"/>
    <x v="45"/>
    <x v="2"/>
    <x v="187"/>
    <x v="29"/>
    <n v="450"/>
    <m/>
    <x v="10"/>
    <x v="4"/>
    <x v="2"/>
    <x v="0"/>
    <x v="0"/>
    <x v="2"/>
  </r>
  <r>
    <n v="3"/>
    <x v="45"/>
    <x v="2"/>
    <x v="188"/>
    <x v="29"/>
    <n v="2914"/>
    <m/>
    <x v="10"/>
    <x v="4"/>
    <x v="2"/>
    <x v="0"/>
    <x v="0"/>
    <x v="2"/>
  </r>
  <r>
    <n v="1"/>
    <x v="45"/>
    <x v="1"/>
    <x v="186"/>
    <x v="21"/>
    <n v="1472"/>
    <m/>
    <x v="1"/>
    <x v="1"/>
    <x v="2"/>
    <x v="0"/>
    <x v="0"/>
    <x v="0"/>
  </r>
  <r>
    <n v="2"/>
    <x v="45"/>
    <x v="1"/>
    <x v="189"/>
    <x v="21"/>
    <n v="3503"/>
    <m/>
    <x v="7"/>
    <x v="5"/>
    <x v="2"/>
    <x v="0"/>
    <x v="0"/>
    <x v="0"/>
  </r>
  <r>
    <n v="3"/>
    <x v="45"/>
    <x v="1"/>
    <x v="190"/>
    <x v="21"/>
    <n v="119"/>
    <m/>
    <x v="2"/>
    <x v="2"/>
    <x v="2"/>
    <x v="0"/>
    <x v="0"/>
    <x v="1"/>
  </r>
  <r>
    <n v="4"/>
    <x v="45"/>
    <x v="1"/>
    <x v="180"/>
    <x v="21"/>
    <n v="1453"/>
    <m/>
    <x v="1"/>
    <x v="1"/>
    <x v="2"/>
    <x v="0"/>
    <x v="0"/>
    <x v="0"/>
  </r>
  <r>
    <n v="1"/>
    <x v="46"/>
    <x v="0"/>
    <x v="183"/>
    <x v="11"/>
    <n v="1164"/>
    <m/>
    <x v="0"/>
    <x v="0"/>
    <x v="2"/>
    <x v="0"/>
    <x v="0"/>
    <x v="0"/>
  </r>
  <r>
    <n v="2"/>
    <x v="46"/>
    <x v="0"/>
    <x v="191"/>
    <x v="2"/>
    <n v="2167"/>
    <m/>
    <x v="0"/>
    <x v="0"/>
    <x v="2"/>
    <x v="0"/>
    <x v="0"/>
    <x v="0"/>
  </r>
  <r>
    <n v="1"/>
    <x v="46"/>
    <x v="2"/>
    <x v="188"/>
    <x v="29"/>
    <n v="1467"/>
    <m/>
    <x v="10"/>
    <x v="4"/>
    <x v="2"/>
    <x v="0"/>
    <x v="0"/>
    <x v="2"/>
  </r>
  <r>
    <n v="1"/>
    <x v="46"/>
    <x v="1"/>
    <x v="192"/>
    <x v="61"/>
    <n v="1176"/>
    <m/>
    <x v="1"/>
    <x v="1"/>
    <x v="2"/>
    <x v="0"/>
    <x v="0"/>
    <x v="0"/>
  </r>
  <r>
    <n v="2"/>
    <x v="46"/>
    <x v="1"/>
    <x v="186"/>
    <x v="61"/>
    <n v="2576"/>
    <m/>
    <x v="1"/>
    <x v="1"/>
    <x v="2"/>
    <x v="0"/>
    <x v="0"/>
    <x v="0"/>
  </r>
  <r>
    <n v="3"/>
    <x v="46"/>
    <x v="1"/>
    <x v="180"/>
    <x v="61"/>
    <n v="1271"/>
    <m/>
    <x v="1"/>
    <x v="1"/>
    <x v="2"/>
    <x v="0"/>
    <x v="0"/>
    <x v="0"/>
  </r>
  <r>
    <n v="1"/>
    <x v="47"/>
    <x v="0"/>
    <x v="193"/>
    <x v="16"/>
    <n v="300"/>
    <m/>
    <x v="4"/>
    <x v="3"/>
    <x v="2"/>
    <x v="0"/>
    <x v="0"/>
    <x v="0"/>
  </r>
  <r>
    <n v="2"/>
    <x v="47"/>
    <x v="0"/>
    <x v="194"/>
    <x v="8"/>
    <n v="7249"/>
    <m/>
    <x v="8"/>
    <x v="6"/>
    <x v="2"/>
    <x v="0"/>
    <x v="0"/>
    <x v="0"/>
  </r>
  <r>
    <n v="3"/>
    <x v="47"/>
    <x v="0"/>
    <x v="195"/>
    <x v="62"/>
    <n v="3845"/>
    <m/>
    <x v="8"/>
    <x v="6"/>
    <x v="2"/>
    <x v="0"/>
    <x v="0"/>
    <x v="0"/>
  </r>
  <r>
    <n v="1"/>
    <x v="47"/>
    <x v="2"/>
    <x v="196"/>
    <x v="39"/>
    <n v="5084"/>
    <m/>
    <x v="10"/>
    <x v="4"/>
    <x v="2"/>
    <x v="0"/>
    <x v="0"/>
    <x v="2"/>
  </r>
  <r>
    <n v="2"/>
    <x v="47"/>
    <x v="2"/>
    <x v="197"/>
    <x v="14"/>
    <n v="450"/>
    <m/>
    <x v="10"/>
    <x v="4"/>
    <x v="2"/>
    <x v="0"/>
    <x v="0"/>
    <x v="2"/>
  </r>
  <r>
    <n v="3"/>
    <x v="47"/>
    <x v="2"/>
    <x v="198"/>
    <x v="14"/>
    <n v="1035"/>
    <m/>
    <x v="10"/>
    <x v="4"/>
    <x v="2"/>
    <x v="0"/>
    <x v="0"/>
    <x v="2"/>
  </r>
  <r>
    <n v="1"/>
    <x v="48"/>
    <x v="0"/>
    <x v="195"/>
    <x v="62"/>
    <n v="2918"/>
    <m/>
    <x v="8"/>
    <x v="6"/>
    <x v="2"/>
    <x v="0"/>
    <x v="0"/>
    <x v="0"/>
  </r>
  <r>
    <n v="2"/>
    <x v="48"/>
    <x v="0"/>
    <x v="199"/>
    <x v="16"/>
    <n v="155"/>
    <m/>
    <x v="4"/>
    <x v="3"/>
    <x v="2"/>
    <x v="0"/>
    <x v="0"/>
    <x v="0"/>
  </r>
  <r>
    <n v="3"/>
    <x v="48"/>
    <x v="0"/>
    <x v="200"/>
    <x v="17"/>
    <n v="162"/>
    <m/>
    <x v="3"/>
    <x v="3"/>
    <x v="2"/>
    <x v="0"/>
    <x v="0"/>
    <x v="0"/>
  </r>
  <r>
    <n v="4"/>
    <x v="48"/>
    <x v="0"/>
    <x v="201"/>
    <x v="5"/>
    <n v="6845"/>
    <m/>
    <x v="1"/>
    <x v="1"/>
    <x v="2"/>
    <x v="0"/>
    <x v="0"/>
    <x v="0"/>
  </r>
  <r>
    <n v="5"/>
    <x v="48"/>
    <x v="0"/>
    <x v="202"/>
    <x v="17"/>
    <n v="1254"/>
    <m/>
    <x v="12"/>
    <x v="3"/>
    <x v="2"/>
    <x v="0"/>
    <x v="0"/>
    <x v="0"/>
  </r>
  <r>
    <n v="1"/>
    <x v="48"/>
    <x v="2"/>
    <x v="198"/>
    <x v="14"/>
    <n v="3920"/>
    <m/>
    <x v="10"/>
    <x v="4"/>
    <x v="2"/>
    <x v="0"/>
    <x v="0"/>
    <x v="2"/>
  </r>
  <r>
    <n v="1"/>
    <x v="49"/>
    <x v="0"/>
    <x v="202"/>
    <x v="17"/>
    <n v="293"/>
    <m/>
    <x v="12"/>
    <x v="3"/>
    <x v="2"/>
    <x v="0"/>
    <x v="0"/>
    <x v="0"/>
  </r>
  <r>
    <n v="2"/>
    <x v="49"/>
    <x v="0"/>
    <x v="203"/>
    <x v="55"/>
    <n v="1253"/>
    <m/>
    <x v="12"/>
    <x v="3"/>
    <x v="2"/>
    <x v="0"/>
    <x v="0"/>
    <x v="0"/>
  </r>
  <r>
    <n v="3"/>
    <x v="49"/>
    <x v="0"/>
    <x v="204"/>
    <x v="58"/>
    <n v="3714"/>
    <m/>
    <x v="10"/>
    <x v="4"/>
    <x v="2"/>
    <x v="0"/>
    <x v="0"/>
    <x v="0"/>
  </r>
  <r>
    <n v="4"/>
    <x v="49"/>
    <x v="0"/>
    <x v="205"/>
    <x v="56"/>
    <n v="5937"/>
    <m/>
    <x v="10"/>
    <x v="4"/>
    <x v="2"/>
    <x v="0"/>
    <x v="0"/>
    <x v="0"/>
  </r>
  <r>
    <n v="1"/>
    <x v="49"/>
    <x v="2"/>
    <x v="206"/>
    <x v="6"/>
    <n v="450"/>
    <m/>
    <x v="10"/>
    <x v="4"/>
    <x v="2"/>
    <x v="0"/>
    <x v="0"/>
    <x v="2"/>
  </r>
  <r>
    <n v="2"/>
    <x v="49"/>
    <x v="2"/>
    <x v="207"/>
    <x v="6"/>
    <n v="4183"/>
    <m/>
    <x v="10"/>
    <x v="4"/>
    <x v="2"/>
    <x v="0"/>
    <x v="0"/>
    <x v="2"/>
  </r>
  <r>
    <n v="1"/>
    <x v="49"/>
    <x v="1"/>
    <x v="201"/>
    <x v="21"/>
    <n v="749"/>
    <m/>
    <x v="1"/>
    <x v="1"/>
    <x v="2"/>
    <x v="0"/>
    <x v="0"/>
    <x v="0"/>
  </r>
  <r>
    <n v="1"/>
    <x v="50"/>
    <x v="0"/>
    <x v="205"/>
    <x v="56"/>
    <n v="1185"/>
    <m/>
    <x v="10"/>
    <x v="4"/>
    <x v="2"/>
    <x v="0"/>
    <x v="0"/>
    <x v="0"/>
  </r>
  <r>
    <n v="2"/>
    <x v="50"/>
    <x v="0"/>
    <x v="208"/>
    <x v="55"/>
    <n v="500"/>
    <m/>
    <x v="12"/>
    <x v="3"/>
    <x v="2"/>
    <x v="0"/>
    <x v="0"/>
    <x v="0"/>
  </r>
  <r>
    <n v="3"/>
    <x v="50"/>
    <x v="0"/>
    <x v="209"/>
    <x v="16"/>
    <n v="150"/>
    <m/>
    <x v="4"/>
    <x v="3"/>
    <x v="2"/>
    <x v="0"/>
    <x v="0"/>
    <x v="0"/>
  </r>
  <r>
    <n v="4"/>
    <x v="50"/>
    <x v="0"/>
    <x v="210"/>
    <x v="15"/>
    <n v="3085"/>
    <m/>
    <x v="0"/>
    <x v="0"/>
    <x v="2"/>
    <x v="0"/>
    <x v="0"/>
    <x v="0"/>
  </r>
  <r>
    <n v="5"/>
    <x v="50"/>
    <x v="0"/>
    <x v="211"/>
    <x v="63"/>
    <n v="2018"/>
    <m/>
    <x v="0"/>
    <x v="0"/>
    <x v="2"/>
    <x v="0"/>
    <x v="0"/>
    <x v="0"/>
  </r>
  <r>
    <n v="1"/>
    <x v="50"/>
    <x v="2"/>
    <x v="207"/>
    <x v="6"/>
    <n v="5593"/>
    <m/>
    <x v="10"/>
    <x v="4"/>
    <x v="2"/>
    <x v="0"/>
    <x v="0"/>
    <x v="2"/>
  </r>
  <r>
    <n v="1"/>
    <x v="50"/>
    <x v="1"/>
    <x v="201"/>
    <x v="21"/>
    <n v="2822"/>
    <m/>
    <x v="1"/>
    <x v="1"/>
    <x v="2"/>
    <x v="0"/>
    <x v="0"/>
    <x v="0"/>
  </r>
  <r>
    <n v="1"/>
    <x v="51"/>
    <x v="0"/>
    <x v="211"/>
    <x v="63"/>
    <n v="10325"/>
    <m/>
    <x v="0"/>
    <x v="0"/>
    <x v="2"/>
    <x v="0"/>
    <x v="0"/>
    <x v="0"/>
  </r>
  <r>
    <n v="2"/>
    <x v="51"/>
    <x v="0"/>
    <x v="212"/>
    <x v="15"/>
    <n v="103"/>
    <m/>
    <x v="0"/>
    <x v="0"/>
    <x v="2"/>
    <x v="0"/>
    <x v="0"/>
    <x v="0"/>
  </r>
  <r>
    <n v="1"/>
    <x v="52"/>
    <x v="0"/>
    <x v="212"/>
    <x v="15"/>
    <n v="1434"/>
    <m/>
    <x v="0"/>
    <x v="0"/>
    <x v="2"/>
    <x v="0"/>
    <x v="0"/>
    <x v="0"/>
  </r>
  <r>
    <n v="2"/>
    <x v="52"/>
    <x v="0"/>
    <x v="213"/>
    <x v="2"/>
    <n v="922"/>
    <m/>
    <x v="0"/>
    <x v="0"/>
    <x v="2"/>
    <x v="0"/>
    <x v="0"/>
    <x v="0"/>
  </r>
  <r>
    <n v="1"/>
    <x v="52"/>
    <x v="2"/>
    <x v="214"/>
    <x v="29"/>
    <n v="450"/>
    <m/>
    <x v="10"/>
    <x v="4"/>
    <x v="2"/>
    <x v="0"/>
    <x v="0"/>
    <x v="2"/>
  </r>
  <r>
    <n v="2"/>
    <x v="52"/>
    <x v="2"/>
    <x v="215"/>
    <x v="29"/>
    <n v="5408"/>
    <m/>
    <x v="10"/>
    <x v="4"/>
    <x v="2"/>
    <x v="0"/>
    <x v="0"/>
    <x v="2"/>
  </r>
  <r>
    <n v="1"/>
    <x v="53"/>
    <x v="2"/>
    <x v="215"/>
    <x v="29"/>
    <n v="3739"/>
    <m/>
    <x v="10"/>
    <x v="4"/>
    <x v="2"/>
    <x v="0"/>
    <x v="0"/>
    <x v="2"/>
  </r>
  <r>
    <n v="1"/>
    <x v="54"/>
    <x v="0"/>
    <x v="216"/>
    <x v="3"/>
    <n v="155"/>
    <m/>
    <x v="4"/>
    <x v="3"/>
    <x v="2"/>
    <x v="0"/>
    <x v="0"/>
    <x v="0"/>
  </r>
  <r>
    <n v="2"/>
    <x v="54"/>
    <x v="0"/>
    <x v="217"/>
    <x v="4"/>
    <n v="2650"/>
    <m/>
    <x v="12"/>
    <x v="3"/>
    <x v="2"/>
    <x v="0"/>
    <x v="0"/>
    <x v="0"/>
  </r>
  <r>
    <n v="3"/>
    <x v="54"/>
    <x v="0"/>
    <x v="218"/>
    <x v="43"/>
    <n v="1754"/>
    <m/>
    <x v="10"/>
    <x v="4"/>
    <x v="2"/>
    <x v="0"/>
    <x v="0"/>
    <x v="0"/>
  </r>
  <r>
    <n v="1"/>
    <x v="55"/>
    <x v="0"/>
    <x v="218"/>
    <x v="43"/>
    <n v="225"/>
    <m/>
    <x v="10"/>
    <x v="4"/>
    <x v="2"/>
    <x v="0"/>
    <x v="0"/>
    <x v="0"/>
  </r>
  <r>
    <n v="2"/>
    <x v="55"/>
    <x v="0"/>
    <x v="219"/>
    <x v="57"/>
    <n v="2904"/>
    <m/>
    <x v="10"/>
    <x v="4"/>
    <x v="2"/>
    <x v="0"/>
    <x v="0"/>
    <x v="0"/>
  </r>
  <r>
    <n v="3"/>
    <x v="55"/>
    <x v="0"/>
    <x v="220"/>
    <x v="43"/>
    <n v="648"/>
    <m/>
    <x v="10"/>
    <x v="4"/>
    <x v="2"/>
    <x v="0"/>
    <x v="0"/>
    <x v="0"/>
  </r>
  <r>
    <n v="4"/>
    <x v="55"/>
    <x v="0"/>
    <x v="221"/>
    <x v="44"/>
    <n v="5533"/>
    <m/>
    <x v="10"/>
    <x v="4"/>
    <x v="2"/>
    <x v="0"/>
    <x v="0"/>
    <x v="0"/>
  </r>
  <r>
    <n v="5"/>
    <x v="55"/>
    <x v="0"/>
    <x v="222"/>
    <x v="43"/>
    <n v="3850"/>
    <m/>
    <x v="10"/>
    <x v="4"/>
    <x v="2"/>
    <x v="0"/>
    <x v="0"/>
    <x v="0"/>
  </r>
  <r>
    <n v="1"/>
    <x v="56"/>
    <x v="0"/>
    <x v="222"/>
    <x v="43"/>
    <n v="841"/>
    <m/>
    <x v="10"/>
    <x v="4"/>
    <x v="2"/>
    <x v="0"/>
    <x v="0"/>
    <x v="0"/>
  </r>
  <r>
    <n v="2"/>
    <x v="56"/>
    <x v="0"/>
    <x v="223"/>
    <x v="4"/>
    <n v="500"/>
    <m/>
    <x v="20"/>
    <x v="3"/>
    <x v="2"/>
    <x v="0"/>
    <x v="0"/>
    <x v="0"/>
  </r>
  <r>
    <n v="3"/>
    <x v="56"/>
    <x v="0"/>
    <x v="224"/>
    <x v="3"/>
    <n v="150"/>
    <m/>
    <x v="4"/>
    <x v="3"/>
    <x v="2"/>
    <x v="0"/>
    <x v="0"/>
    <x v="0"/>
  </r>
  <r>
    <n v="4"/>
    <x v="56"/>
    <x v="0"/>
    <x v="225"/>
    <x v="49"/>
    <n v="3392"/>
    <m/>
    <x v="8"/>
    <x v="6"/>
    <x v="2"/>
    <x v="0"/>
    <x v="0"/>
    <x v="0"/>
  </r>
  <r>
    <n v="5"/>
    <x v="56"/>
    <x v="0"/>
    <x v="226"/>
    <x v="62"/>
    <n v="6415"/>
    <m/>
    <x v="8"/>
    <x v="6"/>
    <x v="2"/>
    <x v="0"/>
    <x v="0"/>
    <x v="0"/>
  </r>
  <r>
    <n v="1"/>
    <x v="56"/>
    <x v="5"/>
    <x v="227"/>
    <x v="46"/>
    <n v="1596"/>
    <m/>
    <x v="0"/>
    <x v="0"/>
    <x v="2"/>
    <x v="0"/>
    <x v="0"/>
    <x v="2"/>
  </r>
  <r>
    <n v="2"/>
    <x v="56"/>
    <x v="5"/>
    <x v="228"/>
    <x v="24"/>
    <n v="450"/>
    <m/>
    <x v="0"/>
    <x v="0"/>
    <x v="2"/>
    <x v="0"/>
    <x v="0"/>
    <x v="2"/>
  </r>
  <r>
    <n v="3"/>
    <x v="56"/>
    <x v="5"/>
    <x v="229"/>
    <x v="24"/>
    <n v="5869"/>
    <m/>
    <x v="0"/>
    <x v="0"/>
    <x v="2"/>
    <x v="0"/>
    <x v="0"/>
    <x v="2"/>
  </r>
  <r>
    <n v="4"/>
    <x v="56"/>
    <x v="5"/>
    <x v="230"/>
    <x v="25"/>
    <n v="450"/>
    <m/>
    <x v="0"/>
    <x v="0"/>
    <x v="2"/>
    <x v="0"/>
    <x v="0"/>
    <x v="2"/>
  </r>
  <r>
    <n v="5"/>
    <x v="56"/>
    <x v="5"/>
    <x v="231"/>
    <x v="25"/>
    <n v="1312"/>
    <m/>
    <x v="0"/>
    <x v="0"/>
    <x v="2"/>
    <x v="0"/>
    <x v="0"/>
    <x v="2"/>
  </r>
  <r>
    <n v="1"/>
    <x v="57"/>
    <x v="0"/>
    <x v="226"/>
    <x v="62"/>
    <n v="292"/>
    <m/>
    <x v="8"/>
    <x v="6"/>
    <x v="2"/>
    <x v="0"/>
    <x v="0"/>
    <x v="0"/>
  </r>
  <r>
    <n v="2"/>
    <x v="57"/>
    <x v="0"/>
    <x v="232"/>
    <x v="49"/>
    <n v="911"/>
    <m/>
    <x v="8"/>
    <x v="6"/>
    <x v="2"/>
    <x v="0"/>
    <x v="0"/>
    <x v="0"/>
  </r>
  <r>
    <n v="3"/>
    <x v="57"/>
    <x v="0"/>
    <x v="233"/>
    <x v="3"/>
    <n v="310"/>
    <m/>
    <x v="4"/>
    <x v="3"/>
    <x v="2"/>
    <x v="0"/>
    <x v="0"/>
    <x v="0"/>
  </r>
  <r>
    <n v="4"/>
    <x v="57"/>
    <x v="0"/>
    <x v="234"/>
    <x v="63"/>
    <n v="8872"/>
    <m/>
    <x v="0"/>
    <x v="0"/>
    <x v="2"/>
    <x v="0"/>
    <x v="0"/>
    <x v="0"/>
  </r>
  <r>
    <n v="5"/>
    <x v="57"/>
    <x v="0"/>
    <x v="235"/>
    <x v="11"/>
    <n v="2609"/>
    <m/>
    <x v="0"/>
    <x v="0"/>
    <x v="2"/>
    <x v="0"/>
    <x v="0"/>
    <x v="0"/>
  </r>
  <r>
    <n v="1"/>
    <x v="57"/>
    <x v="5"/>
    <x v="231"/>
    <x v="25"/>
    <n v="6648"/>
    <m/>
    <x v="0"/>
    <x v="0"/>
    <x v="2"/>
    <x v="0"/>
    <x v="0"/>
    <x v="2"/>
  </r>
  <r>
    <n v="2"/>
    <x v="57"/>
    <x v="5"/>
    <x v="231"/>
    <x v="46"/>
    <n v="450"/>
    <m/>
    <x v="0"/>
    <x v="0"/>
    <x v="2"/>
    <x v="0"/>
    <x v="0"/>
    <x v="2"/>
  </r>
  <r>
    <n v="3"/>
    <x v="57"/>
    <x v="5"/>
    <x v="236"/>
    <x v="46"/>
    <n v="579"/>
    <m/>
    <x v="0"/>
    <x v="0"/>
    <x v="2"/>
    <x v="0"/>
    <x v="0"/>
    <x v="2"/>
  </r>
  <r>
    <n v="1"/>
    <x v="58"/>
    <x v="0"/>
    <x v="235"/>
    <x v="11"/>
    <n v="6378"/>
    <m/>
    <x v="0"/>
    <x v="0"/>
    <x v="2"/>
    <x v="0"/>
    <x v="0"/>
    <x v="0"/>
  </r>
  <r>
    <n v="1"/>
    <x v="59"/>
    <x v="1"/>
    <x v="237"/>
    <x v="13"/>
    <n v="4871"/>
    <m/>
    <x v="11"/>
    <x v="3"/>
    <x v="2"/>
    <x v="0"/>
    <x v="0"/>
    <x v="3"/>
  </r>
  <r>
    <n v="1"/>
    <x v="60"/>
    <x v="0"/>
    <x v="238"/>
    <x v="16"/>
    <n v="150"/>
    <m/>
    <x v="4"/>
    <x v="3"/>
    <x v="2"/>
    <x v="0"/>
    <x v="0"/>
    <x v="0"/>
  </r>
  <r>
    <n v="2"/>
    <x v="60"/>
    <x v="0"/>
    <x v="239"/>
    <x v="31"/>
    <n v="168"/>
    <m/>
    <x v="3"/>
    <x v="3"/>
    <x v="2"/>
    <x v="0"/>
    <x v="0"/>
    <x v="0"/>
  </r>
  <r>
    <n v="3"/>
    <x v="60"/>
    <x v="0"/>
    <x v="240"/>
    <x v="22"/>
    <n v="1002"/>
    <m/>
    <x v="1"/>
    <x v="1"/>
    <x v="2"/>
    <x v="0"/>
    <x v="0"/>
    <x v="0"/>
  </r>
  <r>
    <n v="4"/>
    <x v="60"/>
    <x v="0"/>
    <x v="241"/>
    <x v="7"/>
    <n v="2683"/>
    <m/>
    <x v="7"/>
    <x v="5"/>
    <x v="2"/>
    <x v="0"/>
    <x v="0"/>
    <x v="0"/>
  </r>
  <r>
    <n v="5"/>
    <x v="60"/>
    <x v="0"/>
    <x v="242"/>
    <x v="50"/>
    <n v="3122"/>
    <m/>
    <x v="7"/>
    <x v="5"/>
    <x v="2"/>
    <x v="0"/>
    <x v="0"/>
    <x v="0"/>
  </r>
  <r>
    <n v="6"/>
    <x v="60"/>
    <x v="0"/>
    <x v="243"/>
    <x v="22"/>
    <n v="17"/>
    <m/>
    <x v="1"/>
    <x v="1"/>
    <x v="2"/>
    <x v="0"/>
    <x v="0"/>
    <x v="0"/>
  </r>
  <r>
    <n v="1"/>
    <x v="60"/>
    <x v="2"/>
    <x v="244"/>
    <x v="6"/>
    <n v="450"/>
    <m/>
    <x v="10"/>
    <x v="4"/>
    <x v="2"/>
    <x v="0"/>
    <x v="0"/>
    <x v="2"/>
  </r>
  <r>
    <n v="2"/>
    <x v="60"/>
    <x v="2"/>
    <x v="245"/>
    <x v="6"/>
    <n v="2078"/>
    <m/>
    <x v="13"/>
    <x v="4"/>
    <x v="2"/>
    <x v="0"/>
    <x v="0"/>
    <x v="2"/>
  </r>
  <r>
    <n v="1"/>
    <x v="60"/>
    <x v="1"/>
    <x v="237"/>
    <x v="13"/>
    <n v="450"/>
    <m/>
    <x v="11"/>
    <x v="3"/>
    <x v="2"/>
    <x v="0"/>
    <x v="0"/>
    <x v="3"/>
  </r>
  <r>
    <n v="1"/>
    <x v="61"/>
    <x v="0"/>
    <x v="243"/>
    <x v="22"/>
    <n v="4970"/>
    <m/>
    <x v="1"/>
    <x v="1"/>
    <x v="2"/>
    <x v="0"/>
    <x v="0"/>
    <x v="0"/>
  </r>
  <r>
    <n v="2"/>
    <x v="61"/>
    <x v="0"/>
    <x v="246"/>
    <x v="31"/>
    <n v="152"/>
    <m/>
    <x v="3"/>
    <x v="3"/>
    <x v="2"/>
    <x v="0"/>
    <x v="0"/>
    <x v="0"/>
  </r>
  <r>
    <n v="3"/>
    <x v="61"/>
    <x v="0"/>
    <x v="247"/>
    <x v="16"/>
    <n v="150"/>
    <m/>
    <x v="4"/>
    <x v="3"/>
    <x v="2"/>
    <x v="0"/>
    <x v="0"/>
    <x v="0"/>
  </r>
  <r>
    <n v="4"/>
    <x v="61"/>
    <x v="0"/>
    <x v="248"/>
    <x v="59"/>
    <n v="6830"/>
    <m/>
    <x v="8"/>
    <x v="6"/>
    <x v="2"/>
    <x v="0"/>
    <x v="0"/>
    <x v="0"/>
  </r>
  <r>
    <n v="1"/>
    <x v="61"/>
    <x v="2"/>
    <x v="245"/>
    <x v="6"/>
    <n v="4681"/>
    <m/>
    <x v="13"/>
    <x v="4"/>
    <x v="2"/>
    <x v="0"/>
    <x v="0"/>
    <x v="2"/>
  </r>
  <r>
    <n v="2"/>
    <x v="61"/>
    <x v="2"/>
    <x v="249"/>
    <x v="14"/>
    <n v="450"/>
    <m/>
    <x v="13"/>
    <x v="4"/>
    <x v="2"/>
    <x v="0"/>
    <x v="0"/>
    <x v="2"/>
  </r>
  <r>
    <n v="3"/>
    <x v="61"/>
    <x v="2"/>
    <x v="250"/>
    <x v="14"/>
    <n v="988"/>
    <m/>
    <x v="13"/>
    <x v="4"/>
    <x v="2"/>
    <x v="0"/>
    <x v="0"/>
    <x v="2"/>
  </r>
  <r>
    <n v="1"/>
    <x v="62"/>
    <x v="0"/>
    <x v="248"/>
    <x v="59"/>
    <n v="766"/>
    <m/>
    <x v="8"/>
    <x v="6"/>
    <x v="2"/>
    <x v="0"/>
    <x v="0"/>
    <x v="0"/>
  </r>
  <r>
    <n v="2"/>
    <x v="62"/>
    <x v="0"/>
    <x v="251"/>
    <x v="9"/>
    <n v="3381"/>
    <m/>
    <x v="8"/>
    <x v="6"/>
    <x v="2"/>
    <x v="0"/>
    <x v="0"/>
    <x v="0"/>
  </r>
  <r>
    <n v="1"/>
    <x v="62"/>
    <x v="2"/>
    <x v="250"/>
    <x v="14"/>
    <n v="125"/>
    <m/>
    <x v="13"/>
    <x v="4"/>
    <x v="2"/>
    <x v="0"/>
    <x v="0"/>
    <x v="2"/>
  </r>
  <r>
    <n v="2"/>
    <x v="62"/>
    <x v="2"/>
    <x v="252"/>
    <x v="39"/>
    <n v="450"/>
    <m/>
    <x v="13"/>
    <x v="4"/>
    <x v="2"/>
    <x v="0"/>
    <x v="0"/>
    <x v="2"/>
  </r>
  <r>
    <n v="3"/>
    <x v="62"/>
    <x v="2"/>
    <x v="253"/>
    <x v="39"/>
    <n v="4385"/>
    <m/>
    <x v="13"/>
    <x v="4"/>
    <x v="2"/>
    <x v="0"/>
    <x v="0"/>
    <x v="2"/>
  </r>
  <r>
    <n v="1"/>
    <x v="62"/>
    <x v="1"/>
    <x v="241"/>
    <x v="21"/>
    <n v="2520"/>
    <m/>
    <x v="7"/>
    <x v="5"/>
    <x v="2"/>
    <x v="0"/>
    <x v="0"/>
    <x v="0"/>
  </r>
  <r>
    <n v="2"/>
    <x v="62"/>
    <x v="1"/>
    <x v="242"/>
    <x v="21"/>
    <n v="1546"/>
    <m/>
    <x v="7"/>
    <x v="5"/>
    <x v="2"/>
    <x v="0"/>
    <x v="0"/>
    <x v="0"/>
  </r>
  <r>
    <n v="1"/>
    <x v="63"/>
    <x v="0"/>
    <x v="251"/>
    <x v="9"/>
    <n v="1599"/>
    <m/>
    <x v="8"/>
    <x v="6"/>
    <x v="2"/>
    <x v="0"/>
    <x v="0"/>
    <x v="0"/>
  </r>
  <r>
    <n v="2"/>
    <x v="63"/>
    <x v="0"/>
    <x v="254"/>
    <x v="16"/>
    <n v="150"/>
    <m/>
    <x v="4"/>
    <x v="3"/>
    <x v="2"/>
    <x v="0"/>
    <x v="0"/>
    <x v="0"/>
  </r>
  <r>
    <n v="3"/>
    <x v="63"/>
    <x v="0"/>
    <x v="255"/>
    <x v="31"/>
    <n v="1579"/>
    <m/>
    <x v="12"/>
    <x v="3"/>
    <x v="2"/>
    <x v="0"/>
    <x v="0"/>
    <x v="0"/>
  </r>
  <r>
    <n v="4"/>
    <x v="63"/>
    <x v="0"/>
    <x v="256"/>
    <x v="55"/>
    <n v="1072"/>
    <m/>
    <x v="12"/>
    <x v="3"/>
    <x v="2"/>
    <x v="0"/>
    <x v="0"/>
    <x v="0"/>
  </r>
  <r>
    <n v="5"/>
    <x v="63"/>
    <x v="0"/>
    <x v="257"/>
    <x v="43"/>
    <n v="2587"/>
    <m/>
    <x v="10"/>
    <x v="4"/>
    <x v="2"/>
    <x v="0"/>
    <x v="0"/>
    <x v="0"/>
  </r>
  <r>
    <n v="1"/>
    <x v="63"/>
    <x v="2"/>
    <x v="253"/>
    <x v="39"/>
    <n v="5227"/>
    <m/>
    <x v="13"/>
    <x v="4"/>
    <x v="2"/>
    <x v="0"/>
    <x v="0"/>
    <x v="2"/>
  </r>
  <r>
    <n v="1"/>
    <x v="63"/>
    <x v="1"/>
    <x v="242"/>
    <x v="21"/>
    <n v="1518"/>
    <m/>
    <x v="7"/>
    <x v="5"/>
    <x v="2"/>
    <x v="0"/>
    <x v="0"/>
    <x v="0"/>
  </r>
  <r>
    <n v="2"/>
    <x v="63"/>
    <x v="1"/>
    <x v="243"/>
    <x v="21"/>
    <n v="5043"/>
    <m/>
    <x v="1"/>
    <x v="1"/>
    <x v="2"/>
    <x v="0"/>
    <x v="0"/>
    <x v="0"/>
  </r>
  <r>
    <n v="3"/>
    <x v="63"/>
    <x v="1"/>
    <x v="246"/>
    <x v="21"/>
    <n v="45"/>
    <m/>
    <x v="3"/>
    <x v="3"/>
    <x v="2"/>
    <x v="0"/>
    <x v="0"/>
    <x v="0"/>
  </r>
  <r>
    <n v="1"/>
    <x v="64"/>
    <x v="0"/>
    <x v="257"/>
    <x v="43"/>
    <n v="4775"/>
    <m/>
    <x v="10"/>
    <x v="4"/>
    <x v="2"/>
    <x v="0"/>
    <x v="0"/>
    <x v="0"/>
  </r>
  <r>
    <n v="2"/>
    <x v="64"/>
    <x v="0"/>
    <x v="258"/>
    <x v="57"/>
    <n v="6316"/>
    <m/>
    <x v="10"/>
    <x v="4"/>
    <x v="2"/>
    <x v="0"/>
    <x v="0"/>
    <x v="0"/>
  </r>
  <r>
    <n v="3"/>
    <x v="64"/>
    <x v="0"/>
    <x v="259"/>
    <x v="58"/>
    <n v="2818"/>
    <m/>
    <x v="10"/>
    <x v="4"/>
    <x v="2"/>
    <x v="0"/>
    <x v="0"/>
    <x v="0"/>
  </r>
  <r>
    <n v="1"/>
    <x v="65"/>
    <x v="0"/>
    <x v="259"/>
    <x v="58"/>
    <n v="504"/>
    <m/>
    <x v="10"/>
    <x v="4"/>
    <x v="2"/>
    <x v="0"/>
    <x v="0"/>
    <x v="0"/>
  </r>
  <r>
    <n v="2"/>
    <x v="65"/>
    <x v="0"/>
    <x v="260"/>
    <x v="55"/>
    <n v="516"/>
    <m/>
    <x v="12"/>
    <x v="3"/>
    <x v="2"/>
    <x v="0"/>
    <x v="0"/>
    <x v="0"/>
  </r>
  <r>
    <n v="3"/>
    <x v="65"/>
    <x v="0"/>
    <x v="261"/>
    <x v="16"/>
    <n v="204"/>
    <m/>
    <x v="4"/>
    <x v="3"/>
    <x v="2"/>
    <x v="0"/>
    <x v="0"/>
    <x v="0"/>
  </r>
  <r>
    <n v="4"/>
    <x v="65"/>
    <x v="0"/>
    <x v="262"/>
    <x v="11"/>
    <n v="5431"/>
    <m/>
    <x v="0"/>
    <x v="0"/>
    <x v="2"/>
    <x v="0"/>
    <x v="0"/>
    <x v="0"/>
  </r>
  <r>
    <n v="1"/>
    <x v="66"/>
    <x v="0"/>
    <x v="262"/>
    <x v="11"/>
    <n v="3264"/>
    <m/>
    <x v="0"/>
    <x v="0"/>
    <x v="2"/>
    <x v="0"/>
    <x v="0"/>
    <x v="0"/>
  </r>
  <r>
    <n v="2"/>
    <x v="66"/>
    <x v="0"/>
    <x v="263"/>
    <x v="15"/>
    <n v="9127"/>
    <m/>
    <x v="0"/>
    <x v="0"/>
    <x v="2"/>
    <x v="0"/>
    <x v="0"/>
    <x v="0"/>
  </r>
  <r>
    <n v="1"/>
    <x v="67"/>
    <x v="2"/>
    <x v="264"/>
    <x v="19"/>
    <n v="150"/>
    <m/>
    <x v="4"/>
    <x v="3"/>
    <x v="2"/>
    <x v="0"/>
    <x v="0"/>
    <x v="2"/>
  </r>
  <r>
    <n v="2"/>
    <x v="67"/>
    <x v="2"/>
    <x v="265"/>
    <x v="19"/>
    <n v="104"/>
    <m/>
    <x v="4"/>
    <x v="3"/>
    <x v="2"/>
    <x v="0"/>
    <x v="0"/>
    <x v="2"/>
  </r>
  <r>
    <n v="3"/>
    <x v="67"/>
    <x v="2"/>
    <x v="266"/>
    <x v="24"/>
    <n v="450"/>
    <m/>
    <x v="0"/>
    <x v="0"/>
    <x v="2"/>
    <x v="0"/>
    <x v="0"/>
    <x v="2"/>
  </r>
  <r>
    <n v="4"/>
    <x v="67"/>
    <x v="2"/>
    <x v="267"/>
    <x v="24"/>
    <n v="6645"/>
    <m/>
    <x v="0"/>
    <x v="0"/>
    <x v="2"/>
    <x v="0"/>
    <x v="0"/>
    <x v="2"/>
  </r>
  <r>
    <n v="5"/>
    <x v="67"/>
    <x v="2"/>
    <x v="268"/>
    <x v="47"/>
    <n v="2088"/>
    <m/>
    <x v="0"/>
    <x v="0"/>
    <x v="2"/>
    <x v="0"/>
    <x v="0"/>
    <x v="2"/>
  </r>
  <r>
    <n v="6"/>
    <x v="67"/>
    <x v="2"/>
    <x v="268"/>
    <x v="51"/>
    <n v="247"/>
    <m/>
    <x v="0"/>
    <x v="0"/>
    <x v="2"/>
    <x v="0"/>
    <x v="0"/>
    <x v="2"/>
  </r>
  <r>
    <n v="1"/>
    <x v="68"/>
    <x v="0"/>
    <x v="269"/>
    <x v="3"/>
    <n v="150"/>
    <m/>
    <x v="4"/>
    <x v="3"/>
    <x v="2"/>
    <x v="0"/>
    <x v="0"/>
    <x v="0"/>
  </r>
  <r>
    <n v="2"/>
    <x v="68"/>
    <x v="0"/>
    <x v="270"/>
    <x v="55"/>
    <n v="158"/>
    <m/>
    <x v="3"/>
    <x v="3"/>
    <x v="2"/>
    <x v="0"/>
    <x v="0"/>
    <x v="0"/>
  </r>
  <r>
    <n v="3"/>
    <x v="68"/>
    <x v="0"/>
    <x v="271"/>
    <x v="5"/>
    <n v="5738"/>
    <m/>
    <x v="1"/>
    <x v="1"/>
    <x v="2"/>
    <x v="0"/>
    <x v="0"/>
    <x v="0"/>
  </r>
  <r>
    <n v="1"/>
    <x v="68"/>
    <x v="2"/>
    <x v="265"/>
    <x v="19"/>
    <n v="300"/>
    <m/>
    <x v="4"/>
    <x v="3"/>
    <x v="2"/>
    <x v="0"/>
    <x v="0"/>
    <x v="2"/>
  </r>
  <r>
    <n v="2"/>
    <x v="68"/>
    <x v="2"/>
    <x v="272"/>
    <x v="32"/>
    <n v="9261"/>
    <m/>
    <x v="8"/>
    <x v="6"/>
    <x v="2"/>
    <x v="0"/>
    <x v="0"/>
    <x v="2"/>
  </r>
  <r>
    <n v="1"/>
    <x v="68"/>
    <x v="1"/>
    <x v="273"/>
    <x v="13"/>
    <n v="3613"/>
    <m/>
    <x v="11"/>
    <x v="3"/>
    <x v="2"/>
    <x v="0"/>
    <x v="0"/>
    <x v="3"/>
  </r>
  <r>
    <n v="1"/>
    <x v="69"/>
    <x v="0"/>
    <x v="271"/>
    <x v="5"/>
    <n v="4397"/>
    <m/>
    <x v="1"/>
    <x v="1"/>
    <x v="2"/>
    <x v="0"/>
    <x v="0"/>
    <x v="0"/>
  </r>
  <r>
    <n v="2"/>
    <x v="69"/>
    <x v="0"/>
    <x v="274"/>
    <x v="55"/>
    <n v="2063"/>
    <m/>
    <x v="12"/>
    <x v="3"/>
    <x v="2"/>
    <x v="0"/>
    <x v="0"/>
    <x v="0"/>
  </r>
  <r>
    <n v="3"/>
    <x v="69"/>
    <x v="0"/>
    <x v="275"/>
    <x v="17"/>
    <n v="738"/>
    <m/>
    <x v="12"/>
    <x v="3"/>
    <x v="2"/>
    <x v="0"/>
    <x v="0"/>
    <x v="0"/>
  </r>
  <r>
    <n v="4"/>
    <x v="69"/>
    <x v="0"/>
    <x v="276"/>
    <x v="43"/>
    <n v="1472"/>
    <m/>
    <x v="8"/>
    <x v="6"/>
    <x v="2"/>
    <x v="0"/>
    <x v="0"/>
    <x v="0"/>
  </r>
  <r>
    <n v="1"/>
    <x v="69"/>
    <x v="2"/>
    <x v="277"/>
    <x v="41"/>
    <n v="3467"/>
    <m/>
    <x v="8"/>
    <x v="6"/>
    <x v="2"/>
    <x v="0"/>
    <x v="0"/>
    <x v="2"/>
  </r>
  <r>
    <n v="2"/>
    <x v="69"/>
    <x v="2"/>
    <x v="265"/>
    <x v="19"/>
    <n v="198"/>
    <m/>
    <x v="4"/>
    <x v="3"/>
    <x v="2"/>
    <x v="0"/>
    <x v="0"/>
    <x v="2"/>
  </r>
  <r>
    <n v="3"/>
    <x v="69"/>
    <x v="2"/>
    <x v="278"/>
    <x v="19"/>
    <n v="87"/>
    <m/>
    <x v="4"/>
    <x v="3"/>
    <x v="2"/>
    <x v="0"/>
    <x v="0"/>
    <x v="2"/>
  </r>
  <r>
    <n v="4"/>
    <x v="69"/>
    <x v="2"/>
    <x v="279"/>
    <x v="64"/>
    <n v="1014"/>
    <m/>
    <x v="3"/>
    <x v="3"/>
    <x v="2"/>
    <x v="0"/>
    <x v="0"/>
    <x v="2"/>
  </r>
  <r>
    <n v="5"/>
    <x v="69"/>
    <x v="2"/>
    <x v="280"/>
    <x v="64"/>
    <n v="450"/>
    <m/>
    <x v="12"/>
    <x v="3"/>
    <x v="2"/>
    <x v="0"/>
    <x v="0"/>
    <x v="2"/>
  </r>
  <r>
    <n v="6"/>
    <x v="69"/>
    <x v="2"/>
    <x v="281"/>
    <x v="29"/>
    <n v="550"/>
    <m/>
    <x v="12"/>
    <x v="3"/>
    <x v="2"/>
    <x v="0"/>
    <x v="0"/>
    <x v="2"/>
  </r>
  <r>
    <n v="7"/>
    <x v="69"/>
    <x v="2"/>
    <x v="282"/>
    <x v="29"/>
    <n v="1087"/>
    <m/>
    <x v="13"/>
    <x v="4"/>
    <x v="2"/>
    <x v="0"/>
    <x v="0"/>
    <x v="2"/>
  </r>
  <r>
    <n v="1"/>
    <x v="69"/>
    <x v="1"/>
    <x v="273"/>
    <x v="13"/>
    <n v="906"/>
    <m/>
    <x v="11"/>
    <x v="3"/>
    <x v="2"/>
    <x v="0"/>
    <x v="0"/>
    <x v="3"/>
  </r>
  <r>
    <n v="2"/>
    <x v="69"/>
    <x v="1"/>
    <x v="262"/>
    <x v="21"/>
    <n v="1279"/>
    <m/>
    <x v="0"/>
    <x v="0"/>
    <x v="2"/>
    <x v="0"/>
    <x v="0"/>
    <x v="0"/>
  </r>
  <r>
    <n v="3"/>
    <x v="69"/>
    <x v="1"/>
    <x v="263"/>
    <x v="21"/>
    <n v="2636"/>
    <m/>
    <x v="0"/>
    <x v="0"/>
    <x v="2"/>
    <x v="0"/>
    <x v="0"/>
    <x v="0"/>
  </r>
  <r>
    <n v="1"/>
    <x v="70"/>
    <x v="0"/>
    <x v="283"/>
    <x v="43"/>
    <n v="5864"/>
    <m/>
    <x v="10"/>
    <x v="4"/>
    <x v="2"/>
    <x v="0"/>
    <x v="0"/>
    <x v="0"/>
  </r>
  <r>
    <n v="2"/>
    <x v="70"/>
    <x v="0"/>
    <x v="284"/>
    <x v="44"/>
    <n v="3689"/>
    <m/>
    <x v="10"/>
    <x v="4"/>
    <x v="2"/>
    <x v="0"/>
    <x v="0"/>
    <x v="0"/>
  </r>
  <r>
    <n v="3"/>
    <x v="70"/>
    <x v="0"/>
    <x v="285"/>
    <x v="17"/>
    <n v="500"/>
    <m/>
    <x v="12"/>
    <x v="3"/>
    <x v="2"/>
    <x v="0"/>
    <x v="0"/>
    <x v="0"/>
  </r>
  <r>
    <n v="4"/>
    <x v="70"/>
    <x v="0"/>
    <x v="286"/>
    <x v="3"/>
    <n v="170"/>
    <m/>
    <x v="4"/>
    <x v="3"/>
    <x v="2"/>
    <x v="0"/>
    <x v="0"/>
    <x v="0"/>
  </r>
  <r>
    <n v="5"/>
    <x v="70"/>
    <x v="0"/>
    <x v="287"/>
    <x v="11"/>
    <n v="448"/>
    <m/>
    <x v="0"/>
    <x v="0"/>
    <x v="2"/>
    <x v="0"/>
    <x v="0"/>
    <x v="0"/>
  </r>
  <r>
    <n v="1"/>
    <x v="70"/>
    <x v="2"/>
    <x v="288"/>
    <x v="29"/>
    <n v="4991"/>
    <m/>
    <x v="13"/>
    <x v="4"/>
    <x v="2"/>
    <x v="0"/>
    <x v="0"/>
    <x v="2"/>
  </r>
  <r>
    <n v="2"/>
    <x v="70"/>
    <x v="2"/>
    <x v="289"/>
    <x v="10"/>
    <n v="450"/>
    <m/>
    <x v="13"/>
    <x v="4"/>
    <x v="2"/>
    <x v="0"/>
    <x v="0"/>
    <x v="2"/>
  </r>
  <r>
    <n v="3"/>
    <x v="70"/>
    <x v="2"/>
    <x v="290"/>
    <x v="10"/>
    <n v="4952"/>
    <m/>
    <x v="13"/>
    <x v="4"/>
    <x v="2"/>
    <x v="0"/>
    <x v="0"/>
    <x v="2"/>
  </r>
  <r>
    <n v="1"/>
    <x v="70"/>
    <x v="1"/>
    <x v="263"/>
    <x v="1"/>
    <n v="1803"/>
    <m/>
    <x v="0"/>
    <x v="0"/>
    <x v="2"/>
    <x v="0"/>
    <x v="0"/>
    <x v="0"/>
  </r>
  <r>
    <n v="2"/>
    <x v="70"/>
    <x v="1"/>
    <x v="291"/>
    <x v="1"/>
    <n v="105"/>
    <m/>
    <x v="21"/>
    <x v="2"/>
    <x v="2"/>
    <x v="0"/>
    <x v="0"/>
    <x v="1"/>
  </r>
  <r>
    <n v="3"/>
    <x v="70"/>
    <x v="1"/>
    <x v="269"/>
    <x v="1"/>
    <n v="50"/>
    <m/>
    <x v="4"/>
    <x v="3"/>
    <x v="2"/>
    <x v="0"/>
    <x v="0"/>
    <x v="0"/>
  </r>
  <r>
    <n v="4"/>
    <x v="70"/>
    <x v="1"/>
    <x v="270"/>
    <x v="1"/>
    <n v="107"/>
    <m/>
    <x v="3"/>
    <x v="3"/>
    <x v="2"/>
    <x v="0"/>
    <x v="0"/>
    <x v="0"/>
  </r>
  <r>
    <n v="5"/>
    <x v="70"/>
    <x v="1"/>
    <x v="271"/>
    <x v="1"/>
    <n v="3291"/>
    <m/>
    <x v="1"/>
    <x v="1"/>
    <x v="2"/>
    <x v="0"/>
    <x v="0"/>
    <x v="0"/>
  </r>
  <r>
    <n v="1"/>
    <x v="71"/>
    <x v="0"/>
    <x v="287"/>
    <x v="11"/>
    <n v="8532"/>
    <m/>
    <x v="0"/>
    <x v="0"/>
    <x v="2"/>
    <x v="0"/>
    <x v="0"/>
    <x v="0"/>
  </r>
  <r>
    <n v="1"/>
    <x v="71"/>
    <x v="2"/>
    <x v="290"/>
    <x v="10"/>
    <n v="4322"/>
    <m/>
    <x v="13"/>
    <x v="4"/>
    <x v="2"/>
    <x v="0"/>
    <x v="0"/>
    <x v="2"/>
  </r>
  <r>
    <n v="2"/>
    <x v="71"/>
    <x v="2"/>
    <x v="290"/>
    <x v="39"/>
    <n v="450"/>
    <m/>
    <x v="13"/>
    <x v="4"/>
    <x v="2"/>
    <x v="0"/>
    <x v="0"/>
    <x v="2"/>
  </r>
  <r>
    <n v="3"/>
    <x v="71"/>
    <x v="2"/>
    <x v="292"/>
    <x v="39"/>
    <n v="1956"/>
    <m/>
    <x v="13"/>
    <x v="4"/>
    <x v="2"/>
    <x v="0"/>
    <x v="0"/>
    <x v="2"/>
  </r>
  <r>
    <n v="1"/>
    <x v="71"/>
    <x v="1"/>
    <x v="271"/>
    <x v="1"/>
    <n v="2982"/>
    <m/>
    <x v="1"/>
    <x v="1"/>
    <x v="2"/>
    <x v="0"/>
    <x v="0"/>
    <x v="0"/>
  </r>
  <r>
    <n v="2"/>
    <x v="71"/>
    <x v="1"/>
    <x v="274"/>
    <x v="1"/>
    <n v="2277"/>
    <m/>
    <x v="12"/>
    <x v="3"/>
    <x v="2"/>
    <x v="0"/>
    <x v="0"/>
    <x v="0"/>
  </r>
  <r>
    <n v="1"/>
    <x v="72"/>
    <x v="0"/>
    <x v="287"/>
    <x v="11"/>
    <n v="4864"/>
    <m/>
    <x v="0"/>
    <x v="0"/>
    <x v="2"/>
    <x v="0"/>
    <x v="0"/>
    <x v="0"/>
  </r>
  <r>
    <n v="2"/>
    <x v="72"/>
    <x v="0"/>
    <x v="293"/>
    <x v="2"/>
    <n v="4157"/>
    <m/>
    <x v="0"/>
    <x v="0"/>
    <x v="2"/>
    <x v="0"/>
    <x v="0"/>
    <x v="0"/>
  </r>
  <r>
    <n v="3"/>
    <x v="72"/>
    <x v="0"/>
    <x v="294"/>
    <x v="3"/>
    <n v="155"/>
    <m/>
    <x v="4"/>
    <x v="3"/>
    <x v="2"/>
    <x v="0"/>
    <x v="0"/>
    <x v="0"/>
  </r>
  <r>
    <n v="4"/>
    <x v="72"/>
    <x v="0"/>
    <x v="295"/>
    <x v="4"/>
    <n v="160"/>
    <m/>
    <x v="3"/>
    <x v="3"/>
    <x v="2"/>
    <x v="0"/>
    <x v="0"/>
    <x v="0"/>
  </r>
  <r>
    <n v="5"/>
    <x v="72"/>
    <x v="0"/>
    <x v="296"/>
    <x v="22"/>
    <n v="3346"/>
    <m/>
    <x v="1"/>
    <x v="1"/>
    <x v="2"/>
    <x v="0"/>
    <x v="0"/>
    <x v="0"/>
  </r>
  <r>
    <n v="1"/>
    <x v="72"/>
    <x v="2"/>
    <x v="292"/>
    <x v="39"/>
    <n v="3647"/>
    <m/>
    <x v="13"/>
    <x v="4"/>
    <x v="2"/>
    <x v="0"/>
    <x v="0"/>
    <x v="2"/>
  </r>
  <r>
    <n v="1"/>
    <x v="72"/>
    <x v="1"/>
    <x v="297"/>
    <x v="53"/>
    <n v="2242"/>
    <m/>
    <x v="11"/>
    <x v="3"/>
    <x v="2"/>
    <x v="0"/>
    <x v="0"/>
    <x v="3"/>
  </r>
  <r>
    <n v="1"/>
    <x v="73"/>
    <x v="0"/>
    <x v="296"/>
    <x v="22"/>
    <n v="3656"/>
    <m/>
    <x v="1"/>
    <x v="1"/>
    <x v="3"/>
    <x v="0"/>
    <x v="1"/>
    <x v="0"/>
  </r>
  <r>
    <n v="2"/>
    <x v="73"/>
    <x v="0"/>
    <x v="298"/>
    <x v="50"/>
    <n v="3879"/>
    <m/>
    <x v="7"/>
    <x v="5"/>
    <x v="3"/>
    <x v="0"/>
    <x v="1"/>
    <x v="0"/>
  </r>
  <r>
    <n v="3"/>
    <x v="73"/>
    <x v="0"/>
    <x v="299"/>
    <x v="7"/>
    <n v="892"/>
    <m/>
    <x v="7"/>
    <x v="5"/>
    <x v="3"/>
    <x v="0"/>
    <x v="1"/>
    <x v="0"/>
  </r>
  <r>
    <n v="1"/>
    <x v="73"/>
    <x v="2"/>
    <x v="292"/>
    <x v="39"/>
    <n v="4087"/>
    <m/>
    <x v="13"/>
    <x v="4"/>
    <x v="3"/>
    <x v="0"/>
    <x v="1"/>
    <x v="2"/>
  </r>
  <r>
    <n v="2"/>
    <x v="73"/>
    <x v="2"/>
    <x v="300"/>
    <x v="14"/>
    <n v="450"/>
    <m/>
    <x v="13"/>
    <x v="4"/>
    <x v="3"/>
    <x v="0"/>
    <x v="1"/>
    <x v="2"/>
  </r>
  <r>
    <n v="3"/>
    <x v="73"/>
    <x v="2"/>
    <x v="301"/>
    <x v="14"/>
    <n v="5603"/>
    <m/>
    <x v="13"/>
    <x v="4"/>
    <x v="3"/>
    <x v="0"/>
    <x v="1"/>
    <x v="2"/>
  </r>
  <r>
    <n v="1"/>
    <x v="73"/>
    <x v="1"/>
    <x v="297"/>
    <x v="53"/>
    <n v="1494"/>
    <m/>
    <x v="11"/>
    <x v="3"/>
    <x v="3"/>
    <x v="0"/>
    <x v="1"/>
    <x v="3"/>
  </r>
  <r>
    <n v="2"/>
    <x v="73"/>
    <x v="1"/>
    <x v="302"/>
    <x v="12"/>
    <n v="1047"/>
    <m/>
    <x v="22"/>
    <x v="1"/>
    <x v="3"/>
    <x v="0"/>
    <x v="1"/>
    <x v="4"/>
  </r>
  <r>
    <n v="3"/>
    <x v="73"/>
    <x v="1"/>
    <x v="303"/>
    <x v="12"/>
    <n v="494"/>
    <m/>
    <x v="22"/>
    <x v="1"/>
    <x v="3"/>
    <x v="0"/>
    <x v="1"/>
    <x v="4"/>
  </r>
  <r>
    <n v="4"/>
    <x v="73"/>
    <x v="1"/>
    <x v="304"/>
    <x v="12"/>
    <n v="1590"/>
    <m/>
    <x v="22"/>
    <x v="1"/>
    <x v="3"/>
    <x v="0"/>
    <x v="1"/>
    <x v="4"/>
  </r>
  <r>
    <n v="1"/>
    <x v="74"/>
    <x v="0"/>
    <x v="299"/>
    <x v="7"/>
    <n v="2243"/>
    <m/>
    <x v="7"/>
    <x v="5"/>
    <x v="3"/>
    <x v="0"/>
    <x v="1"/>
    <x v="0"/>
  </r>
  <r>
    <n v="2"/>
    <x v="74"/>
    <x v="0"/>
    <x v="305"/>
    <x v="22"/>
    <n v="6037"/>
    <m/>
    <x v="1"/>
    <x v="1"/>
    <x v="3"/>
    <x v="0"/>
    <x v="1"/>
    <x v="0"/>
  </r>
  <r>
    <n v="3"/>
    <x v="74"/>
    <x v="0"/>
    <x v="306"/>
    <x v="38"/>
    <n v="1849"/>
    <m/>
    <x v="8"/>
    <x v="6"/>
    <x v="3"/>
    <x v="0"/>
    <x v="1"/>
    <x v="0"/>
  </r>
  <r>
    <n v="1"/>
    <x v="74"/>
    <x v="2"/>
    <x v="301"/>
    <x v="14"/>
    <n v="1116"/>
    <m/>
    <x v="13"/>
    <x v="4"/>
    <x v="3"/>
    <x v="0"/>
    <x v="1"/>
    <x v="2"/>
  </r>
  <r>
    <n v="2"/>
    <x v="74"/>
    <x v="2"/>
    <x v="307"/>
    <x v="6"/>
    <n v="363"/>
    <m/>
    <x v="13"/>
    <x v="4"/>
    <x v="3"/>
    <x v="0"/>
    <x v="1"/>
    <x v="2"/>
  </r>
  <r>
    <n v="1"/>
    <x v="74"/>
    <x v="1"/>
    <x v="271"/>
    <x v="12"/>
    <n v="1483"/>
    <m/>
    <x v="1"/>
    <x v="1"/>
    <x v="3"/>
    <x v="0"/>
    <x v="1"/>
    <x v="0"/>
  </r>
  <r>
    <n v="2"/>
    <x v="74"/>
    <x v="1"/>
    <x v="296"/>
    <x v="1"/>
    <n v="1923"/>
    <m/>
    <x v="1"/>
    <x v="1"/>
    <x v="3"/>
    <x v="0"/>
    <x v="1"/>
    <x v="0"/>
  </r>
  <r>
    <n v="1"/>
    <x v="75"/>
    <x v="0"/>
    <x v="306"/>
    <x v="38"/>
    <n v="3197"/>
    <m/>
    <x v="8"/>
    <x v="6"/>
    <x v="3"/>
    <x v="0"/>
    <x v="1"/>
    <x v="0"/>
  </r>
  <r>
    <n v="2"/>
    <x v="75"/>
    <x v="0"/>
    <x v="308"/>
    <x v="8"/>
    <n v="5094"/>
    <m/>
    <x v="8"/>
    <x v="6"/>
    <x v="3"/>
    <x v="0"/>
    <x v="1"/>
    <x v="0"/>
  </r>
  <r>
    <n v="1"/>
    <x v="75"/>
    <x v="2"/>
    <x v="307"/>
    <x v="6"/>
    <n v="87"/>
    <m/>
    <x v="13"/>
    <x v="4"/>
    <x v="3"/>
    <x v="0"/>
    <x v="1"/>
    <x v="2"/>
  </r>
  <r>
    <n v="2"/>
    <x v="75"/>
    <x v="2"/>
    <x v="309"/>
    <x v="6"/>
    <n v="5901"/>
    <m/>
    <x v="13"/>
    <x v="4"/>
    <x v="3"/>
    <x v="0"/>
    <x v="1"/>
    <x v="2"/>
  </r>
  <r>
    <n v="1"/>
    <x v="75"/>
    <x v="1"/>
    <x v="296"/>
    <x v="1"/>
    <n v="1554"/>
    <m/>
    <x v="1"/>
    <x v="1"/>
    <x v="3"/>
    <x v="0"/>
    <x v="1"/>
    <x v="0"/>
  </r>
  <r>
    <n v="2"/>
    <x v="75"/>
    <x v="1"/>
    <x v="298"/>
    <x v="1"/>
    <n v="3717"/>
    <m/>
    <x v="7"/>
    <x v="5"/>
    <x v="3"/>
    <x v="0"/>
    <x v="1"/>
    <x v="0"/>
  </r>
  <r>
    <n v="3"/>
    <x v="75"/>
    <x v="1"/>
    <x v="299"/>
    <x v="1"/>
    <n v="1523"/>
    <m/>
    <x v="7"/>
    <x v="5"/>
    <x v="3"/>
    <x v="0"/>
    <x v="1"/>
    <x v="0"/>
  </r>
  <r>
    <n v="1"/>
    <x v="76"/>
    <x v="0"/>
    <x v="308"/>
    <x v="8"/>
    <n v="2185"/>
    <m/>
    <x v="8"/>
    <x v="6"/>
    <x v="3"/>
    <x v="0"/>
    <x v="1"/>
    <x v="0"/>
  </r>
  <r>
    <n v="2"/>
    <x v="76"/>
    <x v="0"/>
    <x v="310"/>
    <x v="27"/>
    <n v="4774"/>
    <m/>
    <x v="8"/>
    <x v="6"/>
    <x v="3"/>
    <x v="0"/>
    <x v="1"/>
    <x v="0"/>
  </r>
  <r>
    <n v="3"/>
    <x v="76"/>
    <x v="0"/>
    <x v="311"/>
    <x v="62"/>
    <n v="557"/>
    <m/>
    <x v="8"/>
    <x v="6"/>
    <x v="3"/>
    <x v="0"/>
    <x v="1"/>
    <x v="0"/>
  </r>
  <r>
    <n v="1"/>
    <x v="76"/>
    <x v="2"/>
    <x v="312"/>
    <x v="6"/>
    <n v="450"/>
    <m/>
    <x v="13"/>
    <x v="4"/>
    <x v="3"/>
    <x v="0"/>
    <x v="1"/>
    <x v="2"/>
  </r>
  <r>
    <n v="2"/>
    <x v="76"/>
    <x v="2"/>
    <x v="313"/>
    <x v="6"/>
    <n v="8817"/>
    <m/>
    <x v="13"/>
    <x v="4"/>
    <x v="3"/>
    <x v="0"/>
    <x v="1"/>
    <x v="2"/>
  </r>
  <r>
    <n v="1"/>
    <x v="76"/>
    <x v="1"/>
    <x v="299"/>
    <x v="1"/>
    <n v="1585"/>
    <m/>
    <x v="7"/>
    <x v="5"/>
    <x v="3"/>
    <x v="0"/>
    <x v="1"/>
    <x v="0"/>
  </r>
  <r>
    <n v="2"/>
    <x v="76"/>
    <x v="1"/>
    <x v="305"/>
    <x v="1"/>
    <n v="5137"/>
    <m/>
    <x v="1"/>
    <x v="1"/>
    <x v="3"/>
    <x v="0"/>
    <x v="1"/>
    <x v="0"/>
  </r>
  <r>
    <n v="1"/>
    <x v="77"/>
    <x v="0"/>
    <x v="311"/>
    <x v="62"/>
    <n v="353"/>
    <m/>
    <x v="8"/>
    <x v="6"/>
    <x v="3"/>
    <x v="0"/>
    <x v="1"/>
    <x v="0"/>
  </r>
  <r>
    <n v="2"/>
    <x v="77"/>
    <x v="0"/>
    <x v="314"/>
    <x v="3"/>
    <n v="150"/>
    <m/>
    <x v="4"/>
    <x v="3"/>
    <x v="3"/>
    <x v="0"/>
    <x v="1"/>
    <x v="0"/>
  </r>
  <r>
    <n v="3"/>
    <x v="77"/>
    <x v="0"/>
    <x v="315"/>
    <x v="31"/>
    <n v="2969"/>
    <m/>
    <x v="12"/>
    <x v="3"/>
    <x v="3"/>
    <x v="0"/>
    <x v="1"/>
    <x v="0"/>
  </r>
  <r>
    <n v="4"/>
    <x v="77"/>
    <x v="0"/>
    <x v="316"/>
    <x v="43"/>
    <n v="7394"/>
    <m/>
    <x v="10"/>
    <x v="4"/>
    <x v="3"/>
    <x v="0"/>
    <x v="1"/>
    <x v="0"/>
  </r>
  <r>
    <n v="5"/>
    <x v="77"/>
    <x v="0"/>
    <x v="317"/>
    <x v="57"/>
    <n v="3122"/>
    <m/>
    <x v="10"/>
    <x v="4"/>
    <x v="3"/>
    <x v="0"/>
    <x v="1"/>
    <x v="0"/>
  </r>
  <r>
    <n v="1"/>
    <x v="77"/>
    <x v="2"/>
    <x v="313"/>
    <x v="6"/>
    <n v="47"/>
    <m/>
    <x v="13"/>
    <x v="4"/>
    <x v="3"/>
    <x v="0"/>
    <x v="1"/>
    <x v="2"/>
  </r>
  <r>
    <n v="1"/>
    <x v="77"/>
    <x v="1"/>
    <x v="305"/>
    <x v="1"/>
    <n v="100"/>
    <m/>
    <x v="1"/>
    <x v="1"/>
    <x v="3"/>
    <x v="0"/>
    <x v="1"/>
    <x v="0"/>
  </r>
  <r>
    <n v="1"/>
    <x v="78"/>
    <x v="0"/>
    <x v="317"/>
    <x v="57"/>
    <n v="1065"/>
    <m/>
    <x v="10"/>
    <x v="4"/>
    <x v="3"/>
    <x v="0"/>
    <x v="1"/>
    <x v="0"/>
  </r>
  <r>
    <n v="2"/>
    <x v="78"/>
    <x v="0"/>
    <x v="318"/>
    <x v="56"/>
    <n v="3459"/>
    <m/>
    <x v="10"/>
    <x v="4"/>
    <x v="3"/>
    <x v="0"/>
    <x v="1"/>
    <x v="0"/>
  </r>
  <r>
    <n v="3"/>
    <x v="78"/>
    <x v="0"/>
    <x v="319"/>
    <x v="31"/>
    <n v="662"/>
    <m/>
    <x v="12"/>
    <x v="3"/>
    <x v="3"/>
    <x v="0"/>
    <x v="1"/>
    <x v="0"/>
  </r>
  <r>
    <n v="4"/>
    <x v="78"/>
    <x v="0"/>
    <x v="320"/>
    <x v="52"/>
    <n v="5032"/>
    <m/>
    <x v="1"/>
    <x v="1"/>
    <x v="3"/>
    <x v="0"/>
    <x v="1"/>
    <x v="0"/>
  </r>
  <r>
    <n v="1"/>
    <x v="78"/>
    <x v="1"/>
    <x v="321"/>
    <x v="13"/>
    <n v="3165"/>
    <m/>
    <x v="11"/>
    <x v="3"/>
    <x v="3"/>
    <x v="0"/>
    <x v="1"/>
    <x v="3"/>
  </r>
  <r>
    <n v="1"/>
    <x v="79"/>
    <x v="0"/>
    <x v="320"/>
    <x v="52"/>
    <n v="982"/>
    <m/>
    <x v="1"/>
    <x v="1"/>
    <x v="3"/>
    <x v="0"/>
    <x v="1"/>
    <x v="0"/>
  </r>
  <r>
    <n v="2"/>
    <x v="79"/>
    <x v="0"/>
    <x v="322"/>
    <x v="7"/>
    <n v="3106"/>
    <m/>
    <x v="7"/>
    <x v="5"/>
    <x v="3"/>
    <x v="0"/>
    <x v="1"/>
    <x v="0"/>
  </r>
  <r>
    <n v="3"/>
    <x v="79"/>
    <x v="0"/>
    <x v="320"/>
    <x v="52"/>
    <n v="1027"/>
    <m/>
    <x v="1"/>
    <x v="1"/>
    <x v="3"/>
    <x v="0"/>
    <x v="1"/>
    <x v="0"/>
  </r>
  <r>
    <n v="4"/>
    <x v="79"/>
    <x v="0"/>
    <x v="323"/>
    <x v="17"/>
    <n v="158"/>
    <m/>
    <x v="3"/>
    <x v="3"/>
    <x v="3"/>
    <x v="0"/>
    <x v="1"/>
    <x v="0"/>
  </r>
  <r>
    <n v="5"/>
    <x v="79"/>
    <x v="0"/>
    <x v="324"/>
    <x v="3"/>
    <n v="153"/>
    <m/>
    <x v="4"/>
    <x v="3"/>
    <x v="3"/>
    <x v="0"/>
    <x v="1"/>
    <x v="0"/>
  </r>
  <r>
    <n v="6"/>
    <x v="79"/>
    <x v="0"/>
    <x v="325"/>
    <x v="63"/>
    <n v="6807"/>
    <m/>
    <x v="0"/>
    <x v="0"/>
    <x v="3"/>
    <x v="0"/>
    <x v="1"/>
    <x v="0"/>
  </r>
  <r>
    <n v="1"/>
    <x v="79"/>
    <x v="1"/>
    <x v="321"/>
    <x v="13"/>
    <n v="1073"/>
    <m/>
    <x v="11"/>
    <x v="3"/>
    <x v="3"/>
    <x v="0"/>
    <x v="1"/>
    <x v="3"/>
  </r>
  <r>
    <n v="2"/>
    <x v="79"/>
    <x v="1"/>
    <x v="326"/>
    <x v="53"/>
    <n v="2764"/>
    <m/>
    <x v="11"/>
    <x v="3"/>
    <x v="3"/>
    <x v="0"/>
    <x v="1"/>
    <x v="3"/>
  </r>
  <r>
    <n v="1"/>
    <x v="80"/>
    <x v="0"/>
    <x v="325"/>
    <x v="63"/>
    <n v="4494"/>
    <m/>
    <x v="0"/>
    <x v="0"/>
    <x v="3"/>
    <x v="0"/>
    <x v="1"/>
    <x v="0"/>
  </r>
  <r>
    <n v="2"/>
    <x v="80"/>
    <x v="0"/>
    <x v="327"/>
    <x v="15"/>
    <n v="5242"/>
    <m/>
    <x v="0"/>
    <x v="0"/>
    <x v="3"/>
    <x v="0"/>
    <x v="1"/>
    <x v="0"/>
  </r>
  <r>
    <n v="1"/>
    <x v="80"/>
    <x v="2"/>
    <x v="328"/>
    <x v="39"/>
    <n v="450"/>
    <m/>
    <x v="13"/>
    <x v="4"/>
    <x v="3"/>
    <x v="0"/>
    <x v="1"/>
    <x v="2"/>
  </r>
  <r>
    <n v="2"/>
    <x v="80"/>
    <x v="2"/>
    <x v="329"/>
    <x v="39"/>
    <n v="5815"/>
    <m/>
    <x v="13"/>
    <x v="4"/>
    <x v="3"/>
    <x v="0"/>
    <x v="1"/>
    <x v="2"/>
  </r>
  <r>
    <n v="1"/>
    <x v="80"/>
    <x v="1"/>
    <x v="330"/>
    <x v="1"/>
    <n v="3116"/>
    <m/>
    <x v="22"/>
    <x v="1"/>
    <x v="3"/>
    <x v="0"/>
    <x v="1"/>
    <x v="4"/>
  </r>
  <r>
    <n v="2"/>
    <x v="80"/>
    <x v="1"/>
    <x v="331"/>
    <x v="1"/>
    <n v="2995"/>
    <m/>
    <x v="23"/>
    <x v="5"/>
    <x v="3"/>
    <x v="0"/>
    <x v="1"/>
    <x v="4"/>
  </r>
  <r>
    <n v="1"/>
    <x v="81"/>
    <x v="0"/>
    <x v="327"/>
    <x v="15"/>
    <n v="4349"/>
    <m/>
    <x v="0"/>
    <x v="0"/>
    <x v="3"/>
    <x v="0"/>
    <x v="1"/>
    <x v="0"/>
  </r>
  <r>
    <n v="1"/>
    <x v="81"/>
    <x v="2"/>
    <x v="329"/>
    <x v="39"/>
    <n v="350"/>
    <m/>
    <x v="13"/>
    <x v="4"/>
    <x v="3"/>
    <x v="0"/>
    <x v="1"/>
    <x v="2"/>
  </r>
  <r>
    <n v="2"/>
    <x v="81"/>
    <x v="2"/>
    <x v="332"/>
    <x v="6"/>
    <n v="450"/>
    <m/>
    <x v="13"/>
    <x v="4"/>
    <x v="3"/>
    <x v="0"/>
    <x v="1"/>
    <x v="2"/>
  </r>
  <r>
    <n v="3"/>
    <x v="81"/>
    <x v="2"/>
    <x v="333"/>
    <x v="6"/>
    <n v="2214"/>
    <m/>
    <x v="13"/>
    <x v="4"/>
    <x v="3"/>
    <x v="0"/>
    <x v="1"/>
    <x v="2"/>
  </r>
  <r>
    <n v="1"/>
    <x v="81"/>
    <x v="1"/>
    <x v="334"/>
    <x v="1"/>
    <n v="743"/>
    <m/>
    <x v="1"/>
    <x v="1"/>
    <x v="3"/>
    <x v="0"/>
    <x v="1"/>
    <x v="0"/>
  </r>
  <r>
    <n v="2"/>
    <x v="81"/>
    <x v="1"/>
    <x v="323"/>
    <x v="1"/>
    <n v="108"/>
    <m/>
    <x v="3"/>
    <x v="3"/>
    <x v="3"/>
    <x v="0"/>
    <x v="1"/>
    <x v="0"/>
  </r>
  <r>
    <n v="3"/>
    <x v="81"/>
    <x v="1"/>
    <x v="335"/>
    <x v="1"/>
    <n v="35"/>
    <m/>
    <x v="4"/>
    <x v="3"/>
    <x v="3"/>
    <x v="0"/>
    <x v="1"/>
    <x v="0"/>
  </r>
  <r>
    <n v="4"/>
    <x v="81"/>
    <x v="1"/>
    <x v="325"/>
    <x v="1"/>
    <n v="1743"/>
    <m/>
    <x v="0"/>
    <x v="0"/>
    <x v="3"/>
    <x v="0"/>
    <x v="1"/>
    <x v="0"/>
  </r>
  <r>
    <n v="1"/>
    <x v="82"/>
    <x v="0"/>
    <x v="336"/>
    <x v="3"/>
    <n v="122"/>
    <m/>
    <x v="4"/>
    <x v="3"/>
    <x v="3"/>
    <x v="0"/>
    <x v="1"/>
    <x v="0"/>
  </r>
  <r>
    <n v="2"/>
    <x v="82"/>
    <x v="0"/>
    <x v="336"/>
    <x v="16"/>
    <n v="178"/>
    <m/>
    <x v="4"/>
    <x v="3"/>
    <x v="3"/>
    <x v="0"/>
    <x v="1"/>
    <x v="0"/>
  </r>
  <r>
    <n v="3"/>
    <x v="82"/>
    <x v="0"/>
    <x v="337"/>
    <x v="49"/>
    <n v="5124"/>
    <m/>
    <x v="8"/>
    <x v="6"/>
    <x v="3"/>
    <x v="0"/>
    <x v="1"/>
    <x v="0"/>
  </r>
  <r>
    <n v="1"/>
    <x v="82"/>
    <x v="2"/>
    <x v="333"/>
    <x v="6"/>
    <n v="7708"/>
    <m/>
    <x v="13"/>
    <x v="4"/>
    <x v="3"/>
    <x v="0"/>
    <x v="1"/>
    <x v="2"/>
  </r>
  <r>
    <n v="2"/>
    <x v="82"/>
    <x v="2"/>
    <x v="338"/>
    <x v="14"/>
    <n v="450"/>
    <m/>
    <x v="13"/>
    <x v="4"/>
    <x v="3"/>
    <x v="0"/>
    <x v="1"/>
    <x v="2"/>
  </r>
  <r>
    <n v="3"/>
    <x v="82"/>
    <x v="2"/>
    <x v="339"/>
    <x v="14"/>
    <n v="883"/>
    <m/>
    <x v="13"/>
    <x v="4"/>
    <x v="3"/>
    <x v="0"/>
    <x v="1"/>
    <x v="2"/>
  </r>
  <r>
    <n v="1"/>
    <x v="82"/>
    <x v="1"/>
    <x v="325"/>
    <x v="1"/>
    <n v="2452"/>
    <m/>
    <x v="0"/>
    <x v="0"/>
    <x v="3"/>
    <x v="0"/>
    <x v="1"/>
    <x v="0"/>
  </r>
  <r>
    <n v="1"/>
    <x v="83"/>
    <x v="0"/>
    <x v="337"/>
    <x v="49"/>
    <n v="1898"/>
    <m/>
    <x v="8"/>
    <x v="6"/>
    <x v="3"/>
    <x v="0"/>
    <x v="1"/>
    <x v="0"/>
  </r>
  <r>
    <n v="2"/>
    <x v="83"/>
    <x v="0"/>
    <x v="340"/>
    <x v="62"/>
    <n v="2880"/>
    <m/>
    <x v="8"/>
    <x v="6"/>
    <x v="3"/>
    <x v="0"/>
    <x v="1"/>
    <x v="0"/>
  </r>
  <r>
    <n v="3"/>
    <x v="83"/>
    <x v="0"/>
    <x v="341"/>
    <x v="59"/>
    <n v="4098"/>
    <m/>
    <x v="8"/>
    <x v="6"/>
    <x v="3"/>
    <x v="0"/>
    <x v="1"/>
    <x v="0"/>
  </r>
  <r>
    <n v="4"/>
    <x v="83"/>
    <x v="0"/>
    <x v="342"/>
    <x v="16"/>
    <n v="150"/>
    <m/>
    <x v="4"/>
    <x v="3"/>
    <x v="3"/>
    <x v="0"/>
    <x v="1"/>
    <x v="0"/>
  </r>
  <r>
    <n v="5"/>
    <x v="83"/>
    <x v="0"/>
    <x v="343"/>
    <x v="4"/>
    <n v="153"/>
    <m/>
    <x v="3"/>
    <x v="3"/>
    <x v="3"/>
    <x v="0"/>
    <x v="1"/>
    <x v="0"/>
  </r>
  <r>
    <n v="6"/>
    <x v="83"/>
    <x v="0"/>
    <x v="344"/>
    <x v="5"/>
    <n v="2430"/>
    <m/>
    <x v="1"/>
    <x v="1"/>
    <x v="3"/>
    <x v="0"/>
    <x v="1"/>
    <x v="0"/>
  </r>
  <r>
    <n v="1"/>
    <x v="83"/>
    <x v="2"/>
    <x v="339"/>
    <x v="14"/>
    <n v="4573"/>
    <m/>
    <x v="13"/>
    <x v="4"/>
    <x v="3"/>
    <x v="0"/>
    <x v="1"/>
    <x v="2"/>
  </r>
  <r>
    <n v="1"/>
    <x v="83"/>
    <x v="1"/>
    <x v="325"/>
    <x v="1"/>
    <n v="1196"/>
    <m/>
    <x v="0"/>
    <x v="0"/>
    <x v="3"/>
    <x v="0"/>
    <x v="1"/>
    <x v="0"/>
  </r>
  <r>
    <n v="2"/>
    <x v="83"/>
    <x v="1"/>
    <x v="327"/>
    <x v="1"/>
    <n v="4597"/>
    <m/>
    <x v="0"/>
    <x v="0"/>
    <x v="3"/>
    <x v="0"/>
    <x v="1"/>
    <x v="0"/>
  </r>
  <r>
    <n v="1"/>
    <x v="84"/>
    <x v="0"/>
    <x v="344"/>
    <x v="5"/>
    <n v="2902"/>
    <m/>
    <x v="1"/>
    <x v="1"/>
    <x v="3"/>
    <x v="0"/>
    <x v="1"/>
    <x v="0"/>
  </r>
  <r>
    <n v="2"/>
    <x v="84"/>
    <x v="0"/>
    <x v="345"/>
    <x v="4"/>
    <n v="2810"/>
    <m/>
    <x v="20"/>
    <x v="3"/>
    <x v="3"/>
    <x v="0"/>
    <x v="1"/>
    <x v="0"/>
  </r>
  <r>
    <n v="1"/>
    <x v="84"/>
    <x v="1"/>
    <x v="327"/>
    <x v="1"/>
    <n v="811"/>
    <m/>
    <x v="0"/>
    <x v="0"/>
    <x v="3"/>
    <x v="0"/>
    <x v="1"/>
    <x v="0"/>
  </r>
  <r>
    <n v="2"/>
    <x v="84"/>
    <x v="1"/>
    <x v="336"/>
    <x v="1"/>
    <n v="59"/>
    <m/>
    <x v="4"/>
    <x v="3"/>
    <x v="3"/>
    <x v="0"/>
    <x v="1"/>
    <x v="0"/>
  </r>
  <r>
    <n v="1"/>
    <x v="85"/>
    <x v="0"/>
    <x v="346"/>
    <x v="58"/>
    <n v="3734"/>
    <m/>
    <x v="13"/>
    <x v="4"/>
    <x v="3"/>
    <x v="0"/>
    <x v="1"/>
    <x v="0"/>
  </r>
  <r>
    <n v="2"/>
    <x v="85"/>
    <x v="0"/>
    <x v="347"/>
    <x v="44"/>
    <n v="1837"/>
    <m/>
    <x v="13"/>
    <x v="4"/>
    <x v="3"/>
    <x v="0"/>
    <x v="1"/>
    <x v="0"/>
  </r>
  <r>
    <n v="1"/>
    <x v="85"/>
    <x v="2"/>
    <x v="348"/>
    <x v="29"/>
    <n v="450"/>
    <m/>
    <x v="13"/>
    <x v="4"/>
    <x v="3"/>
    <x v="0"/>
    <x v="1"/>
    <x v="2"/>
  </r>
  <r>
    <n v="2"/>
    <x v="85"/>
    <x v="2"/>
    <x v="349"/>
    <x v="29"/>
    <n v="1880"/>
    <m/>
    <x v="13"/>
    <x v="4"/>
    <x v="3"/>
    <x v="0"/>
    <x v="1"/>
    <x v="2"/>
  </r>
  <r>
    <n v="1"/>
    <x v="86"/>
    <x v="0"/>
    <x v="347"/>
    <x v="44"/>
    <n v="2219"/>
    <m/>
    <x v="13"/>
    <x v="4"/>
    <x v="3"/>
    <x v="0"/>
    <x v="1"/>
    <x v="0"/>
  </r>
  <r>
    <n v="1"/>
    <x v="86"/>
    <x v="2"/>
    <x v="349"/>
    <x v="29"/>
    <n v="7687"/>
    <m/>
    <x v="13"/>
    <x v="4"/>
    <x v="3"/>
    <x v="0"/>
    <x v="1"/>
    <x v="2"/>
  </r>
  <r>
    <n v="1"/>
    <x v="87"/>
    <x v="0"/>
    <x v="347"/>
    <x v="44"/>
    <n v="98"/>
    <m/>
    <x v="13"/>
    <x v="4"/>
    <x v="3"/>
    <x v="0"/>
    <x v="1"/>
    <x v="0"/>
  </r>
  <r>
    <n v="2"/>
    <x v="87"/>
    <x v="0"/>
    <x v="350"/>
    <x v="43"/>
    <n v="6628"/>
    <m/>
    <x v="13"/>
    <x v="4"/>
    <x v="3"/>
    <x v="0"/>
    <x v="1"/>
    <x v="0"/>
  </r>
  <r>
    <n v="3"/>
    <x v="87"/>
    <x v="0"/>
    <x v="351"/>
    <x v="4"/>
    <n v="501"/>
    <m/>
    <x v="12"/>
    <x v="3"/>
    <x v="3"/>
    <x v="0"/>
    <x v="1"/>
    <x v="0"/>
  </r>
  <r>
    <n v="4"/>
    <x v="87"/>
    <x v="0"/>
    <x v="352"/>
    <x v="22"/>
    <n v="881"/>
    <m/>
    <x v="1"/>
    <x v="1"/>
    <x v="3"/>
    <x v="0"/>
    <x v="1"/>
    <x v="0"/>
  </r>
  <r>
    <n v="1"/>
    <x v="87"/>
    <x v="1"/>
    <x v="344"/>
    <x v="65"/>
    <n v="2823"/>
    <m/>
    <x v="1"/>
    <x v="1"/>
    <x v="3"/>
    <x v="0"/>
    <x v="1"/>
    <x v="0"/>
  </r>
  <r>
    <n v="2"/>
    <x v="87"/>
    <x v="1"/>
    <x v="353"/>
    <x v="65"/>
    <n v="221"/>
    <m/>
    <x v="15"/>
    <x v="2"/>
    <x v="3"/>
    <x v="0"/>
    <x v="1"/>
    <x v="1"/>
  </r>
  <r>
    <n v="3"/>
    <x v="87"/>
    <x v="1"/>
    <x v="354"/>
    <x v="65"/>
    <n v="696"/>
    <m/>
    <x v="12"/>
    <x v="3"/>
    <x v="3"/>
    <x v="0"/>
    <x v="1"/>
    <x v="0"/>
  </r>
  <r>
    <n v="1"/>
    <x v="88"/>
    <x v="0"/>
    <x v="352"/>
    <x v="22"/>
    <n v="4123"/>
    <m/>
    <x v="1"/>
    <x v="1"/>
    <x v="3"/>
    <x v="0"/>
    <x v="1"/>
    <x v="0"/>
  </r>
  <r>
    <n v="2"/>
    <x v="88"/>
    <x v="0"/>
    <x v="355"/>
    <x v="50"/>
    <n v="4445"/>
    <m/>
    <x v="7"/>
    <x v="5"/>
    <x v="3"/>
    <x v="0"/>
    <x v="1"/>
    <x v="0"/>
  </r>
  <r>
    <n v="3"/>
    <x v="88"/>
    <x v="0"/>
    <x v="356"/>
    <x v="52"/>
    <n v="3536"/>
    <m/>
    <x v="1"/>
    <x v="1"/>
    <x v="3"/>
    <x v="0"/>
    <x v="1"/>
    <x v="0"/>
  </r>
  <r>
    <n v="1"/>
    <x v="88"/>
    <x v="1"/>
    <x v="345"/>
    <x v="1"/>
    <n v="1218"/>
    <m/>
    <x v="20"/>
    <x v="3"/>
    <x v="3"/>
    <x v="0"/>
    <x v="1"/>
    <x v="0"/>
  </r>
  <r>
    <n v="2"/>
    <x v="88"/>
    <x v="1"/>
    <x v="305"/>
    <x v="37"/>
    <n v="409"/>
    <m/>
    <x v="1"/>
    <x v="1"/>
    <x v="3"/>
    <x v="0"/>
    <x v="1"/>
    <x v="0"/>
  </r>
  <r>
    <n v="3"/>
    <x v="88"/>
    <x v="1"/>
    <x v="320"/>
    <x v="37"/>
    <n v="1321"/>
    <m/>
    <x v="1"/>
    <x v="1"/>
    <x v="3"/>
    <x v="0"/>
    <x v="1"/>
    <x v="0"/>
  </r>
  <r>
    <n v="1"/>
    <x v="89"/>
    <x v="0"/>
    <x v="356"/>
    <x v="52"/>
    <n v="2471"/>
    <m/>
    <x v="1"/>
    <x v="1"/>
    <x v="3"/>
    <x v="0"/>
    <x v="1"/>
    <x v="0"/>
  </r>
  <r>
    <n v="2"/>
    <x v="89"/>
    <x v="0"/>
    <x v="357"/>
    <x v="16"/>
    <n v="305"/>
    <m/>
    <x v="4"/>
    <x v="3"/>
    <x v="3"/>
    <x v="0"/>
    <x v="1"/>
    <x v="0"/>
  </r>
  <r>
    <n v="3"/>
    <x v="89"/>
    <x v="0"/>
    <x v="358"/>
    <x v="11"/>
    <n v="7914"/>
    <m/>
    <x v="0"/>
    <x v="0"/>
    <x v="3"/>
    <x v="0"/>
    <x v="1"/>
    <x v="0"/>
  </r>
  <r>
    <n v="1"/>
    <x v="89"/>
    <x v="1"/>
    <x v="320"/>
    <x v="37"/>
    <n v="1657"/>
    <m/>
    <x v="1"/>
    <x v="1"/>
    <x v="3"/>
    <x v="0"/>
    <x v="1"/>
    <x v="0"/>
  </r>
  <r>
    <n v="2"/>
    <x v="89"/>
    <x v="1"/>
    <x v="334"/>
    <x v="37"/>
    <n v="499"/>
    <m/>
    <x v="1"/>
    <x v="1"/>
    <x v="3"/>
    <x v="0"/>
    <x v="1"/>
    <x v="0"/>
  </r>
  <r>
    <n v="3"/>
    <x v="89"/>
    <x v="1"/>
    <x v="344"/>
    <x v="37"/>
    <n v="520"/>
    <m/>
    <x v="1"/>
    <x v="1"/>
    <x v="3"/>
    <x v="0"/>
    <x v="1"/>
    <x v="0"/>
  </r>
  <r>
    <n v="4"/>
    <x v="89"/>
    <x v="1"/>
    <x v="352"/>
    <x v="1"/>
    <n v="2102"/>
    <m/>
    <x v="1"/>
    <x v="1"/>
    <x v="3"/>
    <x v="0"/>
    <x v="1"/>
    <x v="0"/>
  </r>
  <r>
    <n v="5"/>
    <x v="89"/>
    <x v="1"/>
    <x v="355"/>
    <x v="1"/>
    <n v="676"/>
    <m/>
    <x v="7"/>
    <x v="5"/>
    <x v="3"/>
    <x v="0"/>
    <x v="1"/>
    <x v="0"/>
  </r>
  <r>
    <n v="1"/>
    <x v="90"/>
    <x v="0"/>
    <x v="358"/>
    <x v="11"/>
    <n v="2051"/>
    <m/>
    <x v="0"/>
    <x v="0"/>
    <x v="3"/>
    <x v="0"/>
    <x v="1"/>
    <x v="0"/>
  </r>
  <r>
    <n v="2"/>
    <x v="90"/>
    <x v="0"/>
    <x v="359"/>
    <x v="2"/>
    <n v="1704"/>
    <m/>
    <x v="0"/>
    <x v="0"/>
    <x v="3"/>
    <x v="0"/>
    <x v="1"/>
    <x v="0"/>
  </r>
  <r>
    <n v="1"/>
    <x v="90"/>
    <x v="2"/>
    <x v="360"/>
    <x v="6"/>
    <n v="450"/>
    <m/>
    <x v="13"/>
    <x v="4"/>
    <x v="3"/>
    <x v="0"/>
    <x v="1"/>
    <x v="2"/>
  </r>
  <r>
    <n v="2"/>
    <x v="90"/>
    <x v="2"/>
    <x v="361"/>
    <x v="6"/>
    <n v="5542"/>
    <m/>
    <x v="13"/>
    <x v="4"/>
    <x v="3"/>
    <x v="0"/>
    <x v="1"/>
    <x v="2"/>
  </r>
  <r>
    <n v="1"/>
    <x v="90"/>
    <x v="1"/>
    <x v="355"/>
    <x v="1"/>
    <n v="3580"/>
    <m/>
    <x v="7"/>
    <x v="5"/>
    <x v="3"/>
    <x v="0"/>
    <x v="1"/>
    <x v="0"/>
  </r>
  <r>
    <n v="2"/>
    <x v="90"/>
    <x v="1"/>
    <x v="356"/>
    <x v="1"/>
    <n v="108"/>
    <m/>
    <x v="1"/>
    <x v="1"/>
    <x v="3"/>
    <x v="0"/>
    <x v="1"/>
    <x v="0"/>
  </r>
  <r>
    <n v="1"/>
    <x v="91"/>
    <x v="0"/>
    <x v="359"/>
    <x v="2"/>
    <n v="3413"/>
    <m/>
    <x v="0"/>
    <x v="0"/>
    <x v="3"/>
    <x v="0"/>
    <x v="1"/>
    <x v="0"/>
  </r>
  <r>
    <n v="2"/>
    <x v="91"/>
    <x v="0"/>
    <x v="362"/>
    <x v="15"/>
    <n v="2763"/>
    <m/>
    <x v="0"/>
    <x v="0"/>
    <x v="3"/>
    <x v="0"/>
    <x v="1"/>
    <x v="0"/>
  </r>
  <r>
    <n v="1"/>
    <x v="91"/>
    <x v="2"/>
    <x v="363"/>
    <x v="6"/>
    <n v="5472"/>
    <m/>
    <x v="0"/>
    <x v="0"/>
    <x v="3"/>
    <x v="0"/>
    <x v="1"/>
    <x v="2"/>
  </r>
  <r>
    <n v="2"/>
    <x v="91"/>
    <x v="2"/>
    <x v="364"/>
    <x v="19"/>
    <n v="151"/>
    <m/>
    <x v="4"/>
    <x v="3"/>
    <x v="3"/>
    <x v="0"/>
    <x v="1"/>
    <x v="2"/>
  </r>
  <r>
    <n v="1"/>
    <x v="91"/>
    <x v="1"/>
    <x v="356"/>
    <x v="1"/>
    <n v="5681"/>
    <m/>
    <x v="1"/>
    <x v="1"/>
    <x v="3"/>
    <x v="0"/>
    <x v="1"/>
    <x v="0"/>
  </r>
  <r>
    <n v="2"/>
    <x v="91"/>
    <x v="1"/>
    <x v="365"/>
    <x v="1"/>
    <n v="304"/>
    <m/>
    <x v="15"/>
    <x v="2"/>
    <x v="3"/>
    <x v="0"/>
    <x v="1"/>
    <x v="1"/>
  </r>
  <r>
    <n v="3"/>
    <x v="91"/>
    <x v="1"/>
    <x v="357"/>
    <x v="1"/>
    <n v="57"/>
    <m/>
    <x v="4"/>
    <x v="3"/>
    <x v="3"/>
    <x v="0"/>
    <x v="1"/>
    <x v="0"/>
  </r>
  <r>
    <n v="1"/>
    <x v="92"/>
    <x v="0"/>
    <x v="362"/>
    <x v="15"/>
    <n v="6155"/>
    <m/>
    <x v="0"/>
    <x v="0"/>
    <x v="3"/>
    <x v="0"/>
    <x v="1"/>
    <x v="0"/>
  </r>
  <r>
    <n v="2"/>
    <x v="92"/>
    <x v="0"/>
    <x v="366"/>
    <x v="16"/>
    <n v="150"/>
    <m/>
    <x v="4"/>
    <x v="3"/>
    <x v="3"/>
    <x v="0"/>
    <x v="1"/>
    <x v="0"/>
  </r>
  <r>
    <n v="3"/>
    <x v="92"/>
    <x v="0"/>
    <x v="367"/>
    <x v="17"/>
    <n v="150"/>
    <m/>
    <x v="3"/>
    <x v="3"/>
    <x v="3"/>
    <x v="0"/>
    <x v="1"/>
    <x v="0"/>
  </r>
  <r>
    <n v="4"/>
    <x v="92"/>
    <x v="0"/>
    <x v="368"/>
    <x v="16"/>
    <n v="138"/>
    <m/>
    <x v="4"/>
    <x v="3"/>
    <x v="3"/>
    <x v="0"/>
    <x v="1"/>
    <x v="0"/>
  </r>
  <r>
    <n v="5"/>
    <x v="92"/>
    <x v="0"/>
    <x v="369"/>
    <x v="3"/>
    <n v="162"/>
    <m/>
    <x v="4"/>
    <x v="3"/>
    <x v="3"/>
    <x v="0"/>
    <x v="1"/>
    <x v="0"/>
  </r>
  <r>
    <n v="6"/>
    <x v="92"/>
    <x v="0"/>
    <x v="370"/>
    <x v="62"/>
    <n v="2553"/>
    <m/>
    <x v="8"/>
    <x v="6"/>
    <x v="3"/>
    <x v="0"/>
    <x v="1"/>
    <x v="0"/>
  </r>
  <r>
    <n v="1"/>
    <x v="92"/>
    <x v="2"/>
    <x v="363"/>
    <x v="33"/>
    <n v="5942"/>
    <m/>
    <x v="0"/>
    <x v="0"/>
    <x v="3"/>
    <x v="0"/>
    <x v="1"/>
    <x v="2"/>
  </r>
  <r>
    <n v="2"/>
    <x v="92"/>
    <x v="2"/>
    <x v="371"/>
    <x v="47"/>
    <n v="450"/>
    <m/>
    <x v="0"/>
    <x v="0"/>
    <x v="3"/>
    <x v="0"/>
    <x v="1"/>
    <x v="2"/>
  </r>
  <r>
    <n v="3"/>
    <x v="92"/>
    <x v="2"/>
    <x v="372"/>
    <x v="47"/>
    <n v="1503"/>
    <m/>
    <x v="0"/>
    <x v="0"/>
    <x v="3"/>
    <x v="0"/>
    <x v="1"/>
    <x v="2"/>
  </r>
  <r>
    <n v="1"/>
    <x v="93"/>
    <x v="0"/>
    <x v="370"/>
    <x v="62"/>
    <n v="3183"/>
    <m/>
    <x v="8"/>
    <x v="6"/>
    <x v="3"/>
    <x v="0"/>
    <x v="1"/>
    <x v="0"/>
  </r>
  <r>
    <n v="2"/>
    <x v="93"/>
    <x v="0"/>
    <x v="373"/>
    <x v="49"/>
    <n v="4200"/>
    <m/>
    <x v="8"/>
    <x v="6"/>
    <x v="3"/>
    <x v="0"/>
    <x v="1"/>
    <x v="0"/>
  </r>
  <r>
    <n v="3"/>
    <x v="93"/>
    <x v="0"/>
    <x v="374"/>
    <x v="9"/>
    <n v="3606"/>
    <m/>
    <x v="8"/>
    <x v="6"/>
    <x v="3"/>
    <x v="0"/>
    <x v="1"/>
    <x v="0"/>
  </r>
  <r>
    <n v="1"/>
    <x v="93"/>
    <x v="2"/>
    <x v="372"/>
    <x v="47"/>
    <n v="1114"/>
    <m/>
    <x v="0"/>
    <x v="0"/>
    <x v="3"/>
    <x v="0"/>
    <x v="1"/>
    <x v="2"/>
  </r>
  <r>
    <n v="1"/>
    <x v="93"/>
    <x v="5"/>
    <x v="358"/>
    <x v="66"/>
    <n v="568"/>
    <m/>
    <x v="0"/>
    <x v="0"/>
    <x v="3"/>
    <x v="0"/>
    <x v="1"/>
    <x v="0"/>
  </r>
  <r>
    <n v="2"/>
    <x v="93"/>
    <x v="5"/>
    <x v="359"/>
    <x v="66"/>
    <n v="4670"/>
    <m/>
    <x v="0"/>
    <x v="0"/>
    <x v="3"/>
    <x v="0"/>
    <x v="1"/>
    <x v="0"/>
  </r>
  <r>
    <n v="3"/>
    <x v="93"/>
    <x v="5"/>
    <x v="362"/>
    <x v="66"/>
    <n v="3982"/>
    <m/>
    <x v="0"/>
    <x v="0"/>
    <x v="3"/>
    <x v="0"/>
    <x v="1"/>
    <x v="0"/>
  </r>
  <r>
    <n v="1"/>
    <x v="93"/>
    <x v="3"/>
    <x v="363"/>
    <x v="54"/>
    <n v="2589"/>
    <m/>
    <x v="0"/>
    <x v="0"/>
    <x v="3"/>
    <x v="0"/>
    <x v="1"/>
    <x v="2"/>
  </r>
  <r>
    <n v="1"/>
    <x v="94"/>
    <x v="0"/>
    <x v="374"/>
    <x v="9"/>
    <n v="189"/>
    <m/>
    <x v="8"/>
    <x v="6"/>
    <x v="3"/>
    <x v="0"/>
    <x v="1"/>
    <x v="0"/>
  </r>
  <r>
    <n v="2"/>
    <x v="94"/>
    <x v="0"/>
    <x v="375"/>
    <x v="27"/>
    <n v="4987"/>
    <m/>
    <x v="8"/>
    <x v="6"/>
    <x v="3"/>
    <x v="0"/>
    <x v="1"/>
    <x v="0"/>
  </r>
  <r>
    <n v="1"/>
    <x v="94"/>
    <x v="5"/>
    <x v="362"/>
    <x v="1"/>
    <n v="420"/>
    <m/>
    <x v="0"/>
    <x v="0"/>
    <x v="3"/>
    <x v="0"/>
    <x v="1"/>
    <x v="0"/>
  </r>
  <r>
    <n v="2"/>
    <x v="94"/>
    <x v="5"/>
    <x v="368"/>
    <x v="1"/>
    <n v="103"/>
    <m/>
    <x v="4"/>
    <x v="3"/>
    <x v="3"/>
    <x v="0"/>
    <x v="1"/>
    <x v="0"/>
  </r>
  <r>
    <n v="3"/>
    <x v="94"/>
    <x v="5"/>
    <x v="369"/>
    <x v="1"/>
    <n v="60"/>
    <m/>
    <x v="4"/>
    <x v="3"/>
    <x v="3"/>
    <x v="0"/>
    <x v="1"/>
    <x v="0"/>
  </r>
  <r>
    <n v="4"/>
    <x v="94"/>
    <x v="5"/>
    <x v="370"/>
    <x v="1"/>
    <n v="515"/>
    <m/>
    <x v="8"/>
    <x v="6"/>
    <x v="3"/>
    <x v="0"/>
    <x v="1"/>
    <x v="0"/>
  </r>
  <r>
    <n v="1"/>
    <x v="95"/>
    <x v="0"/>
    <x v="375"/>
    <x v="27"/>
    <n v="1319"/>
    <m/>
    <x v="8"/>
    <x v="6"/>
    <x v="3"/>
    <x v="0"/>
    <x v="1"/>
    <x v="0"/>
  </r>
  <r>
    <n v="2"/>
    <x v="95"/>
    <x v="0"/>
    <x v="376"/>
    <x v="3"/>
    <n v="300"/>
    <m/>
    <x v="4"/>
    <x v="3"/>
    <x v="3"/>
    <x v="0"/>
    <x v="1"/>
    <x v="0"/>
  </r>
  <r>
    <n v="3"/>
    <x v="95"/>
    <x v="0"/>
    <x v="377"/>
    <x v="2"/>
    <n v="4054"/>
    <m/>
    <x v="0"/>
    <x v="0"/>
    <x v="3"/>
    <x v="0"/>
    <x v="1"/>
    <x v="0"/>
  </r>
  <r>
    <n v="4"/>
    <x v="95"/>
    <x v="0"/>
    <x v="378"/>
    <x v="11"/>
    <n v="5961"/>
    <m/>
    <x v="0"/>
    <x v="0"/>
    <x v="3"/>
    <x v="0"/>
    <x v="1"/>
    <x v="0"/>
  </r>
  <r>
    <n v="1"/>
    <x v="95"/>
    <x v="5"/>
    <x v="370"/>
    <x v="1"/>
    <n v="3121"/>
    <m/>
    <x v="8"/>
    <x v="6"/>
    <x v="3"/>
    <x v="0"/>
    <x v="1"/>
    <x v="0"/>
  </r>
  <r>
    <n v="2"/>
    <x v="95"/>
    <x v="5"/>
    <x v="373"/>
    <x v="1"/>
    <n v="2529"/>
    <m/>
    <x v="8"/>
    <x v="6"/>
    <x v="3"/>
    <x v="0"/>
    <x v="1"/>
    <x v="0"/>
  </r>
  <r>
    <n v="3"/>
    <x v="95"/>
    <x v="5"/>
    <x v="374"/>
    <x v="1"/>
    <n v="1388"/>
    <m/>
    <x v="8"/>
    <x v="6"/>
    <x v="3"/>
    <x v="0"/>
    <x v="1"/>
    <x v="0"/>
  </r>
  <r>
    <n v="1"/>
    <x v="96"/>
    <x v="0"/>
    <x v="379"/>
    <x v="3"/>
    <n v="150"/>
    <m/>
    <x v="4"/>
    <x v="3"/>
    <x v="3"/>
    <x v="0"/>
    <x v="1"/>
    <x v="0"/>
  </r>
  <r>
    <n v="2"/>
    <x v="96"/>
    <x v="0"/>
    <x v="380"/>
    <x v="17"/>
    <n v="726"/>
    <m/>
    <x v="12"/>
    <x v="3"/>
    <x v="3"/>
    <x v="0"/>
    <x v="1"/>
    <x v="0"/>
  </r>
  <r>
    <n v="3"/>
    <x v="96"/>
    <x v="0"/>
    <x v="381"/>
    <x v="4"/>
    <n v="1924"/>
    <m/>
    <x v="12"/>
    <x v="3"/>
    <x v="3"/>
    <x v="0"/>
    <x v="1"/>
    <x v="0"/>
  </r>
  <r>
    <n v="4"/>
    <x v="96"/>
    <x v="0"/>
    <x v="382"/>
    <x v="57"/>
    <n v="6199"/>
    <m/>
    <x v="13"/>
    <x v="4"/>
    <x v="3"/>
    <x v="0"/>
    <x v="1"/>
    <x v="0"/>
  </r>
  <r>
    <n v="5"/>
    <x v="96"/>
    <x v="0"/>
    <x v="383"/>
    <x v="58"/>
    <n v="2387"/>
    <m/>
    <x v="13"/>
    <x v="4"/>
    <x v="3"/>
    <x v="0"/>
    <x v="1"/>
    <x v="0"/>
  </r>
  <r>
    <n v="1"/>
    <x v="96"/>
    <x v="2"/>
    <x v="384"/>
    <x v="19"/>
    <n v="161"/>
    <m/>
    <x v="4"/>
    <x v="3"/>
    <x v="3"/>
    <x v="0"/>
    <x v="1"/>
    <x v="2"/>
  </r>
  <r>
    <n v="2"/>
    <x v="96"/>
    <x v="2"/>
    <x v="385"/>
    <x v="29"/>
    <n v="776"/>
    <m/>
    <x v="12"/>
    <x v="3"/>
    <x v="3"/>
    <x v="0"/>
    <x v="1"/>
    <x v="2"/>
  </r>
  <r>
    <n v="3"/>
    <x v="96"/>
    <x v="2"/>
    <x v="386"/>
    <x v="29"/>
    <n v="259"/>
    <m/>
    <x v="12"/>
    <x v="3"/>
    <x v="3"/>
    <x v="0"/>
    <x v="1"/>
    <x v="2"/>
  </r>
  <r>
    <n v="1"/>
    <x v="96"/>
    <x v="5"/>
    <x v="374"/>
    <x v="21"/>
    <n v="895"/>
    <m/>
    <x v="8"/>
    <x v="6"/>
    <x v="3"/>
    <x v="0"/>
    <x v="1"/>
    <x v="0"/>
  </r>
  <r>
    <n v="2"/>
    <x v="96"/>
    <x v="5"/>
    <x v="375"/>
    <x v="21"/>
    <n v="353"/>
    <m/>
    <x v="8"/>
    <x v="6"/>
    <x v="3"/>
    <x v="0"/>
    <x v="1"/>
    <x v="0"/>
  </r>
  <r>
    <n v="3"/>
    <x v="96"/>
    <x v="5"/>
    <x v="376"/>
    <x v="21"/>
    <n v="181"/>
    <m/>
    <x v="4"/>
    <x v="3"/>
    <x v="3"/>
    <x v="0"/>
    <x v="1"/>
    <x v="0"/>
  </r>
  <r>
    <n v="4"/>
    <x v="96"/>
    <x v="5"/>
    <x v="377"/>
    <x v="21"/>
    <n v="1810"/>
    <m/>
    <x v="0"/>
    <x v="0"/>
    <x v="3"/>
    <x v="0"/>
    <x v="1"/>
    <x v="0"/>
  </r>
  <r>
    <n v="1"/>
    <x v="97"/>
    <x v="0"/>
    <x v="383"/>
    <x v="58"/>
    <n v="4538"/>
    <m/>
    <x v="13"/>
    <x v="4"/>
    <x v="3"/>
    <x v="0"/>
    <x v="1"/>
    <x v="0"/>
  </r>
  <r>
    <n v="2"/>
    <x v="97"/>
    <x v="0"/>
    <x v="387"/>
    <x v="56"/>
    <n v="1467"/>
    <m/>
    <x v="13"/>
    <x v="4"/>
    <x v="3"/>
    <x v="0"/>
    <x v="1"/>
    <x v="0"/>
  </r>
  <r>
    <n v="3"/>
    <x v="97"/>
    <x v="0"/>
    <x v="388"/>
    <x v="4"/>
    <n v="558"/>
    <m/>
    <x v="12"/>
    <x v="3"/>
    <x v="3"/>
    <x v="0"/>
    <x v="1"/>
    <x v="0"/>
  </r>
  <r>
    <n v="4"/>
    <x v="97"/>
    <x v="0"/>
    <x v="389"/>
    <x v="48"/>
    <n v="5993"/>
    <m/>
    <x v="1"/>
    <x v="1"/>
    <x v="3"/>
    <x v="0"/>
    <x v="1"/>
    <x v="0"/>
  </r>
  <r>
    <n v="1"/>
    <x v="97"/>
    <x v="2"/>
    <x v="386"/>
    <x v="29"/>
    <n v="1015"/>
    <m/>
    <x v="12"/>
    <x v="3"/>
    <x v="3"/>
    <x v="0"/>
    <x v="1"/>
    <x v="2"/>
  </r>
  <r>
    <n v="2"/>
    <x v="97"/>
    <x v="2"/>
    <x v="390"/>
    <x v="29"/>
    <n v="4530"/>
    <m/>
    <x v="14"/>
    <x v="4"/>
    <x v="3"/>
    <x v="0"/>
    <x v="1"/>
    <x v="2"/>
  </r>
  <r>
    <n v="1"/>
    <x v="97"/>
    <x v="5"/>
    <x v="378"/>
    <x v="21"/>
    <n v="11"/>
    <m/>
    <x v="0"/>
    <x v="0"/>
    <x v="3"/>
    <x v="0"/>
    <x v="1"/>
    <x v="0"/>
  </r>
  <r>
    <n v="1"/>
    <x v="97"/>
    <x v="4"/>
    <x v="344"/>
    <x v="21"/>
    <n v="1980"/>
    <m/>
    <x v="1"/>
    <x v="1"/>
    <x v="3"/>
    <x v="0"/>
    <x v="1"/>
    <x v="0"/>
  </r>
  <r>
    <n v="1"/>
    <x v="98"/>
    <x v="0"/>
    <x v="389"/>
    <x v="48"/>
    <n v="30"/>
    <m/>
    <x v="1"/>
    <x v="1"/>
    <x v="3"/>
    <x v="0"/>
    <x v="1"/>
    <x v="0"/>
  </r>
  <r>
    <n v="2"/>
    <x v="98"/>
    <x v="0"/>
    <x v="391"/>
    <x v="7"/>
    <n v="4489"/>
    <m/>
    <x v="7"/>
    <x v="5"/>
    <x v="3"/>
    <x v="0"/>
    <x v="1"/>
    <x v="0"/>
  </r>
  <r>
    <n v="3"/>
    <x v="98"/>
    <x v="0"/>
    <x v="392"/>
    <x v="22"/>
    <n v="7103"/>
    <m/>
    <x v="1"/>
    <x v="1"/>
    <x v="3"/>
    <x v="0"/>
    <x v="1"/>
    <x v="0"/>
  </r>
  <r>
    <n v="1"/>
    <x v="98"/>
    <x v="2"/>
    <x v="390"/>
    <x v="29"/>
    <n v="3310"/>
    <m/>
    <x v="14"/>
    <x v="4"/>
    <x v="3"/>
    <x v="0"/>
    <x v="1"/>
    <x v="2"/>
  </r>
  <r>
    <n v="2"/>
    <x v="98"/>
    <x v="2"/>
    <x v="393"/>
    <x v="14"/>
    <n v="450"/>
    <m/>
    <x v="14"/>
    <x v="4"/>
    <x v="3"/>
    <x v="0"/>
    <x v="1"/>
    <x v="2"/>
  </r>
  <r>
    <n v="3"/>
    <x v="98"/>
    <x v="2"/>
    <x v="394"/>
    <x v="14"/>
    <n v="2018"/>
    <m/>
    <x v="14"/>
    <x v="4"/>
    <x v="3"/>
    <x v="0"/>
    <x v="1"/>
    <x v="2"/>
  </r>
  <r>
    <n v="1"/>
    <x v="98"/>
    <x v="5"/>
    <x v="395"/>
    <x v="21"/>
    <n v="288"/>
    <m/>
    <x v="12"/>
    <x v="3"/>
    <x v="3"/>
    <x v="0"/>
    <x v="1"/>
    <x v="0"/>
  </r>
  <r>
    <n v="1"/>
    <x v="98"/>
    <x v="4"/>
    <x v="396"/>
    <x v="21"/>
    <n v="3811"/>
    <m/>
    <x v="11"/>
    <x v="3"/>
    <x v="3"/>
    <x v="0"/>
    <x v="1"/>
    <x v="3"/>
  </r>
  <r>
    <n v="1"/>
    <x v="99"/>
    <x v="0"/>
    <x v="392"/>
    <x v="22"/>
    <n v="895"/>
    <m/>
    <x v="1"/>
    <x v="1"/>
    <x v="3"/>
    <x v="0"/>
    <x v="1"/>
    <x v="0"/>
  </r>
  <r>
    <n v="2"/>
    <x v="99"/>
    <x v="0"/>
    <x v="397"/>
    <x v="17"/>
    <n v="150"/>
    <m/>
    <x v="3"/>
    <x v="3"/>
    <x v="3"/>
    <x v="0"/>
    <x v="1"/>
    <x v="0"/>
  </r>
  <r>
    <n v="3"/>
    <x v="99"/>
    <x v="0"/>
    <x v="398"/>
    <x v="3"/>
    <n v="150"/>
    <m/>
    <x v="4"/>
    <x v="3"/>
    <x v="3"/>
    <x v="0"/>
    <x v="1"/>
    <x v="0"/>
  </r>
  <r>
    <n v="4"/>
    <x v="99"/>
    <x v="0"/>
    <x v="399"/>
    <x v="2"/>
    <n v="533"/>
    <m/>
    <x v="0"/>
    <x v="0"/>
    <x v="3"/>
    <x v="0"/>
    <x v="1"/>
    <x v="0"/>
  </r>
  <r>
    <n v="5"/>
    <x v="99"/>
    <x v="0"/>
    <x v="400"/>
    <x v="11"/>
    <n v="2223"/>
    <m/>
    <x v="0"/>
    <x v="0"/>
    <x v="3"/>
    <x v="0"/>
    <x v="1"/>
    <x v="0"/>
  </r>
  <r>
    <n v="6"/>
    <x v="99"/>
    <x v="0"/>
    <x v="401"/>
    <x v="2"/>
    <n v="2480"/>
    <m/>
    <x v="0"/>
    <x v="0"/>
    <x v="3"/>
    <x v="0"/>
    <x v="1"/>
    <x v="0"/>
  </r>
  <r>
    <n v="1"/>
    <x v="99"/>
    <x v="2"/>
    <x v="394"/>
    <x v="14"/>
    <n v="6908"/>
    <m/>
    <x v="14"/>
    <x v="4"/>
    <x v="3"/>
    <x v="0"/>
    <x v="1"/>
    <x v="2"/>
  </r>
  <r>
    <n v="1"/>
    <x v="99"/>
    <x v="1"/>
    <x v="388"/>
    <x v="1"/>
    <n v="207"/>
    <m/>
    <x v="12"/>
    <x v="3"/>
    <x v="3"/>
    <x v="0"/>
    <x v="1"/>
    <x v="0"/>
  </r>
  <r>
    <n v="2"/>
    <x v="99"/>
    <x v="1"/>
    <x v="389"/>
    <x v="1"/>
    <n v="2184"/>
    <m/>
    <x v="1"/>
    <x v="1"/>
    <x v="3"/>
    <x v="0"/>
    <x v="1"/>
    <x v="0"/>
  </r>
  <r>
    <n v="3"/>
    <x v="99"/>
    <x v="1"/>
    <x v="391"/>
    <x v="1"/>
    <n v="66"/>
    <m/>
    <x v="7"/>
    <x v="5"/>
    <x v="3"/>
    <x v="0"/>
    <x v="1"/>
    <x v="0"/>
  </r>
  <r>
    <n v="1"/>
    <x v="100"/>
    <x v="0"/>
    <x v="401"/>
    <x v="2"/>
    <n v="7000"/>
    <m/>
    <x v="0"/>
    <x v="0"/>
    <x v="3"/>
    <x v="0"/>
    <x v="1"/>
    <x v="0"/>
  </r>
  <r>
    <n v="1"/>
    <x v="100"/>
    <x v="1"/>
    <x v="391"/>
    <x v="1"/>
    <n v="4244"/>
    <m/>
    <x v="7"/>
    <x v="5"/>
    <x v="3"/>
    <x v="0"/>
    <x v="1"/>
    <x v="0"/>
  </r>
  <r>
    <n v="2"/>
    <x v="100"/>
    <x v="1"/>
    <x v="392"/>
    <x v="1"/>
    <n v="2640"/>
    <m/>
    <x v="1"/>
    <x v="1"/>
    <x v="3"/>
    <x v="0"/>
    <x v="1"/>
    <x v="0"/>
  </r>
  <r>
    <n v="1"/>
    <x v="101"/>
    <x v="0"/>
    <x v="401"/>
    <x v="2"/>
    <n v="1266"/>
    <m/>
    <x v="0"/>
    <x v="0"/>
    <x v="3"/>
    <x v="0"/>
    <x v="1"/>
    <x v="0"/>
  </r>
  <r>
    <n v="2"/>
    <x v="101"/>
    <x v="0"/>
    <x v="402"/>
    <x v="15"/>
    <n v="6608"/>
    <m/>
    <x v="0"/>
    <x v="0"/>
    <x v="3"/>
    <x v="0"/>
    <x v="1"/>
    <x v="0"/>
  </r>
  <r>
    <n v="3"/>
    <x v="101"/>
    <x v="0"/>
    <x v="403"/>
    <x v="16"/>
    <n v="300"/>
    <m/>
    <x v="4"/>
    <x v="3"/>
    <x v="3"/>
    <x v="0"/>
    <x v="1"/>
    <x v="0"/>
  </r>
  <r>
    <n v="4"/>
    <x v="101"/>
    <x v="0"/>
    <x v="404"/>
    <x v="49"/>
    <n v="13"/>
    <m/>
    <x v="8"/>
    <x v="6"/>
    <x v="3"/>
    <x v="0"/>
    <x v="1"/>
    <x v="0"/>
  </r>
  <r>
    <n v="1"/>
    <x v="101"/>
    <x v="2"/>
    <x v="405"/>
    <x v="6"/>
    <n v="450"/>
    <m/>
    <x v="14"/>
    <x v="4"/>
    <x v="3"/>
    <x v="0"/>
    <x v="1"/>
    <x v="2"/>
  </r>
  <r>
    <n v="2"/>
    <x v="101"/>
    <x v="2"/>
    <x v="406"/>
    <x v="6"/>
    <n v="3358"/>
    <m/>
    <x v="14"/>
    <x v="4"/>
    <x v="3"/>
    <x v="0"/>
    <x v="1"/>
    <x v="2"/>
  </r>
  <r>
    <n v="1"/>
    <x v="101"/>
    <x v="1"/>
    <x v="392"/>
    <x v="1"/>
    <n v="5095"/>
    <m/>
    <x v="1"/>
    <x v="1"/>
    <x v="3"/>
    <x v="0"/>
    <x v="1"/>
    <x v="0"/>
  </r>
  <r>
    <n v="1"/>
    <x v="102"/>
    <x v="0"/>
    <x v="404"/>
    <x v="49"/>
    <n v="5483"/>
    <m/>
    <x v="8"/>
    <x v="6"/>
    <x v="3"/>
    <x v="0"/>
    <x v="1"/>
    <x v="0"/>
  </r>
  <r>
    <n v="2"/>
    <x v="102"/>
    <x v="0"/>
    <x v="407"/>
    <x v="62"/>
    <n v="4932"/>
    <m/>
    <x v="8"/>
    <x v="6"/>
    <x v="3"/>
    <x v="0"/>
    <x v="1"/>
    <x v="0"/>
  </r>
  <r>
    <n v="3"/>
    <x v="102"/>
    <x v="0"/>
    <x v="408"/>
    <x v="49"/>
    <n v="272"/>
    <m/>
    <x v="8"/>
    <x v="6"/>
    <x v="3"/>
    <x v="0"/>
    <x v="1"/>
    <x v="0"/>
  </r>
  <r>
    <n v="1"/>
    <x v="102"/>
    <x v="2"/>
    <x v="406"/>
    <x v="6"/>
    <n v="366"/>
    <m/>
    <x v="14"/>
    <x v="4"/>
    <x v="3"/>
    <x v="0"/>
    <x v="1"/>
    <x v="2"/>
  </r>
  <r>
    <n v="1"/>
    <x v="103"/>
    <x v="0"/>
    <x v="408"/>
    <x v="49"/>
    <n v="1825"/>
    <m/>
    <x v="8"/>
    <x v="6"/>
    <x v="3"/>
    <x v="0"/>
    <x v="1"/>
    <x v="0"/>
  </r>
  <r>
    <n v="2"/>
    <x v="103"/>
    <x v="0"/>
    <x v="408"/>
    <x v="27"/>
    <n v="5476"/>
    <m/>
    <x v="8"/>
    <x v="6"/>
    <x v="3"/>
    <x v="0"/>
    <x v="1"/>
    <x v="0"/>
  </r>
  <r>
    <n v="3"/>
    <x v="103"/>
    <x v="0"/>
    <x v="409"/>
    <x v="16"/>
    <n v="150"/>
    <m/>
    <x v="4"/>
    <x v="3"/>
    <x v="3"/>
    <x v="0"/>
    <x v="1"/>
    <x v="0"/>
  </r>
  <r>
    <n v="4"/>
    <x v="103"/>
    <x v="0"/>
    <x v="410"/>
    <x v="31"/>
    <n v="163"/>
    <m/>
    <x v="3"/>
    <x v="3"/>
    <x v="3"/>
    <x v="0"/>
    <x v="1"/>
    <x v="0"/>
  </r>
  <r>
    <n v="5"/>
    <x v="103"/>
    <x v="0"/>
    <x v="411"/>
    <x v="5"/>
    <n v="1317"/>
    <m/>
    <x v="1"/>
    <x v="1"/>
    <x v="3"/>
    <x v="0"/>
    <x v="1"/>
    <x v="0"/>
  </r>
  <r>
    <n v="1"/>
    <x v="103"/>
    <x v="1"/>
    <x v="412"/>
    <x v="13"/>
    <n v="3759"/>
    <m/>
    <x v="11"/>
    <x v="3"/>
    <x v="3"/>
    <x v="0"/>
    <x v="1"/>
    <x v="3"/>
  </r>
  <r>
    <n v="1"/>
    <x v="104"/>
    <x v="0"/>
    <x v="404"/>
    <x v="67"/>
    <n v="3595"/>
    <s v="DELHI"/>
    <x v="8"/>
    <x v="6"/>
    <x v="4"/>
    <x v="0"/>
    <x v="1"/>
    <x v="0"/>
  </r>
  <r>
    <n v="2"/>
    <x v="104"/>
    <x v="0"/>
    <x v="407"/>
    <x v="67"/>
    <n v="726"/>
    <s v="DELHI"/>
    <x v="8"/>
    <x v="6"/>
    <x v="4"/>
    <x v="0"/>
    <x v="1"/>
    <x v="0"/>
  </r>
  <r>
    <n v="3"/>
    <x v="104"/>
    <x v="0"/>
    <x v="407"/>
    <x v="68"/>
    <n v="616"/>
    <s v="DELHI"/>
    <x v="8"/>
    <x v="6"/>
    <x v="4"/>
    <x v="0"/>
    <x v="1"/>
    <x v="0"/>
  </r>
  <r>
    <n v="4"/>
    <x v="104"/>
    <x v="0"/>
    <x v="407"/>
    <x v="69"/>
    <n v="3550"/>
    <s v="DELHI"/>
    <x v="8"/>
    <x v="6"/>
    <x v="4"/>
    <x v="0"/>
    <x v="1"/>
    <x v="0"/>
  </r>
  <r>
    <n v="5"/>
    <x v="104"/>
    <x v="0"/>
    <x v="408"/>
    <x v="69"/>
    <n v="1769"/>
    <s v="DELHI"/>
    <x v="8"/>
    <x v="6"/>
    <x v="4"/>
    <x v="0"/>
    <x v="1"/>
    <x v="0"/>
  </r>
  <r>
    <n v="1"/>
    <x v="105"/>
    <x v="0"/>
    <x v="408"/>
    <x v="69"/>
    <n v="424"/>
    <s v="DELHI"/>
    <x v="8"/>
    <x v="6"/>
    <x v="4"/>
    <x v="0"/>
    <x v="1"/>
    <x v="0"/>
  </r>
  <r>
    <n v="2"/>
    <x v="105"/>
    <x v="0"/>
    <x v="413"/>
    <x v="69"/>
    <n v="282"/>
    <s v="DELHI"/>
    <x v="8"/>
    <x v="6"/>
    <x v="4"/>
    <x v="0"/>
    <x v="1"/>
    <x v="0"/>
  </r>
  <r>
    <n v="3"/>
    <x v="105"/>
    <x v="0"/>
    <x v="413"/>
    <x v="68"/>
    <n v="5145"/>
    <s v="DELHI"/>
    <x v="8"/>
    <x v="6"/>
    <x v="4"/>
    <x v="0"/>
    <x v="1"/>
    <x v="0"/>
  </r>
  <r>
    <n v="4"/>
    <x v="105"/>
    <x v="0"/>
    <x v="414"/>
    <x v="61"/>
    <n v="58"/>
    <s v="DELHI"/>
    <x v="24"/>
    <x v="2"/>
    <x v="4"/>
    <x v="0"/>
    <x v="1"/>
    <x v="1"/>
  </r>
  <r>
    <n v="5"/>
    <x v="105"/>
    <x v="0"/>
    <x v="409"/>
    <x v="53"/>
    <n v="122"/>
    <s v="DELHI"/>
    <x v="4"/>
    <x v="3"/>
    <x v="4"/>
    <x v="0"/>
    <x v="1"/>
    <x v="0"/>
  </r>
  <r>
    <n v="6"/>
    <x v="105"/>
    <x v="0"/>
    <x v="410"/>
    <x v="53"/>
    <n v="53"/>
    <s v="DELHI"/>
    <x v="3"/>
    <x v="3"/>
    <x v="4"/>
    <x v="0"/>
    <x v="1"/>
    <x v="0"/>
  </r>
  <r>
    <n v="7"/>
    <x v="105"/>
    <x v="0"/>
    <x v="411"/>
    <x v="61"/>
    <n v="933"/>
    <s v="DELHI"/>
    <x v="1"/>
    <x v="1"/>
    <x v="4"/>
    <x v="0"/>
    <x v="1"/>
    <x v="0"/>
  </r>
  <r>
    <n v="1"/>
    <x v="105"/>
    <x v="6"/>
    <x v="394"/>
    <x v="70"/>
    <n v="5662"/>
    <s v="DELHI-REV"/>
    <x v="14"/>
    <x v="4"/>
    <x v="4"/>
    <x v="0"/>
    <x v="1"/>
    <x v="2"/>
  </r>
  <r>
    <n v="1"/>
    <x v="106"/>
    <x v="0"/>
    <x v="411"/>
    <x v="12"/>
    <n v="1574"/>
    <s v="DELHI"/>
    <x v="1"/>
    <x v="1"/>
    <x v="4"/>
    <x v="0"/>
    <x v="1"/>
    <x v="0"/>
  </r>
  <r>
    <n v="2"/>
    <x v="106"/>
    <x v="0"/>
    <x v="415"/>
    <x v="12"/>
    <n v="1218"/>
    <s v="DELHI"/>
    <x v="1"/>
    <x v="1"/>
    <x v="4"/>
    <x v="0"/>
    <x v="1"/>
    <x v="0"/>
  </r>
  <r>
    <n v="1"/>
    <x v="106"/>
    <x v="6"/>
    <x v="405"/>
    <x v="70"/>
    <n v="1732"/>
    <s v="DELHI-REV"/>
    <x v="14"/>
    <x v="4"/>
    <x v="4"/>
    <x v="0"/>
    <x v="1"/>
    <x v="2"/>
  </r>
  <r>
    <n v="2"/>
    <x v="106"/>
    <x v="6"/>
    <x v="406"/>
    <x v="70"/>
    <n v="1766"/>
    <s v="DELHI-REV"/>
    <x v="14"/>
    <x v="4"/>
    <x v="4"/>
    <x v="0"/>
    <x v="1"/>
    <x v="2"/>
  </r>
  <r>
    <n v="3"/>
    <x v="106"/>
    <x v="6"/>
    <x v="406"/>
    <x v="71"/>
    <n v="715"/>
    <s v="DELHI-REV"/>
    <x v="14"/>
    <x v="4"/>
    <x v="4"/>
    <x v="0"/>
    <x v="1"/>
    <x v="2"/>
  </r>
  <r>
    <n v="1"/>
    <x v="106"/>
    <x v="6"/>
    <x v="411"/>
    <x v="12"/>
    <n v="1574"/>
    <s v="DEL-NAPTHA"/>
    <x v="1"/>
    <x v="1"/>
    <x v="4"/>
    <x v="0"/>
    <x v="1"/>
    <x v="0"/>
  </r>
  <r>
    <n v="2"/>
    <x v="106"/>
    <x v="6"/>
    <x v="415"/>
    <x v="12"/>
    <n v="1218"/>
    <s v="DEL-NAPTHA"/>
    <x v="1"/>
    <x v="1"/>
    <x v="4"/>
    <x v="0"/>
    <x v="1"/>
    <x v="0"/>
  </r>
  <r>
    <n v="1"/>
    <x v="107"/>
    <x v="0"/>
    <x v="416"/>
    <x v="12"/>
    <n v="37"/>
    <s v="DELHI"/>
    <x v="1"/>
    <x v="1"/>
    <x v="4"/>
    <x v="0"/>
    <x v="1"/>
    <x v="0"/>
  </r>
  <r>
    <n v="2"/>
    <x v="107"/>
    <x v="0"/>
    <x v="417"/>
    <x v="53"/>
    <n v="2740"/>
    <s v="DELHI"/>
    <x v="20"/>
    <x v="3"/>
    <x v="4"/>
    <x v="0"/>
    <x v="1"/>
    <x v="0"/>
  </r>
  <r>
    <n v="3"/>
    <x v="107"/>
    <x v="0"/>
    <x v="418"/>
    <x v="72"/>
    <n v="1193"/>
    <s v="DELHI"/>
    <x v="13"/>
    <x v="4"/>
    <x v="4"/>
    <x v="0"/>
    <x v="1"/>
    <x v="0"/>
  </r>
  <r>
    <n v="4"/>
    <x v="107"/>
    <x v="0"/>
    <x v="419"/>
    <x v="72"/>
    <n v="2010"/>
    <s v="DELHI"/>
    <x v="13"/>
    <x v="4"/>
    <x v="4"/>
    <x v="0"/>
    <x v="1"/>
    <x v="0"/>
  </r>
  <r>
    <n v="1"/>
    <x v="107"/>
    <x v="6"/>
    <x v="416"/>
    <x v="12"/>
    <n v="37"/>
    <s v="DEL-NAPTHA"/>
    <x v="1"/>
    <x v="1"/>
    <x v="4"/>
    <x v="0"/>
    <x v="1"/>
    <x v="0"/>
  </r>
  <r>
    <n v="1"/>
    <x v="108"/>
    <x v="0"/>
    <x v="419"/>
    <x v="72"/>
    <n v="288"/>
    <s v="DELHI"/>
    <x v="13"/>
    <x v="4"/>
    <x v="4"/>
    <x v="0"/>
    <x v="1"/>
    <x v="0"/>
  </r>
  <r>
    <n v="2"/>
    <x v="108"/>
    <x v="0"/>
    <x v="420"/>
    <x v="72"/>
    <n v="2228"/>
    <s v="DELHI"/>
    <x v="13"/>
    <x v="4"/>
    <x v="4"/>
    <x v="0"/>
    <x v="1"/>
    <x v="0"/>
  </r>
  <r>
    <n v="3"/>
    <x v="108"/>
    <x v="0"/>
    <x v="420"/>
    <x v="73"/>
    <n v="2579"/>
    <s v="DELHI"/>
    <x v="13"/>
    <x v="4"/>
    <x v="4"/>
    <x v="0"/>
    <x v="1"/>
    <x v="0"/>
  </r>
  <r>
    <n v="4"/>
    <x v="108"/>
    <x v="0"/>
    <x v="421"/>
    <x v="73"/>
    <n v="2654"/>
    <s v="DELHI"/>
    <x v="13"/>
    <x v="4"/>
    <x v="4"/>
    <x v="0"/>
    <x v="1"/>
    <x v="0"/>
  </r>
  <r>
    <n v="1"/>
    <x v="108"/>
    <x v="6"/>
    <x v="422"/>
    <x v="60"/>
    <n v="42"/>
    <s v="DEL-NAPTHA"/>
    <x v="2"/>
    <x v="2"/>
    <x v="4"/>
    <x v="0"/>
    <x v="1"/>
    <x v="1"/>
  </r>
  <r>
    <n v="1"/>
    <x v="109"/>
    <x v="0"/>
    <x v="421"/>
    <x v="73"/>
    <n v="1759"/>
    <s v="DELHI"/>
    <x v="13"/>
    <x v="4"/>
    <x v="4"/>
    <x v="0"/>
    <x v="1"/>
    <x v="0"/>
  </r>
  <r>
    <n v="2"/>
    <x v="109"/>
    <x v="0"/>
    <x v="423"/>
    <x v="53"/>
    <n v="607"/>
    <s v="DELHI"/>
    <x v="12"/>
    <x v="3"/>
    <x v="4"/>
    <x v="0"/>
    <x v="1"/>
    <x v="0"/>
  </r>
  <r>
    <n v="3"/>
    <x v="109"/>
    <x v="0"/>
    <x v="424"/>
    <x v="74"/>
    <n v="6219"/>
    <s v="DELHI"/>
    <x v="0"/>
    <x v="0"/>
    <x v="4"/>
    <x v="0"/>
    <x v="1"/>
    <x v="0"/>
  </r>
  <r>
    <n v="1"/>
    <x v="109"/>
    <x v="6"/>
    <x v="425"/>
    <x v="71"/>
    <n v="1699"/>
    <s v="DELHI-REV"/>
    <x v="14"/>
    <x v="4"/>
    <x v="4"/>
    <x v="0"/>
    <x v="1"/>
    <x v="2"/>
  </r>
  <r>
    <n v="2"/>
    <x v="109"/>
    <x v="6"/>
    <x v="426"/>
    <x v="71"/>
    <n v="2786"/>
    <s v="DELHI-REV"/>
    <x v="14"/>
    <x v="4"/>
    <x v="4"/>
    <x v="0"/>
    <x v="1"/>
    <x v="2"/>
  </r>
  <r>
    <n v="1"/>
    <x v="110"/>
    <x v="0"/>
    <x v="424"/>
    <x v="74"/>
    <n v="1419"/>
    <s v="DELHI"/>
    <x v="0"/>
    <x v="0"/>
    <x v="4"/>
    <x v="0"/>
    <x v="1"/>
    <x v="0"/>
  </r>
  <r>
    <n v="2"/>
    <x v="110"/>
    <x v="0"/>
    <x v="427"/>
    <x v="74"/>
    <n v="1770"/>
    <s v="DELHI"/>
    <x v="0"/>
    <x v="0"/>
    <x v="4"/>
    <x v="0"/>
    <x v="1"/>
    <x v="0"/>
  </r>
  <r>
    <n v="3"/>
    <x v="110"/>
    <x v="0"/>
    <x v="427"/>
    <x v="66"/>
    <n v="984"/>
    <s v="DELHI"/>
    <x v="0"/>
    <x v="0"/>
    <x v="4"/>
    <x v="0"/>
    <x v="1"/>
    <x v="0"/>
  </r>
  <r>
    <n v="4"/>
    <x v="110"/>
    <x v="0"/>
    <x v="428"/>
    <x v="53"/>
    <n v="197"/>
    <s v="DELHI"/>
    <x v="4"/>
    <x v="3"/>
    <x v="4"/>
    <x v="0"/>
    <x v="1"/>
    <x v="0"/>
  </r>
  <r>
    <n v="5"/>
    <x v="110"/>
    <x v="0"/>
    <x v="429"/>
    <x v="67"/>
    <n v="4852"/>
    <s v="DELHI"/>
    <x v="0"/>
    <x v="0"/>
    <x v="4"/>
    <x v="0"/>
    <x v="1"/>
    <x v="0"/>
  </r>
  <r>
    <n v="1"/>
    <x v="110"/>
    <x v="6"/>
    <x v="426"/>
    <x v="71"/>
    <n v="7069"/>
    <s v="DELHI-REV"/>
    <x v="14"/>
    <x v="4"/>
    <x v="4"/>
    <x v="0"/>
    <x v="1"/>
    <x v="2"/>
  </r>
  <r>
    <n v="2"/>
    <x v="110"/>
    <x v="6"/>
    <x v="430"/>
    <x v="71"/>
    <n v="527"/>
    <s v="DELHI-REV"/>
    <x v="14"/>
    <x v="4"/>
    <x v="4"/>
    <x v="0"/>
    <x v="1"/>
    <x v="2"/>
  </r>
  <r>
    <n v="1"/>
    <x v="111"/>
    <x v="0"/>
    <x v="431"/>
    <x v="67"/>
    <n v="1442"/>
    <s v="DELHI"/>
    <x v="8"/>
    <x v="6"/>
    <x v="4"/>
    <x v="0"/>
    <x v="1"/>
    <x v="0"/>
  </r>
  <r>
    <n v="2"/>
    <x v="111"/>
    <x v="0"/>
    <x v="431"/>
    <x v="68"/>
    <n v="1195"/>
    <s v="DELHI"/>
    <x v="8"/>
    <x v="6"/>
    <x v="4"/>
    <x v="0"/>
    <x v="1"/>
    <x v="0"/>
  </r>
  <r>
    <n v="3"/>
    <x v="111"/>
    <x v="0"/>
    <x v="432"/>
    <x v="68"/>
    <n v="4431"/>
    <s v="DELHI"/>
    <x v="8"/>
    <x v="6"/>
    <x v="4"/>
    <x v="0"/>
    <x v="1"/>
    <x v="0"/>
  </r>
  <r>
    <n v="1"/>
    <x v="111"/>
    <x v="6"/>
    <x v="433"/>
    <x v="71"/>
    <n v="2442"/>
    <s v="DELHI-REV"/>
    <x v="14"/>
    <x v="4"/>
    <x v="4"/>
    <x v="0"/>
    <x v="1"/>
    <x v="2"/>
  </r>
  <r>
    <n v="2"/>
    <x v="111"/>
    <x v="6"/>
    <x v="430"/>
    <x v="70"/>
    <n v="5150"/>
    <s v="DELHI-REV"/>
    <x v="14"/>
    <x v="4"/>
    <x v="4"/>
    <x v="0"/>
    <x v="1"/>
    <x v="2"/>
  </r>
  <r>
    <n v="1"/>
    <x v="112"/>
    <x v="0"/>
    <x v="432"/>
    <x v="68"/>
    <n v="1044"/>
    <s v="DELHI"/>
    <x v="8"/>
    <x v="6"/>
    <x v="4"/>
    <x v="0"/>
    <x v="1"/>
    <x v="0"/>
  </r>
  <r>
    <n v="2"/>
    <x v="112"/>
    <x v="0"/>
    <x v="434"/>
    <x v="53"/>
    <n v="80"/>
    <s v="DELHI"/>
    <x v="4"/>
    <x v="3"/>
    <x v="4"/>
    <x v="0"/>
    <x v="1"/>
    <x v="0"/>
  </r>
  <r>
    <n v="3"/>
    <x v="112"/>
    <x v="0"/>
    <x v="435"/>
    <x v="53"/>
    <n v="82"/>
    <s v="DELHI"/>
    <x v="3"/>
    <x v="3"/>
    <x v="4"/>
    <x v="0"/>
    <x v="1"/>
    <x v="0"/>
  </r>
  <r>
    <n v="4"/>
    <x v="112"/>
    <x v="0"/>
    <x v="436"/>
    <x v="12"/>
    <n v="2588"/>
    <s v="DELHI"/>
    <x v="1"/>
    <x v="1"/>
    <x v="4"/>
    <x v="0"/>
    <x v="1"/>
    <x v="0"/>
  </r>
  <r>
    <n v="1"/>
    <x v="112"/>
    <x v="6"/>
    <x v="437"/>
    <x v="70"/>
    <n v="1381"/>
    <s v="DELHI-REV"/>
    <x v="14"/>
    <x v="4"/>
    <x v="4"/>
    <x v="0"/>
    <x v="1"/>
    <x v="2"/>
  </r>
  <r>
    <n v="2"/>
    <x v="112"/>
    <x v="6"/>
    <x v="438"/>
    <x v="70"/>
    <n v="2692"/>
    <s v="DELHI-REV"/>
    <x v="14"/>
    <x v="4"/>
    <x v="4"/>
    <x v="0"/>
    <x v="1"/>
    <x v="2"/>
  </r>
  <r>
    <n v="3"/>
    <x v="112"/>
    <x v="6"/>
    <x v="438"/>
    <x v="72"/>
    <n v="1802"/>
    <s v="DELHI-REV"/>
    <x v="14"/>
    <x v="4"/>
    <x v="4"/>
    <x v="0"/>
    <x v="1"/>
    <x v="2"/>
  </r>
  <r>
    <n v="1"/>
    <x v="112"/>
    <x v="6"/>
    <x v="436"/>
    <x v="12"/>
    <n v="2588"/>
    <s v="DEL-NAPTHA"/>
    <x v="1"/>
    <x v="1"/>
    <x v="4"/>
    <x v="0"/>
    <x v="1"/>
    <x v="0"/>
  </r>
  <r>
    <n v="1"/>
    <x v="113"/>
    <x v="0"/>
    <x v="363"/>
    <x v="75"/>
    <n v="1908"/>
    <s v="MEERUT"/>
    <x v="0"/>
    <x v="0"/>
    <x v="4"/>
    <x v="0"/>
    <x v="1"/>
    <x v="2"/>
  </r>
  <r>
    <n v="1"/>
    <x v="113"/>
    <x v="6"/>
    <x v="438"/>
    <x v="72"/>
    <n v="4515"/>
    <s v="DELHI-REV"/>
    <x v="14"/>
    <x v="4"/>
    <x v="4"/>
    <x v="0"/>
    <x v="1"/>
    <x v="2"/>
  </r>
  <r>
    <n v="1"/>
    <x v="113"/>
    <x v="6"/>
    <x v="439"/>
    <x v="76"/>
    <n v="843"/>
    <s v="TIKRI"/>
    <x v="0"/>
    <x v="0"/>
    <x v="4"/>
    <x v="0"/>
    <x v="1"/>
    <x v="2"/>
  </r>
  <r>
    <n v="2"/>
    <x v="113"/>
    <x v="6"/>
    <x v="440"/>
    <x v="76"/>
    <n v="2444"/>
    <s v="TIKRI"/>
    <x v="0"/>
    <x v="0"/>
    <x v="4"/>
    <x v="0"/>
    <x v="1"/>
    <x v="2"/>
  </r>
  <r>
    <n v="3"/>
    <x v="113"/>
    <x v="6"/>
    <x v="440"/>
    <x v="77"/>
    <n v="2120"/>
    <s v="TIKRI"/>
    <x v="0"/>
    <x v="0"/>
    <x v="4"/>
    <x v="0"/>
    <x v="1"/>
    <x v="2"/>
  </r>
  <r>
    <n v="1"/>
    <x v="113"/>
    <x v="6"/>
    <x v="441"/>
    <x v="60"/>
    <n v="602"/>
    <s v="DEL-NAPTHA"/>
    <x v="1"/>
    <x v="1"/>
    <x v="4"/>
    <x v="0"/>
    <x v="1"/>
    <x v="0"/>
  </r>
  <r>
    <n v="1"/>
    <x v="114"/>
    <x v="0"/>
    <x v="442"/>
    <x v="53"/>
    <n v="704"/>
    <s v="DELHI"/>
    <x v="12"/>
    <x v="3"/>
    <x v="4"/>
    <x v="0"/>
    <x v="1"/>
    <x v="0"/>
  </r>
  <r>
    <n v="2"/>
    <x v="114"/>
    <x v="0"/>
    <x v="443"/>
    <x v="73"/>
    <n v="2871"/>
    <s v="DELHI"/>
    <x v="13"/>
    <x v="4"/>
    <x v="4"/>
    <x v="0"/>
    <x v="1"/>
    <x v="0"/>
  </r>
  <r>
    <n v="1"/>
    <x v="114"/>
    <x v="6"/>
    <x v="440"/>
    <x v="77"/>
    <n v="976"/>
    <s v="TIKRI"/>
    <x v="0"/>
    <x v="0"/>
    <x v="4"/>
    <x v="0"/>
    <x v="1"/>
    <x v="2"/>
  </r>
  <r>
    <n v="2"/>
    <x v="114"/>
    <x v="6"/>
    <x v="440"/>
    <x v="78"/>
    <n v="3231"/>
    <s v="TIKRI"/>
    <x v="0"/>
    <x v="0"/>
    <x v="4"/>
    <x v="0"/>
    <x v="1"/>
    <x v="2"/>
  </r>
  <r>
    <n v="3"/>
    <x v="114"/>
    <x v="6"/>
    <x v="440"/>
    <x v="79"/>
    <n v="1376"/>
    <s v="TIKRI"/>
    <x v="0"/>
    <x v="0"/>
    <x v="4"/>
    <x v="0"/>
    <x v="1"/>
    <x v="2"/>
  </r>
  <r>
    <n v="1"/>
    <x v="114"/>
    <x v="6"/>
    <x v="441"/>
    <x v="60"/>
    <n v="208"/>
    <s v="DEL-NAPTHA"/>
    <x v="1"/>
    <x v="1"/>
    <x v="4"/>
    <x v="0"/>
    <x v="1"/>
    <x v="0"/>
  </r>
  <r>
    <n v="1"/>
    <x v="115"/>
    <x v="0"/>
    <x v="443"/>
    <x v="73"/>
    <n v="559"/>
    <s v="DELHI"/>
    <x v="13"/>
    <x v="4"/>
    <x v="4"/>
    <x v="0"/>
    <x v="1"/>
    <x v="0"/>
  </r>
  <r>
    <n v="2"/>
    <x v="115"/>
    <x v="0"/>
    <x v="444"/>
    <x v="73"/>
    <n v="876"/>
    <s v="DELHI"/>
    <x v="13"/>
    <x v="4"/>
    <x v="4"/>
    <x v="0"/>
    <x v="1"/>
    <x v="0"/>
  </r>
  <r>
    <n v="3"/>
    <x v="115"/>
    <x v="0"/>
    <x v="445"/>
    <x v="73"/>
    <n v="3196"/>
    <s v="DELHI"/>
    <x v="13"/>
    <x v="4"/>
    <x v="4"/>
    <x v="0"/>
    <x v="1"/>
    <x v="0"/>
  </r>
  <r>
    <n v="4"/>
    <x v="115"/>
    <x v="0"/>
    <x v="445"/>
    <x v="71"/>
    <n v="438"/>
    <s v="DELHI"/>
    <x v="13"/>
    <x v="4"/>
    <x v="4"/>
    <x v="0"/>
    <x v="1"/>
    <x v="0"/>
  </r>
  <r>
    <n v="1"/>
    <x v="116"/>
    <x v="0"/>
    <x v="445"/>
    <x v="71"/>
    <n v="1009"/>
    <s v="DELHI"/>
    <x v="13"/>
    <x v="4"/>
    <x v="4"/>
    <x v="0"/>
    <x v="1"/>
    <x v="0"/>
  </r>
  <r>
    <n v="2"/>
    <x v="116"/>
    <x v="0"/>
    <x v="446"/>
    <x v="53"/>
    <n v="24"/>
    <s v="DELHI"/>
    <x v="4"/>
    <x v="3"/>
    <x v="4"/>
    <x v="0"/>
    <x v="1"/>
    <x v="0"/>
  </r>
  <r>
    <n v="3"/>
    <x v="116"/>
    <x v="0"/>
    <x v="447"/>
    <x v="12"/>
    <n v="20"/>
    <s v="DELHI"/>
    <x v="25"/>
    <x v="1"/>
    <x v="4"/>
    <x v="0"/>
    <x v="1"/>
    <x v="4"/>
  </r>
  <r>
    <n v="4"/>
    <x v="116"/>
    <x v="0"/>
    <x v="448"/>
    <x v="66"/>
    <n v="2359"/>
    <s v="DELHI"/>
    <x v="0"/>
    <x v="0"/>
    <x v="4"/>
    <x v="0"/>
    <x v="1"/>
    <x v="0"/>
  </r>
  <r>
    <n v="1"/>
    <x v="116"/>
    <x v="6"/>
    <x v="449"/>
    <x v="37"/>
    <n v="20"/>
    <s v="DEL-NAPTHA"/>
    <x v="25"/>
    <x v="1"/>
    <x v="4"/>
    <x v="0"/>
    <x v="1"/>
    <x v="4"/>
  </r>
  <r>
    <n v="1"/>
    <x v="117"/>
    <x v="0"/>
    <x v="448"/>
    <x v="66"/>
    <n v="842"/>
    <s v="DELHI"/>
    <x v="0"/>
    <x v="0"/>
    <x v="4"/>
    <x v="0"/>
    <x v="1"/>
    <x v="0"/>
  </r>
  <r>
    <n v="2"/>
    <x v="117"/>
    <x v="0"/>
    <x v="450"/>
    <x v="66"/>
    <n v="893"/>
    <s v="DELHI"/>
    <x v="0"/>
    <x v="0"/>
    <x v="4"/>
    <x v="0"/>
    <x v="1"/>
    <x v="0"/>
  </r>
  <r>
    <n v="1"/>
    <x v="118"/>
    <x v="0"/>
    <x v="450"/>
    <x v="66"/>
    <n v="303"/>
    <s v="DELHI"/>
    <x v="0"/>
    <x v="0"/>
    <x v="4"/>
    <x v="0"/>
    <x v="1"/>
    <x v="0"/>
  </r>
  <r>
    <n v="2"/>
    <x v="118"/>
    <x v="0"/>
    <x v="451"/>
    <x v="66"/>
    <n v="166"/>
    <s v="DELHI"/>
    <x v="4"/>
    <x v="3"/>
    <x v="4"/>
    <x v="0"/>
    <x v="1"/>
    <x v="0"/>
  </r>
  <r>
    <n v="3"/>
    <x v="118"/>
    <x v="0"/>
    <x v="452"/>
    <x v="69"/>
    <n v="5922"/>
    <s v="DELHI"/>
    <x v="8"/>
    <x v="6"/>
    <x v="4"/>
    <x v="0"/>
    <x v="1"/>
    <x v="0"/>
  </r>
  <r>
    <n v="4"/>
    <x v="118"/>
    <x v="0"/>
    <x v="452"/>
    <x v="68"/>
    <n v="1457"/>
    <s v="DELHI"/>
    <x v="8"/>
    <x v="6"/>
    <x v="4"/>
    <x v="0"/>
    <x v="1"/>
    <x v="0"/>
  </r>
  <r>
    <n v="5"/>
    <x v="118"/>
    <x v="0"/>
    <x v="453"/>
    <x v="68"/>
    <n v="946"/>
    <s v="DELHI"/>
    <x v="8"/>
    <x v="6"/>
    <x v="4"/>
    <x v="0"/>
    <x v="1"/>
    <x v="0"/>
  </r>
  <r>
    <n v="1"/>
    <x v="118"/>
    <x v="6"/>
    <x v="454"/>
    <x v="61"/>
    <n v="50"/>
    <s v="DEL-NAPTHA"/>
    <x v="24"/>
    <x v="2"/>
    <x v="4"/>
    <x v="0"/>
    <x v="1"/>
    <x v="1"/>
  </r>
  <r>
    <n v="1"/>
    <x v="119"/>
    <x v="0"/>
    <x v="453"/>
    <x v="68"/>
    <n v="4618"/>
    <s v="DELHI"/>
    <x v="8"/>
    <x v="6"/>
    <x v="4"/>
    <x v="0"/>
    <x v="1"/>
    <x v="0"/>
  </r>
  <r>
    <n v="2"/>
    <x v="119"/>
    <x v="0"/>
    <x v="455"/>
    <x v="12"/>
    <n v="60"/>
    <s v="DELHI"/>
    <x v="8"/>
    <x v="6"/>
    <x v="4"/>
    <x v="0"/>
    <x v="1"/>
    <x v="0"/>
  </r>
  <r>
    <n v="3"/>
    <x v="119"/>
    <x v="0"/>
    <x v="456"/>
    <x v="53"/>
    <n v="168"/>
    <s v="DELHI"/>
    <x v="4"/>
    <x v="3"/>
    <x v="4"/>
    <x v="0"/>
    <x v="1"/>
    <x v="0"/>
  </r>
  <r>
    <n v="4"/>
    <x v="119"/>
    <x v="0"/>
    <x v="457"/>
    <x v="75"/>
    <n v="2885"/>
    <s v="DELHI"/>
    <x v="0"/>
    <x v="0"/>
    <x v="4"/>
    <x v="0"/>
    <x v="1"/>
    <x v="0"/>
  </r>
  <r>
    <n v="1"/>
    <x v="119"/>
    <x v="6"/>
    <x v="455"/>
    <x v="61"/>
    <n v="60"/>
    <s v="DEL-NAPTHA"/>
    <x v="8"/>
    <x v="6"/>
    <x v="4"/>
    <x v="0"/>
    <x v="1"/>
    <x v="0"/>
  </r>
  <r>
    <n v="1"/>
    <x v="120"/>
    <x v="0"/>
    <x v="457"/>
    <x v="75"/>
    <n v="3889"/>
    <s v="DELHI"/>
    <x v="0"/>
    <x v="0"/>
    <x v="4"/>
    <x v="0"/>
    <x v="1"/>
    <x v="0"/>
  </r>
  <r>
    <n v="2"/>
    <x v="120"/>
    <x v="0"/>
    <x v="458"/>
    <x v="75"/>
    <n v="3282"/>
    <s v="DELHI"/>
    <x v="0"/>
    <x v="0"/>
    <x v="4"/>
    <x v="0"/>
    <x v="1"/>
    <x v="0"/>
  </r>
  <r>
    <n v="3"/>
    <x v="120"/>
    <x v="0"/>
    <x v="459"/>
    <x v="53"/>
    <n v="147"/>
    <s v="DELHI"/>
    <x v="4"/>
    <x v="3"/>
    <x v="4"/>
    <x v="0"/>
    <x v="1"/>
    <x v="0"/>
  </r>
  <r>
    <n v="4"/>
    <x v="120"/>
    <x v="0"/>
    <x v="460"/>
    <x v="12"/>
    <n v="2107"/>
    <s v="DELHI"/>
    <x v="1"/>
    <x v="1"/>
    <x v="4"/>
    <x v="0"/>
    <x v="1"/>
    <x v="0"/>
  </r>
  <r>
    <n v="1"/>
    <x v="120"/>
    <x v="6"/>
    <x v="447"/>
    <x v="80"/>
    <n v="7"/>
    <s v="DELHI-REV"/>
    <x v="25"/>
    <x v="2"/>
    <x v="4"/>
    <x v="0"/>
    <x v="1"/>
    <x v="1"/>
  </r>
  <r>
    <n v="2"/>
    <x v="120"/>
    <x v="6"/>
    <x v="450"/>
    <x v="75"/>
    <n v="1997"/>
    <s v="DELHI-REV"/>
    <x v="0"/>
    <x v="0"/>
    <x v="4"/>
    <x v="0"/>
    <x v="1"/>
    <x v="0"/>
  </r>
  <r>
    <n v="3"/>
    <x v="120"/>
    <x v="6"/>
    <x v="450"/>
    <x v="74"/>
    <n v="616"/>
    <s v="DELHI-REV"/>
    <x v="0"/>
    <x v="0"/>
    <x v="4"/>
    <x v="0"/>
    <x v="1"/>
    <x v="0"/>
  </r>
  <r>
    <n v="4"/>
    <x v="120"/>
    <x v="6"/>
    <x v="448"/>
    <x v="74"/>
    <n v="176"/>
    <s v="DELHI-REV"/>
    <x v="0"/>
    <x v="0"/>
    <x v="4"/>
    <x v="0"/>
    <x v="1"/>
    <x v="0"/>
  </r>
  <r>
    <n v="1"/>
    <x v="120"/>
    <x v="6"/>
    <x v="450"/>
    <x v="81"/>
    <n v="1438"/>
    <s v="TIKRI"/>
    <x v="0"/>
    <x v="0"/>
    <x v="4"/>
    <x v="0"/>
    <x v="1"/>
    <x v="0"/>
  </r>
  <r>
    <n v="1"/>
    <x v="120"/>
    <x v="6"/>
    <x v="460"/>
    <x v="12"/>
    <n v="2107"/>
    <s v="DEL-NAPTHA"/>
    <x v="1"/>
    <x v="1"/>
    <x v="4"/>
    <x v="0"/>
    <x v="1"/>
    <x v="0"/>
  </r>
  <r>
    <n v="1"/>
    <x v="121"/>
    <x v="0"/>
    <x v="461"/>
    <x v="53"/>
    <n v="2759"/>
    <s v="DELHI"/>
    <x v="12"/>
    <x v="3"/>
    <x v="4"/>
    <x v="0"/>
    <x v="1"/>
    <x v="0"/>
  </r>
  <r>
    <n v="2"/>
    <x v="121"/>
    <x v="0"/>
    <x v="462"/>
    <x v="71"/>
    <n v="574"/>
    <s v="DELHI"/>
    <x v="13"/>
    <x v="4"/>
    <x v="4"/>
    <x v="0"/>
    <x v="1"/>
    <x v="0"/>
  </r>
  <r>
    <n v="1"/>
    <x v="121"/>
    <x v="6"/>
    <x v="448"/>
    <x v="74"/>
    <n v="5472"/>
    <s v="DELHI-REV"/>
    <x v="0"/>
    <x v="0"/>
    <x v="4"/>
    <x v="0"/>
    <x v="1"/>
    <x v="0"/>
  </r>
  <r>
    <n v="1"/>
    <x v="121"/>
    <x v="6"/>
    <x v="448"/>
    <x v="81"/>
    <n v="1419"/>
    <s v="TIKRI"/>
    <x v="0"/>
    <x v="0"/>
    <x v="4"/>
    <x v="0"/>
    <x v="1"/>
    <x v="0"/>
  </r>
  <r>
    <n v="1"/>
    <x v="121"/>
    <x v="6"/>
    <x v="463"/>
    <x v="12"/>
    <n v="74"/>
    <s v="DEL-NAPTHA"/>
    <x v="26"/>
    <x v="2"/>
    <x v="4"/>
    <x v="0"/>
    <x v="1"/>
    <x v="1"/>
  </r>
  <r>
    <n v="2"/>
    <x v="121"/>
    <x v="6"/>
    <x v="464"/>
    <x v="12"/>
    <n v="1611"/>
    <s v="DEL-NAPTHA"/>
    <x v="1"/>
    <x v="1"/>
    <x v="4"/>
    <x v="0"/>
    <x v="1"/>
    <x v="0"/>
  </r>
  <r>
    <n v="3"/>
    <x v="121"/>
    <x v="6"/>
    <x v="449"/>
    <x v="12"/>
    <n v="36"/>
    <s v="DEL-NAPTHA"/>
    <x v="25"/>
    <x v="1"/>
    <x v="4"/>
    <x v="0"/>
    <x v="1"/>
    <x v="4"/>
  </r>
  <r>
    <n v="1"/>
    <x v="122"/>
    <x v="0"/>
    <x v="462"/>
    <x v="71"/>
    <n v="2301"/>
    <s v="DELHI"/>
    <x v="13"/>
    <x v="4"/>
    <x v="4"/>
    <x v="0"/>
    <x v="1"/>
    <x v="0"/>
  </r>
  <r>
    <n v="2"/>
    <x v="122"/>
    <x v="0"/>
    <x v="465"/>
    <x v="71"/>
    <n v="191"/>
    <s v="DELHI"/>
    <x v="13"/>
    <x v="4"/>
    <x v="4"/>
    <x v="0"/>
    <x v="1"/>
    <x v="0"/>
  </r>
  <r>
    <n v="3"/>
    <x v="122"/>
    <x v="0"/>
    <x v="465"/>
    <x v="73"/>
    <n v="6302"/>
    <s v="DELHI"/>
    <x v="13"/>
    <x v="4"/>
    <x v="4"/>
    <x v="0"/>
    <x v="1"/>
    <x v="0"/>
  </r>
  <r>
    <n v="4"/>
    <x v="122"/>
    <x v="0"/>
    <x v="466"/>
    <x v="73"/>
    <n v="1539"/>
    <s v="DELHI"/>
    <x v="13"/>
    <x v="4"/>
    <x v="4"/>
    <x v="0"/>
    <x v="1"/>
    <x v="0"/>
  </r>
  <r>
    <n v="1"/>
    <x v="122"/>
    <x v="6"/>
    <x v="467"/>
    <x v="82"/>
    <n v="15"/>
    <s v="DELHI-REV"/>
    <x v="12"/>
    <x v="3"/>
    <x v="4"/>
    <x v="0"/>
    <x v="1"/>
    <x v="2"/>
  </r>
  <r>
    <n v="2"/>
    <x v="122"/>
    <x v="6"/>
    <x v="467"/>
    <x v="53"/>
    <n v="338"/>
    <s v="DELHI-REV"/>
    <x v="12"/>
    <x v="3"/>
    <x v="4"/>
    <x v="0"/>
    <x v="1"/>
    <x v="2"/>
  </r>
  <r>
    <n v="3"/>
    <x v="122"/>
    <x v="6"/>
    <x v="468"/>
    <x v="70"/>
    <n v="1029"/>
    <s v="DELHI-REV"/>
    <x v="14"/>
    <x v="4"/>
    <x v="4"/>
    <x v="0"/>
    <x v="1"/>
    <x v="2"/>
  </r>
  <r>
    <n v="1"/>
    <x v="123"/>
    <x v="6"/>
    <x v="468"/>
    <x v="70"/>
    <n v="661"/>
    <s v="DELHI-REV"/>
    <x v="14"/>
    <x v="4"/>
    <x v="4"/>
    <x v="0"/>
    <x v="1"/>
    <x v="2"/>
  </r>
  <r>
    <n v="2"/>
    <x v="123"/>
    <x v="6"/>
    <x v="469"/>
    <x v="70"/>
    <n v="7515"/>
    <s v="DELHI-REV"/>
    <x v="14"/>
    <x v="4"/>
    <x v="4"/>
    <x v="0"/>
    <x v="1"/>
    <x v="2"/>
  </r>
  <r>
    <n v="3"/>
    <x v="123"/>
    <x v="6"/>
    <x v="469"/>
    <x v="72"/>
    <n v="2101"/>
    <s v="DELHI-REV"/>
    <x v="14"/>
    <x v="4"/>
    <x v="4"/>
    <x v="0"/>
    <x v="1"/>
    <x v="2"/>
  </r>
  <r>
    <n v="4"/>
    <x v="123"/>
    <x v="6"/>
    <x v="470"/>
    <x v="72"/>
    <n v="1783"/>
    <s v="DELHI-REV"/>
    <x v="14"/>
    <x v="4"/>
    <x v="4"/>
    <x v="0"/>
    <x v="1"/>
    <x v="2"/>
  </r>
  <r>
    <n v="1"/>
    <x v="124"/>
    <x v="6"/>
    <x v="470"/>
    <x v="72"/>
    <n v="792"/>
    <s v="DELHI-REV"/>
    <x v="14"/>
    <x v="4"/>
    <x v="4"/>
    <x v="0"/>
    <x v="1"/>
    <x v="2"/>
  </r>
  <r>
    <n v="1"/>
    <x v="125"/>
    <x v="6"/>
    <x v="470"/>
    <x v="71"/>
    <n v="6146"/>
    <s v="DELHI-REV"/>
    <x v="14"/>
    <x v="4"/>
    <x v="4"/>
    <x v="0"/>
    <x v="1"/>
    <x v="2"/>
  </r>
  <r>
    <n v="1"/>
    <x v="126"/>
    <x v="0"/>
    <x v="471"/>
    <x v="53"/>
    <n v="645"/>
    <s v="DELHI"/>
    <x v="12"/>
    <x v="3"/>
    <x v="4"/>
    <x v="0"/>
    <x v="1"/>
    <x v="0"/>
  </r>
  <r>
    <n v="2"/>
    <x v="126"/>
    <x v="0"/>
    <x v="472"/>
    <x v="53"/>
    <n v="96"/>
    <s v="DELHI"/>
    <x v="4"/>
    <x v="3"/>
    <x v="4"/>
    <x v="0"/>
    <x v="1"/>
    <x v="0"/>
  </r>
  <r>
    <n v="3"/>
    <x v="126"/>
    <x v="0"/>
    <x v="291"/>
    <x v="12"/>
    <n v="57"/>
    <s v="DELHI"/>
    <x v="21"/>
    <x v="2"/>
    <x v="4"/>
    <x v="0"/>
    <x v="1"/>
    <x v="1"/>
  </r>
  <r>
    <n v="4"/>
    <x v="126"/>
    <x v="0"/>
    <x v="473"/>
    <x v="66"/>
    <n v="3911"/>
    <s v="DELHI"/>
    <x v="0"/>
    <x v="0"/>
    <x v="4"/>
    <x v="0"/>
    <x v="1"/>
    <x v="0"/>
  </r>
  <r>
    <n v="1"/>
    <x v="126"/>
    <x v="6"/>
    <x v="470"/>
    <x v="71"/>
    <n v="1395"/>
    <s v="DELHI-REV"/>
    <x v="14"/>
    <x v="4"/>
    <x v="4"/>
    <x v="0"/>
    <x v="1"/>
    <x v="2"/>
  </r>
  <r>
    <n v="2"/>
    <x v="126"/>
    <x v="6"/>
    <x v="474"/>
    <x v="71"/>
    <n v="707"/>
    <s v="DELHI-REV"/>
    <x v="14"/>
    <x v="4"/>
    <x v="4"/>
    <x v="0"/>
    <x v="1"/>
    <x v="2"/>
  </r>
  <r>
    <n v="1"/>
    <x v="127"/>
    <x v="0"/>
    <x v="473"/>
    <x v="66"/>
    <n v="338"/>
    <s v="DELHI"/>
    <x v="0"/>
    <x v="0"/>
    <x v="4"/>
    <x v="0"/>
    <x v="1"/>
    <x v="0"/>
  </r>
  <r>
    <n v="2"/>
    <x v="127"/>
    <x v="0"/>
    <x v="475"/>
    <x v="66"/>
    <n v="6192"/>
    <s v="DELHI"/>
    <x v="0"/>
    <x v="0"/>
    <x v="4"/>
    <x v="0"/>
    <x v="1"/>
    <x v="0"/>
  </r>
  <r>
    <n v="3"/>
    <x v="127"/>
    <x v="0"/>
    <x v="475"/>
    <x v="74"/>
    <n v="1902"/>
    <s v="DELHI"/>
    <x v="0"/>
    <x v="0"/>
    <x v="4"/>
    <x v="0"/>
    <x v="1"/>
    <x v="0"/>
  </r>
  <r>
    <n v="4"/>
    <x v="127"/>
    <x v="0"/>
    <x v="475"/>
    <x v="66"/>
    <n v="434"/>
    <s v="DELHI"/>
    <x v="0"/>
    <x v="0"/>
    <x v="4"/>
    <x v="0"/>
    <x v="1"/>
    <x v="0"/>
  </r>
  <r>
    <n v="1"/>
    <x v="127"/>
    <x v="6"/>
    <x v="474"/>
    <x v="72"/>
    <n v="3324"/>
    <s v="DELHI-REV"/>
    <x v="14"/>
    <x v="4"/>
    <x v="4"/>
    <x v="0"/>
    <x v="1"/>
    <x v="2"/>
  </r>
  <r>
    <n v="2"/>
    <x v="127"/>
    <x v="6"/>
    <x v="476"/>
    <x v="72"/>
    <n v="101"/>
    <s v="DELHI-REV"/>
    <x v="14"/>
    <x v="4"/>
    <x v="4"/>
    <x v="0"/>
    <x v="1"/>
    <x v="2"/>
  </r>
  <r>
    <n v="1"/>
    <x v="128"/>
    <x v="0"/>
    <x v="475"/>
    <x v="66"/>
    <n v="43"/>
    <s v="DELHI"/>
    <x v="0"/>
    <x v="0"/>
    <x v="4"/>
    <x v="0"/>
    <x v="1"/>
    <x v="0"/>
  </r>
  <r>
    <n v="2"/>
    <x v="128"/>
    <x v="0"/>
    <x v="477"/>
    <x v="53"/>
    <n v="132"/>
    <s v="DELHI"/>
    <x v="4"/>
    <x v="3"/>
    <x v="4"/>
    <x v="0"/>
    <x v="1"/>
    <x v="0"/>
  </r>
  <r>
    <n v="3"/>
    <x v="128"/>
    <x v="0"/>
    <x v="478"/>
    <x v="67"/>
    <n v="5839"/>
    <s v="DELHI"/>
    <x v="8"/>
    <x v="6"/>
    <x v="4"/>
    <x v="0"/>
    <x v="1"/>
    <x v="0"/>
  </r>
  <r>
    <n v="4"/>
    <x v="128"/>
    <x v="0"/>
    <x v="478"/>
    <x v="68"/>
    <n v="1558"/>
    <s v="DELHI"/>
    <x v="8"/>
    <x v="6"/>
    <x v="4"/>
    <x v="0"/>
    <x v="1"/>
    <x v="0"/>
  </r>
  <r>
    <n v="5"/>
    <x v="128"/>
    <x v="0"/>
    <x v="479"/>
    <x v="69"/>
    <n v="2180"/>
    <s v="DELHI"/>
    <x v="8"/>
    <x v="6"/>
    <x v="4"/>
    <x v="0"/>
    <x v="1"/>
    <x v="0"/>
  </r>
  <r>
    <n v="6"/>
    <x v="128"/>
    <x v="0"/>
    <x v="480"/>
    <x v="68"/>
    <n v="1774"/>
    <s v="DELHI"/>
    <x v="8"/>
    <x v="6"/>
    <x v="4"/>
    <x v="0"/>
    <x v="1"/>
    <x v="0"/>
  </r>
  <r>
    <n v="1"/>
    <x v="128"/>
    <x v="6"/>
    <x v="476"/>
    <x v="72"/>
    <n v="2318"/>
    <s v="DELHI-REV"/>
    <x v="14"/>
    <x v="4"/>
    <x v="4"/>
    <x v="0"/>
    <x v="1"/>
    <x v="2"/>
  </r>
  <r>
    <n v="1"/>
    <x v="129"/>
    <x v="0"/>
    <x v="480"/>
    <x v="68"/>
    <n v="2594"/>
    <s v="DELHI"/>
    <x v="8"/>
    <x v="6"/>
    <x v="4"/>
    <x v="0"/>
    <x v="1"/>
    <x v="0"/>
  </r>
  <r>
    <n v="2"/>
    <x v="129"/>
    <x v="0"/>
    <x v="291"/>
    <x v="12"/>
    <n v="33"/>
    <s v="DELHI"/>
    <x v="21"/>
    <x v="2"/>
    <x v="4"/>
    <x v="0"/>
    <x v="1"/>
    <x v="1"/>
  </r>
  <r>
    <n v="1"/>
    <x v="129"/>
    <x v="6"/>
    <x v="476"/>
    <x v="71"/>
    <n v="4951"/>
    <s v="DELHI-REV"/>
    <x v="14"/>
    <x v="4"/>
    <x v="4"/>
    <x v="0"/>
    <x v="1"/>
    <x v="2"/>
  </r>
  <r>
    <n v="2"/>
    <x v="129"/>
    <x v="6"/>
    <x v="476"/>
    <x v="70"/>
    <n v="766"/>
    <s v="DELHI-REV"/>
    <x v="14"/>
    <x v="4"/>
    <x v="4"/>
    <x v="0"/>
    <x v="1"/>
    <x v="2"/>
  </r>
  <r>
    <n v="1"/>
    <x v="129"/>
    <x v="6"/>
    <x v="291"/>
    <x v="83"/>
    <n v="33"/>
    <s v="DEL-NAPTHA"/>
    <x v="21"/>
    <x v="2"/>
    <x v="4"/>
    <x v="0"/>
    <x v="1"/>
    <x v="1"/>
  </r>
  <r>
    <n v="1"/>
    <x v="130"/>
    <x v="6"/>
    <x v="476"/>
    <x v="70"/>
    <n v="92"/>
    <s v="DELHI-REV"/>
    <x v="14"/>
    <x v="4"/>
    <x v="4"/>
    <x v="0"/>
    <x v="1"/>
    <x v="2"/>
  </r>
  <r>
    <n v="2"/>
    <x v="130"/>
    <x v="6"/>
    <x v="481"/>
    <x v="70"/>
    <n v="5789"/>
    <s v="DELHI-REV"/>
    <x v="14"/>
    <x v="4"/>
    <x v="4"/>
    <x v="0"/>
    <x v="1"/>
    <x v="2"/>
  </r>
  <r>
    <n v="3"/>
    <x v="130"/>
    <x v="6"/>
    <x v="482"/>
    <x v="70"/>
    <n v="2528"/>
    <s v="DELHI-REV"/>
    <x v="14"/>
    <x v="4"/>
    <x v="4"/>
    <x v="0"/>
    <x v="1"/>
    <x v="2"/>
  </r>
  <r>
    <n v="4"/>
    <x v="130"/>
    <x v="6"/>
    <x v="482"/>
    <x v="72"/>
    <n v="1941"/>
    <s v="DELHI-REV"/>
    <x v="14"/>
    <x v="4"/>
    <x v="4"/>
    <x v="0"/>
    <x v="1"/>
    <x v="2"/>
  </r>
  <r>
    <n v="1"/>
    <x v="131"/>
    <x v="6"/>
    <x v="482"/>
    <x v="72"/>
    <n v="2963"/>
    <s v="DELHI-REV"/>
    <x v="14"/>
    <x v="4"/>
    <x v="4"/>
    <x v="0"/>
    <x v="1"/>
    <x v="2"/>
  </r>
  <r>
    <n v="1"/>
    <x v="131"/>
    <x v="6"/>
    <x v="291"/>
    <x v="79"/>
    <n v="20"/>
    <s v="TIKRI"/>
    <x v="21"/>
    <x v="2"/>
    <x v="4"/>
    <x v="0"/>
    <x v="1"/>
    <x v="1"/>
  </r>
  <r>
    <n v="2"/>
    <x v="131"/>
    <x v="6"/>
    <x v="483"/>
    <x v="84"/>
    <n v="167"/>
    <s v="TIKRI"/>
    <x v="4"/>
    <x v="3"/>
    <x v="4"/>
    <x v="0"/>
    <x v="1"/>
    <x v="2"/>
  </r>
  <r>
    <n v="3"/>
    <x v="131"/>
    <x v="6"/>
    <x v="484"/>
    <x v="52"/>
    <n v="842"/>
    <s v="TIKRI"/>
    <x v="8"/>
    <x v="6"/>
    <x v="4"/>
    <x v="0"/>
    <x v="1"/>
    <x v="2"/>
  </r>
  <r>
    <n v="4"/>
    <x v="131"/>
    <x v="6"/>
    <x v="485"/>
    <x v="52"/>
    <n v="3214"/>
    <s v="TIKRI"/>
    <x v="8"/>
    <x v="6"/>
    <x v="4"/>
    <x v="0"/>
    <x v="1"/>
    <x v="2"/>
  </r>
  <r>
    <n v="5"/>
    <x v="131"/>
    <x v="6"/>
    <x v="485"/>
    <x v="48"/>
    <n v="997"/>
    <s v="TIKRI"/>
    <x v="8"/>
    <x v="6"/>
    <x v="4"/>
    <x v="0"/>
    <x v="1"/>
    <x v="2"/>
  </r>
  <r>
    <n v="1"/>
    <x v="132"/>
    <x v="6"/>
    <x v="482"/>
    <x v="72"/>
    <n v="1226"/>
    <s v="DELHI-REV"/>
    <x v="14"/>
    <x v="4"/>
    <x v="4"/>
    <x v="0"/>
    <x v="1"/>
    <x v="2"/>
  </r>
  <r>
    <n v="2"/>
    <x v="132"/>
    <x v="6"/>
    <x v="486"/>
    <x v="53"/>
    <n v="485"/>
    <s v="DELHI-REV"/>
    <x v="27"/>
    <x v="3"/>
    <x v="4"/>
    <x v="0"/>
    <x v="1"/>
    <x v="4"/>
  </r>
  <r>
    <n v="3"/>
    <x v="132"/>
    <x v="6"/>
    <x v="483"/>
    <x v="53"/>
    <n v="98"/>
    <s v="DELHI-REV"/>
    <x v="4"/>
    <x v="3"/>
    <x v="4"/>
    <x v="0"/>
    <x v="1"/>
    <x v="2"/>
  </r>
  <r>
    <n v="4"/>
    <x v="132"/>
    <x v="6"/>
    <x v="487"/>
    <x v="80"/>
    <n v="46"/>
    <s v="DELHI-REV"/>
    <x v="28"/>
    <x v="2"/>
    <x v="4"/>
    <x v="0"/>
    <x v="1"/>
    <x v="1"/>
  </r>
  <r>
    <n v="5"/>
    <x v="132"/>
    <x v="6"/>
    <x v="488"/>
    <x v="53"/>
    <n v="239"/>
    <s v="DELHI-REV"/>
    <x v="3"/>
    <x v="3"/>
    <x v="4"/>
    <x v="0"/>
    <x v="1"/>
    <x v="2"/>
  </r>
  <r>
    <n v="6"/>
    <x v="132"/>
    <x v="6"/>
    <x v="489"/>
    <x v="53"/>
    <n v="181"/>
    <s v="DELHI-REV"/>
    <x v="3"/>
    <x v="3"/>
    <x v="4"/>
    <x v="0"/>
    <x v="1"/>
    <x v="2"/>
  </r>
  <r>
    <n v="1"/>
    <x v="132"/>
    <x v="6"/>
    <x v="485"/>
    <x v="48"/>
    <n v="337"/>
    <s v="TIKRI"/>
    <x v="8"/>
    <x v="6"/>
    <x v="4"/>
    <x v="0"/>
    <x v="1"/>
    <x v="2"/>
  </r>
  <r>
    <n v="2"/>
    <x v="132"/>
    <x v="6"/>
    <x v="485"/>
    <x v="85"/>
    <n v="566"/>
    <s v="TIKRI"/>
    <x v="8"/>
    <x v="6"/>
    <x v="4"/>
    <x v="0"/>
    <x v="1"/>
    <x v="2"/>
  </r>
  <r>
    <n v="3"/>
    <x v="132"/>
    <x v="6"/>
    <x v="490"/>
    <x v="85"/>
    <n v="3340"/>
    <s v="TIKRI"/>
    <x v="8"/>
    <x v="6"/>
    <x v="4"/>
    <x v="0"/>
    <x v="1"/>
    <x v="2"/>
  </r>
  <r>
    <n v="4"/>
    <x v="132"/>
    <x v="6"/>
    <x v="483"/>
    <x v="84"/>
    <n v="20"/>
    <s v="TIKRI"/>
    <x v="4"/>
    <x v="3"/>
    <x v="4"/>
    <x v="0"/>
    <x v="1"/>
    <x v="2"/>
  </r>
  <r>
    <n v="1"/>
    <x v="133"/>
    <x v="0"/>
    <x v="449"/>
    <x v="37"/>
    <n v="49"/>
    <s v="DELHI"/>
    <x v="25"/>
    <x v="1"/>
    <x v="4"/>
    <x v="0"/>
    <x v="1"/>
    <x v="4"/>
  </r>
  <r>
    <n v="2"/>
    <x v="133"/>
    <x v="0"/>
    <x v="491"/>
    <x v="75"/>
    <n v="5382"/>
    <s v="DELHI"/>
    <x v="0"/>
    <x v="0"/>
    <x v="4"/>
    <x v="0"/>
    <x v="1"/>
    <x v="0"/>
  </r>
  <r>
    <n v="1"/>
    <x v="133"/>
    <x v="6"/>
    <x v="489"/>
    <x v="53"/>
    <n v="852"/>
    <s v="DELHI-REV"/>
    <x v="3"/>
    <x v="3"/>
    <x v="4"/>
    <x v="0"/>
    <x v="1"/>
    <x v="2"/>
  </r>
  <r>
    <n v="2"/>
    <x v="133"/>
    <x v="6"/>
    <x v="492"/>
    <x v="53"/>
    <n v="450"/>
    <s v="DELHI-REV"/>
    <x v="12"/>
    <x v="3"/>
    <x v="4"/>
    <x v="0"/>
    <x v="1"/>
    <x v="2"/>
  </r>
  <r>
    <n v="3"/>
    <x v="133"/>
    <x v="6"/>
    <x v="493"/>
    <x v="53"/>
    <n v="572"/>
    <s v="DELHI-REV"/>
    <x v="12"/>
    <x v="3"/>
    <x v="4"/>
    <x v="0"/>
    <x v="1"/>
    <x v="2"/>
  </r>
  <r>
    <n v="4"/>
    <x v="133"/>
    <x v="6"/>
    <x v="494"/>
    <x v="71"/>
    <n v="49"/>
    <s v="DELHI-REV"/>
    <x v="14"/>
    <x v="4"/>
    <x v="4"/>
    <x v="0"/>
    <x v="1"/>
    <x v="2"/>
  </r>
  <r>
    <n v="1"/>
    <x v="133"/>
    <x v="6"/>
    <x v="449"/>
    <x v="37"/>
    <n v="49"/>
    <s v="DEL-NAPTHA"/>
    <x v="25"/>
    <x v="1"/>
    <x v="4"/>
    <x v="0"/>
    <x v="1"/>
    <x v="4"/>
  </r>
  <r>
    <n v="1"/>
    <x v="134"/>
    <x v="0"/>
    <x v="495"/>
    <x v="38"/>
    <n v="2583"/>
    <m/>
    <x v="8"/>
    <x v="6"/>
    <x v="5"/>
    <x v="0"/>
    <x v="1"/>
    <x v="0"/>
  </r>
  <r>
    <n v="2"/>
    <x v="134"/>
    <x v="0"/>
    <x v="496"/>
    <x v="9"/>
    <n v="4888"/>
    <m/>
    <x v="8"/>
    <x v="6"/>
    <x v="5"/>
    <x v="0"/>
    <x v="1"/>
    <x v="0"/>
  </r>
  <r>
    <n v="1"/>
    <x v="134"/>
    <x v="2"/>
    <x v="497"/>
    <x v="39"/>
    <n v="8111"/>
    <m/>
    <x v="14"/>
    <x v="4"/>
    <x v="5"/>
    <x v="0"/>
    <x v="1"/>
    <x v="2"/>
  </r>
  <r>
    <n v="1"/>
    <x v="134"/>
    <x v="1"/>
    <x v="491"/>
    <x v="1"/>
    <n v="5355"/>
    <m/>
    <x v="0"/>
    <x v="0"/>
    <x v="5"/>
    <x v="0"/>
    <x v="1"/>
    <x v="0"/>
  </r>
  <r>
    <n v="1"/>
    <x v="135"/>
    <x v="0"/>
    <x v="496"/>
    <x v="9"/>
    <n v="600"/>
    <m/>
    <x v="8"/>
    <x v="6"/>
    <x v="5"/>
    <x v="0"/>
    <x v="1"/>
    <x v="0"/>
  </r>
  <r>
    <n v="2"/>
    <x v="135"/>
    <x v="0"/>
    <x v="498"/>
    <x v="16"/>
    <n v="150"/>
    <m/>
    <x v="4"/>
    <x v="3"/>
    <x v="5"/>
    <x v="0"/>
    <x v="1"/>
    <x v="0"/>
  </r>
  <r>
    <n v="3"/>
    <x v="135"/>
    <x v="0"/>
    <x v="499"/>
    <x v="17"/>
    <n v="157"/>
    <m/>
    <x v="3"/>
    <x v="3"/>
    <x v="5"/>
    <x v="0"/>
    <x v="1"/>
    <x v="0"/>
  </r>
  <r>
    <n v="4"/>
    <x v="135"/>
    <x v="0"/>
    <x v="500"/>
    <x v="5"/>
    <n v="7997"/>
    <m/>
    <x v="1"/>
    <x v="1"/>
    <x v="5"/>
    <x v="0"/>
    <x v="1"/>
    <x v="0"/>
  </r>
  <r>
    <n v="5"/>
    <x v="135"/>
    <x v="0"/>
    <x v="501"/>
    <x v="17"/>
    <n v="1311"/>
    <m/>
    <x v="12"/>
    <x v="3"/>
    <x v="5"/>
    <x v="0"/>
    <x v="1"/>
    <x v="0"/>
  </r>
  <r>
    <n v="1"/>
    <x v="135"/>
    <x v="1"/>
    <x v="491"/>
    <x v="1"/>
    <n v="198"/>
    <m/>
    <x v="0"/>
    <x v="0"/>
    <x v="5"/>
    <x v="0"/>
    <x v="1"/>
    <x v="0"/>
  </r>
  <r>
    <n v="2"/>
    <x v="135"/>
    <x v="1"/>
    <x v="502"/>
    <x v="1"/>
    <n v="68"/>
    <m/>
    <x v="4"/>
    <x v="3"/>
    <x v="5"/>
    <x v="0"/>
    <x v="1"/>
    <x v="0"/>
  </r>
  <r>
    <n v="1"/>
    <x v="136"/>
    <x v="0"/>
    <x v="501"/>
    <x v="52"/>
    <n v="1489"/>
    <m/>
    <x v="12"/>
    <x v="3"/>
    <x v="5"/>
    <x v="0"/>
    <x v="1"/>
    <x v="0"/>
  </r>
  <r>
    <n v="2"/>
    <x v="136"/>
    <x v="0"/>
    <x v="503"/>
    <x v="43"/>
    <n v="7378"/>
    <m/>
    <x v="14"/>
    <x v="4"/>
    <x v="5"/>
    <x v="0"/>
    <x v="1"/>
    <x v="0"/>
  </r>
  <r>
    <n v="3"/>
    <x v="136"/>
    <x v="0"/>
    <x v="504"/>
    <x v="58"/>
    <n v="26"/>
    <m/>
    <x v="14"/>
    <x v="4"/>
    <x v="5"/>
    <x v="0"/>
    <x v="1"/>
    <x v="0"/>
  </r>
  <r>
    <n v="1"/>
    <x v="136"/>
    <x v="2"/>
    <x v="505"/>
    <x v="14"/>
    <n v="450"/>
    <m/>
    <x v="14"/>
    <x v="4"/>
    <x v="5"/>
    <x v="0"/>
    <x v="1"/>
    <x v="2"/>
  </r>
  <r>
    <n v="2"/>
    <x v="136"/>
    <x v="2"/>
    <x v="506"/>
    <x v="14"/>
    <n v="7393"/>
    <m/>
    <x v="16"/>
    <x v="4"/>
    <x v="5"/>
    <x v="0"/>
    <x v="1"/>
    <x v="2"/>
  </r>
  <r>
    <n v="1"/>
    <x v="136"/>
    <x v="1"/>
    <x v="498"/>
    <x v="1"/>
    <n v="53"/>
    <m/>
    <x v="4"/>
    <x v="3"/>
    <x v="5"/>
    <x v="0"/>
    <x v="1"/>
    <x v="0"/>
  </r>
  <r>
    <n v="2"/>
    <x v="136"/>
    <x v="1"/>
    <x v="499"/>
    <x v="1"/>
    <n v="118"/>
    <m/>
    <x v="3"/>
    <x v="3"/>
    <x v="5"/>
    <x v="0"/>
    <x v="1"/>
    <x v="0"/>
  </r>
  <r>
    <n v="3"/>
    <x v="136"/>
    <x v="1"/>
    <x v="500"/>
    <x v="1"/>
    <n v="378"/>
    <m/>
    <x v="1"/>
    <x v="1"/>
    <x v="5"/>
    <x v="0"/>
    <x v="1"/>
    <x v="0"/>
  </r>
  <r>
    <n v="1"/>
    <x v="137"/>
    <x v="0"/>
    <x v="504"/>
    <x v="58"/>
    <n v="6096"/>
    <m/>
    <x v="14"/>
    <x v="4"/>
    <x v="5"/>
    <x v="0"/>
    <x v="1"/>
    <x v="0"/>
  </r>
  <r>
    <n v="2"/>
    <x v="137"/>
    <x v="0"/>
    <x v="507"/>
    <x v="17"/>
    <n v="496"/>
    <m/>
    <x v="12"/>
    <x v="3"/>
    <x v="5"/>
    <x v="0"/>
    <x v="1"/>
    <x v="0"/>
  </r>
  <r>
    <n v="3"/>
    <x v="137"/>
    <x v="0"/>
    <x v="508"/>
    <x v="3"/>
    <n v="97"/>
    <m/>
    <x v="4"/>
    <x v="3"/>
    <x v="5"/>
    <x v="0"/>
    <x v="1"/>
    <x v="0"/>
  </r>
  <r>
    <n v="1"/>
    <x v="137"/>
    <x v="2"/>
    <x v="506"/>
    <x v="14"/>
    <n v="947"/>
    <m/>
    <x v="16"/>
    <x v="4"/>
    <x v="5"/>
    <x v="0"/>
    <x v="1"/>
    <x v="2"/>
  </r>
  <r>
    <n v="2"/>
    <x v="137"/>
    <x v="2"/>
    <x v="509"/>
    <x v="14"/>
    <n v="500"/>
    <m/>
    <x v="12"/>
    <x v="3"/>
    <x v="5"/>
    <x v="0"/>
    <x v="1"/>
    <x v="2"/>
  </r>
  <r>
    <n v="3"/>
    <x v="137"/>
    <x v="2"/>
    <x v="510"/>
    <x v="19"/>
    <n v="347"/>
    <m/>
    <x v="4"/>
    <x v="3"/>
    <x v="5"/>
    <x v="0"/>
    <x v="1"/>
    <x v="2"/>
  </r>
  <r>
    <n v="4"/>
    <x v="137"/>
    <x v="2"/>
    <x v="511"/>
    <x v="47"/>
    <n v="4940"/>
    <m/>
    <x v="0"/>
    <x v="0"/>
    <x v="5"/>
    <x v="0"/>
    <x v="1"/>
    <x v="2"/>
  </r>
  <r>
    <n v="1"/>
    <x v="137"/>
    <x v="1"/>
    <x v="500"/>
    <x v="1"/>
    <n v="5802"/>
    <m/>
    <x v="1"/>
    <x v="1"/>
    <x v="5"/>
    <x v="0"/>
    <x v="1"/>
    <x v="0"/>
  </r>
  <r>
    <n v="1"/>
    <x v="138"/>
    <x v="0"/>
    <x v="508"/>
    <x v="3"/>
    <n v="47"/>
    <m/>
    <x v="4"/>
    <x v="3"/>
    <x v="5"/>
    <x v="0"/>
    <x v="1"/>
    <x v="0"/>
  </r>
  <r>
    <n v="2"/>
    <x v="138"/>
    <x v="0"/>
    <x v="512"/>
    <x v="11"/>
    <n v="6215"/>
    <m/>
    <x v="0"/>
    <x v="0"/>
    <x v="5"/>
    <x v="0"/>
    <x v="1"/>
    <x v="0"/>
  </r>
  <r>
    <n v="1"/>
    <x v="138"/>
    <x v="2"/>
    <x v="513"/>
    <x v="47"/>
    <n v="425"/>
    <m/>
    <x v="0"/>
    <x v="0"/>
    <x v="5"/>
    <x v="0"/>
    <x v="1"/>
    <x v="2"/>
  </r>
  <r>
    <n v="2"/>
    <x v="138"/>
    <x v="2"/>
    <x v="514"/>
    <x v="24"/>
    <n v="450"/>
    <m/>
    <x v="0"/>
    <x v="0"/>
    <x v="5"/>
    <x v="0"/>
    <x v="1"/>
    <x v="2"/>
  </r>
  <r>
    <n v="3"/>
    <x v="138"/>
    <x v="2"/>
    <x v="515"/>
    <x v="24"/>
    <n v="9051"/>
    <m/>
    <x v="0"/>
    <x v="0"/>
    <x v="5"/>
    <x v="0"/>
    <x v="1"/>
    <x v="2"/>
  </r>
  <r>
    <n v="1"/>
    <x v="138"/>
    <x v="1"/>
    <x v="500"/>
    <x v="1"/>
    <n v="1064"/>
    <m/>
    <x v="1"/>
    <x v="1"/>
    <x v="5"/>
    <x v="0"/>
    <x v="1"/>
    <x v="0"/>
  </r>
  <r>
    <n v="1"/>
    <x v="139"/>
    <x v="0"/>
    <x v="512"/>
    <x v="11"/>
    <n v="10178"/>
    <m/>
    <x v="0"/>
    <x v="0"/>
    <x v="5"/>
    <x v="0"/>
    <x v="1"/>
    <x v="0"/>
  </r>
  <r>
    <n v="1"/>
    <x v="139"/>
    <x v="2"/>
    <x v="515"/>
    <x v="24"/>
    <n v="1627"/>
    <m/>
    <x v="0"/>
    <x v="0"/>
    <x v="5"/>
    <x v="0"/>
    <x v="1"/>
    <x v="2"/>
  </r>
  <r>
    <n v="2"/>
    <x v="139"/>
    <x v="2"/>
    <x v="515"/>
    <x v="46"/>
    <n v="190"/>
    <m/>
    <x v="0"/>
    <x v="0"/>
    <x v="5"/>
    <x v="0"/>
    <x v="1"/>
    <x v="2"/>
  </r>
  <r>
    <n v="3"/>
    <x v="139"/>
    <x v="2"/>
    <x v="510"/>
    <x v="19"/>
    <n v="306"/>
    <m/>
    <x v="4"/>
    <x v="3"/>
    <x v="5"/>
    <x v="0"/>
    <x v="1"/>
    <x v="2"/>
  </r>
  <r>
    <n v="4"/>
    <x v="139"/>
    <x v="2"/>
    <x v="516"/>
    <x v="36"/>
    <n v="450"/>
    <m/>
    <x v="3"/>
    <x v="3"/>
    <x v="5"/>
    <x v="0"/>
    <x v="1"/>
    <x v="2"/>
  </r>
  <r>
    <n v="5"/>
    <x v="139"/>
    <x v="2"/>
    <x v="517"/>
    <x v="36"/>
    <n v="462"/>
    <m/>
    <x v="3"/>
    <x v="3"/>
    <x v="5"/>
    <x v="0"/>
    <x v="1"/>
    <x v="2"/>
  </r>
  <r>
    <n v="6"/>
    <x v="139"/>
    <x v="2"/>
    <x v="509"/>
    <x v="29"/>
    <n v="450"/>
    <m/>
    <x v="12"/>
    <x v="3"/>
    <x v="5"/>
    <x v="0"/>
    <x v="1"/>
    <x v="2"/>
  </r>
  <r>
    <n v="7"/>
    <x v="139"/>
    <x v="2"/>
    <x v="518"/>
    <x v="29"/>
    <n v="550"/>
    <m/>
    <x v="12"/>
    <x v="3"/>
    <x v="5"/>
    <x v="0"/>
    <x v="1"/>
    <x v="2"/>
  </r>
  <r>
    <n v="8"/>
    <x v="139"/>
    <x v="2"/>
    <x v="519"/>
    <x v="29"/>
    <n v="1154"/>
    <m/>
    <x v="16"/>
    <x v="4"/>
    <x v="5"/>
    <x v="0"/>
    <x v="1"/>
    <x v="2"/>
  </r>
  <r>
    <n v="1"/>
    <x v="140"/>
    <x v="0"/>
    <x v="512"/>
    <x v="11"/>
    <n v="658"/>
    <m/>
    <x v="0"/>
    <x v="0"/>
    <x v="5"/>
    <x v="0"/>
    <x v="1"/>
    <x v="0"/>
  </r>
  <r>
    <n v="1"/>
    <x v="140"/>
    <x v="2"/>
    <x v="519"/>
    <x v="29"/>
    <n v="7851"/>
    <m/>
    <x v="16"/>
    <x v="4"/>
    <x v="5"/>
    <x v="0"/>
    <x v="1"/>
    <x v="2"/>
  </r>
  <r>
    <n v="2"/>
    <x v="140"/>
    <x v="2"/>
    <x v="519"/>
    <x v="39"/>
    <n v="450"/>
    <m/>
    <x v="16"/>
    <x v="4"/>
    <x v="5"/>
    <x v="0"/>
    <x v="1"/>
    <x v="2"/>
  </r>
  <r>
    <n v="3"/>
    <x v="140"/>
    <x v="2"/>
    <x v="520"/>
    <x v="39"/>
    <n v="65"/>
    <m/>
    <x v="16"/>
    <x v="4"/>
    <x v="5"/>
    <x v="0"/>
    <x v="1"/>
    <x v="2"/>
  </r>
  <r>
    <n v="1"/>
    <x v="140"/>
    <x v="1"/>
    <x v="521"/>
    <x v="53"/>
    <n v="2978"/>
    <m/>
    <x v="11"/>
    <x v="3"/>
    <x v="5"/>
    <x v="0"/>
    <x v="1"/>
    <x v="3"/>
  </r>
  <r>
    <n v="1"/>
    <x v="140"/>
    <x v="3"/>
    <x v="515"/>
    <x v="54"/>
    <n v="1693"/>
    <m/>
    <x v="0"/>
    <x v="0"/>
    <x v="5"/>
    <x v="0"/>
    <x v="1"/>
    <x v="2"/>
  </r>
  <r>
    <n v="1"/>
    <x v="141"/>
    <x v="0"/>
    <x v="522"/>
    <x v="15"/>
    <n v="2596"/>
    <m/>
    <x v="0"/>
    <x v="0"/>
    <x v="5"/>
    <x v="0"/>
    <x v="1"/>
    <x v="0"/>
  </r>
  <r>
    <n v="1"/>
    <x v="141"/>
    <x v="2"/>
    <x v="520"/>
    <x v="39"/>
    <n v="1883"/>
    <m/>
    <x v="16"/>
    <x v="4"/>
    <x v="5"/>
    <x v="0"/>
    <x v="1"/>
    <x v="2"/>
  </r>
  <r>
    <n v="1"/>
    <x v="141"/>
    <x v="1"/>
    <x v="521"/>
    <x v="53"/>
    <n v="2941"/>
    <m/>
    <x v="11"/>
    <x v="3"/>
    <x v="5"/>
    <x v="0"/>
    <x v="1"/>
    <x v="3"/>
  </r>
  <r>
    <n v="1"/>
    <x v="142"/>
    <x v="0"/>
    <x v="522"/>
    <x v="15"/>
    <n v="853"/>
    <m/>
    <x v="0"/>
    <x v="0"/>
    <x v="5"/>
    <x v="0"/>
    <x v="1"/>
    <x v="0"/>
  </r>
  <r>
    <n v="2"/>
    <x v="142"/>
    <x v="0"/>
    <x v="523"/>
    <x v="3"/>
    <n v="303"/>
    <m/>
    <x v="4"/>
    <x v="3"/>
    <x v="5"/>
    <x v="0"/>
    <x v="1"/>
    <x v="0"/>
  </r>
  <r>
    <n v="3"/>
    <x v="142"/>
    <x v="0"/>
    <x v="524"/>
    <x v="8"/>
    <n v="581"/>
    <m/>
    <x v="8"/>
    <x v="6"/>
    <x v="5"/>
    <x v="0"/>
    <x v="1"/>
    <x v="0"/>
  </r>
  <r>
    <n v="4"/>
    <x v="142"/>
    <x v="0"/>
    <x v="525"/>
    <x v="38"/>
    <n v="2669"/>
    <m/>
    <x v="8"/>
    <x v="6"/>
    <x v="5"/>
    <x v="0"/>
    <x v="1"/>
    <x v="0"/>
  </r>
  <r>
    <n v="5"/>
    <x v="142"/>
    <x v="0"/>
    <x v="526"/>
    <x v="62"/>
    <n v="2784"/>
    <m/>
    <x v="8"/>
    <x v="6"/>
    <x v="5"/>
    <x v="0"/>
    <x v="1"/>
    <x v="0"/>
  </r>
  <r>
    <n v="1"/>
    <x v="143"/>
    <x v="0"/>
    <x v="526"/>
    <x v="62"/>
    <n v="4423"/>
    <m/>
    <x v="8"/>
    <x v="6"/>
    <x v="5"/>
    <x v="0"/>
    <x v="1"/>
    <x v="0"/>
  </r>
  <r>
    <n v="2"/>
    <x v="143"/>
    <x v="0"/>
    <x v="527"/>
    <x v="59"/>
    <n v="2543"/>
    <m/>
    <x v="8"/>
    <x v="6"/>
    <x v="5"/>
    <x v="0"/>
    <x v="1"/>
    <x v="0"/>
  </r>
  <r>
    <n v="3"/>
    <x v="143"/>
    <x v="0"/>
    <x v="528"/>
    <x v="3"/>
    <n v="150"/>
    <m/>
    <x v="4"/>
    <x v="3"/>
    <x v="5"/>
    <x v="0"/>
    <x v="1"/>
    <x v="0"/>
  </r>
  <r>
    <n v="4"/>
    <x v="143"/>
    <x v="0"/>
    <x v="529"/>
    <x v="4"/>
    <n v="144"/>
    <m/>
    <x v="3"/>
    <x v="3"/>
    <x v="5"/>
    <x v="0"/>
    <x v="1"/>
    <x v="0"/>
  </r>
  <r>
    <n v="5"/>
    <x v="143"/>
    <x v="0"/>
    <x v="530"/>
    <x v="48"/>
    <n v="431"/>
    <m/>
    <x v="1"/>
    <x v="1"/>
    <x v="5"/>
    <x v="0"/>
    <x v="1"/>
    <x v="0"/>
  </r>
  <r>
    <n v="1"/>
    <x v="143"/>
    <x v="2"/>
    <x v="531"/>
    <x v="6"/>
    <n v="1254"/>
    <m/>
    <x v="16"/>
    <x v="4"/>
    <x v="5"/>
    <x v="0"/>
    <x v="1"/>
    <x v="2"/>
  </r>
  <r>
    <n v="1"/>
    <x v="144"/>
    <x v="0"/>
    <x v="530"/>
    <x v="48"/>
    <n v="6566"/>
    <m/>
    <x v="1"/>
    <x v="1"/>
    <x v="5"/>
    <x v="0"/>
    <x v="1"/>
    <x v="0"/>
  </r>
  <r>
    <n v="2"/>
    <x v="144"/>
    <x v="0"/>
    <x v="532"/>
    <x v="50"/>
    <n v="1366"/>
    <m/>
    <x v="7"/>
    <x v="5"/>
    <x v="5"/>
    <x v="0"/>
    <x v="1"/>
    <x v="0"/>
  </r>
  <r>
    <n v="1"/>
    <x v="144"/>
    <x v="2"/>
    <x v="531"/>
    <x v="6"/>
    <n v="4718"/>
    <m/>
    <x v="16"/>
    <x v="4"/>
    <x v="5"/>
    <x v="0"/>
    <x v="1"/>
    <x v="2"/>
  </r>
  <r>
    <n v="2"/>
    <x v="144"/>
    <x v="2"/>
    <x v="533"/>
    <x v="14"/>
    <n v="450"/>
    <m/>
    <x v="16"/>
    <x v="4"/>
    <x v="5"/>
    <x v="0"/>
    <x v="1"/>
    <x v="2"/>
  </r>
  <r>
    <n v="3"/>
    <x v="144"/>
    <x v="2"/>
    <x v="534"/>
    <x v="14"/>
    <n v="2571"/>
    <m/>
    <x v="16"/>
    <x v="4"/>
    <x v="5"/>
    <x v="0"/>
    <x v="1"/>
    <x v="2"/>
  </r>
  <r>
    <n v="1"/>
    <x v="145"/>
    <x v="0"/>
    <x v="532"/>
    <x v="50"/>
    <n v="2950"/>
    <m/>
    <x v="7"/>
    <x v="5"/>
    <x v="5"/>
    <x v="0"/>
    <x v="1"/>
    <x v="0"/>
  </r>
  <r>
    <n v="2"/>
    <x v="145"/>
    <x v="0"/>
    <x v="535"/>
    <x v="5"/>
    <n v="6161"/>
    <m/>
    <x v="1"/>
    <x v="1"/>
    <x v="5"/>
    <x v="0"/>
    <x v="1"/>
    <x v="0"/>
  </r>
  <r>
    <n v="1"/>
    <x v="145"/>
    <x v="2"/>
    <x v="534"/>
    <x v="14"/>
    <n v="4012"/>
    <m/>
    <x v="16"/>
    <x v="4"/>
    <x v="5"/>
    <x v="0"/>
    <x v="1"/>
    <x v="2"/>
  </r>
  <r>
    <n v="2"/>
    <x v="145"/>
    <x v="2"/>
    <x v="536"/>
    <x v="29"/>
    <n v="450"/>
    <m/>
    <x v="16"/>
    <x v="4"/>
    <x v="5"/>
    <x v="0"/>
    <x v="1"/>
    <x v="2"/>
  </r>
  <r>
    <n v="3"/>
    <x v="145"/>
    <x v="2"/>
    <x v="537"/>
    <x v="29"/>
    <n v="4557"/>
    <m/>
    <x v="16"/>
    <x v="4"/>
    <x v="5"/>
    <x v="0"/>
    <x v="1"/>
    <x v="2"/>
  </r>
  <r>
    <n v="1"/>
    <x v="146"/>
    <x v="0"/>
    <x v="535"/>
    <x v="5"/>
    <n v="185"/>
    <m/>
    <x v="1"/>
    <x v="1"/>
    <x v="5"/>
    <x v="0"/>
    <x v="1"/>
    <x v="0"/>
  </r>
  <r>
    <n v="1"/>
    <x v="146"/>
    <x v="2"/>
    <x v="537"/>
    <x v="29"/>
    <n v="4819"/>
    <m/>
    <x v="16"/>
    <x v="4"/>
    <x v="5"/>
    <x v="0"/>
    <x v="1"/>
    <x v="2"/>
  </r>
  <r>
    <n v="1"/>
    <x v="147"/>
    <x v="0"/>
    <x v="538"/>
    <x v="4"/>
    <n v="2800"/>
    <m/>
    <x v="12"/>
    <x v="3"/>
    <x v="5"/>
    <x v="0"/>
    <x v="1"/>
    <x v="0"/>
  </r>
  <r>
    <n v="2"/>
    <x v="147"/>
    <x v="0"/>
    <x v="539"/>
    <x v="57"/>
    <n v="1595"/>
    <m/>
    <x v="14"/>
    <x v="4"/>
    <x v="5"/>
    <x v="0"/>
    <x v="1"/>
    <x v="0"/>
  </r>
  <r>
    <n v="1"/>
    <x v="147"/>
    <x v="1"/>
    <x v="530"/>
    <x v="1"/>
    <n v="3325"/>
    <m/>
    <x v="1"/>
    <x v="1"/>
    <x v="5"/>
    <x v="0"/>
    <x v="1"/>
    <x v="0"/>
  </r>
  <r>
    <n v="1"/>
    <x v="147"/>
    <x v="0"/>
    <x v="538"/>
    <x v="4"/>
    <n v="2800"/>
    <m/>
    <x v="12"/>
    <x v="3"/>
    <x v="5"/>
    <x v="0"/>
    <x v="1"/>
    <x v="0"/>
  </r>
  <r>
    <n v="2"/>
    <x v="147"/>
    <x v="0"/>
    <x v="539"/>
    <x v="57"/>
    <n v="1595"/>
    <m/>
    <x v="14"/>
    <x v="4"/>
    <x v="5"/>
    <x v="0"/>
    <x v="1"/>
    <x v="0"/>
  </r>
  <r>
    <n v="1"/>
    <x v="147"/>
    <x v="1"/>
    <x v="530"/>
    <x v="1"/>
    <n v="3325"/>
    <m/>
    <x v="1"/>
    <x v="1"/>
    <x v="5"/>
    <x v="0"/>
    <x v="1"/>
    <x v="0"/>
  </r>
  <r>
    <n v="1"/>
    <x v="148"/>
    <x v="0"/>
    <x v="539"/>
    <x v="57"/>
    <n v="3401"/>
    <m/>
    <x v="14"/>
    <x v="4"/>
    <x v="5"/>
    <x v="0"/>
    <x v="1"/>
    <x v="0"/>
  </r>
  <r>
    <n v="2"/>
    <x v="148"/>
    <x v="0"/>
    <x v="540"/>
    <x v="44"/>
    <n v="3388"/>
    <m/>
    <x v="14"/>
    <x v="4"/>
    <x v="5"/>
    <x v="0"/>
    <x v="1"/>
    <x v="0"/>
  </r>
  <r>
    <n v="3"/>
    <x v="148"/>
    <x v="0"/>
    <x v="541"/>
    <x v="4"/>
    <n v="494"/>
    <m/>
    <x v="12"/>
    <x v="3"/>
    <x v="5"/>
    <x v="0"/>
    <x v="1"/>
    <x v="0"/>
  </r>
  <r>
    <n v="1"/>
    <x v="148"/>
    <x v="2"/>
    <x v="542"/>
    <x v="6"/>
    <n v="450"/>
    <m/>
    <x v="16"/>
    <x v="4"/>
    <x v="5"/>
    <x v="0"/>
    <x v="1"/>
    <x v="2"/>
  </r>
  <r>
    <n v="2"/>
    <x v="148"/>
    <x v="2"/>
    <x v="543"/>
    <x v="6"/>
    <n v="4529"/>
    <m/>
    <x v="16"/>
    <x v="4"/>
    <x v="5"/>
    <x v="0"/>
    <x v="1"/>
    <x v="2"/>
  </r>
  <r>
    <n v="1"/>
    <x v="148"/>
    <x v="1"/>
    <x v="544"/>
    <x v="1"/>
    <n v="1900"/>
    <m/>
    <x v="1"/>
    <x v="1"/>
    <x v="5"/>
    <x v="0"/>
    <x v="1"/>
    <x v="0"/>
  </r>
  <r>
    <n v="2"/>
    <x v="148"/>
    <x v="1"/>
    <x v="532"/>
    <x v="1"/>
    <n v="4139"/>
    <m/>
    <x v="7"/>
    <x v="5"/>
    <x v="5"/>
    <x v="0"/>
    <x v="1"/>
    <x v="0"/>
  </r>
  <r>
    <n v="3"/>
    <x v="148"/>
    <x v="1"/>
    <x v="535"/>
    <x v="1"/>
    <n v="148"/>
    <m/>
    <x v="1"/>
    <x v="1"/>
    <x v="5"/>
    <x v="0"/>
    <x v="1"/>
    <x v="0"/>
  </r>
  <r>
    <n v="1"/>
    <x v="149"/>
    <x v="0"/>
    <x v="545"/>
    <x v="5"/>
    <n v="3022"/>
    <m/>
    <x v="1"/>
    <x v="1"/>
    <x v="5"/>
    <x v="0"/>
    <x v="1"/>
    <x v="0"/>
  </r>
  <r>
    <n v="2"/>
    <x v="149"/>
    <x v="0"/>
    <x v="546"/>
    <x v="22"/>
    <n v="3885"/>
    <m/>
    <x v="1"/>
    <x v="1"/>
    <x v="5"/>
    <x v="0"/>
    <x v="1"/>
    <x v="0"/>
  </r>
  <r>
    <n v="1"/>
    <x v="149"/>
    <x v="2"/>
    <x v="547"/>
    <x v="6"/>
    <n v="4933"/>
    <m/>
    <x v="14"/>
    <x v="4"/>
    <x v="5"/>
    <x v="0"/>
    <x v="1"/>
    <x v="2"/>
  </r>
  <r>
    <n v="1"/>
    <x v="149"/>
    <x v="1"/>
    <x v="548"/>
    <x v="1"/>
    <n v="5173"/>
    <m/>
    <x v="1"/>
    <x v="1"/>
    <x v="5"/>
    <x v="0"/>
    <x v="1"/>
    <x v="0"/>
  </r>
  <r>
    <n v="2"/>
    <x v="149"/>
    <x v="1"/>
    <x v="549"/>
    <x v="1"/>
    <n v="634"/>
    <m/>
    <x v="12"/>
    <x v="3"/>
    <x v="5"/>
    <x v="0"/>
    <x v="1"/>
    <x v="0"/>
  </r>
  <r>
    <n v="1"/>
    <x v="150"/>
    <x v="0"/>
    <x v="550"/>
    <x v="22"/>
    <n v="1636"/>
    <m/>
    <x v="1"/>
    <x v="1"/>
    <x v="5"/>
    <x v="0"/>
    <x v="1"/>
    <x v="0"/>
  </r>
  <r>
    <n v="2"/>
    <x v="150"/>
    <x v="0"/>
    <x v="551"/>
    <x v="52"/>
    <n v="1483"/>
    <m/>
    <x v="1"/>
    <x v="1"/>
    <x v="5"/>
    <x v="0"/>
    <x v="1"/>
    <x v="0"/>
  </r>
  <r>
    <n v="3"/>
    <x v="150"/>
    <x v="0"/>
    <x v="552"/>
    <x v="4"/>
    <n v="150"/>
    <m/>
    <x v="3"/>
    <x v="3"/>
    <x v="5"/>
    <x v="0"/>
    <x v="1"/>
    <x v="0"/>
  </r>
  <r>
    <n v="4"/>
    <x v="150"/>
    <x v="0"/>
    <x v="553"/>
    <x v="3"/>
    <n v="150"/>
    <m/>
    <x v="4"/>
    <x v="3"/>
    <x v="5"/>
    <x v="0"/>
    <x v="1"/>
    <x v="0"/>
  </r>
  <r>
    <n v="5"/>
    <x v="150"/>
    <x v="0"/>
    <x v="554"/>
    <x v="9"/>
    <n v="2295"/>
    <m/>
    <x v="8"/>
    <x v="6"/>
    <x v="5"/>
    <x v="0"/>
    <x v="1"/>
    <x v="0"/>
  </r>
  <r>
    <n v="6"/>
    <x v="150"/>
    <x v="0"/>
    <x v="555"/>
    <x v="27"/>
    <n v="2200"/>
    <m/>
    <x v="8"/>
    <x v="6"/>
    <x v="5"/>
    <x v="0"/>
    <x v="1"/>
    <x v="0"/>
  </r>
  <r>
    <n v="1"/>
    <x v="150"/>
    <x v="1"/>
    <x v="538"/>
    <x v="1"/>
    <n v="1702"/>
    <m/>
    <x v="12"/>
    <x v="3"/>
    <x v="5"/>
    <x v="0"/>
    <x v="1"/>
    <x v="0"/>
  </r>
  <r>
    <n v="2"/>
    <x v="150"/>
    <x v="1"/>
    <x v="556"/>
    <x v="13"/>
    <n v="3214"/>
    <m/>
    <x v="11"/>
    <x v="3"/>
    <x v="5"/>
    <x v="0"/>
    <x v="1"/>
    <x v="3"/>
  </r>
  <r>
    <n v="1"/>
    <x v="151"/>
    <x v="0"/>
    <x v="557"/>
    <x v="27"/>
    <n v="5152"/>
    <m/>
    <x v="8"/>
    <x v="6"/>
    <x v="5"/>
    <x v="0"/>
    <x v="1"/>
    <x v="0"/>
  </r>
  <r>
    <n v="2"/>
    <x v="151"/>
    <x v="0"/>
    <x v="558"/>
    <x v="8"/>
    <n v="2350"/>
    <m/>
    <x v="8"/>
    <x v="6"/>
    <x v="5"/>
    <x v="0"/>
    <x v="1"/>
    <x v="0"/>
  </r>
  <r>
    <n v="1"/>
    <x v="151"/>
    <x v="2"/>
    <x v="543"/>
    <x v="10"/>
    <n v="450"/>
    <m/>
    <x v="16"/>
    <x v="4"/>
    <x v="5"/>
    <x v="0"/>
    <x v="1"/>
    <x v="2"/>
  </r>
  <r>
    <n v="2"/>
    <x v="151"/>
    <x v="2"/>
    <x v="559"/>
    <x v="10"/>
    <n v="3263"/>
    <m/>
    <x v="16"/>
    <x v="4"/>
    <x v="5"/>
    <x v="0"/>
    <x v="1"/>
    <x v="2"/>
  </r>
  <r>
    <n v="1"/>
    <x v="151"/>
    <x v="1"/>
    <x v="560"/>
    <x v="1"/>
    <n v="118"/>
    <m/>
    <x v="12"/>
    <x v="3"/>
    <x v="5"/>
    <x v="0"/>
    <x v="1"/>
    <x v="0"/>
  </r>
  <r>
    <n v="2"/>
    <x v="151"/>
    <x v="1"/>
    <x v="541"/>
    <x v="1"/>
    <n v="403"/>
    <m/>
    <x v="12"/>
    <x v="3"/>
    <x v="5"/>
    <x v="0"/>
    <x v="1"/>
    <x v="0"/>
  </r>
  <r>
    <n v="3"/>
    <x v="151"/>
    <x v="1"/>
    <x v="561"/>
    <x v="1"/>
    <n v="2974"/>
    <m/>
    <x v="1"/>
    <x v="1"/>
    <x v="5"/>
    <x v="0"/>
    <x v="1"/>
    <x v="0"/>
  </r>
  <r>
    <n v="4"/>
    <x v="151"/>
    <x v="1"/>
    <x v="550"/>
    <x v="1"/>
    <n v="1515"/>
    <m/>
    <x v="1"/>
    <x v="1"/>
    <x v="5"/>
    <x v="0"/>
    <x v="1"/>
    <x v="0"/>
  </r>
  <r>
    <n v="1"/>
    <x v="152"/>
    <x v="0"/>
    <x v="558"/>
    <x v="8"/>
    <n v="2003"/>
    <m/>
    <x v="8"/>
    <x v="6"/>
    <x v="5"/>
    <x v="0"/>
    <x v="1"/>
    <x v="0"/>
  </r>
  <r>
    <n v="2"/>
    <x v="152"/>
    <x v="0"/>
    <x v="562"/>
    <x v="16"/>
    <n v="322"/>
    <m/>
    <x v="4"/>
    <x v="3"/>
    <x v="5"/>
    <x v="0"/>
    <x v="1"/>
    <x v="0"/>
  </r>
  <r>
    <n v="3"/>
    <x v="152"/>
    <x v="0"/>
    <x v="563"/>
    <x v="15"/>
    <n v="213"/>
    <m/>
    <x v="0"/>
    <x v="0"/>
    <x v="5"/>
    <x v="0"/>
    <x v="1"/>
    <x v="0"/>
  </r>
  <r>
    <n v="4"/>
    <x v="152"/>
    <x v="0"/>
    <x v="564"/>
    <x v="11"/>
    <n v="4587"/>
    <m/>
    <x v="0"/>
    <x v="0"/>
    <x v="5"/>
    <x v="0"/>
    <x v="1"/>
    <x v="0"/>
  </r>
  <r>
    <n v="1"/>
    <x v="152"/>
    <x v="2"/>
    <x v="559"/>
    <x v="10"/>
    <n v="3512"/>
    <m/>
    <x v="16"/>
    <x v="4"/>
    <x v="5"/>
    <x v="0"/>
    <x v="1"/>
    <x v="2"/>
  </r>
  <r>
    <n v="2"/>
    <x v="152"/>
    <x v="2"/>
    <x v="565"/>
    <x v="29"/>
    <n v="450"/>
    <m/>
    <x v="16"/>
    <x v="4"/>
    <x v="5"/>
    <x v="0"/>
    <x v="1"/>
    <x v="2"/>
  </r>
  <r>
    <n v="3"/>
    <x v="152"/>
    <x v="2"/>
    <x v="566"/>
    <x v="29"/>
    <n v="4486"/>
    <m/>
    <x v="16"/>
    <x v="4"/>
    <x v="5"/>
    <x v="0"/>
    <x v="1"/>
    <x v="2"/>
  </r>
  <r>
    <n v="1"/>
    <x v="152"/>
    <x v="1"/>
    <x v="550"/>
    <x v="1"/>
    <n v="4017"/>
    <m/>
    <x v="1"/>
    <x v="1"/>
    <x v="5"/>
    <x v="0"/>
    <x v="1"/>
    <x v="0"/>
  </r>
  <r>
    <n v="2"/>
    <x v="152"/>
    <x v="1"/>
    <x v="551"/>
    <x v="1"/>
    <n v="1531"/>
    <m/>
    <x v="1"/>
    <x v="1"/>
    <x v="5"/>
    <x v="0"/>
    <x v="1"/>
    <x v="0"/>
  </r>
  <r>
    <n v="1"/>
    <x v="153"/>
    <x v="0"/>
    <x v="564"/>
    <x v="11"/>
    <n v="7868"/>
    <m/>
    <x v="0"/>
    <x v="0"/>
    <x v="5"/>
    <x v="0"/>
    <x v="1"/>
    <x v="0"/>
  </r>
  <r>
    <n v="1"/>
    <x v="153"/>
    <x v="2"/>
    <x v="566"/>
    <x v="29"/>
    <n v="235"/>
    <m/>
    <x v="16"/>
    <x v="4"/>
    <x v="5"/>
    <x v="0"/>
    <x v="1"/>
    <x v="2"/>
  </r>
  <r>
    <n v="1"/>
    <x v="154"/>
    <x v="0"/>
    <x v="564"/>
    <x v="11"/>
    <n v="2140"/>
    <m/>
    <x v="0"/>
    <x v="0"/>
    <x v="5"/>
    <x v="0"/>
    <x v="1"/>
    <x v="0"/>
  </r>
  <r>
    <n v="2"/>
    <x v="154"/>
    <x v="0"/>
    <x v="567"/>
    <x v="86"/>
    <n v="5380"/>
    <m/>
    <x v="0"/>
    <x v="0"/>
    <x v="5"/>
    <x v="0"/>
    <x v="1"/>
    <x v="0"/>
  </r>
  <r>
    <n v="1"/>
    <x v="154"/>
    <x v="2"/>
    <x v="566"/>
    <x v="14"/>
    <n v="215"/>
    <m/>
    <x v="16"/>
    <x v="4"/>
    <x v="5"/>
    <x v="0"/>
    <x v="1"/>
    <x v="2"/>
  </r>
  <r>
    <n v="2"/>
    <x v="154"/>
    <x v="2"/>
    <x v="568"/>
    <x v="14"/>
    <n v="3710"/>
    <m/>
    <x v="16"/>
    <x v="4"/>
    <x v="5"/>
    <x v="0"/>
    <x v="1"/>
    <x v="2"/>
  </r>
  <r>
    <n v="3"/>
    <x v="154"/>
    <x v="2"/>
    <x v="568"/>
    <x v="39"/>
    <n v="450"/>
    <m/>
    <x v="16"/>
    <x v="4"/>
    <x v="5"/>
    <x v="0"/>
    <x v="1"/>
    <x v="2"/>
  </r>
  <r>
    <n v="4"/>
    <x v="154"/>
    <x v="2"/>
    <x v="569"/>
    <x v="39"/>
    <n v="6819"/>
    <m/>
    <x v="16"/>
    <x v="4"/>
    <x v="5"/>
    <x v="0"/>
    <x v="1"/>
    <x v="2"/>
  </r>
  <r>
    <n v="1"/>
    <x v="155"/>
    <x v="0"/>
    <x v="567"/>
    <x v="86"/>
    <n v="810"/>
    <m/>
    <x v="0"/>
    <x v="0"/>
    <x v="5"/>
    <x v="0"/>
    <x v="1"/>
    <x v="0"/>
  </r>
  <r>
    <n v="1"/>
    <x v="155"/>
    <x v="2"/>
    <x v="569"/>
    <x v="39"/>
    <n v="1245"/>
    <m/>
    <x v="16"/>
    <x v="4"/>
    <x v="5"/>
    <x v="0"/>
    <x v="1"/>
    <x v="2"/>
  </r>
  <r>
    <n v="1"/>
    <x v="156"/>
    <x v="2"/>
    <x v="570"/>
    <x v="19"/>
    <n v="306"/>
    <m/>
    <x v="4"/>
    <x v="3"/>
    <x v="5"/>
    <x v="0"/>
    <x v="1"/>
    <x v="2"/>
  </r>
  <r>
    <n v="2"/>
    <x v="156"/>
    <x v="2"/>
    <x v="571"/>
    <x v="35"/>
    <n v="850"/>
    <m/>
    <x v="8"/>
    <x v="6"/>
    <x v="5"/>
    <x v="0"/>
    <x v="1"/>
    <x v="2"/>
  </r>
  <r>
    <n v="3"/>
    <x v="156"/>
    <x v="2"/>
    <x v="572"/>
    <x v="35"/>
    <n v="4563"/>
    <m/>
    <x v="8"/>
    <x v="6"/>
    <x v="5"/>
    <x v="0"/>
    <x v="1"/>
    <x v="2"/>
  </r>
  <r>
    <n v="1"/>
    <x v="157"/>
    <x v="0"/>
    <x v="573"/>
    <x v="16"/>
    <n v="150"/>
    <m/>
    <x v="4"/>
    <x v="3"/>
    <x v="5"/>
    <x v="0"/>
    <x v="1"/>
    <x v="0"/>
  </r>
  <r>
    <n v="2"/>
    <x v="157"/>
    <x v="0"/>
    <x v="574"/>
    <x v="17"/>
    <n v="183"/>
    <m/>
    <x v="3"/>
    <x v="3"/>
    <x v="5"/>
    <x v="0"/>
    <x v="1"/>
    <x v="0"/>
  </r>
  <r>
    <n v="3"/>
    <x v="157"/>
    <x v="0"/>
    <x v="575"/>
    <x v="52"/>
    <n v="3613"/>
    <m/>
    <x v="1"/>
    <x v="1"/>
    <x v="5"/>
    <x v="0"/>
    <x v="1"/>
    <x v="0"/>
  </r>
  <r>
    <n v="1"/>
    <x v="157"/>
    <x v="2"/>
    <x v="572"/>
    <x v="35"/>
    <n v="5762"/>
    <m/>
    <x v="8"/>
    <x v="6"/>
    <x v="5"/>
    <x v="0"/>
    <x v="1"/>
    <x v="2"/>
  </r>
  <r>
    <n v="2"/>
    <x v="157"/>
    <x v="2"/>
    <x v="576"/>
    <x v="87"/>
    <n v="850"/>
    <m/>
    <x v="8"/>
    <x v="6"/>
    <x v="5"/>
    <x v="0"/>
    <x v="1"/>
    <x v="2"/>
  </r>
  <r>
    <n v="3"/>
    <x v="157"/>
    <x v="2"/>
    <x v="577"/>
    <x v="87"/>
    <n v="1979"/>
    <m/>
    <x v="8"/>
    <x v="6"/>
    <x v="5"/>
    <x v="0"/>
    <x v="1"/>
    <x v="2"/>
  </r>
  <r>
    <n v="4"/>
    <x v="157"/>
    <x v="2"/>
    <x v="570"/>
    <x v="19"/>
    <n v="336"/>
    <m/>
    <x v="4"/>
    <x v="3"/>
    <x v="5"/>
    <x v="0"/>
    <x v="1"/>
    <x v="2"/>
  </r>
  <r>
    <n v="5"/>
    <x v="157"/>
    <x v="2"/>
    <x v="578"/>
    <x v="88"/>
    <n v="120"/>
    <m/>
    <x v="0"/>
    <x v="0"/>
    <x v="5"/>
    <x v="0"/>
    <x v="1"/>
    <x v="2"/>
  </r>
  <r>
    <n v="1"/>
    <x v="158"/>
    <x v="0"/>
    <x v="575"/>
    <x v="52"/>
    <n v="2096"/>
    <m/>
    <x v="1"/>
    <x v="1"/>
    <x v="5"/>
    <x v="0"/>
    <x v="1"/>
    <x v="0"/>
  </r>
  <r>
    <n v="2"/>
    <x v="158"/>
    <x v="0"/>
    <x v="579"/>
    <x v="23"/>
    <n v="4004"/>
    <m/>
    <x v="7"/>
    <x v="5"/>
    <x v="5"/>
    <x v="0"/>
    <x v="1"/>
    <x v="0"/>
  </r>
  <r>
    <n v="3"/>
    <x v="158"/>
    <x v="0"/>
    <x v="580"/>
    <x v="5"/>
    <n v="1746"/>
    <m/>
    <x v="1"/>
    <x v="1"/>
    <x v="5"/>
    <x v="0"/>
    <x v="1"/>
    <x v="0"/>
  </r>
  <r>
    <n v="1"/>
    <x v="158"/>
    <x v="2"/>
    <x v="581"/>
    <x v="51"/>
    <n v="10446"/>
    <m/>
    <x v="0"/>
    <x v="0"/>
    <x v="5"/>
    <x v="0"/>
    <x v="1"/>
    <x v="2"/>
  </r>
  <r>
    <n v="1"/>
    <x v="158"/>
    <x v="3"/>
    <x v="582"/>
    <x v="1"/>
    <n v="1805"/>
    <m/>
    <x v="0"/>
    <x v="0"/>
    <x v="5"/>
    <x v="0"/>
    <x v="1"/>
    <x v="2"/>
  </r>
  <r>
    <n v="1"/>
    <x v="159"/>
    <x v="0"/>
    <x v="580"/>
    <x v="5"/>
    <n v="8226"/>
    <m/>
    <x v="1"/>
    <x v="1"/>
    <x v="5"/>
    <x v="0"/>
    <x v="1"/>
    <x v="0"/>
  </r>
  <r>
    <n v="2"/>
    <x v="159"/>
    <x v="0"/>
    <x v="583"/>
    <x v="17"/>
    <n v="1161"/>
    <m/>
    <x v="12"/>
    <x v="3"/>
    <x v="5"/>
    <x v="0"/>
    <x v="1"/>
    <x v="0"/>
  </r>
  <r>
    <n v="1"/>
    <x v="159"/>
    <x v="2"/>
    <x v="582"/>
    <x v="51"/>
    <n v="3339"/>
    <m/>
    <x v="0"/>
    <x v="0"/>
    <x v="5"/>
    <x v="0"/>
    <x v="1"/>
    <x v="2"/>
  </r>
  <r>
    <n v="2"/>
    <x v="159"/>
    <x v="2"/>
    <x v="584"/>
    <x v="89"/>
    <n v="450"/>
    <m/>
    <x v="0"/>
    <x v="0"/>
    <x v="5"/>
    <x v="0"/>
    <x v="1"/>
    <x v="2"/>
  </r>
  <r>
    <n v="3"/>
    <x v="159"/>
    <x v="2"/>
    <x v="585"/>
    <x v="89"/>
    <n v="8916"/>
    <m/>
    <x v="0"/>
    <x v="0"/>
    <x v="5"/>
    <x v="0"/>
    <x v="1"/>
    <x v="2"/>
  </r>
  <r>
    <n v="1"/>
    <x v="159"/>
    <x v="1"/>
    <x v="575"/>
    <x v="1"/>
    <n v="1985"/>
    <m/>
    <x v="1"/>
    <x v="1"/>
    <x v="5"/>
    <x v="0"/>
    <x v="1"/>
    <x v="0"/>
  </r>
  <r>
    <n v="1"/>
    <x v="160"/>
    <x v="0"/>
    <x v="583"/>
    <x v="17"/>
    <n v="804"/>
    <m/>
    <x v="12"/>
    <x v="3"/>
    <x v="5"/>
    <x v="0"/>
    <x v="1"/>
    <x v="0"/>
  </r>
  <r>
    <n v="2"/>
    <x v="160"/>
    <x v="0"/>
    <x v="586"/>
    <x v="4"/>
    <n v="841"/>
    <m/>
    <x v="12"/>
    <x v="3"/>
    <x v="5"/>
    <x v="0"/>
    <x v="1"/>
    <x v="0"/>
  </r>
  <r>
    <n v="3"/>
    <x v="160"/>
    <x v="0"/>
    <x v="587"/>
    <x v="44"/>
    <n v="4107"/>
    <m/>
    <x v="14"/>
    <x v="4"/>
    <x v="5"/>
    <x v="0"/>
    <x v="1"/>
    <x v="0"/>
  </r>
  <r>
    <n v="4"/>
    <x v="160"/>
    <x v="0"/>
    <x v="588"/>
    <x v="57"/>
    <n v="1438"/>
    <m/>
    <x v="14"/>
    <x v="4"/>
    <x v="5"/>
    <x v="0"/>
    <x v="1"/>
    <x v="0"/>
  </r>
  <r>
    <n v="1"/>
    <x v="160"/>
    <x v="2"/>
    <x v="570"/>
    <x v="19"/>
    <n v="307"/>
    <m/>
    <x v="4"/>
    <x v="3"/>
    <x v="5"/>
    <x v="0"/>
    <x v="1"/>
    <x v="2"/>
  </r>
  <r>
    <n v="2"/>
    <x v="160"/>
    <x v="2"/>
    <x v="589"/>
    <x v="64"/>
    <n v="450"/>
    <m/>
    <x v="3"/>
    <x v="3"/>
    <x v="5"/>
    <x v="0"/>
    <x v="1"/>
    <x v="2"/>
  </r>
  <r>
    <n v="3"/>
    <x v="160"/>
    <x v="2"/>
    <x v="590"/>
    <x v="64"/>
    <n v="481"/>
    <m/>
    <x v="3"/>
    <x v="3"/>
    <x v="5"/>
    <x v="0"/>
    <x v="1"/>
    <x v="2"/>
  </r>
  <r>
    <n v="4"/>
    <x v="160"/>
    <x v="2"/>
    <x v="591"/>
    <x v="10"/>
    <n v="450"/>
    <m/>
    <x v="12"/>
    <x v="3"/>
    <x v="5"/>
    <x v="0"/>
    <x v="1"/>
    <x v="2"/>
  </r>
  <r>
    <n v="5"/>
    <x v="160"/>
    <x v="2"/>
    <x v="592"/>
    <x v="10"/>
    <n v="550"/>
    <m/>
    <x v="12"/>
    <x v="3"/>
    <x v="5"/>
    <x v="0"/>
    <x v="1"/>
    <x v="2"/>
  </r>
  <r>
    <n v="6"/>
    <x v="160"/>
    <x v="2"/>
    <x v="593"/>
    <x v="10"/>
    <n v="5980"/>
    <m/>
    <x v="16"/>
    <x v="4"/>
    <x v="5"/>
    <x v="0"/>
    <x v="1"/>
    <x v="2"/>
  </r>
  <r>
    <n v="1"/>
    <x v="160"/>
    <x v="1"/>
    <x v="575"/>
    <x v="1"/>
    <n v="2762"/>
    <m/>
    <x v="1"/>
    <x v="1"/>
    <x v="5"/>
    <x v="0"/>
    <x v="1"/>
    <x v="0"/>
  </r>
  <r>
    <n v="2"/>
    <x v="160"/>
    <x v="1"/>
    <x v="594"/>
    <x v="1"/>
    <n v="3799"/>
    <m/>
    <x v="7"/>
    <x v="5"/>
    <x v="5"/>
    <x v="0"/>
    <x v="1"/>
    <x v="0"/>
  </r>
  <r>
    <n v="1"/>
    <x v="160"/>
    <x v="3"/>
    <x v="585"/>
    <x v="1"/>
    <n v="2217"/>
    <m/>
    <x v="0"/>
    <x v="0"/>
    <x v="5"/>
    <x v="0"/>
    <x v="1"/>
    <x v="2"/>
  </r>
  <r>
    <n v="1"/>
    <x v="161"/>
    <x v="0"/>
    <x v="588"/>
    <x v="57"/>
    <n v="3349"/>
    <m/>
    <x v="14"/>
    <x v="4"/>
    <x v="5"/>
    <x v="0"/>
    <x v="1"/>
    <x v="0"/>
  </r>
  <r>
    <n v="2"/>
    <x v="161"/>
    <x v="0"/>
    <x v="595"/>
    <x v="56"/>
    <n v="2926"/>
    <m/>
    <x v="14"/>
    <x v="4"/>
    <x v="5"/>
    <x v="0"/>
    <x v="1"/>
    <x v="0"/>
  </r>
  <r>
    <n v="1"/>
    <x v="161"/>
    <x v="2"/>
    <x v="593"/>
    <x v="39"/>
    <n v="1399"/>
    <m/>
    <x v="16"/>
    <x v="4"/>
    <x v="5"/>
    <x v="0"/>
    <x v="1"/>
    <x v="2"/>
  </r>
  <r>
    <n v="2"/>
    <x v="161"/>
    <x v="2"/>
    <x v="596"/>
    <x v="6"/>
    <n v="450"/>
    <m/>
    <x v="16"/>
    <x v="4"/>
    <x v="5"/>
    <x v="0"/>
    <x v="1"/>
    <x v="2"/>
  </r>
  <r>
    <n v="3"/>
    <x v="161"/>
    <x v="2"/>
    <x v="597"/>
    <x v="6"/>
    <n v="3721"/>
    <m/>
    <x v="16"/>
    <x v="4"/>
    <x v="5"/>
    <x v="0"/>
    <x v="1"/>
    <x v="2"/>
  </r>
  <r>
    <n v="1"/>
    <x v="161"/>
    <x v="1"/>
    <x v="594"/>
    <x v="1"/>
    <n v="3051"/>
    <m/>
    <x v="7"/>
    <x v="5"/>
    <x v="5"/>
    <x v="0"/>
    <x v="1"/>
    <x v="0"/>
  </r>
  <r>
    <n v="1"/>
    <x v="162"/>
    <x v="0"/>
    <x v="595"/>
    <x v="56"/>
    <n v="2185"/>
    <m/>
    <x v="14"/>
    <x v="4"/>
    <x v="5"/>
    <x v="0"/>
    <x v="1"/>
    <x v="0"/>
  </r>
  <r>
    <n v="2"/>
    <x v="162"/>
    <x v="0"/>
    <x v="598"/>
    <x v="4"/>
    <n v="504"/>
    <m/>
    <x v="12"/>
    <x v="3"/>
    <x v="5"/>
    <x v="0"/>
    <x v="1"/>
    <x v="0"/>
  </r>
  <r>
    <n v="3"/>
    <x v="162"/>
    <x v="0"/>
    <x v="599"/>
    <x v="5"/>
    <n v="3643"/>
    <m/>
    <x v="1"/>
    <x v="1"/>
    <x v="5"/>
    <x v="0"/>
    <x v="1"/>
    <x v="0"/>
  </r>
  <r>
    <n v="4"/>
    <x v="162"/>
    <x v="0"/>
    <x v="600"/>
    <x v="22"/>
    <n v="1541"/>
    <m/>
    <x v="1"/>
    <x v="1"/>
    <x v="5"/>
    <x v="0"/>
    <x v="1"/>
    <x v="0"/>
  </r>
  <r>
    <n v="1"/>
    <x v="162"/>
    <x v="2"/>
    <x v="597"/>
    <x v="6"/>
    <n v="3207"/>
    <m/>
    <x v="16"/>
    <x v="4"/>
    <x v="5"/>
    <x v="0"/>
    <x v="1"/>
    <x v="2"/>
  </r>
  <r>
    <n v="1"/>
    <x v="162"/>
    <x v="1"/>
    <x v="580"/>
    <x v="21"/>
    <n v="3116"/>
    <m/>
    <x v="1"/>
    <x v="1"/>
    <x v="5"/>
    <x v="0"/>
    <x v="1"/>
    <x v="0"/>
  </r>
  <r>
    <n v="2"/>
    <x v="162"/>
    <x v="1"/>
    <x v="601"/>
    <x v="21"/>
    <n v="125"/>
    <m/>
    <x v="29"/>
    <x v="2"/>
    <x v="5"/>
    <x v="0"/>
    <x v="1"/>
    <x v="1"/>
  </r>
  <r>
    <n v="1"/>
    <x v="163"/>
    <x v="0"/>
    <x v="600"/>
    <x v="22"/>
    <n v="4798"/>
    <m/>
    <x v="1"/>
    <x v="1"/>
    <x v="5"/>
    <x v="0"/>
    <x v="1"/>
    <x v="0"/>
  </r>
  <r>
    <n v="2"/>
    <x v="163"/>
    <x v="0"/>
    <x v="602"/>
    <x v="50"/>
    <n v="3324"/>
    <m/>
    <x v="7"/>
    <x v="5"/>
    <x v="5"/>
    <x v="0"/>
    <x v="1"/>
    <x v="0"/>
  </r>
  <r>
    <n v="3"/>
    <x v="163"/>
    <x v="0"/>
    <x v="603"/>
    <x v="22"/>
    <n v="334"/>
    <m/>
    <x v="1"/>
    <x v="1"/>
    <x v="5"/>
    <x v="0"/>
    <x v="1"/>
    <x v="0"/>
  </r>
  <r>
    <n v="1"/>
    <x v="164"/>
    <x v="0"/>
    <x v="603"/>
    <x v="22"/>
    <n v="2854"/>
    <m/>
    <x v="1"/>
    <x v="1"/>
    <x v="6"/>
    <x v="0"/>
    <x v="2"/>
    <x v="0"/>
  </r>
  <r>
    <n v="2"/>
    <x v="164"/>
    <x v="0"/>
    <x v="604"/>
    <x v="8"/>
    <n v="2432"/>
    <m/>
    <x v="8"/>
    <x v="6"/>
    <x v="6"/>
    <x v="0"/>
    <x v="2"/>
    <x v="0"/>
  </r>
  <r>
    <n v="3"/>
    <x v="164"/>
    <x v="0"/>
    <x v="605"/>
    <x v="59"/>
    <n v="2891"/>
    <m/>
    <x v="8"/>
    <x v="6"/>
    <x v="6"/>
    <x v="0"/>
    <x v="2"/>
    <x v="0"/>
  </r>
  <r>
    <n v="1"/>
    <x v="164"/>
    <x v="2"/>
    <x v="606"/>
    <x v="29"/>
    <n v="450"/>
    <m/>
    <x v="16"/>
    <x v="4"/>
    <x v="6"/>
    <x v="0"/>
    <x v="2"/>
    <x v="2"/>
  </r>
  <r>
    <n v="2"/>
    <x v="164"/>
    <x v="2"/>
    <x v="607"/>
    <x v="29"/>
    <n v="2465"/>
    <m/>
    <x v="16"/>
    <x v="4"/>
    <x v="6"/>
    <x v="0"/>
    <x v="2"/>
    <x v="2"/>
  </r>
  <r>
    <n v="1"/>
    <x v="164"/>
    <x v="1"/>
    <x v="599"/>
    <x v="1"/>
    <n v="2514"/>
    <m/>
    <x v="1"/>
    <x v="1"/>
    <x v="6"/>
    <x v="0"/>
    <x v="2"/>
    <x v="0"/>
  </r>
  <r>
    <n v="2"/>
    <x v="164"/>
    <x v="1"/>
    <x v="600"/>
    <x v="1"/>
    <n v="200"/>
    <m/>
    <x v="1"/>
    <x v="1"/>
    <x v="6"/>
    <x v="0"/>
    <x v="2"/>
    <x v="0"/>
  </r>
  <r>
    <n v="1"/>
    <x v="165"/>
    <x v="0"/>
    <x v="605"/>
    <x v="59"/>
    <n v="1934"/>
    <m/>
    <x v="8"/>
    <x v="6"/>
    <x v="6"/>
    <x v="0"/>
    <x v="2"/>
    <x v="0"/>
  </r>
  <r>
    <n v="2"/>
    <x v="165"/>
    <x v="0"/>
    <x v="608"/>
    <x v="38"/>
    <n v="3755"/>
    <m/>
    <x v="8"/>
    <x v="6"/>
    <x v="6"/>
    <x v="0"/>
    <x v="2"/>
    <x v="0"/>
  </r>
  <r>
    <n v="3"/>
    <x v="165"/>
    <x v="0"/>
    <x v="609"/>
    <x v="22"/>
    <n v="2012"/>
    <m/>
    <x v="1"/>
    <x v="1"/>
    <x v="6"/>
    <x v="0"/>
    <x v="2"/>
    <x v="0"/>
  </r>
  <r>
    <n v="1"/>
    <x v="165"/>
    <x v="2"/>
    <x v="607"/>
    <x v="29"/>
    <n v="5282"/>
    <m/>
    <x v="16"/>
    <x v="4"/>
    <x v="6"/>
    <x v="0"/>
    <x v="2"/>
    <x v="2"/>
  </r>
  <r>
    <n v="1"/>
    <x v="165"/>
    <x v="1"/>
    <x v="600"/>
    <x v="21"/>
    <n v="4501"/>
    <m/>
    <x v="1"/>
    <x v="1"/>
    <x v="6"/>
    <x v="0"/>
    <x v="2"/>
    <x v="0"/>
  </r>
  <r>
    <n v="2"/>
    <x v="165"/>
    <x v="1"/>
    <x v="602"/>
    <x v="21"/>
    <n v="1598"/>
    <m/>
    <x v="7"/>
    <x v="5"/>
    <x v="6"/>
    <x v="0"/>
    <x v="2"/>
    <x v="0"/>
  </r>
  <r>
    <n v="1"/>
    <x v="166"/>
    <x v="0"/>
    <x v="609"/>
    <x v="22"/>
    <n v="1132"/>
    <m/>
    <x v="1"/>
    <x v="1"/>
    <x v="6"/>
    <x v="0"/>
    <x v="2"/>
    <x v="0"/>
  </r>
  <r>
    <n v="2"/>
    <x v="166"/>
    <x v="0"/>
    <x v="610"/>
    <x v="4"/>
    <n v="150"/>
    <m/>
    <x v="3"/>
    <x v="3"/>
    <x v="6"/>
    <x v="0"/>
    <x v="2"/>
    <x v="0"/>
  </r>
  <r>
    <n v="3"/>
    <x v="166"/>
    <x v="0"/>
    <x v="611"/>
    <x v="16"/>
    <n v="150"/>
    <m/>
    <x v="4"/>
    <x v="3"/>
    <x v="6"/>
    <x v="0"/>
    <x v="2"/>
    <x v="0"/>
  </r>
  <r>
    <n v="4"/>
    <x v="166"/>
    <x v="0"/>
    <x v="612"/>
    <x v="86"/>
    <n v="1380"/>
    <m/>
    <x v="0"/>
    <x v="0"/>
    <x v="6"/>
    <x v="0"/>
    <x v="2"/>
    <x v="0"/>
  </r>
  <r>
    <n v="5"/>
    <x v="166"/>
    <x v="0"/>
    <x v="613"/>
    <x v="11"/>
    <n v="5569"/>
    <m/>
    <x v="0"/>
    <x v="0"/>
    <x v="6"/>
    <x v="0"/>
    <x v="2"/>
    <x v="0"/>
  </r>
  <r>
    <n v="1"/>
    <x v="166"/>
    <x v="2"/>
    <x v="607"/>
    <x v="29"/>
    <n v="2016"/>
    <m/>
    <x v="16"/>
    <x v="4"/>
    <x v="6"/>
    <x v="0"/>
    <x v="2"/>
    <x v="2"/>
  </r>
  <r>
    <n v="2"/>
    <x v="166"/>
    <x v="2"/>
    <x v="614"/>
    <x v="14"/>
    <n v="450"/>
    <m/>
    <x v="16"/>
    <x v="4"/>
    <x v="6"/>
    <x v="0"/>
    <x v="2"/>
    <x v="2"/>
  </r>
  <r>
    <n v="3"/>
    <x v="166"/>
    <x v="2"/>
    <x v="615"/>
    <x v="14"/>
    <n v="6160"/>
    <m/>
    <x v="16"/>
    <x v="4"/>
    <x v="6"/>
    <x v="0"/>
    <x v="2"/>
    <x v="2"/>
  </r>
  <r>
    <n v="1"/>
    <x v="166"/>
    <x v="1"/>
    <x v="602"/>
    <x v="21"/>
    <n v="1536"/>
    <m/>
    <x v="7"/>
    <x v="5"/>
    <x v="6"/>
    <x v="0"/>
    <x v="2"/>
    <x v="0"/>
  </r>
  <r>
    <n v="2"/>
    <x v="166"/>
    <x v="1"/>
    <x v="603"/>
    <x v="21"/>
    <n v="1917"/>
    <m/>
    <x v="1"/>
    <x v="1"/>
    <x v="6"/>
    <x v="0"/>
    <x v="2"/>
    <x v="0"/>
  </r>
  <r>
    <n v="1"/>
    <x v="167"/>
    <x v="0"/>
    <x v="613"/>
    <x v="11"/>
    <n v="5981"/>
    <m/>
    <x v="0"/>
    <x v="0"/>
    <x v="6"/>
    <x v="0"/>
    <x v="2"/>
    <x v="0"/>
  </r>
  <r>
    <n v="2"/>
    <x v="167"/>
    <x v="0"/>
    <x v="613"/>
    <x v="2"/>
    <n v="3400"/>
    <m/>
    <x v="0"/>
    <x v="0"/>
    <x v="6"/>
    <x v="0"/>
    <x v="2"/>
    <x v="0"/>
  </r>
  <r>
    <n v="1"/>
    <x v="167"/>
    <x v="2"/>
    <x v="616"/>
    <x v="14"/>
    <n v="2950"/>
    <m/>
    <x v="18"/>
    <x v="4"/>
    <x v="6"/>
    <x v="0"/>
    <x v="2"/>
    <x v="2"/>
  </r>
  <r>
    <n v="1"/>
    <x v="167"/>
    <x v="1"/>
    <x v="580"/>
    <x v="90"/>
    <m/>
    <m/>
    <x v="1"/>
    <x v="1"/>
    <x v="6"/>
    <x v="0"/>
    <x v="2"/>
    <x v="0"/>
  </r>
  <r>
    <n v="2"/>
    <x v="167"/>
    <x v="1"/>
    <x v="599"/>
    <x v="90"/>
    <m/>
    <m/>
    <x v="1"/>
    <x v="1"/>
    <x v="6"/>
    <x v="0"/>
    <x v="2"/>
    <x v="0"/>
  </r>
  <r>
    <n v="3"/>
    <x v="167"/>
    <x v="1"/>
    <x v="600"/>
    <x v="90"/>
    <m/>
    <m/>
    <x v="1"/>
    <x v="1"/>
    <x v="6"/>
    <x v="0"/>
    <x v="2"/>
    <x v="0"/>
  </r>
  <r>
    <n v="4"/>
    <x v="167"/>
    <x v="1"/>
    <x v="603"/>
    <x v="90"/>
    <m/>
    <m/>
    <x v="1"/>
    <x v="1"/>
    <x v="6"/>
    <x v="0"/>
    <x v="2"/>
    <x v="0"/>
  </r>
  <r>
    <n v="1"/>
    <x v="168"/>
    <x v="0"/>
    <x v="617"/>
    <x v="2"/>
    <n v="1301"/>
    <m/>
    <x v="0"/>
    <x v="0"/>
    <x v="6"/>
    <x v="0"/>
    <x v="2"/>
    <x v="0"/>
  </r>
  <r>
    <n v="1"/>
    <x v="168"/>
    <x v="2"/>
    <x v="618"/>
    <x v="39"/>
    <n v="450"/>
    <m/>
    <x v="16"/>
    <x v="4"/>
    <x v="6"/>
    <x v="0"/>
    <x v="2"/>
    <x v="2"/>
  </r>
  <r>
    <n v="2"/>
    <x v="168"/>
    <x v="2"/>
    <x v="619"/>
    <x v="39"/>
    <n v="2470"/>
    <m/>
    <x v="16"/>
    <x v="4"/>
    <x v="6"/>
    <x v="0"/>
    <x v="2"/>
    <x v="2"/>
  </r>
  <r>
    <n v="1"/>
    <x v="168"/>
    <x v="1"/>
    <x v="609"/>
    <x v="1"/>
    <n v="999"/>
    <m/>
    <x v="1"/>
    <x v="1"/>
    <x v="6"/>
    <x v="0"/>
    <x v="2"/>
    <x v="0"/>
  </r>
  <r>
    <n v="2"/>
    <x v="168"/>
    <x v="1"/>
    <x v="620"/>
    <x v="13"/>
    <n v="1446"/>
    <m/>
    <x v="11"/>
    <x v="3"/>
    <x v="6"/>
    <x v="0"/>
    <x v="2"/>
    <x v="3"/>
  </r>
  <r>
    <n v="1"/>
    <x v="169"/>
    <x v="2"/>
    <x v="619"/>
    <x v="39"/>
    <n v="6973"/>
    <m/>
    <x v="16"/>
    <x v="4"/>
    <x v="6"/>
    <x v="0"/>
    <x v="2"/>
    <x v="2"/>
  </r>
  <r>
    <n v="1"/>
    <x v="169"/>
    <x v="1"/>
    <x v="620"/>
    <x v="13"/>
    <n v="4486"/>
    <m/>
    <x v="11"/>
    <x v="3"/>
    <x v="6"/>
    <x v="0"/>
    <x v="2"/>
    <x v="3"/>
  </r>
  <r>
    <n v="1"/>
    <x v="170"/>
    <x v="0"/>
    <x v="621"/>
    <x v="86"/>
    <n v="3057"/>
    <m/>
    <x v="0"/>
    <x v="0"/>
    <x v="6"/>
    <x v="0"/>
    <x v="2"/>
    <x v="0"/>
  </r>
  <r>
    <n v="2"/>
    <x v="170"/>
    <x v="0"/>
    <x v="622"/>
    <x v="3"/>
    <n v="150"/>
    <m/>
    <x v="4"/>
    <x v="3"/>
    <x v="6"/>
    <x v="0"/>
    <x v="2"/>
    <x v="0"/>
  </r>
  <r>
    <n v="3"/>
    <x v="170"/>
    <x v="0"/>
    <x v="623"/>
    <x v="17"/>
    <n v="151"/>
    <m/>
    <x v="3"/>
    <x v="3"/>
    <x v="6"/>
    <x v="0"/>
    <x v="2"/>
    <x v="0"/>
  </r>
  <r>
    <n v="4"/>
    <x v="170"/>
    <x v="0"/>
    <x v="624"/>
    <x v="48"/>
    <n v="3844"/>
    <m/>
    <x v="1"/>
    <x v="1"/>
    <x v="6"/>
    <x v="0"/>
    <x v="2"/>
    <x v="0"/>
  </r>
  <r>
    <n v="1"/>
    <x v="170"/>
    <x v="2"/>
    <x v="625"/>
    <x v="19"/>
    <n v="300"/>
    <m/>
    <x v="4"/>
    <x v="3"/>
    <x v="6"/>
    <x v="0"/>
    <x v="2"/>
    <x v="2"/>
  </r>
  <r>
    <n v="2"/>
    <x v="170"/>
    <x v="2"/>
    <x v="626"/>
    <x v="91"/>
    <n v="450"/>
    <m/>
    <x v="0"/>
    <x v="0"/>
    <x v="6"/>
    <x v="0"/>
    <x v="2"/>
    <x v="2"/>
  </r>
  <r>
    <n v="3"/>
    <x v="170"/>
    <x v="2"/>
    <x v="627"/>
    <x v="91"/>
    <n v="6691"/>
    <m/>
    <x v="0"/>
    <x v="0"/>
    <x v="6"/>
    <x v="0"/>
    <x v="2"/>
    <x v="2"/>
  </r>
  <r>
    <n v="1"/>
    <x v="170"/>
    <x v="1"/>
    <x v="620"/>
    <x v="13"/>
    <n v="106"/>
    <m/>
    <x v="11"/>
    <x v="3"/>
    <x v="6"/>
    <x v="0"/>
    <x v="2"/>
    <x v="3"/>
  </r>
  <r>
    <n v="1"/>
    <x v="170"/>
    <x v="3"/>
    <x v="627"/>
    <x v="54"/>
    <n v="10"/>
    <m/>
    <x v="0"/>
    <x v="0"/>
    <x v="6"/>
    <x v="0"/>
    <x v="2"/>
    <x v="2"/>
  </r>
  <r>
    <n v="1"/>
    <x v="171"/>
    <x v="0"/>
    <x v="624"/>
    <x v="48"/>
    <n v="1989"/>
    <m/>
    <x v="1"/>
    <x v="1"/>
    <x v="6"/>
    <x v="0"/>
    <x v="2"/>
    <x v="0"/>
  </r>
  <r>
    <n v="2"/>
    <x v="171"/>
    <x v="0"/>
    <x v="628"/>
    <x v="9"/>
    <n v="707"/>
    <m/>
    <x v="8"/>
    <x v="6"/>
    <x v="6"/>
    <x v="0"/>
    <x v="2"/>
    <x v="0"/>
  </r>
  <r>
    <n v="3"/>
    <x v="171"/>
    <x v="0"/>
    <x v="629"/>
    <x v="38"/>
    <n v="6096"/>
    <m/>
    <x v="8"/>
    <x v="6"/>
    <x v="6"/>
    <x v="0"/>
    <x v="2"/>
    <x v="0"/>
  </r>
  <r>
    <n v="4"/>
    <x v="171"/>
    <x v="0"/>
    <x v="630"/>
    <x v="27"/>
    <n v="4192"/>
    <m/>
    <x v="8"/>
    <x v="6"/>
    <x v="6"/>
    <x v="0"/>
    <x v="2"/>
    <x v="0"/>
  </r>
  <r>
    <n v="5"/>
    <x v="171"/>
    <x v="0"/>
    <x v="631"/>
    <x v="48"/>
    <n v="10"/>
    <m/>
    <x v="1"/>
    <x v="1"/>
    <x v="6"/>
    <x v="0"/>
    <x v="2"/>
    <x v="0"/>
  </r>
  <r>
    <n v="1"/>
    <x v="171"/>
    <x v="2"/>
    <x v="627"/>
    <x v="91"/>
    <n v="10736"/>
    <m/>
    <x v="0"/>
    <x v="0"/>
    <x v="6"/>
    <x v="0"/>
    <x v="2"/>
    <x v="2"/>
  </r>
  <r>
    <n v="2"/>
    <x v="171"/>
    <x v="2"/>
    <x v="625"/>
    <x v="19"/>
    <n v="311"/>
    <m/>
    <x v="4"/>
    <x v="3"/>
    <x v="6"/>
    <x v="0"/>
    <x v="2"/>
    <x v="2"/>
  </r>
  <r>
    <n v="3"/>
    <x v="171"/>
    <x v="2"/>
    <x v="632"/>
    <x v="36"/>
    <n v="396"/>
    <m/>
    <x v="3"/>
    <x v="3"/>
    <x v="6"/>
    <x v="0"/>
    <x v="2"/>
    <x v="2"/>
  </r>
  <r>
    <n v="1"/>
    <x v="172"/>
    <x v="0"/>
    <x v="631"/>
    <x v="48"/>
    <n v="1053"/>
    <m/>
    <x v="1"/>
    <x v="1"/>
    <x v="6"/>
    <x v="0"/>
    <x v="2"/>
    <x v="0"/>
  </r>
  <r>
    <n v="2"/>
    <x v="172"/>
    <x v="0"/>
    <x v="633"/>
    <x v="52"/>
    <n v="1959"/>
    <m/>
    <x v="1"/>
    <x v="1"/>
    <x v="6"/>
    <x v="0"/>
    <x v="2"/>
    <x v="0"/>
  </r>
  <r>
    <n v="3"/>
    <x v="172"/>
    <x v="0"/>
    <x v="634"/>
    <x v="23"/>
    <n v="4470"/>
    <m/>
    <x v="7"/>
    <x v="5"/>
    <x v="6"/>
    <x v="0"/>
    <x v="2"/>
    <x v="0"/>
  </r>
  <r>
    <n v="4"/>
    <x v="172"/>
    <x v="0"/>
    <x v="635"/>
    <x v="52"/>
    <n v="4183"/>
    <m/>
    <x v="1"/>
    <x v="1"/>
    <x v="6"/>
    <x v="0"/>
    <x v="2"/>
    <x v="0"/>
  </r>
  <r>
    <n v="1"/>
    <x v="172"/>
    <x v="2"/>
    <x v="632"/>
    <x v="36"/>
    <n v="54"/>
    <m/>
    <x v="3"/>
    <x v="3"/>
    <x v="6"/>
    <x v="0"/>
    <x v="2"/>
    <x v="2"/>
  </r>
  <r>
    <n v="2"/>
    <x v="172"/>
    <x v="2"/>
    <x v="636"/>
    <x v="36"/>
    <n v="454"/>
    <m/>
    <x v="3"/>
    <x v="3"/>
    <x v="6"/>
    <x v="0"/>
    <x v="2"/>
    <x v="2"/>
  </r>
  <r>
    <n v="3"/>
    <x v="172"/>
    <x v="2"/>
    <x v="637"/>
    <x v="14"/>
    <n v="450"/>
    <m/>
    <x v="12"/>
    <x v="3"/>
    <x v="6"/>
    <x v="0"/>
    <x v="2"/>
    <x v="2"/>
  </r>
  <r>
    <n v="4"/>
    <x v="172"/>
    <x v="2"/>
    <x v="638"/>
    <x v="92"/>
    <n v="421"/>
    <m/>
    <x v="12"/>
    <x v="3"/>
    <x v="6"/>
    <x v="0"/>
    <x v="2"/>
    <x v="2"/>
  </r>
  <r>
    <n v="1"/>
    <x v="172"/>
    <x v="1"/>
    <x v="624"/>
    <x v="1"/>
    <n v="1644"/>
    <m/>
    <x v="1"/>
    <x v="1"/>
    <x v="6"/>
    <x v="0"/>
    <x v="2"/>
    <x v="0"/>
  </r>
  <r>
    <n v="2"/>
    <x v="172"/>
    <x v="1"/>
    <x v="603"/>
    <x v="12"/>
    <n v="1375"/>
    <m/>
    <x v="1"/>
    <x v="1"/>
    <x v="6"/>
    <x v="0"/>
    <x v="2"/>
    <x v="0"/>
  </r>
  <r>
    <n v="3"/>
    <x v="172"/>
    <x v="1"/>
    <x v="609"/>
    <x v="12"/>
    <n v="443"/>
    <m/>
    <x v="1"/>
    <x v="1"/>
    <x v="6"/>
    <x v="0"/>
    <x v="2"/>
    <x v="0"/>
  </r>
  <r>
    <n v="4"/>
    <x v="172"/>
    <x v="1"/>
    <x v="624"/>
    <x v="12"/>
    <n v="726"/>
    <m/>
    <x v="1"/>
    <x v="1"/>
    <x v="6"/>
    <x v="0"/>
    <x v="2"/>
    <x v="0"/>
  </r>
  <r>
    <n v="1"/>
    <x v="172"/>
    <x v="3"/>
    <x v="627"/>
    <x v="54"/>
    <n v="1005"/>
    <m/>
    <x v="0"/>
    <x v="0"/>
    <x v="6"/>
    <x v="0"/>
    <x v="2"/>
    <x v="2"/>
  </r>
  <r>
    <n v="1"/>
    <x v="173"/>
    <x v="0"/>
    <x v="635"/>
    <x v="52"/>
    <n v="230"/>
    <m/>
    <x v="1"/>
    <x v="1"/>
    <x v="6"/>
    <x v="0"/>
    <x v="2"/>
    <x v="0"/>
  </r>
  <r>
    <n v="2"/>
    <x v="173"/>
    <x v="0"/>
    <x v="639"/>
    <x v="5"/>
    <n v="1615"/>
    <m/>
    <x v="1"/>
    <x v="1"/>
    <x v="6"/>
    <x v="0"/>
    <x v="2"/>
    <x v="0"/>
  </r>
  <r>
    <n v="3"/>
    <x v="173"/>
    <x v="0"/>
    <x v="640"/>
    <x v="17"/>
    <n v="2282"/>
    <m/>
    <x v="12"/>
    <x v="3"/>
    <x v="6"/>
    <x v="0"/>
    <x v="2"/>
    <x v="0"/>
  </r>
  <r>
    <n v="4"/>
    <x v="173"/>
    <x v="0"/>
    <x v="641"/>
    <x v="31"/>
    <n v="519"/>
    <m/>
    <x v="12"/>
    <x v="3"/>
    <x v="6"/>
    <x v="0"/>
    <x v="2"/>
    <x v="0"/>
  </r>
  <r>
    <n v="5"/>
    <x v="173"/>
    <x v="0"/>
    <x v="642"/>
    <x v="56"/>
    <n v="6025"/>
    <m/>
    <x v="14"/>
    <x v="4"/>
    <x v="6"/>
    <x v="0"/>
    <x v="2"/>
    <x v="0"/>
  </r>
  <r>
    <n v="1"/>
    <x v="173"/>
    <x v="2"/>
    <x v="638"/>
    <x v="10"/>
    <n v="129"/>
    <m/>
    <x v="12"/>
    <x v="3"/>
    <x v="6"/>
    <x v="0"/>
    <x v="2"/>
    <x v="2"/>
  </r>
  <r>
    <n v="2"/>
    <x v="173"/>
    <x v="2"/>
    <x v="643"/>
    <x v="10"/>
    <n v="321"/>
    <m/>
    <x v="16"/>
    <x v="4"/>
    <x v="6"/>
    <x v="0"/>
    <x v="2"/>
    <x v="2"/>
  </r>
  <r>
    <n v="3"/>
    <x v="173"/>
    <x v="2"/>
    <x v="644"/>
    <x v="10"/>
    <n v="434"/>
    <m/>
    <x v="16"/>
    <x v="4"/>
    <x v="6"/>
    <x v="0"/>
    <x v="2"/>
    <x v="2"/>
  </r>
  <r>
    <n v="4"/>
    <x v="173"/>
    <x v="2"/>
    <x v="645"/>
    <x v="14"/>
    <n v="325"/>
    <m/>
    <x v="16"/>
    <x v="4"/>
    <x v="6"/>
    <x v="0"/>
    <x v="2"/>
    <x v="2"/>
  </r>
  <r>
    <n v="1"/>
    <x v="173"/>
    <x v="1"/>
    <x v="624"/>
    <x v="12"/>
    <n v="2602"/>
    <m/>
    <x v="1"/>
    <x v="1"/>
    <x v="6"/>
    <x v="0"/>
    <x v="2"/>
    <x v="0"/>
  </r>
  <r>
    <n v="2"/>
    <x v="173"/>
    <x v="1"/>
    <x v="631"/>
    <x v="21"/>
    <n v="429"/>
    <m/>
    <x v="1"/>
    <x v="1"/>
    <x v="6"/>
    <x v="0"/>
    <x v="2"/>
    <x v="0"/>
  </r>
  <r>
    <n v="3"/>
    <x v="173"/>
    <x v="1"/>
    <x v="633"/>
    <x v="21"/>
    <n v="1229"/>
    <m/>
    <x v="1"/>
    <x v="1"/>
    <x v="6"/>
    <x v="0"/>
    <x v="2"/>
    <x v="0"/>
  </r>
  <r>
    <n v="4"/>
    <x v="173"/>
    <x v="1"/>
    <x v="634"/>
    <x v="21"/>
    <n v="1423"/>
    <m/>
    <x v="7"/>
    <x v="5"/>
    <x v="6"/>
    <x v="0"/>
    <x v="2"/>
    <x v="0"/>
  </r>
  <r>
    <n v="1"/>
    <x v="173"/>
    <x v="3"/>
    <x v="627"/>
    <x v="54"/>
    <n v="1057"/>
    <m/>
    <x v="0"/>
    <x v="0"/>
    <x v="6"/>
    <x v="0"/>
    <x v="2"/>
    <x v="2"/>
  </r>
  <r>
    <n v="1"/>
    <x v="174"/>
    <x v="0"/>
    <x v="642"/>
    <x v="56"/>
    <n v="666"/>
    <m/>
    <x v="14"/>
    <x v="4"/>
    <x v="6"/>
    <x v="0"/>
    <x v="2"/>
    <x v="0"/>
  </r>
  <r>
    <n v="2"/>
    <x v="174"/>
    <x v="0"/>
    <x v="646"/>
    <x v="58"/>
    <n v="4161"/>
    <m/>
    <x v="14"/>
    <x v="4"/>
    <x v="6"/>
    <x v="0"/>
    <x v="2"/>
    <x v="0"/>
  </r>
  <r>
    <n v="3"/>
    <x v="174"/>
    <x v="0"/>
    <x v="647"/>
    <x v="57"/>
    <n v="1149"/>
    <m/>
    <x v="14"/>
    <x v="4"/>
    <x v="6"/>
    <x v="0"/>
    <x v="2"/>
    <x v="0"/>
  </r>
  <r>
    <n v="4"/>
    <x v="174"/>
    <x v="0"/>
    <x v="648"/>
    <x v="31"/>
    <n v="499"/>
    <m/>
    <x v="12"/>
    <x v="3"/>
    <x v="6"/>
    <x v="0"/>
    <x v="2"/>
    <x v="0"/>
  </r>
  <r>
    <n v="5"/>
    <x v="174"/>
    <x v="0"/>
    <x v="649"/>
    <x v="3"/>
    <n v="306"/>
    <m/>
    <x v="4"/>
    <x v="3"/>
    <x v="6"/>
    <x v="0"/>
    <x v="2"/>
    <x v="0"/>
  </r>
  <r>
    <n v="6"/>
    <x v="174"/>
    <x v="0"/>
    <x v="650"/>
    <x v="11"/>
    <n v="3407"/>
    <m/>
    <x v="0"/>
    <x v="0"/>
    <x v="6"/>
    <x v="0"/>
    <x v="2"/>
    <x v="0"/>
  </r>
  <r>
    <n v="1"/>
    <x v="174"/>
    <x v="2"/>
    <x v="644"/>
    <x v="10"/>
    <n v="8415"/>
    <m/>
    <x v="16"/>
    <x v="4"/>
    <x v="6"/>
    <x v="0"/>
    <x v="2"/>
    <x v="2"/>
  </r>
  <r>
    <n v="1"/>
    <x v="174"/>
    <x v="1"/>
    <x v="634"/>
    <x v="21"/>
    <n v="2913"/>
    <m/>
    <x v="7"/>
    <x v="5"/>
    <x v="6"/>
    <x v="0"/>
    <x v="2"/>
    <x v="0"/>
  </r>
  <r>
    <n v="2"/>
    <x v="174"/>
    <x v="1"/>
    <x v="635"/>
    <x v="21"/>
    <n v="2093"/>
    <m/>
    <x v="1"/>
    <x v="1"/>
    <x v="6"/>
    <x v="0"/>
    <x v="2"/>
    <x v="0"/>
  </r>
  <r>
    <n v="1"/>
    <x v="175"/>
    <x v="0"/>
    <x v="650"/>
    <x v="11"/>
    <n v="11991"/>
    <m/>
    <x v="0"/>
    <x v="0"/>
    <x v="6"/>
    <x v="0"/>
    <x v="2"/>
    <x v="0"/>
  </r>
  <r>
    <n v="1"/>
    <x v="175"/>
    <x v="1"/>
    <x v="631"/>
    <x v="12"/>
    <n v="78"/>
    <m/>
    <x v="1"/>
    <x v="1"/>
    <x v="6"/>
    <x v="0"/>
    <x v="2"/>
    <x v="0"/>
  </r>
  <r>
    <n v="2"/>
    <x v="175"/>
    <x v="1"/>
    <x v="633"/>
    <x v="12"/>
    <n v="756"/>
    <m/>
    <x v="1"/>
    <x v="1"/>
    <x v="6"/>
    <x v="0"/>
    <x v="2"/>
    <x v="0"/>
  </r>
  <r>
    <n v="3"/>
    <x v="175"/>
    <x v="1"/>
    <x v="635"/>
    <x v="12"/>
    <n v="2222"/>
    <m/>
    <x v="1"/>
    <x v="1"/>
    <x v="6"/>
    <x v="0"/>
    <x v="2"/>
    <x v="0"/>
  </r>
  <r>
    <n v="4"/>
    <x v="175"/>
    <x v="1"/>
    <x v="639"/>
    <x v="12"/>
    <n v="721"/>
    <m/>
    <x v="1"/>
    <x v="1"/>
    <x v="6"/>
    <x v="0"/>
    <x v="2"/>
    <x v="0"/>
  </r>
  <r>
    <n v="1"/>
    <x v="176"/>
    <x v="0"/>
    <x v="650"/>
    <x v="11"/>
    <n v="130"/>
    <m/>
    <x v="0"/>
    <x v="0"/>
    <x v="6"/>
    <x v="0"/>
    <x v="2"/>
    <x v="0"/>
  </r>
  <r>
    <n v="2"/>
    <x v="176"/>
    <x v="0"/>
    <x v="651"/>
    <x v="15"/>
    <n v="2472"/>
    <m/>
    <x v="0"/>
    <x v="0"/>
    <x v="6"/>
    <x v="0"/>
    <x v="2"/>
    <x v="0"/>
  </r>
  <r>
    <n v="3"/>
    <x v="176"/>
    <x v="0"/>
    <x v="652"/>
    <x v="3"/>
    <n v="291"/>
    <m/>
    <x v="4"/>
    <x v="3"/>
    <x v="6"/>
    <x v="0"/>
    <x v="2"/>
    <x v="0"/>
  </r>
  <r>
    <n v="4"/>
    <x v="176"/>
    <x v="0"/>
    <x v="653"/>
    <x v="5"/>
    <n v="2792"/>
    <m/>
    <x v="1"/>
    <x v="1"/>
    <x v="6"/>
    <x v="0"/>
    <x v="2"/>
    <x v="0"/>
  </r>
  <r>
    <n v="1"/>
    <x v="176"/>
    <x v="2"/>
    <x v="654"/>
    <x v="39"/>
    <n v="450"/>
    <m/>
    <x v="16"/>
    <x v="4"/>
    <x v="6"/>
    <x v="0"/>
    <x v="2"/>
    <x v="2"/>
  </r>
  <r>
    <n v="2"/>
    <x v="176"/>
    <x v="2"/>
    <x v="655"/>
    <x v="6"/>
    <n v="7360"/>
    <m/>
    <x v="16"/>
    <x v="4"/>
    <x v="6"/>
    <x v="0"/>
    <x v="2"/>
    <x v="2"/>
  </r>
  <r>
    <n v="1"/>
    <x v="177"/>
    <x v="0"/>
    <x v="653"/>
    <x v="5"/>
    <n v="9221"/>
    <m/>
    <x v="1"/>
    <x v="1"/>
    <x v="6"/>
    <x v="0"/>
    <x v="2"/>
    <x v="0"/>
  </r>
  <r>
    <n v="1"/>
    <x v="177"/>
    <x v="2"/>
    <x v="655"/>
    <x v="39"/>
    <n v="1593"/>
    <m/>
    <x v="16"/>
    <x v="4"/>
    <x v="6"/>
    <x v="0"/>
    <x v="2"/>
    <x v="2"/>
  </r>
  <r>
    <n v="2"/>
    <x v="177"/>
    <x v="2"/>
    <x v="656"/>
    <x v="29"/>
    <n v="450"/>
    <m/>
    <x v="16"/>
    <x v="4"/>
    <x v="6"/>
    <x v="0"/>
    <x v="2"/>
    <x v="2"/>
  </r>
  <r>
    <n v="3"/>
    <x v="177"/>
    <x v="2"/>
    <x v="657"/>
    <x v="29"/>
    <n v="6854"/>
    <m/>
    <x v="16"/>
    <x v="4"/>
    <x v="6"/>
    <x v="0"/>
    <x v="2"/>
    <x v="2"/>
  </r>
  <r>
    <n v="1"/>
    <x v="177"/>
    <x v="1"/>
    <x v="658"/>
    <x v="13"/>
    <n v="3042"/>
    <m/>
    <x v="11"/>
    <x v="3"/>
    <x v="6"/>
    <x v="0"/>
    <x v="2"/>
    <x v="3"/>
  </r>
  <r>
    <n v="1"/>
    <x v="178"/>
    <x v="0"/>
    <x v="659"/>
    <x v="31"/>
    <n v="150"/>
    <m/>
    <x v="3"/>
    <x v="3"/>
    <x v="6"/>
    <x v="0"/>
    <x v="2"/>
    <x v="0"/>
  </r>
  <r>
    <n v="2"/>
    <x v="178"/>
    <x v="0"/>
    <x v="660"/>
    <x v="3"/>
    <n v="150"/>
    <m/>
    <x v="4"/>
    <x v="3"/>
    <x v="6"/>
    <x v="0"/>
    <x v="2"/>
    <x v="0"/>
  </r>
  <r>
    <n v="3"/>
    <x v="178"/>
    <x v="0"/>
    <x v="661"/>
    <x v="59"/>
    <n v="4553"/>
    <m/>
    <x v="8"/>
    <x v="6"/>
    <x v="6"/>
    <x v="0"/>
    <x v="2"/>
    <x v="0"/>
  </r>
  <r>
    <n v="4"/>
    <x v="178"/>
    <x v="0"/>
    <x v="662"/>
    <x v="27"/>
    <n v="4062"/>
    <m/>
    <x v="8"/>
    <x v="6"/>
    <x v="6"/>
    <x v="0"/>
    <x v="2"/>
    <x v="0"/>
  </r>
  <r>
    <n v="1"/>
    <x v="178"/>
    <x v="2"/>
    <x v="657"/>
    <x v="29"/>
    <n v="2918"/>
    <m/>
    <x v="16"/>
    <x v="4"/>
    <x v="6"/>
    <x v="0"/>
    <x v="2"/>
    <x v="2"/>
  </r>
  <r>
    <n v="1"/>
    <x v="178"/>
    <x v="1"/>
    <x v="658"/>
    <x v="13"/>
    <n v="3406"/>
    <m/>
    <x v="11"/>
    <x v="3"/>
    <x v="6"/>
    <x v="0"/>
    <x v="2"/>
    <x v="3"/>
  </r>
  <r>
    <n v="2"/>
    <x v="178"/>
    <x v="1"/>
    <x v="653"/>
    <x v="1"/>
    <n v="2030"/>
    <m/>
    <x v="1"/>
    <x v="1"/>
    <x v="6"/>
    <x v="0"/>
    <x v="2"/>
    <x v="0"/>
  </r>
  <r>
    <n v="1"/>
    <x v="179"/>
    <x v="0"/>
    <x v="662"/>
    <x v="27"/>
    <n v="109"/>
    <m/>
    <x v="8"/>
    <x v="6"/>
    <x v="6"/>
    <x v="0"/>
    <x v="2"/>
    <x v="0"/>
  </r>
  <r>
    <n v="2"/>
    <x v="179"/>
    <x v="0"/>
    <x v="663"/>
    <x v="8"/>
    <n v="2276"/>
    <m/>
    <x v="8"/>
    <x v="6"/>
    <x v="6"/>
    <x v="0"/>
    <x v="2"/>
    <x v="0"/>
  </r>
  <r>
    <n v="3"/>
    <x v="179"/>
    <x v="0"/>
    <x v="664"/>
    <x v="3"/>
    <n v="150"/>
    <m/>
    <x v="4"/>
    <x v="3"/>
    <x v="6"/>
    <x v="0"/>
    <x v="2"/>
    <x v="0"/>
  </r>
  <r>
    <n v="4"/>
    <x v="179"/>
    <x v="0"/>
    <x v="665"/>
    <x v="4"/>
    <n v="147"/>
    <m/>
    <x v="3"/>
    <x v="3"/>
    <x v="6"/>
    <x v="0"/>
    <x v="2"/>
    <x v="0"/>
  </r>
  <r>
    <n v="5"/>
    <x v="179"/>
    <x v="0"/>
    <x v="666"/>
    <x v="22"/>
    <n v="5712"/>
    <m/>
    <x v="1"/>
    <x v="1"/>
    <x v="6"/>
    <x v="0"/>
    <x v="2"/>
    <x v="0"/>
  </r>
  <r>
    <n v="1"/>
    <x v="179"/>
    <x v="1"/>
    <x v="653"/>
    <x v="1"/>
    <n v="5926"/>
    <m/>
    <x v="1"/>
    <x v="1"/>
    <x v="6"/>
    <x v="0"/>
    <x v="2"/>
    <x v="0"/>
  </r>
  <r>
    <n v="1"/>
    <x v="180"/>
    <x v="0"/>
    <x v="666"/>
    <x v="22"/>
    <n v="2289"/>
    <m/>
    <x v="1"/>
    <x v="1"/>
    <x v="6"/>
    <x v="0"/>
    <x v="2"/>
    <x v="0"/>
  </r>
  <r>
    <n v="2"/>
    <x v="180"/>
    <x v="0"/>
    <x v="667"/>
    <x v="50"/>
    <n v="3006"/>
    <m/>
    <x v="7"/>
    <x v="5"/>
    <x v="6"/>
    <x v="0"/>
    <x v="2"/>
    <x v="0"/>
  </r>
  <r>
    <n v="3"/>
    <x v="180"/>
    <x v="0"/>
    <x v="668"/>
    <x v="23"/>
    <n v="1504"/>
    <m/>
    <x v="7"/>
    <x v="5"/>
    <x v="6"/>
    <x v="0"/>
    <x v="2"/>
    <x v="0"/>
  </r>
  <r>
    <n v="4"/>
    <x v="180"/>
    <x v="0"/>
    <x v="669"/>
    <x v="22"/>
    <n v="1003"/>
    <m/>
    <x v="1"/>
    <x v="1"/>
    <x v="6"/>
    <x v="0"/>
    <x v="2"/>
    <x v="0"/>
  </r>
  <r>
    <n v="5"/>
    <x v="180"/>
    <x v="0"/>
    <x v="670"/>
    <x v="4"/>
    <n v="1913"/>
    <m/>
    <x v="12"/>
    <x v="3"/>
    <x v="6"/>
    <x v="0"/>
    <x v="2"/>
    <x v="0"/>
  </r>
  <r>
    <n v="1"/>
    <x v="180"/>
    <x v="1"/>
    <x v="653"/>
    <x v="1"/>
    <n v="264"/>
    <m/>
    <x v="1"/>
    <x v="1"/>
    <x v="6"/>
    <x v="0"/>
    <x v="2"/>
    <x v="0"/>
  </r>
  <r>
    <n v="1"/>
    <x v="181"/>
    <x v="0"/>
    <x v="670"/>
    <x v="4"/>
    <n v="752"/>
    <m/>
    <x v="12"/>
    <x v="3"/>
    <x v="6"/>
    <x v="0"/>
    <x v="2"/>
    <x v="0"/>
  </r>
  <r>
    <n v="2"/>
    <x v="181"/>
    <x v="0"/>
    <x v="671"/>
    <x v="17"/>
    <n v="134"/>
    <m/>
    <x v="12"/>
    <x v="3"/>
    <x v="6"/>
    <x v="0"/>
    <x v="2"/>
    <x v="0"/>
  </r>
  <r>
    <n v="3"/>
    <x v="181"/>
    <x v="0"/>
    <x v="672"/>
    <x v="57"/>
    <n v="1342"/>
    <m/>
    <x v="16"/>
    <x v="4"/>
    <x v="6"/>
    <x v="0"/>
    <x v="2"/>
    <x v="0"/>
  </r>
  <r>
    <n v="4"/>
    <x v="181"/>
    <x v="0"/>
    <x v="673"/>
    <x v="44"/>
    <n v="7203"/>
    <m/>
    <x v="16"/>
    <x v="4"/>
    <x v="6"/>
    <x v="0"/>
    <x v="2"/>
    <x v="0"/>
  </r>
  <r>
    <n v="1"/>
    <x v="181"/>
    <x v="1"/>
    <x v="666"/>
    <x v="1"/>
    <n v="4881"/>
    <m/>
    <x v="1"/>
    <x v="1"/>
    <x v="6"/>
    <x v="0"/>
    <x v="2"/>
    <x v="0"/>
  </r>
  <r>
    <n v="1"/>
    <x v="181"/>
    <x v="2"/>
    <x v="657"/>
    <x v="39"/>
    <n v="450"/>
    <m/>
    <x v="16"/>
    <x v="4"/>
    <x v="6"/>
    <x v="0"/>
    <x v="2"/>
    <x v="2"/>
  </r>
  <r>
    <n v="2"/>
    <x v="181"/>
    <x v="2"/>
    <x v="674"/>
    <x v="39"/>
    <n v="2743"/>
    <m/>
    <x v="17"/>
    <x v="4"/>
    <x v="6"/>
    <x v="0"/>
    <x v="2"/>
    <x v="2"/>
  </r>
  <r>
    <n v="1"/>
    <x v="182"/>
    <x v="0"/>
    <x v="673"/>
    <x v="44"/>
    <n v="45"/>
    <m/>
    <x v="16"/>
    <x v="4"/>
    <x v="6"/>
    <x v="0"/>
    <x v="2"/>
    <x v="0"/>
  </r>
  <r>
    <n v="2"/>
    <x v="182"/>
    <x v="0"/>
    <x v="675"/>
    <x v="56"/>
    <n v="5410"/>
    <m/>
    <x v="16"/>
    <x v="4"/>
    <x v="6"/>
    <x v="0"/>
    <x v="2"/>
    <x v="0"/>
  </r>
  <r>
    <n v="3"/>
    <x v="182"/>
    <x v="0"/>
    <x v="676"/>
    <x v="17"/>
    <n v="500"/>
    <m/>
    <x v="12"/>
    <x v="3"/>
    <x v="6"/>
    <x v="0"/>
    <x v="2"/>
    <x v="0"/>
  </r>
  <r>
    <n v="4"/>
    <x v="182"/>
    <x v="0"/>
    <x v="677"/>
    <x v="16"/>
    <n v="158"/>
    <m/>
    <x v="4"/>
    <x v="3"/>
    <x v="6"/>
    <x v="0"/>
    <x v="2"/>
    <x v="0"/>
  </r>
  <r>
    <n v="5"/>
    <x v="182"/>
    <x v="0"/>
    <x v="678"/>
    <x v="11"/>
    <n v="1465"/>
    <m/>
    <x v="0"/>
    <x v="0"/>
    <x v="6"/>
    <x v="0"/>
    <x v="2"/>
    <x v="0"/>
  </r>
  <r>
    <n v="1"/>
    <x v="182"/>
    <x v="2"/>
    <x v="674"/>
    <x v="39"/>
    <n v="4168"/>
    <m/>
    <x v="17"/>
    <x v="4"/>
    <x v="6"/>
    <x v="0"/>
    <x v="2"/>
    <x v="2"/>
  </r>
  <r>
    <n v="1"/>
    <x v="182"/>
    <x v="1"/>
    <x v="666"/>
    <x v="21"/>
    <n v="876"/>
    <m/>
    <x v="1"/>
    <x v="1"/>
    <x v="6"/>
    <x v="0"/>
    <x v="2"/>
    <x v="0"/>
  </r>
  <r>
    <n v="2"/>
    <x v="182"/>
    <x v="1"/>
    <x v="667"/>
    <x v="21"/>
    <n v="2819"/>
    <m/>
    <x v="7"/>
    <x v="5"/>
    <x v="6"/>
    <x v="0"/>
    <x v="2"/>
    <x v="0"/>
  </r>
  <r>
    <n v="3"/>
    <x v="182"/>
    <x v="1"/>
    <x v="668"/>
    <x v="21"/>
    <n v="1509"/>
    <m/>
    <x v="7"/>
    <x v="5"/>
    <x v="6"/>
    <x v="0"/>
    <x v="2"/>
    <x v="0"/>
  </r>
  <r>
    <n v="4"/>
    <x v="182"/>
    <x v="1"/>
    <x v="669"/>
    <x v="21"/>
    <n v="979"/>
    <m/>
    <x v="1"/>
    <x v="1"/>
    <x v="6"/>
    <x v="0"/>
    <x v="2"/>
    <x v="0"/>
  </r>
  <r>
    <n v="1"/>
    <x v="183"/>
    <x v="0"/>
    <x v="678"/>
    <x v="11"/>
    <n v="14045"/>
    <m/>
    <x v="0"/>
    <x v="0"/>
    <x v="6"/>
    <x v="0"/>
    <x v="2"/>
    <x v="0"/>
  </r>
  <r>
    <n v="1"/>
    <x v="183"/>
    <x v="1"/>
    <x v="653"/>
    <x v="12"/>
    <n v="643"/>
    <m/>
    <x v="1"/>
    <x v="1"/>
    <x v="6"/>
    <x v="0"/>
    <x v="2"/>
    <x v="0"/>
  </r>
  <r>
    <n v="2"/>
    <x v="183"/>
    <x v="1"/>
    <x v="291"/>
    <x v="12"/>
    <n v="60"/>
    <m/>
    <x v="21"/>
    <x v="2"/>
    <x v="6"/>
    <x v="0"/>
    <x v="2"/>
    <x v="1"/>
  </r>
  <r>
    <n v="3"/>
    <x v="183"/>
    <x v="1"/>
    <x v="666"/>
    <x v="12"/>
    <n v="1543"/>
    <m/>
    <x v="1"/>
    <x v="1"/>
    <x v="6"/>
    <x v="0"/>
    <x v="2"/>
    <x v="0"/>
  </r>
  <r>
    <n v="1"/>
    <x v="184"/>
    <x v="0"/>
    <x v="678"/>
    <x v="11"/>
    <n v="1637"/>
    <m/>
    <x v="0"/>
    <x v="0"/>
    <x v="6"/>
    <x v="0"/>
    <x v="2"/>
    <x v="0"/>
  </r>
  <r>
    <n v="2"/>
    <x v="184"/>
    <x v="0"/>
    <x v="679"/>
    <x v="16"/>
    <n v="150"/>
    <m/>
    <x v="4"/>
    <x v="3"/>
    <x v="6"/>
    <x v="0"/>
    <x v="2"/>
    <x v="0"/>
  </r>
  <r>
    <n v="3"/>
    <x v="184"/>
    <x v="0"/>
    <x v="680"/>
    <x v="17"/>
    <n v="149"/>
    <m/>
    <x v="3"/>
    <x v="3"/>
    <x v="6"/>
    <x v="0"/>
    <x v="2"/>
    <x v="0"/>
  </r>
  <r>
    <n v="4"/>
    <x v="184"/>
    <x v="0"/>
    <x v="681"/>
    <x v="5"/>
    <n v="4171"/>
    <m/>
    <x v="1"/>
    <x v="1"/>
    <x v="6"/>
    <x v="0"/>
    <x v="2"/>
    <x v="0"/>
  </r>
  <r>
    <n v="1"/>
    <x v="184"/>
    <x v="2"/>
    <x v="682"/>
    <x v="19"/>
    <n v="303"/>
    <m/>
    <x v="4"/>
    <x v="3"/>
    <x v="6"/>
    <x v="0"/>
    <x v="2"/>
    <x v="2"/>
  </r>
  <r>
    <n v="2"/>
    <x v="184"/>
    <x v="2"/>
    <x v="683"/>
    <x v="24"/>
    <n v="450"/>
    <m/>
    <x v="0"/>
    <x v="0"/>
    <x v="6"/>
    <x v="0"/>
    <x v="2"/>
    <x v="2"/>
  </r>
  <r>
    <n v="3"/>
    <x v="184"/>
    <x v="2"/>
    <x v="684"/>
    <x v="24"/>
    <n v="6959"/>
    <m/>
    <x v="0"/>
    <x v="0"/>
    <x v="6"/>
    <x v="0"/>
    <x v="2"/>
    <x v="2"/>
  </r>
  <r>
    <n v="1"/>
    <x v="184"/>
    <x v="1"/>
    <x v="685"/>
    <x v="53"/>
    <n v="1256"/>
    <m/>
    <x v="11"/>
    <x v="3"/>
    <x v="6"/>
    <x v="0"/>
    <x v="2"/>
    <x v="3"/>
  </r>
  <r>
    <n v="1"/>
    <x v="184"/>
    <x v="3"/>
    <x v="684"/>
    <x v="24"/>
    <n v="13"/>
    <m/>
    <x v="0"/>
    <x v="0"/>
    <x v="6"/>
    <x v="0"/>
    <x v="2"/>
    <x v="2"/>
  </r>
  <r>
    <n v="1"/>
    <x v="185"/>
    <x v="0"/>
    <x v="681"/>
    <x v="5"/>
    <n v="9696"/>
    <m/>
    <x v="1"/>
    <x v="1"/>
    <x v="6"/>
    <x v="0"/>
    <x v="2"/>
    <x v="0"/>
  </r>
  <r>
    <n v="1"/>
    <x v="185"/>
    <x v="2"/>
    <x v="684"/>
    <x v="24"/>
    <n v="788"/>
    <m/>
    <x v="0"/>
    <x v="0"/>
    <x v="6"/>
    <x v="0"/>
    <x v="2"/>
    <x v="2"/>
  </r>
  <r>
    <n v="2"/>
    <x v="185"/>
    <x v="2"/>
    <x v="684"/>
    <x v="91"/>
    <n v="450"/>
    <m/>
    <x v="0"/>
    <x v="0"/>
    <x v="6"/>
    <x v="0"/>
    <x v="2"/>
    <x v="2"/>
  </r>
  <r>
    <n v="3"/>
    <x v="185"/>
    <x v="2"/>
    <x v="686"/>
    <x v="91"/>
    <n v="6961"/>
    <m/>
    <x v="0"/>
    <x v="0"/>
    <x v="6"/>
    <x v="0"/>
    <x v="2"/>
    <x v="2"/>
  </r>
  <r>
    <n v="4"/>
    <x v="185"/>
    <x v="2"/>
    <x v="684"/>
    <x v="51"/>
    <n v="4295"/>
    <m/>
    <x v="0"/>
    <x v="0"/>
    <x v="6"/>
    <x v="0"/>
    <x v="2"/>
    <x v="2"/>
  </r>
  <r>
    <n v="1"/>
    <x v="186"/>
    <x v="0"/>
    <x v="681"/>
    <x v="5"/>
    <n v="988"/>
    <m/>
    <x v="1"/>
    <x v="1"/>
    <x v="6"/>
    <x v="0"/>
    <x v="2"/>
    <x v="0"/>
  </r>
  <r>
    <n v="2"/>
    <x v="186"/>
    <x v="0"/>
    <x v="687"/>
    <x v="17"/>
    <n v="147"/>
    <m/>
    <x v="3"/>
    <x v="3"/>
    <x v="6"/>
    <x v="0"/>
    <x v="2"/>
    <x v="0"/>
  </r>
  <r>
    <n v="3"/>
    <x v="186"/>
    <x v="0"/>
    <x v="688"/>
    <x v="16"/>
    <n v="149"/>
    <m/>
    <x v="4"/>
    <x v="3"/>
    <x v="6"/>
    <x v="0"/>
    <x v="2"/>
    <x v="0"/>
  </r>
  <r>
    <n v="4"/>
    <x v="186"/>
    <x v="0"/>
    <x v="689"/>
    <x v="38"/>
    <n v="7339"/>
    <m/>
    <x v="8"/>
    <x v="6"/>
    <x v="6"/>
    <x v="0"/>
    <x v="2"/>
    <x v="0"/>
  </r>
  <r>
    <n v="5"/>
    <x v="186"/>
    <x v="0"/>
    <x v="690"/>
    <x v="9"/>
    <n v="903"/>
    <m/>
    <x v="8"/>
    <x v="6"/>
    <x v="6"/>
    <x v="0"/>
    <x v="2"/>
    <x v="0"/>
  </r>
  <r>
    <n v="1"/>
    <x v="186"/>
    <x v="2"/>
    <x v="684"/>
    <x v="93"/>
    <n v="2118"/>
    <m/>
    <x v="0"/>
    <x v="0"/>
    <x v="6"/>
    <x v="0"/>
    <x v="2"/>
    <x v="2"/>
  </r>
  <r>
    <n v="2"/>
    <x v="186"/>
    <x v="2"/>
    <x v="691"/>
    <x v="19"/>
    <n v="302"/>
    <m/>
    <x v="4"/>
    <x v="3"/>
    <x v="6"/>
    <x v="0"/>
    <x v="2"/>
    <x v="2"/>
  </r>
  <r>
    <n v="3"/>
    <x v="186"/>
    <x v="2"/>
    <x v="692"/>
    <x v="94"/>
    <n v="3500"/>
    <m/>
    <x v="8"/>
    <x v="6"/>
    <x v="6"/>
    <x v="0"/>
    <x v="2"/>
    <x v="2"/>
  </r>
  <r>
    <n v="1"/>
    <x v="186"/>
    <x v="1"/>
    <x v="681"/>
    <x v="1"/>
    <n v="3496"/>
    <m/>
    <x v="1"/>
    <x v="1"/>
    <x v="6"/>
    <x v="0"/>
    <x v="2"/>
    <x v="0"/>
  </r>
  <r>
    <n v="1"/>
    <x v="187"/>
    <x v="0"/>
    <x v="690"/>
    <x v="9"/>
    <n v="2758"/>
    <m/>
    <x v="8"/>
    <x v="6"/>
    <x v="6"/>
    <x v="0"/>
    <x v="2"/>
    <x v="0"/>
  </r>
  <r>
    <n v="2"/>
    <x v="187"/>
    <x v="0"/>
    <x v="693"/>
    <x v="16"/>
    <n v="153"/>
    <m/>
    <x v="4"/>
    <x v="3"/>
    <x v="6"/>
    <x v="0"/>
    <x v="2"/>
    <x v="0"/>
  </r>
  <r>
    <n v="3"/>
    <x v="187"/>
    <x v="0"/>
    <x v="694"/>
    <x v="17"/>
    <n v="1364"/>
    <m/>
    <x v="12"/>
    <x v="3"/>
    <x v="6"/>
    <x v="0"/>
    <x v="2"/>
    <x v="0"/>
  </r>
  <r>
    <n v="4"/>
    <x v="187"/>
    <x v="0"/>
    <x v="695"/>
    <x v="4"/>
    <n v="1283"/>
    <m/>
    <x v="12"/>
    <x v="3"/>
    <x v="6"/>
    <x v="0"/>
    <x v="2"/>
    <x v="0"/>
  </r>
  <r>
    <n v="5"/>
    <x v="187"/>
    <x v="0"/>
    <x v="696"/>
    <x v="58"/>
    <n v="2709"/>
    <m/>
    <x v="16"/>
    <x v="4"/>
    <x v="6"/>
    <x v="0"/>
    <x v="2"/>
    <x v="0"/>
  </r>
  <r>
    <n v="1"/>
    <x v="187"/>
    <x v="1"/>
    <x v="681"/>
    <x v="1"/>
    <n v="6054"/>
    <m/>
    <x v="1"/>
    <x v="1"/>
    <x v="6"/>
    <x v="0"/>
    <x v="2"/>
    <x v="0"/>
  </r>
  <r>
    <n v="1"/>
    <x v="187"/>
    <x v="2"/>
    <x v="697"/>
    <x v="94"/>
    <n v="9900"/>
    <m/>
    <x v="8"/>
    <x v="6"/>
    <x v="6"/>
    <x v="0"/>
    <x v="2"/>
    <x v="2"/>
  </r>
  <r>
    <n v="1"/>
    <x v="188"/>
    <x v="0"/>
    <x v="696"/>
    <x v="58"/>
    <n v="3151"/>
    <m/>
    <x v="16"/>
    <x v="4"/>
    <x v="6"/>
    <x v="0"/>
    <x v="2"/>
    <x v="0"/>
  </r>
  <r>
    <n v="2"/>
    <x v="188"/>
    <x v="0"/>
    <x v="696"/>
    <x v="57"/>
    <n v="6064"/>
    <m/>
    <x v="16"/>
    <x v="4"/>
    <x v="6"/>
    <x v="0"/>
    <x v="2"/>
    <x v="0"/>
  </r>
  <r>
    <n v="1"/>
    <x v="188"/>
    <x v="1"/>
    <x v="681"/>
    <x v="1"/>
    <n v="920"/>
    <m/>
    <x v="1"/>
    <x v="1"/>
    <x v="6"/>
    <x v="0"/>
    <x v="2"/>
    <x v="0"/>
  </r>
  <r>
    <n v="1"/>
    <x v="188"/>
    <x v="2"/>
    <x v="698"/>
    <x v="95"/>
    <n v="1613"/>
    <m/>
    <x v="8"/>
    <x v="6"/>
    <x v="6"/>
    <x v="0"/>
    <x v="2"/>
    <x v="2"/>
  </r>
  <r>
    <n v="2"/>
    <x v="188"/>
    <x v="2"/>
    <x v="691"/>
    <x v="19"/>
    <n v="300"/>
    <m/>
    <x v="4"/>
    <x v="3"/>
    <x v="6"/>
    <x v="0"/>
    <x v="2"/>
    <x v="2"/>
  </r>
  <r>
    <n v="3"/>
    <x v="188"/>
    <x v="2"/>
    <x v="699"/>
    <x v="36"/>
    <n v="450"/>
    <m/>
    <x v="3"/>
    <x v="3"/>
    <x v="6"/>
    <x v="0"/>
    <x v="2"/>
    <x v="2"/>
  </r>
  <r>
    <n v="4"/>
    <x v="188"/>
    <x v="2"/>
    <x v="700"/>
    <x v="36"/>
    <n v="425"/>
    <m/>
    <x v="3"/>
    <x v="3"/>
    <x v="6"/>
    <x v="0"/>
    <x v="2"/>
    <x v="2"/>
  </r>
  <r>
    <n v="5"/>
    <x v="188"/>
    <x v="2"/>
    <x v="701"/>
    <x v="14"/>
    <n v="450"/>
    <m/>
    <x v="12"/>
    <x v="3"/>
    <x v="6"/>
    <x v="0"/>
    <x v="2"/>
    <x v="2"/>
  </r>
  <r>
    <n v="6"/>
    <x v="188"/>
    <x v="2"/>
    <x v="702"/>
    <x v="14"/>
    <n v="550"/>
    <m/>
    <x v="12"/>
    <x v="3"/>
    <x v="6"/>
    <x v="0"/>
    <x v="2"/>
    <x v="2"/>
  </r>
  <r>
    <n v="7"/>
    <x v="188"/>
    <x v="2"/>
    <x v="703"/>
    <x v="14"/>
    <n v="2899"/>
    <m/>
    <x v="16"/>
    <x v="4"/>
    <x v="6"/>
    <x v="0"/>
    <x v="2"/>
    <x v="2"/>
  </r>
  <r>
    <n v="1"/>
    <x v="189"/>
    <x v="0"/>
    <x v="704"/>
    <x v="57"/>
    <n v="77"/>
    <m/>
    <x v="16"/>
    <x v="4"/>
    <x v="6"/>
    <x v="0"/>
    <x v="2"/>
    <x v="0"/>
  </r>
  <r>
    <n v="2"/>
    <x v="189"/>
    <x v="0"/>
    <x v="705"/>
    <x v="4"/>
    <n v="602"/>
    <m/>
    <x v="12"/>
    <x v="3"/>
    <x v="6"/>
    <x v="0"/>
    <x v="2"/>
    <x v="0"/>
  </r>
  <r>
    <n v="3"/>
    <x v="189"/>
    <x v="0"/>
    <x v="706"/>
    <x v="31"/>
    <n v="51"/>
    <m/>
    <x v="3"/>
    <x v="3"/>
    <x v="6"/>
    <x v="0"/>
    <x v="2"/>
    <x v="0"/>
  </r>
  <r>
    <n v="4"/>
    <x v="189"/>
    <x v="0"/>
    <x v="707"/>
    <x v="22"/>
    <n v="1063"/>
    <m/>
    <x v="1"/>
    <x v="1"/>
    <x v="6"/>
    <x v="0"/>
    <x v="2"/>
    <x v="0"/>
  </r>
  <r>
    <n v="5"/>
    <x v="189"/>
    <x v="0"/>
    <x v="708"/>
    <x v="23"/>
    <n v="4507"/>
    <m/>
    <x v="7"/>
    <x v="5"/>
    <x v="6"/>
    <x v="0"/>
    <x v="2"/>
    <x v="0"/>
  </r>
  <r>
    <n v="6"/>
    <x v="189"/>
    <x v="0"/>
    <x v="709"/>
    <x v="22"/>
    <n v="2671"/>
    <m/>
    <x v="1"/>
    <x v="1"/>
    <x v="6"/>
    <x v="0"/>
    <x v="2"/>
    <x v="0"/>
  </r>
  <r>
    <n v="1"/>
    <x v="190"/>
    <x v="0"/>
    <x v="709"/>
    <x v="22"/>
    <n v="9526"/>
    <m/>
    <x v="1"/>
    <x v="1"/>
    <x v="6"/>
    <x v="0"/>
    <x v="2"/>
    <x v="0"/>
  </r>
  <r>
    <n v="1"/>
    <x v="190"/>
    <x v="2"/>
    <x v="710"/>
    <x v="14"/>
    <n v="2273"/>
    <m/>
    <x v="17"/>
    <x v="4"/>
    <x v="6"/>
    <x v="0"/>
    <x v="2"/>
    <x v="2"/>
  </r>
  <r>
    <n v="2"/>
    <x v="190"/>
    <x v="2"/>
    <x v="711"/>
    <x v="10"/>
    <n v="450"/>
    <m/>
    <x v="17"/>
    <x v="4"/>
    <x v="6"/>
    <x v="0"/>
    <x v="2"/>
    <x v="2"/>
  </r>
  <r>
    <n v="3"/>
    <x v="190"/>
    <x v="2"/>
    <x v="712"/>
    <x v="10"/>
    <n v="3726"/>
    <m/>
    <x v="17"/>
    <x v="4"/>
    <x v="6"/>
    <x v="0"/>
    <x v="2"/>
    <x v="2"/>
  </r>
  <r>
    <n v="1"/>
    <x v="191"/>
    <x v="0"/>
    <x v="709"/>
    <x v="22"/>
    <n v="5382"/>
    <m/>
    <x v="1"/>
    <x v="1"/>
    <x v="6"/>
    <x v="0"/>
    <x v="2"/>
    <x v="0"/>
  </r>
  <r>
    <n v="1"/>
    <x v="191"/>
    <x v="2"/>
    <x v="712"/>
    <x v="10"/>
    <n v="5239"/>
    <m/>
    <x v="17"/>
    <x v="4"/>
    <x v="6"/>
    <x v="0"/>
    <x v="2"/>
    <x v="2"/>
  </r>
  <r>
    <n v="2"/>
    <x v="191"/>
    <x v="2"/>
    <x v="713"/>
    <x v="39"/>
    <n v="3760"/>
    <m/>
    <x v="17"/>
    <x v="4"/>
    <x v="6"/>
    <x v="0"/>
    <x v="2"/>
    <x v="2"/>
  </r>
  <r>
    <n v="1"/>
    <x v="191"/>
    <x v="1"/>
    <x v="707"/>
    <x v="1"/>
    <n v="560"/>
    <m/>
    <x v="1"/>
    <x v="1"/>
    <x v="6"/>
    <x v="0"/>
    <x v="2"/>
    <x v="0"/>
  </r>
  <r>
    <n v="2"/>
    <x v="191"/>
    <x v="1"/>
    <x v="708"/>
    <x v="1"/>
    <n v="4167"/>
    <m/>
    <x v="7"/>
    <x v="5"/>
    <x v="6"/>
    <x v="0"/>
    <x v="2"/>
    <x v="0"/>
  </r>
  <r>
    <n v="1"/>
    <x v="192"/>
    <x v="0"/>
    <x v="714"/>
    <x v="5"/>
    <n v="347"/>
    <m/>
    <x v="1"/>
    <x v="1"/>
    <x v="6"/>
    <x v="0"/>
    <x v="2"/>
    <x v="0"/>
  </r>
  <r>
    <n v="2"/>
    <x v="192"/>
    <x v="0"/>
    <x v="715"/>
    <x v="62"/>
    <n v="4821"/>
    <m/>
    <x v="8"/>
    <x v="6"/>
    <x v="6"/>
    <x v="0"/>
    <x v="2"/>
    <x v="0"/>
  </r>
  <r>
    <n v="1"/>
    <x v="192"/>
    <x v="2"/>
    <x v="713"/>
    <x v="39"/>
    <n v="4649"/>
    <m/>
    <x v="17"/>
    <x v="4"/>
    <x v="6"/>
    <x v="0"/>
    <x v="2"/>
    <x v="2"/>
  </r>
  <r>
    <n v="1"/>
    <x v="192"/>
    <x v="1"/>
    <x v="708"/>
    <x v="1"/>
    <n v="191"/>
    <m/>
    <x v="7"/>
    <x v="5"/>
    <x v="6"/>
    <x v="0"/>
    <x v="2"/>
    <x v="0"/>
  </r>
  <r>
    <n v="2"/>
    <x v="192"/>
    <x v="1"/>
    <x v="709"/>
    <x v="1"/>
    <n v="3817"/>
    <m/>
    <x v="1"/>
    <x v="1"/>
    <x v="6"/>
    <x v="0"/>
    <x v="2"/>
    <x v="0"/>
  </r>
  <r>
    <n v="1"/>
    <x v="193"/>
    <x v="0"/>
    <x v="715"/>
    <x v="62"/>
    <n v="2049"/>
    <m/>
    <x v="8"/>
    <x v="6"/>
    <x v="6"/>
    <x v="0"/>
    <x v="2"/>
    <x v="0"/>
  </r>
  <r>
    <n v="2"/>
    <x v="193"/>
    <x v="0"/>
    <x v="716"/>
    <x v="5"/>
    <n v="471"/>
    <m/>
    <x v="1"/>
    <x v="1"/>
    <x v="6"/>
    <x v="0"/>
    <x v="2"/>
    <x v="0"/>
  </r>
  <r>
    <n v="3"/>
    <x v="193"/>
    <x v="0"/>
    <x v="717"/>
    <x v="4"/>
    <n v="564"/>
    <m/>
    <x v="12"/>
    <x v="3"/>
    <x v="6"/>
    <x v="0"/>
    <x v="2"/>
    <x v="0"/>
  </r>
  <r>
    <n v="4"/>
    <x v="193"/>
    <x v="0"/>
    <x v="718"/>
    <x v="17"/>
    <n v="2236"/>
    <m/>
    <x v="12"/>
    <x v="3"/>
    <x v="6"/>
    <x v="0"/>
    <x v="2"/>
    <x v="0"/>
  </r>
  <r>
    <n v="5"/>
    <x v="193"/>
    <x v="0"/>
    <x v="719"/>
    <x v="58"/>
    <n v="1966"/>
    <m/>
    <x v="16"/>
    <x v="4"/>
    <x v="6"/>
    <x v="0"/>
    <x v="2"/>
    <x v="0"/>
  </r>
  <r>
    <n v="1"/>
    <x v="193"/>
    <x v="2"/>
    <x v="720"/>
    <x v="29"/>
    <n v="450"/>
    <m/>
    <x v="17"/>
    <x v="4"/>
    <x v="6"/>
    <x v="0"/>
    <x v="2"/>
    <x v="2"/>
  </r>
  <r>
    <n v="2"/>
    <x v="193"/>
    <x v="2"/>
    <x v="721"/>
    <x v="29"/>
    <n v="7386"/>
    <m/>
    <x v="17"/>
    <x v="4"/>
    <x v="6"/>
    <x v="0"/>
    <x v="2"/>
    <x v="2"/>
  </r>
  <r>
    <n v="1"/>
    <x v="193"/>
    <x v="1"/>
    <x v="709"/>
    <x v="1"/>
    <n v="5605"/>
    <m/>
    <x v="1"/>
    <x v="1"/>
    <x v="6"/>
    <x v="0"/>
    <x v="2"/>
    <x v="0"/>
  </r>
  <r>
    <n v="2"/>
    <x v="193"/>
    <x v="1"/>
    <x v="714"/>
    <x v="1"/>
    <n v="145"/>
    <m/>
    <x v="1"/>
    <x v="1"/>
    <x v="6"/>
    <x v="0"/>
    <x v="2"/>
    <x v="0"/>
  </r>
  <r>
    <n v="1"/>
    <x v="194"/>
    <x v="0"/>
    <x v="719"/>
    <x v="58"/>
    <n v="2391"/>
    <m/>
    <x v="16"/>
    <x v="4"/>
    <x v="6"/>
    <x v="0"/>
    <x v="2"/>
    <x v="0"/>
  </r>
  <r>
    <n v="2"/>
    <x v="194"/>
    <x v="0"/>
    <x v="722"/>
    <x v="44"/>
    <n v="2658"/>
    <m/>
    <x v="16"/>
    <x v="4"/>
    <x v="6"/>
    <x v="0"/>
    <x v="2"/>
    <x v="0"/>
  </r>
  <r>
    <n v="1"/>
    <x v="194"/>
    <x v="2"/>
    <x v="721"/>
    <x v="29"/>
    <n v="1923"/>
    <m/>
    <x v="17"/>
    <x v="4"/>
    <x v="6"/>
    <x v="0"/>
    <x v="2"/>
    <x v="2"/>
  </r>
  <r>
    <n v="2"/>
    <x v="194"/>
    <x v="2"/>
    <x v="723"/>
    <x v="6"/>
    <n v="450"/>
    <m/>
    <x v="17"/>
    <x v="4"/>
    <x v="6"/>
    <x v="0"/>
    <x v="2"/>
    <x v="2"/>
  </r>
  <r>
    <n v="3"/>
    <x v="194"/>
    <x v="2"/>
    <x v="724"/>
    <x v="6"/>
    <n v="4376"/>
    <m/>
    <x v="17"/>
    <x v="4"/>
    <x v="6"/>
    <x v="0"/>
    <x v="2"/>
    <x v="2"/>
  </r>
  <r>
    <n v="1"/>
    <x v="194"/>
    <x v="1"/>
    <x v="714"/>
    <x v="1"/>
    <n v="4985"/>
    <m/>
    <x v="1"/>
    <x v="1"/>
    <x v="6"/>
    <x v="0"/>
    <x v="2"/>
    <x v="0"/>
  </r>
  <r>
    <n v="1"/>
    <x v="195"/>
    <x v="0"/>
    <x v="722"/>
    <x v="44"/>
    <n v="985"/>
    <m/>
    <x v="16"/>
    <x v="4"/>
    <x v="7"/>
    <x v="0"/>
    <x v="2"/>
    <x v="0"/>
  </r>
  <r>
    <n v="2"/>
    <x v="195"/>
    <x v="0"/>
    <x v="725"/>
    <x v="17"/>
    <n v="509"/>
    <m/>
    <x v="12"/>
    <x v="3"/>
    <x v="7"/>
    <x v="0"/>
    <x v="2"/>
    <x v="0"/>
  </r>
  <r>
    <n v="3"/>
    <x v="195"/>
    <x v="0"/>
    <x v="726"/>
    <x v="16"/>
    <n v="154"/>
    <m/>
    <x v="4"/>
    <x v="3"/>
    <x v="7"/>
    <x v="0"/>
    <x v="2"/>
    <x v="0"/>
  </r>
  <r>
    <n v="4"/>
    <x v="195"/>
    <x v="0"/>
    <x v="727"/>
    <x v="86"/>
    <n v="5637"/>
    <m/>
    <x v="0"/>
    <x v="0"/>
    <x v="7"/>
    <x v="0"/>
    <x v="2"/>
    <x v="0"/>
  </r>
  <r>
    <n v="5"/>
    <x v="195"/>
    <x v="0"/>
    <x v="728"/>
    <x v="11"/>
    <n v="924"/>
    <m/>
    <x v="0"/>
    <x v="0"/>
    <x v="7"/>
    <x v="0"/>
    <x v="2"/>
    <x v="0"/>
  </r>
  <r>
    <n v="1"/>
    <x v="195"/>
    <x v="1"/>
    <x v="714"/>
    <x v="1"/>
    <n v="568"/>
    <m/>
    <x v="1"/>
    <x v="1"/>
    <x v="7"/>
    <x v="0"/>
    <x v="2"/>
    <x v="0"/>
  </r>
  <r>
    <n v="2"/>
    <x v="195"/>
    <x v="1"/>
    <x v="729"/>
    <x v="1"/>
    <n v="47"/>
    <m/>
    <x v="9"/>
    <x v="2"/>
    <x v="7"/>
    <x v="0"/>
    <x v="2"/>
    <x v="1"/>
  </r>
  <r>
    <n v="3"/>
    <x v="195"/>
    <x v="1"/>
    <x v="730"/>
    <x v="1"/>
    <n v="64"/>
    <m/>
    <x v="9"/>
    <x v="2"/>
    <x v="7"/>
    <x v="0"/>
    <x v="2"/>
    <x v="1"/>
  </r>
  <r>
    <n v="4"/>
    <x v="195"/>
    <x v="1"/>
    <x v="716"/>
    <x v="1"/>
    <n v="523"/>
    <m/>
    <x v="1"/>
    <x v="1"/>
    <x v="7"/>
    <x v="0"/>
    <x v="2"/>
    <x v="0"/>
  </r>
  <r>
    <n v="1"/>
    <x v="196"/>
    <x v="0"/>
    <x v="728"/>
    <x v="11"/>
    <n v="9474"/>
    <m/>
    <x v="0"/>
    <x v="0"/>
    <x v="7"/>
    <x v="0"/>
    <x v="2"/>
    <x v="0"/>
  </r>
  <r>
    <n v="1"/>
    <x v="196"/>
    <x v="1"/>
    <x v="731"/>
    <x v="13"/>
    <n v="4194"/>
    <m/>
    <x v="11"/>
    <x v="3"/>
    <x v="7"/>
    <x v="0"/>
    <x v="2"/>
    <x v="3"/>
  </r>
  <r>
    <n v="1"/>
    <x v="197"/>
    <x v="0"/>
    <x v="728"/>
    <x v="11"/>
    <n v="5891"/>
    <m/>
    <x v="0"/>
    <x v="0"/>
    <x v="7"/>
    <x v="0"/>
    <x v="2"/>
    <x v="0"/>
  </r>
  <r>
    <n v="2"/>
    <x v="197"/>
    <x v="0"/>
    <x v="732"/>
    <x v="15"/>
    <n v="5020"/>
    <m/>
    <x v="0"/>
    <x v="0"/>
    <x v="7"/>
    <x v="0"/>
    <x v="2"/>
    <x v="0"/>
  </r>
  <r>
    <n v="1"/>
    <x v="197"/>
    <x v="2"/>
    <x v="733"/>
    <x v="10"/>
    <n v="450"/>
    <m/>
    <x v="17"/>
    <x v="4"/>
    <x v="7"/>
    <x v="0"/>
    <x v="2"/>
    <x v="2"/>
  </r>
  <r>
    <n v="2"/>
    <x v="197"/>
    <x v="2"/>
    <x v="734"/>
    <x v="10"/>
    <n v="3231"/>
    <m/>
    <x v="17"/>
    <x v="4"/>
    <x v="7"/>
    <x v="0"/>
    <x v="2"/>
    <x v="2"/>
  </r>
  <r>
    <n v="1"/>
    <x v="197"/>
    <x v="1"/>
    <x v="735"/>
    <x v="1"/>
    <n v="109"/>
    <m/>
    <x v="16"/>
    <x v="4"/>
    <x v="7"/>
    <x v="0"/>
    <x v="2"/>
    <x v="0"/>
  </r>
  <r>
    <n v="2"/>
    <x v="197"/>
    <x v="1"/>
    <x v="725"/>
    <x v="1"/>
    <n v="474"/>
    <m/>
    <x v="12"/>
    <x v="3"/>
    <x v="7"/>
    <x v="0"/>
    <x v="2"/>
    <x v="0"/>
  </r>
  <r>
    <n v="3"/>
    <x v="197"/>
    <x v="1"/>
    <x v="726"/>
    <x v="1"/>
    <n v="85"/>
    <m/>
    <x v="4"/>
    <x v="3"/>
    <x v="7"/>
    <x v="0"/>
    <x v="2"/>
    <x v="0"/>
  </r>
  <r>
    <n v="4"/>
    <x v="197"/>
    <x v="1"/>
    <x v="727"/>
    <x v="1"/>
    <n v="2817"/>
    <m/>
    <x v="0"/>
    <x v="0"/>
    <x v="7"/>
    <x v="0"/>
    <x v="2"/>
    <x v="0"/>
  </r>
  <r>
    <n v="5"/>
    <x v="197"/>
    <x v="1"/>
    <x v="728"/>
    <x v="1"/>
    <n v="1569"/>
    <m/>
    <x v="0"/>
    <x v="0"/>
    <x v="7"/>
    <x v="0"/>
    <x v="2"/>
    <x v="0"/>
  </r>
  <r>
    <n v="1"/>
    <x v="198"/>
    <x v="0"/>
    <x v="732"/>
    <x v="15"/>
    <n v="1151"/>
    <m/>
    <x v="0"/>
    <x v="0"/>
    <x v="7"/>
    <x v="0"/>
    <x v="2"/>
    <x v="0"/>
  </r>
  <r>
    <n v="2"/>
    <x v="198"/>
    <x v="0"/>
    <x v="736"/>
    <x v="86"/>
    <n v="1888"/>
    <m/>
    <x v="0"/>
    <x v="0"/>
    <x v="7"/>
    <x v="0"/>
    <x v="2"/>
    <x v="0"/>
  </r>
  <r>
    <n v="3"/>
    <x v="198"/>
    <x v="0"/>
    <x v="737"/>
    <x v="44"/>
    <n v="302"/>
    <m/>
    <x v="4"/>
    <x v="3"/>
    <x v="7"/>
    <x v="0"/>
    <x v="2"/>
    <x v="0"/>
  </r>
  <r>
    <n v="4"/>
    <x v="198"/>
    <x v="0"/>
    <x v="738"/>
    <x v="17"/>
    <n v="173"/>
    <m/>
    <x v="3"/>
    <x v="3"/>
    <x v="7"/>
    <x v="0"/>
    <x v="2"/>
    <x v="0"/>
  </r>
  <r>
    <n v="5"/>
    <x v="198"/>
    <x v="0"/>
    <x v="739"/>
    <x v="48"/>
    <n v="5990"/>
    <m/>
    <x v="1"/>
    <x v="1"/>
    <x v="7"/>
    <x v="0"/>
    <x v="2"/>
    <x v="0"/>
  </r>
  <r>
    <n v="1"/>
    <x v="198"/>
    <x v="2"/>
    <x v="740"/>
    <x v="19"/>
    <n v="297"/>
    <m/>
    <x v="4"/>
    <x v="3"/>
    <x v="7"/>
    <x v="0"/>
    <x v="2"/>
    <x v="2"/>
  </r>
  <r>
    <n v="2"/>
    <x v="198"/>
    <x v="2"/>
    <x v="741"/>
    <x v="91"/>
    <n v="450"/>
    <m/>
    <x v="0"/>
    <x v="0"/>
    <x v="7"/>
    <x v="0"/>
    <x v="2"/>
    <x v="2"/>
  </r>
  <r>
    <n v="3"/>
    <x v="198"/>
    <x v="2"/>
    <x v="742"/>
    <x v="91"/>
    <n v="7678"/>
    <m/>
    <x v="0"/>
    <x v="0"/>
    <x v="7"/>
    <x v="0"/>
    <x v="2"/>
    <x v="2"/>
  </r>
  <r>
    <n v="1"/>
    <x v="198"/>
    <x v="1"/>
    <x v="728"/>
    <x v="1"/>
    <n v="5235"/>
    <m/>
    <x v="0"/>
    <x v="0"/>
    <x v="7"/>
    <x v="0"/>
    <x v="2"/>
    <x v="0"/>
  </r>
  <r>
    <n v="1"/>
    <x v="198"/>
    <x v="3"/>
    <x v="742"/>
    <x v="54"/>
    <n v="770"/>
    <m/>
    <x v="0"/>
    <x v="0"/>
    <x v="7"/>
    <x v="0"/>
    <x v="2"/>
    <x v="2"/>
  </r>
  <r>
    <n v="1"/>
    <x v="199"/>
    <x v="0"/>
    <x v="739"/>
    <x v="48"/>
    <n v="982"/>
    <m/>
    <x v="1"/>
    <x v="1"/>
    <x v="7"/>
    <x v="0"/>
    <x v="2"/>
    <x v="0"/>
  </r>
  <r>
    <n v="2"/>
    <x v="199"/>
    <x v="0"/>
    <x v="743"/>
    <x v="52"/>
    <n v="7424"/>
    <m/>
    <x v="1"/>
    <x v="1"/>
    <x v="7"/>
    <x v="0"/>
    <x v="2"/>
    <x v="0"/>
  </r>
  <r>
    <n v="3"/>
    <x v="199"/>
    <x v="0"/>
    <x v="744"/>
    <x v="22"/>
    <n v="2515"/>
    <m/>
    <x v="1"/>
    <x v="1"/>
    <x v="7"/>
    <x v="0"/>
    <x v="2"/>
    <x v="0"/>
  </r>
  <r>
    <n v="4"/>
    <x v="199"/>
    <x v="0"/>
    <x v="745"/>
    <x v="4"/>
    <n v="97"/>
    <m/>
    <x v="3"/>
    <x v="3"/>
    <x v="7"/>
    <x v="0"/>
    <x v="2"/>
    <x v="0"/>
  </r>
  <r>
    <n v="1"/>
    <x v="199"/>
    <x v="2"/>
    <x v="746"/>
    <x v="91"/>
    <n v="7495"/>
    <m/>
    <x v="0"/>
    <x v="0"/>
    <x v="7"/>
    <x v="0"/>
    <x v="2"/>
    <x v="2"/>
  </r>
  <r>
    <n v="2"/>
    <x v="199"/>
    <x v="2"/>
    <x v="747"/>
    <x v="46"/>
    <n v="120"/>
    <m/>
    <x v="0"/>
    <x v="0"/>
    <x v="7"/>
    <x v="0"/>
    <x v="2"/>
    <x v="2"/>
  </r>
  <r>
    <n v="3"/>
    <x v="199"/>
    <x v="2"/>
    <x v="748"/>
    <x v="46"/>
    <n v="550"/>
    <m/>
    <x v="0"/>
    <x v="0"/>
    <x v="7"/>
    <x v="0"/>
    <x v="2"/>
    <x v="2"/>
  </r>
  <r>
    <n v="1"/>
    <x v="199"/>
    <x v="1"/>
    <x v="728"/>
    <x v="1"/>
    <n v="1592"/>
    <m/>
    <x v="0"/>
    <x v="0"/>
    <x v="7"/>
    <x v="0"/>
    <x v="2"/>
    <x v="0"/>
  </r>
  <r>
    <n v="2"/>
    <x v="199"/>
    <x v="1"/>
    <x v="732"/>
    <x v="1"/>
    <n v="2933"/>
    <m/>
    <x v="0"/>
    <x v="0"/>
    <x v="7"/>
    <x v="0"/>
    <x v="2"/>
    <x v="0"/>
  </r>
  <r>
    <n v="3"/>
    <x v="199"/>
    <x v="1"/>
    <x v="736"/>
    <x v="1"/>
    <n v="817"/>
    <m/>
    <x v="0"/>
    <x v="0"/>
    <x v="7"/>
    <x v="0"/>
    <x v="2"/>
    <x v="0"/>
  </r>
  <r>
    <n v="1"/>
    <x v="199"/>
    <x v="3"/>
    <x v="746"/>
    <x v="54"/>
    <n v="4460"/>
    <m/>
    <x v="0"/>
    <x v="0"/>
    <x v="7"/>
    <x v="0"/>
    <x v="2"/>
    <x v="2"/>
  </r>
  <r>
    <n v="1"/>
    <x v="200"/>
    <x v="0"/>
    <x v="745"/>
    <x v="4"/>
    <n v="53"/>
    <m/>
    <x v="3"/>
    <x v="3"/>
    <x v="7"/>
    <x v="0"/>
    <x v="2"/>
    <x v="0"/>
  </r>
  <r>
    <n v="2"/>
    <x v="200"/>
    <x v="0"/>
    <x v="749"/>
    <x v="3"/>
    <n v="150"/>
    <m/>
    <x v="4"/>
    <x v="3"/>
    <x v="7"/>
    <x v="0"/>
    <x v="2"/>
    <x v="0"/>
  </r>
  <r>
    <n v="3"/>
    <x v="200"/>
    <x v="0"/>
    <x v="750"/>
    <x v="38"/>
    <n v="5384"/>
    <m/>
    <x v="8"/>
    <x v="6"/>
    <x v="7"/>
    <x v="0"/>
    <x v="2"/>
    <x v="0"/>
  </r>
  <r>
    <n v="4"/>
    <x v="200"/>
    <x v="0"/>
    <x v="751"/>
    <x v="59"/>
    <n v="890"/>
    <m/>
    <x v="8"/>
    <x v="6"/>
    <x v="7"/>
    <x v="0"/>
    <x v="2"/>
    <x v="0"/>
  </r>
  <r>
    <n v="1"/>
    <x v="200"/>
    <x v="2"/>
    <x v="748"/>
    <x v="46"/>
    <n v="1710"/>
    <m/>
    <x v="0"/>
    <x v="0"/>
    <x v="7"/>
    <x v="0"/>
    <x v="2"/>
    <x v="2"/>
  </r>
  <r>
    <n v="2"/>
    <x v="200"/>
    <x v="2"/>
    <x v="752"/>
    <x v="91"/>
    <n v="450"/>
    <m/>
    <x v="0"/>
    <x v="0"/>
    <x v="7"/>
    <x v="0"/>
    <x v="2"/>
    <x v="2"/>
  </r>
  <r>
    <n v="3"/>
    <x v="200"/>
    <x v="2"/>
    <x v="746"/>
    <x v="91"/>
    <n v="7064"/>
    <m/>
    <x v="0"/>
    <x v="0"/>
    <x v="7"/>
    <x v="0"/>
    <x v="2"/>
    <x v="2"/>
  </r>
  <r>
    <n v="1"/>
    <x v="200"/>
    <x v="1"/>
    <x v="736"/>
    <x v="1"/>
    <n v="408"/>
    <m/>
    <x v="0"/>
    <x v="0"/>
    <x v="7"/>
    <x v="0"/>
    <x v="2"/>
    <x v="0"/>
  </r>
  <r>
    <n v="2"/>
    <x v="200"/>
    <x v="1"/>
    <x v="753"/>
    <x v="1"/>
    <n v="341"/>
    <m/>
    <x v="4"/>
    <x v="3"/>
    <x v="7"/>
    <x v="0"/>
    <x v="2"/>
    <x v="0"/>
  </r>
  <r>
    <n v="3"/>
    <x v="200"/>
    <x v="1"/>
    <x v="739"/>
    <x v="1"/>
    <n v="5634"/>
    <m/>
    <x v="1"/>
    <x v="1"/>
    <x v="7"/>
    <x v="0"/>
    <x v="2"/>
    <x v="0"/>
  </r>
  <r>
    <n v="1"/>
    <x v="201"/>
    <x v="0"/>
    <x v="751"/>
    <x v="59"/>
    <n v="2196"/>
    <m/>
    <x v="8"/>
    <x v="6"/>
    <x v="7"/>
    <x v="0"/>
    <x v="2"/>
    <x v="0"/>
  </r>
  <r>
    <n v="2"/>
    <x v="201"/>
    <x v="0"/>
    <x v="754"/>
    <x v="27"/>
    <n v="3922"/>
    <m/>
    <x v="8"/>
    <x v="6"/>
    <x v="7"/>
    <x v="0"/>
    <x v="2"/>
    <x v="0"/>
  </r>
  <r>
    <n v="1"/>
    <x v="201"/>
    <x v="2"/>
    <x v="748"/>
    <x v="46"/>
    <n v="1710"/>
    <m/>
    <x v="0"/>
    <x v="0"/>
    <x v="7"/>
    <x v="0"/>
    <x v="2"/>
    <x v="2"/>
  </r>
  <r>
    <n v="2"/>
    <x v="201"/>
    <x v="2"/>
    <x v="752"/>
    <x v="91"/>
    <n v="450"/>
    <m/>
    <x v="0"/>
    <x v="0"/>
    <x v="7"/>
    <x v="0"/>
    <x v="2"/>
    <x v="2"/>
  </r>
  <r>
    <n v="3"/>
    <x v="201"/>
    <x v="2"/>
    <x v="746"/>
    <x v="91"/>
    <n v="7064"/>
    <m/>
    <x v="0"/>
    <x v="0"/>
    <x v="7"/>
    <x v="0"/>
    <x v="2"/>
    <x v="2"/>
  </r>
  <r>
    <n v="1"/>
    <x v="201"/>
    <x v="5"/>
    <x v="755"/>
    <x v="19"/>
    <n v="48"/>
    <m/>
    <x v="4"/>
    <x v="3"/>
    <x v="7"/>
    <x v="0"/>
    <x v="2"/>
    <x v="2"/>
  </r>
  <r>
    <n v="2"/>
    <x v="201"/>
    <x v="5"/>
    <x v="756"/>
    <x v="19"/>
    <n v="255"/>
    <m/>
    <x v="4"/>
    <x v="3"/>
    <x v="7"/>
    <x v="0"/>
    <x v="2"/>
    <x v="2"/>
  </r>
  <r>
    <n v="3"/>
    <x v="201"/>
    <x v="5"/>
    <x v="757"/>
    <x v="39"/>
    <n v="450"/>
    <m/>
    <x v="3"/>
    <x v="3"/>
    <x v="7"/>
    <x v="0"/>
    <x v="2"/>
    <x v="2"/>
  </r>
  <r>
    <n v="4"/>
    <x v="201"/>
    <x v="5"/>
    <x v="758"/>
    <x v="39"/>
    <n v="550"/>
    <m/>
    <x v="3"/>
    <x v="3"/>
    <x v="7"/>
    <x v="0"/>
    <x v="2"/>
    <x v="2"/>
  </r>
  <r>
    <n v="5"/>
    <x v="201"/>
    <x v="5"/>
    <x v="759"/>
    <x v="39"/>
    <n v="1000"/>
    <m/>
    <x v="12"/>
    <x v="3"/>
    <x v="7"/>
    <x v="0"/>
    <x v="2"/>
    <x v="2"/>
  </r>
  <r>
    <n v="6"/>
    <x v="201"/>
    <x v="5"/>
    <x v="760"/>
    <x v="39"/>
    <n v="3358"/>
    <m/>
    <x v="17"/>
    <x v="4"/>
    <x v="7"/>
    <x v="0"/>
    <x v="2"/>
    <x v="2"/>
  </r>
  <r>
    <n v="7"/>
    <x v="201"/>
    <x v="5"/>
    <x v="761"/>
    <x v="29"/>
    <n v="450"/>
    <m/>
    <x v="17"/>
    <x v="4"/>
    <x v="7"/>
    <x v="0"/>
    <x v="2"/>
    <x v="2"/>
  </r>
  <r>
    <n v="8"/>
    <x v="201"/>
    <x v="5"/>
    <x v="762"/>
    <x v="29"/>
    <n v="861"/>
    <m/>
    <x v="17"/>
    <x v="4"/>
    <x v="7"/>
    <x v="0"/>
    <x v="2"/>
    <x v="2"/>
  </r>
  <r>
    <n v="1"/>
    <x v="201"/>
    <x v="1"/>
    <x v="739"/>
    <x v="1"/>
    <n v="1242"/>
    <m/>
    <x v="1"/>
    <x v="1"/>
    <x v="7"/>
    <x v="0"/>
    <x v="2"/>
    <x v="0"/>
  </r>
  <r>
    <n v="2"/>
    <x v="201"/>
    <x v="1"/>
    <x v="743"/>
    <x v="1"/>
    <n v="4793"/>
    <m/>
    <x v="1"/>
    <x v="1"/>
    <x v="7"/>
    <x v="0"/>
    <x v="2"/>
    <x v="0"/>
  </r>
  <r>
    <n v="1"/>
    <x v="202"/>
    <x v="0"/>
    <x v="754"/>
    <x v="27"/>
    <n v="1609"/>
    <m/>
    <x v="8"/>
    <x v="6"/>
    <x v="7"/>
    <x v="0"/>
    <x v="2"/>
    <x v="0"/>
  </r>
  <r>
    <n v="2"/>
    <x v="202"/>
    <x v="0"/>
    <x v="763"/>
    <x v="3"/>
    <n v="155"/>
    <m/>
    <x v="4"/>
    <x v="3"/>
    <x v="7"/>
    <x v="0"/>
    <x v="2"/>
    <x v="0"/>
  </r>
  <r>
    <n v="3"/>
    <x v="202"/>
    <x v="0"/>
    <x v="764"/>
    <x v="4"/>
    <n v="162"/>
    <m/>
    <x v="3"/>
    <x v="3"/>
    <x v="7"/>
    <x v="0"/>
    <x v="2"/>
    <x v="0"/>
  </r>
  <r>
    <n v="4"/>
    <x v="202"/>
    <x v="0"/>
    <x v="765"/>
    <x v="22"/>
    <n v="986"/>
    <m/>
    <x v="1"/>
    <x v="1"/>
    <x v="7"/>
    <x v="0"/>
    <x v="2"/>
    <x v="0"/>
  </r>
  <r>
    <n v="5"/>
    <x v="202"/>
    <x v="0"/>
    <x v="766"/>
    <x v="50"/>
    <n v="2900"/>
    <m/>
    <x v="7"/>
    <x v="5"/>
    <x v="7"/>
    <x v="0"/>
    <x v="2"/>
    <x v="0"/>
  </r>
  <r>
    <n v="6"/>
    <x v="202"/>
    <x v="0"/>
    <x v="767"/>
    <x v="23"/>
    <n v="1120"/>
    <m/>
    <x v="7"/>
    <x v="5"/>
    <x v="7"/>
    <x v="0"/>
    <x v="2"/>
    <x v="0"/>
  </r>
  <r>
    <n v="1"/>
    <x v="202"/>
    <x v="2"/>
    <x v="762"/>
    <x v="29"/>
    <n v="8552"/>
    <m/>
    <x v="17"/>
    <x v="4"/>
    <x v="7"/>
    <x v="0"/>
    <x v="2"/>
    <x v="2"/>
  </r>
  <r>
    <n v="2"/>
    <x v="202"/>
    <x v="2"/>
    <x v="768"/>
    <x v="29"/>
    <n v="450"/>
    <m/>
    <x v="17"/>
    <x v="4"/>
    <x v="7"/>
    <x v="0"/>
    <x v="2"/>
    <x v="2"/>
  </r>
  <r>
    <n v="3"/>
    <x v="202"/>
    <x v="2"/>
    <x v="769"/>
    <x v="6"/>
    <n v="1224"/>
    <m/>
    <x v="17"/>
    <x v="4"/>
    <x v="7"/>
    <x v="0"/>
    <x v="2"/>
    <x v="2"/>
  </r>
  <r>
    <n v="1"/>
    <x v="202"/>
    <x v="5"/>
    <x v="755"/>
    <x v="19"/>
    <n v="48"/>
    <m/>
    <x v="4"/>
    <x v="3"/>
    <x v="7"/>
    <x v="0"/>
    <x v="2"/>
    <x v="2"/>
  </r>
  <r>
    <n v="2"/>
    <x v="202"/>
    <x v="5"/>
    <x v="756"/>
    <x v="19"/>
    <n v="255"/>
    <m/>
    <x v="4"/>
    <x v="3"/>
    <x v="7"/>
    <x v="0"/>
    <x v="2"/>
    <x v="2"/>
  </r>
  <r>
    <n v="3"/>
    <x v="202"/>
    <x v="5"/>
    <x v="757"/>
    <x v="39"/>
    <n v="450"/>
    <m/>
    <x v="3"/>
    <x v="3"/>
    <x v="7"/>
    <x v="0"/>
    <x v="2"/>
    <x v="2"/>
  </r>
  <r>
    <n v="4"/>
    <x v="202"/>
    <x v="5"/>
    <x v="758"/>
    <x v="39"/>
    <n v="550"/>
    <m/>
    <x v="3"/>
    <x v="3"/>
    <x v="7"/>
    <x v="0"/>
    <x v="2"/>
    <x v="2"/>
  </r>
  <r>
    <n v="5"/>
    <x v="202"/>
    <x v="5"/>
    <x v="759"/>
    <x v="39"/>
    <n v="1000"/>
    <m/>
    <x v="12"/>
    <x v="3"/>
    <x v="7"/>
    <x v="0"/>
    <x v="2"/>
    <x v="2"/>
  </r>
  <r>
    <n v="6"/>
    <x v="202"/>
    <x v="5"/>
    <x v="760"/>
    <x v="39"/>
    <n v="3358"/>
    <m/>
    <x v="17"/>
    <x v="4"/>
    <x v="7"/>
    <x v="0"/>
    <x v="2"/>
    <x v="2"/>
  </r>
  <r>
    <n v="7"/>
    <x v="202"/>
    <x v="5"/>
    <x v="761"/>
    <x v="29"/>
    <n v="450"/>
    <m/>
    <x v="17"/>
    <x v="4"/>
    <x v="7"/>
    <x v="0"/>
    <x v="2"/>
    <x v="2"/>
  </r>
  <r>
    <n v="8"/>
    <x v="202"/>
    <x v="5"/>
    <x v="762"/>
    <x v="29"/>
    <n v="861"/>
    <m/>
    <x v="17"/>
    <x v="4"/>
    <x v="7"/>
    <x v="0"/>
    <x v="2"/>
    <x v="2"/>
  </r>
  <r>
    <n v="1"/>
    <x v="202"/>
    <x v="1"/>
    <x v="743"/>
    <x v="1"/>
    <n v="2647"/>
    <m/>
    <x v="1"/>
    <x v="1"/>
    <x v="7"/>
    <x v="0"/>
    <x v="2"/>
    <x v="0"/>
  </r>
  <r>
    <n v="2"/>
    <x v="202"/>
    <x v="1"/>
    <x v="744"/>
    <x v="1"/>
    <n v="2472"/>
    <m/>
    <x v="1"/>
    <x v="1"/>
    <x v="7"/>
    <x v="0"/>
    <x v="2"/>
    <x v="0"/>
  </r>
  <r>
    <n v="1"/>
    <x v="203"/>
    <x v="0"/>
    <x v="770"/>
    <x v="22"/>
    <n v="992"/>
    <m/>
    <x v="1"/>
    <x v="1"/>
    <x v="7"/>
    <x v="0"/>
    <x v="2"/>
    <x v="0"/>
  </r>
  <r>
    <n v="2"/>
    <x v="203"/>
    <x v="0"/>
    <x v="771"/>
    <x v="4"/>
    <n v="154"/>
    <m/>
    <x v="3"/>
    <x v="3"/>
    <x v="7"/>
    <x v="0"/>
    <x v="2"/>
    <x v="0"/>
  </r>
  <r>
    <n v="3"/>
    <x v="203"/>
    <x v="0"/>
    <x v="772"/>
    <x v="3"/>
    <n v="161"/>
    <m/>
    <x v="4"/>
    <x v="3"/>
    <x v="7"/>
    <x v="0"/>
    <x v="2"/>
    <x v="0"/>
  </r>
  <r>
    <n v="4"/>
    <x v="203"/>
    <x v="0"/>
    <x v="773"/>
    <x v="15"/>
    <n v="6460"/>
    <m/>
    <x v="0"/>
    <x v="0"/>
    <x v="7"/>
    <x v="0"/>
    <x v="2"/>
    <x v="0"/>
  </r>
  <r>
    <n v="5"/>
    <x v="203"/>
    <x v="0"/>
    <x v="774"/>
    <x v="86"/>
    <n v="1151"/>
    <m/>
    <x v="0"/>
    <x v="0"/>
    <x v="7"/>
    <x v="0"/>
    <x v="2"/>
    <x v="0"/>
  </r>
  <r>
    <n v="1"/>
    <x v="203"/>
    <x v="2"/>
    <x v="769"/>
    <x v="6"/>
    <n v="7705"/>
    <m/>
    <x v="17"/>
    <x v="4"/>
    <x v="7"/>
    <x v="0"/>
    <x v="2"/>
    <x v="2"/>
  </r>
  <r>
    <n v="2"/>
    <x v="203"/>
    <x v="2"/>
    <x v="775"/>
    <x v="10"/>
    <n v="450"/>
    <m/>
    <x v="17"/>
    <x v="4"/>
    <x v="7"/>
    <x v="0"/>
    <x v="2"/>
    <x v="2"/>
  </r>
  <r>
    <n v="3"/>
    <x v="203"/>
    <x v="2"/>
    <x v="776"/>
    <x v="46"/>
    <n v="2144"/>
    <m/>
    <x v="17"/>
    <x v="4"/>
    <x v="7"/>
    <x v="0"/>
    <x v="2"/>
    <x v="2"/>
  </r>
  <r>
    <n v="1"/>
    <x v="204"/>
    <x v="0"/>
    <x v="774"/>
    <x v="86"/>
    <n v="7912"/>
    <m/>
    <x v="0"/>
    <x v="0"/>
    <x v="7"/>
    <x v="0"/>
    <x v="2"/>
    <x v="0"/>
  </r>
  <r>
    <n v="1"/>
    <x v="204"/>
    <x v="2"/>
    <x v="776"/>
    <x v="10"/>
    <n v="7373"/>
    <m/>
    <x v="17"/>
    <x v="4"/>
    <x v="7"/>
    <x v="0"/>
    <x v="2"/>
    <x v="2"/>
  </r>
  <r>
    <n v="2"/>
    <x v="204"/>
    <x v="2"/>
    <x v="777"/>
    <x v="14"/>
    <n v="450"/>
    <m/>
    <x v="17"/>
    <x v="4"/>
    <x v="7"/>
    <x v="0"/>
    <x v="2"/>
    <x v="2"/>
  </r>
  <r>
    <n v="3"/>
    <x v="204"/>
    <x v="2"/>
    <x v="778"/>
    <x v="14"/>
    <n v="4112"/>
    <m/>
    <x v="17"/>
    <x v="4"/>
    <x v="7"/>
    <x v="0"/>
    <x v="2"/>
    <x v="2"/>
  </r>
  <r>
    <n v="4"/>
    <x v="204"/>
    <x v="2"/>
    <x v="779"/>
    <x v="14"/>
    <n v="1946"/>
    <m/>
    <x v="17"/>
    <x v="4"/>
    <x v="7"/>
    <x v="0"/>
    <x v="2"/>
    <x v="2"/>
  </r>
  <r>
    <n v="1"/>
    <x v="204"/>
    <x v="4"/>
    <x v="707"/>
    <x v="12"/>
    <n v="523"/>
    <m/>
    <x v="1"/>
    <x v="1"/>
    <x v="7"/>
    <x v="0"/>
    <x v="2"/>
    <x v="0"/>
  </r>
  <r>
    <n v="2"/>
    <x v="204"/>
    <x v="4"/>
    <x v="714"/>
    <x v="12"/>
    <n v="573"/>
    <m/>
    <x v="1"/>
    <x v="1"/>
    <x v="7"/>
    <x v="0"/>
    <x v="2"/>
    <x v="0"/>
  </r>
  <r>
    <n v="1"/>
    <x v="205"/>
    <x v="0"/>
    <x v="774"/>
    <x v="86"/>
    <n v="4146"/>
    <m/>
    <x v="0"/>
    <x v="0"/>
    <x v="7"/>
    <x v="0"/>
    <x v="2"/>
    <x v="0"/>
  </r>
  <r>
    <n v="1"/>
    <x v="205"/>
    <x v="2"/>
    <x v="779"/>
    <x v="39"/>
    <n v="5555"/>
    <m/>
    <x v="17"/>
    <x v="4"/>
    <x v="7"/>
    <x v="0"/>
    <x v="2"/>
    <x v="2"/>
  </r>
  <r>
    <n v="1"/>
    <x v="205"/>
    <x v="1"/>
    <x v="767"/>
    <x v="1"/>
    <n v="946"/>
    <m/>
    <x v="7"/>
    <x v="5"/>
    <x v="7"/>
    <x v="0"/>
    <x v="2"/>
    <x v="0"/>
  </r>
  <r>
    <n v="2"/>
    <x v="205"/>
    <x v="1"/>
    <x v="770"/>
    <x v="1"/>
    <n v="1108"/>
    <m/>
    <x v="1"/>
    <x v="1"/>
    <x v="7"/>
    <x v="0"/>
    <x v="2"/>
    <x v="0"/>
  </r>
  <r>
    <n v="3"/>
    <x v="205"/>
    <x v="1"/>
    <x v="771"/>
    <x v="1"/>
    <n v="58"/>
    <m/>
    <x v="3"/>
    <x v="3"/>
    <x v="7"/>
    <x v="0"/>
    <x v="2"/>
    <x v="0"/>
  </r>
  <r>
    <n v="4"/>
    <x v="205"/>
    <x v="1"/>
    <x v="772"/>
    <x v="1"/>
    <n v="126"/>
    <m/>
    <x v="4"/>
    <x v="3"/>
    <x v="7"/>
    <x v="0"/>
    <x v="2"/>
    <x v="0"/>
  </r>
  <r>
    <n v="5"/>
    <x v="205"/>
    <x v="1"/>
    <x v="773"/>
    <x v="1"/>
    <n v="1111"/>
    <m/>
    <x v="0"/>
    <x v="0"/>
    <x v="7"/>
    <x v="0"/>
    <x v="2"/>
    <x v="0"/>
  </r>
  <r>
    <n v="1"/>
    <x v="206"/>
    <x v="0"/>
    <x v="774"/>
    <x v="86"/>
    <n v="331"/>
    <m/>
    <x v="0"/>
    <x v="0"/>
    <x v="7"/>
    <x v="0"/>
    <x v="2"/>
    <x v="0"/>
  </r>
  <r>
    <n v="2"/>
    <x v="206"/>
    <x v="0"/>
    <x v="780"/>
    <x v="3"/>
    <n v="150"/>
    <m/>
    <x v="4"/>
    <x v="3"/>
    <x v="7"/>
    <x v="0"/>
    <x v="2"/>
    <x v="0"/>
  </r>
  <r>
    <n v="3"/>
    <x v="206"/>
    <x v="0"/>
    <x v="781"/>
    <x v="4"/>
    <n v="1520"/>
    <m/>
    <x v="12"/>
    <x v="3"/>
    <x v="7"/>
    <x v="0"/>
    <x v="2"/>
    <x v="0"/>
  </r>
  <r>
    <n v="4"/>
    <x v="206"/>
    <x v="0"/>
    <x v="782"/>
    <x v="17"/>
    <n v="1130"/>
    <m/>
    <x v="12"/>
    <x v="3"/>
    <x v="7"/>
    <x v="0"/>
    <x v="2"/>
    <x v="0"/>
  </r>
  <r>
    <n v="5"/>
    <x v="206"/>
    <x v="0"/>
    <x v="783"/>
    <x v="57"/>
    <n v="5706"/>
    <m/>
    <x v="16"/>
    <x v="4"/>
    <x v="7"/>
    <x v="0"/>
    <x v="2"/>
    <x v="0"/>
  </r>
  <r>
    <n v="6"/>
    <x v="206"/>
    <x v="0"/>
    <x v="784"/>
    <x v="58"/>
    <n v="3932"/>
    <m/>
    <x v="16"/>
    <x v="4"/>
    <x v="7"/>
    <x v="0"/>
    <x v="2"/>
    <x v="0"/>
  </r>
  <r>
    <n v="1"/>
    <x v="206"/>
    <x v="1"/>
    <x v="773"/>
    <x v="1"/>
    <n v="2431"/>
    <m/>
    <x v="0"/>
    <x v="0"/>
    <x v="7"/>
    <x v="0"/>
    <x v="2"/>
    <x v="0"/>
  </r>
  <r>
    <n v="2"/>
    <x v="206"/>
    <x v="1"/>
    <x v="774"/>
    <x v="1"/>
    <n v="2578"/>
    <m/>
    <x v="0"/>
    <x v="0"/>
    <x v="7"/>
    <x v="0"/>
    <x v="2"/>
    <x v="0"/>
  </r>
  <r>
    <n v="1"/>
    <x v="207"/>
    <x v="0"/>
    <x v="784"/>
    <x v="58"/>
    <n v="862"/>
    <m/>
    <x v="16"/>
    <x v="4"/>
    <x v="7"/>
    <x v="0"/>
    <x v="2"/>
    <x v="0"/>
  </r>
  <r>
    <n v="2"/>
    <x v="207"/>
    <x v="0"/>
    <x v="785"/>
    <x v="17"/>
    <n v="504"/>
    <m/>
    <x v="12"/>
    <x v="3"/>
    <x v="7"/>
    <x v="0"/>
    <x v="2"/>
    <x v="0"/>
  </r>
  <r>
    <n v="3"/>
    <x v="207"/>
    <x v="0"/>
    <x v="786"/>
    <x v="16"/>
    <n v="297"/>
    <m/>
    <x v="4"/>
    <x v="3"/>
    <x v="7"/>
    <x v="0"/>
    <x v="2"/>
    <x v="0"/>
  </r>
  <r>
    <n v="4"/>
    <x v="207"/>
    <x v="0"/>
    <x v="787"/>
    <x v="11"/>
    <n v="7199"/>
    <m/>
    <x v="0"/>
    <x v="0"/>
    <x v="7"/>
    <x v="0"/>
    <x v="2"/>
    <x v="0"/>
  </r>
  <r>
    <n v="1"/>
    <x v="207"/>
    <x v="1"/>
    <x v="774"/>
    <x v="1"/>
    <n v="182"/>
    <m/>
    <x v="0"/>
    <x v="0"/>
    <x v="7"/>
    <x v="0"/>
    <x v="2"/>
    <x v="0"/>
  </r>
  <r>
    <n v="2"/>
    <x v="207"/>
    <x v="1"/>
    <x v="780"/>
    <x v="1"/>
    <n v="49"/>
    <m/>
    <x v="4"/>
    <x v="3"/>
    <x v="7"/>
    <x v="0"/>
    <x v="2"/>
    <x v="0"/>
  </r>
  <r>
    <n v="3"/>
    <x v="207"/>
    <x v="1"/>
    <x v="781"/>
    <x v="1"/>
    <n v="1554"/>
    <m/>
    <x v="12"/>
    <x v="3"/>
    <x v="7"/>
    <x v="0"/>
    <x v="2"/>
    <x v="0"/>
  </r>
  <r>
    <n v="4"/>
    <x v="207"/>
    <x v="1"/>
    <x v="782"/>
    <x v="1"/>
    <n v="836"/>
    <m/>
    <x v="12"/>
    <x v="3"/>
    <x v="7"/>
    <x v="0"/>
    <x v="2"/>
    <x v="0"/>
  </r>
  <r>
    <n v="1"/>
    <x v="207"/>
    <x v="4"/>
    <x v="714"/>
    <x v="61"/>
    <n v="188"/>
    <m/>
    <x v="1"/>
    <x v="1"/>
    <x v="7"/>
    <x v="0"/>
    <x v="2"/>
    <x v="0"/>
  </r>
  <r>
    <n v="1"/>
    <x v="208"/>
    <x v="0"/>
    <x v="787"/>
    <x v="11"/>
    <n v="5273"/>
    <m/>
    <x v="0"/>
    <x v="0"/>
    <x v="7"/>
    <x v="0"/>
    <x v="2"/>
    <x v="0"/>
  </r>
  <r>
    <n v="2"/>
    <x v="208"/>
    <x v="0"/>
    <x v="788"/>
    <x v="16"/>
    <n v="301"/>
    <m/>
    <x v="4"/>
    <x v="3"/>
    <x v="7"/>
    <x v="0"/>
    <x v="2"/>
    <x v="0"/>
  </r>
  <r>
    <n v="3"/>
    <x v="208"/>
    <x v="0"/>
    <x v="789"/>
    <x v="31"/>
    <n v="149"/>
    <m/>
    <x v="12"/>
    <x v="3"/>
    <x v="7"/>
    <x v="0"/>
    <x v="2"/>
    <x v="0"/>
  </r>
  <r>
    <n v="4"/>
    <x v="208"/>
    <x v="0"/>
    <x v="790"/>
    <x v="22"/>
    <n v="2844"/>
    <m/>
    <x v="1"/>
    <x v="1"/>
    <x v="7"/>
    <x v="0"/>
    <x v="2"/>
    <x v="0"/>
  </r>
  <r>
    <n v="1"/>
    <x v="208"/>
    <x v="4"/>
    <x v="714"/>
    <x v="61"/>
    <n v="1319"/>
    <m/>
    <x v="1"/>
    <x v="1"/>
    <x v="7"/>
    <x v="0"/>
    <x v="2"/>
    <x v="0"/>
  </r>
  <r>
    <n v="2"/>
    <x v="208"/>
    <x v="4"/>
    <x v="791"/>
    <x v="53"/>
    <n v="3917"/>
    <m/>
    <x v="11"/>
    <x v="3"/>
    <x v="7"/>
    <x v="0"/>
    <x v="2"/>
    <x v="3"/>
  </r>
  <r>
    <n v="1"/>
    <x v="209"/>
    <x v="0"/>
    <x v="790"/>
    <x v="48"/>
    <n v="4585"/>
    <m/>
    <x v="1"/>
    <x v="1"/>
    <x v="7"/>
    <x v="0"/>
    <x v="2"/>
    <x v="0"/>
  </r>
  <r>
    <n v="2"/>
    <x v="209"/>
    <x v="0"/>
    <x v="792"/>
    <x v="22"/>
    <n v="6645"/>
    <m/>
    <x v="1"/>
    <x v="1"/>
    <x v="7"/>
    <x v="0"/>
    <x v="2"/>
    <x v="0"/>
  </r>
  <r>
    <n v="3"/>
    <x v="209"/>
    <x v="0"/>
    <x v="793"/>
    <x v="31"/>
    <n v="150"/>
    <m/>
    <x v="3"/>
    <x v="3"/>
    <x v="7"/>
    <x v="0"/>
    <x v="2"/>
    <x v="0"/>
  </r>
  <r>
    <n v="4"/>
    <x v="209"/>
    <x v="0"/>
    <x v="794"/>
    <x v="16"/>
    <n v="153"/>
    <m/>
    <x v="4"/>
    <x v="3"/>
    <x v="7"/>
    <x v="0"/>
    <x v="2"/>
    <x v="0"/>
  </r>
  <r>
    <n v="5"/>
    <x v="209"/>
    <x v="0"/>
    <x v="795"/>
    <x v="27"/>
    <n v="467"/>
    <m/>
    <x v="8"/>
    <x v="6"/>
    <x v="7"/>
    <x v="0"/>
    <x v="2"/>
    <x v="0"/>
  </r>
  <r>
    <n v="1"/>
    <x v="209"/>
    <x v="2"/>
    <x v="796"/>
    <x v="10"/>
    <n v="450"/>
    <m/>
    <x v="17"/>
    <x v="4"/>
    <x v="7"/>
    <x v="0"/>
    <x v="2"/>
    <x v="2"/>
  </r>
  <r>
    <n v="2"/>
    <x v="209"/>
    <x v="2"/>
    <x v="797"/>
    <x v="10"/>
    <n v="3935"/>
    <m/>
    <x v="17"/>
    <x v="4"/>
    <x v="7"/>
    <x v="0"/>
    <x v="2"/>
    <x v="2"/>
  </r>
  <r>
    <n v="1"/>
    <x v="210"/>
    <x v="0"/>
    <x v="795"/>
    <x v="27"/>
    <n v="6000"/>
    <m/>
    <x v="8"/>
    <x v="6"/>
    <x v="7"/>
    <x v="0"/>
    <x v="2"/>
    <x v="0"/>
  </r>
  <r>
    <n v="2"/>
    <x v="210"/>
    <x v="0"/>
    <x v="798"/>
    <x v="9"/>
    <n v="3403"/>
    <m/>
    <x v="8"/>
    <x v="6"/>
    <x v="7"/>
    <x v="0"/>
    <x v="2"/>
    <x v="0"/>
  </r>
  <r>
    <n v="1"/>
    <x v="210"/>
    <x v="2"/>
    <x v="797"/>
    <x v="10"/>
    <n v="5787"/>
    <m/>
    <x v="17"/>
    <x v="4"/>
    <x v="7"/>
    <x v="0"/>
    <x v="2"/>
    <x v="2"/>
  </r>
  <r>
    <n v="2"/>
    <x v="210"/>
    <x v="2"/>
    <x v="799"/>
    <x v="6"/>
    <n v="450"/>
    <m/>
    <x v="17"/>
    <x v="4"/>
    <x v="7"/>
    <x v="0"/>
    <x v="2"/>
    <x v="2"/>
  </r>
  <r>
    <n v="3"/>
    <x v="210"/>
    <x v="2"/>
    <x v="800"/>
    <x v="10"/>
    <n v="271"/>
    <m/>
    <x v="17"/>
    <x v="4"/>
    <x v="7"/>
    <x v="0"/>
    <x v="2"/>
    <x v="2"/>
  </r>
  <r>
    <n v="1"/>
    <x v="210"/>
    <x v="1"/>
    <x v="790"/>
    <x v="1"/>
    <n v="2122"/>
    <m/>
    <x v="1"/>
    <x v="1"/>
    <x v="7"/>
    <x v="0"/>
    <x v="2"/>
    <x v="0"/>
  </r>
  <r>
    <n v="1"/>
    <x v="211"/>
    <x v="0"/>
    <x v="798"/>
    <x v="9"/>
    <n v="1285"/>
    <m/>
    <x v="8"/>
    <x v="6"/>
    <x v="7"/>
    <x v="0"/>
    <x v="2"/>
    <x v="0"/>
  </r>
  <r>
    <n v="2"/>
    <x v="211"/>
    <x v="0"/>
    <x v="801"/>
    <x v="49"/>
    <n v="3286"/>
    <m/>
    <x v="8"/>
    <x v="6"/>
    <x v="7"/>
    <x v="0"/>
    <x v="2"/>
    <x v="0"/>
  </r>
  <r>
    <n v="3"/>
    <x v="211"/>
    <x v="0"/>
    <x v="802"/>
    <x v="8"/>
    <n v="1565"/>
    <m/>
    <x v="8"/>
    <x v="6"/>
    <x v="7"/>
    <x v="0"/>
    <x v="2"/>
    <x v="0"/>
  </r>
  <r>
    <n v="4"/>
    <x v="211"/>
    <x v="0"/>
    <x v="803"/>
    <x v="16"/>
    <n v="276"/>
    <m/>
    <x v="4"/>
    <x v="3"/>
    <x v="7"/>
    <x v="0"/>
    <x v="2"/>
    <x v="0"/>
  </r>
  <r>
    <n v="1"/>
    <x v="211"/>
    <x v="2"/>
    <x v="800"/>
    <x v="6"/>
    <n v="1145"/>
    <m/>
    <x v="17"/>
    <x v="4"/>
    <x v="7"/>
    <x v="0"/>
    <x v="2"/>
    <x v="2"/>
  </r>
  <r>
    <n v="2"/>
    <x v="211"/>
    <x v="2"/>
    <x v="804"/>
    <x v="6"/>
    <n v="500"/>
    <m/>
    <x v="12"/>
    <x v="3"/>
    <x v="7"/>
    <x v="0"/>
    <x v="2"/>
    <x v="2"/>
  </r>
  <r>
    <n v="3"/>
    <x v="211"/>
    <x v="2"/>
    <x v="805"/>
    <x v="19"/>
    <n v="304"/>
    <m/>
    <x v="4"/>
    <x v="3"/>
    <x v="7"/>
    <x v="0"/>
    <x v="2"/>
    <x v="2"/>
  </r>
  <r>
    <n v="4"/>
    <x v="211"/>
    <x v="2"/>
    <x v="806"/>
    <x v="41"/>
    <n v="4519"/>
    <m/>
    <x v="8"/>
    <x v="6"/>
    <x v="7"/>
    <x v="0"/>
    <x v="2"/>
    <x v="2"/>
  </r>
  <r>
    <n v="1"/>
    <x v="211"/>
    <x v="1"/>
    <x v="790"/>
    <x v="1"/>
    <n v="1043"/>
    <m/>
    <x v="1"/>
    <x v="1"/>
    <x v="7"/>
    <x v="0"/>
    <x v="2"/>
    <x v="0"/>
  </r>
  <r>
    <n v="2"/>
    <x v="211"/>
    <x v="1"/>
    <x v="792"/>
    <x v="1"/>
    <n v="5267"/>
    <m/>
    <x v="1"/>
    <x v="1"/>
    <x v="7"/>
    <x v="0"/>
    <x v="2"/>
    <x v="0"/>
  </r>
  <r>
    <n v="1"/>
    <x v="212"/>
    <x v="0"/>
    <x v="803"/>
    <x v="16"/>
    <n v="26"/>
    <m/>
    <x v="4"/>
    <x v="3"/>
    <x v="7"/>
    <x v="0"/>
    <x v="2"/>
    <x v="0"/>
  </r>
  <r>
    <n v="2"/>
    <x v="212"/>
    <x v="0"/>
    <x v="807"/>
    <x v="15"/>
    <n v="5274"/>
    <m/>
    <x v="0"/>
    <x v="0"/>
    <x v="7"/>
    <x v="0"/>
    <x v="2"/>
    <x v="0"/>
  </r>
  <r>
    <n v="3"/>
    <x v="212"/>
    <x v="0"/>
    <x v="808"/>
    <x v="11"/>
    <n v="4643"/>
    <m/>
    <x v="0"/>
    <x v="0"/>
    <x v="7"/>
    <x v="0"/>
    <x v="2"/>
    <x v="0"/>
  </r>
  <r>
    <n v="1"/>
    <x v="212"/>
    <x v="2"/>
    <x v="809"/>
    <x v="32"/>
    <n v="3994"/>
    <m/>
    <x v="8"/>
    <x v="6"/>
    <x v="7"/>
    <x v="0"/>
    <x v="2"/>
    <x v="2"/>
  </r>
  <r>
    <n v="2"/>
    <x v="212"/>
    <x v="2"/>
    <x v="810"/>
    <x v="19"/>
    <n v="385"/>
    <m/>
    <x v="4"/>
    <x v="3"/>
    <x v="7"/>
    <x v="0"/>
    <x v="2"/>
    <x v="2"/>
  </r>
  <r>
    <n v="3"/>
    <x v="212"/>
    <x v="2"/>
    <x v="811"/>
    <x v="96"/>
    <n v="450"/>
    <m/>
    <x v="0"/>
    <x v="0"/>
    <x v="7"/>
    <x v="0"/>
    <x v="2"/>
    <x v="2"/>
  </r>
  <r>
    <n v="4"/>
    <x v="212"/>
    <x v="2"/>
    <x v="812"/>
    <x v="51"/>
    <n v="5083"/>
    <m/>
    <x v="0"/>
    <x v="0"/>
    <x v="7"/>
    <x v="0"/>
    <x v="2"/>
    <x v="2"/>
  </r>
  <r>
    <n v="1"/>
    <x v="212"/>
    <x v="1"/>
    <x v="792"/>
    <x v="1"/>
    <n v="1187"/>
    <m/>
    <x v="1"/>
    <x v="1"/>
    <x v="7"/>
    <x v="0"/>
    <x v="2"/>
    <x v="0"/>
  </r>
  <r>
    <n v="1"/>
    <x v="212"/>
    <x v="4"/>
    <x v="714"/>
    <x v="12"/>
    <n v="613"/>
    <m/>
    <x v="1"/>
    <x v="1"/>
    <x v="7"/>
    <x v="0"/>
    <x v="2"/>
    <x v="0"/>
  </r>
  <r>
    <n v="2"/>
    <x v="212"/>
    <x v="4"/>
    <x v="765"/>
    <x v="12"/>
    <n v="510"/>
    <m/>
    <x v="1"/>
    <x v="1"/>
    <x v="7"/>
    <x v="0"/>
    <x v="2"/>
    <x v="0"/>
  </r>
  <r>
    <n v="3"/>
    <x v="212"/>
    <x v="4"/>
    <x v="790"/>
    <x v="12"/>
    <n v="3267"/>
    <m/>
    <x v="1"/>
    <x v="1"/>
    <x v="7"/>
    <x v="0"/>
    <x v="2"/>
    <x v="0"/>
  </r>
  <r>
    <n v="1"/>
    <x v="213"/>
    <x v="0"/>
    <x v="808"/>
    <x v="11"/>
    <n v="1078"/>
    <m/>
    <x v="0"/>
    <x v="0"/>
    <x v="7"/>
    <x v="0"/>
    <x v="2"/>
    <x v="0"/>
  </r>
  <r>
    <n v="2"/>
    <x v="213"/>
    <x v="0"/>
    <x v="813"/>
    <x v="3"/>
    <n v="150"/>
    <m/>
    <x v="4"/>
    <x v="3"/>
    <x v="7"/>
    <x v="0"/>
    <x v="2"/>
    <x v="0"/>
  </r>
  <r>
    <n v="3"/>
    <x v="213"/>
    <x v="0"/>
    <x v="814"/>
    <x v="31"/>
    <n v="146"/>
    <m/>
    <x v="3"/>
    <x v="3"/>
    <x v="7"/>
    <x v="0"/>
    <x v="2"/>
    <x v="0"/>
  </r>
  <r>
    <n v="4"/>
    <x v="213"/>
    <x v="0"/>
    <x v="815"/>
    <x v="52"/>
    <n v="2241"/>
    <m/>
    <x v="1"/>
    <x v="1"/>
    <x v="7"/>
    <x v="0"/>
    <x v="2"/>
    <x v="0"/>
  </r>
  <r>
    <n v="5"/>
    <x v="213"/>
    <x v="0"/>
    <x v="816"/>
    <x v="23"/>
    <n v="4068"/>
    <m/>
    <x v="7"/>
    <x v="5"/>
    <x v="7"/>
    <x v="0"/>
    <x v="2"/>
    <x v="0"/>
  </r>
  <r>
    <n v="6"/>
    <x v="213"/>
    <x v="0"/>
    <x v="817"/>
    <x v="52"/>
    <n v="2761"/>
    <m/>
    <x v="1"/>
    <x v="1"/>
    <x v="7"/>
    <x v="0"/>
    <x v="2"/>
    <x v="0"/>
  </r>
  <r>
    <n v="7"/>
    <x v="213"/>
    <x v="0"/>
    <x v="818"/>
    <x v="31"/>
    <n v="445"/>
    <m/>
    <x v="12"/>
    <x v="3"/>
    <x v="7"/>
    <x v="0"/>
    <x v="2"/>
    <x v="0"/>
  </r>
  <r>
    <n v="1"/>
    <x v="213"/>
    <x v="2"/>
    <x v="812"/>
    <x v="24"/>
    <n v="48"/>
    <m/>
    <x v="0"/>
    <x v="0"/>
    <x v="7"/>
    <x v="0"/>
    <x v="2"/>
    <x v="2"/>
  </r>
  <r>
    <n v="2"/>
    <x v="213"/>
    <x v="2"/>
    <x v="812"/>
    <x v="89"/>
    <n v="450"/>
    <m/>
    <x v="0"/>
    <x v="0"/>
    <x v="7"/>
    <x v="0"/>
    <x v="2"/>
    <x v="2"/>
  </r>
  <r>
    <n v="3"/>
    <x v="213"/>
    <x v="2"/>
    <x v="819"/>
    <x v="89"/>
    <n v="2692"/>
    <m/>
    <x v="0"/>
    <x v="0"/>
    <x v="7"/>
    <x v="0"/>
    <x v="2"/>
    <x v="2"/>
  </r>
  <r>
    <n v="4"/>
    <x v="213"/>
    <x v="2"/>
    <x v="819"/>
    <x v="24"/>
    <n v="450"/>
    <m/>
    <x v="0"/>
    <x v="0"/>
    <x v="7"/>
    <x v="0"/>
    <x v="2"/>
    <x v="2"/>
  </r>
  <r>
    <n v="5"/>
    <x v="213"/>
    <x v="2"/>
    <x v="820"/>
    <x v="24"/>
    <n v="5732"/>
    <m/>
    <x v="0"/>
    <x v="0"/>
    <x v="7"/>
    <x v="0"/>
    <x v="2"/>
    <x v="2"/>
  </r>
  <r>
    <n v="1"/>
    <x v="213"/>
    <x v="1"/>
    <x v="803"/>
    <x v="1"/>
    <n v="191"/>
    <m/>
    <x v="4"/>
    <x v="3"/>
    <x v="7"/>
    <x v="0"/>
    <x v="2"/>
    <x v="0"/>
  </r>
  <r>
    <n v="2"/>
    <x v="213"/>
    <x v="1"/>
    <x v="807"/>
    <x v="1"/>
    <n v="539"/>
    <m/>
    <x v="0"/>
    <x v="0"/>
    <x v="7"/>
    <x v="0"/>
    <x v="2"/>
    <x v="0"/>
  </r>
  <r>
    <n v="1"/>
    <x v="213"/>
    <x v="3"/>
    <x v="819"/>
    <x v="54"/>
    <n v="1312"/>
    <m/>
    <x v="0"/>
    <x v="0"/>
    <x v="7"/>
    <x v="0"/>
    <x v="2"/>
    <x v="2"/>
  </r>
  <r>
    <n v="2"/>
    <x v="213"/>
    <x v="3"/>
    <x v="812"/>
    <x v="54"/>
    <n v="2683"/>
    <m/>
    <x v="0"/>
    <x v="0"/>
    <x v="7"/>
    <x v="0"/>
    <x v="2"/>
    <x v="2"/>
  </r>
  <r>
    <n v="1"/>
    <x v="213"/>
    <x v="4"/>
    <x v="790"/>
    <x v="12"/>
    <n v="163"/>
    <m/>
    <x v="1"/>
    <x v="1"/>
    <x v="7"/>
    <x v="0"/>
    <x v="2"/>
    <x v="0"/>
  </r>
  <r>
    <n v="1"/>
    <x v="214"/>
    <x v="0"/>
    <x v="818"/>
    <x v="31"/>
    <n v="165"/>
    <m/>
    <x v="12"/>
    <x v="3"/>
    <x v="7"/>
    <x v="0"/>
    <x v="2"/>
    <x v="0"/>
  </r>
  <r>
    <n v="2"/>
    <x v="214"/>
    <x v="0"/>
    <x v="821"/>
    <x v="17"/>
    <n v="2192"/>
    <m/>
    <x v="12"/>
    <x v="3"/>
    <x v="7"/>
    <x v="0"/>
    <x v="2"/>
    <x v="0"/>
  </r>
  <r>
    <n v="3"/>
    <x v="214"/>
    <x v="0"/>
    <x v="822"/>
    <x v="44"/>
    <n v="5796"/>
    <m/>
    <x v="17"/>
    <x v="4"/>
    <x v="7"/>
    <x v="0"/>
    <x v="2"/>
    <x v="0"/>
  </r>
  <r>
    <n v="1"/>
    <x v="214"/>
    <x v="2"/>
    <x v="820"/>
    <x v="24"/>
    <n v="56"/>
    <m/>
    <x v="0"/>
    <x v="0"/>
    <x v="7"/>
    <x v="0"/>
    <x v="2"/>
    <x v="2"/>
  </r>
  <r>
    <n v="2"/>
    <x v="214"/>
    <x v="2"/>
    <x v="820"/>
    <x v="20"/>
    <n v="3253"/>
    <m/>
    <x v="0"/>
    <x v="0"/>
    <x v="7"/>
    <x v="0"/>
    <x v="2"/>
    <x v="2"/>
  </r>
  <r>
    <n v="3"/>
    <x v="214"/>
    <x v="2"/>
    <x v="823"/>
    <x v="97"/>
    <n v="1865"/>
    <m/>
    <x v="0"/>
    <x v="0"/>
    <x v="7"/>
    <x v="0"/>
    <x v="2"/>
    <x v="2"/>
  </r>
  <r>
    <n v="4"/>
    <x v="214"/>
    <x v="2"/>
    <x v="810"/>
    <x v="19"/>
    <n v="212"/>
    <m/>
    <x v="4"/>
    <x v="3"/>
    <x v="7"/>
    <x v="0"/>
    <x v="2"/>
    <x v="2"/>
  </r>
  <r>
    <n v="5"/>
    <x v="214"/>
    <x v="2"/>
    <x v="824"/>
    <x v="39"/>
    <n v="448"/>
    <m/>
    <x v="3"/>
    <x v="3"/>
    <x v="7"/>
    <x v="0"/>
    <x v="2"/>
    <x v="2"/>
  </r>
  <r>
    <n v="1"/>
    <x v="214"/>
    <x v="1"/>
    <x v="807"/>
    <x v="21"/>
    <n v="262"/>
    <m/>
    <x v="0"/>
    <x v="0"/>
    <x v="7"/>
    <x v="0"/>
    <x v="2"/>
    <x v="0"/>
  </r>
  <r>
    <n v="2"/>
    <x v="214"/>
    <x v="1"/>
    <x v="808"/>
    <x v="21"/>
    <n v="4995"/>
    <m/>
    <x v="0"/>
    <x v="0"/>
    <x v="7"/>
    <x v="0"/>
    <x v="2"/>
    <x v="0"/>
  </r>
  <r>
    <n v="3"/>
    <x v="214"/>
    <x v="1"/>
    <x v="813"/>
    <x v="21"/>
    <n v="52"/>
    <m/>
    <x v="4"/>
    <x v="3"/>
    <x v="7"/>
    <x v="0"/>
    <x v="2"/>
    <x v="0"/>
  </r>
  <r>
    <n v="4"/>
    <x v="214"/>
    <x v="1"/>
    <x v="814"/>
    <x v="21"/>
    <n v="43"/>
    <m/>
    <x v="3"/>
    <x v="3"/>
    <x v="7"/>
    <x v="0"/>
    <x v="2"/>
    <x v="0"/>
  </r>
  <r>
    <n v="1"/>
    <x v="214"/>
    <x v="3"/>
    <x v="812"/>
    <x v="71"/>
    <n v="2465"/>
    <m/>
    <x v="0"/>
    <x v="0"/>
    <x v="7"/>
    <x v="0"/>
    <x v="2"/>
    <x v="2"/>
  </r>
  <r>
    <n v="2"/>
    <x v="214"/>
    <x v="3"/>
    <x v="819"/>
    <x v="71"/>
    <n v="469"/>
    <m/>
    <x v="0"/>
    <x v="0"/>
    <x v="7"/>
    <x v="0"/>
    <x v="2"/>
    <x v="2"/>
  </r>
  <r>
    <n v="1"/>
    <x v="215"/>
    <x v="0"/>
    <x v="822"/>
    <x v="44"/>
    <n v="483"/>
    <m/>
    <x v="17"/>
    <x v="4"/>
    <x v="7"/>
    <x v="0"/>
    <x v="2"/>
    <x v="0"/>
  </r>
  <r>
    <n v="2"/>
    <x v="215"/>
    <x v="0"/>
    <x v="825"/>
    <x v="57"/>
    <n v="4221"/>
    <m/>
    <x v="17"/>
    <x v="4"/>
    <x v="7"/>
    <x v="0"/>
    <x v="2"/>
    <x v="0"/>
  </r>
  <r>
    <n v="3"/>
    <x v="215"/>
    <x v="0"/>
    <x v="826"/>
    <x v="17"/>
    <n v="500"/>
    <m/>
    <x v="12"/>
    <x v="3"/>
    <x v="7"/>
    <x v="0"/>
    <x v="2"/>
    <x v="0"/>
  </r>
  <r>
    <n v="4"/>
    <x v="215"/>
    <x v="0"/>
    <x v="827"/>
    <x v="3"/>
    <n v="300"/>
    <m/>
    <x v="4"/>
    <x v="3"/>
    <x v="7"/>
    <x v="0"/>
    <x v="2"/>
    <x v="0"/>
  </r>
  <r>
    <n v="5"/>
    <x v="215"/>
    <x v="0"/>
    <x v="828"/>
    <x v="15"/>
    <n v="2362"/>
    <m/>
    <x v="0"/>
    <x v="0"/>
    <x v="7"/>
    <x v="0"/>
    <x v="2"/>
    <x v="0"/>
  </r>
  <r>
    <n v="1"/>
    <x v="215"/>
    <x v="2"/>
    <x v="829"/>
    <x v="39"/>
    <n v="552"/>
    <m/>
    <x v="3"/>
    <x v="3"/>
    <x v="7"/>
    <x v="0"/>
    <x v="2"/>
    <x v="2"/>
  </r>
  <r>
    <n v="2"/>
    <x v="215"/>
    <x v="2"/>
    <x v="830"/>
    <x v="39"/>
    <n v="1000"/>
    <m/>
    <x v="12"/>
    <x v="3"/>
    <x v="7"/>
    <x v="0"/>
    <x v="2"/>
    <x v="2"/>
  </r>
  <r>
    <n v="3"/>
    <x v="215"/>
    <x v="2"/>
    <x v="831"/>
    <x v="39"/>
    <n v="6076"/>
    <m/>
    <x v="17"/>
    <x v="4"/>
    <x v="7"/>
    <x v="0"/>
    <x v="2"/>
    <x v="2"/>
  </r>
  <r>
    <n v="1"/>
    <x v="215"/>
    <x v="1"/>
    <x v="814"/>
    <x v="21"/>
    <n v="85"/>
    <m/>
    <x v="3"/>
    <x v="3"/>
    <x v="7"/>
    <x v="0"/>
    <x v="2"/>
    <x v="0"/>
  </r>
  <r>
    <n v="2"/>
    <x v="215"/>
    <x v="1"/>
    <x v="815"/>
    <x v="21"/>
    <n v="1534"/>
    <m/>
    <x v="1"/>
    <x v="1"/>
    <x v="7"/>
    <x v="0"/>
    <x v="2"/>
    <x v="0"/>
  </r>
  <r>
    <n v="3"/>
    <x v="215"/>
    <x v="1"/>
    <x v="816"/>
    <x v="21"/>
    <n v="3887"/>
    <m/>
    <x v="7"/>
    <x v="5"/>
    <x v="7"/>
    <x v="0"/>
    <x v="2"/>
    <x v="0"/>
  </r>
  <r>
    <n v="4"/>
    <x v="215"/>
    <x v="1"/>
    <x v="817"/>
    <x v="21"/>
    <n v="780"/>
    <m/>
    <x v="1"/>
    <x v="1"/>
    <x v="7"/>
    <x v="0"/>
    <x v="2"/>
    <x v="0"/>
  </r>
  <r>
    <n v="1"/>
    <x v="215"/>
    <x v="3"/>
    <x v="819"/>
    <x v="71"/>
    <n v="79"/>
    <m/>
    <x v="0"/>
    <x v="0"/>
    <x v="7"/>
    <x v="0"/>
    <x v="2"/>
    <x v="2"/>
  </r>
  <r>
    <n v="2"/>
    <x v="215"/>
    <x v="3"/>
    <x v="819"/>
    <x v="67"/>
    <n v="930"/>
    <m/>
    <x v="0"/>
    <x v="0"/>
    <x v="7"/>
    <x v="0"/>
    <x v="2"/>
    <x v="2"/>
  </r>
  <r>
    <n v="3"/>
    <x v="215"/>
    <x v="3"/>
    <x v="820"/>
    <x v="67"/>
    <n v="2040"/>
    <m/>
    <x v="0"/>
    <x v="0"/>
    <x v="7"/>
    <x v="0"/>
    <x v="2"/>
    <x v="2"/>
  </r>
  <r>
    <n v="1"/>
    <x v="216"/>
    <x v="0"/>
    <x v="828"/>
    <x v="15"/>
    <n v="3814"/>
    <m/>
    <x v="0"/>
    <x v="0"/>
    <x v="7"/>
    <x v="0"/>
    <x v="2"/>
    <x v="0"/>
  </r>
  <r>
    <n v="2"/>
    <x v="216"/>
    <x v="0"/>
    <x v="832"/>
    <x v="2"/>
    <n v="4863"/>
    <m/>
    <x v="0"/>
    <x v="0"/>
    <x v="7"/>
    <x v="0"/>
    <x v="2"/>
    <x v="0"/>
  </r>
  <r>
    <n v="3"/>
    <x v="216"/>
    <x v="0"/>
    <x v="833"/>
    <x v="15"/>
    <n v="5436"/>
    <m/>
    <x v="0"/>
    <x v="0"/>
    <x v="7"/>
    <x v="0"/>
    <x v="2"/>
    <x v="0"/>
  </r>
  <r>
    <n v="1"/>
    <x v="216"/>
    <x v="2"/>
    <x v="831"/>
    <x v="39"/>
    <n v="1423"/>
    <m/>
    <x v="17"/>
    <x v="4"/>
    <x v="7"/>
    <x v="0"/>
    <x v="2"/>
    <x v="2"/>
  </r>
  <r>
    <n v="2"/>
    <x v="216"/>
    <x v="2"/>
    <x v="834"/>
    <x v="29"/>
    <n v="450"/>
    <m/>
    <x v="17"/>
    <x v="4"/>
    <x v="7"/>
    <x v="0"/>
    <x v="2"/>
    <x v="2"/>
  </r>
  <r>
    <n v="3"/>
    <x v="216"/>
    <x v="2"/>
    <x v="835"/>
    <x v="29"/>
    <n v="3191"/>
    <m/>
    <x v="18"/>
    <x v="4"/>
    <x v="7"/>
    <x v="0"/>
    <x v="2"/>
    <x v="2"/>
  </r>
  <r>
    <n v="1"/>
    <x v="216"/>
    <x v="1"/>
    <x v="817"/>
    <x v="21"/>
    <n v="687"/>
    <m/>
    <x v="1"/>
    <x v="1"/>
    <x v="7"/>
    <x v="0"/>
    <x v="2"/>
    <x v="0"/>
  </r>
  <r>
    <n v="2"/>
    <x v="216"/>
    <x v="1"/>
    <x v="818"/>
    <x v="21"/>
    <n v="11"/>
    <m/>
    <x v="12"/>
    <x v="3"/>
    <x v="7"/>
    <x v="0"/>
    <x v="2"/>
    <x v="0"/>
  </r>
  <r>
    <n v="1"/>
    <x v="216"/>
    <x v="4"/>
    <x v="790"/>
    <x v="61"/>
    <n v="942"/>
    <m/>
    <x v="1"/>
    <x v="1"/>
    <x v="7"/>
    <x v="0"/>
    <x v="2"/>
    <x v="0"/>
  </r>
  <r>
    <n v="2"/>
    <x v="216"/>
    <x v="4"/>
    <x v="792"/>
    <x v="61"/>
    <n v="190"/>
    <m/>
    <x v="1"/>
    <x v="1"/>
    <x v="7"/>
    <x v="0"/>
    <x v="2"/>
    <x v="0"/>
  </r>
  <r>
    <n v="3"/>
    <x v="216"/>
    <x v="4"/>
    <x v="815"/>
    <x v="61"/>
    <n v="816"/>
    <m/>
    <x v="1"/>
    <x v="1"/>
    <x v="7"/>
    <x v="0"/>
    <x v="2"/>
    <x v="0"/>
  </r>
  <r>
    <n v="4"/>
    <x v="216"/>
    <x v="4"/>
    <x v="817"/>
    <x v="61"/>
    <n v="373"/>
    <m/>
    <x v="1"/>
    <x v="1"/>
    <x v="7"/>
    <x v="0"/>
    <x v="2"/>
    <x v="0"/>
  </r>
  <r>
    <n v="1"/>
    <x v="217"/>
    <x v="0"/>
    <x v="833"/>
    <x v="15"/>
    <n v="1494"/>
    <m/>
    <x v="0"/>
    <x v="0"/>
    <x v="7"/>
    <x v="0"/>
    <x v="2"/>
    <x v="0"/>
  </r>
  <r>
    <n v="2"/>
    <x v="217"/>
    <x v="0"/>
    <x v="836"/>
    <x v="3"/>
    <n v="301"/>
    <m/>
    <x v="4"/>
    <x v="3"/>
    <x v="7"/>
    <x v="0"/>
    <x v="2"/>
    <x v="0"/>
  </r>
  <r>
    <n v="3"/>
    <x v="217"/>
    <x v="0"/>
    <x v="837"/>
    <x v="17"/>
    <n v="150"/>
    <m/>
    <x v="3"/>
    <x v="3"/>
    <x v="7"/>
    <x v="0"/>
    <x v="2"/>
    <x v="0"/>
  </r>
  <r>
    <n v="4"/>
    <x v="217"/>
    <x v="0"/>
    <x v="838"/>
    <x v="22"/>
    <n v="6383"/>
    <m/>
    <x v="1"/>
    <x v="1"/>
    <x v="7"/>
    <x v="0"/>
    <x v="2"/>
    <x v="0"/>
  </r>
  <r>
    <n v="1"/>
    <x v="217"/>
    <x v="2"/>
    <x v="835"/>
    <x v="29"/>
    <n v="1718"/>
    <m/>
    <x v="18"/>
    <x v="4"/>
    <x v="7"/>
    <x v="0"/>
    <x v="2"/>
    <x v="2"/>
  </r>
  <r>
    <n v="1"/>
    <x v="217"/>
    <x v="1"/>
    <x v="827"/>
    <x v="1"/>
    <n v="223"/>
    <m/>
    <x v="4"/>
    <x v="3"/>
    <x v="7"/>
    <x v="0"/>
    <x v="2"/>
    <x v="0"/>
  </r>
  <r>
    <n v="2"/>
    <x v="217"/>
    <x v="1"/>
    <x v="828"/>
    <x v="1"/>
    <n v="4576"/>
    <m/>
    <x v="0"/>
    <x v="0"/>
    <x v="7"/>
    <x v="0"/>
    <x v="2"/>
    <x v="0"/>
  </r>
  <r>
    <n v="1"/>
    <x v="218"/>
    <x v="0"/>
    <x v="838"/>
    <x v="22"/>
    <n v="4247"/>
    <m/>
    <x v="1"/>
    <x v="1"/>
    <x v="7"/>
    <x v="0"/>
    <x v="2"/>
    <x v="0"/>
  </r>
  <r>
    <n v="2"/>
    <x v="218"/>
    <x v="0"/>
    <x v="839"/>
    <x v="17"/>
    <n v="150"/>
    <m/>
    <x v="3"/>
    <x v="3"/>
    <x v="7"/>
    <x v="0"/>
    <x v="2"/>
    <x v="0"/>
  </r>
  <r>
    <n v="3"/>
    <x v="218"/>
    <x v="0"/>
    <x v="840"/>
    <x v="3"/>
    <n v="150"/>
    <m/>
    <x v="4"/>
    <x v="3"/>
    <x v="7"/>
    <x v="0"/>
    <x v="2"/>
    <x v="0"/>
  </r>
  <r>
    <n v="4"/>
    <x v="218"/>
    <x v="0"/>
    <x v="841"/>
    <x v="49"/>
    <n v="3744"/>
    <m/>
    <x v="8"/>
    <x v="6"/>
    <x v="7"/>
    <x v="0"/>
    <x v="2"/>
    <x v="0"/>
  </r>
  <r>
    <n v="1"/>
    <x v="218"/>
    <x v="2"/>
    <x v="835"/>
    <x v="29"/>
    <n v="1550"/>
    <m/>
    <x v="18"/>
    <x v="4"/>
    <x v="7"/>
    <x v="0"/>
    <x v="2"/>
    <x v="2"/>
  </r>
  <r>
    <n v="2"/>
    <x v="218"/>
    <x v="2"/>
    <x v="842"/>
    <x v="14"/>
    <n v="450"/>
    <m/>
    <x v="18"/>
    <x v="4"/>
    <x v="7"/>
    <x v="0"/>
    <x v="2"/>
    <x v="2"/>
  </r>
  <r>
    <n v="3"/>
    <x v="218"/>
    <x v="2"/>
    <x v="843"/>
    <x v="14"/>
    <n v="5360"/>
    <m/>
    <x v="18"/>
    <x v="4"/>
    <x v="7"/>
    <x v="0"/>
    <x v="2"/>
    <x v="2"/>
  </r>
  <r>
    <n v="1"/>
    <x v="218"/>
    <x v="1"/>
    <x v="833"/>
    <x v="1"/>
    <n v="3298"/>
    <m/>
    <x v="0"/>
    <x v="0"/>
    <x v="7"/>
    <x v="0"/>
    <x v="2"/>
    <x v="0"/>
  </r>
  <r>
    <n v="1"/>
    <x v="219"/>
    <x v="0"/>
    <x v="844"/>
    <x v="38"/>
    <n v="5968"/>
    <m/>
    <x v="8"/>
    <x v="6"/>
    <x v="7"/>
    <x v="0"/>
    <x v="2"/>
    <x v="0"/>
  </r>
  <r>
    <n v="2"/>
    <x v="219"/>
    <x v="0"/>
    <x v="845"/>
    <x v="62"/>
    <n v="2320"/>
    <m/>
    <x v="8"/>
    <x v="6"/>
    <x v="7"/>
    <x v="0"/>
    <x v="2"/>
    <x v="0"/>
  </r>
  <r>
    <n v="1"/>
    <x v="219"/>
    <x v="1"/>
    <x v="833"/>
    <x v="1"/>
    <n v="2180"/>
    <m/>
    <x v="0"/>
    <x v="0"/>
    <x v="7"/>
    <x v="0"/>
    <x v="2"/>
    <x v="0"/>
  </r>
  <r>
    <n v="2"/>
    <x v="219"/>
    <x v="1"/>
    <x v="846"/>
    <x v="1"/>
    <n v="108"/>
    <m/>
    <x v="24"/>
    <x v="2"/>
    <x v="7"/>
    <x v="0"/>
    <x v="2"/>
    <x v="1"/>
  </r>
  <r>
    <n v="3"/>
    <x v="219"/>
    <x v="1"/>
    <x v="836"/>
    <x v="1"/>
    <n v="168"/>
    <m/>
    <x v="4"/>
    <x v="3"/>
    <x v="7"/>
    <x v="0"/>
    <x v="2"/>
    <x v="0"/>
  </r>
  <r>
    <n v="4"/>
    <x v="219"/>
    <x v="1"/>
    <x v="837"/>
    <x v="1"/>
    <n v="102"/>
    <m/>
    <x v="3"/>
    <x v="3"/>
    <x v="7"/>
    <x v="0"/>
    <x v="2"/>
    <x v="0"/>
  </r>
  <r>
    <n v="5"/>
    <x v="219"/>
    <x v="1"/>
    <x v="838"/>
    <x v="1"/>
    <n v="2775"/>
    <m/>
    <x v="1"/>
    <x v="1"/>
    <x v="7"/>
    <x v="0"/>
    <x v="2"/>
    <x v="0"/>
  </r>
  <r>
    <n v="1"/>
    <x v="220"/>
    <x v="0"/>
    <x v="845"/>
    <x v="62"/>
    <n v="1108"/>
    <m/>
    <x v="8"/>
    <x v="6"/>
    <x v="7"/>
    <x v="0"/>
    <x v="2"/>
    <x v="0"/>
  </r>
  <r>
    <n v="1"/>
    <x v="220"/>
    <x v="2"/>
    <x v="843"/>
    <x v="14"/>
    <n v="3221"/>
    <m/>
    <x v="18"/>
    <x v="4"/>
    <x v="7"/>
    <x v="0"/>
    <x v="2"/>
    <x v="2"/>
  </r>
  <r>
    <n v="2"/>
    <x v="220"/>
    <x v="2"/>
    <x v="847"/>
    <x v="6"/>
    <n v="450"/>
    <m/>
    <x v="18"/>
    <x v="4"/>
    <x v="7"/>
    <x v="0"/>
    <x v="2"/>
    <x v="2"/>
  </r>
  <r>
    <n v="3"/>
    <x v="220"/>
    <x v="2"/>
    <x v="848"/>
    <x v="6"/>
    <n v="2499"/>
    <m/>
    <x v="18"/>
    <x v="4"/>
    <x v="7"/>
    <x v="0"/>
    <x v="2"/>
    <x v="2"/>
  </r>
  <r>
    <n v="1"/>
    <x v="220"/>
    <x v="1"/>
    <x v="838"/>
    <x v="21"/>
    <n v="589"/>
    <m/>
    <x v="1"/>
    <x v="1"/>
    <x v="7"/>
    <x v="0"/>
    <x v="2"/>
    <x v="0"/>
  </r>
  <r>
    <n v="1"/>
    <x v="220"/>
    <x v="4"/>
    <x v="838"/>
    <x v="61"/>
    <n v="1103"/>
    <m/>
    <x v="1"/>
    <x v="1"/>
    <x v="7"/>
    <x v="0"/>
    <x v="2"/>
    <x v="0"/>
  </r>
  <r>
    <n v="2"/>
    <x v="220"/>
    <x v="4"/>
    <x v="838"/>
    <x v="61"/>
    <n v="1189"/>
    <m/>
    <x v="1"/>
    <x v="1"/>
    <x v="7"/>
    <x v="0"/>
    <x v="2"/>
    <x v="0"/>
  </r>
  <r>
    <n v="1"/>
    <x v="221"/>
    <x v="0"/>
    <x v="845"/>
    <x v="62"/>
    <n v="846"/>
    <m/>
    <x v="8"/>
    <x v="6"/>
    <x v="7"/>
    <x v="0"/>
    <x v="2"/>
    <x v="0"/>
  </r>
  <r>
    <n v="2"/>
    <x v="221"/>
    <x v="0"/>
    <x v="849"/>
    <x v="16"/>
    <n v="306"/>
    <m/>
    <x v="4"/>
    <x v="3"/>
    <x v="7"/>
    <x v="0"/>
    <x v="2"/>
    <x v="0"/>
  </r>
  <r>
    <n v="3"/>
    <x v="221"/>
    <x v="0"/>
    <x v="850"/>
    <x v="86"/>
    <n v="9142"/>
    <m/>
    <x v="0"/>
    <x v="0"/>
    <x v="7"/>
    <x v="0"/>
    <x v="2"/>
    <x v="0"/>
  </r>
  <r>
    <n v="1"/>
    <x v="221"/>
    <x v="2"/>
    <x v="851"/>
    <x v="6"/>
    <n v="52"/>
    <m/>
    <x v="18"/>
    <x v="4"/>
    <x v="7"/>
    <x v="0"/>
    <x v="2"/>
    <x v="2"/>
  </r>
  <r>
    <n v="2"/>
    <x v="221"/>
    <x v="2"/>
    <x v="852"/>
    <x v="6"/>
    <n v="500"/>
    <m/>
    <x v="12"/>
    <x v="3"/>
    <x v="7"/>
    <x v="0"/>
    <x v="2"/>
    <x v="2"/>
  </r>
  <r>
    <n v="3"/>
    <x v="221"/>
    <x v="2"/>
    <x v="853"/>
    <x v="19"/>
    <n v="209"/>
    <m/>
    <x v="4"/>
    <x v="3"/>
    <x v="7"/>
    <x v="0"/>
    <x v="2"/>
    <x v="2"/>
  </r>
  <r>
    <n v="4"/>
    <x v="221"/>
    <x v="2"/>
    <x v="854"/>
    <x v="51"/>
    <n v="5066"/>
    <m/>
    <x v="0"/>
    <x v="0"/>
    <x v="7"/>
    <x v="0"/>
    <x v="2"/>
    <x v="2"/>
  </r>
  <r>
    <n v="1"/>
    <x v="221"/>
    <x v="4"/>
    <x v="838"/>
    <x v="61"/>
    <n v="116"/>
    <m/>
    <x v="1"/>
    <x v="1"/>
    <x v="7"/>
    <x v="0"/>
    <x v="2"/>
    <x v="0"/>
  </r>
  <r>
    <n v="1"/>
    <x v="222"/>
    <x v="0"/>
    <x v="850"/>
    <x v="86"/>
    <n v="5734"/>
    <m/>
    <x v="0"/>
    <x v="0"/>
    <x v="7"/>
    <x v="0"/>
    <x v="2"/>
    <x v="0"/>
  </r>
  <r>
    <n v="2"/>
    <x v="222"/>
    <x v="0"/>
    <x v="855"/>
    <x v="15"/>
    <n v="4391"/>
    <m/>
    <x v="0"/>
    <x v="0"/>
    <x v="7"/>
    <x v="0"/>
    <x v="2"/>
    <x v="0"/>
  </r>
  <r>
    <n v="3"/>
    <x v="222"/>
    <x v="0"/>
    <x v="856"/>
    <x v="2"/>
    <n v="933"/>
    <m/>
    <x v="0"/>
    <x v="0"/>
    <x v="7"/>
    <x v="0"/>
    <x v="2"/>
    <x v="0"/>
  </r>
  <r>
    <n v="1"/>
    <x v="222"/>
    <x v="2"/>
    <x v="854"/>
    <x v="51"/>
    <n v="7598"/>
    <m/>
    <x v="0"/>
    <x v="0"/>
    <x v="7"/>
    <x v="0"/>
    <x v="2"/>
    <x v="2"/>
  </r>
  <r>
    <n v="1"/>
    <x v="222"/>
    <x v="5"/>
    <x v="849"/>
    <x v="21"/>
    <n v="177"/>
    <m/>
    <x v="4"/>
    <x v="3"/>
    <x v="7"/>
    <x v="0"/>
    <x v="2"/>
    <x v="0"/>
  </r>
  <r>
    <n v="2"/>
    <x v="222"/>
    <x v="5"/>
    <x v="850"/>
    <x v="21"/>
    <n v="2371"/>
    <m/>
    <x v="0"/>
    <x v="0"/>
    <x v="7"/>
    <x v="0"/>
    <x v="2"/>
    <x v="0"/>
  </r>
  <r>
    <n v="1"/>
    <x v="222"/>
    <x v="1"/>
    <x v="849"/>
    <x v="21"/>
    <n v="44"/>
    <m/>
    <x v="4"/>
    <x v="3"/>
    <x v="7"/>
    <x v="0"/>
    <x v="2"/>
    <x v="0"/>
  </r>
  <r>
    <n v="1"/>
    <x v="223"/>
    <x v="0"/>
    <x v="856"/>
    <x v="2"/>
    <n v="7883"/>
    <m/>
    <x v="0"/>
    <x v="0"/>
    <x v="7"/>
    <x v="0"/>
    <x v="2"/>
    <x v="0"/>
  </r>
  <r>
    <n v="2"/>
    <x v="223"/>
    <x v="0"/>
    <x v="857"/>
    <x v="15"/>
    <n v="2646"/>
    <m/>
    <x v="0"/>
    <x v="0"/>
    <x v="7"/>
    <x v="0"/>
    <x v="2"/>
    <x v="0"/>
  </r>
  <r>
    <n v="1"/>
    <x v="223"/>
    <x v="5"/>
    <x v="850"/>
    <x v="21"/>
    <n v="10406"/>
    <m/>
    <x v="0"/>
    <x v="0"/>
    <x v="7"/>
    <x v="0"/>
    <x v="2"/>
    <x v="0"/>
  </r>
  <r>
    <n v="1"/>
    <x v="224"/>
    <x v="0"/>
    <x v="857"/>
    <x v="15"/>
    <n v="2567"/>
    <m/>
    <x v="0"/>
    <x v="0"/>
    <x v="7"/>
    <x v="0"/>
    <x v="2"/>
    <x v="0"/>
  </r>
  <r>
    <n v="2"/>
    <x v="224"/>
    <x v="0"/>
    <x v="858"/>
    <x v="16"/>
    <n v="153"/>
    <m/>
    <x v="4"/>
    <x v="3"/>
    <x v="7"/>
    <x v="0"/>
    <x v="2"/>
    <x v="0"/>
  </r>
  <r>
    <n v="3"/>
    <x v="224"/>
    <x v="0"/>
    <x v="859"/>
    <x v="31"/>
    <n v="2651"/>
    <m/>
    <x v="12"/>
    <x v="3"/>
    <x v="7"/>
    <x v="0"/>
    <x v="2"/>
    <x v="0"/>
  </r>
  <r>
    <n v="4"/>
    <x v="224"/>
    <x v="0"/>
    <x v="860"/>
    <x v="56"/>
    <n v="3976"/>
    <m/>
    <x v="17"/>
    <x v="4"/>
    <x v="7"/>
    <x v="0"/>
    <x v="2"/>
    <x v="0"/>
  </r>
  <r>
    <n v="5"/>
    <x v="224"/>
    <x v="0"/>
    <x v="861"/>
    <x v="57"/>
    <n v="3413"/>
    <m/>
    <x v="17"/>
    <x v="4"/>
    <x v="7"/>
    <x v="0"/>
    <x v="2"/>
    <x v="0"/>
  </r>
  <r>
    <n v="1"/>
    <x v="224"/>
    <x v="5"/>
    <x v="850"/>
    <x v="1"/>
    <n v="1978"/>
    <m/>
    <x v="0"/>
    <x v="0"/>
    <x v="7"/>
    <x v="0"/>
    <x v="2"/>
    <x v="0"/>
  </r>
  <r>
    <n v="2"/>
    <x v="224"/>
    <x v="5"/>
    <x v="855"/>
    <x v="1"/>
    <n v="4318"/>
    <m/>
    <x v="0"/>
    <x v="0"/>
    <x v="7"/>
    <x v="0"/>
    <x v="2"/>
    <x v="0"/>
  </r>
  <r>
    <n v="3"/>
    <x v="224"/>
    <x v="5"/>
    <x v="856"/>
    <x v="1"/>
    <n v="4831"/>
    <m/>
    <x v="0"/>
    <x v="0"/>
    <x v="7"/>
    <x v="0"/>
    <x v="2"/>
    <x v="0"/>
  </r>
  <r>
    <n v="1"/>
    <x v="225"/>
    <x v="0"/>
    <x v="861"/>
    <x v="57"/>
    <n v="4070"/>
    <m/>
    <x v="17"/>
    <x v="4"/>
    <x v="8"/>
    <x v="0"/>
    <x v="2"/>
    <x v="0"/>
  </r>
  <r>
    <n v="2"/>
    <x v="225"/>
    <x v="0"/>
    <x v="862"/>
    <x v="17"/>
    <n v="657"/>
    <m/>
    <x v="12"/>
    <x v="3"/>
    <x v="8"/>
    <x v="0"/>
    <x v="2"/>
    <x v="0"/>
  </r>
  <r>
    <n v="3"/>
    <x v="225"/>
    <x v="0"/>
    <x v="863"/>
    <x v="48"/>
    <n v="4917"/>
    <m/>
    <x v="1"/>
    <x v="1"/>
    <x v="8"/>
    <x v="0"/>
    <x v="2"/>
    <x v="0"/>
  </r>
  <r>
    <n v="1"/>
    <x v="225"/>
    <x v="2"/>
    <x v="864"/>
    <x v="51"/>
    <n v="2993"/>
    <m/>
    <x v="0"/>
    <x v="0"/>
    <x v="8"/>
    <x v="0"/>
    <x v="2"/>
    <x v="2"/>
  </r>
  <r>
    <n v="1"/>
    <x v="225"/>
    <x v="5"/>
    <x v="856"/>
    <x v="1"/>
    <n v="960"/>
    <m/>
    <x v="0"/>
    <x v="0"/>
    <x v="8"/>
    <x v="0"/>
    <x v="2"/>
    <x v="0"/>
  </r>
  <r>
    <n v="2"/>
    <x v="225"/>
    <x v="5"/>
    <x v="857"/>
    <x v="1"/>
    <n v="2020"/>
    <m/>
    <x v="0"/>
    <x v="0"/>
    <x v="8"/>
    <x v="0"/>
    <x v="2"/>
    <x v="0"/>
  </r>
  <r>
    <n v="1"/>
    <x v="225"/>
    <x v="1"/>
    <x v="858"/>
    <x v="1"/>
    <n v="30"/>
    <m/>
    <x v="4"/>
    <x v="3"/>
    <x v="8"/>
    <x v="0"/>
    <x v="2"/>
    <x v="0"/>
  </r>
  <r>
    <n v="2"/>
    <x v="225"/>
    <x v="1"/>
    <x v="859"/>
    <x v="1"/>
    <n v="1914"/>
    <m/>
    <x v="12"/>
    <x v="3"/>
    <x v="8"/>
    <x v="0"/>
    <x v="2"/>
    <x v="0"/>
  </r>
  <r>
    <n v="1"/>
    <x v="225"/>
    <x v="3"/>
    <x v="856"/>
    <x v="54"/>
    <n v="1613"/>
    <m/>
    <x v="0"/>
    <x v="0"/>
    <x v="8"/>
    <x v="0"/>
    <x v="2"/>
    <x v="0"/>
  </r>
  <r>
    <n v="1"/>
    <x v="226"/>
    <x v="0"/>
    <x v="863"/>
    <x v="48"/>
    <n v="77"/>
    <m/>
    <x v="1"/>
    <x v="1"/>
    <x v="8"/>
    <x v="0"/>
    <x v="2"/>
    <x v="0"/>
  </r>
  <r>
    <n v="2"/>
    <x v="226"/>
    <x v="0"/>
    <x v="865"/>
    <x v="17"/>
    <n v="152"/>
    <m/>
    <x v="3"/>
    <x v="3"/>
    <x v="8"/>
    <x v="0"/>
    <x v="2"/>
    <x v="0"/>
  </r>
  <r>
    <n v="3"/>
    <x v="226"/>
    <x v="0"/>
    <x v="866"/>
    <x v="16"/>
    <n v="212"/>
    <m/>
    <x v="4"/>
    <x v="3"/>
    <x v="8"/>
    <x v="0"/>
    <x v="2"/>
    <x v="0"/>
  </r>
  <r>
    <n v="4"/>
    <x v="226"/>
    <x v="0"/>
    <x v="867"/>
    <x v="49"/>
    <n v="3795"/>
    <m/>
    <x v="8"/>
    <x v="6"/>
    <x v="8"/>
    <x v="0"/>
    <x v="2"/>
    <x v="0"/>
  </r>
  <r>
    <n v="1"/>
    <x v="226"/>
    <x v="2"/>
    <x v="864"/>
    <x v="98"/>
    <n v="3022"/>
    <m/>
    <x v="0"/>
    <x v="0"/>
    <x v="8"/>
    <x v="0"/>
    <x v="2"/>
    <x v="2"/>
  </r>
  <r>
    <n v="2"/>
    <x v="226"/>
    <x v="2"/>
    <x v="853"/>
    <x v="19"/>
    <n v="205"/>
    <m/>
    <x v="4"/>
    <x v="3"/>
    <x v="8"/>
    <x v="0"/>
    <x v="2"/>
    <x v="2"/>
  </r>
  <r>
    <n v="3"/>
    <x v="226"/>
    <x v="2"/>
    <x v="868"/>
    <x v="14"/>
    <n v="450"/>
    <m/>
    <x v="3"/>
    <x v="3"/>
    <x v="8"/>
    <x v="0"/>
    <x v="2"/>
    <x v="2"/>
  </r>
  <r>
    <n v="4"/>
    <x v="226"/>
    <x v="2"/>
    <x v="869"/>
    <x v="14"/>
    <n v="550"/>
    <m/>
    <x v="3"/>
    <x v="3"/>
    <x v="8"/>
    <x v="0"/>
    <x v="2"/>
    <x v="2"/>
  </r>
  <r>
    <n v="5"/>
    <x v="226"/>
    <x v="2"/>
    <x v="870"/>
    <x v="14"/>
    <n v="1000"/>
    <m/>
    <x v="12"/>
    <x v="3"/>
    <x v="8"/>
    <x v="0"/>
    <x v="2"/>
    <x v="2"/>
  </r>
  <r>
    <n v="6"/>
    <x v="226"/>
    <x v="2"/>
    <x v="871"/>
    <x v="14"/>
    <n v="5289"/>
    <m/>
    <x v="18"/>
    <x v="4"/>
    <x v="8"/>
    <x v="0"/>
    <x v="2"/>
    <x v="2"/>
  </r>
  <r>
    <n v="1"/>
    <x v="226"/>
    <x v="1"/>
    <x v="859"/>
    <x v="1"/>
    <n v="520"/>
    <m/>
    <x v="12"/>
    <x v="3"/>
    <x v="8"/>
    <x v="0"/>
    <x v="2"/>
    <x v="0"/>
  </r>
  <r>
    <n v="2"/>
    <x v="226"/>
    <x v="1"/>
    <x v="838"/>
    <x v="37"/>
    <n v="4235"/>
    <m/>
    <x v="1"/>
    <x v="1"/>
    <x v="8"/>
    <x v="0"/>
    <x v="2"/>
    <x v="0"/>
  </r>
  <r>
    <n v="1"/>
    <x v="226"/>
    <x v="3"/>
    <x v="856"/>
    <x v="26"/>
    <n v="8"/>
    <m/>
    <x v="0"/>
    <x v="0"/>
    <x v="8"/>
    <x v="0"/>
    <x v="2"/>
    <x v="0"/>
  </r>
  <r>
    <n v="2"/>
    <x v="226"/>
    <x v="3"/>
    <x v="855"/>
    <x v="26"/>
    <n v="1678"/>
    <m/>
    <x v="0"/>
    <x v="0"/>
    <x v="8"/>
    <x v="0"/>
    <x v="2"/>
    <x v="0"/>
  </r>
  <r>
    <n v="3"/>
    <x v="226"/>
    <x v="3"/>
    <x v="864"/>
    <x v="26"/>
    <n v="2718"/>
    <m/>
    <x v="0"/>
    <x v="0"/>
    <x v="8"/>
    <x v="0"/>
    <x v="2"/>
    <x v="2"/>
  </r>
  <r>
    <n v="1"/>
    <x v="226"/>
    <x v="4"/>
    <x v="838"/>
    <x v="37"/>
    <n v="4235"/>
    <m/>
    <x v="1"/>
    <x v="1"/>
    <x v="8"/>
    <x v="0"/>
    <x v="2"/>
    <x v="0"/>
  </r>
  <r>
    <n v="1"/>
    <x v="227"/>
    <x v="0"/>
    <x v="867"/>
    <x v="49"/>
    <n v="196"/>
    <m/>
    <x v="8"/>
    <x v="6"/>
    <x v="8"/>
    <x v="0"/>
    <x v="2"/>
    <x v="0"/>
  </r>
  <r>
    <n v="2"/>
    <x v="227"/>
    <x v="0"/>
    <x v="872"/>
    <x v="27"/>
    <n v="6243"/>
    <m/>
    <x v="8"/>
    <x v="6"/>
    <x v="8"/>
    <x v="0"/>
    <x v="2"/>
    <x v="0"/>
  </r>
  <r>
    <n v="3"/>
    <x v="227"/>
    <x v="0"/>
    <x v="873"/>
    <x v="62"/>
    <n v="1772"/>
    <m/>
    <x v="8"/>
    <x v="6"/>
    <x v="8"/>
    <x v="0"/>
    <x v="2"/>
    <x v="0"/>
  </r>
  <r>
    <n v="1"/>
    <x v="227"/>
    <x v="2"/>
    <x v="871"/>
    <x v="14"/>
    <n v="2077"/>
    <m/>
    <x v="18"/>
    <x v="4"/>
    <x v="8"/>
    <x v="0"/>
    <x v="2"/>
    <x v="2"/>
  </r>
  <r>
    <n v="2"/>
    <x v="227"/>
    <x v="2"/>
    <x v="874"/>
    <x v="39"/>
    <n v="450"/>
    <m/>
    <x v="18"/>
    <x v="4"/>
    <x v="8"/>
    <x v="0"/>
    <x v="2"/>
    <x v="2"/>
  </r>
  <r>
    <n v="3"/>
    <x v="227"/>
    <x v="2"/>
    <x v="875"/>
    <x v="39"/>
    <n v="4715"/>
    <m/>
    <x v="18"/>
    <x v="4"/>
    <x v="8"/>
    <x v="0"/>
    <x v="2"/>
    <x v="2"/>
  </r>
  <r>
    <n v="1"/>
    <x v="227"/>
    <x v="1"/>
    <x v="838"/>
    <x v="12"/>
    <n v="690"/>
    <m/>
    <x v="1"/>
    <x v="1"/>
    <x v="8"/>
    <x v="0"/>
    <x v="2"/>
    <x v="0"/>
  </r>
  <r>
    <n v="2"/>
    <x v="227"/>
    <x v="1"/>
    <x v="876"/>
    <x v="13"/>
    <n v="1978"/>
    <m/>
    <x v="11"/>
    <x v="3"/>
    <x v="8"/>
    <x v="0"/>
    <x v="2"/>
    <x v="3"/>
  </r>
  <r>
    <n v="3"/>
    <x v="227"/>
    <x v="1"/>
    <x v="861"/>
    <x v="54"/>
    <n v="425"/>
    <m/>
    <x v="17"/>
    <x v="4"/>
    <x v="8"/>
    <x v="0"/>
    <x v="2"/>
    <x v="0"/>
  </r>
  <r>
    <n v="4"/>
    <x v="227"/>
    <x v="1"/>
    <x v="877"/>
    <x v="54"/>
    <n v="196"/>
    <m/>
    <x v="17"/>
    <x v="4"/>
    <x v="8"/>
    <x v="0"/>
    <x v="2"/>
    <x v="0"/>
  </r>
  <r>
    <n v="5"/>
    <x v="227"/>
    <x v="1"/>
    <x v="862"/>
    <x v="54"/>
    <n v="40"/>
    <m/>
    <x v="12"/>
    <x v="3"/>
    <x v="8"/>
    <x v="0"/>
    <x v="2"/>
    <x v="0"/>
  </r>
  <r>
    <n v="6"/>
    <x v="227"/>
    <x v="1"/>
    <x v="878"/>
    <x v="53"/>
    <n v="681"/>
    <m/>
    <x v="11"/>
    <x v="3"/>
    <x v="8"/>
    <x v="0"/>
    <x v="2"/>
    <x v="3"/>
  </r>
  <r>
    <n v="1"/>
    <x v="228"/>
    <x v="0"/>
    <x v="879"/>
    <x v="62"/>
    <n v="2997"/>
    <m/>
    <x v="8"/>
    <x v="6"/>
    <x v="8"/>
    <x v="0"/>
    <x v="2"/>
    <x v="0"/>
  </r>
  <r>
    <n v="2"/>
    <x v="228"/>
    <x v="0"/>
    <x v="880"/>
    <x v="16"/>
    <n v="252"/>
    <m/>
    <x v="4"/>
    <x v="3"/>
    <x v="8"/>
    <x v="0"/>
    <x v="2"/>
    <x v="0"/>
  </r>
  <r>
    <n v="3"/>
    <x v="228"/>
    <x v="0"/>
    <x v="881"/>
    <x v="3"/>
    <n v="50"/>
    <m/>
    <x v="4"/>
    <x v="3"/>
    <x v="8"/>
    <x v="0"/>
    <x v="2"/>
    <x v="0"/>
  </r>
  <r>
    <n v="4"/>
    <x v="228"/>
    <x v="0"/>
    <x v="882"/>
    <x v="59"/>
    <n v="2502"/>
    <m/>
    <x v="0"/>
    <x v="0"/>
    <x v="8"/>
    <x v="0"/>
    <x v="2"/>
    <x v="0"/>
  </r>
  <r>
    <n v="1"/>
    <x v="228"/>
    <x v="2"/>
    <x v="875"/>
    <x v="39"/>
    <n v="4897"/>
    <m/>
    <x v="18"/>
    <x v="4"/>
    <x v="8"/>
    <x v="0"/>
    <x v="2"/>
    <x v="2"/>
  </r>
  <r>
    <n v="2"/>
    <x v="228"/>
    <x v="2"/>
    <x v="875"/>
    <x v="29"/>
    <n v="450"/>
    <m/>
    <x v="18"/>
    <x v="4"/>
    <x v="8"/>
    <x v="0"/>
    <x v="2"/>
    <x v="2"/>
  </r>
  <r>
    <n v="3"/>
    <x v="228"/>
    <x v="2"/>
    <x v="883"/>
    <x v="29"/>
    <n v="8924"/>
    <m/>
    <x v="18"/>
    <x v="4"/>
    <x v="8"/>
    <x v="0"/>
    <x v="2"/>
    <x v="2"/>
  </r>
  <r>
    <n v="1"/>
    <x v="228"/>
    <x v="1"/>
    <x v="878"/>
    <x v="53"/>
    <n v="2612"/>
    <m/>
    <x v="11"/>
    <x v="3"/>
    <x v="8"/>
    <x v="0"/>
    <x v="2"/>
    <x v="3"/>
  </r>
  <r>
    <n v="2"/>
    <x v="228"/>
    <x v="1"/>
    <x v="884"/>
    <x v="1"/>
    <n v="366"/>
    <m/>
    <x v="12"/>
    <x v="3"/>
    <x v="8"/>
    <x v="0"/>
    <x v="2"/>
    <x v="0"/>
  </r>
  <r>
    <n v="3"/>
    <x v="228"/>
    <x v="1"/>
    <x v="863"/>
    <x v="1"/>
    <n v="2909"/>
    <m/>
    <x v="1"/>
    <x v="1"/>
    <x v="8"/>
    <x v="0"/>
    <x v="2"/>
    <x v="0"/>
  </r>
  <r>
    <n v="4"/>
    <x v="228"/>
    <x v="1"/>
    <x v="865"/>
    <x v="1"/>
    <n v="81"/>
    <m/>
    <x v="3"/>
    <x v="3"/>
    <x v="8"/>
    <x v="0"/>
    <x v="2"/>
    <x v="0"/>
  </r>
  <r>
    <n v="5"/>
    <x v="228"/>
    <x v="1"/>
    <x v="866"/>
    <x v="1"/>
    <n v="122"/>
    <m/>
    <x v="4"/>
    <x v="3"/>
    <x v="8"/>
    <x v="0"/>
    <x v="2"/>
    <x v="0"/>
  </r>
  <r>
    <n v="1"/>
    <x v="228"/>
    <x v="4"/>
    <x v="878"/>
    <x v="53"/>
    <n v="2612"/>
    <m/>
    <x v="11"/>
    <x v="3"/>
    <x v="8"/>
    <x v="0"/>
    <x v="2"/>
    <x v="3"/>
  </r>
  <r>
    <n v="1"/>
    <x v="229"/>
    <x v="0"/>
    <x v="882"/>
    <x v="86"/>
    <n v="12268"/>
    <m/>
    <x v="0"/>
    <x v="0"/>
    <x v="8"/>
    <x v="0"/>
    <x v="2"/>
    <x v="0"/>
  </r>
  <r>
    <n v="1"/>
    <x v="229"/>
    <x v="2"/>
    <x v="883"/>
    <x v="29"/>
    <n v="694"/>
    <m/>
    <x v="18"/>
    <x v="4"/>
    <x v="8"/>
    <x v="0"/>
    <x v="2"/>
    <x v="2"/>
  </r>
  <r>
    <n v="2"/>
    <x v="229"/>
    <x v="2"/>
    <x v="885"/>
    <x v="6"/>
    <n v="450"/>
    <m/>
    <x v="18"/>
    <x v="4"/>
    <x v="8"/>
    <x v="0"/>
    <x v="2"/>
    <x v="2"/>
  </r>
  <r>
    <n v="3"/>
    <x v="229"/>
    <x v="2"/>
    <x v="886"/>
    <x v="6"/>
    <n v="8910"/>
    <m/>
    <x v="18"/>
    <x v="4"/>
    <x v="8"/>
    <x v="0"/>
    <x v="2"/>
    <x v="2"/>
  </r>
  <r>
    <n v="4"/>
    <x v="229"/>
    <x v="2"/>
    <x v="887"/>
    <x v="6"/>
    <n v="500"/>
    <m/>
    <x v="12"/>
    <x v="3"/>
    <x v="8"/>
    <x v="0"/>
    <x v="2"/>
    <x v="2"/>
  </r>
  <r>
    <n v="5"/>
    <x v="229"/>
    <x v="2"/>
    <x v="888"/>
    <x v="19"/>
    <n v="315"/>
    <m/>
    <x v="4"/>
    <x v="3"/>
    <x v="8"/>
    <x v="0"/>
    <x v="2"/>
    <x v="2"/>
  </r>
  <r>
    <n v="6"/>
    <x v="229"/>
    <x v="2"/>
    <x v="889"/>
    <x v="51"/>
    <n v="1408"/>
    <m/>
    <x v="0"/>
    <x v="0"/>
    <x v="8"/>
    <x v="0"/>
    <x v="2"/>
    <x v="2"/>
  </r>
  <r>
    <n v="1"/>
    <x v="229"/>
    <x v="1"/>
    <x v="838"/>
    <x v="60"/>
    <n v="555"/>
    <m/>
    <x v="1"/>
    <x v="1"/>
    <x v="8"/>
    <x v="0"/>
    <x v="2"/>
    <x v="0"/>
  </r>
  <r>
    <n v="1"/>
    <x v="229"/>
    <x v="4"/>
    <x v="838"/>
    <x v="61"/>
    <n v="555"/>
    <m/>
    <x v="1"/>
    <x v="1"/>
    <x v="8"/>
    <x v="0"/>
    <x v="2"/>
    <x v="0"/>
  </r>
  <r>
    <n v="1"/>
    <x v="230"/>
    <x v="0"/>
    <x v="882"/>
    <x v="86"/>
    <n v="2314"/>
    <m/>
    <x v="0"/>
    <x v="0"/>
    <x v="8"/>
    <x v="0"/>
    <x v="2"/>
    <x v="0"/>
  </r>
  <r>
    <n v="2"/>
    <x v="230"/>
    <x v="0"/>
    <x v="890"/>
    <x v="2"/>
    <n v="8545"/>
    <m/>
    <x v="0"/>
    <x v="0"/>
    <x v="8"/>
    <x v="0"/>
    <x v="2"/>
    <x v="0"/>
  </r>
  <r>
    <n v="1"/>
    <x v="230"/>
    <x v="2"/>
    <x v="891"/>
    <x v="51"/>
    <n v="8289"/>
    <m/>
    <x v="0"/>
    <x v="0"/>
    <x v="8"/>
    <x v="0"/>
    <x v="2"/>
    <x v="2"/>
  </r>
  <r>
    <n v="1"/>
    <x v="230"/>
    <x v="1"/>
    <x v="881"/>
    <x v="21"/>
    <n v="52"/>
    <m/>
    <x v="4"/>
    <x v="3"/>
    <x v="8"/>
    <x v="0"/>
    <x v="2"/>
    <x v="0"/>
  </r>
  <r>
    <n v="1"/>
    <x v="231"/>
    <x v="0"/>
    <x v="890"/>
    <x v="2"/>
    <n v="2361"/>
    <m/>
    <x v="0"/>
    <x v="0"/>
    <x v="8"/>
    <x v="0"/>
    <x v="2"/>
    <x v="0"/>
  </r>
  <r>
    <n v="2"/>
    <x v="231"/>
    <x v="0"/>
    <x v="892"/>
    <x v="3"/>
    <n v="301"/>
    <m/>
    <x v="4"/>
    <x v="3"/>
    <x v="8"/>
    <x v="0"/>
    <x v="2"/>
    <x v="0"/>
  </r>
  <r>
    <n v="3"/>
    <x v="231"/>
    <x v="0"/>
    <x v="893"/>
    <x v="4"/>
    <n v="162"/>
    <m/>
    <x v="3"/>
    <x v="3"/>
    <x v="8"/>
    <x v="0"/>
    <x v="2"/>
    <x v="0"/>
  </r>
  <r>
    <n v="4"/>
    <x v="231"/>
    <x v="0"/>
    <x v="894"/>
    <x v="22"/>
    <n v="10180"/>
    <m/>
    <x v="1"/>
    <x v="1"/>
    <x v="8"/>
    <x v="0"/>
    <x v="2"/>
    <x v="0"/>
  </r>
  <r>
    <n v="1"/>
    <x v="231"/>
    <x v="2"/>
    <x v="895"/>
    <x v="51"/>
    <n v="1427"/>
    <m/>
    <x v="0"/>
    <x v="0"/>
    <x v="8"/>
    <x v="0"/>
    <x v="2"/>
    <x v="2"/>
  </r>
  <r>
    <n v="1"/>
    <x v="231"/>
    <x v="5"/>
    <x v="882"/>
    <x v="1"/>
    <n v="7273"/>
    <m/>
    <x v="0"/>
    <x v="0"/>
    <x v="8"/>
    <x v="0"/>
    <x v="2"/>
    <x v="0"/>
  </r>
  <r>
    <n v="2"/>
    <x v="231"/>
    <x v="5"/>
    <x v="890"/>
    <x v="1"/>
    <n v="3633"/>
    <m/>
    <x v="0"/>
    <x v="0"/>
    <x v="8"/>
    <x v="0"/>
    <x v="2"/>
    <x v="0"/>
  </r>
  <r>
    <n v="1"/>
    <x v="231"/>
    <x v="3"/>
    <x v="891"/>
    <x v="99"/>
    <n v="1900"/>
    <m/>
    <x v="0"/>
    <x v="0"/>
    <x v="8"/>
    <x v="0"/>
    <x v="2"/>
    <x v="2"/>
  </r>
  <r>
    <n v="1"/>
    <x v="232"/>
    <x v="0"/>
    <x v="894"/>
    <x v="22"/>
    <n v="748"/>
    <m/>
    <x v="1"/>
    <x v="1"/>
    <x v="8"/>
    <x v="0"/>
    <x v="2"/>
    <x v="0"/>
  </r>
  <r>
    <n v="2"/>
    <x v="232"/>
    <x v="0"/>
    <x v="896"/>
    <x v="7"/>
    <n v="3501"/>
    <m/>
    <x v="7"/>
    <x v="5"/>
    <x v="8"/>
    <x v="0"/>
    <x v="2"/>
    <x v="0"/>
  </r>
  <r>
    <n v="3"/>
    <x v="232"/>
    <x v="0"/>
    <x v="897"/>
    <x v="5"/>
    <n v="980"/>
    <m/>
    <x v="1"/>
    <x v="1"/>
    <x v="8"/>
    <x v="0"/>
    <x v="2"/>
    <x v="0"/>
  </r>
  <r>
    <n v="4"/>
    <x v="232"/>
    <x v="0"/>
    <x v="898"/>
    <x v="4"/>
    <n v="153"/>
    <m/>
    <x v="3"/>
    <x v="3"/>
    <x v="8"/>
    <x v="0"/>
    <x v="2"/>
    <x v="0"/>
  </r>
  <r>
    <n v="5"/>
    <x v="232"/>
    <x v="0"/>
    <x v="899"/>
    <x v="3"/>
    <n v="300"/>
    <m/>
    <x v="4"/>
    <x v="3"/>
    <x v="8"/>
    <x v="0"/>
    <x v="2"/>
    <x v="0"/>
  </r>
  <r>
    <n v="6"/>
    <x v="232"/>
    <x v="0"/>
    <x v="900"/>
    <x v="15"/>
    <n v="3230"/>
    <m/>
    <x v="0"/>
    <x v="0"/>
    <x v="8"/>
    <x v="0"/>
    <x v="2"/>
    <x v="0"/>
  </r>
  <r>
    <n v="1"/>
    <x v="232"/>
    <x v="2"/>
    <x v="895"/>
    <x v="46"/>
    <n v="2838"/>
    <m/>
    <x v="0"/>
    <x v="0"/>
    <x v="8"/>
    <x v="0"/>
    <x v="2"/>
    <x v="2"/>
  </r>
  <r>
    <n v="1"/>
    <x v="232"/>
    <x v="5"/>
    <x v="890"/>
    <x v="1"/>
    <n v="6869"/>
    <m/>
    <x v="0"/>
    <x v="0"/>
    <x v="8"/>
    <x v="0"/>
    <x v="2"/>
    <x v="0"/>
  </r>
  <r>
    <n v="1"/>
    <x v="232"/>
    <x v="1"/>
    <x v="892"/>
    <x v="1"/>
    <n v="151"/>
    <m/>
    <x v="4"/>
    <x v="3"/>
    <x v="8"/>
    <x v="0"/>
    <x v="2"/>
    <x v="0"/>
  </r>
  <r>
    <n v="2"/>
    <x v="232"/>
    <x v="1"/>
    <x v="893"/>
    <x v="1"/>
    <n v="115"/>
    <m/>
    <x v="3"/>
    <x v="3"/>
    <x v="8"/>
    <x v="0"/>
    <x v="2"/>
    <x v="0"/>
  </r>
  <r>
    <n v="3"/>
    <x v="232"/>
    <x v="1"/>
    <x v="894"/>
    <x v="1"/>
    <n v="1084"/>
    <m/>
    <x v="1"/>
    <x v="1"/>
    <x v="8"/>
    <x v="0"/>
    <x v="2"/>
    <x v="0"/>
  </r>
  <r>
    <n v="1"/>
    <x v="232"/>
    <x v="3"/>
    <x v="890"/>
    <x v="54"/>
    <n v="1317"/>
    <m/>
    <x v="0"/>
    <x v="0"/>
    <x v="8"/>
    <x v="0"/>
    <x v="2"/>
    <x v="0"/>
  </r>
  <r>
    <n v="1"/>
    <x v="233"/>
    <x v="0"/>
    <x v="900"/>
    <x v="15"/>
    <n v="2706"/>
    <m/>
    <x v="0"/>
    <x v="0"/>
    <x v="8"/>
    <x v="0"/>
    <x v="2"/>
    <x v="0"/>
  </r>
  <r>
    <n v="2"/>
    <x v="233"/>
    <x v="0"/>
    <x v="901"/>
    <x v="11"/>
    <n v="5634"/>
    <m/>
    <x v="0"/>
    <x v="0"/>
    <x v="8"/>
    <x v="0"/>
    <x v="2"/>
    <x v="0"/>
  </r>
  <r>
    <n v="1"/>
    <x v="233"/>
    <x v="2"/>
    <x v="895"/>
    <x v="46"/>
    <n v="4260"/>
    <m/>
    <x v="0"/>
    <x v="0"/>
    <x v="8"/>
    <x v="0"/>
    <x v="2"/>
    <x v="2"/>
  </r>
  <r>
    <n v="2"/>
    <x v="233"/>
    <x v="2"/>
    <x v="888"/>
    <x v="19"/>
    <n v="251"/>
    <m/>
    <x v="4"/>
    <x v="3"/>
    <x v="8"/>
    <x v="0"/>
    <x v="2"/>
    <x v="2"/>
  </r>
  <r>
    <n v="3"/>
    <x v="233"/>
    <x v="2"/>
    <x v="902"/>
    <x v="35"/>
    <n v="850"/>
    <m/>
    <x v="8"/>
    <x v="6"/>
    <x v="8"/>
    <x v="0"/>
    <x v="2"/>
    <x v="2"/>
  </r>
  <r>
    <n v="4"/>
    <x v="233"/>
    <x v="2"/>
    <x v="903"/>
    <x v="35"/>
    <n v="3859"/>
    <m/>
    <x v="8"/>
    <x v="6"/>
    <x v="8"/>
    <x v="0"/>
    <x v="2"/>
    <x v="2"/>
  </r>
  <r>
    <n v="5"/>
    <x v="233"/>
    <x v="2"/>
    <x v="903"/>
    <x v="13"/>
    <n v="778"/>
    <m/>
    <x v="8"/>
    <x v="6"/>
    <x v="8"/>
    <x v="0"/>
    <x v="2"/>
    <x v="2"/>
  </r>
  <r>
    <n v="1"/>
    <x v="233"/>
    <x v="1"/>
    <x v="894"/>
    <x v="1"/>
    <n v="6193"/>
    <m/>
    <x v="1"/>
    <x v="1"/>
    <x v="8"/>
    <x v="0"/>
    <x v="2"/>
    <x v="0"/>
  </r>
  <r>
    <n v="1"/>
    <x v="234"/>
    <x v="0"/>
    <x v="901"/>
    <x v="11"/>
    <n v="5941"/>
    <m/>
    <x v="0"/>
    <x v="0"/>
    <x v="8"/>
    <x v="0"/>
    <x v="2"/>
    <x v="0"/>
  </r>
  <r>
    <n v="1"/>
    <x v="234"/>
    <x v="2"/>
    <x v="903"/>
    <x v="13"/>
    <n v="272"/>
    <m/>
    <x v="8"/>
    <x v="6"/>
    <x v="8"/>
    <x v="0"/>
    <x v="2"/>
    <x v="2"/>
  </r>
  <r>
    <n v="2"/>
    <x v="234"/>
    <x v="2"/>
    <x v="904"/>
    <x v="13"/>
    <n v="3266"/>
    <m/>
    <x v="8"/>
    <x v="6"/>
    <x v="8"/>
    <x v="0"/>
    <x v="2"/>
    <x v="2"/>
  </r>
  <r>
    <n v="3"/>
    <x v="234"/>
    <x v="2"/>
    <x v="888"/>
    <x v="19"/>
    <n v="204"/>
    <m/>
    <x v="4"/>
    <x v="3"/>
    <x v="8"/>
    <x v="0"/>
    <x v="2"/>
    <x v="2"/>
  </r>
  <r>
    <n v="4"/>
    <x v="234"/>
    <x v="2"/>
    <x v="905"/>
    <x v="36"/>
    <n v="1040"/>
    <m/>
    <x v="3"/>
    <x v="3"/>
    <x v="8"/>
    <x v="0"/>
    <x v="2"/>
    <x v="2"/>
  </r>
  <r>
    <n v="5"/>
    <x v="234"/>
    <x v="2"/>
    <x v="906"/>
    <x v="10"/>
    <n v="1000"/>
    <m/>
    <x v="12"/>
    <x v="3"/>
    <x v="8"/>
    <x v="0"/>
    <x v="2"/>
    <x v="2"/>
  </r>
  <r>
    <n v="6"/>
    <x v="234"/>
    <x v="2"/>
    <x v="907"/>
    <x v="10"/>
    <n v="521"/>
    <m/>
    <x v="18"/>
    <x v="4"/>
    <x v="8"/>
    <x v="0"/>
    <x v="2"/>
    <x v="2"/>
  </r>
  <r>
    <n v="7"/>
    <x v="234"/>
    <x v="2"/>
    <x v="908"/>
    <x v="10"/>
    <n v="450"/>
    <m/>
    <x v="18"/>
    <x v="4"/>
    <x v="8"/>
    <x v="0"/>
    <x v="2"/>
    <x v="2"/>
  </r>
  <r>
    <n v="8"/>
    <x v="234"/>
    <x v="2"/>
    <x v="909"/>
    <x v="10"/>
    <n v="1630"/>
    <m/>
    <x v="18"/>
    <x v="4"/>
    <x v="8"/>
    <x v="0"/>
    <x v="2"/>
    <x v="2"/>
  </r>
  <r>
    <n v="1"/>
    <x v="234"/>
    <x v="1"/>
    <x v="894"/>
    <x v="1"/>
    <n v="1403"/>
    <m/>
    <x v="1"/>
    <x v="1"/>
    <x v="8"/>
    <x v="0"/>
    <x v="2"/>
    <x v="0"/>
  </r>
  <r>
    <n v="2"/>
    <x v="234"/>
    <x v="1"/>
    <x v="896"/>
    <x v="1"/>
    <n v="3322"/>
    <m/>
    <x v="7"/>
    <x v="5"/>
    <x v="8"/>
    <x v="0"/>
    <x v="2"/>
    <x v="0"/>
  </r>
  <r>
    <n v="3"/>
    <x v="234"/>
    <x v="1"/>
    <x v="897"/>
    <x v="1"/>
    <n v="1089"/>
    <m/>
    <x v="1"/>
    <x v="1"/>
    <x v="8"/>
    <x v="0"/>
    <x v="2"/>
    <x v="0"/>
  </r>
  <r>
    <n v="4"/>
    <x v="234"/>
    <x v="1"/>
    <x v="838"/>
    <x v="12"/>
    <n v="866"/>
    <m/>
    <x v="1"/>
    <x v="1"/>
    <x v="8"/>
    <x v="0"/>
    <x v="2"/>
    <x v="0"/>
  </r>
  <r>
    <n v="1"/>
    <x v="235"/>
    <x v="2"/>
    <x v="909"/>
    <x v="14"/>
    <n v="7545"/>
    <m/>
    <x v="18"/>
    <x v="4"/>
    <x v="8"/>
    <x v="0"/>
    <x v="2"/>
    <x v="2"/>
  </r>
  <r>
    <n v="2"/>
    <x v="235"/>
    <x v="2"/>
    <x v="910"/>
    <x v="39"/>
    <n v="450"/>
    <m/>
    <x v="18"/>
    <x v="4"/>
    <x v="8"/>
    <x v="0"/>
    <x v="2"/>
    <x v="2"/>
  </r>
  <r>
    <n v="3"/>
    <x v="235"/>
    <x v="2"/>
    <x v="911"/>
    <x v="39"/>
    <n v="2263"/>
    <m/>
    <x v="18"/>
    <x v="4"/>
    <x v="8"/>
    <x v="0"/>
    <x v="2"/>
    <x v="2"/>
  </r>
  <r>
    <n v="1"/>
    <x v="235"/>
    <x v="4"/>
    <x v="863"/>
    <x v="61"/>
    <n v="735"/>
    <m/>
    <x v="1"/>
    <x v="1"/>
    <x v="8"/>
    <x v="0"/>
    <x v="2"/>
    <x v="0"/>
  </r>
  <r>
    <n v="2"/>
    <x v="235"/>
    <x v="4"/>
    <x v="912"/>
    <x v="13"/>
    <n v="4825"/>
    <m/>
    <x v="11"/>
    <x v="3"/>
    <x v="8"/>
    <x v="0"/>
    <x v="2"/>
    <x v="3"/>
  </r>
  <r>
    <n v="1"/>
    <x v="236"/>
    <x v="0"/>
    <x v="913"/>
    <x v="3"/>
    <n v="54"/>
    <m/>
    <x v="4"/>
    <x v="3"/>
    <x v="8"/>
    <x v="0"/>
    <x v="2"/>
    <x v="0"/>
  </r>
  <r>
    <n v="2"/>
    <x v="236"/>
    <x v="0"/>
    <x v="914"/>
    <x v="16"/>
    <n v="247"/>
    <m/>
    <x v="4"/>
    <x v="3"/>
    <x v="8"/>
    <x v="0"/>
    <x v="2"/>
    <x v="0"/>
  </r>
  <r>
    <n v="3"/>
    <x v="236"/>
    <x v="0"/>
    <x v="915"/>
    <x v="17"/>
    <n v="151"/>
    <m/>
    <x v="3"/>
    <x v="3"/>
    <x v="8"/>
    <x v="0"/>
    <x v="2"/>
    <x v="0"/>
  </r>
  <r>
    <n v="4"/>
    <x v="236"/>
    <x v="0"/>
    <x v="916"/>
    <x v="48"/>
    <n v="8233"/>
    <m/>
    <x v="1"/>
    <x v="1"/>
    <x v="8"/>
    <x v="0"/>
    <x v="2"/>
    <x v="0"/>
  </r>
  <r>
    <n v="5"/>
    <x v="236"/>
    <x v="0"/>
    <x v="917"/>
    <x v="5"/>
    <n v="1700"/>
    <m/>
    <x v="1"/>
    <x v="1"/>
    <x v="8"/>
    <x v="0"/>
    <x v="2"/>
    <x v="0"/>
  </r>
  <r>
    <n v="1"/>
    <x v="236"/>
    <x v="2"/>
    <x v="911"/>
    <x v="39"/>
    <n v="7287"/>
    <m/>
    <x v="18"/>
    <x v="4"/>
    <x v="8"/>
    <x v="0"/>
    <x v="2"/>
    <x v="2"/>
  </r>
  <r>
    <n v="2"/>
    <x v="236"/>
    <x v="2"/>
    <x v="918"/>
    <x v="29"/>
    <n v="450"/>
    <m/>
    <x v="18"/>
    <x v="4"/>
    <x v="8"/>
    <x v="0"/>
    <x v="2"/>
    <x v="2"/>
  </r>
  <r>
    <n v="3"/>
    <x v="236"/>
    <x v="2"/>
    <x v="919"/>
    <x v="29"/>
    <n v="2778"/>
    <m/>
    <x v="18"/>
    <x v="4"/>
    <x v="8"/>
    <x v="0"/>
    <x v="2"/>
    <x v="2"/>
  </r>
  <r>
    <n v="1"/>
    <x v="236"/>
    <x v="1"/>
    <x v="898"/>
    <x v="1"/>
    <n v="87"/>
    <m/>
    <x v="3"/>
    <x v="3"/>
    <x v="8"/>
    <x v="0"/>
    <x v="2"/>
    <x v="0"/>
  </r>
  <r>
    <n v="2"/>
    <x v="236"/>
    <x v="1"/>
    <x v="899"/>
    <x v="1"/>
    <n v="220"/>
    <m/>
    <x v="4"/>
    <x v="3"/>
    <x v="8"/>
    <x v="0"/>
    <x v="2"/>
    <x v="0"/>
  </r>
  <r>
    <n v="3"/>
    <x v="236"/>
    <x v="1"/>
    <x v="920"/>
    <x v="1"/>
    <n v="127"/>
    <m/>
    <x v="29"/>
    <x v="2"/>
    <x v="8"/>
    <x v="0"/>
    <x v="2"/>
    <x v="1"/>
  </r>
  <r>
    <n v="4"/>
    <x v="236"/>
    <x v="1"/>
    <x v="900"/>
    <x v="1"/>
    <n v="2964"/>
    <m/>
    <x v="0"/>
    <x v="0"/>
    <x v="8"/>
    <x v="0"/>
    <x v="2"/>
    <x v="0"/>
  </r>
  <r>
    <n v="5"/>
    <x v="236"/>
    <x v="1"/>
    <x v="901"/>
    <x v="1"/>
    <n v="1450"/>
    <m/>
    <x v="0"/>
    <x v="0"/>
    <x v="8"/>
    <x v="0"/>
    <x v="2"/>
    <x v="0"/>
  </r>
  <r>
    <n v="1"/>
    <x v="236"/>
    <x v="4"/>
    <x v="912"/>
    <x v="13"/>
    <n v="483"/>
    <m/>
    <x v="11"/>
    <x v="3"/>
    <x v="8"/>
    <x v="0"/>
    <x v="2"/>
    <x v="3"/>
  </r>
  <r>
    <n v="1"/>
    <x v="237"/>
    <x v="0"/>
    <x v="917"/>
    <x v="5"/>
    <n v="2049"/>
    <m/>
    <x v="1"/>
    <x v="1"/>
    <x v="8"/>
    <x v="0"/>
    <x v="2"/>
    <x v="0"/>
  </r>
  <r>
    <n v="2"/>
    <x v="237"/>
    <x v="0"/>
    <x v="921"/>
    <x v="17"/>
    <n v="2816"/>
    <m/>
    <x v="12"/>
    <x v="3"/>
    <x v="8"/>
    <x v="0"/>
    <x v="2"/>
    <x v="0"/>
  </r>
  <r>
    <n v="3"/>
    <x v="237"/>
    <x v="0"/>
    <x v="922"/>
    <x v="57"/>
    <n v="5308"/>
    <m/>
    <x v="17"/>
    <x v="4"/>
    <x v="8"/>
    <x v="0"/>
    <x v="2"/>
    <x v="0"/>
  </r>
  <r>
    <n v="4"/>
    <x v="237"/>
    <x v="0"/>
    <x v="923"/>
    <x v="44"/>
    <n v="67"/>
    <m/>
    <x v="17"/>
    <x v="4"/>
    <x v="8"/>
    <x v="0"/>
    <x v="2"/>
    <x v="0"/>
  </r>
  <r>
    <n v="1"/>
    <x v="237"/>
    <x v="2"/>
    <x v="919"/>
    <x v="29"/>
    <n v="6428"/>
    <m/>
    <x v="18"/>
    <x v="4"/>
    <x v="8"/>
    <x v="0"/>
    <x v="2"/>
    <x v="2"/>
  </r>
  <r>
    <n v="1"/>
    <x v="237"/>
    <x v="1"/>
    <x v="901"/>
    <x v="1"/>
    <n v="4393"/>
    <m/>
    <x v="0"/>
    <x v="0"/>
    <x v="8"/>
    <x v="0"/>
    <x v="2"/>
    <x v="0"/>
  </r>
  <r>
    <n v="2"/>
    <x v="237"/>
    <x v="1"/>
    <x v="924"/>
    <x v="1"/>
    <n v="212"/>
    <m/>
    <x v="4"/>
    <x v="3"/>
    <x v="8"/>
    <x v="0"/>
    <x v="2"/>
    <x v="0"/>
  </r>
  <r>
    <n v="3"/>
    <x v="237"/>
    <x v="1"/>
    <x v="916"/>
    <x v="1"/>
    <n v="1433"/>
    <m/>
    <x v="1"/>
    <x v="1"/>
    <x v="8"/>
    <x v="0"/>
    <x v="2"/>
    <x v="0"/>
  </r>
  <r>
    <n v="1"/>
    <x v="238"/>
    <x v="0"/>
    <x v="923"/>
    <x v="44"/>
    <n v="6625"/>
    <m/>
    <x v="17"/>
    <x v="4"/>
    <x v="8"/>
    <x v="0"/>
    <x v="2"/>
    <x v="0"/>
  </r>
  <r>
    <n v="2"/>
    <x v="238"/>
    <x v="0"/>
    <x v="925"/>
    <x v="17"/>
    <n v="650"/>
    <m/>
    <x v="12"/>
    <x v="3"/>
    <x v="8"/>
    <x v="0"/>
    <x v="2"/>
    <x v="0"/>
  </r>
  <r>
    <n v="3"/>
    <x v="238"/>
    <x v="0"/>
    <x v="926"/>
    <x v="3"/>
    <n v="157"/>
    <m/>
    <x v="4"/>
    <x v="3"/>
    <x v="8"/>
    <x v="0"/>
    <x v="2"/>
    <x v="0"/>
  </r>
  <r>
    <n v="4"/>
    <x v="238"/>
    <x v="0"/>
    <x v="927"/>
    <x v="59"/>
    <n v="598"/>
    <m/>
    <x v="8"/>
    <x v="6"/>
    <x v="8"/>
    <x v="0"/>
    <x v="2"/>
    <x v="0"/>
  </r>
  <r>
    <n v="1"/>
    <x v="238"/>
    <x v="1"/>
    <x v="916"/>
    <x v="1"/>
    <n v="4442"/>
    <m/>
    <x v="1"/>
    <x v="1"/>
    <x v="8"/>
    <x v="0"/>
    <x v="2"/>
    <x v="0"/>
  </r>
  <r>
    <n v="2"/>
    <x v="238"/>
    <x v="1"/>
    <x v="917"/>
    <x v="1"/>
    <n v="1950"/>
    <m/>
    <x v="1"/>
    <x v="1"/>
    <x v="8"/>
    <x v="0"/>
    <x v="2"/>
    <x v="0"/>
  </r>
  <r>
    <n v="1"/>
    <x v="239"/>
    <x v="0"/>
    <x v="927"/>
    <x v="59"/>
    <n v="3289"/>
    <m/>
    <x v="8"/>
    <x v="6"/>
    <x v="8"/>
    <x v="0"/>
    <x v="2"/>
    <x v="0"/>
  </r>
  <r>
    <n v="2"/>
    <x v="239"/>
    <x v="0"/>
    <x v="928"/>
    <x v="38"/>
    <n v="7406"/>
    <m/>
    <x v="8"/>
    <x v="6"/>
    <x v="8"/>
    <x v="0"/>
    <x v="2"/>
    <x v="0"/>
  </r>
  <r>
    <n v="3"/>
    <x v="239"/>
    <x v="0"/>
    <x v="929"/>
    <x v="62"/>
    <n v="1260"/>
    <m/>
    <x v="8"/>
    <x v="6"/>
    <x v="8"/>
    <x v="0"/>
    <x v="2"/>
    <x v="0"/>
  </r>
  <r>
    <n v="1"/>
    <x v="239"/>
    <x v="1"/>
    <x v="917"/>
    <x v="1"/>
    <n v="1696"/>
    <m/>
    <x v="1"/>
    <x v="1"/>
    <x v="8"/>
    <x v="0"/>
    <x v="2"/>
    <x v="0"/>
  </r>
  <r>
    <n v="2"/>
    <x v="239"/>
    <x v="1"/>
    <x v="863"/>
    <x v="83"/>
    <n v="1565"/>
    <m/>
    <x v="1"/>
    <x v="1"/>
    <x v="8"/>
    <x v="0"/>
    <x v="2"/>
    <x v="0"/>
  </r>
  <r>
    <n v="3"/>
    <x v="239"/>
    <x v="1"/>
    <x v="930"/>
    <x v="83"/>
    <n v="2243"/>
    <m/>
    <x v="1"/>
    <x v="1"/>
    <x v="8"/>
    <x v="0"/>
    <x v="2"/>
    <x v="0"/>
  </r>
  <r>
    <n v="1"/>
    <x v="239"/>
    <x v="4"/>
    <x v="863"/>
    <x v="83"/>
    <n v="1565"/>
    <m/>
    <x v="1"/>
    <x v="1"/>
    <x v="8"/>
    <x v="0"/>
    <x v="2"/>
    <x v="0"/>
  </r>
  <r>
    <n v="2"/>
    <x v="239"/>
    <x v="4"/>
    <x v="930"/>
    <x v="83"/>
    <n v="2243"/>
    <m/>
    <x v="1"/>
    <x v="1"/>
    <x v="8"/>
    <x v="0"/>
    <x v="2"/>
    <x v="0"/>
  </r>
  <r>
    <n v="1"/>
    <x v="240"/>
    <x v="0"/>
    <x v="929"/>
    <x v="62"/>
    <n v="4402"/>
    <m/>
    <x v="8"/>
    <x v="6"/>
    <x v="8"/>
    <x v="0"/>
    <x v="2"/>
    <x v="0"/>
  </r>
  <r>
    <n v="2"/>
    <x v="240"/>
    <x v="0"/>
    <x v="931"/>
    <x v="16"/>
    <n v="155"/>
    <m/>
    <x v="4"/>
    <x v="3"/>
    <x v="8"/>
    <x v="0"/>
    <x v="2"/>
    <x v="0"/>
  </r>
  <r>
    <n v="3"/>
    <x v="240"/>
    <x v="0"/>
    <x v="932"/>
    <x v="17"/>
    <n v="168"/>
    <m/>
    <x v="3"/>
    <x v="3"/>
    <x v="8"/>
    <x v="0"/>
    <x v="2"/>
    <x v="0"/>
  </r>
  <r>
    <n v="4"/>
    <x v="240"/>
    <x v="0"/>
    <x v="933"/>
    <x v="5"/>
    <n v="7024"/>
    <m/>
    <x v="1"/>
    <x v="1"/>
    <x v="8"/>
    <x v="0"/>
    <x v="2"/>
    <x v="0"/>
  </r>
  <r>
    <n v="5"/>
    <x v="240"/>
    <x v="0"/>
    <x v="934"/>
    <x v="17"/>
    <n v="2"/>
    <m/>
    <x v="3"/>
    <x v="3"/>
    <x v="8"/>
    <x v="0"/>
    <x v="2"/>
    <x v="0"/>
  </r>
  <r>
    <n v="1"/>
    <x v="240"/>
    <x v="2"/>
    <x v="919"/>
    <x v="10"/>
    <n v="450"/>
    <m/>
    <x v="18"/>
    <x v="4"/>
    <x v="8"/>
    <x v="0"/>
    <x v="2"/>
    <x v="2"/>
  </r>
  <r>
    <n v="2"/>
    <x v="240"/>
    <x v="2"/>
    <x v="935"/>
    <x v="10"/>
    <n v="4920"/>
    <m/>
    <x v="18"/>
    <x v="4"/>
    <x v="8"/>
    <x v="0"/>
    <x v="2"/>
    <x v="2"/>
  </r>
  <r>
    <n v="3"/>
    <x v="240"/>
    <x v="2"/>
    <x v="936"/>
    <x v="19"/>
    <n v="200"/>
    <m/>
    <x v="4"/>
    <x v="3"/>
    <x v="8"/>
    <x v="0"/>
    <x v="2"/>
    <x v="2"/>
  </r>
  <r>
    <n v="4"/>
    <x v="240"/>
    <x v="2"/>
    <x v="937"/>
    <x v="51"/>
    <n v="90"/>
    <m/>
    <x v="0"/>
    <x v="0"/>
    <x v="8"/>
    <x v="0"/>
    <x v="2"/>
    <x v="2"/>
  </r>
  <r>
    <n v="1"/>
    <x v="240"/>
    <x v="1"/>
    <x v="930"/>
    <x v="12"/>
    <n v="792"/>
    <m/>
    <x v="1"/>
    <x v="1"/>
    <x v="8"/>
    <x v="0"/>
    <x v="2"/>
    <x v="0"/>
  </r>
  <r>
    <n v="1"/>
    <x v="241"/>
    <x v="0"/>
    <x v="934"/>
    <x v="17"/>
    <n v="149"/>
    <m/>
    <x v="3"/>
    <x v="3"/>
    <x v="8"/>
    <x v="0"/>
    <x v="2"/>
    <x v="0"/>
  </r>
  <r>
    <n v="2"/>
    <x v="241"/>
    <x v="0"/>
    <x v="938"/>
    <x v="16"/>
    <n v="249"/>
    <m/>
    <x v="4"/>
    <x v="3"/>
    <x v="8"/>
    <x v="0"/>
    <x v="2"/>
    <x v="0"/>
  </r>
  <r>
    <n v="3"/>
    <x v="241"/>
    <x v="0"/>
    <x v="939"/>
    <x v="2"/>
    <n v="13306"/>
    <m/>
    <x v="0"/>
    <x v="0"/>
    <x v="8"/>
    <x v="0"/>
    <x v="2"/>
    <x v="0"/>
  </r>
  <r>
    <n v="1"/>
    <x v="241"/>
    <x v="2"/>
    <x v="937"/>
    <x v="51"/>
    <n v="4312"/>
    <m/>
    <x v="0"/>
    <x v="0"/>
    <x v="8"/>
    <x v="0"/>
    <x v="2"/>
    <x v="2"/>
  </r>
  <r>
    <n v="2"/>
    <x v="241"/>
    <x v="2"/>
    <x v="940"/>
    <x v="96"/>
    <n v="5732"/>
    <m/>
    <x v="0"/>
    <x v="0"/>
    <x v="8"/>
    <x v="0"/>
    <x v="2"/>
    <x v="2"/>
  </r>
  <r>
    <n v="3"/>
    <x v="241"/>
    <x v="2"/>
    <x v="941"/>
    <x v="91"/>
    <n v="907"/>
    <m/>
    <x v="0"/>
    <x v="0"/>
    <x v="8"/>
    <x v="0"/>
    <x v="2"/>
    <x v="2"/>
  </r>
  <r>
    <n v="1"/>
    <x v="241"/>
    <x v="1"/>
    <x v="933"/>
    <x v="1"/>
    <n v="1160"/>
    <m/>
    <x v="1"/>
    <x v="1"/>
    <x v="8"/>
    <x v="0"/>
    <x v="2"/>
    <x v="0"/>
  </r>
  <r>
    <n v="1"/>
    <x v="242"/>
    <x v="0"/>
    <x v="939"/>
    <x v="2"/>
    <n v="1615"/>
    <m/>
    <x v="0"/>
    <x v="0"/>
    <x v="8"/>
    <x v="0"/>
    <x v="2"/>
    <x v="0"/>
  </r>
  <r>
    <n v="2"/>
    <x v="242"/>
    <x v="0"/>
    <x v="942"/>
    <x v="11"/>
    <n v="9498"/>
    <m/>
    <x v="0"/>
    <x v="0"/>
    <x v="8"/>
    <x v="0"/>
    <x v="2"/>
    <x v="0"/>
  </r>
  <r>
    <n v="3"/>
    <x v="242"/>
    <x v="0"/>
    <x v="943"/>
    <x v="15"/>
    <n v="944"/>
    <m/>
    <x v="0"/>
    <x v="0"/>
    <x v="8"/>
    <x v="0"/>
    <x v="2"/>
    <x v="0"/>
  </r>
  <r>
    <n v="1"/>
    <x v="242"/>
    <x v="5"/>
    <x v="900"/>
    <x v="1"/>
    <n v="7135"/>
    <m/>
    <x v="0"/>
    <x v="0"/>
    <x v="8"/>
    <x v="0"/>
    <x v="2"/>
    <x v="0"/>
  </r>
  <r>
    <n v="1"/>
    <x v="242"/>
    <x v="1"/>
    <x v="933"/>
    <x v="1"/>
    <n v="2181"/>
    <m/>
    <x v="1"/>
    <x v="1"/>
    <x v="8"/>
    <x v="0"/>
    <x v="2"/>
    <x v="0"/>
  </r>
  <r>
    <n v="2"/>
    <x v="242"/>
    <x v="1"/>
    <x v="944"/>
    <x v="1"/>
    <n v="115"/>
    <m/>
    <x v="29"/>
    <x v="2"/>
    <x v="8"/>
    <x v="0"/>
    <x v="2"/>
    <x v="1"/>
  </r>
  <r>
    <n v="3"/>
    <x v="242"/>
    <x v="1"/>
    <x v="945"/>
    <x v="1"/>
    <n v="127"/>
    <m/>
    <x v="3"/>
    <x v="3"/>
    <x v="8"/>
    <x v="0"/>
    <x v="2"/>
    <x v="0"/>
  </r>
  <r>
    <n v="4"/>
    <x v="242"/>
    <x v="1"/>
    <x v="946"/>
    <x v="1"/>
    <n v="54"/>
    <m/>
    <x v="4"/>
    <x v="3"/>
    <x v="8"/>
    <x v="0"/>
    <x v="2"/>
    <x v="0"/>
  </r>
  <r>
    <n v="1"/>
    <x v="243"/>
    <x v="0"/>
    <x v="943"/>
    <x v="15"/>
    <n v="6929"/>
    <m/>
    <x v="0"/>
    <x v="0"/>
    <x v="8"/>
    <x v="0"/>
    <x v="2"/>
    <x v="0"/>
  </r>
  <r>
    <n v="2"/>
    <x v="243"/>
    <x v="0"/>
    <x v="947"/>
    <x v="16"/>
    <n v="301"/>
    <m/>
    <x v="4"/>
    <x v="3"/>
    <x v="8"/>
    <x v="0"/>
    <x v="2"/>
    <x v="0"/>
  </r>
  <r>
    <n v="3"/>
    <x v="243"/>
    <x v="0"/>
    <x v="948"/>
    <x v="4"/>
    <n v="182"/>
    <m/>
    <x v="3"/>
    <x v="3"/>
    <x v="8"/>
    <x v="0"/>
    <x v="2"/>
    <x v="0"/>
  </r>
  <r>
    <n v="4"/>
    <x v="243"/>
    <x v="0"/>
    <x v="949"/>
    <x v="22"/>
    <n v="5344"/>
    <m/>
    <x v="1"/>
    <x v="1"/>
    <x v="8"/>
    <x v="0"/>
    <x v="2"/>
    <x v="0"/>
  </r>
  <r>
    <n v="1"/>
    <x v="243"/>
    <x v="5"/>
    <x v="900"/>
    <x v="1"/>
    <n v="7339"/>
    <m/>
    <x v="0"/>
    <x v="0"/>
    <x v="8"/>
    <x v="0"/>
    <x v="2"/>
    <x v="0"/>
  </r>
  <r>
    <n v="2"/>
    <x v="243"/>
    <x v="5"/>
    <x v="901"/>
    <x v="1"/>
    <n v="5315"/>
    <m/>
    <x v="0"/>
    <x v="0"/>
    <x v="8"/>
    <x v="0"/>
    <x v="2"/>
    <x v="0"/>
  </r>
  <r>
    <n v="1"/>
    <x v="243"/>
    <x v="3"/>
    <x v="939"/>
    <x v="21"/>
    <n v="3020"/>
    <m/>
    <x v="0"/>
    <x v="0"/>
    <x v="8"/>
    <x v="0"/>
    <x v="2"/>
    <x v="0"/>
  </r>
  <r>
    <n v="2"/>
    <x v="243"/>
    <x v="3"/>
    <x v="942"/>
    <x v="21"/>
    <n v="308"/>
    <m/>
    <x v="0"/>
    <x v="0"/>
    <x v="8"/>
    <x v="0"/>
    <x v="2"/>
    <x v="0"/>
  </r>
  <r>
    <n v="1"/>
    <x v="244"/>
    <x v="0"/>
    <x v="949"/>
    <x v="22"/>
    <n v="8801"/>
    <m/>
    <x v="1"/>
    <x v="1"/>
    <x v="8"/>
    <x v="0"/>
    <x v="2"/>
    <x v="0"/>
  </r>
  <r>
    <n v="2"/>
    <x v="244"/>
    <x v="0"/>
    <x v="950"/>
    <x v="48"/>
    <n v="712"/>
    <m/>
    <x v="1"/>
    <x v="1"/>
    <x v="8"/>
    <x v="0"/>
    <x v="2"/>
    <x v="0"/>
  </r>
  <r>
    <n v="3"/>
    <x v="244"/>
    <x v="0"/>
    <x v="951"/>
    <x v="23"/>
    <n v="2905"/>
    <m/>
    <x v="7"/>
    <x v="5"/>
    <x v="8"/>
    <x v="0"/>
    <x v="2"/>
    <x v="0"/>
  </r>
  <r>
    <n v="1"/>
    <x v="244"/>
    <x v="5"/>
    <x v="942"/>
    <x v="1"/>
    <n v="4095"/>
    <m/>
    <x v="0"/>
    <x v="0"/>
    <x v="8"/>
    <x v="0"/>
    <x v="2"/>
    <x v="0"/>
  </r>
  <r>
    <n v="2"/>
    <x v="244"/>
    <x v="5"/>
    <x v="943"/>
    <x v="1"/>
    <n v="7811"/>
    <m/>
    <x v="0"/>
    <x v="0"/>
    <x v="8"/>
    <x v="0"/>
    <x v="2"/>
    <x v="0"/>
  </r>
  <r>
    <n v="3"/>
    <x v="244"/>
    <x v="5"/>
    <x v="947"/>
    <x v="1"/>
    <n v="30"/>
    <m/>
    <x v="4"/>
    <x v="3"/>
    <x v="8"/>
    <x v="0"/>
    <x v="2"/>
    <x v="0"/>
  </r>
  <r>
    <n v="1"/>
    <x v="244"/>
    <x v="3"/>
    <x v="942"/>
    <x v="21"/>
    <n v="2516"/>
    <m/>
    <x v="0"/>
    <x v="0"/>
    <x v="8"/>
    <x v="0"/>
    <x v="2"/>
    <x v="0"/>
  </r>
  <r>
    <n v="2"/>
    <x v="244"/>
    <x v="3"/>
    <x v="943"/>
    <x v="21"/>
    <n v="2834"/>
    <m/>
    <x v="0"/>
    <x v="0"/>
    <x v="8"/>
    <x v="0"/>
    <x v="2"/>
    <x v="0"/>
  </r>
  <r>
    <n v="1"/>
    <x v="245"/>
    <x v="0"/>
    <x v="951"/>
    <x v="23"/>
    <n v="305"/>
    <m/>
    <x v="7"/>
    <x v="5"/>
    <x v="8"/>
    <x v="0"/>
    <x v="2"/>
    <x v="0"/>
  </r>
  <r>
    <n v="2"/>
    <x v="245"/>
    <x v="0"/>
    <x v="952"/>
    <x v="48"/>
    <n v="1098"/>
    <m/>
    <x v="1"/>
    <x v="1"/>
    <x v="8"/>
    <x v="0"/>
    <x v="2"/>
    <x v="0"/>
  </r>
  <r>
    <n v="3"/>
    <x v="245"/>
    <x v="0"/>
    <x v="953"/>
    <x v="4"/>
    <n v="947"/>
    <m/>
    <x v="3"/>
    <x v="3"/>
    <x v="8"/>
    <x v="0"/>
    <x v="2"/>
    <x v="0"/>
  </r>
  <r>
    <n v="4"/>
    <x v="245"/>
    <x v="0"/>
    <x v="954"/>
    <x v="31"/>
    <n v="1835"/>
    <m/>
    <x v="12"/>
    <x v="3"/>
    <x v="8"/>
    <x v="0"/>
    <x v="2"/>
    <x v="0"/>
  </r>
  <r>
    <n v="5"/>
    <x v="245"/>
    <x v="0"/>
    <x v="955"/>
    <x v="57"/>
    <n v="2795"/>
    <m/>
    <x v="17"/>
    <x v="4"/>
    <x v="8"/>
    <x v="0"/>
    <x v="2"/>
    <x v="0"/>
  </r>
  <r>
    <n v="1"/>
    <x v="245"/>
    <x v="2"/>
    <x v="956"/>
    <x v="36"/>
    <n v="1210"/>
    <m/>
    <x v="3"/>
    <x v="3"/>
    <x v="8"/>
    <x v="0"/>
    <x v="2"/>
    <x v="2"/>
  </r>
  <r>
    <n v="2"/>
    <x v="245"/>
    <x v="2"/>
    <x v="957"/>
    <x v="10"/>
    <n v="1000"/>
    <m/>
    <x v="12"/>
    <x v="3"/>
    <x v="8"/>
    <x v="0"/>
    <x v="2"/>
    <x v="2"/>
  </r>
  <r>
    <n v="3"/>
    <x v="245"/>
    <x v="2"/>
    <x v="935"/>
    <x v="10"/>
    <n v="2999"/>
    <m/>
    <x v="18"/>
    <x v="4"/>
    <x v="8"/>
    <x v="0"/>
    <x v="2"/>
    <x v="2"/>
  </r>
  <r>
    <n v="4"/>
    <x v="245"/>
    <x v="2"/>
    <x v="958"/>
    <x v="14"/>
    <n v="2076"/>
    <m/>
    <x v="18"/>
    <x v="4"/>
    <x v="8"/>
    <x v="0"/>
    <x v="2"/>
    <x v="2"/>
  </r>
  <r>
    <n v="1"/>
    <x v="245"/>
    <x v="1"/>
    <x v="949"/>
    <x v="75"/>
    <n v="3449"/>
    <m/>
    <x v="1"/>
    <x v="1"/>
    <x v="8"/>
    <x v="0"/>
    <x v="2"/>
    <x v="0"/>
  </r>
  <r>
    <n v="1"/>
    <x v="245"/>
    <x v="3"/>
    <x v="939"/>
    <x v="21"/>
    <n v="2939"/>
    <m/>
    <x v="0"/>
    <x v="0"/>
    <x v="8"/>
    <x v="0"/>
    <x v="2"/>
    <x v="0"/>
  </r>
  <r>
    <n v="1"/>
    <x v="246"/>
    <x v="0"/>
    <x v="955"/>
    <x v="57"/>
    <n v="4707"/>
    <m/>
    <x v="17"/>
    <x v="4"/>
    <x v="8"/>
    <x v="0"/>
    <x v="2"/>
    <x v="0"/>
  </r>
  <r>
    <n v="2"/>
    <x v="246"/>
    <x v="0"/>
    <x v="959"/>
    <x v="58"/>
    <n v="1346"/>
    <m/>
    <x v="17"/>
    <x v="4"/>
    <x v="8"/>
    <x v="0"/>
    <x v="2"/>
    <x v="0"/>
  </r>
  <r>
    <n v="1"/>
    <x v="246"/>
    <x v="2"/>
    <x v="958"/>
    <x v="14"/>
    <n v="4432"/>
    <m/>
    <x v="18"/>
    <x v="4"/>
    <x v="8"/>
    <x v="0"/>
    <x v="2"/>
    <x v="2"/>
  </r>
  <r>
    <n v="1"/>
    <x v="246"/>
    <x v="1"/>
    <x v="949"/>
    <x v="75"/>
    <n v="5975"/>
    <m/>
    <x v="1"/>
    <x v="1"/>
    <x v="8"/>
    <x v="0"/>
    <x v="2"/>
    <x v="0"/>
  </r>
  <r>
    <n v="1"/>
    <x v="247"/>
    <x v="0"/>
    <x v="960"/>
    <x v="31"/>
    <n v="516"/>
    <m/>
    <x v="12"/>
    <x v="3"/>
    <x v="8"/>
    <x v="0"/>
    <x v="2"/>
    <x v="0"/>
  </r>
  <r>
    <n v="2"/>
    <x v="247"/>
    <x v="0"/>
    <x v="961"/>
    <x v="3"/>
    <n v="305"/>
    <m/>
    <x v="4"/>
    <x v="3"/>
    <x v="8"/>
    <x v="0"/>
    <x v="2"/>
    <x v="0"/>
  </r>
  <r>
    <n v="3"/>
    <x v="247"/>
    <x v="0"/>
    <x v="962"/>
    <x v="2"/>
    <n v="3741"/>
    <m/>
    <x v="0"/>
    <x v="0"/>
    <x v="8"/>
    <x v="0"/>
    <x v="2"/>
    <x v="0"/>
  </r>
  <r>
    <n v="1"/>
    <x v="247"/>
    <x v="2"/>
    <x v="958"/>
    <x v="14"/>
    <n v="3128"/>
    <m/>
    <x v="18"/>
    <x v="4"/>
    <x v="8"/>
    <x v="0"/>
    <x v="2"/>
    <x v="2"/>
  </r>
  <r>
    <n v="2"/>
    <x v="247"/>
    <x v="2"/>
    <x v="963"/>
    <x v="39"/>
    <n v="6034"/>
    <m/>
    <x v="18"/>
    <x v="4"/>
    <x v="8"/>
    <x v="0"/>
    <x v="2"/>
    <x v="2"/>
  </r>
  <r>
    <n v="1"/>
    <x v="247"/>
    <x v="1"/>
    <x v="956"/>
    <x v="26"/>
    <n v="645"/>
    <m/>
    <x v="3"/>
    <x v="3"/>
    <x v="8"/>
    <x v="0"/>
    <x v="2"/>
    <x v="2"/>
  </r>
  <r>
    <n v="2"/>
    <x v="247"/>
    <x v="1"/>
    <x v="957"/>
    <x v="26"/>
    <n v="835"/>
    <m/>
    <x v="12"/>
    <x v="3"/>
    <x v="8"/>
    <x v="0"/>
    <x v="2"/>
    <x v="2"/>
  </r>
  <r>
    <n v="3"/>
    <x v="247"/>
    <x v="1"/>
    <x v="949"/>
    <x v="99"/>
    <n v="1177"/>
    <m/>
    <x v="1"/>
    <x v="1"/>
    <x v="8"/>
    <x v="0"/>
    <x v="2"/>
    <x v="0"/>
  </r>
  <r>
    <n v="4"/>
    <x v="247"/>
    <x v="1"/>
    <x v="950"/>
    <x v="99"/>
    <n v="716"/>
    <m/>
    <x v="1"/>
    <x v="1"/>
    <x v="8"/>
    <x v="0"/>
    <x v="2"/>
    <x v="0"/>
  </r>
  <r>
    <n v="5"/>
    <x v="247"/>
    <x v="1"/>
    <x v="951"/>
    <x v="99"/>
    <n v="2559"/>
    <m/>
    <x v="7"/>
    <x v="5"/>
    <x v="8"/>
    <x v="0"/>
    <x v="2"/>
    <x v="0"/>
  </r>
  <r>
    <n v="1"/>
    <x v="248"/>
    <x v="0"/>
    <x v="962"/>
    <x v="2"/>
    <n v="4827"/>
    <m/>
    <x v="0"/>
    <x v="0"/>
    <x v="8"/>
    <x v="0"/>
    <x v="2"/>
    <x v="0"/>
  </r>
  <r>
    <n v="2"/>
    <x v="248"/>
    <x v="0"/>
    <x v="964"/>
    <x v="86"/>
    <n v="3975"/>
    <m/>
    <x v="0"/>
    <x v="0"/>
    <x v="8"/>
    <x v="0"/>
    <x v="2"/>
    <x v="0"/>
  </r>
  <r>
    <n v="1"/>
    <x v="248"/>
    <x v="2"/>
    <x v="963"/>
    <x v="39"/>
    <n v="2573"/>
    <m/>
    <x v="18"/>
    <x v="4"/>
    <x v="8"/>
    <x v="0"/>
    <x v="2"/>
    <x v="2"/>
  </r>
  <r>
    <n v="2"/>
    <x v="248"/>
    <x v="2"/>
    <x v="965"/>
    <x v="6"/>
    <n v="450"/>
    <m/>
    <x v="18"/>
    <x v="4"/>
    <x v="8"/>
    <x v="0"/>
    <x v="2"/>
    <x v="2"/>
  </r>
  <r>
    <n v="3"/>
    <x v="248"/>
    <x v="2"/>
    <x v="966"/>
    <x v="6"/>
    <n v="2341"/>
    <m/>
    <x v="18"/>
    <x v="4"/>
    <x v="8"/>
    <x v="0"/>
    <x v="2"/>
    <x v="2"/>
  </r>
  <r>
    <n v="1"/>
    <x v="248"/>
    <x v="1"/>
    <x v="951"/>
    <x v="1"/>
    <n v="561"/>
    <m/>
    <x v="7"/>
    <x v="5"/>
    <x v="8"/>
    <x v="0"/>
    <x v="2"/>
    <x v="0"/>
  </r>
  <r>
    <n v="2"/>
    <x v="248"/>
    <x v="1"/>
    <x v="952"/>
    <x v="1"/>
    <n v="1195"/>
    <m/>
    <x v="1"/>
    <x v="1"/>
    <x v="8"/>
    <x v="0"/>
    <x v="2"/>
    <x v="0"/>
  </r>
  <r>
    <n v="3"/>
    <x v="248"/>
    <x v="1"/>
    <x v="953"/>
    <x v="1"/>
    <n v="895"/>
    <m/>
    <x v="3"/>
    <x v="3"/>
    <x v="8"/>
    <x v="0"/>
    <x v="2"/>
    <x v="0"/>
  </r>
  <r>
    <n v="1"/>
    <x v="248"/>
    <x v="4"/>
    <x v="930"/>
    <x v="60"/>
    <n v="1088"/>
    <m/>
    <x v="1"/>
    <x v="1"/>
    <x v="8"/>
    <x v="0"/>
    <x v="2"/>
    <x v="0"/>
  </r>
  <r>
    <n v="2"/>
    <x v="248"/>
    <x v="4"/>
    <x v="933"/>
    <x v="60"/>
    <n v="609"/>
    <m/>
    <x v="1"/>
    <x v="1"/>
    <x v="8"/>
    <x v="0"/>
    <x v="2"/>
    <x v="0"/>
  </r>
  <r>
    <n v="1"/>
    <x v="249"/>
    <x v="0"/>
    <x v="964"/>
    <x v="86"/>
    <n v="5299"/>
    <m/>
    <x v="0"/>
    <x v="0"/>
    <x v="8"/>
    <x v="0"/>
    <x v="2"/>
    <x v="0"/>
  </r>
  <r>
    <n v="2"/>
    <x v="249"/>
    <x v="0"/>
    <x v="967"/>
    <x v="3"/>
    <n v="302"/>
    <m/>
    <x v="4"/>
    <x v="3"/>
    <x v="8"/>
    <x v="0"/>
    <x v="2"/>
    <x v="0"/>
  </r>
  <r>
    <n v="3"/>
    <x v="249"/>
    <x v="0"/>
    <x v="968"/>
    <x v="62"/>
    <n v="3507"/>
    <m/>
    <x v="8"/>
    <x v="6"/>
    <x v="8"/>
    <x v="0"/>
    <x v="2"/>
    <x v="0"/>
  </r>
  <r>
    <n v="4"/>
    <x v="249"/>
    <x v="0"/>
    <x v="969"/>
    <x v="8"/>
    <n v="2414"/>
    <m/>
    <x v="8"/>
    <x v="6"/>
    <x v="8"/>
    <x v="0"/>
    <x v="2"/>
    <x v="0"/>
  </r>
  <r>
    <n v="1"/>
    <x v="249"/>
    <x v="2"/>
    <x v="966"/>
    <x v="6"/>
    <n v="4506"/>
    <m/>
    <x v="18"/>
    <x v="4"/>
    <x v="8"/>
    <x v="0"/>
    <x v="2"/>
    <x v="2"/>
  </r>
  <r>
    <n v="2"/>
    <x v="249"/>
    <x v="2"/>
    <x v="970"/>
    <x v="29"/>
    <n v="450"/>
    <m/>
    <x v="18"/>
    <x v="4"/>
    <x v="8"/>
    <x v="0"/>
    <x v="2"/>
    <x v="2"/>
  </r>
  <r>
    <n v="3"/>
    <x v="249"/>
    <x v="2"/>
    <x v="971"/>
    <x v="29"/>
    <n v="2288"/>
    <m/>
    <x v="18"/>
    <x v="4"/>
    <x v="8"/>
    <x v="0"/>
    <x v="2"/>
    <x v="2"/>
  </r>
  <r>
    <n v="1"/>
    <x v="249"/>
    <x v="1"/>
    <x v="960"/>
    <x v="1"/>
    <n v="569"/>
    <m/>
    <x v="12"/>
    <x v="3"/>
    <x v="8"/>
    <x v="0"/>
    <x v="2"/>
    <x v="0"/>
  </r>
  <r>
    <n v="2"/>
    <x v="249"/>
    <x v="1"/>
    <x v="961"/>
    <x v="1"/>
    <n v="263"/>
    <m/>
    <x v="4"/>
    <x v="3"/>
    <x v="8"/>
    <x v="0"/>
    <x v="2"/>
    <x v="0"/>
  </r>
  <r>
    <n v="3"/>
    <x v="249"/>
    <x v="1"/>
    <x v="962"/>
    <x v="1"/>
    <n v="3071"/>
    <m/>
    <x v="0"/>
    <x v="0"/>
    <x v="8"/>
    <x v="0"/>
    <x v="2"/>
    <x v="0"/>
  </r>
  <r>
    <n v="1"/>
    <x v="249"/>
    <x v="4"/>
    <x v="933"/>
    <x v="61"/>
    <n v="1643"/>
    <m/>
    <x v="1"/>
    <x v="1"/>
    <x v="8"/>
    <x v="0"/>
    <x v="2"/>
    <x v="0"/>
  </r>
  <r>
    <n v="1"/>
    <x v="250"/>
    <x v="0"/>
    <x v="969"/>
    <x v="8"/>
    <n v="5116"/>
    <m/>
    <x v="8"/>
    <x v="6"/>
    <x v="8"/>
    <x v="0"/>
    <x v="2"/>
    <x v="0"/>
  </r>
  <r>
    <n v="2"/>
    <x v="250"/>
    <x v="0"/>
    <x v="972"/>
    <x v="59"/>
    <n v="2965"/>
    <m/>
    <x v="8"/>
    <x v="6"/>
    <x v="8"/>
    <x v="0"/>
    <x v="2"/>
    <x v="0"/>
  </r>
  <r>
    <n v="3"/>
    <x v="250"/>
    <x v="0"/>
    <x v="973"/>
    <x v="16"/>
    <n v="162"/>
    <m/>
    <x v="4"/>
    <x v="3"/>
    <x v="8"/>
    <x v="0"/>
    <x v="2"/>
    <x v="0"/>
  </r>
  <r>
    <n v="4"/>
    <x v="250"/>
    <x v="0"/>
    <x v="974"/>
    <x v="4"/>
    <n v="153"/>
    <m/>
    <x v="3"/>
    <x v="3"/>
    <x v="8"/>
    <x v="0"/>
    <x v="2"/>
    <x v="0"/>
  </r>
  <r>
    <n v="5"/>
    <x v="250"/>
    <x v="0"/>
    <x v="34"/>
    <x v="48"/>
    <n v="3442"/>
    <m/>
    <x v="1"/>
    <x v="1"/>
    <x v="8"/>
    <x v="0"/>
    <x v="2"/>
    <x v="0"/>
  </r>
  <r>
    <n v="1"/>
    <x v="250"/>
    <x v="2"/>
    <x v="971"/>
    <x v="29"/>
    <n v="1761"/>
    <m/>
    <x v="18"/>
    <x v="4"/>
    <x v="8"/>
    <x v="0"/>
    <x v="2"/>
    <x v="2"/>
  </r>
  <r>
    <n v="1"/>
    <x v="250"/>
    <x v="1"/>
    <x v="962"/>
    <x v="1"/>
    <n v="1163"/>
    <m/>
    <x v="0"/>
    <x v="0"/>
    <x v="8"/>
    <x v="0"/>
    <x v="2"/>
    <x v="0"/>
  </r>
  <r>
    <n v="2"/>
    <x v="250"/>
    <x v="1"/>
    <x v="964"/>
    <x v="1"/>
    <n v="4589"/>
    <m/>
    <x v="0"/>
    <x v="0"/>
    <x v="8"/>
    <x v="0"/>
    <x v="2"/>
    <x v="0"/>
  </r>
  <r>
    <n v="3"/>
    <x v="250"/>
    <x v="1"/>
    <x v="454"/>
    <x v="1"/>
    <n v="62"/>
    <m/>
    <x v="24"/>
    <x v="2"/>
    <x v="8"/>
    <x v="0"/>
    <x v="2"/>
    <x v="1"/>
  </r>
  <r>
    <n v="4"/>
    <x v="250"/>
    <x v="1"/>
    <x v="967"/>
    <x v="1"/>
    <n v="58"/>
    <m/>
    <x v="4"/>
    <x v="3"/>
    <x v="8"/>
    <x v="0"/>
    <x v="2"/>
    <x v="0"/>
  </r>
  <r>
    <n v="1"/>
    <x v="251"/>
    <x v="0"/>
    <x v="34"/>
    <x v="48"/>
    <n v="2105"/>
    <m/>
    <x v="1"/>
    <x v="1"/>
    <x v="8"/>
    <x v="0"/>
    <x v="2"/>
    <x v="0"/>
  </r>
  <r>
    <n v="2"/>
    <x v="251"/>
    <x v="0"/>
    <x v="975"/>
    <x v="52"/>
    <n v="3476"/>
    <m/>
    <x v="1"/>
    <x v="1"/>
    <x v="8"/>
    <x v="0"/>
    <x v="2"/>
    <x v="0"/>
  </r>
  <r>
    <n v="3"/>
    <x v="251"/>
    <x v="0"/>
    <x v="976"/>
    <x v="4"/>
    <n v="156"/>
    <m/>
    <x v="3"/>
    <x v="3"/>
    <x v="8"/>
    <x v="0"/>
    <x v="2"/>
    <x v="0"/>
  </r>
  <r>
    <n v="4"/>
    <x v="251"/>
    <x v="0"/>
    <x v="977"/>
    <x v="16"/>
    <n v="207"/>
    <m/>
    <x v="4"/>
    <x v="3"/>
    <x v="8"/>
    <x v="0"/>
    <x v="2"/>
    <x v="0"/>
  </r>
  <r>
    <n v="5"/>
    <x v="251"/>
    <x v="0"/>
    <x v="978"/>
    <x v="11"/>
    <n v="7364"/>
    <m/>
    <x v="0"/>
    <x v="0"/>
    <x v="8"/>
    <x v="0"/>
    <x v="2"/>
    <x v="0"/>
  </r>
  <r>
    <n v="1"/>
    <x v="251"/>
    <x v="2"/>
    <x v="979"/>
    <x v="19"/>
    <n v="145"/>
    <m/>
    <x v="4"/>
    <x v="3"/>
    <x v="8"/>
    <x v="0"/>
    <x v="2"/>
    <x v="2"/>
  </r>
  <r>
    <n v="2"/>
    <x v="251"/>
    <x v="2"/>
    <x v="980"/>
    <x v="33"/>
    <n v="4187"/>
    <m/>
    <x v="0"/>
    <x v="0"/>
    <x v="8"/>
    <x v="0"/>
    <x v="2"/>
    <x v="2"/>
  </r>
  <r>
    <n v="1"/>
    <x v="251"/>
    <x v="4"/>
    <x v="981"/>
    <x v="61"/>
    <n v="939"/>
    <m/>
    <x v="1"/>
    <x v="1"/>
    <x v="8"/>
    <x v="0"/>
    <x v="2"/>
    <x v="0"/>
  </r>
  <r>
    <n v="1"/>
    <x v="252"/>
    <x v="0"/>
    <x v="982"/>
    <x v="15"/>
    <n v="11638"/>
    <m/>
    <x v="0"/>
    <x v="0"/>
    <x v="8"/>
    <x v="0"/>
    <x v="2"/>
    <x v="0"/>
  </r>
  <r>
    <n v="1"/>
    <x v="252"/>
    <x v="2"/>
    <x v="980"/>
    <x v="24"/>
    <n v="4953"/>
    <m/>
    <x v="0"/>
    <x v="0"/>
    <x v="8"/>
    <x v="0"/>
    <x v="2"/>
    <x v="2"/>
  </r>
  <r>
    <n v="2"/>
    <x v="252"/>
    <x v="2"/>
    <x v="983"/>
    <x v="24"/>
    <n v="450"/>
    <m/>
    <x v="0"/>
    <x v="0"/>
    <x v="8"/>
    <x v="0"/>
    <x v="2"/>
    <x v="2"/>
  </r>
  <r>
    <n v="3"/>
    <x v="252"/>
    <x v="2"/>
    <x v="984"/>
    <x v="24"/>
    <n v="790"/>
    <m/>
    <x v="0"/>
    <x v="0"/>
    <x v="8"/>
    <x v="0"/>
    <x v="2"/>
    <x v="2"/>
  </r>
  <r>
    <n v="1"/>
    <x v="252"/>
    <x v="5"/>
    <x v="976"/>
    <x v="1"/>
    <n v="59"/>
    <m/>
    <x v="3"/>
    <x v="3"/>
    <x v="8"/>
    <x v="0"/>
    <x v="2"/>
    <x v="0"/>
  </r>
  <r>
    <n v="2"/>
    <x v="252"/>
    <x v="5"/>
    <x v="977"/>
    <x v="1"/>
    <n v="116"/>
    <m/>
    <x v="4"/>
    <x v="3"/>
    <x v="8"/>
    <x v="0"/>
    <x v="2"/>
    <x v="0"/>
  </r>
  <r>
    <n v="3"/>
    <x v="252"/>
    <x v="5"/>
    <x v="978"/>
    <x v="1"/>
    <n v="1179"/>
    <m/>
    <x v="0"/>
    <x v="0"/>
    <x v="8"/>
    <x v="0"/>
    <x v="2"/>
    <x v="0"/>
  </r>
  <r>
    <n v="1"/>
    <x v="252"/>
    <x v="1"/>
    <x v="973"/>
    <x v="1"/>
    <n v="101"/>
    <m/>
    <x v="4"/>
    <x v="3"/>
    <x v="8"/>
    <x v="0"/>
    <x v="2"/>
    <x v="0"/>
  </r>
  <r>
    <n v="2"/>
    <x v="252"/>
    <x v="1"/>
    <x v="974"/>
    <x v="1"/>
    <n v="66"/>
    <m/>
    <x v="3"/>
    <x v="3"/>
    <x v="8"/>
    <x v="0"/>
    <x v="2"/>
    <x v="0"/>
  </r>
  <r>
    <n v="3"/>
    <x v="252"/>
    <x v="1"/>
    <x v="34"/>
    <x v="1"/>
    <n v="2730"/>
    <m/>
    <x v="1"/>
    <x v="1"/>
    <x v="8"/>
    <x v="0"/>
    <x v="2"/>
    <x v="0"/>
  </r>
  <r>
    <n v="4"/>
    <x v="252"/>
    <x v="1"/>
    <x v="975"/>
    <x v="1"/>
    <n v="1995"/>
    <m/>
    <x v="1"/>
    <x v="1"/>
    <x v="8"/>
    <x v="0"/>
    <x v="2"/>
    <x v="0"/>
  </r>
  <r>
    <n v="5"/>
    <x v="252"/>
    <x v="1"/>
    <x v="976"/>
    <x v="1"/>
    <n v="63"/>
    <m/>
    <x v="3"/>
    <x v="3"/>
    <x v="8"/>
    <x v="0"/>
    <x v="2"/>
    <x v="0"/>
  </r>
  <r>
    <n v="1"/>
    <x v="252"/>
    <x v="3"/>
    <x v="980"/>
    <x v="54"/>
    <n v="532"/>
    <m/>
    <x v="0"/>
    <x v="0"/>
    <x v="8"/>
    <x v="0"/>
    <x v="2"/>
    <x v="2"/>
  </r>
  <r>
    <n v="1"/>
    <x v="253"/>
    <x v="0"/>
    <x v="982"/>
    <x v="15"/>
    <n v="2884"/>
    <m/>
    <x v="0"/>
    <x v="0"/>
    <x v="8"/>
    <x v="0"/>
    <x v="2"/>
    <x v="0"/>
  </r>
  <r>
    <n v="2"/>
    <x v="253"/>
    <x v="0"/>
    <x v="985"/>
    <x v="2"/>
    <n v="9847"/>
    <m/>
    <x v="0"/>
    <x v="0"/>
    <x v="8"/>
    <x v="0"/>
    <x v="2"/>
    <x v="0"/>
  </r>
  <r>
    <n v="1"/>
    <x v="253"/>
    <x v="5"/>
    <x v="978"/>
    <x v="1"/>
    <n v="6189"/>
    <m/>
    <x v="0"/>
    <x v="0"/>
    <x v="8"/>
    <x v="0"/>
    <x v="2"/>
    <x v="0"/>
  </r>
  <r>
    <n v="2"/>
    <x v="253"/>
    <x v="5"/>
    <x v="982"/>
    <x v="1"/>
    <n v="6373"/>
    <m/>
    <x v="0"/>
    <x v="0"/>
    <x v="8"/>
    <x v="0"/>
    <x v="2"/>
    <x v="0"/>
  </r>
  <r>
    <n v="1"/>
    <x v="254"/>
    <x v="0"/>
    <x v="985"/>
    <x v="2"/>
    <n v="281"/>
    <m/>
    <x v="0"/>
    <x v="0"/>
    <x v="8"/>
    <x v="0"/>
    <x v="2"/>
    <x v="0"/>
  </r>
  <r>
    <n v="2"/>
    <x v="254"/>
    <x v="0"/>
    <x v="986"/>
    <x v="16"/>
    <n v="150"/>
    <m/>
    <x v="4"/>
    <x v="3"/>
    <x v="8"/>
    <x v="0"/>
    <x v="2"/>
    <x v="0"/>
  </r>
  <r>
    <n v="3"/>
    <x v="254"/>
    <x v="0"/>
    <x v="987"/>
    <x v="4"/>
    <n v="2650"/>
    <m/>
    <x v="12"/>
    <x v="3"/>
    <x v="8"/>
    <x v="0"/>
    <x v="2"/>
    <x v="0"/>
  </r>
  <r>
    <n v="4"/>
    <x v="254"/>
    <x v="0"/>
    <x v="988"/>
    <x v="57"/>
    <n v="7355"/>
    <m/>
    <x v="17"/>
    <x v="4"/>
    <x v="8"/>
    <x v="0"/>
    <x v="2"/>
    <x v="0"/>
  </r>
  <r>
    <n v="5"/>
    <x v="254"/>
    <x v="0"/>
    <x v="989"/>
    <x v="44"/>
    <n v="2555"/>
    <m/>
    <x v="17"/>
    <x v="4"/>
    <x v="8"/>
    <x v="0"/>
    <x v="2"/>
    <x v="0"/>
  </r>
  <r>
    <n v="1"/>
    <x v="254"/>
    <x v="5"/>
    <x v="982"/>
    <x v="1"/>
    <n v="7699"/>
    <m/>
    <x v="0"/>
    <x v="0"/>
    <x v="8"/>
    <x v="0"/>
    <x v="2"/>
    <x v="0"/>
  </r>
  <r>
    <n v="2"/>
    <x v="254"/>
    <x v="5"/>
    <x v="985"/>
    <x v="1"/>
    <n v="5221"/>
    <m/>
    <x v="0"/>
    <x v="0"/>
    <x v="8"/>
    <x v="0"/>
    <x v="2"/>
    <x v="0"/>
  </r>
  <r>
    <n v="1"/>
    <x v="255"/>
    <x v="0"/>
    <x v="989"/>
    <x v="44"/>
    <n v="1060"/>
    <m/>
    <x v="17"/>
    <x v="4"/>
    <x v="8"/>
    <x v="0"/>
    <x v="2"/>
    <x v="0"/>
  </r>
  <r>
    <n v="2"/>
    <x v="255"/>
    <x v="0"/>
    <x v="990"/>
    <x v="4"/>
    <n v="645"/>
    <m/>
    <x v="12"/>
    <x v="3"/>
    <x v="8"/>
    <x v="0"/>
    <x v="2"/>
    <x v="0"/>
  </r>
  <r>
    <n v="3"/>
    <x v="255"/>
    <x v="0"/>
    <x v="991"/>
    <x v="52"/>
    <n v="3698"/>
    <m/>
    <x v="1"/>
    <x v="1"/>
    <x v="8"/>
    <x v="0"/>
    <x v="2"/>
    <x v="0"/>
  </r>
  <r>
    <n v="4"/>
    <x v="255"/>
    <x v="0"/>
    <x v="992"/>
    <x v="5"/>
    <n v="1312"/>
    <m/>
    <x v="1"/>
    <x v="1"/>
    <x v="8"/>
    <x v="0"/>
    <x v="2"/>
    <x v="0"/>
  </r>
  <r>
    <n v="5"/>
    <x v="255"/>
    <x v="0"/>
    <x v="993"/>
    <x v="7"/>
    <n v="1853"/>
    <m/>
    <x v="7"/>
    <x v="5"/>
    <x v="8"/>
    <x v="0"/>
    <x v="2"/>
    <x v="0"/>
  </r>
  <r>
    <n v="1"/>
    <x v="255"/>
    <x v="2"/>
    <x v="994"/>
    <x v="19"/>
    <n v="78"/>
    <m/>
    <x v="4"/>
    <x v="3"/>
    <x v="8"/>
    <x v="0"/>
    <x v="2"/>
    <x v="2"/>
  </r>
  <r>
    <n v="2"/>
    <x v="255"/>
    <x v="2"/>
    <x v="995"/>
    <x v="19"/>
    <n v="532"/>
    <m/>
    <x v="4"/>
    <x v="3"/>
    <x v="8"/>
    <x v="0"/>
    <x v="2"/>
    <x v="2"/>
  </r>
  <r>
    <n v="3"/>
    <x v="255"/>
    <x v="2"/>
    <x v="996"/>
    <x v="41"/>
    <n v="4444"/>
    <m/>
    <x v="8"/>
    <x v="6"/>
    <x v="8"/>
    <x v="0"/>
    <x v="2"/>
    <x v="2"/>
  </r>
  <r>
    <n v="1"/>
    <x v="255"/>
    <x v="5"/>
    <x v="985"/>
    <x v="100"/>
    <n v="5127"/>
    <m/>
    <x v="0"/>
    <x v="0"/>
    <x v="8"/>
    <x v="0"/>
    <x v="2"/>
    <x v="0"/>
  </r>
  <r>
    <n v="1"/>
    <x v="255"/>
    <x v="1"/>
    <x v="986"/>
    <x v="1"/>
    <n v="39"/>
    <m/>
    <x v="4"/>
    <x v="3"/>
    <x v="8"/>
    <x v="0"/>
    <x v="2"/>
    <x v="0"/>
  </r>
  <r>
    <n v="2"/>
    <x v="255"/>
    <x v="1"/>
    <x v="987"/>
    <x v="1"/>
    <n v="2621"/>
    <m/>
    <x v="12"/>
    <x v="3"/>
    <x v="8"/>
    <x v="0"/>
    <x v="2"/>
    <x v="0"/>
  </r>
  <r>
    <n v="1"/>
    <x v="255"/>
    <x v="4"/>
    <x v="981"/>
    <x v="61"/>
    <n v="144"/>
    <m/>
    <x v="1"/>
    <x v="1"/>
    <x v="8"/>
    <x v="0"/>
    <x v="2"/>
    <x v="0"/>
  </r>
  <r>
    <n v="2"/>
    <x v="255"/>
    <x v="4"/>
    <x v="949"/>
    <x v="61"/>
    <n v="348"/>
    <m/>
    <x v="1"/>
    <x v="1"/>
    <x v="8"/>
    <x v="0"/>
    <x v="2"/>
    <x v="0"/>
  </r>
  <r>
    <n v="1"/>
    <x v="256"/>
    <x v="0"/>
    <x v="993"/>
    <x v="7"/>
    <n v="1657"/>
    <m/>
    <x v="7"/>
    <x v="5"/>
    <x v="9"/>
    <x v="0"/>
    <x v="3"/>
    <x v="0"/>
  </r>
  <r>
    <n v="2"/>
    <x v="256"/>
    <x v="0"/>
    <x v="997"/>
    <x v="5"/>
    <n v="522"/>
    <m/>
    <x v="1"/>
    <x v="1"/>
    <x v="9"/>
    <x v="0"/>
    <x v="3"/>
    <x v="0"/>
  </r>
  <r>
    <n v="3"/>
    <x v="256"/>
    <x v="0"/>
    <x v="998"/>
    <x v="31"/>
    <n v="153"/>
    <m/>
    <x v="3"/>
    <x v="3"/>
    <x v="9"/>
    <x v="0"/>
    <x v="3"/>
    <x v="0"/>
  </r>
  <r>
    <n v="4"/>
    <x v="256"/>
    <x v="0"/>
    <x v="999"/>
    <x v="16"/>
    <n v="162"/>
    <m/>
    <x v="4"/>
    <x v="3"/>
    <x v="9"/>
    <x v="0"/>
    <x v="3"/>
    <x v="0"/>
  </r>
  <r>
    <n v="5"/>
    <x v="256"/>
    <x v="0"/>
    <x v="1000"/>
    <x v="62"/>
    <n v="7238"/>
    <m/>
    <x v="8"/>
    <x v="6"/>
    <x v="9"/>
    <x v="0"/>
    <x v="3"/>
    <x v="0"/>
  </r>
  <r>
    <n v="1"/>
    <x v="256"/>
    <x v="2"/>
    <x v="996"/>
    <x v="41"/>
    <n v="5331"/>
    <m/>
    <x v="8"/>
    <x v="6"/>
    <x v="9"/>
    <x v="0"/>
    <x v="3"/>
    <x v="2"/>
  </r>
  <r>
    <n v="2"/>
    <x v="256"/>
    <x v="2"/>
    <x v="1001"/>
    <x v="35"/>
    <n v="850"/>
    <m/>
    <x v="8"/>
    <x v="6"/>
    <x v="9"/>
    <x v="0"/>
    <x v="3"/>
    <x v="2"/>
  </r>
  <r>
    <n v="3"/>
    <x v="256"/>
    <x v="2"/>
    <x v="1002"/>
    <x v="35"/>
    <n v="3959"/>
    <m/>
    <x v="8"/>
    <x v="6"/>
    <x v="9"/>
    <x v="0"/>
    <x v="3"/>
    <x v="2"/>
  </r>
  <r>
    <n v="1"/>
    <x v="256"/>
    <x v="1"/>
    <x v="949"/>
    <x v="37"/>
    <n v="211"/>
    <m/>
    <x v="1"/>
    <x v="1"/>
    <x v="9"/>
    <x v="0"/>
    <x v="3"/>
    <x v="0"/>
  </r>
  <r>
    <n v="2"/>
    <x v="256"/>
    <x v="1"/>
    <x v="950"/>
    <x v="37"/>
    <n v="105"/>
    <m/>
    <x v="1"/>
    <x v="1"/>
    <x v="9"/>
    <x v="0"/>
    <x v="3"/>
    <x v="0"/>
  </r>
  <r>
    <n v="3"/>
    <x v="256"/>
    <x v="1"/>
    <x v="34"/>
    <x v="37"/>
    <n v="2809"/>
    <m/>
    <x v="1"/>
    <x v="1"/>
    <x v="9"/>
    <x v="0"/>
    <x v="3"/>
    <x v="0"/>
  </r>
  <r>
    <n v="4"/>
    <x v="256"/>
    <x v="1"/>
    <x v="975"/>
    <x v="37"/>
    <n v="626"/>
    <m/>
    <x v="1"/>
    <x v="1"/>
    <x v="9"/>
    <x v="0"/>
    <x v="3"/>
    <x v="0"/>
  </r>
  <r>
    <n v="5"/>
    <x v="256"/>
    <x v="1"/>
    <x v="1003"/>
    <x v="13"/>
    <n v="899"/>
    <m/>
    <x v="11"/>
    <x v="3"/>
    <x v="9"/>
    <x v="0"/>
    <x v="3"/>
    <x v="3"/>
  </r>
  <r>
    <n v="1"/>
    <x v="257"/>
    <x v="0"/>
    <x v="1004"/>
    <x v="101"/>
    <n v="6276"/>
    <m/>
    <x v="8"/>
    <x v="6"/>
    <x v="9"/>
    <x v="0"/>
    <x v="3"/>
    <x v="0"/>
  </r>
  <r>
    <n v="2"/>
    <x v="257"/>
    <x v="0"/>
    <x v="1005"/>
    <x v="16"/>
    <n v="158"/>
    <m/>
    <x v="4"/>
    <x v="3"/>
    <x v="9"/>
    <x v="0"/>
    <x v="3"/>
    <x v="0"/>
  </r>
  <r>
    <n v="3"/>
    <x v="257"/>
    <x v="0"/>
    <x v="1006"/>
    <x v="31"/>
    <n v="171"/>
    <m/>
    <x v="3"/>
    <x v="3"/>
    <x v="9"/>
    <x v="0"/>
    <x v="3"/>
    <x v="0"/>
  </r>
  <r>
    <n v="4"/>
    <x v="257"/>
    <x v="0"/>
    <x v="1007"/>
    <x v="5"/>
    <n v="3"/>
    <m/>
    <x v="1"/>
    <x v="1"/>
    <x v="9"/>
    <x v="0"/>
    <x v="3"/>
    <x v="0"/>
  </r>
  <r>
    <n v="1"/>
    <x v="257"/>
    <x v="2"/>
    <x v="1002"/>
    <x v="35"/>
    <n v="409"/>
    <m/>
    <x v="8"/>
    <x v="6"/>
    <x v="9"/>
    <x v="0"/>
    <x v="3"/>
    <x v="2"/>
  </r>
  <r>
    <n v="2"/>
    <x v="257"/>
    <x v="2"/>
    <x v="995"/>
    <x v="19"/>
    <n v="306"/>
    <m/>
    <x v="4"/>
    <x v="3"/>
    <x v="9"/>
    <x v="0"/>
    <x v="3"/>
    <x v="2"/>
  </r>
  <r>
    <n v="3"/>
    <x v="257"/>
    <x v="2"/>
    <x v="1008"/>
    <x v="36"/>
    <n v="450"/>
    <m/>
    <x v="3"/>
    <x v="3"/>
    <x v="9"/>
    <x v="0"/>
    <x v="3"/>
    <x v="2"/>
  </r>
  <r>
    <n v="4"/>
    <x v="257"/>
    <x v="2"/>
    <x v="1009"/>
    <x v="36"/>
    <n v="246"/>
    <m/>
    <x v="3"/>
    <x v="3"/>
    <x v="9"/>
    <x v="0"/>
    <x v="3"/>
    <x v="2"/>
  </r>
  <r>
    <n v="5"/>
    <x v="257"/>
    <x v="2"/>
    <x v="995"/>
    <x v="19"/>
    <n v="208"/>
    <m/>
    <x v="4"/>
    <x v="3"/>
    <x v="9"/>
    <x v="0"/>
    <x v="3"/>
    <x v="2"/>
  </r>
  <r>
    <n v="6"/>
    <x v="257"/>
    <x v="2"/>
    <x v="1009"/>
    <x v="36"/>
    <n v="1221"/>
    <m/>
    <x v="3"/>
    <x v="3"/>
    <x v="9"/>
    <x v="0"/>
    <x v="3"/>
    <x v="2"/>
  </r>
  <r>
    <n v="7"/>
    <x v="257"/>
    <x v="2"/>
    <x v="1010"/>
    <x v="14"/>
    <n v="450"/>
    <m/>
    <x v="20"/>
    <x v="3"/>
    <x v="9"/>
    <x v="0"/>
    <x v="3"/>
    <x v="2"/>
  </r>
  <r>
    <n v="8"/>
    <x v="257"/>
    <x v="2"/>
    <x v="1011"/>
    <x v="14"/>
    <n v="550"/>
    <m/>
    <x v="20"/>
    <x v="3"/>
    <x v="9"/>
    <x v="0"/>
    <x v="3"/>
    <x v="2"/>
  </r>
  <r>
    <n v="9"/>
    <x v="257"/>
    <x v="2"/>
    <x v="1012"/>
    <x v="14"/>
    <n v="3619"/>
    <m/>
    <x v="18"/>
    <x v="4"/>
    <x v="9"/>
    <x v="0"/>
    <x v="3"/>
    <x v="2"/>
  </r>
  <r>
    <n v="1"/>
    <x v="257"/>
    <x v="1"/>
    <x v="1003"/>
    <x v="13"/>
    <n v="2089"/>
    <m/>
    <x v="11"/>
    <x v="3"/>
    <x v="9"/>
    <x v="0"/>
    <x v="3"/>
    <x v="3"/>
  </r>
  <r>
    <n v="2"/>
    <x v="257"/>
    <x v="1"/>
    <x v="990"/>
    <x v="21"/>
    <n v="631"/>
    <m/>
    <x v="12"/>
    <x v="3"/>
    <x v="9"/>
    <x v="0"/>
    <x v="3"/>
    <x v="0"/>
  </r>
  <r>
    <n v="3"/>
    <x v="257"/>
    <x v="1"/>
    <x v="991"/>
    <x v="21"/>
    <n v="1671"/>
    <m/>
    <x v="1"/>
    <x v="1"/>
    <x v="9"/>
    <x v="0"/>
    <x v="3"/>
    <x v="0"/>
  </r>
  <r>
    <n v="4"/>
    <x v="257"/>
    <x v="1"/>
    <x v="992"/>
    <x v="21"/>
    <n v="777"/>
    <m/>
    <x v="1"/>
    <x v="1"/>
    <x v="9"/>
    <x v="0"/>
    <x v="3"/>
    <x v="0"/>
  </r>
  <r>
    <n v="5"/>
    <x v="257"/>
    <x v="1"/>
    <x v="993"/>
    <x v="21"/>
    <n v="342"/>
    <m/>
    <x v="7"/>
    <x v="5"/>
    <x v="9"/>
    <x v="0"/>
    <x v="3"/>
    <x v="0"/>
  </r>
  <r>
    <n v="1"/>
    <x v="258"/>
    <x v="0"/>
    <x v="1007"/>
    <x v="5"/>
    <n v="8574"/>
    <m/>
    <x v="1"/>
    <x v="1"/>
    <x v="9"/>
    <x v="0"/>
    <x v="3"/>
    <x v="0"/>
  </r>
  <r>
    <n v="1"/>
    <x v="258"/>
    <x v="2"/>
    <x v="1012"/>
    <x v="14"/>
    <n v="4942"/>
    <m/>
    <x v="18"/>
    <x v="4"/>
    <x v="9"/>
    <x v="0"/>
    <x v="3"/>
    <x v="2"/>
  </r>
  <r>
    <n v="2"/>
    <x v="258"/>
    <x v="2"/>
    <x v="1013"/>
    <x v="10"/>
    <n v="450"/>
    <m/>
    <x v="18"/>
    <x v="4"/>
    <x v="9"/>
    <x v="0"/>
    <x v="3"/>
    <x v="2"/>
  </r>
  <r>
    <n v="3"/>
    <x v="258"/>
    <x v="2"/>
    <x v="1014"/>
    <x v="10"/>
    <n v="6644"/>
    <m/>
    <x v="5"/>
    <x v="4"/>
    <x v="9"/>
    <x v="0"/>
    <x v="3"/>
    <x v="2"/>
  </r>
  <r>
    <n v="1"/>
    <x v="258"/>
    <x v="1"/>
    <x v="993"/>
    <x v="21"/>
    <n v="2992"/>
    <m/>
    <x v="7"/>
    <x v="5"/>
    <x v="9"/>
    <x v="0"/>
    <x v="3"/>
    <x v="0"/>
  </r>
  <r>
    <n v="2"/>
    <x v="258"/>
    <x v="1"/>
    <x v="997"/>
    <x v="21"/>
    <n v="800"/>
    <m/>
    <x v="1"/>
    <x v="1"/>
    <x v="9"/>
    <x v="0"/>
    <x v="3"/>
    <x v="0"/>
  </r>
  <r>
    <n v="1"/>
    <x v="258"/>
    <x v="4"/>
    <x v="975"/>
    <x v="61"/>
    <n v="1068"/>
    <m/>
    <x v="1"/>
    <x v="1"/>
    <x v="9"/>
    <x v="0"/>
    <x v="3"/>
    <x v="0"/>
  </r>
  <r>
    <n v="2"/>
    <x v="258"/>
    <x v="4"/>
    <x v="991"/>
    <x v="61"/>
    <n v="565"/>
    <m/>
    <x v="1"/>
    <x v="1"/>
    <x v="9"/>
    <x v="0"/>
    <x v="3"/>
    <x v="0"/>
  </r>
  <r>
    <n v="1"/>
    <x v="259"/>
    <x v="0"/>
    <x v="1007"/>
    <x v="5"/>
    <n v="2436"/>
    <m/>
    <x v="1"/>
    <x v="1"/>
    <x v="9"/>
    <x v="0"/>
    <x v="3"/>
    <x v="0"/>
  </r>
  <r>
    <n v="2"/>
    <x v="259"/>
    <x v="0"/>
    <x v="1015"/>
    <x v="23"/>
    <n v="3509"/>
    <m/>
    <x v="7"/>
    <x v="5"/>
    <x v="9"/>
    <x v="0"/>
    <x v="3"/>
    <x v="0"/>
  </r>
  <r>
    <n v="3"/>
    <x v="259"/>
    <x v="0"/>
    <x v="1016"/>
    <x v="5"/>
    <n v="510"/>
    <m/>
    <x v="1"/>
    <x v="1"/>
    <x v="9"/>
    <x v="0"/>
    <x v="3"/>
    <x v="0"/>
  </r>
  <r>
    <n v="4"/>
    <x v="259"/>
    <x v="0"/>
    <x v="1017"/>
    <x v="31"/>
    <n v="150"/>
    <m/>
    <x v="3"/>
    <x v="3"/>
    <x v="9"/>
    <x v="0"/>
    <x v="3"/>
    <x v="0"/>
  </r>
  <r>
    <n v="5"/>
    <x v="259"/>
    <x v="0"/>
    <x v="1018"/>
    <x v="16"/>
    <n v="300"/>
    <m/>
    <x v="4"/>
    <x v="3"/>
    <x v="9"/>
    <x v="0"/>
    <x v="3"/>
    <x v="0"/>
  </r>
  <r>
    <n v="6"/>
    <x v="259"/>
    <x v="0"/>
    <x v="1019"/>
    <x v="2"/>
    <n v="6028"/>
    <m/>
    <x v="0"/>
    <x v="0"/>
    <x v="9"/>
    <x v="0"/>
    <x v="3"/>
    <x v="0"/>
  </r>
  <r>
    <n v="1"/>
    <x v="259"/>
    <x v="2"/>
    <x v="1014"/>
    <x v="10"/>
    <n v="1456"/>
    <m/>
    <x v="5"/>
    <x v="4"/>
    <x v="9"/>
    <x v="0"/>
    <x v="3"/>
    <x v="2"/>
  </r>
  <r>
    <n v="2"/>
    <x v="259"/>
    <x v="2"/>
    <x v="1020"/>
    <x v="6"/>
    <n v="450"/>
    <m/>
    <x v="5"/>
    <x v="4"/>
    <x v="9"/>
    <x v="0"/>
    <x v="3"/>
    <x v="2"/>
  </r>
  <r>
    <n v="3"/>
    <x v="259"/>
    <x v="2"/>
    <x v="1021"/>
    <x v="6"/>
    <n v="7659"/>
    <m/>
    <x v="5"/>
    <x v="4"/>
    <x v="9"/>
    <x v="0"/>
    <x v="3"/>
    <x v="2"/>
  </r>
  <r>
    <n v="1"/>
    <x v="259"/>
    <x v="1"/>
    <x v="991"/>
    <x v="12"/>
    <n v="1412"/>
    <m/>
    <x v="1"/>
    <x v="1"/>
    <x v="9"/>
    <x v="0"/>
    <x v="3"/>
    <x v="0"/>
  </r>
  <r>
    <n v="2"/>
    <x v="259"/>
    <x v="1"/>
    <x v="1022"/>
    <x v="1"/>
    <n v="135"/>
    <m/>
    <x v="4"/>
    <x v="3"/>
    <x v="9"/>
    <x v="0"/>
    <x v="3"/>
    <x v="0"/>
  </r>
  <r>
    <n v="3"/>
    <x v="259"/>
    <x v="1"/>
    <x v="1007"/>
    <x v="1"/>
    <n v="1950"/>
    <m/>
    <x v="1"/>
    <x v="1"/>
    <x v="9"/>
    <x v="0"/>
    <x v="3"/>
    <x v="0"/>
  </r>
  <r>
    <n v="1"/>
    <x v="260"/>
    <x v="0"/>
    <x v="1019"/>
    <x v="2"/>
    <n v="6532"/>
    <m/>
    <x v="0"/>
    <x v="0"/>
    <x v="9"/>
    <x v="0"/>
    <x v="3"/>
    <x v="0"/>
  </r>
  <r>
    <n v="2"/>
    <x v="260"/>
    <x v="0"/>
    <x v="1023"/>
    <x v="15"/>
    <n v="1621"/>
    <m/>
    <x v="0"/>
    <x v="0"/>
    <x v="9"/>
    <x v="0"/>
    <x v="3"/>
    <x v="0"/>
  </r>
  <r>
    <n v="1"/>
    <x v="260"/>
    <x v="2"/>
    <x v="1021"/>
    <x v="6"/>
    <n v="1709"/>
    <m/>
    <x v="5"/>
    <x v="4"/>
    <x v="9"/>
    <x v="0"/>
    <x v="3"/>
    <x v="2"/>
  </r>
  <r>
    <n v="2"/>
    <x v="260"/>
    <x v="2"/>
    <x v="1024"/>
    <x v="29"/>
    <n v="450"/>
    <m/>
    <x v="5"/>
    <x v="4"/>
    <x v="9"/>
    <x v="0"/>
    <x v="3"/>
    <x v="2"/>
  </r>
  <r>
    <n v="3"/>
    <x v="260"/>
    <x v="2"/>
    <x v="1025"/>
    <x v="29"/>
    <n v="9017"/>
    <m/>
    <x v="5"/>
    <x v="4"/>
    <x v="9"/>
    <x v="0"/>
    <x v="3"/>
    <x v="2"/>
  </r>
  <r>
    <n v="4"/>
    <x v="260"/>
    <x v="2"/>
    <x v="1026"/>
    <x v="29"/>
    <n v="550"/>
    <m/>
    <x v="12"/>
    <x v="3"/>
    <x v="9"/>
    <x v="0"/>
    <x v="3"/>
    <x v="2"/>
  </r>
  <r>
    <n v="1"/>
    <x v="260"/>
    <x v="1"/>
    <x v="1007"/>
    <x v="1"/>
    <n v="4237"/>
    <m/>
    <x v="1"/>
    <x v="1"/>
    <x v="9"/>
    <x v="0"/>
    <x v="3"/>
    <x v="0"/>
  </r>
  <r>
    <n v="2"/>
    <x v="260"/>
    <x v="1"/>
    <x v="1015"/>
    <x v="1"/>
    <n v="724"/>
    <m/>
    <x v="7"/>
    <x v="5"/>
    <x v="9"/>
    <x v="0"/>
    <x v="3"/>
    <x v="0"/>
  </r>
  <r>
    <n v="1"/>
    <x v="261"/>
    <x v="0"/>
    <x v="1023"/>
    <x v="15"/>
    <n v="3352"/>
    <m/>
    <x v="0"/>
    <x v="0"/>
    <x v="9"/>
    <x v="0"/>
    <x v="3"/>
    <x v="0"/>
  </r>
  <r>
    <n v="1"/>
    <x v="261"/>
    <x v="2"/>
    <x v="1027"/>
    <x v="19"/>
    <n v="255"/>
    <m/>
    <x v="4"/>
    <x v="3"/>
    <x v="9"/>
    <x v="0"/>
    <x v="3"/>
    <x v="2"/>
  </r>
  <r>
    <n v="2"/>
    <x v="261"/>
    <x v="2"/>
    <x v="984"/>
    <x v="24"/>
    <n v="450"/>
    <m/>
    <x v="0"/>
    <x v="0"/>
    <x v="9"/>
    <x v="0"/>
    <x v="3"/>
    <x v="2"/>
  </r>
  <r>
    <n v="3"/>
    <x v="261"/>
    <x v="2"/>
    <x v="1028"/>
    <x v="24"/>
    <n v="11249"/>
    <m/>
    <x v="0"/>
    <x v="0"/>
    <x v="9"/>
    <x v="0"/>
    <x v="3"/>
    <x v="2"/>
  </r>
  <r>
    <n v="1"/>
    <x v="261"/>
    <x v="1"/>
    <x v="1015"/>
    <x v="1"/>
    <n v="2656"/>
    <m/>
    <x v="7"/>
    <x v="5"/>
    <x v="9"/>
    <x v="0"/>
    <x v="3"/>
    <x v="0"/>
  </r>
  <r>
    <n v="2"/>
    <x v="261"/>
    <x v="1"/>
    <x v="1016"/>
    <x v="1"/>
    <n v="503"/>
    <m/>
    <x v="1"/>
    <x v="1"/>
    <x v="9"/>
    <x v="0"/>
    <x v="3"/>
    <x v="0"/>
  </r>
  <r>
    <n v="3"/>
    <x v="261"/>
    <x v="1"/>
    <x v="1029"/>
    <x v="1"/>
    <n v="134"/>
    <m/>
    <x v="2"/>
    <x v="2"/>
    <x v="9"/>
    <x v="0"/>
    <x v="3"/>
    <x v="1"/>
  </r>
  <r>
    <n v="4"/>
    <x v="261"/>
    <x v="1"/>
    <x v="1017"/>
    <x v="1"/>
    <n v="14"/>
    <m/>
    <x v="3"/>
    <x v="3"/>
    <x v="9"/>
    <x v="0"/>
    <x v="3"/>
    <x v="0"/>
  </r>
  <r>
    <n v="1"/>
    <x v="261"/>
    <x v="4"/>
    <x v="991"/>
    <x v="37"/>
    <n v="124"/>
    <m/>
    <x v="1"/>
    <x v="1"/>
    <x v="9"/>
    <x v="0"/>
    <x v="3"/>
    <x v="0"/>
  </r>
  <r>
    <n v="2"/>
    <x v="261"/>
    <x v="4"/>
    <x v="992"/>
    <x v="37"/>
    <n v="872"/>
    <m/>
    <x v="1"/>
    <x v="1"/>
    <x v="9"/>
    <x v="0"/>
    <x v="3"/>
    <x v="0"/>
  </r>
  <r>
    <n v="3"/>
    <x v="261"/>
    <x v="4"/>
    <x v="1007"/>
    <x v="37"/>
    <n v="1803"/>
    <m/>
    <x v="1"/>
    <x v="1"/>
    <x v="9"/>
    <x v="0"/>
    <x v="3"/>
    <x v="0"/>
  </r>
  <r>
    <n v="1"/>
    <x v="262"/>
    <x v="0"/>
    <x v="1030"/>
    <x v="11"/>
    <n v="7457"/>
    <m/>
    <x v="0"/>
    <x v="0"/>
    <x v="9"/>
    <x v="0"/>
    <x v="3"/>
    <x v="0"/>
  </r>
  <r>
    <n v="1"/>
    <x v="262"/>
    <x v="2"/>
    <x v="1028"/>
    <x v="24"/>
    <n v="2540"/>
    <m/>
    <x v="0"/>
    <x v="0"/>
    <x v="9"/>
    <x v="0"/>
    <x v="3"/>
    <x v="2"/>
  </r>
  <r>
    <n v="1"/>
    <x v="262"/>
    <x v="5"/>
    <x v="1018"/>
    <x v="1"/>
    <n v="295"/>
    <m/>
    <x v="4"/>
    <x v="3"/>
    <x v="9"/>
    <x v="0"/>
    <x v="3"/>
    <x v="0"/>
  </r>
  <r>
    <n v="2"/>
    <x v="262"/>
    <x v="5"/>
    <x v="1031"/>
    <x v="1"/>
    <n v="85"/>
    <m/>
    <x v="9"/>
    <x v="2"/>
    <x v="9"/>
    <x v="0"/>
    <x v="3"/>
    <x v="1"/>
  </r>
  <r>
    <n v="3"/>
    <x v="262"/>
    <x v="5"/>
    <x v="1019"/>
    <x v="1"/>
    <n v="5435"/>
    <m/>
    <x v="0"/>
    <x v="0"/>
    <x v="9"/>
    <x v="0"/>
    <x v="3"/>
    <x v="0"/>
  </r>
  <r>
    <n v="1"/>
    <x v="262"/>
    <x v="1"/>
    <x v="1007"/>
    <x v="12"/>
    <n v="2144"/>
    <m/>
    <x v="1"/>
    <x v="1"/>
    <x v="9"/>
    <x v="0"/>
    <x v="3"/>
    <x v="0"/>
  </r>
  <r>
    <n v="2"/>
    <x v="262"/>
    <x v="1"/>
    <x v="1032"/>
    <x v="13"/>
    <n v="58"/>
    <m/>
    <x v="11"/>
    <x v="3"/>
    <x v="9"/>
    <x v="0"/>
    <x v="3"/>
    <x v="3"/>
  </r>
  <r>
    <n v="1"/>
    <x v="262"/>
    <x v="4"/>
    <x v="1007"/>
    <x v="12"/>
    <n v="2144"/>
    <m/>
    <x v="1"/>
    <x v="1"/>
    <x v="9"/>
    <x v="0"/>
    <x v="3"/>
    <x v="0"/>
  </r>
  <r>
    <n v="1"/>
    <x v="263"/>
    <x v="0"/>
    <x v="1030"/>
    <x v="11"/>
    <n v="1546"/>
    <m/>
    <x v="0"/>
    <x v="0"/>
    <x v="9"/>
    <x v="0"/>
    <x v="3"/>
    <x v="0"/>
  </r>
  <r>
    <n v="2"/>
    <x v="263"/>
    <x v="0"/>
    <x v="1033"/>
    <x v="3"/>
    <n v="300"/>
    <m/>
    <x v="4"/>
    <x v="3"/>
    <x v="9"/>
    <x v="0"/>
    <x v="3"/>
    <x v="0"/>
  </r>
  <r>
    <n v="3"/>
    <x v="263"/>
    <x v="0"/>
    <x v="1034"/>
    <x v="55"/>
    <n v="2495"/>
    <m/>
    <x v="12"/>
    <x v="3"/>
    <x v="9"/>
    <x v="0"/>
    <x v="3"/>
    <x v="0"/>
  </r>
  <r>
    <n v="4"/>
    <x v="263"/>
    <x v="0"/>
    <x v="1035"/>
    <x v="58"/>
    <n v="5787"/>
    <m/>
    <x v="18"/>
    <x v="4"/>
    <x v="9"/>
    <x v="0"/>
    <x v="3"/>
    <x v="0"/>
  </r>
  <r>
    <n v="5"/>
    <x v="263"/>
    <x v="0"/>
    <x v="1036"/>
    <x v="56"/>
    <n v="2007"/>
    <m/>
    <x v="18"/>
    <x v="4"/>
    <x v="9"/>
    <x v="0"/>
    <x v="3"/>
    <x v="0"/>
  </r>
  <r>
    <n v="1"/>
    <x v="263"/>
    <x v="5"/>
    <x v="1019"/>
    <x v="1"/>
    <n v="4545"/>
    <m/>
    <x v="0"/>
    <x v="0"/>
    <x v="9"/>
    <x v="0"/>
    <x v="3"/>
    <x v="0"/>
  </r>
  <r>
    <n v="2"/>
    <x v="263"/>
    <x v="5"/>
    <x v="1023"/>
    <x v="1"/>
    <n v="5109"/>
    <m/>
    <x v="0"/>
    <x v="0"/>
    <x v="9"/>
    <x v="0"/>
    <x v="3"/>
    <x v="0"/>
  </r>
  <r>
    <n v="3"/>
    <x v="263"/>
    <x v="5"/>
    <x v="1030"/>
    <x v="1"/>
    <n v="1702"/>
    <m/>
    <x v="0"/>
    <x v="0"/>
    <x v="9"/>
    <x v="0"/>
    <x v="3"/>
    <x v="0"/>
  </r>
  <r>
    <n v="1"/>
    <x v="264"/>
    <x v="0"/>
    <x v="1036"/>
    <x v="56"/>
    <n v="1205"/>
    <m/>
    <x v="18"/>
    <x v="4"/>
    <x v="9"/>
    <x v="0"/>
    <x v="3"/>
    <x v="0"/>
  </r>
  <r>
    <n v="2"/>
    <x v="264"/>
    <x v="0"/>
    <x v="1037"/>
    <x v="57"/>
    <n v="4996"/>
    <m/>
    <x v="18"/>
    <x v="4"/>
    <x v="9"/>
    <x v="0"/>
    <x v="3"/>
    <x v="0"/>
  </r>
  <r>
    <n v="3"/>
    <x v="264"/>
    <x v="0"/>
    <x v="1038"/>
    <x v="55"/>
    <n v="791"/>
    <m/>
    <x v="12"/>
    <x v="3"/>
    <x v="9"/>
    <x v="0"/>
    <x v="3"/>
    <x v="0"/>
  </r>
  <r>
    <n v="4"/>
    <x v="264"/>
    <x v="0"/>
    <x v="1039"/>
    <x v="52"/>
    <n v="2513"/>
    <m/>
    <x v="1"/>
    <x v="1"/>
    <x v="9"/>
    <x v="0"/>
    <x v="3"/>
    <x v="0"/>
  </r>
  <r>
    <n v="1"/>
    <x v="264"/>
    <x v="5"/>
    <x v="1030"/>
    <x v="1"/>
    <n v="7161"/>
    <m/>
    <x v="0"/>
    <x v="0"/>
    <x v="9"/>
    <x v="0"/>
    <x v="3"/>
    <x v="0"/>
  </r>
  <r>
    <n v="1"/>
    <x v="264"/>
    <x v="1"/>
    <x v="1033"/>
    <x v="1"/>
    <n v="215"/>
    <m/>
    <x v="4"/>
    <x v="3"/>
    <x v="9"/>
    <x v="0"/>
    <x v="3"/>
    <x v="0"/>
  </r>
  <r>
    <n v="2"/>
    <x v="264"/>
    <x v="1"/>
    <x v="1034"/>
    <x v="1"/>
    <n v="1989"/>
    <m/>
    <x v="12"/>
    <x v="3"/>
    <x v="9"/>
    <x v="0"/>
    <x v="3"/>
    <x v="0"/>
  </r>
  <r>
    <n v="1"/>
    <x v="265"/>
    <x v="0"/>
    <x v="1039"/>
    <x v="52"/>
    <n v="4673"/>
    <m/>
    <x v="1"/>
    <x v="1"/>
    <x v="9"/>
    <x v="0"/>
    <x v="3"/>
    <x v="0"/>
  </r>
  <r>
    <n v="2"/>
    <x v="265"/>
    <x v="0"/>
    <x v="1040"/>
    <x v="22"/>
    <n v="3822"/>
    <m/>
    <x v="1"/>
    <x v="1"/>
    <x v="9"/>
    <x v="0"/>
    <x v="3"/>
    <x v="0"/>
  </r>
  <r>
    <n v="3"/>
    <x v="265"/>
    <x v="0"/>
    <x v="1041"/>
    <x v="7"/>
    <n v="3513"/>
    <m/>
    <x v="7"/>
    <x v="5"/>
    <x v="9"/>
    <x v="0"/>
    <x v="3"/>
    <x v="0"/>
  </r>
  <r>
    <n v="1"/>
    <x v="265"/>
    <x v="1"/>
    <x v="1034"/>
    <x v="1"/>
    <n v="468"/>
    <m/>
    <x v="12"/>
    <x v="3"/>
    <x v="9"/>
    <x v="0"/>
    <x v="3"/>
    <x v="0"/>
  </r>
  <r>
    <n v="2"/>
    <x v="265"/>
    <x v="1"/>
    <x v="1042"/>
    <x v="1"/>
    <n v="141"/>
    <m/>
    <x v="9"/>
    <x v="2"/>
    <x v="9"/>
    <x v="0"/>
    <x v="3"/>
    <x v="1"/>
  </r>
  <r>
    <n v="1"/>
    <x v="265"/>
    <x v="4"/>
    <x v="1043"/>
    <x v="53"/>
    <n v="4716"/>
    <m/>
    <x v="11"/>
    <x v="3"/>
    <x v="9"/>
    <x v="0"/>
    <x v="3"/>
    <x v="3"/>
  </r>
  <r>
    <n v="1"/>
    <x v="266"/>
    <x v="0"/>
    <x v="1044"/>
    <x v="22"/>
    <n v="513"/>
    <m/>
    <x v="1"/>
    <x v="1"/>
    <x v="9"/>
    <x v="0"/>
    <x v="3"/>
    <x v="0"/>
  </r>
  <r>
    <n v="2"/>
    <x v="266"/>
    <x v="0"/>
    <x v="1045"/>
    <x v="55"/>
    <n v="160"/>
    <m/>
    <x v="3"/>
    <x v="3"/>
    <x v="9"/>
    <x v="0"/>
    <x v="3"/>
    <x v="0"/>
  </r>
  <r>
    <n v="3"/>
    <x v="266"/>
    <x v="0"/>
    <x v="1046"/>
    <x v="3"/>
    <n v="180"/>
    <m/>
    <x v="4"/>
    <x v="3"/>
    <x v="9"/>
    <x v="0"/>
    <x v="3"/>
    <x v="0"/>
  </r>
  <r>
    <n v="4"/>
    <x v="266"/>
    <x v="0"/>
    <x v="1047"/>
    <x v="9"/>
    <n v="7285"/>
    <m/>
    <x v="8"/>
    <x v="6"/>
    <x v="9"/>
    <x v="0"/>
    <x v="3"/>
    <x v="0"/>
  </r>
  <r>
    <n v="5"/>
    <x v="266"/>
    <x v="0"/>
    <x v="1048"/>
    <x v="27"/>
    <n v="3721"/>
    <m/>
    <x v="8"/>
    <x v="6"/>
    <x v="9"/>
    <x v="0"/>
    <x v="3"/>
    <x v="0"/>
  </r>
  <r>
    <n v="6"/>
    <x v="266"/>
    <x v="0"/>
    <x v="1049"/>
    <x v="3"/>
    <n v="305"/>
    <m/>
    <x v="4"/>
    <x v="3"/>
    <x v="9"/>
    <x v="0"/>
    <x v="3"/>
    <x v="0"/>
  </r>
  <r>
    <n v="1"/>
    <x v="266"/>
    <x v="2"/>
    <x v="1050"/>
    <x v="51"/>
    <n v="5978"/>
    <m/>
    <x v="0"/>
    <x v="0"/>
    <x v="9"/>
    <x v="0"/>
    <x v="3"/>
    <x v="2"/>
  </r>
  <r>
    <n v="2"/>
    <x v="266"/>
    <x v="2"/>
    <x v="1051"/>
    <x v="19"/>
    <n v="342"/>
    <m/>
    <x v="4"/>
    <x v="3"/>
    <x v="9"/>
    <x v="0"/>
    <x v="3"/>
    <x v="2"/>
  </r>
  <r>
    <n v="3"/>
    <x v="266"/>
    <x v="2"/>
    <x v="1052"/>
    <x v="28"/>
    <n v="342"/>
    <m/>
    <x v="3"/>
    <x v="3"/>
    <x v="9"/>
    <x v="0"/>
    <x v="3"/>
    <x v="2"/>
  </r>
  <r>
    <n v="1"/>
    <x v="266"/>
    <x v="1"/>
    <x v="1032"/>
    <x v="13"/>
    <n v="585"/>
    <m/>
    <x v="11"/>
    <x v="3"/>
    <x v="9"/>
    <x v="0"/>
    <x v="3"/>
    <x v="3"/>
  </r>
  <r>
    <n v="2"/>
    <x v="266"/>
    <x v="1"/>
    <x v="1039"/>
    <x v="1"/>
    <n v="4547"/>
    <m/>
    <x v="1"/>
    <x v="1"/>
    <x v="9"/>
    <x v="0"/>
    <x v="3"/>
    <x v="0"/>
  </r>
  <r>
    <n v="1"/>
    <x v="267"/>
    <x v="0"/>
    <x v="1053"/>
    <x v="11"/>
    <n v="7675"/>
    <m/>
    <x v="0"/>
    <x v="0"/>
    <x v="9"/>
    <x v="0"/>
    <x v="3"/>
    <x v="0"/>
  </r>
  <r>
    <n v="1"/>
    <x v="267"/>
    <x v="2"/>
    <x v="1052"/>
    <x v="28"/>
    <n v="608"/>
    <m/>
    <x v="3"/>
    <x v="3"/>
    <x v="9"/>
    <x v="0"/>
    <x v="3"/>
    <x v="2"/>
  </r>
  <r>
    <n v="2"/>
    <x v="267"/>
    <x v="2"/>
    <x v="1054"/>
    <x v="10"/>
    <n v="1000"/>
    <m/>
    <x v="12"/>
    <x v="3"/>
    <x v="9"/>
    <x v="0"/>
    <x v="3"/>
    <x v="2"/>
  </r>
  <r>
    <n v="3"/>
    <x v="267"/>
    <x v="2"/>
    <x v="1055"/>
    <x v="10"/>
    <n v="4918"/>
    <m/>
    <x v="5"/>
    <x v="4"/>
    <x v="9"/>
    <x v="0"/>
    <x v="3"/>
    <x v="2"/>
  </r>
  <r>
    <n v="4"/>
    <x v="267"/>
    <x v="2"/>
    <x v="1056"/>
    <x v="29"/>
    <n v="450"/>
    <m/>
    <x v="5"/>
    <x v="4"/>
    <x v="9"/>
    <x v="0"/>
    <x v="3"/>
    <x v="2"/>
  </r>
  <r>
    <n v="5"/>
    <x v="267"/>
    <x v="2"/>
    <x v="1057"/>
    <x v="29"/>
    <n v="3705"/>
    <m/>
    <x v="5"/>
    <x v="4"/>
    <x v="9"/>
    <x v="0"/>
    <x v="3"/>
    <x v="2"/>
  </r>
  <r>
    <n v="1"/>
    <x v="267"/>
    <x v="1"/>
    <x v="1040"/>
    <x v="1"/>
    <n v="1985"/>
    <m/>
    <x v="1"/>
    <x v="1"/>
    <x v="9"/>
    <x v="0"/>
    <x v="3"/>
    <x v="0"/>
  </r>
  <r>
    <n v="2"/>
    <x v="267"/>
    <x v="1"/>
    <x v="1041"/>
    <x v="1"/>
    <n v="3362"/>
    <m/>
    <x v="7"/>
    <x v="5"/>
    <x v="9"/>
    <x v="0"/>
    <x v="3"/>
    <x v="0"/>
  </r>
  <r>
    <n v="3"/>
    <x v="267"/>
    <x v="1"/>
    <x v="1058"/>
    <x v="1"/>
    <n v="629"/>
    <m/>
    <x v="1"/>
    <x v="1"/>
    <x v="9"/>
    <x v="0"/>
    <x v="3"/>
    <x v="0"/>
  </r>
  <r>
    <n v="4"/>
    <x v="267"/>
    <x v="1"/>
    <x v="1045"/>
    <x v="1"/>
    <n v="53"/>
    <m/>
    <x v="3"/>
    <x v="3"/>
    <x v="9"/>
    <x v="0"/>
    <x v="3"/>
    <x v="0"/>
  </r>
  <r>
    <n v="5"/>
    <x v="267"/>
    <x v="1"/>
    <x v="1046"/>
    <x v="1"/>
    <n v="53"/>
    <m/>
    <x v="4"/>
    <x v="3"/>
    <x v="9"/>
    <x v="0"/>
    <x v="3"/>
    <x v="0"/>
  </r>
  <r>
    <n v="1"/>
    <x v="268"/>
    <x v="0"/>
    <x v="1053"/>
    <x v="11"/>
    <n v="9964"/>
    <m/>
    <x v="0"/>
    <x v="0"/>
    <x v="9"/>
    <x v="0"/>
    <x v="3"/>
    <x v="0"/>
  </r>
  <r>
    <n v="1"/>
    <x v="268"/>
    <x v="2"/>
    <x v="1057"/>
    <x v="29"/>
    <n v="5603"/>
    <m/>
    <x v="5"/>
    <x v="4"/>
    <x v="9"/>
    <x v="0"/>
    <x v="3"/>
    <x v="2"/>
  </r>
  <r>
    <n v="2"/>
    <x v="268"/>
    <x v="2"/>
    <x v="1059"/>
    <x v="6"/>
    <n v="450"/>
    <m/>
    <x v="5"/>
    <x v="4"/>
    <x v="9"/>
    <x v="0"/>
    <x v="3"/>
    <x v="2"/>
  </r>
  <r>
    <n v="3"/>
    <x v="268"/>
    <x v="2"/>
    <x v="1060"/>
    <x v="6"/>
    <n v="7620"/>
    <m/>
    <x v="5"/>
    <x v="4"/>
    <x v="9"/>
    <x v="0"/>
    <x v="3"/>
    <x v="2"/>
  </r>
  <r>
    <n v="1"/>
    <x v="268"/>
    <x v="1"/>
    <x v="1061"/>
    <x v="12"/>
    <n v="3854"/>
    <m/>
    <x v="1"/>
    <x v="1"/>
    <x v="9"/>
    <x v="0"/>
    <x v="3"/>
    <x v="0"/>
  </r>
  <r>
    <n v="2"/>
    <x v="268"/>
    <x v="1"/>
    <x v="1062"/>
    <x v="53"/>
    <n v="1440"/>
    <m/>
    <x v="11"/>
    <x v="3"/>
    <x v="9"/>
    <x v="0"/>
    <x v="3"/>
    <x v="3"/>
  </r>
  <r>
    <n v="1"/>
    <x v="269"/>
    <x v="0"/>
    <x v="1063"/>
    <x v="2"/>
    <n v="6919"/>
    <m/>
    <x v="0"/>
    <x v="0"/>
    <x v="9"/>
    <x v="0"/>
    <x v="3"/>
    <x v="0"/>
  </r>
  <r>
    <n v="1"/>
    <x v="269"/>
    <x v="2"/>
    <x v="1060"/>
    <x v="6"/>
    <n v="1976"/>
    <m/>
    <x v="5"/>
    <x v="4"/>
    <x v="9"/>
    <x v="0"/>
    <x v="3"/>
    <x v="2"/>
  </r>
  <r>
    <n v="2"/>
    <x v="269"/>
    <x v="2"/>
    <x v="1064"/>
    <x v="14"/>
    <n v="450"/>
    <m/>
    <x v="5"/>
    <x v="4"/>
    <x v="9"/>
    <x v="0"/>
    <x v="3"/>
    <x v="2"/>
  </r>
  <r>
    <n v="3"/>
    <x v="269"/>
    <x v="2"/>
    <x v="1065"/>
    <x v="14"/>
    <n v="2302"/>
    <m/>
    <x v="5"/>
    <x v="4"/>
    <x v="9"/>
    <x v="0"/>
    <x v="3"/>
    <x v="2"/>
  </r>
  <r>
    <n v="1"/>
    <x v="269"/>
    <x v="1"/>
    <x v="1049"/>
    <x v="1"/>
    <n v="173"/>
    <m/>
    <x v="4"/>
    <x v="3"/>
    <x v="9"/>
    <x v="0"/>
    <x v="3"/>
    <x v="0"/>
  </r>
  <r>
    <n v="2"/>
    <x v="269"/>
    <x v="1"/>
    <x v="1053"/>
    <x v="1"/>
    <n v="3295"/>
    <m/>
    <x v="0"/>
    <x v="0"/>
    <x v="9"/>
    <x v="0"/>
    <x v="3"/>
    <x v="0"/>
  </r>
  <r>
    <n v="1"/>
    <x v="269"/>
    <x v="4"/>
    <x v="1062"/>
    <x v="53"/>
    <n v="1849"/>
    <m/>
    <x v="11"/>
    <x v="3"/>
    <x v="9"/>
    <x v="0"/>
    <x v="3"/>
    <x v="3"/>
  </r>
  <r>
    <n v="1"/>
    <x v="270"/>
    <x v="0"/>
    <x v="1063"/>
    <x v="2"/>
    <n v="1000"/>
    <m/>
    <x v="0"/>
    <x v="0"/>
    <x v="9"/>
    <x v="0"/>
    <x v="3"/>
    <x v="0"/>
  </r>
  <r>
    <n v="2"/>
    <x v="270"/>
    <x v="0"/>
    <x v="1066"/>
    <x v="3"/>
    <n v="150"/>
    <m/>
    <x v="4"/>
    <x v="3"/>
    <x v="9"/>
    <x v="0"/>
    <x v="3"/>
    <x v="0"/>
  </r>
  <r>
    <n v="3"/>
    <x v="270"/>
    <x v="0"/>
    <x v="1067"/>
    <x v="4"/>
    <n v="163"/>
    <m/>
    <x v="3"/>
    <x v="3"/>
    <x v="9"/>
    <x v="0"/>
    <x v="3"/>
    <x v="0"/>
  </r>
  <r>
    <n v="4"/>
    <x v="270"/>
    <x v="0"/>
    <x v="1068"/>
    <x v="5"/>
    <n v="3249"/>
    <m/>
    <x v="1"/>
    <x v="1"/>
    <x v="9"/>
    <x v="0"/>
    <x v="3"/>
    <x v="0"/>
  </r>
  <r>
    <n v="1"/>
    <x v="270"/>
    <x v="2"/>
    <x v="1065"/>
    <x v="14"/>
    <n v="3735"/>
    <m/>
    <x v="5"/>
    <x v="4"/>
    <x v="9"/>
    <x v="0"/>
    <x v="3"/>
    <x v="2"/>
  </r>
  <r>
    <n v="1"/>
    <x v="270"/>
    <x v="1"/>
    <x v="1053"/>
    <x v="1"/>
    <n v="1534"/>
    <m/>
    <x v="0"/>
    <x v="0"/>
    <x v="9"/>
    <x v="0"/>
    <x v="3"/>
    <x v="0"/>
  </r>
  <r>
    <n v="1"/>
    <x v="271"/>
    <x v="0"/>
    <x v="1068"/>
    <x v="5"/>
    <n v="7764"/>
    <m/>
    <x v="1"/>
    <x v="1"/>
    <x v="9"/>
    <x v="0"/>
    <x v="3"/>
    <x v="0"/>
  </r>
  <r>
    <n v="2"/>
    <x v="271"/>
    <x v="0"/>
    <x v="1069"/>
    <x v="4"/>
    <n v="1021"/>
    <m/>
    <x v="3"/>
    <x v="3"/>
    <x v="9"/>
    <x v="0"/>
    <x v="3"/>
    <x v="0"/>
  </r>
  <r>
    <n v="3"/>
    <x v="271"/>
    <x v="0"/>
    <x v="1070"/>
    <x v="31"/>
    <n v="1773"/>
    <m/>
    <x v="12"/>
    <x v="3"/>
    <x v="9"/>
    <x v="0"/>
    <x v="3"/>
    <x v="0"/>
  </r>
  <r>
    <n v="4"/>
    <x v="271"/>
    <x v="0"/>
    <x v="1071"/>
    <x v="58"/>
    <n v="1653"/>
    <m/>
    <x v="18"/>
    <x v="4"/>
    <x v="9"/>
    <x v="0"/>
    <x v="3"/>
    <x v="0"/>
  </r>
  <r>
    <n v="1"/>
    <x v="271"/>
    <x v="1"/>
    <x v="1053"/>
    <x v="1"/>
    <n v="3009"/>
    <m/>
    <x v="0"/>
    <x v="0"/>
    <x v="9"/>
    <x v="0"/>
    <x v="3"/>
    <x v="0"/>
  </r>
  <r>
    <n v="2"/>
    <x v="271"/>
    <x v="1"/>
    <x v="1063"/>
    <x v="1"/>
    <n v="2857"/>
    <m/>
    <x v="0"/>
    <x v="0"/>
    <x v="9"/>
    <x v="0"/>
    <x v="3"/>
    <x v="0"/>
  </r>
  <r>
    <n v="1"/>
    <x v="272"/>
    <x v="0"/>
    <x v="1071"/>
    <x v="58"/>
    <n v="5806"/>
    <m/>
    <x v="18"/>
    <x v="4"/>
    <x v="9"/>
    <x v="0"/>
    <x v="3"/>
    <x v="0"/>
  </r>
  <r>
    <n v="2"/>
    <x v="272"/>
    <x v="0"/>
    <x v="1072"/>
    <x v="44"/>
    <n v="541"/>
    <m/>
    <x v="18"/>
    <x v="4"/>
    <x v="9"/>
    <x v="0"/>
    <x v="3"/>
    <x v="0"/>
  </r>
  <r>
    <n v="3"/>
    <x v="272"/>
    <x v="0"/>
    <x v="1073"/>
    <x v="31"/>
    <n v="511"/>
    <m/>
    <x v="12"/>
    <x v="3"/>
    <x v="9"/>
    <x v="0"/>
    <x v="3"/>
    <x v="0"/>
  </r>
  <r>
    <n v="4"/>
    <x v="272"/>
    <x v="0"/>
    <x v="1074"/>
    <x v="4"/>
    <n v="275"/>
    <m/>
    <x v="3"/>
    <x v="3"/>
    <x v="9"/>
    <x v="0"/>
    <x v="3"/>
    <x v="0"/>
  </r>
  <r>
    <n v="5"/>
    <x v="272"/>
    <x v="0"/>
    <x v="1075"/>
    <x v="5"/>
    <n v="3373"/>
    <m/>
    <x v="1"/>
    <x v="1"/>
    <x v="9"/>
    <x v="0"/>
    <x v="3"/>
    <x v="0"/>
  </r>
  <r>
    <n v="1"/>
    <x v="272"/>
    <x v="1"/>
    <x v="1063"/>
    <x v="1"/>
    <n v="1060"/>
    <m/>
    <x v="0"/>
    <x v="0"/>
    <x v="9"/>
    <x v="0"/>
    <x v="3"/>
    <x v="0"/>
  </r>
  <r>
    <n v="2"/>
    <x v="272"/>
    <x v="1"/>
    <x v="454"/>
    <x v="1"/>
    <n v="72"/>
    <m/>
    <x v="24"/>
    <x v="2"/>
    <x v="9"/>
    <x v="0"/>
    <x v="3"/>
    <x v="1"/>
  </r>
  <r>
    <n v="3"/>
    <x v="272"/>
    <x v="1"/>
    <x v="1066"/>
    <x v="1"/>
    <n v="93"/>
    <m/>
    <x v="4"/>
    <x v="3"/>
    <x v="9"/>
    <x v="0"/>
    <x v="3"/>
    <x v="0"/>
  </r>
  <r>
    <n v="4"/>
    <x v="272"/>
    <x v="1"/>
    <x v="1067"/>
    <x v="1"/>
    <n v="109"/>
    <m/>
    <x v="3"/>
    <x v="3"/>
    <x v="9"/>
    <x v="0"/>
    <x v="3"/>
    <x v="0"/>
  </r>
  <r>
    <n v="5"/>
    <x v="272"/>
    <x v="1"/>
    <x v="1076"/>
    <x v="1"/>
    <n v="112"/>
    <m/>
    <x v="30"/>
    <x v="2"/>
    <x v="9"/>
    <x v="0"/>
    <x v="3"/>
    <x v="1"/>
  </r>
  <r>
    <n v="6"/>
    <x v="272"/>
    <x v="1"/>
    <x v="1068"/>
    <x v="1"/>
    <n v="4432"/>
    <m/>
    <x v="1"/>
    <x v="1"/>
    <x v="9"/>
    <x v="0"/>
    <x v="3"/>
    <x v="0"/>
  </r>
  <r>
    <n v="1"/>
    <x v="273"/>
    <x v="0"/>
    <x v="1077"/>
    <x v="52"/>
    <n v="6598"/>
    <m/>
    <x v="1"/>
    <x v="1"/>
    <x v="9"/>
    <x v="0"/>
    <x v="3"/>
    <x v="0"/>
  </r>
  <r>
    <n v="2"/>
    <x v="273"/>
    <x v="0"/>
    <x v="1078"/>
    <x v="23"/>
    <n v="2590"/>
    <m/>
    <x v="7"/>
    <x v="5"/>
    <x v="9"/>
    <x v="0"/>
    <x v="3"/>
    <x v="0"/>
  </r>
  <r>
    <n v="1"/>
    <x v="273"/>
    <x v="1"/>
    <x v="1068"/>
    <x v="1"/>
    <n v="2648"/>
    <m/>
    <x v="1"/>
    <x v="1"/>
    <x v="9"/>
    <x v="0"/>
    <x v="3"/>
    <x v="0"/>
  </r>
  <r>
    <n v="2"/>
    <x v="273"/>
    <x v="1"/>
    <x v="1069"/>
    <x v="1"/>
    <n v="776"/>
    <m/>
    <x v="3"/>
    <x v="3"/>
    <x v="9"/>
    <x v="0"/>
    <x v="3"/>
    <x v="0"/>
  </r>
  <r>
    <n v="3"/>
    <x v="273"/>
    <x v="1"/>
    <x v="1070"/>
    <x v="1"/>
    <n v="1272"/>
    <m/>
    <x v="12"/>
    <x v="3"/>
    <x v="9"/>
    <x v="0"/>
    <x v="3"/>
    <x v="0"/>
  </r>
  <r>
    <n v="4"/>
    <x v="273"/>
    <x v="1"/>
    <x v="1039"/>
    <x v="12"/>
    <n v="906"/>
    <m/>
    <x v="1"/>
    <x v="1"/>
    <x v="9"/>
    <x v="0"/>
    <x v="3"/>
    <x v="0"/>
  </r>
  <r>
    <n v="5"/>
    <x v="273"/>
    <x v="1"/>
    <x v="1040"/>
    <x v="12"/>
    <n v="490"/>
    <m/>
    <x v="1"/>
    <x v="1"/>
    <x v="9"/>
    <x v="0"/>
    <x v="3"/>
    <x v="0"/>
  </r>
  <r>
    <n v="1"/>
    <x v="274"/>
    <x v="0"/>
    <x v="1078"/>
    <x v="23"/>
    <n v="931"/>
    <m/>
    <x v="7"/>
    <x v="5"/>
    <x v="9"/>
    <x v="0"/>
    <x v="3"/>
    <x v="0"/>
  </r>
  <r>
    <n v="2"/>
    <x v="274"/>
    <x v="0"/>
    <x v="1079"/>
    <x v="52"/>
    <n v="524"/>
    <m/>
    <x v="1"/>
    <x v="1"/>
    <x v="9"/>
    <x v="0"/>
    <x v="3"/>
    <x v="0"/>
  </r>
  <r>
    <n v="3"/>
    <x v="274"/>
    <x v="0"/>
    <x v="1080"/>
    <x v="55"/>
    <n v="257"/>
    <m/>
    <x v="3"/>
    <x v="3"/>
    <x v="9"/>
    <x v="0"/>
    <x v="3"/>
    <x v="0"/>
  </r>
  <r>
    <n v="4"/>
    <x v="274"/>
    <x v="0"/>
    <x v="1081"/>
    <x v="16"/>
    <n v="314"/>
    <m/>
    <x v="4"/>
    <x v="3"/>
    <x v="9"/>
    <x v="0"/>
    <x v="3"/>
    <x v="0"/>
  </r>
  <r>
    <n v="5"/>
    <x v="274"/>
    <x v="0"/>
    <x v="1082"/>
    <x v="11"/>
    <n v="9382"/>
    <m/>
    <x v="0"/>
    <x v="0"/>
    <x v="9"/>
    <x v="0"/>
    <x v="3"/>
    <x v="0"/>
  </r>
  <r>
    <n v="1"/>
    <x v="274"/>
    <x v="2"/>
    <x v="1083"/>
    <x v="6"/>
    <n v="450"/>
    <m/>
    <x v="5"/>
    <x v="4"/>
    <x v="9"/>
    <x v="0"/>
    <x v="3"/>
    <x v="2"/>
  </r>
  <r>
    <n v="2"/>
    <x v="274"/>
    <x v="2"/>
    <x v="1084"/>
    <x v="6"/>
    <n v="4386"/>
    <m/>
    <x v="5"/>
    <x v="4"/>
    <x v="9"/>
    <x v="0"/>
    <x v="3"/>
    <x v="2"/>
  </r>
  <r>
    <n v="1"/>
    <x v="274"/>
    <x v="1"/>
    <x v="1040"/>
    <x v="12"/>
    <n v="625"/>
    <m/>
    <x v="1"/>
    <x v="1"/>
    <x v="9"/>
    <x v="0"/>
    <x v="3"/>
    <x v="0"/>
  </r>
  <r>
    <n v="2"/>
    <x v="274"/>
    <x v="1"/>
    <x v="1068"/>
    <x v="12"/>
    <n v="1713"/>
    <m/>
    <x v="1"/>
    <x v="1"/>
    <x v="9"/>
    <x v="0"/>
    <x v="3"/>
    <x v="0"/>
  </r>
  <r>
    <n v="3"/>
    <x v="274"/>
    <x v="1"/>
    <x v="1075"/>
    <x v="1"/>
    <n v="1014"/>
    <m/>
    <x v="1"/>
    <x v="1"/>
    <x v="9"/>
    <x v="0"/>
    <x v="3"/>
    <x v="0"/>
  </r>
  <r>
    <n v="4"/>
    <x v="274"/>
    <x v="1"/>
    <x v="1077"/>
    <x v="1"/>
    <n v="1560"/>
    <m/>
    <x v="1"/>
    <x v="1"/>
    <x v="9"/>
    <x v="0"/>
    <x v="3"/>
    <x v="0"/>
  </r>
  <r>
    <n v="1"/>
    <x v="275"/>
    <x v="0"/>
    <x v="1082"/>
    <x v="11"/>
    <n v="1610"/>
    <m/>
    <x v="0"/>
    <x v="0"/>
    <x v="9"/>
    <x v="0"/>
    <x v="3"/>
    <x v="0"/>
  </r>
  <r>
    <n v="2"/>
    <x v="275"/>
    <x v="0"/>
    <x v="1085"/>
    <x v="16"/>
    <n v="328"/>
    <m/>
    <x v="4"/>
    <x v="3"/>
    <x v="9"/>
    <x v="0"/>
    <x v="3"/>
    <x v="0"/>
  </r>
  <r>
    <n v="3"/>
    <x v="275"/>
    <x v="0"/>
    <x v="1086"/>
    <x v="49"/>
    <n v="3019"/>
    <m/>
    <x v="8"/>
    <x v="6"/>
    <x v="9"/>
    <x v="0"/>
    <x v="3"/>
    <x v="0"/>
  </r>
  <r>
    <n v="4"/>
    <x v="275"/>
    <x v="0"/>
    <x v="1087"/>
    <x v="27"/>
    <n v="1734"/>
    <m/>
    <x v="8"/>
    <x v="6"/>
    <x v="9"/>
    <x v="0"/>
    <x v="3"/>
    <x v="0"/>
  </r>
  <r>
    <n v="1"/>
    <x v="275"/>
    <x v="2"/>
    <x v="1084"/>
    <x v="6"/>
    <n v="5673"/>
    <m/>
    <x v="5"/>
    <x v="4"/>
    <x v="9"/>
    <x v="0"/>
    <x v="3"/>
    <x v="2"/>
  </r>
  <r>
    <n v="2"/>
    <x v="275"/>
    <x v="2"/>
    <x v="1088"/>
    <x v="10"/>
    <n v="3207"/>
    <m/>
    <x v="5"/>
    <x v="4"/>
    <x v="9"/>
    <x v="0"/>
    <x v="3"/>
    <x v="2"/>
  </r>
  <r>
    <n v="1"/>
    <x v="275"/>
    <x v="1"/>
    <x v="1077"/>
    <x v="1"/>
    <n v="3787"/>
    <m/>
    <x v="1"/>
    <x v="1"/>
    <x v="9"/>
    <x v="0"/>
    <x v="3"/>
    <x v="0"/>
  </r>
  <r>
    <n v="2"/>
    <x v="275"/>
    <x v="1"/>
    <x v="1078"/>
    <x v="1"/>
    <n v="2856"/>
    <m/>
    <x v="7"/>
    <x v="5"/>
    <x v="9"/>
    <x v="0"/>
    <x v="3"/>
    <x v="0"/>
  </r>
  <r>
    <n v="1"/>
    <x v="276"/>
    <x v="0"/>
    <x v="1087"/>
    <x v="27"/>
    <n v="5589"/>
    <m/>
    <x v="8"/>
    <x v="6"/>
    <x v="9"/>
    <x v="0"/>
    <x v="3"/>
    <x v="0"/>
  </r>
  <r>
    <n v="2"/>
    <x v="276"/>
    <x v="0"/>
    <x v="1089"/>
    <x v="101"/>
    <n v="1194"/>
    <m/>
    <x v="8"/>
    <x v="6"/>
    <x v="9"/>
    <x v="0"/>
    <x v="3"/>
    <x v="0"/>
  </r>
  <r>
    <n v="3"/>
    <x v="276"/>
    <x v="0"/>
    <x v="1090"/>
    <x v="3"/>
    <n v="300"/>
    <m/>
    <x v="4"/>
    <x v="3"/>
    <x v="9"/>
    <x v="0"/>
    <x v="3"/>
    <x v="0"/>
  </r>
  <r>
    <n v="4"/>
    <x v="276"/>
    <x v="0"/>
    <x v="1091"/>
    <x v="15"/>
    <n v="3909"/>
    <m/>
    <x v="0"/>
    <x v="0"/>
    <x v="9"/>
    <x v="0"/>
    <x v="3"/>
    <x v="0"/>
  </r>
  <r>
    <n v="1"/>
    <x v="276"/>
    <x v="2"/>
    <x v="1088"/>
    <x v="10"/>
    <n v="5750"/>
    <m/>
    <x v="5"/>
    <x v="4"/>
    <x v="9"/>
    <x v="0"/>
    <x v="3"/>
    <x v="2"/>
  </r>
  <r>
    <n v="2"/>
    <x v="276"/>
    <x v="2"/>
    <x v="1092"/>
    <x v="10"/>
    <n v="500"/>
    <m/>
    <x v="12"/>
    <x v="3"/>
    <x v="9"/>
    <x v="0"/>
    <x v="3"/>
    <x v="2"/>
  </r>
  <r>
    <n v="3"/>
    <x v="276"/>
    <x v="2"/>
    <x v="1093"/>
    <x v="19"/>
    <n v="250"/>
    <m/>
    <x v="4"/>
    <x v="3"/>
    <x v="9"/>
    <x v="0"/>
    <x v="3"/>
    <x v="2"/>
  </r>
  <r>
    <n v="4"/>
    <x v="276"/>
    <x v="2"/>
    <x v="1094"/>
    <x v="35"/>
    <n v="3075"/>
    <m/>
    <x v="8"/>
    <x v="6"/>
    <x v="9"/>
    <x v="0"/>
    <x v="3"/>
    <x v="2"/>
  </r>
  <r>
    <n v="1"/>
    <x v="276"/>
    <x v="1"/>
    <x v="1078"/>
    <x v="1"/>
    <n v="569"/>
    <m/>
    <x v="7"/>
    <x v="5"/>
    <x v="9"/>
    <x v="0"/>
    <x v="3"/>
    <x v="0"/>
  </r>
  <r>
    <n v="2"/>
    <x v="276"/>
    <x v="1"/>
    <x v="1079"/>
    <x v="1"/>
    <n v="619"/>
    <m/>
    <x v="1"/>
    <x v="1"/>
    <x v="9"/>
    <x v="0"/>
    <x v="3"/>
    <x v="0"/>
  </r>
  <r>
    <n v="3"/>
    <x v="276"/>
    <x v="1"/>
    <x v="1080"/>
    <x v="1"/>
    <n v="49"/>
    <m/>
    <x v="3"/>
    <x v="3"/>
    <x v="9"/>
    <x v="0"/>
    <x v="3"/>
    <x v="0"/>
  </r>
  <r>
    <n v="4"/>
    <x v="276"/>
    <x v="1"/>
    <x v="1081"/>
    <x v="1"/>
    <n v="262"/>
    <m/>
    <x v="4"/>
    <x v="3"/>
    <x v="9"/>
    <x v="0"/>
    <x v="3"/>
    <x v="0"/>
  </r>
  <r>
    <n v="5"/>
    <x v="276"/>
    <x v="1"/>
    <x v="1082"/>
    <x v="1"/>
    <n v="3191"/>
    <m/>
    <x v="0"/>
    <x v="0"/>
    <x v="9"/>
    <x v="0"/>
    <x v="3"/>
    <x v="0"/>
  </r>
  <r>
    <n v="1"/>
    <x v="277"/>
    <x v="0"/>
    <x v="1091"/>
    <x v="15"/>
    <n v="10763"/>
    <m/>
    <x v="0"/>
    <x v="0"/>
    <x v="9"/>
    <x v="0"/>
    <x v="3"/>
    <x v="0"/>
  </r>
  <r>
    <n v="2"/>
    <x v="277"/>
    <x v="0"/>
    <x v="1095"/>
    <x v="2"/>
    <n v="2583"/>
    <m/>
    <x v="0"/>
    <x v="0"/>
    <x v="9"/>
    <x v="0"/>
    <x v="3"/>
    <x v="0"/>
  </r>
  <r>
    <n v="1"/>
    <x v="277"/>
    <x v="2"/>
    <x v="1094"/>
    <x v="35"/>
    <n v="3726"/>
    <m/>
    <x v="8"/>
    <x v="6"/>
    <x v="9"/>
    <x v="0"/>
    <x v="3"/>
    <x v="2"/>
  </r>
  <r>
    <n v="2"/>
    <x v="277"/>
    <x v="2"/>
    <x v="1096"/>
    <x v="102"/>
    <n v="2888"/>
    <m/>
    <x v="8"/>
    <x v="6"/>
    <x v="9"/>
    <x v="0"/>
    <x v="3"/>
    <x v="2"/>
  </r>
  <r>
    <n v="3"/>
    <x v="277"/>
    <x v="2"/>
    <x v="1093"/>
    <x v="19"/>
    <n v="301"/>
    <m/>
    <x v="4"/>
    <x v="3"/>
    <x v="9"/>
    <x v="0"/>
    <x v="3"/>
    <x v="2"/>
  </r>
  <r>
    <n v="4"/>
    <x v="277"/>
    <x v="2"/>
    <x v="1097"/>
    <x v="89"/>
    <n v="450"/>
    <m/>
    <x v="0"/>
    <x v="0"/>
    <x v="9"/>
    <x v="0"/>
    <x v="3"/>
    <x v="2"/>
  </r>
  <r>
    <n v="5"/>
    <x v="277"/>
    <x v="2"/>
    <x v="1098"/>
    <x v="89"/>
    <n v="2611"/>
    <m/>
    <x v="0"/>
    <x v="0"/>
    <x v="9"/>
    <x v="0"/>
    <x v="3"/>
    <x v="2"/>
  </r>
  <r>
    <n v="1"/>
    <x v="277"/>
    <x v="1"/>
    <x v="1082"/>
    <x v="1"/>
    <n v="905"/>
    <m/>
    <x v="0"/>
    <x v="0"/>
    <x v="9"/>
    <x v="0"/>
    <x v="3"/>
    <x v="0"/>
  </r>
  <r>
    <n v="2"/>
    <x v="277"/>
    <x v="1"/>
    <x v="1085"/>
    <x v="1"/>
    <n v="77"/>
    <m/>
    <x v="4"/>
    <x v="3"/>
    <x v="9"/>
    <x v="0"/>
    <x v="3"/>
    <x v="0"/>
  </r>
  <r>
    <n v="3"/>
    <x v="277"/>
    <x v="1"/>
    <x v="1068"/>
    <x v="37"/>
    <n v="2305"/>
    <m/>
    <x v="1"/>
    <x v="1"/>
    <x v="9"/>
    <x v="0"/>
    <x v="3"/>
    <x v="0"/>
  </r>
  <r>
    <n v="4"/>
    <x v="277"/>
    <x v="1"/>
    <x v="1075"/>
    <x v="37"/>
    <n v="1229"/>
    <m/>
    <x v="1"/>
    <x v="1"/>
    <x v="9"/>
    <x v="0"/>
    <x v="3"/>
    <x v="0"/>
  </r>
  <r>
    <n v="1"/>
    <x v="278"/>
    <x v="0"/>
    <x v="1095"/>
    <x v="2"/>
    <n v="952"/>
    <m/>
    <x v="0"/>
    <x v="0"/>
    <x v="9"/>
    <x v="0"/>
    <x v="3"/>
    <x v="0"/>
  </r>
  <r>
    <n v="1"/>
    <x v="278"/>
    <x v="0"/>
    <x v="1099"/>
    <x v="3"/>
    <n v="300"/>
    <m/>
    <x v="4"/>
    <x v="3"/>
    <x v="9"/>
    <x v="0"/>
    <x v="3"/>
    <x v="0"/>
  </r>
  <r>
    <n v="2"/>
    <x v="278"/>
    <x v="0"/>
    <x v="1100"/>
    <x v="55"/>
    <n v="143"/>
    <m/>
    <x v="3"/>
    <x v="3"/>
    <x v="9"/>
    <x v="0"/>
    <x v="3"/>
    <x v="0"/>
  </r>
  <r>
    <n v="3"/>
    <x v="278"/>
    <x v="0"/>
    <x v="1101"/>
    <x v="22"/>
    <n v="11013"/>
    <m/>
    <x v="1"/>
    <x v="1"/>
    <x v="9"/>
    <x v="0"/>
    <x v="3"/>
    <x v="0"/>
  </r>
  <r>
    <n v="1"/>
    <x v="278"/>
    <x v="2"/>
    <x v="1098"/>
    <x v="89"/>
    <n v="8216"/>
    <m/>
    <x v="0"/>
    <x v="0"/>
    <x v="9"/>
    <x v="0"/>
    <x v="3"/>
    <x v="2"/>
  </r>
  <r>
    <n v="1"/>
    <x v="278"/>
    <x v="5"/>
    <x v="1091"/>
    <x v="21"/>
    <n v="2665"/>
    <m/>
    <x v="0"/>
    <x v="0"/>
    <x v="9"/>
    <x v="0"/>
    <x v="3"/>
    <x v="0"/>
  </r>
  <r>
    <n v="1"/>
    <x v="278"/>
    <x v="1"/>
    <x v="1075"/>
    <x v="37"/>
    <n v="1247"/>
    <m/>
    <x v="1"/>
    <x v="1"/>
    <x v="9"/>
    <x v="0"/>
    <x v="3"/>
    <x v="0"/>
  </r>
  <r>
    <n v="2"/>
    <x v="278"/>
    <x v="1"/>
    <x v="1077"/>
    <x v="37"/>
    <n v="469"/>
    <m/>
    <x v="1"/>
    <x v="1"/>
    <x v="9"/>
    <x v="0"/>
    <x v="3"/>
    <x v="0"/>
  </r>
  <r>
    <n v="1"/>
    <x v="278"/>
    <x v="4"/>
    <x v="1102"/>
    <x v="13"/>
    <n v="2546"/>
    <m/>
    <x v="11"/>
    <x v="3"/>
    <x v="9"/>
    <x v="0"/>
    <x v="3"/>
    <x v="3"/>
  </r>
  <r>
    <n v="1"/>
    <x v="279"/>
    <x v="0"/>
    <x v="1103"/>
    <x v="55"/>
    <n v="1683"/>
    <m/>
    <x v="3"/>
    <x v="3"/>
    <x v="9"/>
    <x v="0"/>
    <x v="3"/>
    <x v="0"/>
  </r>
  <r>
    <n v="1"/>
    <x v="279"/>
    <x v="0"/>
    <x v="1104"/>
    <x v="17"/>
    <n v="1198"/>
    <m/>
    <x v="12"/>
    <x v="3"/>
    <x v="9"/>
    <x v="0"/>
    <x v="3"/>
    <x v="0"/>
  </r>
  <r>
    <n v="2"/>
    <x v="279"/>
    <x v="0"/>
    <x v="1105"/>
    <x v="57"/>
    <n v="7312"/>
    <m/>
    <x v="18"/>
    <x v="4"/>
    <x v="9"/>
    <x v="0"/>
    <x v="3"/>
    <x v="0"/>
  </r>
  <r>
    <n v="3"/>
    <x v="279"/>
    <x v="0"/>
    <x v="1106"/>
    <x v="56"/>
    <n v="1387"/>
    <m/>
    <x v="18"/>
    <x v="4"/>
    <x v="9"/>
    <x v="0"/>
    <x v="3"/>
    <x v="0"/>
  </r>
  <r>
    <n v="1"/>
    <x v="279"/>
    <x v="5"/>
    <x v="1091"/>
    <x v="21"/>
    <n v="2774"/>
    <m/>
    <x v="0"/>
    <x v="0"/>
    <x v="9"/>
    <x v="0"/>
    <x v="3"/>
    <x v="0"/>
  </r>
  <r>
    <n v="2"/>
    <x v="279"/>
    <x v="5"/>
    <x v="1095"/>
    <x v="21"/>
    <n v="3473"/>
    <m/>
    <x v="0"/>
    <x v="0"/>
    <x v="9"/>
    <x v="0"/>
    <x v="3"/>
    <x v="0"/>
  </r>
  <r>
    <n v="1"/>
    <x v="279"/>
    <x v="1"/>
    <x v="1099"/>
    <x v="21"/>
    <n v="213"/>
    <m/>
    <x v="4"/>
    <x v="3"/>
    <x v="9"/>
    <x v="0"/>
    <x v="3"/>
    <x v="0"/>
  </r>
  <r>
    <n v="2"/>
    <x v="279"/>
    <x v="1"/>
    <x v="1100"/>
    <x v="21"/>
    <n v="98"/>
    <m/>
    <x v="3"/>
    <x v="3"/>
    <x v="9"/>
    <x v="0"/>
    <x v="3"/>
    <x v="0"/>
  </r>
  <r>
    <n v="3"/>
    <x v="279"/>
    <x v="1"/>
    <x v="1101"/>
    <x v="21"/>
    <n v="2511"/>
    <m/>
    <x v="1"/>
    <x v="1"/>
    <x v="9"/>
    <x v="0"/>
    <x v="3"/>
    <x v="0"/>
  </r>
  <r>
    <n v="1"/>
    <x v="280"/>
    <x v="0"/>
    <x v="1106"/>
    <x v="56"/>
    <n v="5865"/>
    <m/>
    <x v="18"/>
    <x v="4"/>
    <x v="9"/>
    <x v="0"/>
    <x v="3"/>
    <x v="0"/>
  </r>
  <r>
    <n v="2"/>
    <x v="280"/>
    <x v="0"/>
    <x v="1107"/>
    <x v="44"/>
    <n v="1925"/>
    <m/>
    <x v="18"/>
    <x v="4"/>
    <x v="9"/>
    <x v="0"/>
    <x v="3"/>
    <x v="0"/>
  </r>
  <r>
    <n v="3"/>
    <x v="280"/>
    <x v="0"/>
    <x v="1108"/>
    <x v="17"/>
    <n v="795"/>
    <m/>
    <x v="12"/>
    <x v="3"/>
    <x v="9"/>
    <x v="0"/>
    <x v="3"/>
    <x v="0"/>
  </r>
  <r>
    <n v="4"/>
    <x v="280"/>
    <x v="0"/>
    <x v="1109"/>
    <x v="48"/>
    <n v="3198"/>
    <m/>
    <x v="1"/>
    <x v="1"/>
    <x v="9"/>
    <x v="0"/>
    <x v="3"/>
    <x v="0"/>
  </r>
  <r>
    <n v="1"/>
    <x v="280"/>
    <x v="2"/>
    <x v="1110"/>
    <x v="20"/>
    <n v="6029"/>
    <m/>
    <x v="0"/>
    <x v="0"/>
    <x v="9"/>
    <x v="0"/>
    <x v="3"/>
    <x v="2"/>
  </r>
  <r>
    <n v="1"/>
    <x v="280"/>
    <x v="1"/>
    <x v="1101"/>
    <x v="1"/>
    <n v="3653"/>
    <m/>
    <x v="1"/>
    <x v="1"/>
    <x v="9"/>
    <x v="0"/>
    <x v="3"/>
    <x v="0"/>
  </r>
  <r>
    <n v="1"/>
    <x v="281"/>
    <x v="0"/>
    <x v="1111"/>
    <x v="86"/>
    <n v="8212"/>
    <m/>
    <x v="0"/>
    <x v="0"/>
    <x v="10"/>
    <x v="0"/>
    <x v="3"/>
    <x v="0"/>
  </r>
  <r>
    <n v="2"/>
    <x v="281"/>
    <x v="0"/>
    <x v="1112"/>
    <x v="16"/>
    <n v="257"/>
    <m/>
    <x v="4"/>
    <x v="3"/>
    <x v="10"/>
    <x v="0"/>
    <x v="3"/>
    <x v="0"/>
  </r>
  <r>
    <n v="3"/>
    <x v="281"/>
    <x v="0"/>
    <x v="1113"/>
    <x v="4"/>
    <n v="544"/>
    <m/>
    <x v="3"/>
    <x v="3"/>
    <x v="10"/>
    <x v="0"/>
    <x v="3"/>
    <x v="0"/>
  </r>
  <r>
    <n v="4"/>
    <x v="281"/>
    <x v="0"/>
    <x v="1114"/>
    <x v="55"/>
    <n v="2003"/>
    <m/>
    <x v="12"/>
    <x v="3"/>
    <x v="10"/>
    <x v="0"/>
    <x v="3"/>
    <x v="0"/>
  </r>
  <r>
    <n v="5"/>
    <x v="281"/>
    <x v="0"/>
    <x v="1115"/>
    <x v="58"/>
    <n v="1057"/>
    <m/>
    <x v="18"/>
    <x v="4"/>
    <x v="10"/>
    <x v="0"/>
    <x v="3"/>
    <x v="0"/>
  </r>
  <r>
    <n v="1"/>
    <x v="281"/>
    <x v="2"/>
    <x v="1116"/>
    <x v="97"/>
    <n v="4010"/>
    <m/>
    <x v="0"/>
    <x v="0"/>
    <x v="10"/>
    <x v="0"/>
    <x v="3"/>
    <x v="2"/>
  </r>
  <r>
    <n v="1"/>
    <x v="281"/>
    <x v="5"/>
    <x v="1117"/>
    <x v="1"/>
    <n v="2369"/>
    <m/>
    <x v="0"/>
    <x v="0"/>
    <x v="10"/>
    <x v="0"/>
    <x v="3"/>
    <x v="0"/>
  </r>
  <r>
    <n v="2"/>
    <x v="281"/>
    <x v="5"/>
    <x v="1118"/>
    <x v="1"/>
    <n v="3826"/>
    <m/>
    <x v="0"/>
    <x v="0"/>
    <x v="10"/>
    <x v="0"/>
    <x v="3"/>
    <x v="0"/>
  </r>
  <r>
    <n v="3"/>
    <x v="281"/>
    <x v="5"/>
    <x v="1111"/>
    <x v="1"/>
    <n v="2183"/>
    <m/>
    <x v="0"/>
    <x v="0"/>
    <x v="10"/>
    <x v="0"/>
    <x v="3"/>
    <x v="0"/>
  </r>
  <r>
    <n v="1"/>
    <x v="281"/>
    <x v="1"/>
    <x v="1117"/>
    <x v="1"/>
    <n v="1863"/>
    <m/>
    <x v="0"/>
    <x v="0"/>
    <x v="10"/>
    <x v="0"/>
    <x v="3"/>
    <x v="0"/>
  </r>
  <r>
    <n v="1"/>
    <x v="282"/>
    <x v="0"/>
    <x v="1115"/>
    <x v="58"/>
    <n v="6572"/>
    <m/>
    <x v="18"/>
    <x v="4"/>
    <x v="10"/>
    <x v="0"/>
    <x v="3"/>
    <x v="0"/>
  </r>
  <r>
    <n v="2"/>
    <x v="282"/>
    <x v="0"/>
    <x v="1119"/>
    <x v="56"/>
    <n v="5420"/>
    <m/>
    <x v="18"/>
    <x v="4"/>
    <x v="10"/>
    <x v="0"/>
    <x v="3"/>
    <x v="0"/>
  </r>
  <r>
    <n v="3"/>
    <x v="282"/>
    <x v="0"/>
    <x v="1120"/>
    <x v="55"/>
    <n v="40"/>
    <m/>
    <x v="12"/>
    <x v="3"/>
    <x v="10"/>
    <x v="0"/>
    <x v="3"/>
    <x v="0"/>
  </r>
  <r>
    <n v="1"/>
    <x v="282"/>
    <x v="5"/>
    <x v="1111"/>
    <x v="1"/>
    <n v="11935"/>
    <m/>
    <x v="0"/>
    <x v="0"/>
    <x v="10"/>
    <x v="0"/>
    <x v="3"/>
    <x v="0"/>
  </r>
  <r>
    <n v="1"/>
    <x v="283"/>
    <x v="0"/>
    <x v="1120"/>
    <x v="55"/>
    <n v="476"/>
    <m/>
    <x v="12"/>
    <x v="3"/>
    <x v="10"/>
    <x v="0"/>
    <x v="3"/>
    <x v="0"/>
  </r>
  <r>
    <n v="2"/>
    <x v="283"/>
    <x v="0"/>
    <x v="1121"/>
    <x v="4"/>
    <n v="320"/>
    <m/>
    <x v="3"/>
    <x v="3"/>
    <x v="10"/>
    <x v="0"/>
    <x v="3"/>
    <x v="0"/>
  </r>
  <r>
    <n v="3"/>
    <x v="283"/>
    <x v="0"/>
    <x v="1122"/>
    <x v="5"/>
    <n v="3486"/>
    <m/>
    <x v="1"/>
    <x v="1"/>
    <x v="10"/>
    <x v="0"/>
    <x v="3"/>
    <x v="0"/>
  </r>
  <r>
    <n v="4"/>
    <x v="283"/>
    <x v="0"/>
    <x v="1123"/>
    <x v="23"/>
    <n v="3149"/>
    <m/>
    <x v="7"/>
    <x v="5"/>
    <x v="10"/>
    <x v="0"/>
    <x v="3"/>
    <x v="0"/>
  </r>
  <r>
    <n v="5"/>
    <x v="283"/>
    <x v="0"/>
    <x v="1124"/>
    <x v="52"/>
    <n v="691"/>
    <m/>
    <x v="1"/>
    <x v="1"/>
    <x v="10"/>
    <x v="0"/>
    <x v="3"/>
    <x v="0"/>
  </r>
  <r>
    <n v="1"/>
    <x v="283"/>
    <x v="5"/>
    <x v="1111"/>
    <x v="1"/>
    <n v="1372"/>
    <m/>
    <x v="0"/>
    <x v="0"/>
    <x v="10"/>
    <x v="0"/>
    <x v="3"/>
    <x v="0"/>
  </r>
  <r>
    <n v="1"/>
    <x v="283"/>
    <x v="1"/>
    <x v="1111"/>
    <x v="1"/>
    <n v="599"/>
    <m/>
    <x v="0"/>
    <x v="0"/>
    <x v="10"/>
    <x v="0"/>
    <x v="3"/>
    <x v="0"/>
  </r>
  <r>
    <n v="2"/>
    <x v="283"/>
    <x v="1"/>
    <x v="1112"/>
    <x v="1"/>
    <n v="191"/>
    <m/>
    <x v="4"/>
    <x v="3"/>
    <x v="10"/>
    <x v="0"/>
    <x v="3"/>
    <x v="0"/>
  </r>
  <r>
    <n v="3"/>
    <x v="283"/>
    <x v="1"/>
    <x v="1113"/>
    <x v="1"/>
    <n v="544"/>
    <m/>
    <x v="3"/>
    <x v="3"/>
    <x v="10"/>
    <x v="0"/>
    <x v="3"/>
    <x v="0"/>
  </r>
  <r>
    <n v="4"/>
    <x v="283"/>
    <x v="1"/>
    <x v="1114"/>
    <x v="1"/>
    <n v="1748"/>
    <m/>
    <x v="12"/>
    <x v="3"/>
    <x v="10"/>
    <x v="0"/>
    <x v="3"/>
    <x v="0"/>
  </r>
  <r>
    <n v="5"/>
    <x v="283"/>
    <x v="1"/>
    <x v="1109"/>
    <x v="12"/>
    <n v="601"/>
    <m/>
    <x v="1"/>
    <x v="1"/>
    <x v="10"/>
    <x v="0"/>
    <x v="3"/>
    <x v="0"/>
  </r>
  <r>
    <n v="6"/>
    <x v="283"/>
    <x v="1"/>
    <x v="1125"/>
    <x v="12"/>
    <n v="654"/>
    <m/>
    <x v="1"/>
    <x v="1"/>
    <x v="10"/>
    <x v="0"/>
    <x v="3"/>
    <x v="0"/>
  </r>
  <r>
    <n v="1"/>
    <x v="284"/>
    <x v="0"/>
    <x v="1124"/>
    <x v="52"/>
    <n v="5814"/>
    <m/>
    <x v="1"/>
    <x v="1"/>
    <x v="10"/>
    <x v="0"/>
    <x v="3"/>
    <x v="0"/>
  </r>
  <r>
    <n v="2"/>
    <x v="284"/>
    <x v="0"/>
    <x v="1126"/>
    <x v="4"/>
    <n v="150"/>
    <m/>
    <x v="3"/>
    <x v="3"/>
    <x v="10"/>
    <x v="0"/>
    <x v="3"/>
    <x v="0"/>
  </r>
  <r>
    <n v="3"/>
    <x v="284"/>
    <x v="0"/>
    <x v="1127"/>
    <x v="16"/>
    <n v="154"/>
    <m/>
    <x v="4"/>
    <x v="3"/>
    <x v="10"/>
    <x v="0"/>
    <x v="3"/>
    <x v="0"/>
  </r>
  <r>
    <n v="4"/>
    <x v="284"/>
    <x v="0"/>
    <x v="1128"/>
    <x v="8"/>
    <n v="3550"/>
    <m/>
    <x v="8"/>
    <x v="6"/>
    <x v="10"/>
    <x v="0"/>
    <x v="3"/>
    <x v="0"/>
  </r>
  <r>
    <n v="1"/>
    <x v="284"/>
    <x v="2"/>
    <x v="1129"/>
    <x v="19"/>
    <n v="256"/>
    <m/>
    <x v="4"/>
    <x v="3"/>
    <x v="10"/>
    <x v="0"/>
    <x v="3"/>
    <x v="2"/>
  </r>
  <r>
    <n v="2"/>
    <x v="284"/>
    <x v="2"/>
    <x v="1130"/>
    <x v="28"/>
    <n v="1025"/>
    <m/>
    <x v="3"/>
    <x v="3"/>
    <x v="10"/>
    <x v="0"/>
    <x v="3"/>
    <x v="2"/>
  </r>
  <r>
    <n v="3"/>
    <x v="284"/>
    <x v="2"/>
    <x v="1131"/>
    <x v="29"/>
    <n v="1000"/>
    <m/>
    <x v="12"/>
    <x v="3"/>
    <x v="10"/>
    <x v="0"/>
    <x v="3"/>
    <x v="2"/>
  </r>
  <r>
    <n v="4"/>
    <x v="284"/>
    <x v="2"/>
    <x v="1132"/>
    <x v="29"/>
    <n v="4804"/>
    <m/>
    <x v="5"/>
    <x v="4"/>
    <x v="10"/>
    <x v="0"/>
    <x v="3"/>
    <x v="2"/>
  </r>
  <r>
    <n v="1"/>
    <x v="284"/>
    <x v="1"/>
    <x v="1133"/>
    <x v="12"/>
    <n v="3960"/>
    <m/>
    <x v="1"/>
    <x v="1"/>
    <x v="10"/>
    <x v="0"/>
    <x v="3"/>
    <x v="0"/>
  </r>
  <r>
    <n v="2"/>
    <x v="284"/>
    <x v="1"/>
    <x v="1134"/>
    <x v="53"/>
    <n v="457"/>
    <m/>
    <x v="11"/>
    <x v="3"/>
    <x v="10"/>
    <x v="0"/>
    <x v="3"/>
    <x v="3"/>
  </r>
  <r>
    <n v="1"/>
    <x v="285"/>
    <x v="0"/>
    <x v="1128"/>
    <x v="8"/>
    <n v="2779"/>
    <m/>
    <x v="8"/>
    <x v="6"/>
    <x v="10"/>
    <x v="0"/>
    <x v="3"/>
    <x v="0"/>
  </r>
  <r>
    <n v="1"/>
    <x v="285"/>
    <x v="2"/>
    <x v="1132"/>
    <x v="29"/>
    <n v="3478"/>
    <m/>
    <x v="5"/>
    <x v="4"/>
    <x v="10"/>
    <x v="0"/>
    <x v="3"/>
    <x v="2"/>
  </r>
  <r>
    <n v="1"/>
    <x v="285"/>
    <x v="1"/>
    <x v="1134"/>
    <x v="53"/>
    <n v="3996"/>
    <m/>
    <x v="11"/>
    <x v="3"/>
    <x v="10"/>
    <x v="0"/>
    <x v="3"/>
    <x v="3"/>
  </r>
  <r>
    <n v="2"/>
    <x v="285"/>
    <x v="1"/>
    <x v="1120"/>
    <x v="1"/>
    <n v="627"/>
    <m/>
    <x v="12"/>
    <x v="3"/>
    <x v="10"/>
    <x v="0"/>
    <x v="3"/>
    <x v="0"/>
  </r>
  <r>
    <n v="3"/>
    <x v="285"/>
    <x v="1"/>
    <x v="1121"/>
    <x v="1"/>
    <n v="188"/>
    <m/>
    <x v="3"/>
    <x v="3"/>
    <x v="10"/>
    <x v="0"/>
    <x v="3"/>
    <x v="0"/>
  </r>
  <r>
    <n v="4"/>
    <x v="285"/>
    <x v="1"/>
    <x v="1122"/>
    <x v="1"/>
    <n v="1202"/>
    <m/>
    <x v="1"/>
    <x v="1"/>
    <x v="10"/>
    <x v="0"/>
    <x v="3"/>
    <x v="0"/>
  </r>
  <r>
    <n v="1"/>
    <x v="286"/>
    <x v="0"/>
    <x v="1128"/>
    <x v="8"/>
    <n v="774"/>
    <m/>
    <x v="8"/>
    <x v="6"/>
    <x v="10"/>
    <x v="0"/>
    <x v="3"/>
    <x v="0"/>
  </r>
  <r>
    <n v="2"/>
    <x v="286"/>
    <x v="0"/>
    <x v="1135"/>
    <x v="27"/>
    <n v="3952"/>
    <m/>
    <x v="8"/>
    <x v="6"/>
    <x v="10"/>
    <x v="0"/>
    <x v="3"/>
    <x v="0"/>
  </r>
  <r>
    <n v="3"/>
    <x v="286"/>
    <x v="0"/>
    <x v="1136"/>
    <x v="16"/>
    <n v="400"/>
    <m/>
    <x v="4"/>
    <x v="3"/>
    <x v="10"/>
    <x v="0"/>
    <x v="3"/>
    <x v="0"/>
  </r>
  <r>
    <n v="4"/>
    <x v="286"/>
    <x v="0"/>
    <x v="1137"/>
    <x v="86"/>
    <n v="5517"/>
    <m/>
    <x v="0"/>
    <x v="0"/>
    <x v="10"/>
    <x v="0"/>
    <x v="3"/>
    <x v="0"/>
  </r>
  <r>
    <n v="1"/>
    <x v="286"/>
    <x v="2"/>
    <x v="1138"/>
    <x v="39"/>
    <n v="450"/>
    <m/>
    <x v="5"/>
    <x v="4"/>
    <x v="10"/>
    <x v="0"/>
    <x v="3"/>
    <x v="2"/>
  </r>
  <r>
    <n v="2"/>
    <x v="286"/>
    <x v="2"/>
    <x v="1139"/>
    <x v="39"/>
    <n v="4782"/>
    <m/>
    <x v="5"/>
    <x v="4"/>
    <x v="10"/>
    <x v="0"/>
    <x v="3"/>
    <x v="2"/>
  </r>
  <r>
    <n v="1"/>
    <x v="286"/>
    <x v="1"/>
    <x v="1122"/>
    <x v="1"/>
    <n v="930"/>
    <m/>
    <x v="1"/>
    <x v="1"/>
    <x v="10"/>
    <x v="0"/>
    <x v="3"/>
    <x v="0"/>
  </r>
  <r>
    <n v="2"/>
    <x v="286"/>
    <x v="1"/>
    <x v="1123"/>
    <x v="1"/>
    <n v="3028"/>
    <m/>
    <x v="7"/>
    <x v="5"/>
    <x v="10"/>
    <x v="0"/>
    <x v="3"/>
    <x v="0"/>
  </r>
  <r>
    <n v="3"/>
    <x v="286"/>
    <x v="1"/>
    <x v="1122"/>
    <x v="1"/>
    <n v="2810"/>
    <m/>
    <x v="1"/>
    <x v="1"/>
    <x v="10"/>
    <x v="0"/>
    <x v="3"/>
    <x v="0"/>
  </r>
  <r>
    <n v="1"/>
    <x v="287"/>
    <x v="0"/>
    <x v="1137"/>
    <x v="86"/>
    <n v="12093"/>
    <m/>
    <x v="0"/>
    <x v="0"/>
    <x v="10"/>
    <x v="0"/>
    <x v="3"/>
    <x v="0"/>
  </r>
  <r>
    <n v="1"/>
    <x v="287"/>
    <x v="2"/>
    <x v="1139"/>
    <x v="39"/>
    <n v="4361"/>
    <m/>
    <x v="5"/>
    <x v="4"/>
    <x v="10"/>
    <x v="0"/>
    <x v="3"/>
    <x v="2"/>
  </r>
  <r>
    <n v="1"/>
    <x v="287"/>
    <x v="1"/>
    <x v="1124"/>
    <x v="1"/>
    <n v="368"/>
    <m/>
    <x v="1"/>
    <x v="1"/>
    <x v="10"/>
    <x v="0"/>
    <x v="3"/>
    <x v="0"/>
  </r>
  <r>
    <n v="1"/>
    <x v="287"/>
    <x v="4"/>
    <x v="1133"/>
    <x v="1"/>
    <n v="820"/>
    <m/>
    <x v="1"/>
    <x v="1"/>
    <x v="10"/>
    <x v="0"/>
    <x v="3"/>
    <x v="0"/>
  </r>
  <r>
    <n v="2"/>
    <x v="287"/>
    <x v="4"/>
    <x v="1122"/>
    <x v="1"/>
    <n v="1495"/>
    <m/>
    <x v="1"/>
    <x v="1"/>
    <x v="10"/>
    <x v="0"/>
    <x v="3"/>
    <x v="0"/>
  </r>
  <r>
    <n v="3"/>
    <x v="287"/>
    <x v="4"/>
    <x v="1124"/>
    <x v="37"/>
    <n v="2578"/>
    <m/>
    <x v="1"/>
    <x v="1"/>
    <x v="10"/>
    <x v="0"/>
    <x v="3"/>
    <x v="0"/>
  </r>
  <r>
    <n v="1"/>
    <x v="288"/>
    <x v="0"/>
    <x v="1140"/>
    <x v="2"/>
    <n v="5034"/>
    <m/>
    <x v="0"/>
    <x v="0"/>
    <x v="10"/>
    <x v="0"/>
    <x v="3"/>
    <x v="0"/>
  </r>
  <r>
    <n v="2"/>
    <x v="288"/>
    <x v="0"/>
    <x v="1141"/>
    <x v="15"/>
    <n v="3813"/>
    <m/>
    <x v="0"/>
    <x v="0"/>
    <x v="10"/>
    <x v="0"/>
    <x v="3"/>
    <x v="0"/>
  </r>
  <r>
    <n v="1"/>
    <x v="288"/>
    <x v="2"/>
    <x v="1139"/>
    <x v="39"/>
    <n v="450"/>
    <m/>
    <x v="5"/>
    <x v="4"/>
    <x v="10"/>
    <x v="0"/>
    <x v="3"/>
    <x v="2"/>
  </r>
  <r>
    <n v="2"/>
    <x v="288"/>
    <x v="2"/>
    <x v="1142"/>
    <x v="10"/>
    <n v="7048"/>
    <m/>
    <x v="5"/>
    <x v="4"/>
    <x v="10"/>
    <x v="0"/>
    <x v="3"/>
    <x v="2"/>
  </r>
  <r>
    <n v="1"/>
    <x v="288"/>
    <x v="1"/>
    <x v="1136"/>
    <x v="1"/>
    <n v="271"/>
    <m/>
    <x v="4"/>
    <x v="3"/>
    <x v="10"/>
    <x v="0"/>
    <x v="3"/>
    <x v="0"/>
  </r>
  <r>
    <n v="2"/>
    <x v="288"/>
    <x v="1"/>
    <x v="1143"/>
    <x v="1"/>
    <n v="82"/>
    <m/>
    <x v="2"/>
    <x v="2"/>
    <x v="10"/>
    <x v="0"/>
    <x v="3"/>
    <x v="1"/>
  </r>
  <r>
    <n v="3"/>
    <x v="288"/>
    <x v="1"/>
    <x v="1137"/>
    <x v="1"/>
    <n v="1439"/>
    <m/>
    <x v="0"/>
    <x v="0"/>
    <x v="10"/>
    <x v="0"/>
    <x v="3"/>
    <x v="0"/>
  </r>
  <r>
    <n v="1"/>
    <x v="289"/>
    <x v="0"/>
    <x v="1141"/>
    <x v="15"/>
    <n v="4569"/>
    <m/>
    <x v="0"/>
    <x v="0"/>
    <x v="10"/>
    <x v="0"/>
    <x v="3"/>
    <x v="0"/>
  </r>
  <r>
    <n v="2"/>
    <x v="289"/>
    <x v="0"/>
    <x v="1144"/>
    <x v="3"/>
    <n v="300"/>
    <m/>
    <x v="4"/>
    <x v="3"/>
    <x v="10"/>
    <x v="0"/>
    <x v="3"/>
    <x v="0"/>
  </r>
  <r>
    <n v="3"/>
    <x v="289"/>
    <x v="0"/>
    <x v="1145"/>
    <x v="55"/>
    <n v="2500"/>
    <m/>
    <x v="12"/>
    <x v="3"/>
    <x v="10"/>
    <x v="0"/>
    <x v="3"/>
    <x v="0"/>
  </r>
  <r>
    <n v="4"/>
    <x v="289"/>
    <x v="0"/>
    <x v="1146"/>
    <x v="57"/>
    <n v="4976"/>
    <m/>
    <x v="5"/>
    <x v="4"/>
    <x v="10"/>
    <x v="0"/>
    <x v="3"/>
    <x v="0"/>
  </r>
  <r>
    <n v="1"/>
    <x v="289"/>
    <x v="2"/>
    <x v="1142"/>
    <x v="10"/>
    <n v="143"/>
    <m/>
    <x v="5"/>
    <x v="4"/>
    <x v="10"/>
    <x v="0"/>
    <x v="3"/>
    <x v="2"/>
  </r>
  <r>
    <n v="2"/>
    <x v="289"/>
    <x v="2"/>
    <x v="1147"/>
    <x v="10"/>
    <n v="500"/>
    <m/>
    <x v="12"/>
    <x v="3"/>
    <x v="10"/>
    <x v="0"/>
    <x v="3"/>
    <x v="2"/>
  </r>
  <r>
    <n v="1"/>
    <x v="289"/>
    <x v="1"/>
    <x v="1137"/>
    <x v="1"/>
    <n v="4515"/>
    <m/>
    <x v="0"/>
    <x v="0"/>
    <x v="10"/>
    <x v="0"/>
    <x v="3"/>
    <x v="0"/>
  </r>
  <r>
    <n v="2"/>
    <x v="289"/>
    <x v="1"/>
    <x v="1140"/>
    <x v="1"/>
    <n v="1564"/>
    <m/>
    <x v="0"/>
    <x v="0"/>
    <x v="10"/>
    <x v="0"/>
    <x v="3"/>
    <x v="0"/>
  </r>
  <r>
    <n v="1"/>
    <x v="290"/>
    <x v="0"/>
    <x v="1146"/>
    <x v="57"/>
    <n v="2538"/>
    <m/>
    <x v="5"/>
    <x v="4"/>
    <x v="10"/>
    <x v="0"/>
    <x v="3"/>
    <x v="0"/>
  </r>
  <r>
    <n v="2"/>
    <x v="290"/>
    <x v="0"/>
    <x v="1148"/>
    <x v="44"/>
    <n v="3494"/>
    <m/>
    <x v="5"/>
    <x v="4"/>
    <x v="10"/>
    <x v="0"/>
    <x v="3"/>
    <x v="0"/>
  </r>
  <r>
    <n v="3"/>
    <x v="290"/>
    <x v="0"/>
    <x v="1149"/>
    <x v="55"/>
    <n v="810"/>
    <m/>
    <x v="12"/>
    <x v="3"/>
    <x v="10"/>
    <x v="0"/>
    <x v="3"/>
    <x v="0"/>
  </r>
  <r>
    <n v="4"/>
    <x v="290"/>
    <x v="0"/>
    <x v="1150"/>
    <x v="22"/>
    <n v="3828"/>
    <m/>
    <x v="1"/>
    <x v="1"/>
    <x v="10"/>
    <x v="0"/>
    <x v="3"/>
    <x v="0"/>
  </r>
  <r>
    <n v="1"/>
    <x v="290"/>
    <x v="2"/>
    <x v="1151"/>
    <x v="19"/>
    <n v="124"/>
    <m/>
    <x v="4"/>
    <x v="3"/>
    <x v="10"/>
    <x v="0"/>
    <x v="3"/>
    <x v="2"/>
  </r>
  <r>
    <n v="2"/>
    <x v="290"/>
    <x v="2"/>
    <x v="1152"/>
    <x v="19"/>
    <n v="86"/>
    <m/>
    <x v="4"/>
    <x v="3"/>
    <x v="10"/>
    <x v="0"/>
    <x v="3"/>
    <x v="2"/>
  </r>
  <r>
    <n v="3"/>
    <x v="290"/>
    <x v="2"/>
    <x v="1130"/>
    <x v="28"/>
    <n v="2357"/>
    <m/>
    <x v="3"/>
    <x v="3"/>
    <x v="10"/>
    <x v="0"/>
    <x v="3"/>
    <x v="2"/>
  </r>
  <r>
    <n v="4"/>
    <x v="290"/>
    <x v="2"/>
    <x v="1152"/>
    <x v="19"/>
    <n v="354"/>
    <m/>
    <x v="4"/>
    <x v="3"/>
    <x v="10"/>
    <x v="0"/>
    <x v="3"/>
    <x v="2"/>
  </r>
  <r>
    <n v="5"/>
    <x v="290"/>
    <x v="2"/>
    <x v="1153"/>
    <x v="94"/>
    <n v="885"/>
    <m/>
    <x v="8"/>
    <x v="6"/>
    <x v="10"/>
    <x v="0"/>
    <x v="3"/>
    <x v="2"/>
  </r>
  <r>
    <n v="6"/>
    <x v="290"/>
    <x v="2"/>
    <x v="1154"/>
    <x v="103"/>
    <n v="850"/>
    <m/>
    <x v="8"/>
    <x v="6"/>
    <x v="10"/>
    <x v="0"/>
    <x v="3"/>
    <x v="2"/>
  </r>
  <r>
    <n v="7"/>
    <x v="290"/>
    <x v="2"/>
    <x v="1155"/>
    <x v="103"/>
    <n v="3155"/>
    <m/>
    <x v="8"/>
    <x v="6"/>
    <x v="10"/>
    <x v="0"/>
    <x v="3"/>
    <x v="2"/>
  </r>
  <r>
    <n v="1"/>
    <x v="290"/>
    <x v="1"/>
    <x v="1140"/>
    <x v="1"/>
    <n v="879"/>
    <m/>
    <x v="0"/>
    <x v="0"/>
    <x v="10"/>
    <x v="0"/>
    <x v="3"/>
    <x v="0"/>
  </r>
  <r>
    <n v="2"/>
    <x v="290"/>
    <x v="1"/>
    <x v="1141"/>
    <x v="1"/>
    <n v="4199"/>
    <m/>
    <x v="0"/>
    <x v="0"/>
    <x v="10"/>
    <x v="0"/>
    <x v="3"/>
    <x v="0"/>
  </r>
  <r>
    <n v="3"/>
    <x v="290"/>
    <x v="1"/>
    <x v="1156"/>
    <x v="1"/>
    <n v="62"/>
    <m/>
    <x v="31"/>
    <x v="2"/>
    <x v="10"/>
    <x v="0"/>
    <x v="3"/>
    <x v="1"/>
  </r>
  <r>
    <n v="4"/>
    <x v="290"/>
    <x v="1"/>
    <x v="1157"/>
    <x v="104"/>
    <n v="28"/>
    <m/>
    <x v="26"/>
    <x v="2"/>
    <x v="10"/>
    <x v="0"/>
    <x v="3"/>
    <x v="1"/>
  </r>
  <r>
    <n v="5"/>
    <x v="290"/>
    <x v="1"/>
    <x v="1144"/>
    <x v="1"/>
    <n v="231"/>
    <m/>
    <x v="4"/>
    <x v="3"/>
    <x v="10"/>
    <x v="0"/>
    <x v="3"/>
    <x v="0"/>
  </r>
  <r>
    <n v="6"/>
    <x v="290"/>
    <x v="1"/>
    <x v="1145"/>
    <x v="1"/>
    <n v="175"/>
    <m/>
    <x v="12"/>
    <x v="3"/>
    <x v="10"/>
    <x v="0"/>
    <x v="3"/>
    <x v="0"/>
  </r>
  <r>
    <n v="1"/>
    <x v="291"/>
    <x v="0"/>
    <x v="1150"/>
    <x v="22"/>
    <n v="6138"/>
    <m/>
    <x v="1"/>
    <x v="1"/>
    <x v="10"/>
    <x v="0"/>
    <x v="3"/>
    <x v="0"/>
  </r>
  <r>
    <n v="2"/>
    <x v="291"/>
    <x v="0"/>
    <x v="1158"/>
    <x v="23"/>
    <n v="2780"/>
    <m/>
    <x v="7"/>
    <x v="5"/>
    <x v="10"/>
    <x v="0"/>
    <x v="3"/>
    <x v="0"/>
  </r>
  <r>
    <n v="1"/>
    <x v="291"/>
    <x v="2"/>
    <x v="1155"/>
    <x v="103"/>
    <n v="6605"/>
    <m/>
    <x v="8"/>
    <x v="6"/>
    <x v="10"/>
    <x v="0"/>
    <x v="3"/>
    <x v="2"/>
  </r>
  <r>
    <n v="2"/>
    <x v="291"/>
    <x v="2"/>
    <x v="1159"/>
    <x v="13"/>
    <n v="1050"/>
    <m/>
    <x v="8"/>
    <x v="6"/>
    <x v="10"/>
    <x v="0"/>
    <x v="3"/>
    <x v="2"/>
  </r>
  <r>
    <n v="3"/>
    <x v="291"/>
    <x v="2"/>
    <x v="1160"/>
    <x v="13"/>
    <n v="2247"/>
    <m/>
    <x v="8"/>
    <x v="6"/>
    <x v="10"/>
    <x v="0"/>
    <x v="3"/>
    <x v="2"/>
  </r>
  <r>
    <n v="1"/>
    <x v="291"/>
    <x v="1"/>
    <x v="1145"/>
    <x v="1"/>
    <n v="2229"/>
    <m/>
    <x v="12"/>
    <x v="3"/>
    <x v="10"/>
    <x v="0"/>
    <x v="3"/>
    <x v="0"/>
  </r>
  <r>
    <n v="1"/>
    <x v="292"/>
    <x v="0"/>
    <x v="1158"/>
    <x v="23"/>
    <n v="720"/>
    <m/>
    <x v="7"/>
    <x v="5"/>
    <x v="10"/>
    <x v="0"/>
    <x v="3"/>
    <x v="0"/>
  </r>
  <r>
    <n v="2"/>
    <x v="292"/>
    <x v="0"/>
    <x v="1161"/>
    <x v="22"/>
    <n v="991"/>
    <m/>
    <x v="1"/>
    <x v="1"/>
    <x v="10"/>
    <x v="0"/>
    <x v="3"/>
    <x v="0"/>
  </r>
  <r>
    <n v="3"/>
    <x v="292"/>
    <x v="0"/>
    <x v="1162"/>
    <x v="105"/>
    <n v="155"/>
    <m/>
    <x v="3"/>
    <x v="3"/>
    <x v="10"/>
    <x v="0"/>
    <x v="3"/>
    <x v="0"/>
  </r>
  <r>
    <n v="4"/>
    <x v="292"/>
    <x v="0"/>
    <x v="1163"/>
    <x v="16"/>
    <n v="150"/>
    <m/>
    <x v="4"/>
    <x v="3"/>
    <x v="10"/>
    <x v="0"/>
    <x v="3"/>
    <x v="0"/>
  </r>
  <r>
    <n v="5"/>
    <x v="292"/>
    <x v="0"/>
    <x v="1164"/>
    <x v="49"/>
    <n v="4185"/>
    <m/>
    <x v="8"/>
    <x v="6"/>
    <x v="10"/>
    <x v="0"/>
    <x v="3"/>
    <x v="0"/>
  </r>
  <r>
    <n v="6"/>
    <x v="292"/>
    <x v="0"/>
    <x v="1165"/>
    <x v="8"/>
    <n v="5137"/>
    <m/>
    <x v="8"/>
    <x v="6"/>
    <x v="10"/>
    <x v="0"/>
    <x v="3"/>
    <x v="0"/>
  </r>
  <r>
    <n v="1"/>
    <x v="292"/>
    <x v="2"/>
    <x v="1160"/>
    <x v="13"/>
    <n v="491"/>
    <m/>
    <x v="8"/>
    <x v="6"/>
    <x v="10"/>
    <x v="0"/>
    <x v="3"/>
    <x v="2"/>
  </r>
  <r>
    <n v="2"/>
    <x v="292"/>
    <x v="2"/>
    <x v="1152"/>
    <x v="19"/>
    <n v="605"/>
    <m/>
    <x v="4"/>
    <x v="3"/>
    <x v="10"/>
    <x v="0"/>
    <x v="3"/>
    <x v="2"/>
  </r>
  <r>
    <n v="3"/>
    <x v="292"/>
    <x v="2"/>
    <x v="1166"/>
    <x v="46"/>
    <n v="8749"/>
    <m/>
    <x v="0"/>
    <x v="0"/>
    <x v="10"/>
    <x v="0"/>
    <x v="3"/>
    <x v="2"/>
  </r>
  <r>
    <n v="1"/>
    <x v="292"/>
    <x v="1"/>
    <x v="1167"/>
    <x v="1"/>
    <n v="71"/>
    <m/>
    <x v="5"/>
    <x v="4"/>
    <x v="10"/>
    <x v="0"/>
    <x v="3"/>
    <x v="0"/>
  </r>
  <r>
    <n v="2"/>
    <x v="292"/>
    <x v="1"/>
    <x v="1168"/>
    <x v="1"/>
    <n v="87"/>
    <m/>
    <x v="32"/>
    <x v="2"/>
    <x v="10"/>
    <x v="0"/>
    <x v="3"/>
    <x v="1"/>
  </r>
  <r>
    <n v="3"/>
    <x v="292"/>
    <x v="1"/>
    <x v="1149"/>
    <x v="1"/>
    <n v="668"/>
    <m/>
    <x v="12"/>
    <x v="3"/>
    <x v="10"/>
    <x v="0"/>
    <x v="3"/>
    <x v="0"/>
  </r>
  <r>
    <n v="4"/>
    <x v="292"/>
    <x v="1"/>
    <x v="1150"/>
    <x v="1"/>
    <n v="2994"/>
    <m/>
    <x v="1"/>
    <x v="1"/>
    <x v="10"/>
    <x v="0"/>
    <x v="3"/>
    <x v="0"/>
  </r>
  <r>
    <n v="1"/>
    <x v="293"/>
    <x v="0"/>
    <x v="1165"/>
    <x v="8"/>
    <n v="1686"/>
    <m/>
    <x v="8"/>
    <x v="6"/>
    <x v="10"/>
    <x v="0"/>
    <x v="3"/>
    <x v="0"/>
  </r>
  <r>
    <n v="2"/>
    <x v="293"/>
    <x v="0"/>
    <x v="1169"/>
    <x v="16"/>
    <n v="155"/>
    <m/>
    <x v="4"/>
    <x v="3"/>
    <x v="10"/>
    <x v="0"/>
    <x v="3"/>
    <x v="0"/>
  </r>
  <r>
    <n v="3"/>
    <x v="293"/>
    <x v="0"/>
    <x v="1170"/>
    <x v="31"/>
    <n v="160"/>
    <m/>
    <x v="3"/>
    <x v="3"/>
    <x v="10"/>
    <x v="0"/>
    <x v="3"/>
    <x v="0"/>
  </r>
  <r>
    <n v="4"/>
    <x v="293"/>
    <x v="0"/>
    <x v="1171"/>
    <x v="22"/>
    <n v="3368"/>
    <m/>
    <x v="1"/>
    <x v="1"/>
    <x v="10"/>
    <x v="0"/>
    <x v="3"/>
    <x v="0"/>
  </r>
  <r>
    <n v="5"/>
    <x v="293"/>
    <x v="0"/>
    <x v="1172"/>
    <x v="31"/>
    <n v="150"/>
    <m/>
    <x v="3"/>
    <x v="3"/>
    <x v="10"/>
    <x v="0"/>
    <x v="3"/>
    <x v="0"/>
  </r>
  <r>
    <n v="6"/>
    <x v="293"/>
    <x v="0"/>
    <x v="1173"/>
    <x v="16"/>
    <n v="298"/>
    <m/>
    <x v="4"/>
    <x v="3"/>
    <x v="10"/>
    <x v="0"/>
    <x v="3"/>
    <x v="0"/>
  </r>
  <r>
    <n v="7"/>
    <x v="293"/>
    <x v="0"/>
    <x v="1174"/>
    <x v="3"/>
    <n v="2820"/>
    <m/>
    <x v="0"/>
    <x v="0"/>
    <x v="10"/>
    <x v="0"/>
    <x v="3"/>
    <x v="0"/>
  </r>
  <r>
    <n v="1"/>
    <x v="293"/>
    <x v="2"/>
    <x v="1166"/>
    <x v="46"/>
    <n v="1995"/>
    <m/>
    <x v="0"/>
    <x v="0"/>
    <x v="10"/>
    <x v="0"/>
    <x v="3"/>
    <x v="2"/>
  </r>
  <r>
    <n v="2"/>
    <x v="293"/>
    <x v="2"/>
    <x v="1175"/>
    <x v="96"/>
    <n v="450"/>
    <m/>
    <x v="0"/>
    <x v="0"/>
    <x v="10"/>
    <x v="0"/>
    <x v="3"/>
    <x v="2"/>
  </r>
  <r>
    <n v="3"/>
    <x v="293"/>
    <x v="2"/>
    <x v="1176"/>
    <x v="96"/>
    <n v="1155"/>
    <m/>
    <x v="0"/>
    <x v="0"/>
    <x v="10"/>
    <x v="0"/>
    <x v="3"/>
    <x v="2"/>
  </r>
  <r>
    <n v="4"/>
    <x v="293"/>
    <x v="2"/>
    <x v="1152"/>
    <x v="19"/>
    <n v="309"/>
    <m/>
    <x v="4"/>
    <x v="3"/>
    <x v="10"/>
    <x v="0"/>
    <x v="3"/>
    <x v="2"/>
  </r>
  <r>
    <n v="5"/>
    <x v="293"/>
    <x v="2"/>
    <x v="1130"/>
    <x v="64"/>
    <n v="230"/>
    <m/>
    <x v="3"/>
    <x v="3"/>
    <x v="10"/>
    <x v="0"/>
    <x v="3"/>
    <x v="2"/>
  </r>
  <r>
    <n v="1"/>
    <x v="293"/>
    <x v="1"/>
    <x v="1150"/>
    <x v="1"/>
    <n v="2137"/>
    <m/>
    <x v="1"/>
    <x v="1"/>
    <x v="10"/>
    <x v="0"/>
    <x v="3"/>
    <x v="0"/>
  </r>
  <r>
    <n v="2"/>
    <x v="293"/>
    <x v="1"/>
    <x v="1158"/>
    <x v="1"/>
    <n v="3382"/>
    <m/>
    <x v="7"/>
    <x v="5"/>
    <x v="10"/>
    <x v="0"/>
    <x v="3"/>
    <x v="0"/>
  </r>
  <r>
    <n v="3"/>
    <x v="293"/>
    <x v="1"/>
    <x v="1161"/>
    <x v="1"/>
    <n v="868"/>
    <m/>
    <x v="1"/>
    <x v="1"/>
    <x v="10"/>
    <x v="0"/>
    <x v="3"/>
    <x v="0"/>
  </r>
  <r>
    <n v="1"/>
    <x v="294"/>
    <x v="0"/>
    <x v="1174"/>
    <x v="2"/>
    <n v="5730"/>
    <m/>
    <x v="0"/>
    <x v="0"/>
    <x v="10"/>
    <x v="0"/>
    <x v="3"/>
    <x v="0"/>
  </r>
  <r>
    <n v="1"/>
    <x v="294"/>
    <x v="2"/>
    <x v="1177"/>
    <x v="64"/>
    <n v="220"/>
    <m/>
    <x v="3"/>
    <x v="3"/>
    <x v="10"/>
    <x v="0"/>
    <x v="3"/>
    <x v="2"/>
  </r>
  <r>
    <n v="2"/>
    <x v="294"/>
    <x v="2"/>
    <x v="1178"/>
    <x v="64"/>
    <n v="951"/>
    <m/>
    <x v="3"/>
    <x v="3"/>
    <x v="10"/>
    <x v="0"/>
    <x v="3"/>
    <x v="2"/>
  </r>
  <r>
    <n v="3"/>
    <x v="294"/>
    <x v="2"/>
    <x v="1179"/>
    <x v="10"/>
    <n v="450"/>
    <m/>
    <x v="12"/>
    <x v="3"/>
    <x v="10"/>
    <x v="0"/>
    <x v="3"/>
    <x v="2"/>
  </r>
  <r>
    <n v="4"/>
    <x v="294"/>
    <x v="2"/>
    <x v="1180"/>
    <x v="10"/>
    <n v="550"/>
    <m/>
    <x v="12"/>
    <x v="3"/>
    <x v="10"/>
    <x v="0"/>
    <x v="3"/>
    <x v="2"/>
  </r>
  <r>
    <n v="5"/>
    <x v="294"/>
    <x v="2"/>
    <x v="1181"/>
    <x v="10"/>
    <n v="6614"/>
    <m/>
    <x v="5"/>
    <x v="4"/>
    <x v="10"/>
    <x v="0"/>
    <x v="3"/>
    <x v="2"/>
  </r>
  <r>
    <n v="1"/>
    <x v="294"/>
    <x v="4"/>
    <x v="1124"/>
    <x v="61"/>
    <n v="1013"/>
    <m/>
    <x v="1"/>
    <x v="1"/>
    <x v="10"/>
    <x v="0"/>
    <x v="3"/>
    <x v="0"/>
  </r>
  <r>
    <n v="2"/>
    <x v="294"/>
    <x v="4"/>
    <x v="1150"/>
    <x v="61"/>
    <n v="2974"/>
    <m/>
    <x v="1"/>
    <x v="1"/>
    <x v="10"/>
    <x v="0"/>
    <x v="3"/>
    <x v="0"/>
  </r>
  <r>
    <n v="3"/>
    <x v="294"/>
    <x v="4"/>
    <x v="1182"/>
    <x v="13"/>
    <n v="1790"/>
    <m/>
    <x v="11"/>
    <x v="3"/>
    <x v="10"/>
    <x v="0"/>
    <x v="3"/>
    <x v="3"/>
  </r>
  <r>
    <n v="1"/>
    <x v="295"/>
    <x v="0"/>
    <x v="1174"/>
    <x v="2"/>
    <n v="2391"/>
    <m/>
    <x v="0"/>
    <x v="0"/>
    <x v="10"/>
    <x v="0"/>
    <x v="3"/>
    <x v="0"/>
  </r>
  <r>
    <n v="2"/>
    <x v="295"/>
    <x v="0"/>
    <x v="1183"/>
    <x v="86"/>
    <n v="2511"/>
    <m/>
    <x v="0"/>
    <x v="0"/>
    <x v="10"/>
    <x v="0"/>
    <x v="3"/>
    <x v="0"/>
  </r>
  <r>
    <n v="1"/>
    <x v="295"/>
    <x v="2"/>
    <x v="1181"/>
    <x v="10"/>
    <n v="1536"/>
    <m/>
    <x v="5"/>
    <x v="4"/>
    <x v="10"/>
    <x v="0"/>
    <x v="3"/>
    <x v="2"/>
  </r>
  <r>
    <n v="2"/>
    <x v="295"/>
    <x v="2"/>
    <x v="1184"/>
    <x v="6"/>
    <n v="450"/>
    <m/>
    <x v="5"/>
    <x v="4"/>
    <x v="10"/>
    <x v="0"/>
    <x v="3"/>
    <x v="2"/>
  </r>
  <r>
    <n v="3"/>
    <x v="295"/>
    <x v="2"/>
    <x v="1185"/>
    <x v="6"/>
    <n v="4055"/>
    <m/>
    <x v="5"/>
    <x v="4"/>
    <x v="10"/>
    <x v="0"/>
    <x v="3"/>
    <x v="2"/>
  </r>
  <r>
    <n v="4"/>
    <x v="295"/>
    <x v="2"/>
    <x v="1186"/>
    <x v="6"/>
    <n v="500"/>
    <m/>
    <x v="12"/>
    <x v="3"/>
    <x v="10"/>
    <x v="0"/>
    <x v="3"/>
    <x v="2"/>
  </r>
  <r>
    <n v="5"/>
    <x v="295"/>
    <x v="2"/>
    <x v="1187"/>
    <x v="19"/>
    <n v="251"/>
    <m/>
    <x v="4"/>
    <x v="3"/>
    <x v="10"/>
    <x v="0"/>
    <x v="3"/>
    <x v="2"/>
  </r>
  <r>
    <n v="6"/>
    <x v="295"/>
    <x v="2"/>
    <x v="1176"/>
    <x v="47"/>
    <n v="193"/>
    <m/>
    <x v="0"/>
    <x v="0"/>
    <x v="10"/>
    <x v="0"/>
    <x v="3"/>
    <x v="2"/>
  </r>
  <r>
    <n v="1"/>
    <x v="295"/>
    <x v="1"/>
    <x v="1188"/>
    <x v="13"/>
    <n v="918"/>
    <m/>
    <x v="11"/>
    <x v="3"/>
    <x v="10"/>
    <x v="0"/>
    <x v="3"/>
    <x v="3"/>
  </r>
  <r>
    <n v="2"/>
    <x v="295"/>
    <x v="1"/>
    <x v="1130"/>
    <x v="106"/>
    <n v="70"/>
    <m/>
    <x v="3"/>
    <x v="3"/>
    <x v="10"/>
    <x v="0"/>
    <x v="3"/>
    <x v="2"/>
  </r>
  <r>
    <n v="3"/>
    <x v="295"/>
    <x v="1"/>
    <x v="1152"/>
    <x v="106"/>
    <n v="123"/>
    <m/>
    <x v="4"/>
    <x v="3"/>
    <x v="10"/>
    <x v="0"/>
    <x v="3"/>
    <x v="2"/>
  </r>
  <r>
    <n v="4"/>
    <x v="295"/>
    <x v="1"/>
    <x v="1189"/>
    <x v="106"/>
    <n v="117"/>
    <m/>
    <x v="33"/>
    <x v="2"/>
    <x v="10"/>
    <x v="0"/>
    <x v="3"/>
    <x v="1"/>
  </r>
  <r>
    <n v="5"/>
    <x v="295"/>
    <x v="1"/>
    <x v="1152"/>
    <x v="106"/>
    <n v="174"/>
    <m/>
    <x v="4"/>
    <x v="3"/>
    <x v="10"/>
    <x v="0"/>
    <x v="3"/>
    <x v="2"/>
  </r>
  <r>
    <n v="6"/>
    <x v="295"/>
    <x v="1"/>
    <x v="1190"/>
    <x v="106"/>
    <n v="62"/>
    <m/>
    <x v="33"/>
    <x v="2"/>
    <x v="10"/>
    <x v="0"/>
    <x v="3"/>
    <x v="1"/>
  </r>
  <r>
    <n v="7"/>
    <x v="295"/>
    <x v="1"/>
    <x v="1150"/>
    <x v="12"/>
    <n v="1349"/>
    <m/>
    <x v="1"/>
    <x v="1"/>
    <x v="10"/>
    <x v="0"/>
    <x v="3"/>
    <x v="0"/>
  </r>
  <r>
    <n v="1"/>
    <x v="296"/>
    <x v="0"/>
    <x v="1183"/>
    <x v="86"/>
    <n v="11548"/>
    <m/>
    <x v="0"/>
    <x v="0"/>
    <x v="10"/>
    <x v="0"/>
    <x v="3"/>
    <x v="0"/>
  </r>
  <r>
    <n v="2"/>
    <x v="296"/>
    <x v="0"/>
    <x v="1191"/>
    <x v="3"/>
    <n v="306"/>
    <m/>
    <x v="4"/>
    <x v="3"/>
    <x v="10"/>
    <x v="0"/>
    <x v="3"/>
    <x v="0"/>
  </r>
  <r>
    <n v="3"/>
    <x v="296"/>
    <x v="0"/>
    <x v="1192"/>
    <x v="17"/>
    <n v="110"/>
    <m/>
    <x v="3"/>
    <x v="3"/>
    <x v="10"/>
    <x v="0"/>
    <x v="3"/>
    <x v="0"/>
  </r>
  <r>
    <n v="1"/>
    <x v="296"/>
    <x v="2"/>
    <x v="1193"/>
    <x v="47"/>
    <n v="10919"/>
    <m/>
    <x v="0"/>
    <x v="0"/>
    <x v="10"/>
    <x v="0"/>
    <x v="3"/>
    <x v="2"/>
  </r>
  <r>
    <n v="1"/>
    <x v="296"/>
    <x v="5"/>
    <x v="1174"/>
    <x v="1"/>
    <n v="1744"/>
    <m/>
    <x v="0"/>
    <x v="0"/>
    <x v="10"/>
    <x v="0"/>
    <x v="3"/>
    <x v="0"/>
  </r>
  <r>
    <n v="1"/>
    <x v="296"/>
    <x v="1"/>
    <x v="1194"/>
    <x v="12"/>
    <n v="548"/>
    <m/>
    <x v="33"/>
    <x v="2"/>
    <x v="10"/>
    <x v="0"/>
    <x v="3"/>
    <x v="1"/>
  </r>
  <r>
    <n v="2"/>
    <x v="296"/>
    <x v="1"/>
    <x v="1171"/>
    <x v="1"/>
    <n v="1404"/>
    <m/>
    <x v="1"/>
    <x v="1"/>
    <x v="10"/>
    <x v="0"/>
    <x v="3"/>
    <x v="0"/>
  </r>
  <r>
    <n v="1"/>
    <x v="297"/>
    <x v="0"/>
    <x v="1192"/>
    <x v="17"/>
    <n v="46"/>
    <m/>
    <x v="3"/>
    <x v="3"/>
    <x v="10"/>
    <x v="0"/>
    <x v="3"/>
    <x v="0"/>
  </r>
  <r>
    <n v="2"/>
    <x v="297"/>
    <x v="0"/>
    <x v="1195"/>
    <x v="5"/>
    <n v="8000"/>
    <m/>
    <x v="1"/>
    <x v="1"/>
    <x v="10"/>
    <x v="0"/>
    <x v="3"/>
    <x v="0"/>
  </r>
  <r>
    <n v="3"/>
    <x v="297"/>
    <x v="0"/>
    <x v="1196"/>
    <x v="17"/>
    <n v="2792"/>
    <m/>
    <x v="12"/>
    <x v="3"/>
    <x v="10"/>
    <x v="0"/>
    <x v="3"/>
    <x v="0"/>
  </r>
  <r>
    <n v="4"/>
    <x v="297"/>
    <x v="0"/>
    <x v="1197"/>
    <x v="58"/>
    <n v="1586"/>
    <m/>
    <x v="5"/>
    <x v="4"/>
    <x v="10"/>
    <x v="0"/>
    <x v="3"/>
    <x v="0"/>
  </r>
  <r>
    <n v="1"/>
    <x v="297"/>
    <x v="5"/>
    <x v="1174"/>
    <x v="1"/>
    <n v="3380"/>
    <m/>
    <x v="0"/>
    <x v="0"/>
    <x v="10"/>
    <x v="0"/>
    <x v="3"/>
    <x v="0"/>
  </r>
  <r>
    <n v="2"/>
    <x v="297"/>
    <x v="5"/>
    <x v="1183"/>
    <x v="1"/>
    <n v="8931"/>
    <m/>
    <x v="0"/>
    <x v="0"/>
    <x v="10"/>
    <x v="0"/>
    <x v="3"/>
    <x v="0"/>
  </r>
  <r>
    <n v="1"/>
    <x v="298"/>
    <x v="0"/>
    <x v="1197"/>
    <x v="58"/>
    <n v="5851"/>
    <m/>
    <x v="5"/>
    <x v="4"/>
    <x v="10"/>
    <x v="0"/>
    <x v="3"/>
    <x v="0"/>
  </r>
  <r>
    <n v="2"/>
    <x v="298"/>
    <x v="0"/>
    <x v="1198"/>
    <x v="56"/>
    <n v="3563"/>
    <m/>
    <x v="5"/>
    <x v="4"/>
    <x v="10"/>
    <x v="0"/>
    <x v="3"/>
    <x v="0"/>
  </r>
  <r>
    <n v="3"/>
    <x v="298"/>
    <x v="0"/>
    <x v="1199"/>
    <x v="4"/>
    <n v="783"/>
    <m/>
    <x v="12"/>
    <x v="3"/>
    <x v="10"/>
    <x v="0"/>
    <x v="3"/>
    <x v="0"/>
  </r>
  <r>
    <n v="4"/>
    <x v="298"/>
    <x v="0"/>
    <x v="1200"/>
    <x v="5"/>
    <n v="1497"/>
    <m/>
    <x v="1"/>
    <x v="1"/>
    <x v="10"/>
    <x v="0"/>
    <x v="3"/>
    <x v="0"/>
  </r>
  <r>
    <n v="1"/>
    <x v="298"/>
    <x v="5"/>
    <x v="1183"/>
    <x v="1"/>
    <n v="5033"/>
    <m/>
    <x v="0"/>
    <x v="0"/>
    <x v="10"/>
    <x v="0"/>
    <x v="3"/>
    <x v="0"/>
  </r>
  <r>
    <n v="2"/>
    <x v="298"/>
    <x v="5"/>
    <x v="1191"/>
    <x v="1"/>
    <n v="220"/>
    <m/>
    <x v="4"/>
    <x v="3"/>
    <x v="10"/>
    <x v="0"/>
    <x v="3"/>
    <x v="0"/>
  </r>
  <r>
    <n v="1"/>
    <x v="298"/>
    <x v="1"/>
    <x v="1192"/>
    <x v="1"/>
    <n v="137"/>
    <m/>
    <x v="3"/>
    <x v="3"/>
    <x v="10"/>
    <x v="0"/>
    <x v="3"/>
    <x v="0"/>
  </r>
  <r>
    <n v="2"/>
    <x v="298"/>
    <x v="1"/>
    <x v="1195"/>
    <x v="1"/>
    <n v="3359"/>
    <m/>
    <x v="1"/>
    <x v="1"/>
    <x v="10"/>
    <x v="0"/>
    <x v="3"/>
    <x v="0"/>
  </r>
  <r>
    <n v="1"/>
    <x v="299"/>
    <x v="0"/>
    <x v="1200"/>
    <x v="5"/>
    <n v="4602"/>
    <m/>
    <x v="1"/>
    <x v="1"/>
    <x v="10"/>
    <x v="0"/>
    <x v="3"/>
    <x v="0"/>
  </r>
  <r>
    <n v="2"/>
    <x v="299"/>
    <x v="0"/>
    <x v="1201"/>
    <x v="7"/>
    <n v="3508"/>
    <m/>
    <x v="7"/>
    <x v="5"/>
    <x v="10"/>
    <x v="0"/>
    <x v="3"/>
    <x v="0"/>
  </r>
  <r>
    <n v="3"/>
    <x v="299"/>
    <x v="0"/>
    <x v="1202"/>
    <x v="52"/>
    <n v="3843"/>
    <m/>
    <x v="1"/>
    <x v="1"/>
    <x v="10"/>
    <x v="0"/>
    <x v="3"/>
    <x v="0"/>
  </r>
  <r>
    <n v="1"/>
    <x v="299"/>
    <x v="5"/>
    <x v="1191"/>
    <x v="1"/>
    <n v="2466"/>
    <m/>
    <x v="4"/>
    <x v="3"/>
    <x v="10"/>
    <x v="0"/>
    <x v="3"/>
    <x v="0"/>
  </r>
  <r>
    <n v="1"/>
    <x v="299"/>
    <x v="1"/>
    <x v="1195"/>
    <x v="1"/>
    <n v="1499"/>
    <m/>
    <x v="1"/>
    <x v="1"/>
    <x v="10"/>
    <x v="0"/>
    <x v="3"/>
    <x v="0"/>
  </r>
  <r>
    <n v="2"/>
    <x v="299"/>
    <x v="1"/>
    <x v="1150"/>
    <x v="37"/>
    <n v="130"/>
    <m/>
    <x v="1"/>
    <x v="1"/>
    <x v="10"/>
    <x v="0"/>
    <x v="3"/>
    <x v="0"/>
  </r>
  <r>
    <n v="3"/>
    <x v="299"/>
    <x v="1"/>
    <x v="1161"/>
    <x v="37"/>
    <n v="284"/>
    <m/>
    <x v="1"/>
    <x v="1"/>
    <x v="10"/>
    <x v="0"/>
    <x v="3"/>
    <x v="0"/>
  </r>
  <r>
    <n v="4"/>
    <x v="299"/>
    <x v="1"/>
    <x v="1171"/>
    <x v="37"/>
    <n v="2348"/>
    <m/>
    <x v="1"/>
    <x v="1"/>
    <x v="10"/>
    <x v="0"/>
    <x v="3"/>
    <x v="0"/>
  </r>
  <r>
    <n v="1"/>
    <x v="299"/>
    <x v="3"/>
    <x v="1183"/>
    <x v="99"/>
    <n v="690"/>
    <m/>
    <x v="0"/>
    <x v="0"/>
    <x v="10"/>
    <x v="0"/>
    <x v="3"/>
    <x v="0"/>
  </r>
  <r>
    <n v="1"/>
    <x v="300"/>
    <x v="0"/>
    <x v="1202"/>
    <x v="52"/>
    <n v="656"/>
    <m/>
    <x v="1"/>
    <x v="1"/>
    <x v="10"/>
    <x v="0"/>
    <x v="3"/>
    <x v="0"/>
  </r>
  <r>
    <n v="2"/>
    <x v="300"/>
    <x v="0"/>
    <x v="1203"/>
    <x v="4"/>
    <n v="153"/>
    <m/>
    <x v="3"/>
    <x v="3"/>
    <x v="10"/>
    <x v="0"/>
    <x v="3"/>
    <x v="0"/>
  </r>
  <r>
    <n v="3"/>
    <x v="300"/>
    <x v="0"/>
    <x v="1204"/>
    <x v="16"/>
    <n v="452"/>
    <m/>
    <x v="4"/>
    <x v="3"/>
    <x v="10"/>
    <x v="0"/>
    <x v="3"/>
    <x v="0"/>
  </r>
  <r>
    <n v="4"/>
    <x v="300"/>
    <x v="0"/>
    <x v="1205"/>
    <x v="59"/>
    <n v="7484"/>
    <m/>
    <x v="8"/>
    <x v="6"/>
    <x v="10"/>
    <x v="0"/>
    <x v="3"/>
    <x v="0"/>
  </r>
  <r>
    <n v="5"/>
    <x v="300"/>
    <x v="0"/>
    <x v="1206"/>
    <x v="8"/>
    <n v="2023"/>
    <m/>
    <x v="8"/>
    <x v="6"/>
    <x v="10"/>
    <x v="0"/>
    <x v="3"/>
    <x v="0"/>
  </r>
  <r>
    <n v="1"/>
    <x v="300"/>
    <x v="5"/>
    <x v="1199"/>
    <x v="1"/>
    <n v="701"/>
    <m/>
    <x v="12"/>
    <x v="3"/>
    <x v="10"/>
    <x v="0"/>
    <x v="3"/>
    <x v="0"/>
  </r>
  <r>
    <n v="1"/>
    <x v="300"/>
    <x v="1"/>
    <x v="1171"/>
    <x v="37"/>
    <n v="150"/>
    <m/>
    <x v="1"/>
    <x v="1"/>
    <x v="10"/>
    <x v="0"/>
    <x v="3"/>
    <x v="0"/>
  </r>
  <r>
    <n v="2"/>
    <x v="300"/>
    <x v="1"/>
    <x v="1195"/>
    <x v="37"/>
    <n v="1977"/>
    <m/>
    <x v="1"/>
    <x v="1"/>
    <x v="10"/>
    <x v="0"/>
    <x v="3"/>
    <x v="0"/>
  </r>
  <r>
    <n v="3"/>
    <x v="300"/>
    <x v="1"/>
    <x v="1200"/>
    <x v="21"/>
    <n v="3121"/>
    <m/>
    <x v="1"/>
    <x v="1"/>
    <x v="10"/>
    <x v="0"/>
    <x v="3"/>
    <x v="0"/>
  </r>
  <r>
    <n v="4"/>
    <x v="300"/>
    <x v="1"/>
    <x v="1201"/>
    <x v="21"/>
    <n v="180"/>
    <m/>
    <x v="7"/>
    <x v="5"/>
    <x v="10"/>
    <x v="0"/>
    <x v="3"/>
    <x v="0"/>
  </r>
  <r>
    <n v="1"/>
    <x v="300"/>
    <x v="3"/>
    <x v="1183"/>
    <x v="99"/>
    <n v="688"/>
    <m/>
    <x v="0"/>
    <x v="0"/>
    <x v="10"/>
    <x v="0"/>
    <x v="3"/>
    <x v="0"/>
  </r>
  <r>
    <n v="1"/>
    <x v="301"/>
    <x v="0"/>
    <x v="1206"/>
    <x v="8"/>
    <n v="4491"/>
    <m/>
    <x v="8"/>
    <x v="6"/>
    <x v="10"/>
    <x v="0"/>
    <x v="3"/>
    <x v="0"/>
  </r>
  <r>
    <n v="2"/>
    <x v="301"/>
    <x v="0"/>
    <x v="1207"/>
    <x v="16"/>
    <n v="430"/>
    <m/>
    <x v="4"/>
    <x v="3"/>
    <x v="10"/>
    <x v="0"/>
    <x v="3"/>
    <x v="0"/>
  </r>
  <r>
    <n v="3"/>
    <x v="301"/>
    <x v="0"/>
    <x v="1208"/>
    <x v="11"/>
    <n v="3570"/>
    <m/>
    <x v="0"/>
    <x v="0"/>
    <x v="10"/>
    <x v="0"/>
    <x v="3"/>
    <x v="0"/>
  </r>
  <r>
    <n v="1"/>
    <x v="301"/>
    <x v="5"/>
    <x v="1204"/>
    <x v="1"/>
    <n v="304"/>
    <m/>
    <x v="4"/>
    <x v="3"/>
    <x v="10"/>
    <x v="0"/>
    <x v="3"/>
    <x v="0"/>
  </r>
  <r>
    <n v="1"/>
    <x v="301"/>
    <x v="1"/>
    <x v="1201"/>
    <x v="21"/>
    <n v="3188"/>
    <m/>
    <x v="7"/>
    <x v="5"/>
    <x v="10"/>
    <x v="0"/>
    <x v="3"/>
    <x v="0"/>
  </r>
  <r>
    <n v="2"/>
    <x v="301"/>
    <x v="1"/>
    <x v="1202"/>
    <x v="21"/>
    <n v="3083"/>
    <m/>
    <x v="1"/>
    <x v="1"/>
    <x v="10"/>
    <x v="0"/>
    <x v="3"/>
    <x v="0"/>
  </r>
  <r>
    <n v="3"/>
    <x v="301"/>
    <x v="1"/>
    <x v="1203"/>
    <x v="21"/>
    <n v="112"/>
    <m/>
    <x v="3"/>
    <x v="3"/>
    <x v="10"/>
    <x v="0"/>
    <x v="3"/>
    <x v="0"/>
  </r>
  <r>
    <n v="4"/>
    <x v="301"/>
    <x v="1"/>
    <x v="1204"/>
    <x v="21"/>
    <n v="55"/>
    <m/>
    <x v="4"/>
    <x v="3"/>
    <x v="10"/>
    <x v="0"/>
    <x v="3"/>
    <x v="0"/>
  </r>
  <r>
    <n v="1"/>
    <x v="301"/>
    <x v="3"/>
    <x v="1183"/>
    <x v="99"/>
    <n v="304"/>
    <m/>
    <x v="0"/>
    <x v="0"/>
    <x v="10"/>
    <x v="0"/>
    <x v="3"/>
    <x v="0"/>
  </r>
  <r>
    <n v="1"/>
    <x v="302"/>
    <x v="0"/>
    <x v="1208"/>
    <x v="11"/>
    <n v="2843"/>
    <m/>
    <x v="0"/>
    <x v="0"/>
    <x v="10"/>
    <x v="0"/>
    <x v="3"/>
    <x v="0"/>
  </r>
  <r>
    <n v="2"/>
    <x v="302"/>
    <x v="0"/>
    <x v="1209"/>
    <x v="15"/>
    <n v="5097"/>
    <m/>
    <x v="0"/>
    <x v="0"/>
    <x v="10"/>
    <x v="0"/>
    <x v="3"/>
    <x v="0"/>
  </r>
  <r>
    <n v="3"/>
    <x v="302"/>
    <x v="0"/>
    <x v="1210"/>
    <x v="11"/>
    <n v="5163"/>
    <m/>
    <x v="0"/>
    <x v="0"/>
    <x v="10"/>
    <x v="0"/>
    <x v="3"/>
    <x v="0"/>
  </r>
  <r>
    <n v="1"/>
    <x v="302"/>
    <x v="5"/>
    <x v="1205"/>
    <x v="1"/>
    <n v="6016"/>
    <m/>
    <x v="8"/>
    <x v="6"/>
    <x v="10"/>
    <x v="0"/>
    <x v="3"/>
    <x v="0"/>
  </r>
  <r>
    <n v="2"/>
    <x v="302"/>
    <x v="5"/>
    <x v="1206"/>
    <x v="1"/>
    <n v="2259"/>
    <m/>
    <x v="8"/>
    <x v="6"/>
    <x v="10"/>
    <x v="0"/>
    <x v="3"/>
    <x v="0"/>
  </r>
  <r>
    <n v="1"/>
    <x v="303"/>
    <x v="0"/>
    <x v="1210"/>
    <x v="11"/>
    <n v="7286"/>
    <m/>
    <x v="0"/>
    <x v="0"/>
    <x v="10"/>
    <x v="0"/>
    <x v="3"/>
    <x v="0"/>
  </r>
  <r>
    <n v="2"/>
    <x v="303"/>
    <x v="0"/>
    <x v="1211"/>
    <x v="3"/>
    <n v="297"/>
    <m/>
    <x v="4"/>
    <x v="3"/>
    <x v="10"/>
    <x v="0"/>
    <x v="3"/>
    <x v="0"/>
  </r>
  <r>
    <n v="3"/>
    <x v="303"/>
    <x v="0"/>
    <x v="1212"/>
    <x v="17"/>
    <n v="150"/>
    <m/>
    <x v="3"/>
    <x v="3"/>
    <x v="10"/>
    <x v="0"/>
    <x v="3"/>
    <x v="0"/>
  </r>
  <r>
    <n v="4"/>
    <x v="303"/>
    <x v="0"/>
    <x v="1213"/>
    <x v="52"/>
    <n v="1321"/>
    <m/>
    <x v="1"/>
    <x v="1"/>
    <x v="10"/>
    <x v="0"/>
    <x v="3"/>
    <x v="0"/>
  </r>
  <r>
    <n v="1"/>
    <x v="303"/>
    <x v="5"/>
    <x v="1214"/>
    <x v="1"/>
    <n v="508"/>
    <m/>
    <x v="0"/>
    <x v="0"/>
    <x v="10"/>
    <x v="0"/>
    <x v="3"/>
    <x v="0"/>
  </r>
  <r>
    <n v="2"/>
    <x v="303"/>
    <x v="5"/>
    <x v="1207"/>
    <x v="1"/>
    <n v="377"/>
    <m/>
    <x v="4"/>
    <x v="3"/>
    <x v="10"/>
    <x v="0"/>
    <x v="3"/>
    <x v="0"/>
  </r>
  <r>
    <n v="3"/>
    <x v="303"/>
    <x v="5"/>
    <x v="1208"/>
    <x v="1"/>
    <n v="3795"/>
    <m/>
    <x v="0"/>
    <x v="0"/>
    <x v="10"/>
    <x v="0"/>
    <x v="3"/>
    <x v="0"/>
  </r>
  <r>
    <n v="4"/>
    <x v="303"/>
    <x v="5"/>
    <x v="1209"/>
    <x v="1"/>
    <n v="1508"/>
    <m/>
    <x v="0"/>
    <x v="0"/>
    <x v="10"/>
    <x v="0"/>
    <x v="3"/>
    <x v="0"/>
  </r>
  <r>
    <n v="1"/>
    <x v="304"/>
    <x v="0"/>
    <x v="1215"/>
    <x v="52"/>
    <n v="481"/>
    <m/>
    <x v="1"/>
    <x v="1"/>
    <x v="10"/>
    <x v="0"/>
    <x v="3"/>
    <x v="0"/>
  </r>
  <r>
    <n v="2"/>
    <x v="304"/>
    <x v="0"/>
    <x v="1216"/>
    <x v="22"/>
    <n v="8097"/>
    <m/>
    <x v="1"/>
    <x v="1"/>
    <x v="10"/>
    <x v="0"/>
    <x v="3"/>
    <x v="0"/>
  </r>
  <r>
    <n v="3"/>
    <x v="304"/>
    <x v="0"/>
    <x v="1217"/>
    <x v="17"/>
    <n v="2039"/>
    <m/>
    <x v="12"/>
    <x v="3"/>
    <x v="10"/>
    <x v="0"/>
    <x v="3"/>
    <x v="0"/>
  </r>
  <r>
    <n v="1"/>
    <x v="304"/>
    <x v="2"/>
    <x v="1218"/>
    <x v="19"/>
    <n v="133"/>
    <m/>
    <x v="4"/>
    <x v="3"/>
    <x v="10"/>
    <x v="0"/>
    <x v="3"/>
    <x v="2"/>
  </r>
  <r>
    <n v="2"/>
    <x v="304"/>
    <x v="2"/>
    <x v="1219"/>
    <x v="19"/>
    <n v="169"/>
    <m/>
    <x v="4"/>
    <x v="3"/>
    <x v="10"/>
    <x v="0"/>
    <x v="3"/>
    <x v="2"/>
  </r>
  <r>
    <n v="3"/>
    <x v="304"/>
    <x v="2"/>
    <x v="1220"/>
    <x v="36"/>
    <n v="924"/>
    <m/>
    <x v="3"/>
    <x v="3"/>
    <x v="10"/>
    <x v="0"/>
    <x v="3"/>
    <x v="2"/>
  </r>
  <r>
    <n v="4"/>
    <x v="304"/>
    <x v="2"/>
    <x v="1186"/>
    <x v="14"/>
    <n v="186"/>
    <m/>
    <x v="12"/>
    <x v="3"/>
    <x v="10"/>
    <x v="0"/>
    <x v="3"/>
    <x v="2"/>
  </r>
  <r>
    <n v="1"/>
    <x v="304"/>
    <x v="5"/>
    <x v="1209"/>
    <x v="1"/>
    <n v="3516"/>
    <m/>
    <x v="0"/>
    <x v="0"/>
    <x v="10"/>
    <x v="0"/>
    <x v="3"/>
    <x v="0"/>
  </r>
  <r>
    <n v="2"/>
    <x v="304"/>
    <x v="5"/>
    <x v="1210"/>
    <x v="1"/>
    <n v="3038"/>
    <m/>
    <x v="0"/>
    <x v="0"/>
    <x v="10"/>
    <x v="0"/>
    <x v="3"/>
    <x v="0"/>
  </r>
  <r>
    <n v="1"/>
    <x v="304"/>
    <x v="1"/>
    <x v="1210"/>
    <x v="1"/>
    <n v="1914"/>
    <m/>
    <x v="0"/>
    <x v="0"/>
    <x v="10"/>
    <x v="0"/>
    <x v="3"/>
    <x v="0"/>
  </r>
  <r>
    <n v="1"/>
    <x v="305"/>
    <x v="0"/>
    <x v="1217"/>
    <x v="17"/>
    <n v="10"/>
    <m/>
    <x v="12"/>
    <x v="3"/>
    <x v="10"/>
    <x v="0"/>
    <x v="3"/>
    <x v="0"/>
  </r>
  <r>
    <n v="2"/>
    <x v="305"/>
    <x v="0"/>
    <x v="1221"/>
    <x v="31"/>
    <n v="751"/>
    <m/>
    <x v="12"/>
    <x v="3"/>
    <x v="10"/>
    <x v="0"/>
    <x v="3"/>
    <x v="0"/>
  </r>
  <r>
    <n v="3"/>
    <x v="305"/>
    <x v="0"/>
    <x v="1222"/>
    <x v="57"/>
    <n v="4840"/>
    <m/>
    <x v="5"/>
    <x v="4"/>
    <x v="10"/>
    <x v="0"/>
    <x v="3"/>
    <x v="0"/>
  </r>
  <r>
    <n v="1"/>
    <x v="305"/>
    <x v="2"/>
    <x v="1186"/>
    <x v="14"/>
    <n v="264"/>
    <m/>
    <x v="12"/>
    <x v="3"/>
    <x v="10"/>
    <x v="0"/>
    <x v="3"/>
    <x v="2"/>
  </r>
  <r>
    <n v="2"/>
    <x v="305"/>
    <x v="2"/>
    <x v="1223"/>
    <x v="14"/>
    <n v="550"/>
    <m/>
    <x v="12"/>
    <x v="3"/>
    <x v="10"/>
    <x v="0"/>
    <x v="3"/>
    <x v="2"/>
  </r>
  <r>
    <n v="3"/>
    <x v="305"/>
    <x v="2"/>
    <x v="1224"/>
    <x v="14"/>
    <n v="8669"/>
    <m/>
    <x v="19"/>
    <x v="4"/>
    <x v="10"/>
    <x v="0"/>
    <x v="3"/>
    <x v="2"/>
  </r>
  <r>
    <n v="4"/>
    <x v="305"/>
    <x v="2"/>
    <x v="1225"/>
    <x v="39"/>
    <n v="450"/>
    <m/>
    <x v="19"/>
    <x v="4"/>
    <x v="10"/>
    <x v="0"/>
    <x v="3"/>
    <x v="2"/>
  </r>
  <r>
    <n v="5"/>
    <x v="305"/>
    <x v="2"/>
    <x v="1226"/>
    <x v="39"/>
    <n v="529"/>
    <m/>
    <x v="19"/>
    <x v="4"/>
    <x v="10"/>
    <x v="0"/>
    <x v="3"/>
    <x v="2"/>
  </r>
  <r>
    <n v="1"/>
    <x v="305"/>
    <x v="1"/>
    <x v="1210"/>
    <x v="1"/>
    <n v="3659"/>
    <m/>
    <x v="0"/>
    <x v="0"/>
    <x v="10"/>
    <x v="0"/>
    <x v="3"/>
    <x v="0"/>
  </r>
  <r>
    <n v="2"/>
    <x v="305"/>
    <x v="1"/>
    <x v="1211"/>
    <x v="1"/>
    <n v="25"/>
    <m/>
    <x v="4"/>
    <x v="3"/>
    <x v="10"/>
    <x v="0"/>
    <x v="3"/>
    <x v="0"/>
  </r>
  <r>
    <n v="3"/>
    <x v="305"/>
    <x v="1"/>
    <x v="1218"/>
    <x v="107"/>
    <n v="48"/>
    <m/>
    <x v="4"/>
    <x v="3"/>
    <x v="10"/>
    <x v="0"/>
    <x v="3"/>
    <x v="2"/>
  </r>
  <r>
    <n v="4"/>
    <x v="305"/>
    <x v="1"/>
    <x v="1219"/>
    <x v="107"/>
    <n v="169"/>
    <m/>
    <x v="4"/>
    <x v="3"/>
    <x v="10"/>
    <x v="0"/>
    <x v="3"/>
    <x v="2"/>
  </r>
  <r>
    <n v="5"/>
    <x v="305"/>
    <x v="1"/>
    <x v="1220"/>
    <x v="107"/>
    <n v="439"/>
    <m/>
    <x v="3"/>
    <x v="3"/>
    <x v="10"/>
    <x v="0"/>
    <x v="3"/>
    <x v="2"/>
  </r>
  <r>
    <n v="1"/>
    <x v="306"/>
    <x v="0"/>
    <x v="1222"/>
    <x v="57"/>
    <n v="2555"/>
    <m/>
    <x v="5"/>
    <x v="4"/>
    <x v="10"/>
    <x v="0"/>
    <x v="3"/>
    <x v="0"/>
  </r>
  <r>
    <n v="3"/>
    <x v="305"/>
    <x v="2"/>
    <x v="1227"/>
    <x v="6"/>
    <n v="946"/>
    <m/>
    <x v="19"/>
    <x v="4"/>
    <x v="10"/>
    <x v="0"/>
    <x v="3"/>
    <x v="2"/>
  </r>
  <r>
    <n v="1"/>
    <x v="306"/>
    <x v="1"/>
    <x v="1220"/>
    <x v="108"/>
    <n v="474"/>
    <m/>
    <x v="3"/>
    <x v="3"/>
    <x v="10"/>
    <x v="0"/>
    <x v="3"/>
    <x v="2"/>
  </r>
  <r>
    <n v="2"/>
    <x v="306"/>
    <x v="1"/>
    <x v="1186"/>
    <x v="108"/>
    <n v="450"/>
    <m/>
    <x v="12"/>
    <x v="3"/>
    <x v="10"/>
    <x v="0"/>
    <x v="3"/>
    <x v="2"/>
  </r>
  <r>
    <n v="3"/>
    <x v="306"/>
    <x v="1"/>
    <x v="1223"/>
    <x v="108"/>
    <n v="551"/>
    <m/>
    <x v="12"/>
    <x v="3"/>
    <x v="10"/>
    <x v="0"/>
    <x v="3"/>
    <x v="2"/>
  </r>
  <r>
    <n v="4"/>
    <x v="306"/>
    <x v="1"/>
    <x v="1211"/>
    <x v="1"/>
    <n v="152"/>
    <m/>
    <x v="4"/>
    <x v="3"/>
    <x v="10"/>
    <x v="0"/>
    <x v="3"/>
    <x v="0"/>
  </r>
  <r>
    <n v="5"/>
    <x v="306"/>
    <x v="1"/>
    <x v="1228"/>
    <x v="1"/>
    <n v="234"/>
    <m/>
    <x v="34"/>
    <x v="2"/>
    <x v="10"/>
    <x v="0"/>
    <x v="3"/>
    <x v="1"/>
  </r>
  <r>
    <n v="6"/>
    <x v="306"/>
    <x v="1"/>
    <x v="1213"/>
    <x v="1"/>
    <n v="1748"/>
    <m/>
    <x v="1"/>
    <x v="1"/>
    <x v="10"/>
    <x v="0"/>
    <x v="3"/>
    <x v="0"/>
  </r>
  <r>
    <n v="7"/>
    <x v="306"/>
    <x v="1"/>
    <x v="1229"/>
    <x v="1"/>
    <n v="1819"/>
    <m/>
    <x v="1"/>
    <x v="1"/>
    <x v="10"/>
    <x v="0"/>
    <x v="3"/>
    <x v="0"/>
  </r>
  <r>
    <n v="1"/>
    <x v="307"/>
    <x v="0"/>
    <x v="1230"/>
    <x v="22"/>
    <n v="988"/>
    <m/>
    <x v="1"/>
    <x v="1"/>
    <x v="10"/>
    <x v="0"/>
    <x v="3"/>
    <x v="0"/>
  </r>
  <r>
    <n v="2"/>
    <x v="307"/>
    <x v="0"/>
    <x v="1231"/>
    <x v="23"/>
    <n v="3509"/>
    <m/>
    <x v="7"/>
    <x v="5"/>
    <x v="10"/>
    <x v="0"/>
    <x v="3"/>
    <x v="0"/>
  </r>
  <r>
    <n v="3"/>
    <x v="307"/>
    <x v="0"/>
    <x v="1232"/>
    <x v="48"/>
    <n v="2161"/>
    <m/>
    <x v="1"/>
    <x v="1"/>
    <x v="10"/>
    <x v="0"/>
    <x v="3"/>
    <x v="0"/>
  </r>
  <r>
    <n v="1"/>
    <x v="307"/>
    <x v="2"/>
    <x v="1227"/>
    <x v="6"/>
    <n v="2770"/>
    <m/>
    <x v="19"/>
    <x v="4"/>
    <x v="10"/>
    <x v="0"/>
    <x v="3"/>
    <x v="2"/>
  </r>
  <r>
    <n v="2"/>
    <x v="307"/>
    <x v="2"/>
    <x v="1233"/>
    <x v="90"/>
    <n v="450"/>
    <m/>
    <x v="19"/>
    <x v="4"/>
    <x v="10"/>
    <x v="0"/>
    <x v="3"/>
    <x v="2"/>
  </r>
  <r>
    <n v="3"/>
    <x v="307"/>
    <x v="2"/>
    <x v="1234"/>
    <x v="90"/>
    <n v="9667"/>
    <m/>
    <x v="19"/>
    <x v="4"/>
    <x v="10"/>
    <x v="0"/>
    <x v="3"/>
    <x v="2"/>
  </r>
  <r>
    <n v="4"/>
    <x v="307"/>
    <x v="2"/>
    <x v="1235"/>
    <x v="90"/>
    <n v="116"/>
    <m/>
    <x v="19"/>
    <x v="4"/>
    <x v="10"/>
    <x v="0"/>
    <x v="3"/>
    <x v="2"/>
  </r>
  <r>
    <n v="1"/>
    <x v="307"/>
    <x v="1"/>
    <x v="1229"/>
    <x v="1"/>
    <n v="6108"/>
    <m/>
    <x v="1"/>
    <x v="1"/>
    <x v="10"/>
    <x v="0"/>
    <x v="3"/>
    <x v="0"/>
  </r>
  <r>
    <n v="2"/>
    <x v="307"/>
    <x v="1"/>
    <x v="1236"/>
    <x v="1"/>
    <n v="178"/>
    <m/>
    <x v="29"/>
    <x v="2"/>
    <x v="10"/>
    <x v="0"/>
    <x v="3"/>
    <x v="1"/>
  </r>
  <r>
    <n v="3"/>
    <x v="307"/>
    <x v="1"/>
    <x v="1217"/>
    <x v="1"/>
    <n v="170"/>
    <m/>
    <x v="12"/>
    <x v="3"/>
    <x v="10"/>
    <x v="0"/>
    <x v="3"/>
    <x v="0"/>
  </r>
  <r>
    <n v="1"/>
    <x v="308"/>
    <x v="0"/>
    <x v="1232"/>
    <x v="48"/>
    <n v="5227"/>
    <m/>
    <x v="1"/>
    <x v="1"/>
    <x v="10"/>
    <x v="0"/>
    <x v="3"/>
    <x v="0"/>
  </r>
  <r>
    <n v="2"/>
    <x v="308"/>
    <x v="0"/>
    <x v="1237"/>
    <x v="31"/>
    <n v="133"/>
    <m/>
    <x v="1"/>
    <x v="1"/>
    <x v="10"/>
    <x v="0"/>
    <x v="3"/>
    <x v="0"/>
  </r>
  <r>
    <n v="3"/>
    <x v="308"/>
    <x v="0"/>
    <x v="1238"/>
    <x v="3"/>
    <n v="90"/>
    <m/>
    <x v="4"/>
    <x v="3"/>
    <x v="10"/>
    <x v="0"/>
    <x v="3"/>
    <x v="0"/>
  </r>
  <r>
    <n v="4"/>
    <x v="308"/>
    <x v="0"/>
    <x v="1239"/>
    <x v="59"/>
    <n v="4533"/>
    <m/>
    <x v="8"/>
    <x v="6"/>
    <x v="10"/>
    <x v="0"/>
    <x v="3"/>
    <x v="0"/>
  </r>
  <r>
    <n v="1"/>
    <x v="308"/>
    <x v="2"/>
    <x v="1234"/>
    <x v="29"/>
    <n v="334"/>
    <m/>
    <x v="19"/>
    <x v="4"/>
    <x v="10"/>
    <x v="0"/>
    <x v="3"/>
    <x v="2"/>
  </r>
  <r>
    <n v="2"/>
    <x v="308"/>
    <x v="2"/>
    <x v="1240"/>
    <x v="29"/>
    <n v="3602"/>
    <m/>
    <x v="19"/>
    <x v="4"/>
    <x v="10"/>
    <x v="0"/>
    <x v="3"/>
    <x v="2"/>
  </r>
  <r>
    <n v="1"/>
    <x v="308"/>
    <x v="1"/>
    <x v="1217"/>
    <x v="1"/>
    <n v="1757"/>
    <m/>
    <x v="12"/>
    <x v="3"/>
    <x v="10"/>
    <x v="0"/>
    <x v="3"/>
    <x v="0"/>
  </r>
  <r>
    <n v="2"/>
    <x v="308"/>
    <x v="1"/>
    <x v="1221"/>
    <x v="1"/>
    <n v="721"/>
    <m/>
    <x v="12"/>
    <x v="3"/>
    <x v="10"/>
    <x v="0"/>
    <x v="3"/>
    <x v="0"/>
  </r>
  <r>
    <n v="3"/>
    <x v="308"/>
    <x v="1"/>
    <x v="1241"/>
    <x v="1"/>
    <n v="234"/>
    <m/>
    <x v="12"/>
    <x v="3"/>
    <x v="10"/>
    <x v="0"/>
    <x v="3"/>
    <x v="0"/>
  </r>
  <r>
    <n v="1"/>
    <x v="308"/>
    <x v="4"/>
    <x v="1242"/>
    <x v="60"/>
    <n v="1338"/>
    <m/>
    <x v="1"/>
    <x v="1"/>
    <x v="10"/>
    <x v="0"/>
    <x v="3"/>
    <x v="0"/>
  </r>
  <r>
    <n v="2"/>
    <x v="308"/>
    <x v="4"/>
    <x v="1243"/>
    <x v="60"/>
    <n v="1816"/>
    <m/>
    <x v="1"/>
    <x v="1"/>
    <x v="10"/>
    <x v="0"/>
    <x v="3"/>
    <x v="0"/>
  </r>
  <r>
    <n v="1"/>
    <x v="309"/>
    <x v="0"/>
    <x v="1239"/>
    <x v="59"/>
    <n v="2712"/>
    <m/>
    <x v="8"/>
    <x v="6"/>
    <x v="10"/>
    <x v="0"/>
    <x v="3"/>
    <x v="0"/>
  </r>
  <r>
    <n v="2"/>
    <x v="309"/>
    <x v="0"/>
    <x v="1244"/>
    <x v="9"/>
    <n v="3782"/>
    <m/>
    <x v="8"/>
    <x v="6"/>
    <x v="10"/>
    <x v="0"/>
    <x v="3"/>
    <x v="0"/>
  </r>
  <r>
    <n v="3"/>
    <x v="309"/>
    <x v="0"/>
    <x v="1245"/>
    <x v="3"/>
    <n v="316"/>
    <m/>
    <x v="4"/>
    <x v="3"/>
    <x v="10"/>
    <x v="0"/>
    <x v="3"/>
    <x v="0"/>
  </r>
  <r>
    <n v="4"/>
    <x v="309"/>
    <x v="0"/>
    <x v="1246"/>
    <x v="2"/>
    <n v="696"/>
    <m/>
    <x v="0"/>
    <x v="0"/>
    <x v="10"/>
    <x v="0"/>
    <x v="3"/>
    <x v="0"/>
  </r>
  <r>
    <n v="1"/>
    <x v="309"/>
    <x v="2"/>
    <x v="1240"/>
    <x v="29"/>
    <n v="6036"/>
    <m/>
    <x v="19"/>
    <x v="4"/>
    <x v="10"/>
    <x v="0"/>
    <x v="3"/>
    <x v="2"/>
  </r>
  <r>
    <n v="2"/>
    <x v="309"/>
    <x v="2"/>
    <x v="1247"/>
    <x v="14"/>
    <n v="450"/>
    <m/>
    <x v="19"/>
    <x v="4"/>
    <x v="10"/>
    <x v="0"/>
    <x v="3"/>
    <x v="2"/>
  </r>
  <r>
    <n v="3"/>
    <x v="309"/>
    <x v="2"/>
    <x v="1248"/>
    <x v="14"/>
    <n v="6776"/>
    <m/>
    <x v="19"/>
    <x v="4"/>
    <x v="10"/>
    <x v="0"/>
    <x v="3"/>
    <x v="2"/>
  </r>
  <r>
    <n v="1"/>
    <x v="309"/>
    <x v="1"/>
    <x v="1249"/>
    <x v="1"/>
    <n v="699"/>
    <m/>
    <x v="20"/>
    <x v="3"/>
    <x v="10"/>
    <x v="0"/>
    <x v="3"/>
    <x v="0"/>
  </r>
  <r>
    <n v="2"/>
    <x v="309"/>
    <x v="1"/>
    <x v="1230"/>
    <x v="1"/>
    <n v="1677"/>
    <m/>
    <x v="1"/>
    <x v="1"/>
    <x v="10"/>
    <x v="0"/>
    <x v="3"/>
    <x v="0"/>
  </r>
  <r>
    <n v="3"/>
    <x v="309"/>
    <x v="1"/>
    <x v="1231"/>
    <x v="1"/>
    <n v="3393"/>
    <m/>
    <x v="7"/>
    <x v="5"/>
    <x v="10"/>
    <x v="0"/>
    <x v="3"/>
    <x v="0"/>
  </r>
  <r>
    <n v="4"/>
    <x v="309"/>
    <x v="1"/>
    <x v="1232"/>
    <x v="1"/>
    <n v="900"/>
    <m/>
    <x v="1"/>
    <x v="1"/>
    <x v="10"/>
    <x v="0"/>
    <x v="3"/>
    <x v="0"/>
  </r>
  <r>
    <n v="1"/>
    <x v="310"/>
    <x v="0"/>
    <x v="1246"/>
    <x v="2"/>
    <n v="12584"/>
    <m/>
    <x v="0"/>
    <x v="0"/>
    <x v="11"/>
    <x v="0"/>
    <x v="3"/>
    <x v="0"/>
  </r>
  <r>
    <n v="1"/>
    <x v="310"/>
    <x v="2"/>
    <x v="1248"/>
    <x v="14"/>
    <n v="2546"/>
    <m/>
    <x v="19"/>
    <x v="4"/>
    <x v="11"/>
    <x v="0"/>
    <x v="3"/>
    <x v="2"/>
  </r>
  <r>
    <n v="1"/>
    <x v="310"/>
    <x v="1"/>
    <x v="1232"/>
    <x v="1"/>
    <n v="3159"/>
    <m/>
    <x v="1"/>
    <x v="1"/>
    <x v="11"/>
    <x v="0"/>
    <x v="3"/>
    <x v="0"/>
  </r>
  <r>
    <n v="2"/>
    <x v="310"/>
    <x v="1"/>
    <x v="1250"/>
    <x v="1"/>
    <n v="215"/>
    <m/>
    <x v="33"/>
    <x v="1"/>
    <x v="11"/>
    <x v="0"/>
    <x v="3"/>
    <x v="4"/>
  </r>
  <r>
    <n v="1"/>
    <x v="310"/>
    <x v="4"/>
    <x v="1200"/>
    <x v="12"/>
    <n v="1282"/>
    <m/>
    <x v="1"/>
    <x v="1"/>
    <x v="11"/>
    <x v="0"/>
    <x v="3"/>
    <x v="0"/>
  </r>
  <r>
    <n v="2"/>
    <x v="310"/>
    <x v="4"/>
    <x v="1202"/>
    <x v="12"/>
    <n v="1647"/>
    <m/>
    <x v="1"/>
    <x v="1"/>
    <x v="11"/>
    <x v="0"/>
    <x v="3"/>
    <x v="0"/>
  </r>
  <r>
    <n v="1"/>
    <x v="311"/>
    <x v="0"/>
    <x v="1246"/>
    <x v="2"/>
    <n v="1610"/>
    <m/>
    <x v="0"/>
    <x v="0"/>
    <x v="11"/>
    <x v="0"/>
    <x v="3"/>
    <x v="0"/>
  </r>
  <r>
    <n v="2"/>
    <x v="311"/>
    <x v="0"/>
    <x v="1251"/>
    <x v="11"/>
    <n v="2778"/>
    <m/>
    <x v="0"/>
    <x v="0"/>
    <x v="11"/>
    <x v="0"/>
    <x v="3"/>
    <x v="0"/>
  </r>
  <r>
    <n v="1"/>
    <x v="311"/>
    <x v="2"/>
    <x v="1252"/>
    <x v="39"/>
    <n v="450"/>
    <m/>
    <x v="19"/>
    <x v="4"/>
    <x v="11"/>
    <x v="0"/>
    <x v="3"/>
    <x v="2"/>
  </r>
  <r>
    <n v="2"/>
    <x v="311"/>
    <x v="2"/>
    <x v="1253"/>
    <x v="39"/>
    <n v="7608"/>
    <m/>
    <x v="19"/>
    <x v="4"/>
    <x v="11"/>
    <x v="0"/>
    <x v="3"/>
    <x v="2"/>
  </r>
  <r>
    <n v="1"/>
    <x v="311"/>
    <x v="4"/>
    <x v="1202"/>
    <x v="12"/>
    <n v="85"/>
    <m/>
    <x v="1"/>
    <x v="1"/>
    <x v="11"/>
    <x v="0"/>
    <x v="3"/>
    <x v="0"/>
  </r>
  <r>
    <n v="2"/>
    <x v="311"/>
    <x v="4"/>
    <x v="1232"/>
    <x v="12"/>
    <n v="2192"/>
    <m/>
    <x v="1"/>
    <x v="1"/>
    <x v="11"/>
    <x v="0"/>
    <x v="3"/>
    <x v="0"/>
  </r>
  <r>
    <n v="3"/>
    <x v="311"/>
    <x v="4"/>
    <x v="1254"/>
    <x v="13"/>
    <n v="3503"/>
    <m/>
    <x v="11"/>
    <x v="3"/>
    <x v="11"/>
    <x v="0"/>
    <x v="3"/>
    <x v="3"/>
  </r>
  <r>
    <n v="1"/>
    <x v="312"/>
    <x v="0"/>
    <x v="1255"/>
    <x v="16"/>
    <n v="200"/>
    <m/>
    <x v="4"/>
    <x v="3"/>
    <x v="11"/>
    <x v="0"/>
    <x v="3"/>
    <x v="0"/>
  </r>
  <r>
    <n v="2"/>
    <x v="312"/>
    <x v="0"/>
    <x v="1256"/>
    <x v="31"/>
    <n v="138"/>
    <m/>
    <x v="3"/>
    <x v="3"/>
    <x v="11"/>
    <x v="0"/>
    <x v="3"/>
    <x v="0"/>
  </r>
  <r>
    <n v="3"/>
    <x v="312"/>
    <x v="0"/>
    <x v="1257"/>
    <x v="5"/>
    <n v="874"/>
    <m/>
    <x v="1"/>
    <x v="1"/>
    <x v="11"/>
    <x v="0"/>
    <x v="3"/>
    <x v="0"/>
  </r>
  <r>
    <n v="1"/>
    <x v="312"/>
    <x v="2"/>
    <x v="1258"/>
    <x v="19"/>
    <n v="255"/>
    <m/>
    <x v="4"/>
    <x v="3"/>
    <x v="11"/>
    <x v="0"/>
    <x v="3"/>
    <x v="2"/>
  </r>
  <r>
    <n v="2"/>
    <x v="312"/>
    <x v="2"/>
    <x v="1259"/>
    <x v="51"/>
    <n v="9987"/>
    <m/>
    <x v="0"/>
    <x v="0"/>
    <x v="11"/>
    <x v="0"/>
    <x v="3"/>
    <x v="2"/>
  </r>
  <r>
    <n v="1"/>
    <x v="312"/>
    <x v="1"/>
    <x v="1245"/>
    <x v="21"/>
    <n v="175"/>
    <m/>
    <x v="4"/>
    <x v="3"/>
    <x v="11"/>
    <x v="0"/>
    <x v="3"/>
    <x v="0"/>
  </r>
  <r>
    <n v="2"/>
    <x v="312"/>
    <x v="1"/>
    <x v="1260"/>
    <x v="21"/>
    <n v="210"/>
    <m/>
    <x v="35"/>
    <x v="2"/>
    <x v="11"/>
    <x v="0"/>
    <x v="3"/>
    <x v="1"/>
  </r>
  <r>
    <n v="3"/>
    <x v="312"/>
    <x v="1"/>
    <x v="1246"/>
    <x v="21"/>
    <n v="383"/>
    <m/>
    <x v="0"/>
    <x v="0"/>
    <x v="11"/>
    <x v="0"/>
    <x v="3"/>
    <x v="0"/>
  </r>
  <r>
    <n v="1"/>
    <x v="312"/>
    <x v="4"/>
    <x v="1254"/>
    <x v="13"/>
    <n v="2576"/>
    <m/>
    <x v="11"/>
    <x v="3"/>
    <x v="11"/>
    <x v="0"/>
    <x v="3"/>
    <x v="3"/>
  </r>
  <r>
    <n v="1"/>
    <x v="313"/>
    <x v="0"/>
    <x v="1257"/>
    <x v="5"/>
    <n v="4637"/>
    <m/>
    <x v="1"/>
    <x v="1"/>
    <x v="11"/>
    <x v="0"/>
    <x v="3"/>
    <x v="0"/>
  </r>
  <r>
    <n v="2"/>
    <x v="313"/>
    <x v="0"/>
    <x v="1261"/>
    <x v="7"/>
    <n v="3500"/>
    <m/>
    <x v="7"/>
    <x v="5"/>
    <x v="11"/>
    <x v="0"/>
    <x v="3"/>
    <x v="0"/>
  </r>
  <r>
    <n v="3"/>
    <x v="313"/>
    <x v="0"/>
    <x v="1262"/>
    <x v="5"/>
    <n v="3408"/>
    <m/>
    <x v="1"/>
    <x v="1"/>
    <x v="11"/>
    <x v="0"/>
    <x v="3"/>
    <x v="0"/>
  </r>
  <r>
    <n v="1"/>
    <x v="313"/>
    <x v="2"/>
    <x v="1259"/>
    <x v="20"/>
    <n v="3703"/>
    <m/>
    <x v="0"/>
    <x v="0"/>
    <x v="11"/>
    <x v="0"/>
    <x v="3"/>
    <x v="2"/>
  </r>
  <r>
    <n v="2"/>
    <x v="313"/>
    <x v="2"/>
    <x v="1263"/>
    <x v="20"/>
    <n v="4327"/>
    <m/>
    <x v="0"/>
    <x v="0"/>
    <x v="11"/>
    <x v="0"/>
    <x v="3"/>
    <x v="2"/>
  </r>
  <r>
    <n v="3"/>
    <x v="313"/>
    <x v="2"/>
    <x v="1259"/>
    <x v="20"/>
    <n v="337"/>
    <m/>
    <x v="0"/>
    <x v="0"/>
    <x v="11"/>
    <x v="0"/>
    <x v="3"/>
    <x v="2"/>
  </r>
  <r>
    <n v="1"/>
    <x v="313"/>
    <x v="5"/>
    <x v="1246"/>
    <x v="1"/>
    <n v="3994"/>
    <m/>
    <x v="0"/>
    <x v="0"/>
    <x v="11"/>
    <x v="0"/>
    <x v="3"/>
    <x v="0"/>
  </r>
  <r>
    <n v="1"/>
    <x v="313"/>
    <x v="1"/>
    <x v="1246"/>
    <x v="1"/>
    <n v="3177"/>
    <m/>
    <x v="0"/>
    <x v="0"/>
    <x v="11"/>
    <x v="0"/>
    <x v="3"/>
    <x v="0"/>
  </r>
  <r>
    <n v="1"/>
    <x v="290"/>
    <x v="7"/>
    <x v="1264"/>
    <x v="15"/>
    <n v="2900"/>
    <s v="P_Tundla"/>
    <x v="0"/>
    <x v="0"/>
    <x v="10"/>
    <x v="0"/>
    <x v="3"/>
    <x v="0"/>
  </r>
  <r>
    <n v="1"/>
    <x v="291"/>
    <x v="7"/>
    <x v="1264"/>
    <x v="15"/>
    <n v="755"/>
    <s v="P_Tundla"/>
    <x v="0"/>
    <x v="0"/>
    <x v="10"/>
    <x v="0"/>
    <x v="3"/>
    <x v="0"/>
  </r>
  <r>
    <n v="1"/>
    <x v="292"/>
    <x v="7"/>
    <x v="1265"/>
    <x v="16"/>
    <n v="104"/>
    <s v="P_Tundla"/>
    <x v="4"/>
    <x v="3"/>
    <x v="10"/>
    <x v="0"/>
    <x v="3"/>
    <x v="0"/>
  </r>
  <r>
    <n v="2"/>
    <x v="292"/>
    <x v="7"/>
    <x v="1266"/>
    <x v="55"/>
    <n v="616"/>
    <s v="P_Tundla"/>
    <x v="3"/>
    <x v="3"/>
    <x v="10"/>
    <x v="0"/>
    <x v="3"/>
    <x v="0"/>
  </r>
  <r>
    <n v="3"/>
    <x v="292"/>
    <x v="7"/>
    <x v="1267"/>
    <x v="31"/>
    <n v="2179"/>
    <s v="P_Tundla"/>
    <x v="3"/>
    <x v="3"/>
    <x v="10"/>
    <x v="0"/>
    <x v="3"/>
    <x v="0"/>
  </r>
  <r>
    <n v="4"/>
    <x v="292"/>
    <x v="7"/>
    <x v="357"/>
    <x v="16"/>
    <n v="107"/>
    <s v="P_Tundla"/>
    <x v="4"/>
    <x v="3"/>
    <x v="10"/>
    <x v="0"/>
    <x v="3"/>
    <x v="0"/>
  </r>
  <r>
    <n v="1"/>
    <x v="293"/>
    <x v="7"/>
    <x v="358"/>
    <x v="11"/>
    <n v="7491"/>
    <s v="P_Tundla"/>
    <x v="0"/>
    <x v="0"/>
    <x v="10"/>
    <x v="0"/>
    <x v="3"/>
    <x v="0"/>
  </r>
  <r>
    <n v="1"/>
    <x v="294"/>
    <x v="7"/>
    <x v="358"/>
    <x v="11"/>
    <n v="533"/>
    <s v="P_Tundla"/>
    <x v="0"/>
    <x v="0"/>
    <x v="10"/>
    <x v="0"/>
    <x v="3"/>
    <x v="0"/>
  </r>
  <r>
    <n v="1"/>
    <x v="303"/>
    <x v="7"/>
    <x v="1268"/>
    <x v="3"/>
    <n v="104"/>
    <s v="P_Tundla"/>
    <x v="4"/>
    <x v="3"/>
    <x v="10"/>
    <x v="0"/>
    <x v="3"/>
    <x v="0"/>
  </r>
  <r>
    <n v="2"/>
    <x v="303"/>
    <x v="7"/>
    <x v="1269"/>
    <x v="17"/>
    <n v="1943"/>
    <s v="P_Tundla"/>
    <x v="3"/>
    <x v="3"/>
    <x v="10"/>
    <x v="0"/>
    <x v="3"/>
    <x v="0"/>
  </r>
  <r>
    <n v="1"/>
    <x v="304"/>
    <x v="7"/>
    <x v="1269"/>
    <x v="17"/>
    <n v="857"/>
    <s v="P_Tundla"/>
    <x v="3"/>
    <x v="3"/>
    <x v="10"/>
    <x v="0"/>
    <x v="3"/>
    <x v="0"/>
  </r>
  <r>
    <n v="2"/>
    <x v="304"/>
    <x v="7"/>
    <x v="366"/>
    <x v="3"/>
    <n v="170"/>
    <s v="P_Tundla"/>
    <x v="4"/>
    <x v="3"/>
    <x v="10"/>
    <x v="0"/>
    <x v="3"/>
    <x v="0"/>
  </r>
  <r>
    <n v="3"/>
    <x v="304"/>
    <x v="7"/>
    <x v="1270"/>
    <x v="9"/>
    <n v="3479"/>
    <s v="P_Tundla"/>
    <x v="8"/>
    <x v="6"/>
    <x v="10"/>
    <x v="0"/>
    <x v="3"/>
    <x v="0"/>
  </r>
  <r>
    <n v="4"/>
    <x v="304"/>
    <x v="7"/>
    <x v="1271"/>
    <x v="27"/>
    <n v="2592"/>
    <s v="P_Tundla"/>
    <x v="8"/>
    <x v="6"/>
    <x v="10"/>
    <x v="0"/>
    <x v="3"/>
    <x v="0"/>
  </r>
  <r>
    <n v="1"/>
    <x v="305"/>
    <x v="7"/>
    <x v="1271"/>
    <x v="27"/>
    <n v="1441"/>
    <s v="P_Tundla"/>
    <x v="8"/>
    <x v="6"/>
    <x v="10"/>
    <x v="0"/>
    <x v="3"/>
    <x v="0"/>
  </r>
  <r>
    <n v="2"/>
    <x v="305"/>
    <x v="7"/>
    <x v="369"/>
    <x v="3"/>
    <n v="101"/>
    <s v="P_Tundla"/>
    <x v="4"/>
    <x v="3"/>
    <x v="10"/>
    <x v="0"/>
    <x v="3"/>
    <x v="0"/>
  </r>
  <r>
    <n v="3"/>
    <x v="305"/>
    <x v="7"/>
    <x v="1272"/>
    <x v="31"/>
    <n v="800"/>
    <s v="P_Tundla"/>
    <x v="3"/>
    <x v="3"/>
    <x v="10"/>
    <x v="0"/>
    <x v="3"/>
    <x v="0"/>
  </r>
  <r>
    <n v="4"/>
    <x v="305"/>
    <x v="7"/>
    <x v="1273"/>
    <x v="3"/>
    <n v="115"/>
    <s v="P_Tundla"/>
    <x v="4"/>
    <x v="3"/>
    <x v="10"/>
    <x v="0"/>
    <x v="3"/>
    <x v="0"/>
  </r>
  <r>
    <n v="5"/>
    <x v="305"/>
    <x v="7"/>
    <x v="1274"/>
    <x v="2"/>
    <n v="2054"/>
    <s v="P_Tundla"/>
    <x v="0"/>
    <x v="0"/>
    <x v="10"/>
    <x v="0"/>
    <x v="3"/>
    <x v="0"/>
  </r>
  <r>
    <n v="1"/>
    <x v="306"/>
    <x v="7"/>
    <x v="1275"/>
    <x v="2"/>
    <n v="2458"/>
    <s v="P_Tundla"/>
    <x v="0"/>
    <x v="0"/>
    <x v="10"/>
    <x v="0"/>
    <x v="3"/>
    <x v="0"/>
  </r>
  <r>
    <n v="2"/>
    <x v="306"/>
    <x v="7"/>
    <x v="1276"/>
    <x v="11"/>
    <n v="2635"/>
    <s v="P_Tundla"/>
    <x v="0"/>
    <x v="0"/>
    <x v="10"/>
    <x v="0"/>
    <x v="3"/>
    <x v="0"/>
  </r>
  <r>
    <n v="1"/>
    <x v="307"/>
    <x v="7"/>
    <x v="1276"/>
    <x v="11"/>
    <n v="21"/>
    <s v="P_Tundla"/>
    <x v="0"/>
    <x v="0"/>
    <x v="10"/>
    <x v="0"/>
    <x v="3"/>
    <x v="0"/>
  </r>
  <r>
    <n v="1"/>
    <x v="282"/>
    <x v="8"/>
    <x v="1277"/>
    <x v="86"/>
    <n v="873"/>
    <s v="P_Bharatpur"/>
    <x v="0"/>
    <x v="0"/>
    <x v="10"/>
    <x v="0"/>
    <x v="3"/>
    <x v="0"/>
  </r>
  <r>
    <n v="1"/>
    <x v="288"/>
    <x v="8"/>
    <x v="1278"/>
    <x v="86"/>
    <n v="1090"/>
    <s v="P_Bharatpur"/>
    <x v="0"/>
    <x v="0"/>
    <x v="10"/>
    <x v="0"/>
    <x v="3"/>
    <x v="0"/>
  </r>
  <r>
    <n v="2"/>
    <x v="288"/>
    <x v="8"/>
    <x v="1279"/>
    <x v="2"/>
    <n v="1315"/>
    <s v="P_Bharatpur"/>
    <x v="0"/>
    <x v="0"/>
    <x v="10"/>
    <x v="0"/>
    <x v="3"/>
    <x v="0"/>
  </r>
  <r>
    <n v="3"/>
    <x v="288"/>
    <x v="8"/>
    <x v="1280"/>
    <x v="3"/>
    <n v="82"/>
    <s v="P_Bharatpur"/>
    <x v="4"/>
    <x v="3"/>
    <x v="10"/>
    <x v="0"/>
    <x v="3"/>
    <x v="0"/>
  </r>
  <r>
    <n v="4"/>
    <x v="288"/>
    <x v="8"/>
    <x v="1281"/>
    <x v="55"/>
    <n v="840"/>
    <s v="P_Bharatpur"/>
    <x v="3"/>
    <x v="3"/>
    <x v="10"/>
    <x v="0"/>
    <x v="3"/>
    <x v="0"/>
  </r>
  <r>
    <n v="5"/>
    <x v="288"/>
    <x v="8"/>
    <x v="1282"/>
    <x v="3"/>
    <n v="79"/>
    <s v="P_Bharatpur"/>
    <x v="4"/>
    <x v="3"/>
    <x v="10"/>
    <x v="0"/>
    <x v="3"/>
    <x v="0"/>
  </r>
  <r>
    <n v="6"/>
    <x v="288"/>
    <x v="8"/>
    <x v="1283"/>
    <x v="27"/>
    <n v="1306"/>
    <s v="P_Bharatpur"/>
    <x v="8"/>
    <x v="6"/>
    <x v="10"/>
    <x v="0"/>
    <x v="3"/>
    <x v="0"/>
  </r>
  <r>
    <n v="1"/>
    <x v="289"/>
    <x v="8"/>
    <x v="1283"/>
    <x v="27"/>
    <n v="743"/>
    <s v="P_Bharatpur"/>
    <x v="8"/>
    <x v="6"/>
    <x v="10"/>
    <x v="0"/>
    <x v="3"/>
    <x v="0"/>
  </r>
  <r>
    <n v="2"/>
    <x v="289"/>
    <x v="8"/>
    <x v="1284"/>
    <x v="59"/>
    <n v="650"/>
    <s v="P_Bharatpur"/>
    <x v="36"/>
    <x v="7"/>
    <x v="10"/>
    <x v="0"/>
    <x v="3"/>
    <x v="0"/>
  </r>
  <r>
    <n v="3"/>
    <x v="289"/>
    <x v="8"/>
    <x v="1285"/>
    <x v="27"/>
    <n v="1352"/>
    <s v="P_Bharatpur"/>
    <x v="8"/>
    <x v="6"/>
    <x v="10"/>
    <x v="0"/>
    <x v="3"/>
    <x v="0"/>
  </r>
  <r>
    <n v="4"/>
    <x v="289"/>
    <x v="8"/>
    <x v="1286"/>
    <x v="3"/>
    <n v="80"/>
    <s v="P_Bharatpur"/>
    <x v="4"/>
    <x v="3"/>
    <x v="10"/>
    <x v="0"/>
    <x v="3"/>
    <x v="0"/>
  </r>
  <r>
    <n v="5"/>
    <x v="289"/>
    <x v="8"/>
    <x v="1287"/>
    <x v="55"/>
    <n v="1335"/>
    <s v="P_Bharatpur"/>
    <x v="3"/>
    <x v="3"/>
    <x v="10"/>
    <x v="0"/>
    <x v="3"/>
    <x v="0"/>
  </r>
  <r>
    <n v="6"/>
    <x v="289"/>
    <x v="8"/>
    <x v="1288"/>
    <x v="109"/>
    <n v="721"/>
    <s v="P_Bharatpur"/>
    <x v="37"/>
    <x v="8"/>
    <x v="10"/>
    <x v="0"/>
    <x v="3"/>
    <x v="0"/>
  </r>
  <r>
    <n v="1"/>
    <x v="290"/>
    <x v="8"/>
    <x v="1288"/>
    <x v="109"/>
    <n v="1968"/>
    <s v="P_Bharatpur"/>
    <x v="37"/>
    <x v="8"/>
    <x v="10"/>
    <x v="0"/>
    <x v="3"/>
    <x v="0"/>
  </r>
  <r>
    <n v="2"/>
    <x v="290"/>
    <x v="8"/>
    <x v="1289"/>
    <x v="15"/>
    <n v="810"/>
    <s v="P_Bharatpur"/>
    <x v="0"/>
    <x v="0"/>
    <x v="10"/>
    <x v="0"/>
    <x v="3"/>
    <x v="0"/>
  </r>
  <r>
    <n v="1"/>
    <x v="291"/>
    <x v="8"/>
    <x v="1290"/>
    <x v="11"/>
    <n v="1403"/>
    <s v="P_Bharatpur"/>
    <x v="0"/>
    <x v="0"/>
    <x v="10"/>
    <x v="0"/>
    <x v="3"/>
    <x v="0"/>
  </r>
  <r>
    <n v="1"/>
    <x v="292"/>
    <x v="8"/>
    <x v="1290"/>
    <x v="11"/>
    <n v="1945"/>
    <s v="P_Bharatpur"/>
    <x v="0"/>
    <x v="0"/>
    <x v="10"/>
    <x v="0"/>
    <x v="3"/>
    <x v="0"/>
  </r>
  <r>
    <n v="1"/>
    <x v="297"/>
    <x v="8"/>
    <x v="1291"/>
    <x v="86"/>
    <n v="2460"/>
    <s v="P_Bharatpur"/>
    <x v="0"/>
    <x v="0"/>
    <x v="10"/>
    <x v="0"/>
    <x v="3"/>
    <x v="0"/>
  </r>
  <r>
    <n v="2"/>
    <x v="297"/>
    <x v="8"/>
    <x v="1292"/>
    <x v="16"/>
    <n v="53"/>
    <s v="P_Bharatpur"/>
    <x v="4"/>
    <x v="3"/>
    <x v="10"/>
    <x v="0"/>
    <x v="3"/>
    <x v="0"/>
  </r>
  <r>
    <n v="3"/>
    <x v="297"/>
    <x v="8"/>
    <x v="552"/>
    <x v="17"/>
    <n v="1501"/>
    <s v="P_Bharatpur"/>
    <x v="3"/>
    <x v="3"/>
    <x v="10"/>
    <x v="0"/>
    <x v="3"/>
    <x v="0"/>
  </r>
  <r>
    <n v="4"/>
    <x v="297"/>
    <x v="8"/>
    <x v="1293"/>
    <x v="4"/>
    <n v="298"/>
    <s v="P_Bharatpur"/>
    <x v="3"/>
    <x v="3"/>
    <x v="10"/>
    <x v="0"/>
    <x v="3"/>
    <x v="0"/>
  </r>
  <r>
    <n v="5"/>
    <x v="297"/>
    <x v="8"/>
    <x v="1294"/>
    <x v="16"/>
    <n v="81"/>
    <s v="P_Bharatpur"/>
    <x v="4"/>
    <x v="3"/>
    <x v="10"/>
    <x v="0"/>
    <x v="3"/>
    <x v="0"/>
  </r>
  <r>
    <n v="6"/>
    <x v="297"/>
    <x v="8"/>
    <x v="1295"/>
    <x v="86"/>
    <n v="10"/>
    <s v="P_Bharatpur"/>
    <x v="0"/>
    <x v="0"/>
    <x v="10"/>
    <x v="0"/>
    <x v="3"/>
    <x v="0"/>
  </r>
  <r>
    <n v="1"/>
    <x v="298"/>
    <x v="8"/>
    <x v="1295"/>
    <x v="86"/>
    <n v="846"/>
    <s v="P_Bharatpur"/>
    <x v="0"/>
    <x v="0"/>
    <x v="10"/>
    <x v="0"/>
    <x v="3"/>
    <x v="0"/>
  </r>
  <r>
    <n v="1"/>
    <x v="302"/>
    <x v="8"/>
    <x v="1296"/>
    <x v="16"/>
    <n v="82"/>
    <s v="P_Bharatpur"/>
    <x v="4"/>
    <x v="3"/>
    <x v="10"/>
    <x v="0"/>
    <x v="3"/>
    <x v="0"/>
  </r>
  <r>
    <n v="2"/>
    <x v="302"/>
    <x v="8"/>
    <x v="1297"/>
    <x v="4"/>
    <n v="190"/>
    <s v="P_Bharatpur"/>
    <x v="3"/>
    <x v="3"/>
    <x v="10"/>
    <x v="0"/>
    <x v="3"/>
    <x v="0"/>
  </r>
  <r>
    <n v="3"/>
    <x v="302"/>
    <x v="8"/>
    <x v="1298"/>
    <x v="16"/>
    <n v="80"/>
    <s v="P_Bharatpur"/>
    <x v="4"/>
    <x v="3"/>
    <x v="10"/>
    <x v="0"/>
    <x v="3"/>
    <x v="0"/>
  </r>
  <r>
    <n v="4"/>
    <x v="302"/>
    <x v="8"/>
    <x v="1299"/>
    <x v="9"/>
    <n v="2500"/>
    <s v="P_Bharatpur"/>
    <x v="8"/>
    <x v="6"/>
    <x v="10"/>
    <x v="0"/>
    <x v="3"/>
    <x v="0"/>
  </r>
  <r>
    <n v="5"/>
    <x v="302"/>
    <x v="8"/>
    <x v="1300"/>
    <x v="110"/>
    <n v="380"/>
    <s v="P_Bharatpur"/>
    <x v="36"/>
    <x v="7"/>
    <x v="10"/>
    <x v="0"/>
    <x v="3"/>
    <x v="0"/>
  </r>
  <r>
    <n v="6"/>
    <x v="302"/>
    <x v="8"/>
    <x v="1301"/>
    <x v="9"/>
    <n v="207"/>
    <s v="P_Bharatpur"/>
    <x v="8"/>
    <x v="6"/>
    <x v="10"/>
    <x v="0"/>
    <x v="3"/>
    <x v="0"/>
  </r>
  <r>
    <n v="1"/>
    <x v="303"/>
    <x v="8"/>
    <x v="1301"/>
    <x v="9"/>
    <n v="790"/>
    <s v="P_Bharatpur"/>
    <x v="8"/>
    <x v="6"/>
    <x v="10"/>
    <x v="0"/>
    <x v="3"/>
    <x v="0"/>
  </r>
  <r>
    <n v="2"/>
    <x v="303"/>
    <x v="8"/>
    <x v="1302"/>
    <x v="3"/>
    <n v="80"/>
    <s v="P_Bharatpur"/>
    <x v="4"/>
    <x v="3"/>
    <x v="10"/>
    <x v="0"/>
    <x v="3"/>
    <x v="0"/>
  </r>
  <r>
    <n v="3"/>
    <x v="303"/>
    <x v="8"/>
    <x v="1303"/>
    <x v="4"/>
    <n v="190"/>
    <s v="P_Bharatpur"/>
    <x v="3"/>
    <x v="3"/>
    <x v="10"/>
    <x v="0"/>
    <x v="3"/>
    <x v="0"/>
  </r>
  <r>
    <n v="4"/>
    <x v="303"/>
    <x v="8"/>
    <x v="1304"/>
    <x v="3"/>
    <n v="80"/>
    <s v="P_Bharatpur"/>
    <x v="4"/>
    <x v="3"/>
    <x v="10"/>
    <x v="0"/>
    <x v="3"/>
    <x v="0"/>
  </r>
  <r>
    <n v="5"/>
    <x v="303"/>
    <x v="8"/>
    <x v="1305"/>
    <x v="11"/>
    <n v="815"/>
    <s v="P_Bharatpur"/>
    <x v="0"/>
    <x v="0"/>
    <x v="10"/>
    <x v="0"/>
    <x v="3"/>
    <x v="0"/>
  </r>
  <r>
    <n v="1"/>
    <x v="305"/>
    <x v="8"/>
    <x v="1306"/>
    <x v="2"/>
    <n v="1591"/>
    <s v="P_Bharatpur"/>
    <x v="0"/>
    <x v="0"/>
    <x v="10"/>
    <x v="0"/>
    <x v="3"/>
    <x v="0"/>
  </r>
  <r>
    <n v="1"/>
    <x v="306"/>
    <x v="8"/>
    <x v="1306"/>
    <x v="2"/>
    <n v="412"/>
    <s v="P_Bharatpur"/>
    <x v="0"/>
    <x v="0"/>
    <x v="10"/>
    <x v="0"/>
    <x v="3"/>
    <x v="0"/>
  </r>
  <r>
    <n v="1"/>
    <x v="307"/>
    <x v="8"/>
    <x v="1307"/>
    <x v="11"/>
    <n v="3852"/>
    <s v="P_Bharatpur"/>
    <x v="0"/>
    <x v="0"/>
    <x v="10"/>
    <x v="0"/>
    <x v="3"/>
    <x v="0"/>
  </r>
  <r>
    <n v="1"/>
    <x v="262"/>
    <x v="7"/>
    <x v="1308"/>
    <x v="3"/>
    <n v="100"/>
    <s v="P_Tundla"/>
    <x v="4"/>
    <x v="3"/>
    <x v="9"/>
    <x v="0"/>
    <x v="3"/>
    <x v="0"/>
  </r>
  <r>
    <n v="2"/>
    <x v="262"/>
    <x v="7"/>
    <x v="1309"/>
    <x v="31"/>
    <n v="741"/>
    <s v="P_Tundla"/>
    <x v="3"/>
    <x v="3"/>
    <x v="9"/>
    <x v="0"/>
    <x v="3"/>
    <x v="0"/>
  </r>
  <r>
    <n v="3"/>
    <x v="262"/>
    <x v="7"/>
    <x v="1310"/>
    <x v="17"/>
    <n v="397"/>
    <s v="P_Tundla"/>
    <x v="3"/>
    <x v="3"/>
    <x v="9"/>
    <x v="0"/>
    <x v="3"/>
    <x v="0"/>
  </r>
  <r>
    <n v="4"/>
    <x v="262"/>
    <x v="7"/>
    <x v="1311"/>
    <x v="16"/>
    <n v="100"/>
    <s v="P_Tundla"/>
    <x v="4"/>
    <x v="3"/>
    <x v="9"/>
    <x v="0"/>
    <x v="3"/>
    <x v="0"/>
  </r>
  <r>
    <n v="5"/>
    <x v="262"/>
    <x v="7"/>
    <x v="1312"/>
    <x v="11"/>
    <n v="5781"/>
    <s v="P_Tundla"/>
    <x v="0"/>
    <x v="0"/>
    <x v="9"/>
    <x v="0"/>
    <x v="3"/>
    <x v="0"/>
  </r>
  <r>
    <n v="1"/>
    <x v="263"/>
    <x v="7"/>
    <x v="1312"/>
    <x v="11"/>
    <n v="1273"/>
    <s v="P_Tundla"/>
    <x v="0"/>
    <x v="0"/>
    <x v="9"/>
    <x v="0"/>
    <x v="3"/>
    <x v="0"/>
  </r>
  <r>
    <n v="1"/>
    <x v="271"/>
    <x v="7"/>
    <x v="1313"/>
    <x v="16"/>
    <n v="62"/>
    <s v="P_Tundla"/>
    <x v="4"/>
    <x v="3"/>
    <x v="9"/>
    <x v="0"/>
    <x v="3"/>
    <x v="0"/>
  </r>
  <r>
    <n v="2"/>
    <x v="271"/>
    <x v="7"/>
    <x v="323"/>
    <x v="4"/>
    <n v="1380"/>
    <s v="P_Tundla"/>
    <x v="3"/>
    <x v="3"/>
    <x v="9"/>
    <x v="0"/>
    <x v="3"/>
    <x v="0"/>
  </r>
  <r>
    <n v="3"/>
    <x v="271"/>
    <x v="7"/>
    <x v="335"/>
    <x v="16"/>
    <n v="140"/>
    <s v="P_Tundla"/>
    <x v="4"/>
    <x v="3"/>
    <x v="9"/>
    <x v="0"/>
    <x v="3"/>
    <x v="0"/>
  </r>
  <r>
    <n v="4"/>
    <x v="271"/>
    <x v="7"/>
    <x v="1314"/>
    <x v="8"/>
    <n v="1787"/>
    <s v="P_Tundla"/>
    <x v="8"/>
    <x v="6"/>
    <x v="9"/>
    <x v="0"/>
    <x v="3"/>
    <x v="0"/>
  </r>
  <r>
    <n v="1"/>
    <x v="272"/>
    <x v="7"/>
    <x v="1314"/>
    <x v="8"/>
    <n v="5198"/>
    <s v="P_Tundla"/>
    <x v="8"/>
    <x v="6"/>
    <x v="9"/>
    <x v="0"/>
    <x v="3"/>
    <x v="0"/>
  </r>
  <r>
    <n v="2"/>
    <x v="272"/>
    <x v="7"/>
    <x v="1315"/>
    <x v="16"/>
    <n v="100"/>
    <s v="P_Tundla"/>
    <x v="4"/>
    <x v="3"/>
    <x v="9"/>
    <x v="0"/>
    <x v="3"/>
    <x v="0"/>
  </r>
  <r>
    <n v="3"/>
    <x v="272"/>
    <x v="7"/>
    <x v="1316"/>
    <x v="55"/>
    <n v="1290"/>
    <s v="P_Tundla"/>
    <x v="3"/>
    <x v="3"/>
    <x v="9"/>
    <x v="0"/>
    <x v="3"/>
    <x v="0"/>
  </r>
  <r>
    <n v="4"/>
    <x v="272"/>
    <x v="7"/>
    <x v="1317"/>
    <x v="16"/>
    <n v="100"/>
    <s v="P_Tundla"/>
    <x v="4"/>
    <x v="3"/>
    <x v="9"/>
    <x v="0"/>
    <x v="3"/>
    <x v="0"/>
  </r>
  <r>
    <n v="5"/>
    <x v="272"/>
    <x v="7"/>
    <x v="1318"/>
    <x v="2"/>
    <n v="676"/>
    <s v="P_Tundla"/>
    <x v="0"/>
    <x v="0"/>
    <x v="9"/>
    <x v="0"/>
    <x v="3"/>
    <x v="0"/>
  </r>
  <r>
    <n v="1"/>
    <x v="273"/>
    <x v="7"/>
    <x v="1318"/>
    <x v="2"/>
    <n v="4494"/>
    <s v="P_Tundla"/>
    <x v="0"/>
    <x v="0"/>
    <x v="9"/>
    <x v="0"/>
    <x v="3"/>
    <x v="0"/>
  </r>
  <r>
    <n v="2"/>
    <x v="273"/>
    <x v="7"/>
    <x v="1319"/>
    <x v="11"/>
    <n v="2005"/>
    <s v="P_Tundla"/>
    <x v="0"/>
    <x v="0"/>
    <x v="9"/>
    <x v="0"/>
    <x v="3"/>
    <x v="0"/>
  </r>
  <r>
    <n v="1"/>
    <x v="314"/>
    <x v="7"/>
    <x v="1320"/>
    <x v="11"/>
    <n v="2695"/>
    <s v="P_Tundla"/>
    <x v="0"/>
    <x v="0"/>
    <x v="9"/>
    <x v="0"/>
    <x v="3"/>
    <x v="0"/>
  </r>
  <r>
    <n v="1"/>
    <x v="315"/>
    <x v="7"/>
    <x v="342"/>
    <x v="16"/>
    <n v="104"/>
    <s v="P_Tundla"/>
    <x v="4"/>
    <x v="3"/>
    <x v="9"/>
    <x v="0"/>
    <x v="3"/>
    <x v="0"/>
  </r>
  <r>
    <n v="2"/>
    <x v="315"/>
    <x v="7"/>
    <x v="343"/>
    <x v="17"/>
    <n v="1313"/>
    <s v="P_Tundla"/>
    <x v="3"/>
    <x v="3"/>
    <x v="9"/>
    <x v="0"/>
    <x v="3"/>
    <x v="0"/>
  </r>
  <r>
    <n v="3"/>
    <x v="315"/>
    <x v="7"/>
    <x v="1321"/>
    <x v="4"/>
    <n v="1487"/>
    <s v="P_Tundla"/>
    <x v="3"/>
    <x v="3"/>
    <x v="9"/>
    <x v="0"/>
    <x v="3"/>
    <x v="0"/>
  </r>
  <r>
    <n v="4"/>
    <x v="315"/>
    <x v="7"/>
    <x v="1322"/>
    <x v="16"/>
    <n v="109"/>
    <s v="P_Tundla"/>
    <x v="4"/>
    <x v="3"/>
    <x v="9"/>
    <x v="0"/>
    <x v="3"/>
    <x v="0"/>
  </r>
  <r>
    <n v="5"/>
    <x v="315"/>
    <x v="7"/>
    <x v="1323"/>
    <x v="11"/>
    <n v="1668"/>
    <s v="P_Tundla"/>
    <x v="0"/>
    <x v="0"/>
    <x v="9"/>
    <x v="0"/>
    <x v="3"/>
    <x v="0"/>
  </r>
  <r>
    <n v="6"/>
    <x v="315"/>
    <x v="7"/>
    <x v="1324"/>
    <x v="15"/>
    <n v="409"/>
    <s v="P_Tundla"/>
    <x v="0"/>
    <x v="0"/>
    <x v="9"/>
    <x v="0"/>
    <x v="3"/>
    <x v="0"/>
  </r>
  <r>
    <n v="1"/>
    <x v="316"/>
    <x v="7"/>
    <x v="1324"/>
    <x v="15"/>
    <n v="1679"/>
    <s v="P_Tundla"/>
    <x v="0"/>
    <x v="0"/>
    <x v="9"/>
    <x v="0"/>
    <x v="3"/>
    <x v="0"/>
  </r>
  <r>
    <n v="2"/>
    <x v="316"/>
    <x v="7"/>
    <x v="1325"/>
    <x v="86"/>
    <n v="3590"/>
    <s v="P_Tundla"/>
    <x v="0"/>
    <x v="0"/>
    <x v="9"/>
    <x v="0"/>
    <x v="3"/>
    <x v="0"/>
  </r>
  <r>
    <n v="1"/>
    <x v="260"/>
    <x v="8"/>
    <x v="1326"/>
    <x v="2"/>
    <n v="2366"/>
    <s v="P_Bharatpur"/>
    <x v="0"/>
    <x v="0"/>
    <x v="9"/>
    <x v="0"/>
    <x v="3"/>
    <x v="0"/>
  </r>
  <r>
    <n v="2"/>
    <x v="260"/>
    <x v="8"/>
    <x v="1327"/>
    <x v="15"/>
    <n v="112"/>
    <s v="P_Bharatpur"/>
    <x v="0"/>
    <x v="0"/>
    <x v="9"/>
    <x v="0"/>
    <x v="3"/>
    <x v="0"/>
  </r>
  <r>
    <n v="3"/>
    <x v="260"/>
    <x v="8"/>
    <x v="1328"/>
    <x v="16"/>
    <n v="77"/>
    <s v="P_Bharatpur"/>
    <x v="4"/>
    <x v="3"/>
    <x v="9"/>
    <x v="0"/>
    <x v="3"/>
    <x v="0"/>
  </r>
  <r>
    <n v="4"/>
    <x v="260"/>
    <x v="8"/>
    <x v="1329"/>
    <x v="31"/>
    <n v="874"/>
    <s v="P_Bharatpur"/>
    <x v="3"/>
    <x v="3"/>
    <x v="9"/>
    <x v="0"/>
    <x v="3"/>
    <x v="0"/>
  </r>
  <r>
    <n v="1"/>
    <x v="261"/>
    <x v="8"/>
    <x v="1329"/>
    <x v="31"/>
    <n v="573"/>
    <s v="P_Bharatpur"/>
    <x v="3"/>
    <x v="3"/>
    <x v="9"/>
    <x v="0"/>
    <x v="3"/>
    <x v="0"/>
  </r>
  <r>
    <n v="2"/>
    <x v="261"/>
    <x v="8"/>
    <x v="498"/>
    <x v="16"/>
    <n v="81"/>
    <s v="P_Bharatpur"/>
    <x v="4"/>
    <x v="3"/>
    <x v="9"/>
    <x v="0"/>
    <x v="3"/>
    <x v="0"/>
  </r>
  <r>
    <n v="1"/>
    <x v="267"/>
    <x v="8"/>
    <x v="499"/>
    <x v="55"/>
    <n v="1575"/>
    <s v="P_Bharatpur"/>
    <x v="3"/>
    <x v="3"/>
    <x v="9"/>
    <x v="0"/>
    <x v="3"/>
    <x v="0"/>
  </r>
  <r>
    <n v="2"/>
    <x v="267"/>
    <x v="8"/>
    <x v="1330"/>
    <x v="3"/>
    <n v="74"/>
    <s v="P_Bharatpur"/>
    <x v="4"/>
    <x v="3"/>
    <x v="9"/>
    <x v="0"/>
    <x v="3"/>
    <x v="0"/>
  </r>
  <r>
    <n v="3"/>
    <x v="267"/>
    <x v="8"/>
    <x v="1331"/>
    <x v="11"/>
    <n v="776"/>
    <s v="P_Bharatpur"/>
    <x v="0"/>
    <x v="0"/>
    <x v="9"/>
    <x v="0"/>
    <x v="3"/>
    <x v="0"/>
  </r>
  <r>
    <n v="1"/>
    <x v="271"/>
    <x v="8"/>
    <x v="1332"/>
    <x v="16"/>
    <n v="28"/>
    <s v="P_Bharatpur"/>
    <x v="4"/>
    <x v="3"/>
    <x v="9"/>
    <x v="0"/>
    <x v="3"/>
    <x v="0"/>
  </r>
  <r>
    <n v="1"/>
    <x v="274"/>
    <x v="8"/>
    <x v="1333"/>
    <x v="11"/>
    <n v="2176"/>
    <s v="P_Bharatpur"/>
    <x v="0"/>
    <x v="0"/>
    <x v="9"/>
    <x v="0"/>
    <x v="3"/>
    <x v="0"/>
  </r>
  <r>
    <n v="2"/>
    <x v="274"/>
    <x v="8"/>
    <x v="1334"/>
    <x v="16"/>
    <n v="81"/>
    <s v="P_Bharatpur"/>
    <x v="4"/>
    <x v="3"/>
    <x v="9"/>
    <x v="0"/>
    <x v="3"/>
    <x v="0"/>
  </r>
  <r>
    <n v="3"/>
    <x v="274"/>
    <x v="8"/>
    <x v="1335"/>
    <x v="55"/>
    <n v="1977"/>
    <s v="P_Bharatpur"/>
    <x v="3"/>
    <x v="3"/>
    <x v="9"/>
    <x v="0"/>
    <x v="3"/>
    <x v="0"/>
  </r>
  <r>
    <n v="1"/>
    <x v="275"/>
    <x v="8"/>
    <x v="1335"/>
    <x v="55"/>
    <n v="27"/>
    <s v="P_Bharatpur"/>
    <x v="3"/>
    <x v="3"/>
    <x v="9"/>
    <x v="0"/>
    <x v="3"/>
    <x v="0"/>
  </r>
  <r>
    <n v="2"/>
    <x v="275"/>
    <x v="8"/>
    <x v="1336"/>
    <x v="16"/>
    <n v="76"/>
    <s v="P_Bharatpur"/>
    <x v="4"/>
    <x v="3"/>
    <x v="9"/>
    <x v="0"/>
    <x v="3"/>
    <x v="0"/>
  </r>
  <r>
    <n v="3"/>
    <x v="275"/>
    <x v="8"/>
    <x v="522"/>
    <x v="11"/>
    <n v="775"/>
    <s v="P_Bharatpur"/>
    <x v="0"/>
    <x v="0"/>
    <x v="9"/>
    <x v="0"/>
    <x v="3"/>
    <x v="0"/>
  </r>
  <r>
    <n v="1"/>
    <x v="314"/>
    <x v="8"/>
    <x v="1337"/>
    <x v="11"/>
    <n v="959"/>
    <s v="P_Bharatpur"/>
    <x v="0"/>
    <x v="0"/>
    <x v="9"/>
    <x v="0"/>
    <x v="3"/>
    <x v="0"/>
  </r>
  <r>
    <n v="1"/>
    <x v="317"/>
    <x v="8"/>
    <x v="1337"/>
    <x v="11"/>
    <n v="1534"/>
    <s v="P_Bharatpur"/>
    <x v="0"/>
    <x v="0"/>
    <x v="9"/>
    <x v="0"/>
    <x v="3"/>
    <x v="0"/>
  </r>
  <r>
    <n v="1"/>
    <x v="225"/>
    <x v="7"/>
    <x v="254"/>
    <x v="16"/>
    <n v="52"/>
    <s v="P_Tundla"/>
    <x v="4"/>
    <x v="3"/>
    <x v="8"/>
    <x v="0"/>
    <x v="2"/>
    <x v="0"/>
  </r>
  <r>
    <n v="1"/>
    <x v="232"/>
    <x v="7"/>
    <x v="1338"/>
    <x v="3"/>
    <n v="51"/>
    <s v="P_Tundla"/>
    <x v="4"/>
    <x v="3"/>
    <x v="8"/>
    <x v="0"/>
    <x v="2"/>
    <x v="0"/>
  </r>
  <r>
    <n v="2"/>
    <x v="232"/>
    <x v="7"/>
    <x v="1339"/>
    <x v="4"/>
    <n v="2795"/>
    <s v="P_Tundla"/>
    <x v="3"/>
    <x v="3"/>
    <x v="8"/>
    <x v="0"/>
    <x v="2"/>
    <x v="0"/>
  </r>
  <r>
    <n v="3"/>
    <x v="232"/>
    <x v="7"/>
    <x v="1340"/>
    <x v="3"/>
    <n v="101"/>
    <s v="P_Tundla"/>
    <x v="4"/>
    <x v="3"/>
    <x v="8"/>
    <x v="0"/>
    <x v="2"/>
    <x v="0"/>
  </r>
  <r>
    <n v="4"/>
    <x v="232"/>
    <x v="7"/>
    <x v="1341"/>
    <x v="15"/>
    <n v="1058"/>
    <s v="P_Tundla"/>
    <x v="0"/>
    <x v="0"/>
    <x v="8"/>
    <x v="0"/>
    <x v="2"/>
    <x v="0"/>
  </r>
  <r>
    <n v="1"/>
    <x v="233"/>
    <x v="7"/>
    <x v="1341"/>
    <x v="15"/>
    <n v="2127"/>
    <s v="P_Tundla"/>
    <x v="0"/>
    <x v="0"/>
    <x v="8"/>
    <x v="0"/>
    <x v="2"/>
    <x v="0"/>
  </r>
  <r>
    <n v="2"/>
    <x v="233"/>
    <x v="7"/>
    <x v="1342"/>
    <x v="11"/>
    <n v="4824"/>
    <s v="P_Tundla"/>
    <x v="0"/>
    <x v="0"/>
    <x v="8"/>
    <x v="0"/>
    <x v="2"/>
    <x v="0"/>
  </r>
  <r>
    <n v="3"/>
    <x v="233"/>
    <x v="7"/>
    <x v="1343"/>
    <x v="3"/>
    <n v="34"/>
    <s v="P_Tundla"/>
    <x v="4"/>
    <x v="3"/>
    <x v="8"/>
    <x v="0"/>
    <x v="2"/>
    <x v="0"/>
  </r>
  <r>
    <n v="1"/>
    <x v="234"/>
    <x v="7"/>
    <x v="1343"/>
    <x v="3"/>
    <n v="28"/>
    <s v="P_Tundla"/>
    <x v="4"/>
    <x v="3"/>
    <x v="8"/>
    <x v="0"/>
    <x v="2"/>
    <x v="0"/>
  </r>
  <r>
    <n v="1"/>
    <x v="235"/>
    <x v="7"/>
    <x v="1343"/>
    <x v="3"/>
    <m/>
    <s v="P_Tundla"/>
    <x v="4"/>
    <x v="3"/>
    <x v="8"/>
    <x v="0"/>
    <x v="2"/>
    <x v="0"/>
  </r>
  <r>
    <n v="1"/>
    <x v="240"/>
    <x v="7"/>
    <x v="1343"/>
    <x v="3"/>
    <n v="50"/>
    <s v="P_Tundla"/>
    <x v="4"/>
    <x v="3"/>
    <x v="8"/>
    <x v="0"/>
    <x v="2"/>
    <x v="0"/>
  </r>
  <r>
    <n v="2"/>
    <x v="240"/>
    <x v="7"/>
    <x v="1344"/>
    <x v="17"/>
    <n v="810"/>
    <s v="P_Tundla"/>
    <x v="3"/>
    <x v="3"/>
    <x v="8"/>
    <x v="0"/>
    <x v="2"/>
    <x v="0"/>
  </r>
  <r>
    <n v="3"/>
    <x v="240"/>
    <x v="7"/>
    <x v="286"/>
    <x v="16"/>
    <n v="104"/>
    <s v="P_Tundla"/>
    <x v="4"/>
    <x v="3"/>
    <x v="8"/>
    <x v="0"/>
    <x v="2"/>
    <x v="0"/>
  </r>
  <r>
    <n v="4"/>
    <x v="240"/>
    <x v="7"/>
    <x v="1345"/>
    <x v="62"/>
    <n v="1608"/>
    <s v="P_Tundla"/>
    <x v="8"/>
    <x v="6"/>
    <x v="8"/>
    <x v="0"/>
    <x v="2"/>
    <x v="0"/>
  </r>
  <r>
    <n v="5"/>
    <x v="240"/>
    <x v="7"/>
    <x v="1346"/>
    <x v="8"/>
    <n v="2998"/>
    <s v="P_Tundla"/>
    <x v="8"/>
    <x v="6"/>
    <x v="8"/>
    <x v="0"/>
    <x v="2"/>
    <x v="0"/>
  </r>
  <r>
    <n v="1"/>
    <x v="241"/>
    <x v="7"/>
    <x v="1346"/>
    <x v="8"/>
    <n v="2590"/>
    <s v="P_Tundla"/>
    <x v="8"/>
    <x v="6"/>
    <x v="8"/>
    <x v="0"/>
    <x v="2"/>
    <x v="0"/>
  </r>
  <r>
    <n v="1"/>
    <x v="242"/>
    <x v="7"/>
    <x v="294"/>
    <x v="16"/>
    <n v="73"/>
    <s v="P_Tundla"/>
    <x v="4"/>
    <x v="3"/>
    <x v="8"/>
    <x v="0"/>
    <x v="2"/>
    <x v="0"/>
  </r>
  <r>
    <n v="1"/>
    <x v="243"/>
    <x v="7"/>
    <x v="294"/>
    <x v="16"/>
    <n v="34"/>
    <s v="P_Tundla"/>
    <x v="4"/>
    <x v="3"/>
    <x v="8"/>
    <x v="0"/>
    <x v="2"/>
    <x v="0"/>
  </r>
  <r>
    <n v="2"/>
    <x v="243"/>
    <x v="7"/>
    <x v="295"/>
    <x v="17"/>
    <n v="576"/>
    <s v="P_Tundla"/>
    <x v="3"/>
    <x v="3"/>
    <x v="8"/>
    <x v="0"/>
    <x v="2"/>
    <x v="0"/>
  </r>
  <r>
    <n v="3"/>
    <x v="243"/>
    <x v="7"/>
    <x v="1347"/>
    <x v="4"/>
    <n v="224"/>
    <s v="P_Tundla"/>
    <x v="3"/>
    <x v="3"/>
    <x v="8"/>
    <x v="0"/>
    <x v="2"/>
    <x v="0"/>
  </r>
  <r>
    <n v="4"/>
    <x v="243"/>
    <x v="7"/>
    <x v="1348"/>
    <x v="16"/>
    <n v="102"/>
    <s v="P_Tundla"/>
    <x v="4"/>
    <x v="3"/>
    <x v="8"/>
    <x v="0"/>
    <x v="2"/>
    <x v="0"/>
  </r>
  <r>
    <n v="5"/>
    <x v="243"/>
    <x v="7"/>
    <x v="1349"/>
    <x v="15"/>
    <n v="6557"/>
    <s v="P_Tundla"/>
    <x v="0"/>
    <x v="0"/>
    <x v="8"/>
    <x v="0"/>
    <x v="2"/>
    <x v="0"/>
  </r>
  <r>
    <n v="1"/>
    <x v="244"/>
    <x v="7"/>
    <x v="1349"/>
    <x v="15"/>
    <n v="764"/>
    <s v="P_Tundla"/>
    <x v="0"/>
    <x v="0"/>
    <x v="8"/>
    <x v="0"/>
    <x v="2"/>
    <x v="0"/>
  </r>
  <r>
    <n v="1"/>
    <x v="250"/>
    <x v="7"/>
    <x v="1350"/>
    <x v="3"/>
    <n v="93"/>
    <s v="P_Tundla"/>
    <x v="4"/>
    <x v="3"/>
    <x v="8"/>
    <x v="0"/>
    <x v="2"/>
    <x v="0"/>
  </r>
  <r>
    <n v="2"/>
    <x v="250"/>
    <x v="7"/>
    <x v="1351"/>
    <x v="17"/>
    <n v="2195"/>
    <s v="P_Tundla"/>
    <x v="3"/>
    <x v="3"/>
    <x v="8"/>
    <x v="0"/>
    <x v="2"/>
    <x v="0"/>
  </r>
  <r>
    <n v="3"/>
    <x v="250"/>
    <x v="7"/>
    <x v="1352"/>
    <x v="4"/>
    <n v="1243"/>
    <s v="P_Tundla"/>
    <x v="3"/>
    <x v="3"/>
    <x v="8"/>
    <x v="0"/>
    <x v="2"/>
    <x v="0"/>
  </r>
  <r>
    <n v="4"/>
    <x v="250"/>
    <x v="7"/>
    <x v="1353"/>
    <x v="16"/>
    <n v="103"/>
    <s v="P_Tundla"/>
    <x v="4"/>
    <x v="3"/>
    <x v="8"/>
    <x v="0"/>
    <x v="2"/>
    <x v="0"/>
  </r>
  <r>
    <n v="5"/>
    <x v="250"/>
    <x v="7"/>
    <x v="1354"/>
    <x v="11"/>
    <n v="1212"/>
    <s v="P_Tundla"/>
    <x v="0"/>
    <x v="0"/>
    <x v="8"/>
    <x v="0"/>
    <x v="2"/>
    <x v="0"/>
  </r>
  <r>
    <n v="1"/>
    <x v="251"/>
    <x v="7"/>
    <x v="1354"/>
    <x v="11"/>
    <n v="7285"/>
    <s v="P_Tundla"/>
    <x v="0"/>
    <x v="0"/>
    <x v="8"/>
    <x v="0"/>
    <x v="2"/>
    <x v="0"/>
  </r>
  <r>
    <n v="1"/>
    <x v="254"/>
    <x v="7"/>
    <x v="1355"/>
    <x v="2"/>
    <n v="2336"/>
    <s v="P_Tundla"/>
    <x v="0"/>
    <x v="0"/>
    <x v="8"/>
    <x v="0"/>
    <x v="2"/>
    <x v="0"/>
  </r>
  <r>
    <n v="1"/>
    <x v="225"/>
    <x v="8"/>
    <x v="1356"/>
    <x v="17"/>
    <n v="424"/>
    <s v="P_Bharatpur"/>
    <x v="3"/>
    <x v="3"/>
    <x v="8"/>
    <x v="0"/>
    <x v="2"/>
    <x v="0"/>
  </r>
  <r>
    <n v="2"/>
    <x v="225"/>
    <x v="8"/>
    <x v="451"/>
    <x v="16"/>
    <n v="80"/>
    <s v="P_Bharatpur"/>
    <x v="4"/>
    <x v="3"/>
    <x v="8"/>
    <x v="0"/>
    <x v="2"/>
    <x v="0"/>
  </r>
  <r>
    <n v="3"/>
    <x v="225"/>
    <x v="8"/>
    <x v="1357"/>
    <x v="11"/>
    <n v="2641"/>
    <s v="P_Bharatpur"/>
    <x v="0"/>
    <x v="0"/>
    <x v="8"/>
    <x v="0"/>
    <x v="2"/>
    <x v="0"/>
  </r>
  <r>
    <n v="1"/>
    <x v="226"/>
    <x v="8"/>
    <x v="1357"/>
    <x v="11"/>
    <n v="173"/>
    <s v="P_Bharatpur"/>
    <x v="0"/>
    <x v="0"/>
    <x v="8"/>
    <x v="0"/>
    <x v="2"/>
    <x v="0"/>
  </r>
  <r>
    <n v="2"/>
    <x v="226"/>
    <x v="8"/>
    <x v="1358"/>
    <x v="16"/>
    <n v="85"/>
    <s v="P_Bharatpur"/>
    <x v="4"/>
    <x v="3"/>
    <x v="8"/>
    <x v="0"/>
    <x v="2"/>
    <x v="0"/>
  </r>
  <r>
    <n v="3"/>
    <x v="226"/>
    <x v="8"/>
    <x v="1359"/>
    <x v="17"/>
    <n v="420"/>
    <s v="P_Bharatpur"/>
    <x v="3"/>
    <x v="3"/>
    <x v="8"/>
    <x v="0"/>
    <x v="2"/>
    <x v="0"/>
  </r>
  <r>
    <n v="4"/>
    <x v="226"/>
    <x v="8"/>
    <x v="1360"/>
    <x v="49"/>
    <n v="1402"/>
    <s v="P_Bharatpur"/>
    <x v="36"/>
    <x v="7"/>
    <x v="8"/>
    <x v="0"/>
    <x v="2"/>
    <x v="0"/>
  </r>
  <r>
    <n v="5"/>
    <x v="226"/>
    <x v="8"/>
    <x v="1361"/>
    <x v="49"/>
    <n v="797"/>
    <s v="P_Bharatpur"/>
    <x v="8"/>
    <x v="6"/>
    <x v="8"/>
    <x v="0"/>
    <x v="2"/>
    <x v="0"/>
  </r>
  <r>
    <n v="6"/>
    <x v="226"/>
    <x v="8"/>
    <x v="1362"/>
    <x v="49"/>
    <n v="1089"/>
    <s v="P_Bharatpur"/>
    <x v="36"/>
    <x v="7"/>
    <x v="8"/>
    <x v="0"/>
    <x v="2"/>
    <x v="0"/>
  </r>
  <r>
    <n v="1"/>
    <x v="227"/>
    <x v="8"/>
    <x v="1363"/>
    <x v="49"/>
    <n v="107"/>
    <s v="P_Bharatpur"/>
    <x v="36"/>
    <x v="7"/>
    <x v="8"/>
    <x v="0"/>
    <x v="2"/>
    <x v="0"/>
  </r>
  <r>
    <n v="2"/>
    <x v="227"/>
    <x v="8"/>
    <x v="1364"/>
    <x v="27"/>
    <n v="1065"/>
    <s v="P_Bharatpur"/>
    <x v="8"/>
    <x v="6"/>
    <x v="8"/>
    <x v="0"/>
    <x v="2"/>
    <x v="0"/>
  </r>
  <r>
    <n v="3"/>
    <x v="227"/>
    <x v="8"/>
    <x v="1365"/>
    <x v="4"/>
    <n v="1203"/>
    <s v="P_Bharatpur"/>
    <x v="3"/>
    <x v="3"/>
    <x v="8"/>
    <x v="0"/>
    <x v="2"/>
    <x v="0"/>
  </r>
  <r>
    <n v="4"/>
    <x v="227"/>
    <x v="8"/>
    <x v="1366"/>
    <x v="0"/>
    <n v="2703"/>
    <s v="P_Bharatpur"/>
    <x v="37"/>
    <x v="8"/>
    <x v="8"/>
    <x v="0"/>
    <x v="2"/>
    <x v="0"/>
  </r>
  <r>
    <n v="1"/>
    <x v="228"/>
    <x v="8"/>
    <x v="1367"/>
    <x v="0"/>
    <n v="901"/>
    <s v="P_Bharatpur"/>
    <x v="37"/>
    <x v="8"/>
    <x v="8"/>
    <x v="0"/>
    <x v="2"/>
    <x v="0"/>
  </r>
  <r>
    <n v="1"/>
    <x v="231"/>
    <x v="8"/>
    <x v="1368"/>
    <x v="15"/>
    <n v="2701"/>
    <s v="P_Bharatpur"/>
    <x v="0"/>
    <x v="0"/>
    <x v="8"/>
    <x v="0"/>
    <x v="2"/>
    <x v="0"/>
  </r>
  <r>
    <n v="1"/>
    <x v="232"/>
    <x v="8"/>
    <x v="1368"/>
    <x v="15"/>
    <n v="1400"/>
    <s v="P_Bharatpur"/>
    <x v="0"/>
    <x v="0"/>
    <x v="8"/>
    <x v="0"/>
    <x v="2"/>
    <x v="0"/>
  </r>
  <r>
    <n v="2"/>
    <x v="232"/>
    <x v="8"/>
    <x v="1369"/>
    <x v="3"/>
    <n v="84"/>
    <s v="P_Bharatpur"/>
    <x v="4"/>
    <x v="3"/>
    <x v="8"/>
    <x v="0"/>
    <x v="2"/>
    <x v="0"/>
  </r>
  <r>
    <n v="1"/>
    <x v="234"/>
    <x v="8"/>
    <x v="1370"/>
    <x v="4"/>
    <n v="420"/>
    <s v="P_Bharatpur"/>
    <x v="3"/>
    <x v="3"/>
    <x v="8"/>
    <x v="0"/>
    <x v="2"/>
    <x v="0"/>
  </r>
  <r>
    <n v="2"/>
    <x v="234"/>
    <x v="8"/>
    <x v="1371"/>
    <x v="3"/>
    <n v="90"/>
    <s v="P_Bharatpur"/>
    <x v="4"/>
    <x v="3"/>
    <x v="8"/>
    <x v="0"/>
    <x v="2"/>
    <x v="0"/>
  </r>
  <r>
    <n v="3"/>
    <x v="234"/>
    <x v="8"/>
    <x v="1372"/>
    <x v="11"/>
    <n v="2615"/>
    <s v="P_Bharatpur"/>
    <x v="0"/>
    <x v="0"/>
    <x v="8"/>
    <x v="0"/>
    <x v="2"/>
    <x v="0"/>
  </r>
  <r>
    <n v="4"/>
    <x v="234"/>
    <x v="8"/>
    <x v="1373"/>
    <x v="3"/>
    <n v="84"/>
    <s v="P_Bharatpur"/>
    <x v="4"/>
    <x v="3"/>
    <x v="8"/>
    <x v="0"/>
    <x v="2"/>
    <x v="0"/>
  </r>
  <r>
    <n v="5"/>
    <x v="234"/>
    <x v="8"/>
    <x v="1374"/>
    <x v="4"/>
    <n v="420"/>
    <s v="P_Bharatpur"/>
    <x v="3"/>
    <x v="3"/>
    <x v="8"/>
    <x v="0"/>
    <x v="2"/>
    <x v="0"/>
  </r>
  <r>
    <n v="6"/>
    <x v="234"/>
    <x v="8"/>
    <x v="1375"/>
    <x v="59"/>
    <n v="1161"/>
    <s v="P_Bharatpur"/>
    <x v="36"/>
    <x v="7"/>
    <x v="8"/>
    <x v="0"/>
    <x v="2"/>
    <x v="0"/>
  </r>
  <r>
    <n v="1"/>
    <x v="235"/>
    <x v="8"/>
    <x v="1375"/>
    <x v="59"/>
    <n v="2293"/>
    <s v="P_Bharatpur"/>
    <x v="36"/>
    <x v="7"/>
    <x v="8"/>
    <x v="0"/>
    <x v="2"/>
    <x v="0"/>
  </r>
  <r>
    <n v="2"/>
    <x v="235"/>
    <x v="8"/>
    <x v="1376"/>
    <x v="4"/>
    <n v="817"/>
    <s v="P_Bharatpur"/>
    <x v="3"/>
    <x v="3"/>
    <x v="8"/>
    <x v="0"/>
    <x v="2"/>
    <x v="0"/>
  </r>
  <r>
    <n v="1"/>
    <x v="236"/>
    <x v="8"/>
    <x v="1377"/>
    <x v="17"/>
    <n v="94"/>
    <s v="P_Bharatpur"/>
    <x v="3"/>
    <x v="3"/>
    <x v="8"/>
    <x v="0"/>
    <x v="2"/>
    <x v="0"/>
  </r>
  <r>
    <n v="1"/>
    <x v="240"/>
    <x v="8"/>
    <x v="1378"/>
    <x v="3"/>
    <n v="49"/>
    <s v="P_Bharatpur"/>
    <x v="4"/>
    <x v="3"/>
    <x v="8"/>
    <x v="0"/>
    <x v="2"/>
    <x v="0"/>
  </r>
  <r>
    <n v="1"/>
    <x v="244"/>
    <x v="8"/>
    <x v="1379"/>
    <x v="0"/>
    <n v="3213"/>
    <s v="P_Bharatpur"/>
    <x v="37"/>
    <x v="8"/>
    <x v="8"/>
    <x v="0"/>
    <x v="2"/>
    <x v="0"/>
  </r>
  <r>
    <n v="1"/>
    <x v="245"/>
    <x v="8"/>
    <x v="1379"/>
    <x v="0"/>
    <n v="2295"/>
    <s v="P_Bharatpur"/>
    <x v="37"/>
    <x v="8"/>
    <x v="8"/>
    <x v="0"/>
    <x v="2"/>
    <x v="0"/>
  </r>
  <r>
    <n v="2"/>
    <x v="245"/>
    <x v="8"/>
    <x v="1380"/>
    <x v="2"/>
    <n v="2647"/>
    <s v="P_Bharatpur"/>
    <x v="0"/>
    <x v="0"/>
    <x v="8"/>
    <x v="0"/>
    <x v="2"/>
    <x v="0"/>
  </r>
  <r>
    <n v="1"/>
    <x v="246"/>
    <x v="8"/>
    <x v="1380"/>
    <x v="2"/>
    <n v="1243"/>
    <s v="P_Bharatpur"/>
    <x v="0"/>
    <x v="0"/>
    <x v="8"/>
    <x v="0"/>
    <x v="2"/>
    <x v="0"/>
  </r>
  <r>
    <n v="1"/>
    <x v="247"/>
    <x v="8"/>
    <x v="1380"/>
    <x v="3"/>
    <n v="83"/>
    <s v="P_Bharatpur"/>
    <x v="0"/>
    <x v="0"/>
    <x v="8"/>
    <x v="0"/>
    <x v="2"/>
    <x v="0"/>
  </r>
  <r>
    <n v="2"/>
    <x v="247"/>
    <x v="8"/>
    <x v="1381"/>
    <x v="31"/>
    <n v="622"/>
    <s v="P_Bharatpur"/>
    <x v="3"/>
    <x v="3"/>
    <x v="8"/>
    <x v="0"/>
    <x v="2"/>
    <x v="0"/>
  </r>
  <r>
    <n v="3"/>
    <x v="247"/>
    <x v="8"/>
    <x v="1382"/>
    <x v="62"/>
    <n v="1335"/>
    <s v="P_Bharatpur"/>
    <x v="36"/>
    <x v="7"/>
    <x v="8"/>
    <x v="0"/>
    <x v="2"/>
    <x v="0"/>
  </r>
  <r>
    <n v="1"/>
    <x v="248"/>
    <x v="8"/>
    <x v="1382"/>
    <x v="62"/>
    <n v="65"/>
    <s v="P_Bharatpur"/>
    <x v="36"/>
    <x v="7"/>
    <x v="8"/>
    <x v="0"/>
    <x v="2"/>
    <x v="0"/>
  </r>
  <r>
    <n v="2"/>
    <x v="248"/>
    <x v="8"/>
    <x v="1383"/>
    <x v="62"/>
    <n v="400"/>
    <s v="P_Bharatpur"/>
    <x v="8"/>
    <x v="6"/>
    <x v="8"/>
    <x v="0"/>
    <x v="2"/>
    <x v="0"/>
  </r>
  <r>
    <n v="3"/>
    <x v="248"/>
    <x v="8"/>
    <x v="1384"/>
    <x v="62"/>
    <n v="2078"/>
    <s v="P_Bharatpur"/>
    <x v="36"/>
    <x v="7"/>
    <x v="8"/>
    <x v="0"/>
    <x v="2"/>
    <x v="0"/>
  </r>
  <r>
    <n v="4"/>
    <x v="248"/>
    <x v="8"/>
    <x v="1385"/>
    <x v="31"/>
    <n v="909"/>
    <s v="P_Bharatpur"/>
    <x v="3"/>
    <x v="3"/>
    <x v="8"/>
    <x v="0"/>
    <x v="2"/>
    <x v="0"/>
  </r>
  <r>
    <n v="5"/>
    <x v="248"/>
    <x v="8"/>
    <x v="1386"/>
    <x v="17"/>
    <n v="607"/>
    <s v="P_Bharatpur"/>
    <x v="3"/>
    <x v="3"/>
    <x v="8"/>
    <x v="0"/>
    <x v="2"/>
    <x v="0"/>
  </r>
  <r>
    <n v="6"/>
    <x v="248"/>
    <x v="8"/>
    <x v="1387"/>
    <x v="3"/>
    <n v="81"/>
    <s v="P_Bharatpur"/>
    <x v="4"/>
    <x v="3"/>
    <x v="8"/>
    <x v="0"/>
    <x v="2"/>
    <x v="0"/>
  </r>
  <r>
    <n v="1"/>
    <x v="250"/>
    <x v="8"/>
    <x v="1388"/>
    <x v="11"/>
    <n v="662"/>
    <s v="P_Bharatpur"/>
    <x v="0"/>
    <x v="0"/>
    <x v="8"/>
    <x v="0"/>
    <x v="2"/>
    <x v="0"/>
  </r>
  <r>
    <n v="1"/>
    <x v="318"/>
    <x v="0"/>
    <x v="1389"/>
    <x v="48"/>
    <n v="3149"/>
    <m/>
    <x v="1"/>
    <x v="1"/>
    <x v="0"/>
    <x v="1"/>
    <x v="0"/>
    <x v="0"/>
  </r>
  <r>
    <n v="2"/>
    <x v="318"/>
    <x v="0"/>
    <x v="1390"/>
    <x v="7"/>
    <n v="2302"/>
    <m/>
    <x v="7"/>
    <x v="5"/>
    <x v="0"/>
    <x v="1"/>
    <x v="0"/>
    <x v="0"/>
  </r>
  <r>
    <n v="3"/>
    <x v="318"/>
    <x v="0"/>
    <x v="1391"/>
    <x v="5"/>
    <n v="4907"/>
    <m/>
    <x v="1"/>
    <x v="1"/>
    <x v="0"/>
    <x v="1"/>
    <x v="0"/>
    <x v="0"/>
  </r>
  <r>
    <n v="1"/>
    <x v="318"/>
    <x v="2"/>
    <x v="1392"/>
    <x v="47"/>
    <n v="6107"/>
    <m/>
    <x v="0"/>
    <x v="0"/>
    <x v="0"/>
    <x v="1"/>
    <x v="0"/>
    <x v="2"/>
  </r>
  <r>
    <n v="1"/>
    <x v="318"/>
    <x v="4"/>
    <x v="1393"/>
    <x v="13"/>
    <n v="2825"/>
    <m/>
    <x v="11"/>
    <x v="3"/>
    <x v="0"/>
    <x v="1"/>
    <x v="0"/>
    <x v="3"/>
  </r>
  <r>
    <n v="1"/>
    <x v="319"/>
    <x v="0"/>
    <x v="1391"/>
    <x v="5"/>
    <n v="3817"/>
    <m/>
    <x v="1"/>
    <x v="1"/>
    <x v="0"/>
    <x v="1"/>
    <x v="0"/>
    <x v="0"/>
  </r>
  <r>
    <n v="1"/>
    <x v="319"/>
    <x v="2"/>
    <x v="1394"/>
    <x v="47"/>
    <n v="1378"/>
    <m/>
    <x v="0"/>
    <x v="0"/>
    <x v="0"/>
    <x v="1"/>
    <x v="0"/>
    <x v="2"/>
  </r>
  <r>
    <n v="2"/>
    <x v="319"/>
    <x v="2"/>
    <x v="1395"/>
    <x v="24"/>
    <n v="450"/>
    <m/>
    <x v="0"/>
    <x v="0"/>
    <x v="0"/>
    <x v="1"/>
    <x v="0"/>
    <x v="2"/>
  </r>
  <r>
    <n v="3"/>
    <x v="319"/>
    <x v="2"/>
    <x v="1396"/>
    <x v="24"/>
    <n v="1887"/>
    <m/>
    <x v="0"/>
    <x v="0"/>
    <x v="0"/>
    <x v="1"/>
    <x v="0"/>
    <x v="2"/>
  </r>
  <r>
    <n v="4"/>
    <x v="319"/>
    <x v="2"/>
    <x v="1397"/>
    <x v="19"/>
    <n v="323"/>
    <m/>
    <x v="4"/>
    <x v="3"/>
    <x v="0"/>
    <x v="1"/>
    <x v="0"/>
    <x v="2"/>
  </r>
  <r>
    <n v="5"/>
    <x v="319"/>
    <x v="2"/>
    <x v="1398"/>
    <x v="36"/>
    <n v="601"/>
    <m/>
    <x v="3"/>
    <x v="3"/>
    <x v="0"/>
    <x v="1"/>
    <x v="0"/>
    <x v="2"/>
  </r>
  <r>
    <n v="6"/>
    <x v="319"/>
    <x v="2"/>
    <x v="1397"/>
    <x v="19"/>
    <n v="22"/>
    <m/>
    <x v="4"/>
    <x v="3"/>
    <x v="0"/>
    <x v="1"/>
    <x v="0"/>
    <x v="2"/>
  </r>
  <r>
    <n v="1"/>
    <x v="319"/>
    <x v="1"/>
    <x v="1399"/>
    <x v="21"/>
    <n v="100"/>
    <m/>
    <x v="38"/>
    <x v="3"/>
    <x v="0"/>
    <x v="1"/>
    <x v="0"/>
    <x v="4"/>
  </r>
  <r>
    <n v="2"/>
    <x v="319"/>
    <x v="1"/>
    <x v="1400"/>
    <x v="21"/>
    <n v="104"/>
    <m/>
    <x v="9"/>
    <x v="3"/>
    <x v="0"/>
    <x v="1"/>
    <x v="0"/>
    <x v="4"/>
  </r>
  <r>
    <n v="3"/>
    <x v="319"/>
    <x v="1"/>
    <x v="1401"/>
    <x v="21"/>
    <n v="797"/>
    <m/>
    <x v="12"/>
    <x v="3"/>
    <x v="0"/>
    <x v="1"/>
    <x v="0"/>
    <x v="0"/>
  </r>
  <r>
    <n v="4"/>
    <x v="319"/>
    <x v="1"/>
    <x v="1402"/>
    <x v="21"/>
    <n v="148"/>
    <m/>
    <x v="1"/>
    <x v="1"/>
    <x v="0"/>
    <x v="1"/>
    <x v="0"/>
    <x v="0"/>
  </r>
  <r>
    <n v="1"/>
    <x v="319"/>
    <x v="4"/>
    <x v="1393"/>
    <x v="13"/>
    <n v="1084"/>
    <m/>
    <x v="11"/>
    <x v="3"/>
    <x v="0"/>
    <x v="1"/>
    <x v="0"/>
    <x v="3"/>
  </r>
  <r>
    <n v="1"/>
    <x v="320"/>
    <x v="2"/>
    <x v="1403"/>
    <x v="19"/>
    <n v="105"/>
    <m/>
    <x v="4"/>
    <x v="3"/>
    <x v="0"/>
    <x v="1"/>
    <x v="0"/>
    <x v="2"/>
  </r>
  <r>
    <n v="2"/>
    <x v="320"/>
    <x v="2"/>
    <x v="1404"/>
    <x v="19"/>
    <n v="180"/>
    <m/>
    <x v="4"/>
    <x v="3"/>
    <x v="0"/>
    <x v="1"/>
    <x v="0"/>
    <x v="2"/>
  </r>
  <r>
    <n v="3"/>
    <x v="320"/>
    <x v="2"/>
    <x v="1405"/>
    <x v="41"/>
    <n v="5828"/>
    <m/>
    <x v="8"/>
    <x v="6"/>
    <x v="0"/>
    <x v="1"/>
    <x v="0"/>
    <x v="2"/>
  </r>
  <r>
    <n v="1"/>
    <x v="321"/>
    <x v="0"/>
    <x v="9"/>
    <x v="17"/>
    <n v="149"/>
    <m/>
    <x v="3"/>
    <x v="3"/>
    <x v="0"/>
    <x v="1"/>
    <x v="0"/>
    <x v="0"/>
  </r>
  <r>
    <n v="2"/>
    <x v="321"/>
    <x v="0"/>
    <x v="1406"/>
    <x v="16"/>
    <n v="156"/>
    <m/>
    <x v="4"/>
    <x v="3"/>
    <x v="0"/>
    <x v="1"/>
    <x v="0"/>
    <x v="0"/>
  </r>
  <r>
    <n v="3"/>
    <x v="321"/>
    <x v="0"/>
    <x v="1407"/>
    <x v="11"/>
    <n v="8164"/>
    <m/>
    <x v="0"/>
    <x v="0"/>
    <x v="0"/>
    <x v="1"/>
    <x v="0"/>
    <x v="0"/>
  </r>
  <r>
    <n v="1"/>
    <x v="321"/>
    <x v="2"/>
    <x v="1408"/>
    <x v="32"/>
    <n v="4276"/>
    <m/>
    <x v="8"/>
    <x v="6"/>
    <x v="0"/>
    <x v="1"/>
    <x v="0"/>
    <x v="2"/>
  </r>
  <r>
    <n v="2"/>
    <x v="321"/>
    <x v="2"/>
    <x v="1404"/>
    <x v="19"/>
    <n v="253"/>
    <m/>
    <x v="4"/>
    <x v="3"/>
    <x v="0"/>
    <x v="1"/>
    <x v="0"/>
    <x v="2"/>
  </r>
  <r>
    <n v="3"/>
    <x v="321"/>
    <x v="2"/>
    <x v="1409"/>
    <x v="28"/>
    <n v="450"/>
    <m/>
    <x v="3"/>
    <x v="3"/>
    <x v="0"/>
    <x v="1"/>
    <x v="0"/>
    <x v="2"/>
  </r>
  <r>
    <n v="4"/>
    <x v="321"/>
    <x v="2"/>
    <x v="1410"/>
    <x v="28"/>
    <n v="677"/>
    <m/>
    <x v="3"/>
    <x v="3"/>
    <x v="0"/>
    <x v="1"/>
    <x v="0"/>
    <x v="2"/>
  </r>
  <r>
    <n v="5"/>
    <x v="321"/>
    <x v="2"/>
    <x v="1411"/>
    <x v="39"/>
    <n v="450"/>
    <m/>
    <x v="12"/>
    <x v="3"/>
    <x v="0"/>
    <x v="1"/>
    <x v="0"/>
    <x v="2"/>
  </r>
  <r>
    <n v="6"/>
    <x v="321"/>
    <x v="2"/>
    <x v="1412"/>
    <x v="39"/>
    <n v="550"/>
    <m/>
    <x v="12"/>
    <x v="3"/>
    <x v="0"/>
    <x v="1"/>
    <x v="0"/>
    <x v="2"/>
  </r>
  <r>
    <n v="7"/>
    <x v="321"/>
    <x v="2"/>
    <x v="1413"/>
    <x v="39"/>
    <n v="621"/>
    <m/>
    <x v="10"/>
    <x v="4"/>
    <x v="0"/>
    <x v="1"/>
    <x v="0"/>
    <x v="2"/>
  </r>
  <r>
    <n v="1"/>
    <x v="321"/>
    <x v="1"/>
    <x v="1402"/>
    <x v="1"/>
    <n v="1718"/>
    <m/>
    <x v="1"/>
    <x v="1"/>
    <x v="0"/>
    <x v="1"/>
    <x v="0"/>
    <x v="0"/>
  </r>
  <r>
    <n v="2"/>
    <x v="321"/>
    <x v="1"/>
    <x v="1414"/>
    <x v="1"/>
    <n v="2488"/>
    <m/>
    <x v="1"/>
    <x v="1"/>
    <x v="0"/>
    <x v="1"/>
    <x v="0"/>
    <x v="0"/>
  </r>
  <r>
    <n v="3"/>
    <x v="321"/>
    <x v="1"/>
    <x v="1415"/>
    <x v="1"/>
    <n v="1531"/>
    <m/>
    <x v="7"/>
    <x v="5"/>
    <x v="0"/>
    <x v="1"/>
    <x v="0"/>
    <x v="0"/>
  </r>
  <r>
    <n v="1"/>
    <x v="322"/>
    <x v="0"/>
    <x v="1407"/>
    <x v="11"/>
    <n v="2841"/>
    <m/>
    <x v="0"/>
    <x v="0"/>
    <x v="0"/>
    <x v="1"/>
    <x v="0"/>
    <x v="0"/>
  </r>
  <r>
    <n v="2"/>
    <x v="322"/>
    <x v="0"/>
    <x v="1416"/>
    <x v="16"/>
    <n v="311"/>
    <m/>
    <x v="4"/>
    <x v="3"/>
    <x v="0"/>
    <x v="1"/>
    <x v="0"/>
    <x v="0"/>
  </r>
  <r>
    <n v="3"/>
    <x v="322"/>
    <x v="0"/>
    <x v="16"/>
    <x v="62"/>
    <n v="761"/>
    <m/>
    <x v="8"/>
    <x v="6"/>
    <x v="0"/>
    <x v="1"/>
    <x v="0"/>
    <x v="0"/>
  </r>
  <r>
    <n v="1"/>
    <x v="322"/>
    <x v="2"/>
    <x v="1413"/>
    <x v="39"/>
    <n v="6560"/>
    <m/>
    <x v="10"/>
    <x v="4"/>
    <x v="0"/>
    <x v="1"/>
    <x v="0"/>
    <x v="2"/>
  </r>
  <r>
    <n v="2"/>
    <x v="322"/>
    <x v="2"/>
    <x v="1417"/>
    <x v="14"/>
    <n v="450"/>
    <m/>
    <x v="10"/>
    <x v="4"/>
    <x v="0"/>
    <x v="1"/>
    <x v="0"/>
    <x v="2"/>
  </r>
  <r>
    <n v="3"/>
    <x v="322"/>
    <x v="2"/>
    <x v="33"/>
    <x v="14"/>
    <n v="1342"/>
    <m/>
    <x v="10"/>
    <x v="4"/>
    <x v="0"/>
    <x v="1"/>
    <x v="0"/>
    <x v="2"/>
  </r>
  <r>
    <n v="1"/>
    <x v="322"/>
    <x v="1"/>
    <x v="1415"/>
    <x v="1"/>
    <n v="619"/>
    <m/>
    <x v="7"/>
    <x v="5"/>
    <x v="0"/>
    <x v="1"/>
    <x v="0"/>
    <x v="0"/>
  </r>
  <r>
    <n v="2"/>
    <x v="322"/>
    <x v="1"/>
    <x v="1391"/>
    <x v="1"/>
    <n v="2152"/>
    <m/>
    <x v="1"/>
    <x v="1"/>
    <x v="0"/>
    <x v="1"/>
    <x v="0"/>
    <x v="0"/>
  </r>
  <r>
    <n v="3"/>
    <x v="322"/>
    <x v="1"/>
    <x v="1418"/>
    <x v="106"/>
    <n v="279"/>
    <m/>
    <x v="8"/>
    <x v="6"/>
    <x v="0"/>
    <x v="1"/>
    <x v="0"/>
    <x v="2"/>
  </r>
  <r>
    <n v="1"/>
    <x v="323"/>
    <x v="0"/>
    <x v="16"/>
    <x v="62"/>
    <n v="3358"/>
    <m/>
    <x v="8"/>
    <x v="6"/>
    <x v="0"/>
    <x v="1"/>
    <x v="0"/>
    <x v="0"/>
  </r>
  <r>
    <n v="2"/>
    <x v="323"/>
    <x v="0"/>
    <x v="17"/>
    <x v="38"/>
    <n v="1898"/>
    <m/>
    <x v="8"/>
    <x v="6"/>
    <x v="0"/>
    <x v="1"/>
    <x v="0"/>
    <x v="0"/>
  </r>
  <r>
    <n v="3"/>
    <x v="323"/>
    <x v="0"/>
    <x v="1419"/>
    <x v="101"/>
    <n v="1496"/>
    <m/>
    <x v="8"/>
    <x v="6"/>
    <x v="0"/>
    <x v="1"/>
    <x v="0"/>
    <x v="0"/>
  </r>
  <r>
    <n v="4"/>
    <x v="323"/>
    <x v="0"/>
    <x v="1420"/>
    <x v="38"/>
    <n v="814"/>
    <m/>
    <x v="8"/>
    <x v="6"/>
    <x v="0"/>
    <x v="1"/>
    <x v="0"/>
    <x v="0"/>
  </r>
  <r>
    <n v="1"/>
    <x v="323"/>
    <x v="2"/>
    <x v="33"/>
    <x v="14"/>
    <n v="7686"/>
    <m/>
    <x v="10"/>
    <x v="4"/>
    <x v="0"/>
    <x v="1"/>
    <x v="0"/>
    <x v="2"/>
  </r>
  <r>
    <n v="1"/>
    <x v="323"/>
    <x v="1"/>
    <x v="1421"/>
    <x v="106"/>
    <n v="145"/>
    <m/>
    <x v="33"/>
    <x v="2"/>
    <x v="0"/>
    <x v="1"/>
    <x v="0"/>
    <x v="1"/>
  </r>
  <r>
    <n v="2"/>
    <x v="323"/>
    <x v="1"/>
    <x v="1391"/>
    <x v="1"/>
    <n v="4828"/>
    <m/>
    <x v="1"/>
    <x v="1"/>
    <x v="0"/>
    <x v="1"/>
    <x v="0"/>
    <x v="0"/>
  </r>
  <r>
    <n v="3"/>
    <x v="323"/>
    <x v="1"/>
    <x v="1422"/>
    <x v="1"/>
    <n v="178"/>
    <m/>
    <x v="9"/>
    <x v="2"/>
    <x v="0"/>
    <x v="1"/>
    <x v="0"/>
    <x v="1"/>
  </r>
  <r>
    <n v="4"/>
    <x v="323"/>
    <x v="1"/>
    <x v="9"/>
    <x v="1"/>
    <n v="22"/>
    <m/>
    <x v="3"/>
    <x v="3"/>
    <x v="0"/>
    <x v="1"/>
    <x v="0"/>
    <x v="0"/>
  </r>
  <r>
    <n v="5"/>
    <x v="323"/>
    <x v="1"/>
    <x v="1406"/>
    <x v="1"/>
    <n v="28"/>
    <m/>
    <x v="4"/>
    <x v="3"/>
    <x v="0"/>
    <x v="1"/>
    <x v="0"/>
    <x v="0"/>
  </r>
  <r>
    <n v="1"/>
    <x v="324"/>
    <x v="0"/>
    <x v="1420"/>
    <x v="38"/>
    <n v="4673"/>
    <m/>
    <x v="8"/>
    <x v="6"/>
    <x v="0"/>
    <x v="1"/>
    <x v="0"/>
    <x v="0"/>
  </r>
  <r>
    <n v="2"/>
    <x v="324"/>
    <x v="0"/>
    <x v="1423"/>
    <x v="16"/>
    <n v="150"/>
    <m/>
    <x v="4"/>
    <x v="3"/>
    <x v="0"/>
    <x v="1"/>
    <x v="0"/>
    <x v="0"/>
  </r>
  <r>
    <n v="3"/>
    <x v="324"/>
    <x v="0"/>
    <x v="1424"/>
    <x v="55"/>
    <n v="692"/>
    <m/>
    <x v="12"/>
    <x v="3"/>
    <x v="0"/>
    <x v="1"/>
    <x v="0"/>
    <x v="0"/>
  </r>
  <r>
    <n v="4"/>
    <x v="324"/>
    <x v="0"/>
    <x v="1425"/>
    <x v="4"/>
    <n v="1958"/>
    <m/>
    <x v="12"/>
    <x v="3"/>
    <x v="0"/>
    <x v="1"/>
    <x v="0"/>
    <x v="0"/>
  </r>
  <r>
    <n v="5"/>
    <x v="324"/>
    <x v="0"/>
    <x v="1426"/>
    <x v="44"/>
    <n v="4182"/>
    <m/>
    <x v="10"/>
    <x v="4"/>
    <x v="0"/>
    <x v="1"/>
    <x v="0"/>
    <x v="0"/>
  </r>
  <r>
    <n v="1"/>
    <x v="324"/>
    <x v="2"/>
    <x v="1427"/>
    <x v="6"/>
    <n v="450"/>
    <m/>
    <x v="10"/>
    <x v="4"/>
    <x v="0"/>
    <x v="1"/>
    <x v="0"/>
    <x v="2"/>
  </r>
  <r>
    <n v="2"/>
    <x v="324"/>
    <x v="2"/>
    <x v="1428"/>
    <x v="6"/>
    <n v="6100"/>
    <m/>
    <x v="10"/>
    <x v="4"/>
    <x v="0"/>
    <x v="1"/>
    <x v="0"/>
    <x v="2"/>
  </r>
  <r>
    <n v="1"/>
    <x v="324"/>
    <x v="4"/>
    <x v="1429"/>
    <x v="60"/>
    <n v="870"/>
    <m/>
    <x v="1"/>
    <x v="1"/>
    <x v="0"/>
    <x v="1"/>
    <x v="0"/>
    <x v="0"/>
  </r>
  <r>
    <n v="1"/>
    <x v="325"/>
    <x v="0"/>
    <x v="1426"/>
    <x v="44"/>
    <n v="1558"/>
    <m/>
    <x v="10"/>
    <x v="4"/>
    <x v="0"/>
    <x v="1"/>
    <x v="0"/>
    <x v="0"/>
  </r>
  <r>
    <n v="2"/>
    <x v="325"/>
    <x v="0"/>
    <x v="1430"/>
    <x v="43"/>
    <n v="7069"/>
    <m/>
    <x v="10"/>
    <x v="4"/>
    <x v="0"/>
    <x v="1"/>
    <x v="0"/>
    <x v="0"/>
  </r>
  <r>
    <n v="3"/>
    <x v="325"/>
    <x v="0"/>
    <x v="1431"/>
    <x v="56"/>
    <n v="1673"/>
    <m/>
    <x v="10"/>
    <x v="4"/>
    <x v="0"/>
    <x v="1"/>
    <x v="0"/>
    <x v="0"/>
  </r>
  <r>
    <n v="1"/>
    <x v="325"/>
    <x v="2"/>
    <x v="1428"/>
    <x v="6"/>
    <n v="2166"/>
    <m/>
    <x v="10"/>
    <x v="4"/>
    <x v="0"/>
    <x v="1"/>
    <x v="0"/>
    <x v="2"/>
  </r>
  <r>
    <n v="2"/>
    <x v="325"/>
    <x v="2"/>
    <x v="1432"/>
    <x v="6"/>
    <n v="500"/>
    <m/>
    <x v="12"/>
    <x v="3"/>
    <x v="0"/>
    <x v="1"/>
    <x v="0"/>
    <x v="2"/>
  </r>
  <r>
    <n v="3"/>
    <x v="325"/>
    <x v="2"/>
    <x v="1433"/>
    <x v="19"/>
    <n v="442"/>
    <m/>
    <x v="4"/>
    <x v="3"/>
    <x v="0"/>
    <x v="1"/>
    <x v="0"/>
    <x v="2"/>
  </r>
  <r>
    <n v="4"/>
    <x v="325"/>
    <x v="2"/>
    <x v="1434"/>
    <x v="47"/>
    <n v="450"/>
    <m/>
    <x v="0"/>
    <x v="0"/>
    <x v="0"/>
    <x v="1"/>
    <x v="0"/>
    <x v="2"/>
  </r>
  <r>
    <n v="5"/>
    <x v="325"/>
    <x v="2"/>
    <x v="1435"/>
    <x v="47"/>
    <n v="7517"/>
    <m/>
    <x v="0"/>
    <x v="0"/>
    <x v="0"/>
    <x v="1"/>
    <x v="0"/>
    <x v="2"/>
  </r>
  <r>
    <n v="1"/>
    <x v="325"/>
    <x v="4"/>
    <x v="1429"/>
    <x v="60"/>
    <n v="215"/>
    <m/>
    <x v="1"/>
    <x v="1"/>
    <x v="0"/>
    <x v="1"/>
    <x v="0"/>
    <x v="0"/>
  </r>
  <r>
    <n v="2"/>
    <x v="325"/>
    <x v="4"/>
    <x v="1402"/>
    <x v="60"/>
    <n v="1832"/>
    <m/>
    <x v="1"/>
    <x v="1"/>
    <x v="0"/>
    <x v="1"/>
    <x v="0"/>
    <x v="0"/>
  </r>
  <r>
    <n v="3"/>
    <x v="325"/>
    <x v="4"/>
    <x v="1414"/>
    <x v="60"/>
    <n v="865"/>
    <m/>
    <x v="1"/>
    <x v="1"/>
    <x v="0"/>
    <x v="1"/>
    <x v="0"/>
    <x v="0"/>
  </r>
  <r>
    <n v="4"/>
    <x v="325"/>
    <x v="4"/>
    <x v="1391"/>
    <x v="60"/>
    <n v="379"/>
    <m/>
    <x v="1"/>
    <x v="1"/>
    <x v="0"/>
    <x v="1"/>
    <x v="0"/>
    <x v="0"/>
  </r>
  <r>
    <n v="1"/>
    <x v="326"/>
    <x v="0"/>
    <x v="1431"/>
    <x v="56"/>
    <n v="19"/>
    <m/>
    <x v="10"/>
    <x v="4"/>
    <x v="0"/>
    <x v="1"/>
    <x v="0"/>
    <x v="0"/>
  </r>
  <r>
    <n v="2"/>
    <x v="326"/>
    <x v="0"/>
    <x v="1436"/>
    <x v="4"/>
    <n v="655"/>
    <m/>
    <x v="12"/>
    <x v="3"/>
    <x v="0"/>
    <x v="1"/>
    <x v="0"/>
    <x v="0"/>
  </r>
  <r>
    <n v="3"/>
    <x v="326"/>
    <x v="0"/>
    <x v="1437"/>
    <x v="22"/>
    <n v="5763"/>
    <m/>
    <x v="1"/>
    <x v="1"/>
    <x v="0"/>
    <x v="1"/>
    <x v="0"/>
    <x v="0"/>
  </r>
  <r>
    <n v="1"/>
    <x v="326"/>
    <x v="2"/>
    <x v="1435"/>
    <x v="47"/>
    <n v="7811"/>
    <m/>
    <x v="0"/>
    <x v="0"/>
    <x v="0"/>
    <x v="1"/>
    <x v="0"/>
    <x v="2"/>
  </r>
  <r>
    <n v="1"/>
    <x v="326"/>
    <x v="1"/>
    <x v="1423"/>
    <x v="1"/>
    <n v="17"/>
    <m/>
    <x v="4"/>
    <x v="3"/>
    <x v="0"/>
    <x v="1"/>
    <x v="0"/>
    <x v="0"/>
  </r>
  <r>
    <n v="2"/>
    <x v="326"/>
    <x v="1"/>
    <x v="1424"/>
    <x v="1"/>
    <n v="692"/>
    <m/>
    <x v="12"/>
    <x v="3"/>
    <x v="0"/>
    <x v="1"/>
    <x v="0"/>
    <x v="0"/>
  </r>
  <r>
    <n v="3"/>
    <x v="326"/>
    <x v="1"/>
    <x v="1425"/>
    <x v="1"/>
    <n v="1938"/>
    <m/>
    <x v="12"/>
    <x v="3"/>
    <x v="0"/>
    <x v="1"/>
    <x v="0"/>
    <x v="0"/>
  </r>
  <r>
    <n v="1"/>
    <x v="326"/>
    <x v="4"/>
    <x v="1391"/>
    <x v="12"/>
    <n v="508"/>
    <m/>
    <x v="1"/>
    <x v="1"/>
    <x v="0"/>
    <x v="1"/>
    <x v="0"/>
    <x v="0"/>
  </r>
  <r>
    <n v="2"/>
    <x v="326"/>
    <x v="4"/>
    <x v="77"/>
    <x v="53"/>
    <n v="776"/>
    <m/>
    <x v="11"/>
    <x v="3"/>
    <x v="0"/>
    <x v="1"/>
    <x v="0"/>
    <x v="3"/>
  </r>
  <r>
    <n v="1"/>
    <x v="327"/>
    <x v="0"/>
    <x v="1438"/>
    <x v="7"/>
    <n v="3321"/>
    <m/>
    <x v="7"/>
    <x v="5"/>
    <x v="0"/>
    <x v="1"/>
    <x v="0"/>
    <x v="0"/>
  </r>
  <r>
    <n v="2"/>
    <x v="327"/>
    <x v="0"/>
    <x v="1439"/>
    <x v="22"/>
    <n v="22"/>
    <m/>
    <x v="1"/>
    <x v="1"/>
    <x v="0"/>
    <x v="1"/>
    <x v="0"/>
    <x v="0"/>
  </r>
  <r>
    <n v="1"/>
    <x v="327"/>
    <x v="4"/>
    <x v="77"/>
    <x v="53"/>
    <n v="2878"/>
    <m/>
    <x v="11"/>
    <x v="3"/>
    <x v="0"/>
    <x v="1"/>
    <x v="0"/>
    <x v="3"/>
  </r>
  <r>
    <n v="1"/>
    <x v="328"/>
    <x v="0"/>
    <x v="1439"/>
    <x v="22"/>
    <n v="8486"/>
    <m/>
    <x v="1"/>
    <x v="1"/>
    <x v="0"/>
    <x v="1"/>
    <x v="0"/>
    <x v="0"/>
  </r>
  <r>
    <n v="2"/>
    <x v="328"/>
    <x v="0"/>
    <x v="1440"/>
    <x v="17"/>
    <n v="150"/>
    <m/>
    <x v="3"/>
    <x v="3"/>
    <x v="0"/>
    <x v="1"/>
    <x v="0"/>
    <x v="0"/>
  </r>
  <r>
    <n v="3"/>
    <x v="328"/>
    <x v="0"/>
    <x v="1441"/>
    <x v="3"/>
    <n v="82"/>
    <m/>
    <x v="4"/>
    <x v="3"/>
    <x v="0"/>
    <x v="1"/>
    <x v="0"/>
    <x v="0"/>
  </r>
  <r>
    <n v="4"/>
    <x v="328"/>
    <x v="0"/>
    <x v="1442"/>
    <x v="16"/>
    <n v="68"/>
    <m/>
    <x v="4"/>
    <x v="3"/>
    <x v="0"/>
    <x v="1"/>
    <x v="0"/>
    <x v="0"/>
  </r>
  <r>
    <n v="5"/>
    <x v="328"/>
    <x v="0"/>
    <x v="1443"/>
    <x v="2"/>
    <n v="649"/>
    <m/>
    <x v="0"/>
    <x v="0"/>
    <x v="0"/>
    <x v="1"/>
    <x v="0"/>
    <x v="0"/>
  </r>
  <r>
    <n v="1"/>
    <x v="328"/>
    <x v="2"/>
    <x v="1444"/>
    <x v="97"/>
    <n v="394"/>
    <m/>
    <x v="0"/>
    <x v="0"/>
    <x v="0"/>
    <x v="1"/>
    <x v="0"/>
    <x v="2"/>
  </r>
  <r>
    <n v="2"/>
    <x v="328"/>
    <x v="2"/>
    <x v="1445"/>
    <x v="46"/>
    <n v="450"/>
    <m/>
    <x v="0"/>
    <x v="0"/>
    <x v="0"/>
    <x v="1"/>
    <x v="0"/>
    <x v="2"/>
  </r>
  <r>
    <n v="3"/>
    <x v="328"/>
    <x v="2"/>
    <x v="1446"/>
    <x v="46"/>
    <n v="2156"/>
    <m/>
    <x v="0"/>
    <x v="0"/>
    <x v="0"/>
    <x v="1"/>
    <x v="0"/>
    <x v="2"/>
  </r>
  <r>
    <n v="1"/>
    <x v="328"/>
    <x v="5"/>
    <x v="1447"/>
    <x v="13"/>
    <n v="3280"/>
    <m/>
    <x v="11"/>
    <x v="3"/>
    <x v="0"/>
    <x v="1"/>
    <x v="0"/>
    <x v="3"/>
  </r>
  <r>
    <n v="1"/>
    <x v="328"/>
    <x v="1"/>
    <x v="1437"/>
    <x v="1"/>
    <n v="340"/>
    <m/>
    <x v="1"/>
    <x v="1"/>
    <x v="0"/>
    <x v="1"/>
    <x v="0"/>
    <x v="0"/>
  </r>
  <r>
    <n v="1"/>
    <x v="329"/>
    <x v="0"/>
    <x v="1443"/>
    <x v="2"/>
    <n v="4202"/>
    <m/>
    <x v="0"/>
    <x v="0"/>
    <x v="0"/>
    <x v="1"/>
    <x v="0"/>
    <x v="0"/>
  </r>
  <r>
    <n v="2"/>
    <x v="329"/>
    <x v="0"/>
    <x v="60"/>
    <x v="11"/>
    <n v="3415"/>
    <m/>
    <x v="0"/>
    <x v="0"/>
    <x v="0"/>
    <x v="1"/>
    <x v="0"/>
    <x v="0"/>
  </r>
  <r>
    <n v="1"/>
    <x v="329"/>
    <x v="2"/>
    <x v="1446"/>
    <x v="46"/>
    <n v="2004"/>
    <m/>
    <x v="0"/>
    <x v="0"/>
    <x v="0"/>
    <x v="1"/>
    <x v="0"/>
    <x v="2"/>
  </r>
  <r>
    <n v="1"/>
    <x v="329"/>
    <x v="1"/>
    <x v="1437"/>
    <x v="1"/>
    <n v="2987"/>
    <m/>
    <x v="1"/>
    <x v="1"/>
    <x v="0"/>
    <x v="1"/>
    <x v="0"/>
    <x v="0"/>
  </r>
  <r>
    <n v="2"/>
    <x v="329"/>
    <x v="1"/>
    <x v="1448"/>
    <x v="1"/>
    <n v="139"/>
    <m/>
    <x v="39"/>
    <x v="2"/>
    <x v="0"/>
    <x v="1"/>
    <x v="0"/>
    <x v="1"/>
  </r>
  <r>
    <n v="3"/>
    <x v="329"/>
    <x v="1"/>
    <x v="1438"/>
    <x v="1"/>
    <n v="2371"/>
    <m/>
    <x v="7"/>
    <x v="5"/>
    <x v="0"/>
    <x v="1"/>
    <x v="0"/>
    <x v="0"/>
  </r>
  <r>
    <n v="1"/>
    <x v="330"/>
    <x v="0"/>
    <x v="60"/>
    <x v="11"/>
    <n v="4722"/>
    <m/>
    <x v="0"/>
    <x v="0"/>
    <x v="0"/>
    <x v="1"/>
    <x v="0"/>
    <x v="0"/>
  </r>
  <r>
    <n v="2"/>
    <x v="330"/>
    <x v="0"/>
    <x v="67"/>
    <x v="3"/>
    <n v="300"/>
    <m/>
    <x v="4"/>
    <x v="3"/>
    <x v="0"/>
    <x v="1"/>
    <x v="0"/>
    <x v="0"/>
  </r>
  <r>
    <n v="3"/>
    <x v="330"/>
    <x v="0"/>
    <x v="1449"/>
    <x v="27"/>
    <n v="2557"/>
    <m/>
    <x v="8"/>
    <x v="6"/>
    <x v="0"/>
    <x v="1"/>
    <x v="0"/>
    <x v="0"/>
  </r>
  <r>
    <n v="1"/>
    <x v="330"/>
    <x v="2"/>
    <x v="1433"/>
    <x v="19"/>
    <n v="150"/>
    <m/>
    <x v="4"/>
    <x v="3"/>
    <x v="0"/>
    <x v="1"/>
    <x v="0"/>
    <x v="2"/>
  </r>
  <r>
    <n v="2"/>
    <x v="330"/>
    <x v="2"/>
    <x v="1450"/>
    <x v="19"/>
    <n v="110"/>
    <m/>
    <x v="4"/>
    <x v="3"/>
    <x v="0"/>
    <x v="1"/>
    <x v="0"/>
    <x v="2"/>
  </r>
  <r>
    <n v="3"/>
    <x v="330"/>
    <x v="2"/>
    <x v="53"/>
    <x v="36"/>
    <n v="823"/>
    <m/>
    <x v="3"/>
    <x v="3"/>
    <x v="0"/>
    <x v="1"/>
    <x v="0"/>
    <x v="2"/>
  </r>
  <r>
    <n v="1"/>
    <x v="330"/>
    <x v="1"/>
    <x v="1438"/>
    <x v="1"/>
    <n v="787"/>
    <m/>
    <x v="7"/>
    <x v="5"/>
    <x v="0"/>
    <x v="1"/>
    <x v="0"/>
    <x v="0"/>
  </r>
  <r>
    <n v="2"/>
    <x v="330"/>
    <x v="1"/>
    <x v="1439"/>
    <x v="1"/>
    <n v="4765"/>
    <m/>
    <x v="1"/>
    <x v="1"/>
    <x v="0"/>
    <x v="1"/>
    <x v="0"/>
    <x v="0"/>
  </r>
  <r>
    <n v="1"/>
    <x v="331"/>
    <x v="0"/>
    <x v="1451"/>
    <x v="27"/>
    <n v="1105"/>
    <m/>
    <x v="8"/>
    <x v="6"/>
    <x v="0"/>
    <x v="1"/>
    <x v="0"/>
    <x v="0"/>
  </r>
  <r>
    <n v="2"/>
    <x v="331"/>
    <x v="0"/>
    <x v="1452"/>
    <x v="38"/>
    <n v="7338"/>
    <m/>
    <x v="8"/>
    <x v="6"/>
    <x v="0"/>
    <x v="1"/>
    <x v="0"/>
    <x v="0"/>
  </r>
  <r>
    <n v="3"/>
    <x v="331"/>
    <x v="0"/>
    <x v="1453"/>
    <x v="3"/>
    <n v="154"/>
    <m/>
    <x v="4"/>
    <x v="3"/>
    <x v="0"/>
    <x v="1"/>
    <x v="0"/>
    <x v="0"/>
  </r>
  <r>
    <n v="4"/>
    <x v="331"/>
    <x v="0"/>
    <x v="1454"/>
    <x v="55"/>
    <n v="2646"/>
    <m/>
    <x v="12"/>
    <x v="3"/>
    <x v="0"/>
    <x v="1"/>
    <x v="0"/>
    <x v="0"/>
  </r>
  <r>
    <n v="5"/>
    <x v="331"/>
    <x v="0"/>
    <x v="1455"/>
    <x v="44"/>
    <n v="362"/>
    <m/>
    <x v="14"/>
    <x v="4"/>
    <x v="0"/>
    <x v="1"/>
    <x v="0"/>
    <x v="0"/>
  </r>
  <r>
    <n v="1"/>
    <x v="331"/>
    <x v="2"/>
    <x v="53"/>
    <x v="36"/>
    <n v="127"/>
    <m/>
    <x v="3"/>
    <x v="3"/>
    <x v="0"/>
    <x v="1"/>
    <x v="0"/>
    <x v="2"/>
  </r>
  <r>
    <n v="2"/>
    <x v="331"/>
    <x v="2"/>
    <x v="1456"/>
    <x v="6"/>
    <n v="450"/>
    <m/>
    <x v="12"/>
    <x v="3"/>
    <x v="0"/>
    <x v="1"/>
    <x v="0"/>
    <x v="2"/>
  </r>
  <r>
    <n v="3"/>
    <x v="331"/>
    <x v="2"/>
    <x v="1457"/>
    <x v="6"/>
    <n v="550"/>
    <m/>
    <x v="12"/>
    <x v="3"/>
    <x v="0"/>
    <x v="1"/>
    <x v="0"/>
    <x v="2"/>
  </r>
  <r>
    <n v="4"/>
    <x v="331"/>
    <x v="2"/>
    <x v="1458"/>
    <x v="6"/>
    <n v="6759"/>
    <m/>
    <x v="14"/>
    <x v="4"/>
    <x v="0"/>
    <x v="1"/>
    <x v="0"/>
    <x v="2"/>
  </r>
  <r>
    <n v="1"/>
    <x v="331"/>
    <x v="1"/>
    <x v="1439"/>
    <x v="1"/>
    <n v="1639"/>
    <m/>
    <x v="1"/>
    <x v="1"/>
    <x v="0"/>
    <x v="1"/>
    <x v="0"/>
    <x v="0"/>
  </r>
  <r>
    <n v="2"/>
    <x v="331"/>
    <x v="1"/>
    <x v="944"/>
    <x v="1"/>
    <n v="126"/>
    <m/>
    <x v="29"/>
    <x v="2"/>
    <x v="0"/>
    <x v="1"/>
    <x v="0"/>
    <x v="1"/>
  </r>
  <r>
    <n v="3"/>
    <x v="331"/>
    <x v="1"/>
    <x v="1440"/>
    <x v="1"/>
    <n v="57"/>
    <m/>
    <x v="3"/>
    <x v="3"/>
    <x v="0"/>
    <x v="1"/>
    <x v="0"/>
    <x v="0"/>
  </r>
  <r>
    <n v="4"/>
    <x v="331"/>
    <x v="1"/>
    <x v="1459"/>
    <x v="1"/>
    <n v="57"/>
    <m/>
    <x v="4"/>
    <x v="3"/>
    <x v="0"/>
    <x v="1"/>
    <x v="0"/>
    <x v="0"/>
  </r>
  <r>
    <n v="5"/>
    <x v="331"/>
    <x v="1"/>
    <x v="1460"/>
    <x v="1"/>
    <n v="85"/>
    <m/>
    <x v="0"/>
    <x v="0"/>
    <x v="0"/>
    <x v="1"/>
    <x v="0"/>
    <x v="4"/>
  </r>
  <r>
    <n v="6"/>
    <x v="331"/>
    <x v="1"/>
    <x v="1443"/>
    <x v="1"/>
    <n v="2408"/>
    <m/>
    <x v="0"/>
    <x v="0"/>
    <x v="0"/>
    <x v="1"/>
    <x v="0"/>
    <x v="0"/>
  </r>
  <r>
    <n v="7"/>
    <x v="331"/>
    <x v="1"/>
    <x v="60"/>
    <x v="1"/>
    <n v="2083"/>
    <m/>
    <x v="0"/>
    <x v="0"/>
    <x v="0"/>
    <x v="1"/>
    <x v="0"/>
    <x v="0"/>
  </r>
  <r>
    <n v="1"/>
    <x v="332"/>
    <x v="0"/>
    <x v="1455"/>
    <x v="44"/>
    <n v="4286"/>
    <m/>
    <x v="14"/>
    <x v="4"/>
    <x v="0"/>
    <x v="1"/>
    <x v="0"/>
    <x v="0"/>
  </r>
  <r>
    <n v="2"/>
    <x v="332"/>
    <x v="0"/>
    <x v="1461"/>
    <x v="58"/>
    <n v="5257"/>
    <m/>
    <x v="14"/>
    <x v="4"/>
    <x v="0"/>
    <x v="1"/>
    <x v="0"/>
    <x v="0"/>
  </r>
  <r>
    <n v="1"/>
    <x v="332"/>
    <x v="2"/>
    <x v="1458"/>
    <x v="29"/>
    <n v="2100"/>
    <m/>
    <x v="14"/>
    <x v="4"/>
    <x v="0"/>
    <x v="1"/>
    <x v="0"/>
    <x v="2"/>
  </r>
  <r>
    <n v="2"/>
    <x v="332"/>
    <x v="2"/>
    <x v="1462"/>
    <x v="29"/>
    <n v="450"/>
    <m/>
    <x v="14"/>
    <x v="4"/>
    <x v="0"/>
    <x v="1"/>
    <x v="0"/>
    <x v="2"/>
  </r>
  <r>
    <n v="3"/>
    <x v="332"/>
    <x v="2"/>
    <x v="1463"/>
    <x v="14"/>
    <n v="898"/>
    <m/>
    <x v="14"/>
    <x v="4"/>
    <x v="0"/>
    <x v="1"/>
    <x v="0"/>
    <x v="2"/>
  </r>
  <r>
    <n v="1"/>
    <x v="332"/>
    <x v="1"/>
    <x v="60"/>
    <x v="1"/>
    <n v="1735"/>
    <m/>
    <x v="0"/>
    <x v="0"/>
    <x v="0"/>
    <x v="1"/>
    <x v="0"/>
    <x v="0"/>
  </r>
  <r>
    <n v="2"/>
    <x v="332"/>
    <x v="1"/>
    <x v="67"/>
    <x v="1"/>
    <n v="84"/>
    <m/>
    <x v="4"/>
    <x v="3"/>
    <x v="0"/>
    <x v="1"/>
    <x v="0"/>
    <x v="0"/>
  </r>
  <r>
    <n v="3"/>
    <x v="332"/>
    <x v="1"/>
    <x v="1447"/>
    <x v="106"/>
    <n v="1077"/>
    <m/>
    <x v="11"/>
    <x v="3"/>
    <x v="0"/>
    <x v="1"/>
    <x v="0"/>
    <x v="3"/>
  </r>
  <r>
    <n v="4"/>
    <x v="332"/>
    <x v="1"/>
    <x v="1432"/>
    <x v="106"/>
    <n v="479"/>
    <m/>
    <x v="12"/>
    <x v="3"/>
    <x v="0"/>
    <x v="1"/>
    <x v="0"/>
    <x v="2"/>
  </r>
  <r>
    <n v="5"/>
    <x v="332"/>
    <x v="1"/>
    <x v="1433"/>
    <x v="106"/>
    <n v="179"/>
    <m/>
    <x v="4"/>
    <x v="3"/>
    <x v="0"/>
    <x v="1"/>
    <x v="0"/>
    <x v="2"/>
  </r>
  <r>
    <n v="6"/>
    <x v="332"/>
    <x v="1"/>
    <x v="1464"/>
    <x v="106"/>
    <n v="66"/>
    <m/>
    <x v="2"/>
    <x v="2"/>
    <x v="0"/>
    <x v="1"/>
    <x v="0"/>
    <x v="1"/>
  </r>
  <r>
    <n v="7"/>
    <x v="332"/>
    <x v="1"/>
    <x v="1433"/>
    <x v="106"/>
    <n v="143"/>
    <m/>
    <x v="4"/>
    <x v="3"/>
    <x v="0"/>
    <x v="1"/>
    <x v="0"/>
    <x v="2"/>
  </r>
  <r>
    <n v="8"/>
    <x v="332"/>
    <x v="1"/>
    <x v="53"/>
    <x v="106"/>
    <n v="950"/>
    <m/>
    <x v="3"/>
    <x v="3"/>
    <x v="0"/>
    <x v="1"/>
    <x v="0"/>
    <x v="2"/>
  </r>
  <r>
    <n v="9"/>
    <x v="332"/>
    <x v="1"/>
    <x v="54"/>
    <x v="106"/>
    <n v="55"/>
    <m/>
    <x v="12"/>
    <x v="3"/>
    <x v="0"/>
    <x v="1"/>
    <x v="0"/>
    <x v="2"/>
  </r>
  <r>
    <n v="1"/>
    <x v="333"/>
    <x v="0"/>
    <x v="1461"/>
    <x v="58"/>
    <n v="2205"/>
    <m/>
    <x v="14"/>
    <x v="4"/>
    <x v="0"/>
    <x v="1"/>
    <x v="0"/>
    <x v="0"/>
  </r>
  <r>
    <n v="2"/>
    <x v="333"/>
    <x v="0"/>
    <x v="1465"/>
    <x v="17"/>
    <n v="648"/>
    <m/>
    <x v="12"/>
    <x v="3"/>
    <x v="0"/>
    <x v="1"/>
    <x v="0"/>
    <x v="0"/>
  </r>
  <r>
    <n v="3"/>
    <x v="333"/>
    <x v="0"/>
    <x v="1466"/>
    <x v="5"/>
    <n v="5549"/>
    <m/>
    <x v="1"/>
    <x v="1"/>
    <x v="0"/>
    <x v="1"/>
    <x v="0"/>
    <x v="0"/>
  </r>
  <r>
    <n v="1"/>
    <x v="333"/>
    <x v="2"/>
    <x v="1463"/>
    <x v="14"/>
    <n v="8246"/>
    <m/>
    <x v="14"/>
    <x v="4"/>
    <x v="0"/>
    <x v="1"/>
    <x v="0"/>
    <x v="2"/>
  </r>
  <r>
    <n v="1"/>
    <x v="333"/>
    <x v="1"/>
    <x v="54"/>
    <x v="106"/>
    <n v="395"/>
    <m/>
    <x v="12"/>
    <x v="3"/>
    <x v="0"/>
    <x v="1"/>
    <x v="0"/>
    <x v="2"/>
  </r>
  <r>
    <n v="2"/>
    <x v="333"/>
    <x v="1"/>
    <x v="1457"/>
    <x v="106"/>
    <n v="265"/>
    <m/>
    <x v="12"/>
    <x v="3"/>
    <x v="0"/>
    <x v="1"/>
    <x v="0"/>
    <x v="2"/>
  </r>
  <r>
    <n v="3"/>
    <x v="333"/>
    <x v="1"/>
    <x v="1467"/>
    <x v="1"/>
    <n v="1928"/>
    <m/>
    <x v="40"/>
    <x v="3"/>
    <x v="0"/>
    <x v="1"/>
    <x v="0"/>
    <x v="4"/>
  </r>
  <r>
    <n v="1"/>
    <x v="333"/>
    <x v="4"/>
    <x v="1468"/>
    <x v="61"/>
    <n v="888"/>
    <m/>
    <x v="1"/>
    <x v="1"/>
    <x v="0"/>
    <x v="1"/>
    <x v="0"/>
    <x v="0"/>
  </r>
  <r>
    <n v="2"/>
    <x v="333"/>
    <x v="4"/>
    <x v="1469"/>
    <x v="61"/>
    <n v="149"/>
    <m/>
    <x v="41"/>
    <x v="2"/>
    <x v="0"/>
    <x v="1"/>
    <x v="0"/>
    <x v="1"/>
  </r>
  <r>
    <n v="3"/>
    <x v="333"/>
    <x v="4"/>
    <x v="1437"/>
    <x v="61"/>
    <n v="839"/>
    <m/>
    <x v="1"/>
    <x v="1"/>
    <x v="0"/>
    <x v="1"/>
    <x v="0"/>
    <x v="0"/>
  </r>
  <r>
    <n v="1"/>
    <x v="334"/>
    <x v="0"/>
    <x v="1466"/>
    <x v="5"/>
    <n v="264"/>
    <m/>
    <x v="1"/>
    <x v="1"/>
    <x v="0"/>
    <x v="1"/>
    <x v="0"/>
    <x v="0"/>
  </r>
  <r>
    <n v="2"/>
    <x v="334"/>
    <x v="0"/>
    <x v="1470"/>
    <x v="23"/>
    <n v="3521"/>
    <m/>
    <x v="7"/>
    <x v="5"/>
    <x v="0"/>
    <x v="1"/>
    <x v="0"/>
    <x v="0"/>
  </r>
  <r>
    <n v="1"/>
    <x v="334"/>
    <x v="2"/>
    <x v="1471"/>
    <x v="19"/>
    <n v="471"/>
    <m/>
    <x v="4"/>
    <x v="3"/>
    <x v="0"/>
    <x v="1"/>
    <x v="0"/>
    <x v="2"/>
  </r>
  <r>
    <n v="2"/>
    <x v="334"/>
    <x v="2"/>
    <x v="1472"/>
    <x v="70"/>
    <n v="1050"/>
    <m/>
    <x v="8"/>
    <x v="6"/>
    <x v="0"/>
    <x v="1"/>
    <x v="0"/>
    <x v="2"/>
  </r>
  <r>
    <n v="3"/>
    <x v="334"/>
    <x v="2"/>
    <x v="1473"/>
    <x v="70"/>
    <n v="4470"/>
    <m/>
    <x v="8"/>
    <x v="6"/>
    <x v="0"/>
    <x v="1"/>
    <x v="0"/>
    <x v="2"/>
  </r>
  <r>
    <n v="1"/>
    <x v="334"/>
    <x v="4"/>
    <x v="1437"/>
    <x v="61"/>
    <n v="1601"/>
    <m/>
    <x v="1"/>
    <x v="1"/>
    <x v="0"/>
    <x v="1"/>
    <x v="0"/>
    <x v="0"/>
  </r>
  <r>
    <n v="2"/>
    <x v="334"/>
    <x v="4"/>
    <x v="1439"/>
    <x v="61"/>
    <n v="1146"/>
    <m/>
    <x v="1"/>
    <x v="1"/>
    <x v="0"/>
    <x v="1"/>
    <x v="0"/>
    <x v="0"/>
  </r>
  <r>
    <n v="1"/>
    <x v="335"/>
    <x v="0"/>
    <x v="1474"/>
    <x v="5"/>
    <n v="1974"/>
    <m/>
    <x v="1"/>
    <x v="1"/>
    <x v="0"/>
    <x v="1"/>
    <x v="0"/>
    <x v="0"/>
  </r>
  <r>
    <n v="2"/>
    <x v="335"/>
    <x v="0"/>
    <x v="96"/>
    <x v="22"/>
    <n v="4306"/>
    <m/>
    <x v="1"/>
    <x v="1"/>
    <x v="0"/>
    <x v="1"/>
    <x v="0"/>
    <x v="0"/>
  </r>
  <r>
    <n v="1"/>
    <x v="335"/>
    <x v="2"/>
    <x v="1473"/>
    <x v="70"/>
    <n v="8439"/>
    <m/>
    <x v="8"/>
    <x v="6"/>
    <x v="0"/>
    <x v="1"/>
    <x v="0"/>
    <x v="2"/>
  </r>
  <r>
    <n v="2"/>
    <x v="335"/>
    <x v="2"/>
    <x v="1475"/>
    <x v="32"/>
    <n v="707"/>
    <m/>
    <x v="8"/>
    <x v="6"/>
    <x v="0"/>
    <x v="1"/>
    <x v="0"/>
    <x v="2"/>
  </r>
  <r>
    <n v="1"/>
    <x v="336"/>
    <x v="0"/>
    <x v="96"/>
    <x v="22"/>
    <n v="6215"/>
    <m/>
    <x v="1"/>
    <x v="1"/>
    <x v="0"/>
    <x v="1"/>
    <x v="0"/>
    <x v="0"/>
  </r>
  <r>
    <n v="2"/>
    <x v="336"/>
    <x v="0"/>
    <x v="1476"/>
    <x v="4"/>
    <n v="150"/>
    <m/>
    <x v="3"/>
    <x v="3"/>
    <x v="0"/>
    <x v="1"/>
    <x v="0"/>
    <x v="0"/>
  </r>
  <r>
    <n v="3"/>
    <x v="336"/>
    <x v="0"/>
    <x v="1477"/>
    <x v="3"/>
    <n v="150"/>
    <m/>
    <x v="4"/>
    <x v="3"/>
    <x v="0"/>
    <x v="1"/>
    <x v="0"/>
    <x v="0"/>
  </r>
  <r>
    <n v="4"/>
    <x v="336"/>
    <x v="0"/>
    <x v="1478"/>
    <x v="2"/>
    <n v="2531"/>
    <m/>
    <x v="0"/>
    <x v="0"/>
    <x v="0"/>
    <x v="1"/>
    <x v="0"/>
    <x v="0"/>
  </r>
  <r>
    <n v="1"/>
    <x v="336"/>
    <x v="2"/>
    <x v="1475"/>
    <x v="94"/>
    <n v="49"/>
    <m/>
    <x v="8"/>
    <x v="6"/>
    <x v="0"/>
    <x v="1"/>
    <x v="0"/>
    <x v="2"/>
  </r>
  <r>
    <n v="2"/>
    <x v="336"/>
    <x v="2"/>
    <x v="1471"/>
    <x v="19"/>
    <n v="630"/>
    <m/>
    <x v="4"/>
    <x v="3"/>
    <x v="0"/>
    <x v="1"/>
    <x v="0"/>
    <x v="2"/>
  </r>
  <r>
    <n v="3"/>
    <x v="336"/>
    <x v="2"/>
    <x v="1479"/>
    <x v="28"/>
    <n v="4480"/>
    <m/>
    <x v="3"/>
    <x v="3"/>
    <x v="0"/>
    <x v="1"/>
    <x v="0"/>
    <x v="2"/>
  </r>
  <r>
    <n v="4"/>
    <x v="336"/>
    <x v="2"/>
    <x v="1480"/>
    <x v="36"/>
    <n v="327"/>
    <m/>
    <x v="3"/>
    <x v="3"/>
    <x v="0"/>
    <x v="1"/>
    <x v="0"/>
    <x v="2"/>
  </r>
  <r>
    <n v="5"/>
    <x v="336"/>
    <x v="2"/>
    <x v="1481"/>
    <x v="6"/>
    <n v="270"/>
    <m/>
    <x v="20"/>
    <x v="3"/>
    <x v="0"/>
    <x v="1"/>
    <x v="0"/>
    <x v="2"/>
  </r>
  <r>
    <n v="1"/>
    <x v="336"/>
    <x v="1"/>
    <x v="1466"/>
    <x v="1"/>
    <n v="4235"/>
    <m/>
    <x v="1"/>
    <x v="1"/>
    <x v="0"/>
    <x v="1"/>
    <x v="0"/>
    <x v="0"/>
  </r>
  <r>
    <n v="2"/>
    <x v="336"/>
    <x v="1"/>
    <x v="1470"/>
    <x v="1"/>
    <n v="813"/>
    <m/>
    <x v="7"/>
    <x v="5"/>
    <x v="0"/>
    <x v="1"/>
    <x v="0"/>
    <x v="0"/>
  </r>
  <r>
    <n v="1"/>
    <x v="337"/>
    <x v="0"/>
    <x v="1478"/>
    <x v="2"/>
    <n v="8072"/>
    <m/>
    <x v="0"/>
    <x v="0"/>
    <x v="0"/>
    <x v="1"/>
    <x v="0"/>
    <x v="0"/>
  </r>
  <r>
    <n v="1"/>
    <x v="337"/>
    <x v="2"/>
    <x v="1482"/>
    <x v="6"/>
    <n v="180"/>
    <m/>
    <x v="12"/>
    <x v="3"/>
    <x v="0"/>
    <x v="1"/>
    <x v="0"/>
    <x v="2"/>
  </r>
  <r>
    <n v="2"/>
    <x v="337"/>
    <x v="2"/>
    <x v="1483"/>
    <x v="6"/>
    <n v="550"/>
    <m/>
    <x v="12"/>
    <x v="3"/>
    <x v="0"/>
    <x v="1"/>
    <x v="0"/>
    <x v="2"/>
  </r>
  <r>
    <n v="3"/>
    <x v="337"/>
    <x v="2"/>
    <x v="1484"/>
    <x v="6"/>
    <n v="7503"/>
    <m/>
    <x v="16"/>
    <x v="4"/>
    <x v="0"/>
    <x v="1"/>
    <x v="0"/>
    <x v="2"/>
  </r>
  <r>
    <n v="1"/>
    <x v="337"/>
    <x v="1"/>
    <x v="1470"/>
    <x v="1"/>
    <n v="2542"/>
    <m/>
    <x v="7"/>
    <x v="5"/>
    <x v="0"/>
    <x v="1"/>
    <x v="0"/>
    <x v="0"/>
  </r>
  <r>
    <n v="2"/>
    <x v="337"/>
    <x v="1"/>
    <x v="1474"/>
    <x v="1"/>
    <n v="1824"/>
    <m/>
    <x v="1"/>
    <x v="1"/>
    <x v="0"/>
    <x v="1"/>
    <x v="0"/>
    <x v="0"/>
  </r>
  <r>
    <n v="3"/>
    <x v="337"/>
    <x v="1"/>
    <x v="96"/>
    <x v="1"/>
    <n v="2305"/>
    <m/>
    <x v="1"/>
    <x v="1"/>
    <x v="0"/>
    <x v="1"/>
    <x v="0"/>
    <x v="0"/>
  </r>
  <r>
    <n v="1"/>
    <x v="338"/>
    <x v="0"/>
    <x v="1478"/>
    <x v="2"/>
    <n v="1897"/>
    <m/>
    <x v="0"/>
    <x v="0"/>
    <x v="0"/>
    <x v="1"/>
    <x v="0"/>
    <x v="0"/>
  </r>
  <r>
    <n v="2"/>
    <x v="338"/>
    <x v="0"/>
    <x v="1485"/>
    <x v="3"/>
    <n v="164"/>
    <m/>
    <x v="4"/>
    <x v="3"/>
    <x v="0"/>
    <x v="1"/>
    <x v="0"/>
    <x v="0"/>
  </r>
  <r>
    <n v="3"/>
    <x v="338"/>
    <x v="0"/>
    <x v="1486"/>
    <x v="16"/>
    <n v="136"/>
    <m/>
    <x v="4"/>
    <x v="3"/>
    <x v="0"/>
    <x v="1"/>
    <x v="0"/>
    <x v="0"/>
  </r>
  <r>
    <n v="4"/>
    <x v="338"/>
    <x v="0"/>
    <x v="1487"/>
    <x v="38"/>
    <n v="3150"/>
    <m/>
    <x v="8"/>
    <x v="6"/>
    <x v="0"/>
    <x v="1"/>
    <x v="0"/>
    <x v="0"/>
  </r>
  <r>
    <n v="1"/>
    <x v="338"/>
    <x v="2"/>
    <x v="1484"/>
    <x v="6"/>
    <n v="1004"/>
    <m/>
    <x v="16"/>
    <x v="4"/>
    <x v="0"/>
    <x v="1"/>
    <x v="0"/>
    <x v="2"/>
  </r>
  <r>
    <n v="1"/>
    <x v="338"/>
    <x v="1"/>
    <x v="96"/>
    <x v="1"/>
    <n v="3585"/>
    <m/>
    <x v="1"/>
    <x v="1"/>
    <x v="0"/>
    <x v="1"/>
    <x v="0"/>
    <x v="0"/>
  </r>
  <r>
    <n v="1"/>
    <x v="339"/>
    <x v="0"/>
    <x v="1487"/>
    <x v="38"/>
    <n v="2533"/>
    <m/>
    <x v="8"/>
    <x v="6"/>
    <x v="0"/>
    <x v="1"/>
    <x v="0"/>
    <x v="0"/>
  </r>
  <r>
    <n v="2"/>
    <x v="339"/>
    <x v="0"/>
    <x v="1488"/>
    <x v="62"/>
    <n v="6331"/>
    <m/>
    <x v="8"/>
    <x v="6"/>
    <x v="0"/>
    <x v="1"/>
    <x v="0"/>
    <x v="0"/>
  </r>
  <r>
    <n v="1"/>
    <x v="339"/>
    <x v="2"/>
    <x v="1489"/>
    <x v="10"/>
    <n v="450"/>
    <m/>
    <x v="16"/>
    <x v="4"/>
    <x v="0"/>
    <x v="1"/>
    <x v="0"/>
    <x v="2"/>
  </r>
  <r>
    <n v="2"/>
    <x v="339"/>
    <x v="2"/>
    <x v="1490"/>
    <x v="10"/>
    <n v="2059"/>
    <m/>
    <x v="17"/>
    <x v="4"/>
    <x v="0"/>
    <x v="1"/>
    <x v="0"/>
    <x v="2"/>
  </r>
  <r>
    <n v="1"/>
    <x v="339"/>
    <x v="1"/>
    <x v="96"/>
    <x v="1"/>
    <n v="1656"/>
    <m/>
    <x v="1"/>
    <x v="1"/>
    <x v="0"/>
    <x v="1"/>
    <x v="0"/>
    <x v="0"/>
  </r>
  <r>
    <n v="2"/>
    <x v="339"/>
    <x v="1"/>
    <x v="1476"/>
    <x v="1"/>
    <n v="65"/>
    <m/>
    <x v="3"/>
    <x v="3"/>
    <x v="0"/>
    <x v="1"/>
    <x v="0"/>
    <x v="0"/>
  </r>
  <r>
    <n v="3"/>
    <x v="339"/>
    <x v="1"/>
    <x v="1477"/>
    <x v="1"/>
    <n v="12"/>
    <m/>
    <x v="4"/>
    <x v="3"/>
    <x v="0"/>
    <x v="1"/>
    <x v="0"/>
    <x v="0"/>
  </r>
  <r>
    <n v="1"/>
    <x v="340"/>
    <x v="0"/>
    <x v="1491"/>
    <x v="62"/>
    <n v="976"/>
    <m/>
    <x v="0"/>
    <x v="0"/>
    <x v="0"/>
    <x v="1"/>
    <x v="0"/>
    <x v="0"/>
  </r>
  <r>
    <n v="2"/>
    <x v="340"/>
    <x v="0"/>
    <x v="1492"/>
    <x v="16"/>
    <n v="150"/>
    <m/>
    <x v="4"/>
    <x v="3"/>
    <x v="0"/>
    <x v="1"/>
    <x v="0"/>
    <x v="0"/>
  </r>
  <r>
    <n v="3"/>
    <x v="340"/>
    <x v="0"/>
    <x v="1493"/>
    <x v="55"/>
    <n v="156"/>
    <m/>
    <x v="3"/>
    <x v="3"/>
    <x v="0"/>
    <x v="1"/>
    <x v="0"/>
    <x v="0"/>
  </r>
  <r>
    <n v="4"/>
    <x v="340"/>
    <x v="0"/>
    <x v="1494"/>
    <x v="48"/>
    <n v="7020"/>
    <m/>
    <x v="1"/>
    <x v="1"/>
    <x v="0"/>
    <x v="1"/>
    <x v="0"/>
    <x v="0"/>
  </r>
  <r>
    <n v="5"/>
    <x v="340"/>
    <x v="0"/>
    <x v="1495"/>
    <x v="55"/>
    <n v="2800"/>
    <m/>
    <x v="12"/>
    <x v="3"/>
    <x v="0"/>
    <x v="1"/>
    <x v="0"/>
    <x v="0"/>
  </r>
  <r>
    <n v="6"/>
    <x v="340"/>
    <x v="0"/>
    <x v="1496"/>
    <x v="57"/>
    <n v="74"/>
    <m/>
    <x v="17"/>
    <x v="4"/>
    <x v="0"/>
    <x v="1"/>
    <x v="0"/>
    <x v="0"/>
  </r>
  <r>
    <n v="1"/>
    <x v="340"/>
    <x v="2"/>
    <x v="1490"/>
    <x v="10"/>
    <n v="7783"/>
    <m/>
    <x v="17"/>
    <x v="4"/>
    <x v="0"/>
    <x v="1"/>
    <x v="0"/>
    <x v="2"/>
  </r>
  <r>
    <n v="2"/>
    <x v="340"/>
    <x v="2"/>
    <x v="1497"/>
    <x v="14"/>
    <n v="450"/>
    <m/>
    <x v="17"/>
    <x v="4"/>
    <x v="0"/>
    <x v="1"/>
    <x v="0"/>
    <x v="2"/>
  </r>
  <r>
    <n v="3"/>
    <x v="340"/>
    <x v="2"/>
    <x v="100"/>
    <x v="14"/>
    <n v="3500"/>
    <m/>
    <x v="17"/>
    <x v="4"/>
    <x v="0"/>
    <x v="1"/>
    <x v="0"/>
    <x v="2"/>
  </r>
  <r>
    <n v="1"/>
    <x v="340"/>
    <x v="4"/>
    <x v="1439"/>
    <x v="61"/>
    <n v="862"/>
    <m/>
    <x v="1"/>
    <x v="1"/>
    <x v="0"/>
    <x v="1"/>
    <x v="0"/>
    <x v="0"/>
  </r>
  <r>
    <n v="2"/>
    <x v="340"/>
    <x v="4"/>
    <x v="291"/>
    <x v="61"/>
    <n v="105"/>
    <m/>
    <x v="21"/>
    <x v="2"/>
    <x v="0"/>
    <x v="1"/>
    <x v="0"/>
    <x v="1"/>
  </r>
  <r>
    <n v="3"/>
    <x v="340"/>
    <x v="4"/>
    <x v="1466"/>
    <x v="61"/>
    <n v="1830"/>
    <m/>
    <x v="1"/>
    <x v="1"/>
    <x v="0"/>
    <x v="1"/>
    <x v="0"/>
    <x v="0"/>
  </r>
  <r>
    <n v="4"/>
    <x v="340"/>
    <x v="4"/>
    <x v="1474"/>
    <x v="61"/>
    <n v="35"/>
    <m/>
    <x v="1"/>
    <x v="1"/>
    <x v="0"/>
    <x v="1"/>
    <x v="0"/>
    <x v="0"/>
  </r>
  <r>
    <n v="1"/>
    <x v="341"/>
    <x v="0"/>
    <x v="1496"/>
    <x v="57"/>
    <n v="4086"/>
    <m/>
    <x v="17"/>
    <x v="4"/>
    <x v="0"/>
    <x v="1"/>
    <x v="0"/>
    <x v="0"/>
  </r>
  <r>
    <n v="2"/>
    <x v="341"/>
    <x v="0"/>
    <x v="1498"/>
    <x v="44"/>
    <n v="6159"/>
    <m/>
    <x v="17"/>
    <x v="4"/>
    <x v="0"/>
    <x v="1"/>
    <x v="0"/>
    <x v="0"/>
  </r>
  <r>
    <n v="3"/>
    <x v="341"/>
    <x v="0"/>
    <x v="1499"/>
    <x v="43"/>
    <n v="681"/>
    <m/>
    <x v="17"/>
    <x v="4"/>
    <x v="0"/>
    <x v="1"/>
    <x v="0"/>
    <x v="0"/>
  </r>
  <r>
    <n v="4"/>
    <x v="341"/>
    <x v="0"/>
    <x v="1500"/>
    <x v="55"/>
    <n v="189"/>
    <m/>
    <x v="12"/>
    <x v="3"/>
    <x v="0"/>
    <x v="1"/>
    <x v="0"/>
    <x v="0"/>
  </r>
  <r>
    <n v="1"/>
    <x v="341"/>
    <x v="2"/>
    <x v="100"/>
    <x v="14"/>
    <n v="1108"/>
    <m/>
    <x v="17"/>
    <x v="4"/>
    <x v="0"/>
    <x v="1"/>
    <x v="0"/>
    <x v="2"/>
  </r>
  <r>
    <n v="2"/>
    <x v="341"/>
    <x v="2"/>
    <x v="1501"/>
    <x v="14"/>
    <n v="600"/>
    <m/>
    <x v="12"/>
    <x v="3"/>
    <x v="0"/>
    <x v="1"/>
    <x v="0"/>
    <x v="2"/>
  </r>
  <r>
    <n v="3"/>
    <x v="341"/>
    <x v="2"/>
    <x v="1502"/>
    <x v="19"/>
    <n v="262"/>
    <m/>
    <x v="4"/>
    <x v="3"/>
    <x v="0"/>
    <x v="1"/>
    <x v="0"/>
    <x v="2"/>
  </r>
  <r>
    <n v="4"/>
    <x v="341"/>
    <x v="2"/>
    <x v="1503"/>
    <x v="96"/>
    <n v="450"/>
    <m/>
    <x v="0"/>
    <x v="0"/>
    <x v="0"/>
    <x v="1"/>
    <x v="0"/>
    <x v="2"/>
  </r>
  <r>
    <n v="5"/>
    <x v="341"/>
    <x v="2"/>
    <x v="1504"/>
    <x v="96"/>
    <n v="2661"/>
    <m/>
    <x v="0"/>
    <x v="0"/>
    <x v="0"/>
    <x v="1"/>
    <x v="0"/>
    <x v="2"/>
  </r>
  <r>
    <n v="6"/>
    <x v="341"/>
    <x v="2"/>
    <x v="1504"/>
    <x v="33"/>
    <n v="3530"/>
    <m/>
    <x v="0"/>
    <x v="0"/>
    <x v="0"/>
    <x v="1"/>
    <x v="0"/>
    <x v="2"/>
  </r>
  <r>
    <n v="1"/>
    <x v="341"/>
    <x v="1"/>
    <x v="1494"/>
    <x v="21"/>
    <n v="2381"/>
    <m/>
    <x v="1"/>
    <x v="1"/>
    <x v="0"/>
    <x v="1"/>
    <x v="0"/>
    <x v="0"/>
  </r>
  <r>
    <n v="1"/>
    <x v="341"/>
    <x v="4"/>
    <x v="1474"/>
    <x v="61"/>
    <n v="202"/>
    <m/>
    <x v="1"/>
    <x v="1"/>
    <x v="0"/>
    <x v="1"/>
    <x v="0"/>
    <x v="0"/>
  </r>
  <r>
    <n v="2"/>
    <x v="341"/>
    <x v="4"/>
    <x v="96"/>
    <x v="61"/>
    <n v="1960"/>
    <m/>
    <x v="1"/>
    <x v="1"/>
    <x v="0"/>
    <x v="1"/>
    <x v="0"/>
    <x v="0"/>
  </r>
  <r>
    <n v="1"/>
    <x v="342"/>
    <x v="0"/>
    <x v="1500"/>
    <x v="55"/>
    <n v="470"/>
    <m/>
    <x v="12"/>
    <x v="3"/>
    <x v="0"/>
    <x v="1"/>
    <x v="0"/>
    <x v="0"/>
  </r>
  <r>
    <n v="2"/>
    <x v="342"/>
    <x v="0"/>
    <x v="133"/>
    <x v="5"/>
    <n v="6044"/>
    <m/>
    <x v="1"/>
    <x v="1"/>
    <x v="0"/>
    <x v="1"/>
    <x v="0"/>
    <x v="0"/>
  </r>
  <r>
    <n v="3"/>
    <x v="342"/>
    <x v="0"/>
    <x v="134"/>
    <x v="7"/>
    <n v="39"/>
    <m/>
    <x v="7"/>
    <x v="5"/>
    <x v="0"/>
    <x v="1"/>
    <x v="0"/>
    <x v="0"/>
  </r>
  <r>
    <n v="1"/>
    <x v="342"/>
    <x v="2"/>
    <x v="1505"/>
    <x v="51"/>
    <n v="5331"/>
    <m/>
    <x v="0"/>
    <x v="0"/>
    <x v="0"/>
    <x v="1"/>
    <x v="0"/>
    <x v="2"/>
  </r>
  <r>
    <n v="1"/>
    <x v="342"/>
    <x v="1"/>
    <x v="1494"/>
    <x v="1"/>
    <n v="3654"/>
    <m/>
    <x v="1"/>
    <x v="1"/>
    <x v="0"/>
    <x v="1"/>
    <x v="0"/>
    <x v="0"/>
  </r>
  <r>
    <n v="2"/>
    <x v="342"/>
    <x v="1"/>
    <x v="1495"/>
    <x v="1"/>
    <n v="2504"/>
    <m/>
    <x v="12"/>
    <x v="3"/>
    <x v="0"/>
    <x v="1"/>
    <x v="0"/>
    <x v="0"/>
  </r>
  <r>
    <n v="1"/>
    <x v="342"/>
    <x v="4"/>
    <x v="96"/>
    <x v="12"/>
    <n v="168"/>
    <m/>
    <x v="1"/>
    <x v="1"/>
    <x v="0"/>
    <x v="1"/>
    <x v="0"/>
    <x v="0"/>
  </r>
  <r>
    <n v="1"/>
    <x v="343"/>
    <x v="0"/>
    <x v="134"/>
    <x v="7"/>
    <n v="3037"/>
    <m/>
    <x v="7"/>
    <x v="5"/>
    <x v="0"/>
    <x v="1"/>
    <x v="0"/>
    <x v="0"/>
  </r>
  <r>
    <n v="2"/>
    <x v="343"/>
    <x v="0"/>
    <x v="135"/>
    <x v="5"/>
    <n v="5037"/>
    <m/>
    <x v="1"/>
    <x v="1"/>
    <x v="0"/>
    <x v="1"/>
    <x v="0"/>
    <x v="0"/>
  </r>
  <r>
    <n v="1"/>
    <x v="343"/>
    <x v="2"/>
    <x v="1506"/>
    <x v="46"/>
    <n v="2063"/>
    <m/>
    <x v="0"/>
    <x v="0"/>
    <x v="0"/>
    <x v="1"/>
    <x v="0"/>
    <x v="2"/>
  </r>
  <r>
    <n v="2"/>
    <x v="343"/>
    <x v="2"/>
    <x v="1507"/>
    <x v="96"/>
    <n v="256"/>
    <m/>
    <x v="4"/>
    <x v="3"/>
    <x v="0"/>
    <x v="1"/>
    <x v="0"/>
    <x v="2"/>
  </r>
  <r>
    <n v="3"/>
    <x v="343"/>
    <x v="2"/>
    <x v="1508"/>
    <x v="103"/>
    <n v="2040"/>
    <m/>
    <x v="8"/>
    <x v="6"/>
    <x v="0"/>
    <x v="1"/>
    <x v="0"/>
    <x v="2"/>
  </r>
  <r>
    <n v="1"/>
    <x v="343"/>
    <x v="1"/>
    <x v="96"/>
    <x v="12"/>
    <n v="413"/>
    <m/>
    <x v="1"/>
    <x v="1"/>
    <x v="0"/>
    <x v="1"/>
    <x v="0"/>
    <x v="0"/>
  </r>
  <r>
    <n v="2"/>
    <x v="343"/>
    <x v="1"/>
    <x v="1509"/>
    <x v="53"/>
    <n v="2703"/>
    <m/>
    <x v="11"/>
    <x v="3"/>
    <x v="0"/>
    <x v="1"/>
    <x v="0"/>
    <x v="3"/>
  </r>
  <r>
    <n v="1"/>
    <x v="344"/>
    <x v="0"/>
    <x v="135"/>
    <x v="5"/>
    <n v="2109"/>
    <m/>
    <x v="1"/>
    <x v="1"/>
    <x v="0"/>
    <x v="1"/>
    <x v="0"/>
    <x v="0"/>
  </r>
  <r>
    <n v="2"/>
    <x v="344"/>
    <x v="0"/>
    <x v="1510"/>
    <x v="4"/>
    <n v="150"/>
    <m/>
    <x v="3"/>
    <x v="3"/>
    <x v="0"/>
    <x v="1"/>
    <x v="0"/>
    <x v="0"/>
  </r>
  <r>
    <n v="3"/>
    <x v="344"/>
    <x v="0"/>
    <x v="1511"/>
    <x v="16"/>
    <n v="150"/>
    <m/>
    <x v="4"/>
    <x v="3"/>
    <x v="0"/>
    <x v="1"/>
    <x v="0"/>
    <x v="0"/>
  </r>
  <r>
    <n v="4"/>
    <x v="344"/>
    <x v="0"/>
    <x v="1512"/>
    <x v="109"/>
    <n v="7254"/>
    <m/>
    <x v="0"/>
    <x v="0"/>
    <x v="0"/>
    <x v="1"/>
    <x v="0"/>
    <x v="0"/>
  </r>
  <r>
    <n v="1"/>
    <x v="344"/>
    <x v="2"/>
    <x v="1508"/>
    <x v="103"/>
    <n v="3064"/>
    <m/>
    <x v="8"/>
    <x v="6"/>
    <x v="0"/>
    <x v="1"/>
    <x v="0"/>
    <x v="2"/>
  </r>
  <r>
    <n v="2"/>
    <x v="344"/>
    <x v="2"/>
    <x v="1508"/>
    <x v="95"/>
    <n v="1611"/>
    <m/>
    <x v="8"/>
    <x v="6"/>
    <x v="0"/>
    <x v="1"/>
    <x v="0"/>
    <x v="2"/>
  </r>
  <r>
    <n v="3"/>
    <x v="344"/>
    <x v="2"/>
    <x v="1507"/>
    <x v="19"/>
    <n v="222"/>
    <m/>
    <x v="4"/>
    <x v="3"/>
    <x v="0"/>
    <x v="1"/>
    <x v="0"/>
    <x v="2"/>
  </r>
  <r>
    <n v="4"/>
    <x v="344"/>
    <x v="2"/>
    <x v="1513"/>
    <x v="28"/>
    <n v="1003"/>
    <m/>
    <x v="3"/>
    <x v="3"/>
    <x v="0"/>
    <x v="1"/>
    <x v="0"/>
    <x v="2"/>
  </r>
  <r>
    <n v="5"/>
    <x v="344"/>
    <x v="2"/>
    <x v="1514"/>
    <x v="10"/>
    <n v="30"/>
    <m/>
    <x v="12"/>
    <x v="3"/>
    <x v="0"/>
    <x v="1"/>
    <x v="0"/>
    <x v="2"/>
  </r>
  <r>
    <n v="1"/>
    <x v="344"/>
    <x v="1"/>
    <x v="1500"/>
    <x v="1"/>
    <n v="605"/>
    <m/>
    <x v="12"/>
    <x v="3"/>
    <x v="0"/>
    <x v="1"/>
    <x v="0"/>
    <x v="0"/>
  </r>
  <r>
    <n v="2"/>
    <x v="344"/>
    <x v="1"/>
    <x v="133"/>
    <x v="1"/>
    <n v="3607"/>
    <m/>
    <x v="1"/>
    <x v="1"/>
    <x v="0"/>
    <x v="1"/>
    <x v="0"/>
    <x v="0"/>
  </r>
  <r>
    <n v="1"/>
    <x v="345"/>
    <x v="0"/>
    <x v="1512"/>
    <x v="109"/>
    <n v="1778"/>
    <m/>
    <x v="0"/>
    <x v="0"/>
    <x v="0"/>
    <x v="1"/>
    <x v="0"/>
    <x v="0"/>
  </r>
  <r>
    <n v="2"/>
    <x v="345"/>
    <x v="0"/>
    <x v="1515"/>
    <x v="2"/>
    <n v="3968"/>
    <m/>
    <x v="0"/>
    <x v="0"/>
    <x v="0"/>
    <x v="1"/>
    <x v="0"/>
    <x v="0"/>
  </r>
  <r>
    <n v="3"/>
    <x v="345"/>
    <x v="0"/>
    <x v="1516"/>
    <x v="16"/>
    <n v="184"/>
    <m/>
    <x v="4"/>
    <x v="3"/>
    <x v="0"/>
    <x v="1"/>
    <x v="0"/>
    <x v="0"/>
  </r>
  <r>
    <n v="4"/>
    <x v="345"/>
    <x v="0"/>
    <x v="1517"/>
    <x v="4"/>
    <n v="293"/>
    <m/>
    <x v="3"/>
    <x v="3"/>
    <x v="0"/>
    <x v="1"/>
    <x v="0"/>
    <x v="0"/>
  </r>
  <r>
    <n v="5"/>
    <x v="345"/>
    <x v="0"/>
    <x v="1500"/>
    <x v="17"/>
    <n v="2107"/>
    <m/>
    <x v="12"/>
    <x v="3"/>
    <x v="0"/>
    <x v="1"/>
    <x v="0"/>
    <x v="0"/>
  </r>
  <r>
    <n v="1"/>
    <x v="345"/>
    <x v="2"/>
    <x v="1514"/>
    <x v="10"/>
    <n v="420"/>
    <m/>
    <x v="12"/>
    <x v="3"/>
    <x v="0"/>
    <x v="1"/>
    <x v="0"/>
    <x v="2"/>
  </r>
  <r>
    <n v="2"/>
    <x v="345"/>
    <x v="2"/>
    <x v="1518"/>
    <x v="10"/>
    <n v="550"/>
    <m/>
    <x v="12"/>
    <x v="3"/>
    <x v="0"/>
    <x v="1"/>
    <x v="0"/>
    <x v="2"/>
  </r>
  <r>
    <n v="3"/>
    <x v="345"/>
    <x v="2"/>
    <x v="111"/>
    <x v="10"/>
    <n v="5701"/>
    <m/>
    <x v="18"/>
    <x v="4"/>
    <x v="0"/>
    <x v="1"/>
    <x v="0"/>
    <x v="2"/>
  </r>
  <r>
    <n v="1"/>
    <x v="345"/>
    <x v="1"/>
    <x v="133"/>
    <x v="1"/>
    <n v="182"/>
    <m/>
    <x v="1"/>
    <x v="1"/>
    <x v="0"/>
    <x v="1"/>
    <x v="0"/>
    <x v="0"/>
  </r>
  <r>
    <n v="2"/>
    <x v="345"/>
    <x v="1"/>
    <x v="134"/>
    <x v="1"/>
    <n v="2915"/>
    <m/>
    <x v="7"/>
    <x v="5"/>
    <x v="0"/>
    <x v="1"/>
    <x v="0"/>
    <x v="0"/>
  </r>
  <r>
    <n v="3"/>
    <x v="345"/>
    <x v="1"/>
    <x v="135"/>
    <x v="1"/>
    <n v="3545"/>
    <m/>
    <x v="1"/>
    <x v="1"/>
    <x v="0"/>
    <x v="1"/>
    <x v="0"/>
    <x v="0"/>
  </r>
  <r>
    <n v="1"/>
    <x v="346"/>
    <x v="0"/>
    <x v="165"/>
    <x v="17"/>
    <n v="250"/>
    <m/>
    <x v="12"/>
    <x v="3"/>
    <x v="0"/>
    <x v="1"/>
    <x v="0"/>
    <x v="0"/>
  </r>
  <r>
    <n v="2"/>
    <x v="346"/>
    <x v="0"/>
    <x v="1519"/>
    <x v="58"/>
    <n v="7358"/>
    <m/>
    <x v="18"/>
    <x v="4"/>
    <x v="0"/>
    <x v="1"/>
    <x v="0"/>
    <x v="0"/>
  </r>
  <r>
    <n v="3"/>
    <x v="346"/>
    <x v="0"/>
    <x v="1520"/>
    <x v="43"/>
    <n v="1118"/>
    <m/>
    <x v="18"/>
    <x v="4"/>
    <x v="0"/>
    <x v="1"/>
    <x v="0"/>
    <x v="0"/>
  </r>
  <r>
    <n v="1"/>
    <x v="346"/>
    <x v="2"/>
    <x v="111"/>
    <x v="10"/>
    <n v="1427"/>
    <m/>
    <x v="18"/>
    <x v="4"/>
    <x v="0"/>
    <x v="1"/>
    <x v="0"/>
    <x v="2"/>
  </r>
  <r>
    <n v="2"/>
    <x v="346"/>
    <x v="2"/>
    <x v="1521"/>
    <x v="14"/>
    <n v="450"/>
    <m/>
    <x v="18"/>
    <x v="4"/>
    <x v="0"/>
    <x v="1"/>
    <x v="0"/>
    <x v="2"/>
  </r>
  <r>
    <n v="3"/>
    <x v="346"/>
    <x v="2"/>
    <x v="1522"/>
    <x v="14"/>
    <n v="5940"/>
    <m/>
    <x v="18"/>
    <x v="4"/>
    <x v="0"/>
    <x v="1"/>
    <x v="0"/>
    <x v="2"/>
  </r>
  <r>
    <n v="1"/>
    <x v="346"/>
    <x v="1"/>
    <x v="135"/>
    <x v="1"/>
    <n v="2001"/>
    <m/>
    <x v="1"/>
    <x v="1"/>
    <x v="0"/>
    <x v="1"/>
    <x v="0"/>
    <x v="0"/>
  </r>
  <r>
    <n v="2"/>
    <x v="346"/>
    <x v="1"/>
    <x v="1523"/>
    <x v="1"/>
    <n v="164"/>
    <m/>
    <x v="3"/>
    <x v="3"/>
    <x v="0"/>
    <x v="1"/>
    <x v="0"/>
    <x v="0"/>
  </r>
  <r>
    <n v="3"/>
    <x v="346"/>
    <x v="1"/>
    <x v="1501"/>
    <x v="107"/>
    <n v="600"/>
    <m/>
    <x v="12"/>
    <x v="3"/>
    <x v="0"/>
    <x v="1"/>
    <x v="0"/>
    <x v="2"/>
  </r>
  <r>
    <n v="4"/>
    <x v="346"/>
    <x v="1"/>
    <x v="1502"/>
    <x v="107"/>
    <n v="140"/>
    <m/>
    <x v="4"/>
    <x v="3"/>
    <x v="0"/>
    <x v="1"/>
    <x v="0"/>
    <x v="2"/>
  </r>
  <r>
    <n v="5"/>
    <x v="346"/>
    <x v="1"/>
    <x v="1507"/>
    <x v="107"/>
    <n v="29"/>
    <m/>
    <x v="4"/>
    <x v="3"/>
    <x v="0"/>
    <x v="1"/>
    <x v="0"/>
    <x v="2"/>
  </r>
  <r>
    <n v="6"/>
    <x v="346"/>
    <x v="1"/>
    <x v="1524"/>
    <x v="107"/>
    <n v="166"/>
    <m/>
    <x v="42"/>
    <x v="2"/>
    <x v="0"/>
    <x v="1"/>
    <x v="0"/>
    <x v="1"/>
  </r>
  <r>
    <n v="7"/>
    <x v="346"/>
    <x v="1"/>
    <x v="1507"/>
    <x v="107"/>
    <n v="174"/>
    <m/>
    <x v="4"/>
    <x v="3"/>
    <x v="0"/>
    <x v="1"/>
    <x v="0"/>
    <x v="2"/>
  </r>
  <r>
    <n v="8"/>
    <x v="346"/>
    <x v="1"/>
    <x v="1525"/>
    <x v="107"/>
    <n v="525"/>
    <m/>
    <x v="3"/>
    <x v="3"/>
    <x v="0"/>
    <x v="1"/>
    <x v="0"/>
    <x v="2"/>
  </r>
  <r>
    <n v="9"/>
    <x v="346"/>
    <x v="1"/>
    <x v="1512"/>
    <x v="1"/>
    <n v="1852"/>
    <m/>
    <x v="0"/>
    <x v="0"/>
    <x v="0"/>
    <x v="1"/>
    <x v="0"/>
    <x v="0"/>
  </r>
  <r>
    <n v="1"/>
    <x v="347"/>
    <x v="0"/>
    <x v="1520"/>
    <x v="43"/>
    <n v="3521"/>
    <m/>
    <x v="18"/>
    <x v="4"/>
    <x v="0"/>
    <x v="1"/>
    <x v="0"/>
    <x v="0"/>
  </r>
  <r>
    <n v="2"/>
    <x v="347"/>
    <x v="0"/>
    <x v="1526"/>
    <x v="17"/>
    <n v="671"/>
    <m/>
    <x v="12"/>
    <x v="3"/>
    <x v="0"/>
    <x v="1"/>
    <x v="0"/>
    <x v="0"/>
  </r>
  <r>
    <n v="3"/>
    <x v="347"/>
    <x v="0"/>
    <x v="1527"/>
    <x v="22"/>
    <n v="4172"/>
    <m/>
    <x v="1"/>
    <x v="1"/>
    <x v="0"/>
    <x v="1"/>
    <x v="0"/>
    <x v="0"/>
  </r>
  <r>
    <n v="1"/>
    <x v="347"/>
    <x v="2"/>
    <x v="1522"/>
    <x v="14"/>
    <n v="2320"/>
    <m/>
    <x v="18"/>
    <x v="4"/>
    <x v="0"/>
    <x v="1"/>
    <x v="0"/>
    <x v="2"/>
  </r>
  <r>
    <n v="2"/>
    <x v="347"/>
    <x v="2"/>
    <x v="1528"/>
    <x v="14"/>
    <n v="600"/>
    <m/>
    <x v="12"/>
    <x v="3"/>
    <x v="0"/>
    <x v="1"/>
    <x v="0"/>
    <x v="2"/>
  </r>
  <r>
    <n v="3"/>
    <x v="347"/>
    <x v="2"/>
    <x v="1507"/>
    <x v="19"/>
    <n v="401"/>
    <m/>
    <x v="4"/>
    <x v="3"/>
    <x v="0"/>
    <x v="1"/>
    <x v="0"/>
    <x v="2"/>
  </r>
  <r>
    <n v="4"/>
    <x v="347"/>
    <x v="2"/>
    <x v="1529"/>
    <x v="46"/>
    <n v="617"/>
    <m/>
    <x v="0"/>
    <x v="0"/>
    <x v="0"/>
    <x v="1"/>
    <x v="0"/>
    <x v="2"/>
  </r>
  <r>
    <n v="5"/>
    <x v="347"/>
    <x v="2"/>
    <x v="1529"/>
    <x v="33"/>
    <n v="1304"/>
    <m/>
    <x v="0"/>
    <x v="0"/>
    <x v="0"/>
    <x v="1"/>
    <x v="0"/>
    <x v="2"/>
  </r>
  <r>
    <n v="1"/>
    <x v="347"/>
    <x v="1"/>
    <x v="1512"/>
    <x v="1"/>
    <n v="1518"/>
    <m/>
    <x v="0"/>
    <x v="0"/>
    <x v="0"/>
    <x v="1"/>
    <x v="0"/>
    <x v="0"/>
  </r>
  <r>
    <n v="2"/>
    <x v="347"/>
    <x v="1"/>
    <x v="1515"/>
    <x v="1"/>
    <n v="2103"/>
    <m/>
    <x v="0"/>
    <x v="0"/>
    <x v="0"/>
    <x v="1"/>
    <x v="0"/>
    <x v="0"/>
  </r>
  <r>
    <n v="3"/>
    <x v="347"/>
    <x v="1"/>
    <x v="454"/>
    <x v="1"/>
    <n v="90"/>
    <m/>
    <x v="24"/>
    <x v="2"/>
    <x v="0"/>
    <x v="1"/>
    <x v="0"/>
    <x v="1"/>
  </r>
  <r>
    <n v="4"/>
    <x v="347"/>
    <x v="1"/>
    <x v="1516"/>
    <x v="1"/>
    <n v="92"/>
    <m/>
    <x v="4"/>
    <x v="3"/>
    <x v="0"/>
    <x v="1"/>
    <x v="0"/>
    <x v="0"/>
  </r>
  <r>
    <n v="5"/>
    <x v="347"/>
    <x v="1"/>
    <x v="1517"/>
    <x v="1"/>
    <n v="293"/>
    <m/>
    <x v="3"/>
    <x v="3"/>
    <x v="0"/>
    <x v="1"/>
    <x v="0"/>
    <x v="0"/>
  </r>
  <r>
    <n v="6"/>
    <x v="347"/>
    <x v="1"/>
    <x v="165"/>
    <x v="1"/>
    <n v="1261"/>
    <m/>
    <x v="12"/>
    <x v="3"/>
    <x v="0"/>
    <x v="1"/>
    <x v="0"/>
    <x v="0"/>
  </r>
  <r>
    <n v="1"/>
    <x v="321"/>
    <x v="0"/>
    <x v="0"/>
    <x v="11"/>
    <n v="2029"/>
    <s v="P_Tundla"/>
    <x v="0"/>
    <x v="0"/>
    <x v="0"/>
    <x v="1"/>
    <x v="0"/>
    <x v="0"/>
  </r>
  <r>
    <n v="1"/>
    <x v="325"/>
    <x v="0"/>
    <x v="1530"/>
    <x v="16"/>
    <n v="100"/>
    <s v="P_Tundla"/>
    <x v="4"/>
    <x v="3"/>
    <x v="0"/>
    <x v="1"/>
    <x v="0"/>
    <x v="0"/>
  </r>
  <r>
    <n v="2"/>
    <x v="325"/>
    <x v="0"/>
    <x v="1531"/>
    <x v="4"/>
    <n v="810"/>
    <s v="P_Tundla"/>
    <x v="3"/>
    <x v="3"/>
    <x v="0"/>
    <x v="1"/>
    <x v="0"/>
    <x v="0"/>
  </r>
  <r>
    <n v="3"/>
    <x v="325"/>
    <x v="0"/>
    <x v="1532"/>
    <x v="16"/>
    <n v="100"/>
    <s v="P_Tundla"/>
    <x v="4"/>
    <x v="3"/>
    <x v="0"/>
    <x v="1"/>
    <x v="0"/>
    <x v="0"/>
  </r>
  <r>
    <n v="4"/>
    <x v="325"/>
    <x v="0"/>
    <x v="1533"/>
    <x v="8"/>
    <n v="2135"/>
    <s v="P_Tundla"/>
    <x v="8"/>
    <x v="6"/>
    <x v="0"/>
    <x v="1"/>
    <x v="0"/>
    <x v="0"/>
  </r>
  <r>
    <n v="1"/>
    <x v="327"/>
    <x v="0"/>
    <x v="1534"/>
    <x v="27"/>
    <n v="2960"/>
    <s v="P_Tundla"/>
    <x v="8"/>
    <x v="6"/>
    <x v="0"/>
    <x v="1"/>
    <x v="0"/>
    <x v="0"/>
  </r>
  <r>
    <n v="2"/>
    <x v="327"/>
    <x v="0"/>
    <x v="1535"/>
    <x v="8"/>
    <n v="980"/>
    <s v="P_Tundla"/>
    <x v="8"/>
    <x v="6"/>
    <x v="0"/>
    <x v="1"/>
    <x v="0"/>
    <x v="0"/>
  </r>
  <r>
    <n v="1"/>
    <x v="328"/>
    <x v="0"/>
    <x v="1535"/>
    <x v="8"/>
    <n v="821"/>
    <s v="P_Tundla"/>
    <x v="8"/>
    <x v="6"/>
    <x v="0"/>
    <x v="1"/>
    <x v="0"/>
    <x v="0"/>
  </r>
  <r>
    <n v="2"/>
    <x v="328"/>
    <x v="0"/>
    <x v="16"/>
    <x v="27"/>
    <n v="1123"/>
    <s v="P_Tundla"/>
    <x v="8"/>
    <x v="6"/>
    <x v="0"/>
    <x v="1"/>
    <x v="0"/>
    <x v="0"/>
  </r>
  <r>
    <n v="3"/>
    <x v="328"/>
    <x v="0"/>
    <x v="1536"/>
    <x v="16"/>
    <n v="100"/>
    <s v="P_Tundla"/>
    <x v="4"/>
    <x v="3"/>
    <x v="0"/>
    <x v="1"/>
    <x v="0"/>
    <x v="0"/>
  </r>
  <r>
    <n v="4"/>
    <x v="328"/>
    <x v="0"/>
    <x v="1537"/>
    <x v="4"/>
    <n v="300"/>
    <s v="P_Tundla"/>
    <x v="3"/>
    <x v="3"/>
    <x v="0"/>
    <x v="1"/>
    <x v="0"/>
    <x v="0"/>
  </r>
  <r>
    <n v="5"/>
    <x v="328"/>
    <x v="0"/>
    <x v="1538"/>
    <x v="17"/>
    <n v="504"/>
    <s v="P_Tundla"/>
    <x v="3"/>
    <x v="3"/>
    <x v="0"/>
    <x v="1"/>
    <x v="0"/>
    <x v="0"/>
  </r>
  <r>
    <n v="6"/>
    <x v="328"/>
    <x v="0"/>
    <x v="1423"/>
    <x v="16"/>
    <n v="100"/>
    <s v="P_Tundla"/>
    <x v="4"/>
    <x v="3"/>
    <x v="0"/>
    <x v="1"/>
    <x v="0"/>
    <x v="0"/>
  </r>
  <r>
    <n v="7"/>
    <x v="328"/>
    <x v="0"/>
    <x v="29"/>
    <x v="2"/>
    <n v="3341"/>
    <s v="P_Tundla"/>
    <x v="0"/>
    <x v="0"/>
    <x v="0"/>
    <x v="1"/>
    <x v="0"/>
    <x v="0"/>
  </r>
  <r>
    <n v="1"/>
    <x v="329"/>
    <x v="0"/>
    <x v="29"/>
    <x v="2"/>
    <n v="3553"/>
    <s v="P_Tundla"/>
    <x v="0"/>
    <x v="0"/>
    <x v="0"/>
    <x v="1"/>
    <x v="0"/>
    <x v="0"/>
  </r>
  <r>
    <n v="2"/>
    <x v="329"/>
    <x v="0"/>
    <x v="37"/>
    <x v="11"/>
    <n v="198"/>
    <s v="P_Tundla"/>
    <x v="0"/>
    <x v="0"/>
    <x v="0"/>
    <x v="1"/>
    <x v="0"/>
    <x v="0"/>
  </r>
  <r>
    <n v="1"/>
    <x v="334"/>
    <x v="0"/>
    <x v="1539"/>
    <x v="3"/>
    <n v="107"/>
    <s v="P_Tundla"/>
    <x v="4"/>
    <x v="3"/>
    <x v="0"/>
    <x v="1"/>
    <x v="0"/>
    <x v="0"/>
  </r>
  <r>
    <n v="2"/>
    <x v="334"/>
    <x v="0"/>
    <x v="1540"/>
    <x v="17"/>
    <n v="629"/>
    <s v="P_Tundla"/>
    <x v="3"/>
    <x v="3"/>
    <x v="0"/>
    <x v="1"/>
    <x v="0"/>
    <x v="0"/>
  </r>
  <r>
    <n v="3"/>
    <x v="334"/>
    <x v="0"/>
    <x v="40"/>
    <x v="4"/>
    <n v="2177"/>
    <s v="P_Tundla"/>
    <x v="3"/>
    <x v="3"/>
    <x v="0"/>
    <x v="1"/>
    <x v="0"/>
    <x v="0"/>
  </r>
  <r>
    <n v="4"/>
    <x v="334"/>
    <x v="0"/>
    <x v="1541"/>
    <x v="3"/>
    <n v="102"/>
    <s v="P_Tundla"/>
    <x v="4"/>
    <x v="3"/>
    <x v="0"/>
    <x v="1"/>
    <x v="0"/>
    <x v="0"/>
  </r>
  <r>
    <n v="5"/>
    <x v="334"/>
    <x v="0"/>
    <x v="1542"/>
    <x v="63"/>
    <n v="4397"/>
    <s v="P_Tundla"/>
    <x v="0"/>
    <x v="0"/>
    <x v="0"/>
    <x v="1"/>
    <x v="0"/>
    <x v="0"/>
  </r>
  <r>
    <n v="1"/>
    <x v="335"/>
    <x v="0"/>
    <x v="1542"/>
    <x v="63"/>
    <n v="2682"/>
    <s v="P_Tundla"/>
    <x v="0"/>
    <x v="0"/>
    <x v="0"/>
    <x v="1"/>
    <x v="0"/>
    <x v="0"/>
  </r>
  <r>
    <n v="1"/>
    <x v="338"/>
    <x v="0"/>
    <x v="1543"/>
    <x v="11"/>
    <n v="3871"/>
    <s v="P_Tundla"/>
    <x v="0"/>
    <x v="0"/>
    <x v="0"/>
    <x v="1"/>
    <x v="0"/>
    <x v="0"/>
  </r>
  <r>
    <n v="1"/>
    <x v="339"/>
    <x v="0"/>
    <x v="1543"/>
    <x v="11"/>
    <n v="3142"/>
    <s v="P_Tundla"/>
    <x v="0"/>
    <x v="0"/>
    <x v="0"/>
    <x v="1"/>
    <x v="0"/>
    <x v="0"/>
  </r>
  <r>
    <n v="1"/>
    <x v="345"/>
    <x v="0"/>
    <x v="1544"/>
    <x v="16"/>
    <n v="50"/>
    <s v="P_Tundla"/>
    <x v="4"/>
    <x v="3"/>
    <x v="0"/>
    <x v="1"/>
    <x v="0"/>
    <x v="0"/>
  </r>
  <r>
    <n v="2"/>
    <x v="345"/>
    <x v="0"/>
    <x v="1440"/>
    <x v="4"/>
    <n v="1850"/>
    <s v="P_Tundla"/>
    <x v="3"/>
    <x v="3"/>
    <x v="0"/>
    <x v="1"/>
    <x v="0"/>
    <x v="0"/>
  </r>
  <r>
    <n v="3"/>
    <x v="345"/>
    <x v="0"/>
    <x v="1441"/>
    <x v="16"/>
    <n v="100"/>
    <s v="P_Tundla"/>
    <x v="4"/>
    <x v="3"/>
    <x v="0"/>
    <x v="1"/>
    <x v="0"/>
    <x v="0"/>
  </r>
  <r>
    <n v="4"/>
    <x v="345"/>
    <x v="0"/>
    <x v="1545"/>
    <x v="27"/>
    <n v="2777"/>
    <s v="P_Tundla"/>
    <x v="8"/>
    <x v="6"/>
    <x v="0"/>
    <x v="1"/>
    <x v="0"/>
    <x v="0"/>
  </r>
  <r>
    <n v="1"/>
    <x v="346"/>
    <x v="0"/>
    <x v="1545"/>
    <x v="27"/>
    <n v="4223"/>
    <s v="P_Tundla"/>
    <x v="8"/>
    <x v="6"/>
    <x v="0"/>
    <x v="1"/>
    <x v="0"/>
    <x v="0"/>
  </r>
  <r>
    <n v="2"/>
    <x v="346"/>
    <x v="0"/>
    <x v="59"/>
    <x v="16"/>
    <n v="200"/>
    <s v="P_Tundla"/>
    <x v="4"/>
    <x v="3"/>
    <x v="0"/>
    <x v="1"/>
    <x v="0"/>
    <x v="0"/>
  </r>
  <r>
    <n v="3"/>
    <x v="346"/>
    <x v="0"/>
    <x v="60"/>
    <x v="2"/>
    <n v="2951"/>
    <s v="P_Tundla"/>
    <x v="0"/>
    <x v="0"/>
    <x v="0"/>
    <x v="1"/>
    <x v="0"/>
    <x v="0"/>
  </r>
  <r>
    <n v="1"/>
    <x v="347"/>
    <x v="0"/>
    <x v="60"/>
    <x v="2"/>
    <n v="4347"/>
    <s v="P_Tundla"/>
    <x v="0"/>
    <x v="0"/>
    <x v="0"/>
    <x v="1"/>
    <x v="0"/>
    <x v="0"/>
  </r>
  <r>
    <n v="1"/>
    <x v="321"/>
    <x v="0"/>
    <x v="0"/>
    <x v="11"/>
    <n v="3206"/>
    <s v="P_Bharatpur"/>
    <x v="0"/>
    <x v="0"/>
    <x v="0"/>
    <x v="1"/>
    <x v="0"/>
    <x v="0"/>
  </r>
  <r>
    <n v="1"/>
    <x v="322"/>
    <x v="0"/>
    <x v="0"/>
    <x v="11"/>
    <n v="1796"/>
    <s v="P_Bharatpur"/>
    <x v="0"/>
    <x v="0"/>
    <x v="0"/>
    <x v="1"/>
    <x v="0"/>
    <x v="0"/>
  </r>
  <r>
    <n v="2"/>
    <x v="322"/>
    <x v="0"/>
    <x v="1530"/>
    <x v="16"/>
    <n v="151"/>
    <s v="P_Bharatpur"/>
    <x v="4"/>
    <x v="3"/>
    <x v="0"/>
    <x v="1"/>
    <x v="0"/>
    <x v="0"/>
  </r>
  <r>
    <n v="3"/>
    <x v="322"/>
    <x v="0"/>
    <x v="1546"/>
    <x v="62"/>
    <n v="1093"/>
    <s v="P_Bharatpur"/>
    <x v="8"/>
    <x v="6"/>
    <x v="0"/>
    <x v="1"/>
    <x v="0"/>
    <x v="0"/>
  </r>
  <r>
    <n v="4"/>
    <x v="322"/>
    <x v="0"/>
    <x v="1547"/>
    <x v="101"/>
    <n v="300"/>
    <s v="P_Bharatpur"/>
    <x v="36"/>
    <x v="7"/>
    <x v="0"/>
    <x v="1"/>
    <x v="0"/>
    <x v="0"/>
  </r>
  <r>
    <n v="5"/>
    <x v="322"/>
    <x v="0"/>
    <x v="1533"/>
    <x v="101"/>
    <n v="277"/>
    <s v="P_Bharatpur"/>
    <x v="8"/>
    <x v="6"/>
    <x v="0"/>
    <x v="1"/>
    <x v="0"/>
    <x v="0"/>
  </r>
  <r>
    <n v="6"/>
    <x v="322"/>
    <x v="0"/>
    <x v="1534"/>
    <x v="62"/>
    <n v="689"/>
    <s v="P_Bharatpur"/>
    <x v="8"/>
    <x v="6"/>
    <x v="0"/>
    <x v="1"/>
    <x v="0"/>
    <x v="0"/>
  </r>
  <r>
    <n v="1"/>
    <x v="323"/>
    <x v="0"/>
    <x v="1534"/>
    <x v="62"/>
    <n v="1486"/>
    <s v="P_Bharatpur"/>
    <x v="8"/>
    <x v="6"/>
    <x v="0"/>
    <x v="1"/>
    <x v="0"/>
    <x v="0"/>
  </r>
  <r>
    <n v="2"/>
    <x v="323"/>
    <x v="0"/>
    <x v="1416"/>
    <x v="16"/>
    <n v="80"/>
    <s v="P_Bharatpur"/>
    <x v="4"/>
    <x v="3"/>
    <x v="0"/>
    <x v="1"/>
    <x v="0"/>
    <x v="0"/>
  </r>
  <r>
    <n v="3"/>
    <x v="323"/>
    <x v="0"/>
    <x v="1548"/>
    <x v="55"/>
    <n v="2351"/>
    <s v="P_Bharatpur"/>
    <x v="3"/>
    <x v="3"/>
    <x v="0"/>
    <x v="1"/>
    <x v="0"/>
    <x v="0"/>
  </r>
  <r>
    <n v="4"/>
    <x v="323"/>
    <x v="0"/>
    <x v="1536"/>
    <x v="16"/>
    <n v="76"/>
    <s v="P_Bharatpur"/>
    <x v="4"/>
    <x v="3"/>
    <x v="0"/>
    <x v="1"/>
    <x v="0"/>
    <x v="0"/>
  </r>
  <r>
    <n v="1"/>
    <x v="329"/>
    <x v="0"/>
    <x v="1549"/>
    <x v="11"/>
    <n v="2427"/>
    <s v="P_Bharatpur"/>
    <x v="0"/>
    <x v="0"/>
    <x v="0"/>
    <x v="1"/>
    <x v="0"/>
    <x v="0"/>
  </r>
  <r>
    <n v="1"/>
    <x v="330"/>
    <x v="0"/>
    <x v="1549"/>
    <x v="111"/>
    <n v="4766"/>
    <s v="P_Bharatpur"/>
    <x v="0"/>
    <x v="0"/>
    <x v="0"/>
    <x v="1"/>
    <x v="0"/>
    <x v="0"/>
  </r>
  <r>
    <n v="1"/>
    <x v="332"/>
    <x v="0"/>
    <x v="25"/>
    <x v="3"/>
    <n v="80"/>
    <s v="P_Bharatpur"/>
    <x v="4"/>
    <x v="3"/>
    <x v="0"/>
    <x v="1"/>
    <x v="0"/>
    <x v="0"/>
  </r>
  <r>
    <n v="2"/>
    <x v="332"/>
    <x v="0"/>
    <x v="1550"/>
    <x v="55"/>
    <n v="439"/>
    <s v="P_Bharatpur"/>
    <x v="3"/>
    <x v="3"/>
    <x v="0"/>
    <x v="1"/>
    <x v="0"/>
    <x v="0"/>
  </r>
  <r>
    <n v="3"/>
    <x v="332"/>
    <x v="0"/>
    <x v="1551"/>
    <x v="3"/>
    <n v="80"/>
    <s v="P_Bharatpur"/>
    <x v="4"/>
    <x v="3"/>
    <x v="0"/>
    <x v="1"/>
    <x v="0"/>
    <x v="0"/>
  </r>
  <r>
    <n v="4"/>
    <x v="332"/>
    <x v="0"/>
    <x v="1552"/>
    <x v="8"/>
    <n v="1104"/>
    <s v="P_Bharatpur"/>
    <x v="8"/>
    <x v="6"/>
    <x v="0"/>
    <x v="1"/>
    <x v="0"/>
    <x v="0"/>
  </r>
  <r>
    <n v="5"/>
    <x v="332"/>
    <x v="0"/>
    <x v="1553"/>
    <x v="8"/>
    <n v="345"/>
    <s v="P_Bharatpur"/>
    <x v="36"/>
    <x v="7"/>
    <x v="0"/>
    <x v="1"/>
    <x v="0"/>
    <x v="0"/>
  </r>
  <r>
    <n v="6"/>
    <x v="332"/>
    <x v="0"/>
    <x v="1554"/>
    <x v="8"/>
    <n v="1198"/>
    <s v="P_Bharatpur"/>
    <x v="8"/>
    <x v="6"/>
    <x v="0"/>
    <x v="1"/>
    <x v="0"/>
    <x v="0"/>
  </r>
  <r>
    <n v="1"/>
    <x v="333"/>
    <x v="0"/>
    <x v="1554"/>
    <x v="8"/>
    <n v="883"/>
    <s v="P_Bharatpur"/>
    <x v="8"/>
    <x v="6"/>
    <x v="0"/>
    <x v="1"/>
    <x v="0"/>
    <x v="0"/>
  </r>
  <r>
    <n v="2"/>
    <x v="333"/>
    <x v="0"/>
    <x v="1555"/>
    <x v="3"/>
    <n v="80"/>
    <s v="P_Bharatpur"/>
    <x v="4"/>
    <x v="3"/>
    <x v="0"/>
    <x v="1"/>
    <x v="0"/>
    <x v="0"/>
  </r>
  <r>
    <n v="3"/>
    <x v="333"/>
    <x v="0"/>
    <x v="1556"/>
    <x v="55"/>
    <n v="354"/>
    <s v="P_Bharatpur"/>
    <x v="3"/>
    <x v="3"/>
    <x v="0"/>
    <x v="1"/>
    <x v="0"/>
    <x v="0"/>
  </r>
  <r>
    <n v="4"/>
    <x v="333"/>
    <x v="0"/>
    <x v="1557"/>
    <x v="17"/>
    <n v="619"/>
    <s v="P_Bharatpur"/>
    <x v="3"/>
    <x v="3"/>
    <x v="0"/>
    <x v="1"/>
    <x v="0"/>
    <x v="0"/>
  </r>
  <r>
    <n v="5"/>
    <x v="333"/>
    <x v="0"/>
    <x v="1558"/>
    <x v="3"/>
    <n v="74"/>
    <s v="P_Bharatpur"/>
    <x v="4"/>
    <x v="3"/>
    <x v="0"/>
    <x v="1"/>
    <x v="0"/>
    <x v="0"/>
  </r>
  <r>
    <n v="1"/>
    <x v="343"/>
    <x v="0"/>
    <x v="1559"/>
    <x v="109"/>
    <n v="2787"/>
    <s v="P_Bharatpur"/>
    <x v="0"/>
    <x v="0"/>
    <x v="0"/>
    <x v="1"/>
    <x v="0"/>
    <x v="0"/>
  </r>
  <r>
    <n v="1"/>
    <x v="344"/>
    <x v="0"/>
    <x v="1559"/>
    <x v="109"/>
    <n v="1992"/>
    <s v="P_Bharatpur"/>
    <x v="0"/>
    <x v="0"/>
    <x v="0"/>
    <x v="1"/>
    <x v="0"/>
    <x v="0"/>
  </r>
  <r>
    <n v="2"/>
    <x v="344"/>
    <x v="0"/>
    <x v="1560"/>
    <x v="86"/>
    <n v="1397"/>
    <s v="P_Bharatpur"/>
    <x v="37"/>
    <x v="8"/>
    <x v="0"/>
    <x v="1"/>
    <x v="0"/>
    <x v="0"/>
  </r>
  <r>
    <n v="3"/>
    <x v="344"/>
    <x v="0"/>
    <x v="1561"/>
    <x v="109"/>
    <n v="801"/>
    <s v="P_Bharatpur"/>
    <x v="0"/>
    <x v="0"/>
    <x v="0"/>
    <x v="1"/>
    <x v="0"/>
    <x v="0"/>
  </r>
  <r>
    <n v="4"/>
    <x v="344"/>
    <x v="0"/>
    <x v="1442"/>
    <x v="16"/>
    <n v="39"/>
    <s v="P_Bharatpur"/>
    <x v="4"/>
    <x v="3"/>
    <x v="0"/>
    <x v="1"/>
    <x v="0"/>
    <x v="0"/>
  </r>
  <r>
    <n v="1"/>
    <x v="348"/>
    <x v="0"/>
    <x v="1527"/>
    <x v="22"/>
    <n v="3210"/>
    <m/>
    <x v="1"/>
    <x v="1"/>
    <x v="1"/>
    <x v="1"/>
    <x v="0"/>
    <x v="0"/>
  </r>
  <r>
    <n v="1"/>
    <x v="348"/>
    <x v="2"/>
    <x v="1529"/>
    <x v="33"/>
    <n v="12455"/>
    <m/>
    <x v="0"/>
    <x v="0"/>
    <x v="1"/>
    <x v="1"/>
    <x v="0"/>
    <x v="2"/>
  </r>
  <r>
    <n v="1"/>
    <x v="348"/>
    <x v="1"/>
    <x v="165"/>
    <x v="1"/>
    <n v="729"/>
    <m/>
    <x v="12"/>
    <x v="3"/>
    <x v="1"/>
    <x v="1"/>
    <x v="0"/>
    <x v="0"/>
  </r>
  <r>
    <n v="1"/>
    <x v="348"/>
    <x v="4"/>
    <x v="96"/>
    <x v="61"/>
    <n v="306"/>
    <m/>
    <x v="1"/>
    <x v="1"/>
    <x v="1"/>
    <x v="1"/>
    <x v="0"/>
    <x v="0"/>
  </r>
  <r>
    <n v="2"/>
    <x v="348"/>
    <x v="4"/>
    <x v="454"/>
    <x v="61"/>
    <n v="155"/>
    <m/>
    <x v="24"/>
    <x v="2"/>
    <x v="1"/>
    <x v="1"/>
    <x v="0"/>
    <x v="1"/>
  </r>
  <r>
    <n v="3"/>
    <x v="348"/>
    <x v="4"/>
    <x v="1494"/>
    <x v="61"/>
    <n v="1152"/>
    <m/>
    <x v="1"/>
    <x v="1"/>
    <x v="1"/>
    <x v="1"/>
    <x v="0"/>
    <x v="0"/>
  </r>
  <r>
    <n v="4"/>
    <x v="348"/>
    <x v="4"/>
    <x v="133"/>
    <x v="61"/>
    <n v="2003"/>
    <m/>
    <x v="1"/>
    <x v="1"/>
    <x v="1"/>
    <x v="1"/>
    <x v="0"/>
    <x v="0"/>
  </r>
  <r>
    <n v="1"/>
    <x v="349"/>
    <x v="0"/>
    <x v="1527"/>
    <x v="22"/>
    <n v="609"/>
    <m/>
    <x v="1"/>
    <x v="1"/>
    <x v="1"/>
    <x v="1"/>
    <x v="0"/>
    <x v="0"/>
  </r>
  <r>
    <n v="2"/>
    <x v="349"/>
    <x v="0"/>
    <x v="1562"/>
    <x v="50"/>
    <n v="2409"/>
    <m/>
    <x v="7"/>
    <x v="5"/>
    <x v="1"/>
    <x v="1"/>
    <x v="0"/>
    <x v="0"/>
  </r>
  <r>
    <n v="3"/>
    <x v="349"/>
    <x v="0"/>
    <x v="1563"/>
    <x v="22"/>
    <n v="6069"/>
    <m/>
    <x v="1"/>
    <x v="1"/>
    <x v="1"/>
    <x v="1"/>
    <x v="0"/>
    <x v="0"/>
  </r>
  <r>
    <n v="1"/>
    <x v="349"/>
    <x v="2"/>
    <x v="1529"/>
    <x v="20"/>
    <n v="903"/>
    <m/>
    <x v="0"/>
    <x v="0"/>
    <x v="1"/>
    <x v="1"/>
    <x v="0"/>
    <x v="2"/>
  </r>
  <r>
    <n v="2"/>
    <x v="349"/>
    <x v="2"/>
    <x v="1507"/>
    <x v="19"/>
    <n v="49"/>
    <m/>
    <x v="4"/>
    <x v="3"/>
    <x v="1"/>
    <x v="1"/>
    <x v="0"/>
    <x v="2"/>
  </r>
  <r>
    <n v="3"/>
    <x v="349"/>
    <x v="2"/>
    <x v="1564"/>
    <x v="19"/>
    <n v="207"/>
    <m/>
    <x v="4"/>
    <x v="3"/>
    <x v="1"/>
    <x v="1"/>
    <x v="0"/>
    <x v="2"/>
  </r>
  <r>
    <n v="4"/>
    <x v="349"/>
    <x v="2"/>
    <x v="1513"/>
    <x v="28"/>
    <n v="1021"/>
    <m/>
    <x v="3"/>
    <x v="3"/>
    <x v="1"/>
    <x v="1"/>
    <x v="0"/>
    <x v="2"/>
  </r>
  <r>
    <n v="5"/>
    <x v="349"/>
    <x v="2"/>
    <x v="1565"/>
    <x v="29"/>
    <n v="450"/>
    <m/>
    <x v="12"/>
    <x v="3"/>
    <x v="1"/>
    <x v="1"/>
    <x v="0"/>
    <x v="2"/>
  </r>
  <r>
    <n v="6"/>
    <x v="349"/>
    <x v="2"/>
    <x v="118"/>
    <x v="29"/>
    <n v="550"/>
    <m/>
    <x v="12"/>
    <x v="3"/>
    <x v="1"/>
    <x v="1"/>
    <x v="0"/>
    <x v="2"/>
  </r>
  <r>
    <n v="7"/>
    <x v="349"/>
    <x v="2"/>
    <x v="1566"/>
    <x v="29"/>
    <n v="3181"/>
    <m/>
    <x v="5"/>
    <x v="4"/>
    <x v="1"/>
    <x v="1"/>
    <x v="0"/>
    <x v="2"/>
  </r>
  <r>
    <n v="1"/>
    <x v="349"/>
    <x v="4"/>
    <x v="133"/>
    <x v="83"/>
    <n v="358"/>
    <m/>
    <x v="1"/>
    <x v="1"/>
    <x v="1"/>
    <x v="1"/>
    <x v="0"/>
    <x v="0"/>
  </r>
  <r>
    <n v="2"/>
    <x v="349"/>
    <x v="4"/>
    <x v="135"/>
    <x v="83"/>
    <n v="702"/>
    <m/>
    <x v="1"/>
    <x v="1"/>
    <x v="1"/>
    <x v="1"/>
    <x v="0"/>
    <x v="0"/>
  </r>
  <r>
    <n v="1"/>
    <x v="350"/>
    <x v="0"/>
    <x v="1563"/>
    <x v="22"/>
    <n v="324"/>
    <m/>
    <x v="1"/>
    <x v="1"/>
    <x v="1"/>
    <x v="1"/>
    <x v="0"/>
    <x v="0"/>
  </r>
  <r>
    <n v="2"/>
    <x v="350"/>
    <x v="0"/>
    <x v="1567"/>
    <x v="31"/>
    <n v="150"/>
    <m/>
    <x v="3"/>
    <x v="3"/>
    <x v="1"/>
    <x v="1"/>
    <x v="0"/>
    <x v="0"/>
  </r>
  <r>
    <n v="3"/>
    <x v="350"/>
    <x v="0"/>
    <x v="1568"/>
    <x v="3"/>
    <n v="150"/>
    <m/>
    <x v="4"/>
    <x v="3"/>
    <x v="1"/>
    <x v="1"/>
    <x v="0"/>
    <x v="0"/>
  </r>
  <r>
    <n v="4"/>
    <x v="350"/>
    <x v="0"/>
    <x v="1569"/>
    <x v="101"/>
    <n v="6132"/>
    <m/>
    <x v="8"/>
    <x v="6"/>
    <x v="1"/>
    <x v="1"/>
    <x v="0"/>
    <x v="0"/>
  </r>
  <r>
    <n v="5"/>
    <x v="350"/>
    <x v="0"/>
    <x v="1570"/>
    <x v="9"/>
    <n v="3436"/>
    <m/>
    <x v="8"/>
    <x v="6"/>
    <x v="1"/>
    <x v="1"/>
    <x v="0"/>
    <x v="0"/>
  </r>
  <r>
    <n v="1"/>
    <x v="350"/>
    <x v="2"/>
    <x v="1566"/>
    <x v="29"/>
    <n v="5117"/>
    <m/>
    <x v="5"/>
    <x v="4"/>
    <x v="1"/>
    <x v="1"/>
    <x v="0"/>
    <x v="2"/>
  </r>
  <r>
    <n v="1"/>
    <x v="350"/>
    <x v="1"/>
    <x v="1527"/>
    <x v="1"/>
    <n v="4425"/>
    <m/>
    <x v="1"/>
    <x v="1"/>
    <x v="1"/>
    <x v="1"/>
    <x v="0"/>
    <x v="0"/>
  </r>
  <r>
    <n v="2"/>
    <x v="350"/>
    <x v="1"/>
    <x v="1562"/>
    <x v="1"/>
    <n v="724"/>
    <m/>
    <x v="7"/>
    <x v="5"/>
    <x v="1"/>
    <x v="1"/>
    <x v="0"/>
    <x v="0"/>
  </r>
  <r>
    <n v="1"/>
    <x v="351"/>
    <x v="0"/>
    <x v="1570"/>
    <x v="9"/>
    <n v="265"/>
    <m/>
    <x v="8"/>
    <x v="6"/>
    <x v="1"/>
    <x v="1"/>
    <x v="0"/>
    <x v="0"/>
  </r>
  <r>
    <n v="2"/>
    <x v="351"/>
    <x v="0"/>
    <x v="1571"/>
    <x v="8"/>
    <n v="1618"/>
    <m/>
    <x v="8"/>
    <x v="6"/>
    <x v="1"/>
    <x v="1"/>
    <x v="0"/>
    <x v="0"/>
  </r>
  <r>
    <n v="3"/>
    <x v="351"/>
    <x v="0"/>
    <x v="1572"/>
    <x v="38"/>
    <n v="2549"/>
    <m/>
    <x v="8"/>
    <x v="6"/>
    <x v="1"/>
    <x v="1"/>
    <x v="0"/>
    <x v="0"/>
  </r>
  <r>
    <n v="4"/>
    <x v="351"/>
    <x v="0"/>
    <x v="1573"/>
    <x v="3"/>
    <n v="450"/>
    <m/>
    <x v="4"/>
    <x v="3"/>
    <x v="1"/>
    <x v="1"/>
    <x v="0"/>
    <x v="0"/>
  </r>
  <r>
    <n v="5"/>
    <x v="351"/>
    <x v="0"/>
    <x v="1574"/>
    <x v="2"/>
    <n v="3145"/>
    <m/>
    <x v="0"/>
    <x v="0"/>
    <x v="1"/>
    <x v="1"/>
    <x v="0"/>
    <x v="0"/>
  </r>
  <r>
    <n v="1"/>
    <x v="351"/>
    <x v="1"/>
    <x v="1562"/>
    <x v="1"/>
    <n v="1566"/>
    <m/>
    <x v="7"/>
    <x v="5"/>
    <x v="1"/>
    <x v="1"/>
    <x v="0"/>
    <x v="0"/>
  </r>
  <r>
    <n v="2"/>
    <x v="351"/>
    <x v="1"/>
    <x v="1563"/>
    <x v="1"/>
    <n v="5165"/>
    <m/>
    <x v="1"/>
    <x v="1"/>
    <x v="1"/>
    <x v="1"/>
    <x v="0"/>
    <x v="0"/>
  </r>
  <r>
    <n v="1"/>
    <x v="352"/>
    <x v="0"/>
    <x v="1574"/>
    <x v="2"/>
    <n v="11678"/>
    <m/>
    <x v="0"/>
    <x v="0"/>
    <x v="1"/>
    <x v="1"/>
    <x v="0"/>
    <x v="0"/>
  </r>
  <r>
    <n v="2"/>
    <x v="352"/>
    <x v="0"/>
    <x v="1575"/>
    <x v="109"/>
    <n v="1192"/>
    <m/>
    <x v="0"/>
    <x v="0"/>
    <x v="1"/>
    <x v="1"/>
    <x v="0"/>
    <x v="0"/>
  </r>
  <r>
    <n v="1"/>
    <x v="352"/>
    <x v="2"/>
    <x v="1576"/>
    <x v="10"/>
    <n v="450"/>
    <m/>
    <x v="5"/>
    <x v="4"/>
    <x v="1"/>
    <x v="1"/>
    <x v="0"/>
    <x v="2"/>
  </r>
  <r>
    <n v="2"/>
    <x v="352"/>
    <x v="2"/>
    <x v="126"/>
    <x v="10"/>
    <n v="6437"/>
    <m/>
    <x v="19"/>
    <x v="4"/>
    <x v="1"/>
    <x v="1"/>
    <x v="0"/>
    <x v="2"/>
  </r>
  <r>
    <n v="1"/>
    <x v="352"/>
    <x v="1"/>
    <x v="1563"/>
    <x v="1"/>
    <n v="100"/>
    <m/>
    <x v="1"/>
    <x v="1"/>
    <x v="1"/>
    <x v="1"/>
    <x v="0"/>
    <x v="0"/>
  </r>
  <r>
    <n v="2"/>
    <x v="352"/>
    <x v="1"/>
    <x v="1567"/>
    <x v="1"/>
    <n v="100"/>
    <m/>
    <x v="3"/>
    <x v="3"/>
    <x v="1"/>
    <x v="1"/>
    <x v="0"/>
    <x v="0"/>
  </r>
  <r>
    <n v="3"/>
    <x v="352"/>
    <x v="1"/>
    <x v="1528"/>
    <x v="106"/>
    <n v="576"/>
    <m/>
    <x v="12"/>
    <x v="3"/>
    <x v="1"/>
    <x v="1"/>
    <x v="0"/>
    <x v="2"/>
  </r>
  <r>
    <n v="4"/>
    <x v="352"/>
    <x v="1"/>
    <x v="1507"/>
    <x v="106"/>
    <n v="84"/>
    <m/>
    <x v="4"/>
    <x v="3"/>
    <x v="1"/>
    <x v="1"/>
    <x v="0"/>
    <x v="2"/>
  </r>
  <r>
    <n v="5"/>
    <x v="352"/>
    <x v="1"/>
    <x v="1564"/>
    <x v="106"/>
    <n v="173"/>
    <m/>
    <x v="4"/>
    <x v="3"/>
    <x v="1"/>
    <x v="1"/>
    <x v="0"/>
    <x v="2"/>
  </r>
  <r>
    <n v="6"/>
    <x v="352"/>
    <x v="1"/>
    <x v="1513"/>
    <x v="106"/>
    <n v="1021"/>
    <m/>
    <x v="3"/>
    <x v="3"/>
    <x v="1"/>
    <x v="1"/>
    <x v="0"/>
    <x v="2"/>
  </r>
  <r>
    <n v="7"/>
    <x v="352"/>
    <x v="1"/>
    <x v="1528"/>
    <x v="106"/>
    <n v="450"/>
    <m/>
    <x v="12"/>
    <x v="3"/>
    <x v="1"/>
    <x v="1"/>
    <x v="0"/>
    <x v="2"/>
  </r>
  <r>
    <n v="8"/>
    <x v="352"/>
    <x v="1"/>
    <x v="118"/>
    <x v="106"/>
    <n v="451"/>
    <m/>
    <x v="12"/>
    <x v="3"/>
    <x v="1"/>
    <x v="1"/>
    <x v="0"/>
    <x v="2"/>
  </r>
  <r>
    <n v="1"/>
    <x v="352"/>
    <x v="4"/>
    <x v="135"/>
    <x v="12"/>
    <n v="987"/>
    <m/>
    <x v="1"/>
    <x v="1"/>
    <x v="1"/>
    <x v="1"/>
    <x v="0"/>
    <x v="0"/>
  </r>
  <r>
    <n v="2"/>
    <x v="352"/>
    <x v="4"/>
    <x v="1527"/>
    <x v="12"/>
    <n v="1239"/>
    <m/>
    <x v="1"/>
    <x v="1"/>
    <x v="1"/>
    <x v="1"/>
    <x v="0"/>
    <x v="0"/>
  </r>
  <r>
    <n v="1"/>
    <x v="353"/>
    <x v="0"/>
    <x v="1575"/>
    <x v="109"/>
    <n v="1444"/>
    <m/>
    <x v="0"/>
    <x v="0"/>
    <x v="1"/>
    <x v="1"/>
    <x v="0"/>
    <x v="0"/>
  </r>
  <r>
    <n v="2"/>
    <x v="353"/>
    <x v="0"/>
    <x v="1577"/>
    <x v="3"/>
    <n v="303"/>
    <m/>
    <x v="4"/>
    <x v="3"/>
    <x v="1"/>
    <x v="1"/>
    <x v="0"/>
    <x v="0"/>
  </r>
  <r>
    <n v="3"/>
    <x v="353"/>
    <x v="0"/>
    <x v="1578"/>
    <x v="31"/>
    <n v="164"/>
    <m/>
    <x v="3"/>
    <x v="3"/>
    <x v="1"/>
    <x v="1"/>
    <x v="0"/>
    <x v="0"/>
  </r>
  <r>
    <n v="4"/>
    <x v="353"/>
    <x v="0"/>
    <x v="1579"/>
    <x v="5"/>
    <n v="42"/>
    <m/>
    <x v="1"/>
    <x v="1"/>
    <x v="1"/>
    <x v="1"/>
    <x v="0"/>
    <x v="0"/>
  </r>
  <r>
    <n v="1"/>
    <x v="353"/>
    <x v="2"/>
    <x v="126"/>
    <x v="10"/>
    <n v="2733"/>
    <m/>
    <x v="19"/>
    <x v="4"/>
    <x v="1"/>
    <x v="1"/>
    <x v="0"/>
    <x v="2"/>
  </r>
  <r>
    <n v="2"/>
    <x v="353"/>
    <x v="2"/>
    <x v="1580"/>
    <x v="10"/>
    <n v="600"/>
    <m/>
    <x v="12"/>
    <x v="3"/>
    <x v="1"/>
    <x v="1"/>
    <x v="0"/>
    <x v="2"/>
  </r>
  <r>
    <n v="3"/>
    <x v="353"/>
    <x v="2"/>
    <x v="1581"/>
    <x v="19"/>
    <n v="485"/>
    <m/>
    <x v="4"/>
    <x v="3"/>
    <x v="1"/>
    <x v="1"/>
    <x v="0"/>
    <x v="2"/>
  </r>
  <r>
    <n v="4"/>
    <x v="353"/>
    <x v="2"/>
    <x v="1582"/>
    <x v="112"/>
    <n v="850"/>
    <m/>
    <x v="8"/>
    <x v="6"/>
    <x v="1"/>
    <x v="1"/>
    <x v="0"/>
    <x v="2"/>
  </r>
  <r>
    <n v="5"/>
    <x v="353"/>
    <x v="2"/>
    <x v="1583"/>
    <x v="112"/>
    <n v="1754"/>
    <m/>
    <x v="8"/>
    <x v="6"/>
    <x v="1"/>
    <x v="1"/>
    <x v="0"/>
    <x v="2"/>
  </r>
  <r>
    <n v="1"/>
    <x v="353"/>
    <x v="1"/>
    <x v="1573"/>
    <x v="1"/>
    <n v="320"/>
    <m/>
    <x v="4"/>
    <x v="3"/>
    <x v="1"/>
    <x v="1"/>
    <x v="0"/>
    <x v="0"/>
  </r>
  <r>
    <n v="2"/>
    <x v="353"/>
    <x v="1"/>
    <x v="1574"/>
    <x v="1"/>
    <n v="105"/>
    <m/>
    <x v="0"/>
    <x v="0"/>
    <x v="1"/>
    <x v="1"/>
    <x v="0"/>
    <x v="0"/>
  </r>
  <r>
    <n v="1"/>
    <x v="353"/>
    <x v="4"/>
    <x v="1527"/>
    <x v="12"/>
    <n v="2028"/>
    <m/>
    <x v="1"/>
    <x v="1"/>
    <x v="1"/>
    <x v="1"/>
    <x v="0"/>
    <x v="0"/>
  </r>
  <r>
    <n v="2"/>
    <x v="353"/>
    <x v="4"/>
    <x v="1584"/>
    <x v="53"/>
    <n v="2423"/>
    <m/>
    <x v="11"/>
    <x v="3"/>
    <x v="1"/>
    <x v="1"/>
    <x v="0"/>
    <x v="3"/>
  </r>
  <r>
    <n v="1"/>
    <x v="354"/>
    <x v="0"/>
    <x v="1579"/>
    <x v="5"/>
    <n v="10841"/>
    <m/>
    <x v="1"/>
    <x v="1"/>
    <x v="1"/>
    <x v="1"/>
    <x v="0"/>
    <x v="0"/>
  </r>
  <r>
    <n v="1"/>
    <x v="354"/>
    <x v="2"/>
    <x v="1583"/>
    <x v="112"/>
    <n v="4186"/>
    <m/>
    <x v="8"/>
    <x v="6"/>
    <x v="1"/>
    <x v="1"/>
    <x v="0"/>
    <x v="2"/>
  </r>
  <r>
    <n v="2"/>
    <x v="354"/>
    <x v="2"/>
    <x v="1585"/>
    <x v="35"/>
    <n v="850"/>
    <m/>
    <x v="8"/>
    <x v="6"/>
    <x v="1"/>
    <x v="1"/>
    <x v="0"/>
    <x v="2"/>
  </r>
  <r>
    <n v="3"/>
    <x v="354"/>
    <x v="2"/>
    <x v="1586"/>
    <x v="35"/>
    <n v="5060"/>
    <m/>
    <x v="8"/>
    <x v="6"/>
    <x v="1"/>
    <x v="1"/>
    <x v="0"/>
    <x v="2"/>
  </r>
  <r>
    <n v="1"/>
    <x v="354"/>
    <x v="1"/>
    <x v="1574"/>
    <x v="1"/>
    <n v="4581"/>
    <m/>
    <x v="0"/>
    <x v="0"/>
    <x v="1"/>
    <x v="1"/>
    <x v="0"/>
    <x v="0"/>
  </r>
  <r>
    <n v="1"/>
    <x v="355"/>
    <x v="0"/>
    <x v="1579"/>
    <x v="5"/>
    <n v="3386"/>
    <m/>
    <x v="1"/>
    <x v="1"/>
    <x v="1"/>
    <x v="1"/>
    <x v="0"/>
    <x v="0"/>
  </r>
  <r>
    <n v="2"/>
    <x v="355"/>
    <x v="0"/>
    <x v="1587"/>
    <x v="31"/>
    <n v="2693"/>
    <m/>
    <x v="12"/>
    <x v="3"/>
    <x v="1"/>
    <x v="1"/>
    <x v="0"/>
    <x v="0"/>
  </r>
  <r>
    <n v="3"/>
    <x v="355"/>
    <x v="0"/>
    <x v="1588"/>
    <x v="17"/>
    <n v="134"/>
    <m/>
    <x v="12"/>
    <x v="3"/>
    <x v="1"/>
    <x v="1"/>
    <x v="0"/>
    <x v="0"/>
  </r>
  <r>
    <n v="4"/>
    <x v="355"/>
    <x v="0"/>
    <x v="1589"/>
    <x v="44"/>
    <n v="4402"/>
    <m/>
    <x v="19"/>
    <x v="4"/>
    <x v="1"/>
    <x v="1"/>
    <x v="0"/>
    <x v="0"/>
  </r>
  <r>
    <n v="1"/>
    <x v="355"/>
    <x v="2"/>
    <x v="1586"/>
    <x v="35"/>
    <n v="2325"/>
    <m/>
    <x v="8"/>
    <x v="6"/>
    <x v="1"/>
    <x v="1"/>
    <x v="0"/>
    <x v="2"/>
  </r>
  <r>
    <n v="2"/>
    <x v="355"/>
    <x v="2"/>
    <x v="1581"/>
    <x v="19"/>
    <n v="433"/>
    <m/>
    <x v="4"/>
    <x v="3"/>
    <x v="1"/>
    <x v="1"/>
    <x v="0"/>
    <x v="2"/>
  </r>
  <r>
    <n v="3"/>
    <x v="355"/>
    <x v="2"/>
    <x v="1590"/>
    <x v="51"/>
    <n v="8112"/>
    <m/>
    <x v="0"/>
    <x v="0"/>
    <x v="1"/>
    <x v="1"/>
    <x v="0"/>
    <x v="2"/>
  </r>
  <r>
    <n v="1"/>
    <x v="355"/>
    <x v="1"/>
    <x v="1574"/>
    <x v="1"/>
    <n v="2238"/>
    <m/>
    <x v="0"/>
    <x v="0"/>
    <x v="1"/>
    <x v="1"/>
    <x v="0"/>
    <x v="0"/>
  </r>
  <r>
    <n v="2"/>
    <x v="355"/>
    <x v="1"/>
    <x v="1575"/>
    <x v="1"/>
    <n v="1325"/>
    <m/>
    <x v="0"/>
    <x v="0"/>
    <x v="1"/>
    <x v="1"/>
    <x v="0"/>
    <x v="0"/>
  </r>
  <r>
    <n v="3"/>
    <x v="355"/>
    <x v="1"/>
    <x v="1577"/>
    <x v="1"/>
    <n v="131"/>
    <m/>
    <x v="4"/>
    <x v="3"/>
    <x v="1"/>
    <x v="1"/>
    <x v="0"/>
    <x v="0"/>
  </r>
  <r>
    <n v="4"/>
    <x v="355"/>
    <x v="1"/>
    <x v="1578"/>
    <x v="1"/>
    <n v="150"/>
    <m/>
    <x v="3"/>
    <x v="3"/>
    <x v="1"/>
    <x v="1"/>
    <x v="0"/>
    <x v="0"/>
  </r>
  <r>
    <n v="5"/>
    <x v="355"/>
    <x v="1"/>
    <x v="1579"/>
    <x v="1"/>
    <n v="1905"/>
    <m/>
    <x v="1"/>
    <x v="1"/>
    <x v="1"/>
    <x v="1"/>
    <x v="0"/>
    <x v="0"/>
  </r>
  <r>
    <n v="1"/>
    <x v="356"/>
    <x v="0"/>
    <x v="1589"/>
    <x v="44"/>
    <n v="3140"/>
    <m/>
    <x v="19"/>
    <x v="4"/>
    <x v="1"/>
    <x v="1"/>
    <x v="0"/>
    <x v="0"/>
  </r>
  <r>
    <n v="2"/>
    <x v="356"/>
    <x v="0"/>
    <x v="1591"/>
    <x v="57"/>
    <n v="4345"/>
    <m/>
    <x v="19"/>
    <x v="4"/>
    <x v="1"/>
    <x v="1"/>
    <x v="0"/>
    <x v="0"/>
  </r>
  <r>
    <n v="3"/>
    <x v="356"/>
    <x v="0"/>
    <x v="1592"/>
    <x v="43"/>
    <n v="691"/>
    <m/>
    <x v="19"/>
    <x v="4"/>
    <x v="1"/>
    <x v="1"/>
    <x v="0"/>
    <x v="0"/>
  </r>
  <r>
    <n v="1"/>
    <x v="356"/>
    <x v="2"/>
    <x v="1590"/>
    <x v="51"/>
    <n v="10873"/>
    <m/>
    <x v="0"/>
    <x v="0"/>
    <x v="1"/>
    <x v="1"/>
    <x v="0"/>
    <x v="2"/>
  </r>
  <r>
    <n v="2"/>
    <x v="356"/>
    <x v="2"/>
    <x v="1581"/>
    <x v="19"/>
    <n v="171"/>
    <m/>
    <x v="4"/>
    <x v="3"/>
    <x v="1"/>
    <x v="1"/>
    <x v="0"/>
    <x v="2"/>
  </r>
  <r>
    <n v="1"/>
    <x v="356"/>
    <x v="1"/>
    <x v="1579"/>
    <x v="1"/>
    <n v="5819"/>
    <m/>
    <x v="1"/>
    <x v="1"/>
    <x v="1"/>
    <x v="1"/>
    <x v="0"/>
    <x v="0"/>
  </r>
  <r>
    <n v="1"/>
    <x v="357"/>
    <x v="0"/>
    <x v="1592"/>
    <x v="43"/>
    <n v="1422"/>
    <m/>
    <x v="19"/>
    <x v="4"/>
    <x v="1"/>
    <x v="1"/>
    <x v="0"/>
    <x v="0"/>
  </r>
  <r>
    <n v="2"/>
    <x v="357"/>
    <x v="0"/>
    <x v="1593"/>
    <x v="17"/>
    <n v="656"/>
    <m/>
    <x v="12"/>
    <x v="3"/>
    <x v="1"/>
    <x v="1"/>
    <x v="0"/>
    <x v="0"/>
  </r>
  <r>
    <n v="3"/>
    <x v="357"/>
    <x v="0"/>
    <x v="1594"/>
    <x v="48"/>
    <n v="6031"/>
    <m/>
    <x v="1"/>
    <x v="1"/>
    <x v="1"/>
    <x v="1"/>
    <x v="0"/>
    <x v="0"/>
  </r>
  <r>
    <n v="1"/>
    <x v="357"/>
    <x v="2"/>
    <x v="1581"/>
    <x v="19"/>
    <n v="77"/>
    <m/>
    <x v="4"/>
    <x v="3"/>
    <x v="1"/>
    <x v="1"/>
    <x v="0"/>
    <x v="2"/>
  </r>
  <r>
    <n v="2"/>
    <x v="357"/>
    <x v="2"/>
    <x v="1513"/>
    <x v="28"/>
    <n v="954"/>
    <m/>
    <x v="3"/>
    <x v="3"/>
    <x v="1"/>
    <x v="1"/>
    <x v="0"/>
    <x v="2"/>
  </r>
  <r>
    <n v="3"/>
    <x v="357"/>
    <x v="2"/>
    <x v="1595"/>
    <x v="6"/>
    <n v="450"/>
    <m/>
    <x v="12"/>
    <x v="3"/>
    <x v="1"/>
    <x v="1"/>
    <x v="0"/>
    <x v="2"/>
  </r>
  <r>
    <n v="4"/>
    <x v="357"/>
    <x v="2"/>
    <x v="1596"/>
    <x v="6"/>
    <n v="550"/>
    <m/>
    <x v="12"/>
    <x v="3"/>
    <x v="1"/>
    <x v="1"/>
    <x v="0"/>
    <x v="2"/>
  </r>
  <r>
    <n v="5"/>
    <x v="357"/>
    <x v="2"/>
    <x v="1597"/>
    <x v="6"/>
    <n v="5897"/>
    <m/>
    <x v="43"/>
    <x v="4"/>
    <x v="1"/>
    <x v="1"/>
    <x v="0"/>
    <x v="2"/>
  </r>
  <r>
    <n v="1"/>
    <x v="357"/>
    <x v="1"/>
    <x v="1579"/>
    <x v="1"/>
    <n v="2460"/>
    <m/>
    <x v="1"/>
    <x v="1"/>
    <x v="1"/>
    <x v="1"/>
    <x v="0"/>
    <x v="0"/>
  </r>
  <r>
    <n v="2"/>
    <x v="357"/>
    <x v="1"/>
    <x v="1587"/>
    <x v="1"/>
    <n v="2479"/>
    <m/>
    <x v="12"/>
    <x v="3"/>
    <x v="1"/>
    <x v="1"/>
    <x v="0"/>
    <x v="0"/>
  </r>
  <r>
    <n v="1"/>
    <x v="357"/>
    <x v="4"/>
    <x v="1527"/>
    <x v="60"/>
    <n v="401"/>
    <m/>
    <x v="1"/>
    <x v="1"/>
    <x v="1"/>
    <x v="1"/>
    <x v="0"/>
    <x v="0"/>
  </r>
  <r>
    <n v="2"/>
    <x v="357"/>
    <x v="4"/>
    <x v="1563"/>
    <x v="60"/>
    <n v="578"/>
    <m/>
    <x v="1"/>
    <x v="1"/>
    <x v="1"/>
    <x v="1"/>
    <x v="0"/>
    <x v="0"/>
  </r>
  <r>
    <n v="1"/>
    <x v="358"/>
    <x v="0"/>
    <x v="1594"/>
    <x v="48"/>
    <n v="1337"/>
    <m/>
    <x v="1"/>
    <x v="1"/>
    <x v="1"/>
    <x v="1"/>
    <x v="0"/>
    <x v="0"/>
  </r>
  <r>
    <n v="2"/>
    <x v="358"/>
    <x v="0"/>
    <x v="192"/>
    <x v="85"/>
    <n v="628"/>
    <m/>
    <x v="1"/>
    <x v="1"/>
    <x v="1"/>
    <x v="1"/>
    <x v="0"/>
    <x v="0"/>
  </r>
  <r>
    <n v="3"/>
    <x v="358"/>
    <x v="0"/>
    <x v="1598"/>
    <x v="7"/>
    <n v="3363"/>
    <m/>
    <x v="7"/>
    <x v="5"/>
    <x v="1"/>
    <x v="1"/>
    <x v="0"/>
    <x v="0"/>
  </r>
  <r>
    <n v="4"/>
    <x v="358"/>
    <x v="0"/>
    <x v="1599"/>
    <x v="23"/>
    <n v="643"/>
    <m/>
    <x v="7"/>
    <x v="5"/>
    <x v="1"/>
    <x v="1"/>
    <x v="0"/>
    <x v="0"/>
  </r>
  <r>
    <n v="5"/>
    <x v="358"/>
    <x v="0"/>
    <x v="1600"/>
    <x v="85"/>
    <n v="3507"/>
    <m/>
    <x v="1"/>
    <x v="1"/>
    <x v="1"/>
    <x v="1"/>
    <x v="0"/>
    <x v="0"/>
  </r>
  <r>
    <n v="6"/>
    <x v="358"/>
    <x v="0"/>
    <x v="1601"/>
    <x v="17"/>
    <n v="149"/>
    <m/>
    <x v="3"/>
    <x v="3"/>
    <x v="1"/>
    <x v="1"/>
    <x v="0"/>
    <x v="0"/>
  </r>
  <r>
    <n v="7"/>
    <x v="358"/>
    <x v="0"/>
    <x v="1602"/>
    <x v="16"/>
    <n v="301"/>
    <m/>
    <x v="4"/>
    <x v="3"/>
    <x v="1"/>
    <x v="1"/>
    <x v="0"/>
    <x v="0"/>
  </r>
  <r>
    <n v="8"/>
    <x v="358"/>
    <x v="0"/>
    <x v="1603"/>
    <x v="63"/>
    <n v="2529"/>
    <m/>
    <x v="0"/>
    <x v="0"/>
    <x v="1"/>
    <x v="1"/>
    <x v="0"/>
    <x v="0"/>
  </r>
  <r>
    <n v="1"/>
    <x v="358"/>
    <x v="2"/>
    <x v="1597"/>
    <x v="6"/>
    <n v="336"/>
    <m/>
    <x v="43"/>
    <x v="4"/>
    <x v="1"/>
    <x v="1"/>
    <x v="0"/>
    <x v="2"/>
  </r>
  <r>
    <n v="2"/>
    <x v="358"/>
    <x v="2"/>
    <x v="1604"/>
    <x v="10"/>
    <n v="450"/>
    <m/>
    <x v="43"/>
    <x v="4"/>
    <x v="1"/>
    <x v="1"/>
    <x v="0"/>
    <x v="2"/>
  </r>
  <r>
    <n v="3"/>
    <x v="358"/>
    <x v="2"/>
    <x v="1605"/>
    <x v="10"/>
    <n v="1586"/>
    <m/>
    <x v="43"/>
    <x v="4"/>
    <x v="1"/>
    <x v="1"/>
    <x v="0"/>
    <x v="2"/>
  </r>
  <r>
    <n v="1"/>
    <x v="358"/>
    <x v="1"/>
    <x v="1593"/>
    <x v="1"/>
    <n v="106"/>
    <m/>
    <x v="12"/>
    <x v="3"/>
    <x v="1"/>
    <x v="1"/>
    <x v="0"/>
    <x v="0"/>
  </r>
  <r>
    <n v="1"/>
    <x v="358"/>
    <x v="4"/>
    <x v="1563"/>
    <x v="12"/>
    <n v="802"/>
    <m/>
    <x v="1"/>
    <x v="1"/>
    <x v="1"/>
    <x v="1"/>
    <x v="0"/>
    <x v="0"/>
  </r>
  <r>
    <n v="2"/>
    <x v="358"/>
    <x v="4"/>
    <x v="1579"/>
    <x v="12"/>
    <n v="3274"/>
    <m/>
    <x v="1"/>
    <x v="1"/>
    <x v="1"/>
    <x v="1"/>
    <x v="0"/>
    <x v="0"/>
  </r>
  <r>
    <n v="1"/>
    <x v="359"/>
    <x v="0"/>
    <x v="1603"/>
    <x v="63"/>
    <n v="2855"/>
    <m/>
    <x v="0"/>
    <x v="0"/>
    <x v="1"/>
    <x v="1"/>
    <x v="0"/>
    <x v="0"/>
  </r>
  <r>
    <n v="2"/>
    <x v="359"/>
    <x v="0"/>
    <x v="1606"/>
    <x v="109"/>
    <n v="2976"/>
    <m/>
    <x v="0"/>
    <x v="0"/>
    <x v="1"/>
    <x v="1"/>
    <x v="0"/>
    <x v="0"/>
  </r>
  <r>
    <n v="3"/>
    <x v="359"/>
    <x v="0"/>
    <x v="1607"/>
    <x v="63"/>
    <n v="1407"/>
    <m/>
    <x v="0"/>
    <x v="0"/>
    <x v="1"/>
    <x v="1"/>
    <x v="0"/>
    <x v="0"/>
  </r>
  <r>
    <n v="1"/>
    <x v="359"/>
    <x v="2"/>
    <x v="1605"/>
    <x v="10"/>
    <n v="7971"/>
    <m/>
    <x v="43"/>
    <x v="4"/>
    <x v="1"/>
    <x v="1"/>
    <x v="0"/>
    <x v="2"/>
  </r>
  <r>
    <n v="1"/>
    <x v="359"/>
    <x v="1"/>
    <x v="1594"/>
    <x v="1"/>
    <n v="2589"/>
    <m/>
    <x v="1"/>
    <x v="1"/>
    <x v="1"/>
    <x v="1"/>
    <x v="0"/>
    <x v="0"/>
  </r>
  <r>
    <n v="2"/>
    <x v="359"/>
    <x v="1"/>
    <x v="192"/>
    <x v="1"/>
    <n v="585"/>
    <m/>
    <x v="1"/>
    <x v="1"/>
    <x v="1"/>
    <x v="1"/>
    <x v="0"/>
    <x v="0"/>
  </r>
  <r>
    <n v="3"/>
    <x v="359"/>
    <x v="1"/>
    <x v="1580"/>
    <x v="106"/>
    <n v="633"/>
    <m/>
    <x v="12"/>
    <x v="3"/>
    <x v="1"/>
    <x v="1"/>
    <x v="0"/>
    <x v="2"/>
  </r>
  <r>
    <n v="4"/>
    <x v="359"/>
    <x v="1"/>
    <x v="1581"/>
    <x v="106"/>
    <n v="296"/>
    <m/>
    <x v="4"/>
    <x v="3"/>
    <x v="1"/>
    <x v="1"/>
    <x v="0"/>
    <x v="2"/>
  </r>
  <r>
    <n v="5"/>
    <x v="359"/>
    <x v="1"/>
    <x v="1513"/>
    <x v="106"/>
    <n v="954"/>
    <m/>
    <x v="3"/>
    <x v="3"/>
    <x v="1"/>
    <x v="1"/>
    <x v="0"/>
    <x v="2"/>
  </r>
  <r>
    <n v="6"/>
    <x v="359"/>
    <x v="1"/>
    <x v="1608"/>
    <x v="106"/>
    <n v="450"/>
    <m/>
    <x v="12"/>
    <x v="3"/>
    <x v="1"/>
    <x v="1"/>
    <x v="0"/>
    <x v="2"/>
  </r>
  <r>
    <n v="7"/>
    <x v="359"/>
    <x v="1"/>
    <x v="1596"/>
    <x v="106"/>
    <n v="364"/>
    <m/>
    <x v="12"/>
    <x v="3"/>
    <x v="1"/>
    <x v="1"/>
    <x v="0"/>
    <x v="2"/>
  </r>
  <r>
    <n v="1"/>
    <x v="360"/>
    <x v="0"/>
    <x v="1607"/>
    <x v="63"/>
    <n v="4740"/>
    <m/>
    <x v="0"/>
    <x v="0"/>
    <x v="1"/>
    <x v="1"/>
    <x v="0"/>
    <x v="0"/>
  </r>
  <r>
    <n v="2"/>
    <x v="360"/>
    <x v="0"/>
    <x v="1609"/>
    <x v="15"/>
    <n v="1240"/>
    <m/>
    <x v="0"/>
    <x v="0"/>
    <x v="1"/>
    <x v="1"/>
    <x v="0"/>
    <x v="0"/>
  </r>
  <r>
    <n v="1"/>
    <x v="360"/>
    <x v="2"/>
    <x v="1605"/>
    <x v="10"/>
    <n v="168"/>
    <m/>
    <x v="43"/>
    <x v="4"/>
    <x v="1"/>
    <x v="1"/>
    <x v="0"/>
    <x v="2"/>
  </r>
  <r>
    <n v="2"/>
    <x v="360"/>
    <x v="2"/>
    <x v="1610"/>
    <x v="29"/>
    <n v="450"/>
    <m/>
    <x v="43"/>
    <x v="4"/>
    <x v="1"/>
    <x v="1"/>
    <x v="0"/>
    <x v="2"/>
  </r>
  <r>
    <n v="3"/>
    <x v="360"/>
    <x v="2"/>
    <x v="1611"/>
    <x v="29"/>
    <n v="4164"/>
    <m/>
    <x v="10"/>
    <x v="4"/>
    <x v="1"/>
    <x v="1"/>
    <x v="0"/>
    <x v="2"/>
  </r>
  <r>
    <n v="4"/>
    <x v="360"/>
    <x v="2"/>
    <x v="1612"/>
    <x v="29"/>
    <n v="500"/>
    <m/>
    <x v="12"/>
    <x v="3"/>
    <x v="1"/>
    <x v="1"/>
    <x v="0"/>
    <x v="2"/>
  </r>
  <r>
    <n v="1"/>
    <x v="360"/>
    <x v="1"/>
    <x v="192"/>
    <x v="1"/>
    <n v="254"/>
    <m/>
    <x v="1"/>
    <x v="1"/>
    <x v="1"/>
    <x v="1"/>
    <x v="0"/>
    <x v="0"/>
  </r>
  <r>
    <n v="2"/>
    <x v="360"/>
    <x v="1"/>
    <x v="1598"/>
    <x v="1"/>
    <n v="3265"/>
    <m/>
    <x v="7"/>
    <x v="5"/>
    <x v="1"/>
    <x v="1"/>
    <x v="0"/>
    <x v="0"/>
  </r>
  <r>
    <n v="3"/>
    <x v="360"/>
    <x v="1"/>
    <x v="1599"/>
    <x v="1"/>
    <n v="526"/>
    <m/>
    <x v="7"/>
    <x v="5"/>
    <x v="1"/>
    <x v="1"/>
    <x v="0"/>
    <x v="0"/>
  </r>
  <r>
    <n v="4"/>
    <x v="360"/>
    <x v="1"/>
    <x v="1600"/>
    <x v="1"/>
    <n v="1875"/>
    <m/>
    <x v="1"/>
    <x v="1"/>
    <x v="1"/>
    <x v="1"/>
    <x v="0"/>
    <x v="0"/>
  </r>
  <r>
    <n v="1"/>
    <x v="361"/>
    <x v="0"/>
    <x v="1609"/>
    <x v="15"/>
    <n v="1853"/>
    <m/>
    <x v="0"/>
    <x v="0"/>
    <x v="1"/>
    <x v="1"/>
    <x v="0"/>
    <x v="0"/>
  </r>
  <r>
    <n v="2"/>
    <x v="361"/>
    <x v="0"/>
    <x v="1613"/>
    <x v="16"/>
    <n v="450"/>
    <m/>
    <x v="4"/>
    <x v="3"/>
    <x v="1"/>
    <x v="1"/>
    <x v="0"/>
    <x v="0"/>
  </r>
  <r>
    <n v="3"/>
    <x v="361"/>
    <x v="0"/>
    <x v="1614"/>
    <x v="62"/>
    <n v="6577"/>
    <m/>
    <x v="8"/>
    <x v="6"/>
    <x v="1"/>
    <x v="1"/>
    <x v="0"/>
    <x v="0"/>
  </r>
  <r>
    <n v="4"/>
    <x v="361"/>
    <x v="0"/>
    <x v="1615"/>
    <x v="8"/>
    <n v="1917"/>
    <m/>
    <x v="8"/>
    <x v="6"/>
    <x v="1"/>
    <x v="1"/>
    <x v="0"/>
    <x v="0"/>
  </r>
  <r>
    <n v="1"/>
    <x v="361"/>
    <x v="2"/>
    <x v="1616"/>
    <x v="29"/>
    <n v="345"/>
    <m/>
    <x v="4"/>
    <x v="3"/>
    <x v="1"/>
    <x v="1"/>
    <x v="0"/>
    <x v="2"/>
  </r>
  <r>
    <n v="2"/>
    <x v="361"/>
    <x v="2"/>
    <x v="1513"/>
    <x v="28"/>
    <n v="710"/>
    <m/>
    <x v="3"/>
    <x v="3"/>
    <x v="1"/>
    <x v="1"/>
    <x v="0"/>
    <x v="2"/>
  </r>
  <r>
    <n v="3"/>
    <x v="361"/>
    <x v="2"/>
    <x v="1616"/>
    <x v="29"/>
    <n v="305"/>
    <m/>
    <x v="4"/>
    <x v="3"/>
    <x v="1"/>
    <x v="1"/>
    <x v="0"/>
    <x v="2"/>
  </r>
  <r>
    <n v="4"/>
    <x v="361"/>
    <x v="2"/>
    <x v="1617"/>
    <x v="47"/>
    <n v="450"/>
    <m/>
    <x v="0"/>
    <x v="0"/>
    <x v="1"/>
    <x v="1"/>
    <x v="0"/>
    <x v="2"/>
  </r>
  <r>
    <n v="5"/>
    <x v="361"/>
    <x v="2"/>
    <x v="1618"/>
    <x v="47"/>
    <n v="1608"/>
    <m/>
    <x v="0"/>
    <x v="0"/>
    <x v="1"/>
    <x v="1"/>
    <x v="0"/>
    <x v="2"/>
  </r>
  <r>
    <n v="1"/>
    <x v="361"/>
    <x v="1"/>
    <x v="1600"/>
    <x v="1"/>
    <n v="1751"/>
    <m/>
    <x v="1"/>
    <x v="1"/>
    <x v="1"/>
    <x v="1"/>
    <x v="0"/>
    <x v="0"/>
  </r>
  <r>
    <n v="2"/>
    <x v="361"/>
    <x v="1"/>
    <x v="1601"/>
    <x v="1"/>
    <n v="37"/>
    <m/>
    <x v="3"/>
    <x v="3"/>
    <x v="1"/>
    <x v="1"/>
    <x v="0"/>
    <x v="0"/>
  </r>
  <r>
    <n v="3"/>
    <x v="361"/>
    <x v="1"/>
    <x v="1602"/>
    <x v="1"/>
    <n v="153"/>
    <m/>
    <x v="4"/>
    <x v="3"/>
    <x v="1"/>
    <x v="1"/>
    <x v="0"/>
    <x v="0"/>
  </r>
  <r>
    <n v="4"/>
    <x v="361"/>
    <x v="1"/>
    <x v="1603"/>
    <x v="1"/>
    <n v="2559"/>
    <m/>
    <x v="0"/>
    <x v="0"/>
    <x v="1"/>
    <x v="1"/>
    <x v="0"/>
    <x v="0"/>
  </r>
  <r>
    <n v="5"/>
    <x v="361"/>
    <x v="1"/>
    <x v="1606"/>
    <x v="1"/>
    <n v="1460"/>
    <m/>
    <x v="0"/>
    <x v="0"/>
    <x v="1"/>
    <x v="1"/>
    <x v="0"/>
    <x v="0"/>
  </r>
  <r>
    <n v="6"/>
    <x v="361"/>
    <x v="1"/>
    <x v="1607"/>
    <x v="1"/>
    <n v="128"/>
    <m/>
    <x v="0"/>
    <x v="0"/>
    <x v="1"/>
    <x v="1"/>
    <x v="0"/>
    <x v="0"/>
  </r>
  <r>
    <n v="1"/>
    <x v="362"/>
    <x v="0"/>
    <x v="1615"/>
    <x v="8"/>
    <n v="4506"/>
    <m/>
    <x v="8"/>
    <x v="6"/>
    <x v="1"/>
    <x v="1"/>
    <x v="0"/>
    <x v="0"/>
  </r>
  <r>
    <n v="2"/>
    <x v="362"/>
    <x v="0"/>
    <x v="1619"/>
    <x v="16"/>
    <n v="152"/>
    <m/>
    <x v="4"/>
    <x v="3"/>
    <x v="1"/>
    <x v="1"/>
    <x v="0"/>
    <x v="0"/>
  </r>
  <r>
    <n v="3"/>
    <x v="362"/>
    <x v="0"/>
    <x v="1620"/>
    <x v="31"/>
    <n v="2648"/>
    <m/>
    <x v="12"/>
    <x v="3"/>
    <x v="1"/>
    <x v="1"/>
    <x v="0"/>
    <x v="0"/>
  </r>
  <r>
    <n v="4"/>
    <x v="362"/>
    <x v="0"/>
    <x v="1621"/>
    <x v="58"/>
    <n v="5614"/>
    <m/>
    <x v="10"/>
    <x v="4"/>
    <x v="1"/>
    <x v="1"/>
    <x v="0"/>
    <x v="0"/>
  </r>
  <r>
    <n v="1"/>
    <x v="362"/>
    <x v="2"/>
    <x v="1618"/>
    <x v="47"/>
    <n v="6281"/>
    <m/>
    <x v="0"/>
    <x v="0"/>
    <x v="1"/>
    <x v="1"/>
    <x v="0"/>
    <x v="2"/>
  </r>
  <r>
    <n v="2"/>
    <x v="362"/>
    <x v="2"/>
    <x v="1622"/>
    <x v="51"/>
    <n v="2903"/>
    <m/>
    <x v="0"/>
    <x v="0"/>
    <x v="1"/>
    <x v="1"/>
    <x v="0"/>
    <x v="2"/>
  </r>
  <r>
    <n v="1"/>
    <x v="362"/>
    <x v="1"/>
    <x v="1607"/>
    <x v="1"/>
    <n v="2658"/>
    <m/>
    <x v="0"/>
    <x v="0"/>
    <x v="1"/>
    <x v="1"/>
    <x v="0"/>
    <x v="0"/>
  </r>
  <r>
    <n v="2"/>
    <x v="362"/>
    <x v="1"/>
    <x v="1609"/>
    <x v="1"/>
    <n v="1586"/>
    <m/>
    <x v="0"/>
    <x v="0"/>
    <x v="1"/>
    <x v="1"/>
    <x v="0"/>
    <x v="0"/>
  </r>
  <r>
    <n v="3"/>
    <x v="362"/>
    <x v="1"/>
    <x v="1613"/>
    <x v="1"/>
    <n v="157"/>
    <m/>
    <x v="4"/>
    <x v="3"/>
    <x v="1"/>
    <x v="1"/>
    <x v="0"/>
    <x v="0"/>
  </r>
  <r>
    <n v="1"/>
    <x v="362"/>
    <x v="4"/>
    <x v="1579"/>
    <x v="61"/>
    <n v="874"/>
    <m/>
    <x v="1"/>
    <x v="1"/>
    <x v="1"/>
    <x v="1"/>
    <x v="0"/>
    <x v="0"/>
  </r>
  <r>
    <n v="2"/>
    <x v="362"/>
    <x v="4"/>
    <x v="1594"/>
    <x v="60"/>
    <n v="273"/>
    <m/>
    <x v="1"/>
    <x v="1"/>
    <x v="1"/>
    <x v="1"/>
    <x v="0"/>
    <x v="0"/>
  </r>
  <r>
    <n v="1"/>
    <x v="363"/>
    <x v="0"/>
    <x v="1621"/>
    <x v="58"/>
    <n v="1786"/>
    <m/>
    <x v="10"/>
    <x v="4"/>
    <x v="1"/>
    <x v="1"/>
    <x v="0"/>
    <x v="0"/>
  </r>
  <r>
    <n v="2"/>
    <x v="363"/>
    <x v="0"/>
    <x v="1623"/>
    <x v="43"/>
    <n v="3814"/>
    <m/>
    <x v="10"/>
    <x v="4"/>
    <x v="1"/>
    <x v="1"/>
    <x v="0"/>
    <x v="0"/>
  </r>
  <r>
    <n v="3"/>
    <x v="363"/>
    <x v="0"/>
    <x v="1624"/>
    <x v="56"/>
    <n v="4786"/>
    <m/>
    <x v="10"/>
    <x v="4"/>
    <x v="1"/>
    <x v="1"/>
    <x v="0"/>
    <x v="0"/>
  </r>
  <r>
    <n v="4"/>
    <x v="363"/>
    <x v="0"/>
    <x v="1625"/>
    <x v="17"/>
    <n v="655"/>
    <m/>
    <x v="12"/>
    <x v="3"/>
    <x v="1"/>
    <x v="1"/>
    <x v="0"/>
    <x v="0"/>
  </r>
  <r>
    <n v="5"/>
    <x v="363"/>
    <x v="0"/>
    <x v="1626"/>
    <x v="22"/>
    <n v="313"/>
    <m/>
    <x v="1"/>
    <x v="1"/>
    <x v="1"/>
    <x v="1"/>
    <x v="0"/>
    <x v="0"/>
  </r>
  <r>
    <n v="1"/>
    <x v="363"/>
    <x v="2"/>
    <x v="1622"/>
    <x v="51"/>
    <n v="6866"/>
    <m/>
    <x v="0"/>
    <x v="0"/>
    <x v="1"/>
    <x v="1"/>
    <x v="0"/>
    <x v="2"/>
  </r>
  <r>
    <n v="1"/>
    <x v="363"/>
    <x v="1"/>
    <x v="1619"/>
    <x v="1"/>
    <n v="84"/>
    <m/>
    <x v="4"/>
    <x v="3"/>
    <x v="1"/>
    <x v="1"/>
    <x v="0"/>
    <x v="0"/>
  </r>
  <r>
    <n v="2"/>
    <x v="363"/>
    <x v="1"/>
    <x v="1620"/>
    <x v="1"/>
    <n v="1743"/>
    <m/>
    <x v="12"/>
    <x v="3"/>
    <x v="1"/>
    <x v="1"/>
    <x v="0"/>
    <x v="0"/>
  </r>
  <r>
    <n v="1"/>
    <x v="363"/>
    <x v="4"/>
    <x v="1594"/>
    <x v="60"/>
    <n v="3010"/>
    <m/>
    <x v="1"/>
    <x v="1"/>
    <x v="1"/>
    <x v="1"/>
    <x v="0"/>
    <x v="0"/>
  </r>
  <r>
    <n v="1"/>
    <x v="364"/>
    <x v="0"/>
    <x v="1626"/>
    <x v="22"/>
    <n v="8663"/>
    <m/>
    <x v="1"/>
    <x v="1"/>
    <x v="1"/>
    <x v="1"/>
    <x v="0"/>
    <x v="0"/>
  </r>
  <r>
    <n v="1"/>
    <x v="364"/>
    <x v="2"/>
    <x v="1627"/>
    <x v="113"/>
    <n v="446"/>
    <m/>
    <x v="4"/>
    <x v="3"/>
    <x v="1"/>
    <x v="1"/>
    <x v="0"/>
    <x v="2"/>
  </r>
  <r>
    <n v="2"/>
    <x v="364"/>
    <x v="2"/>
    <x v="1628"/>
    <x v="41"/>
    <n v="7279"/>
    <m/>
    <x v="8"/>
    <x v="6"/>
    <x v="1"/>
    <x v="1"/>
    <x v="0"/>
    <x v="2"/>
  </r>
  <r>
    <n v="1"/>
    <x v="364"/>
    <x v="1"/>
    <x v="1620"/>
    <x v="1"/>
    <n v="691"/>
    <m/>
    <x v="12"/>
    <x v="3"/>
    <x v="1"/>
    <x v="1"/>
    <x v="0"/>
    <x v="0"/>
  </r>
  <r>
    <n v="1"/>
    <x v="364"/>
    <x v="4"/>
    <x v="1594"/>
    <x v="60"/>
    <n v="644"/>
    <m/>
    <x v="1"/>
    <x v="1"/>
    <x v="1"/>
    <x v="1"/>
    <x v="0"/>
    <x v="0"/>
  </r>
  <r>
    <n v="2"/>
    <x v="364"/>
    <x v="4"/>
    <x v="1629"/>
    <x v="13"/>
    <n v="3701"/>
    <m/>
    <x v="11"/>
    <x v="3"/>
    <x v="1"/>
    <x v="1"/>
    <x v="0"/>
    <x v="3"/>
  </r>
  <r>
    <n v="1"/>
    <x v="365"/>
    <x v="0"/>
    <x v="1630"/>
    <x v="22"/>
    <n v="1661"/>
    <m/>
    <x v="1"/>
    <x v="1"/>
    <x v="1"/>
    <x v="1"/>
    <x v="0"/>
    <x v="0"/>
  </r>
  <r>
    <n v="2"/>
    <x v="365"/>
    <x v="0"/>
    <x v="1631"/>
    <x v="50"/>
    <n v="3913"/>
    <m/>
    <x v="7"/>
    <x v="5"/>
    <x v="1"/>
    <x v="1"/>
    <x v="0"/>
    <x v="0"/>
  </r>
  <r>
    <n v="3"/>
    <x v="365"/>
    <x v="0"/>
    <x v="1632"/>
    <x v="85"/>
    <n v="2604"/>
    <m/>
    <x v="1"/>
    <x v="1"/>
    <x v="1"/>
    <x v="1"/>
    <x v="0"/>
    <x v="0"/>
  </r>
  <r>
    <n v="4"/>
    <x v="365"/>
    <x v="0"/>
    <x v="1633"/>
    <x v="17"/>
    <n v="150"/>
    <m/>
    <x v="3"/>
    <x v="3"/>
    <x v="1"/>
    <x v="1"/>
    <x v="0"/>
    <x v="0"/>
  </r>
  <r>
    <n v="5"/>
    <x v="365"/>
    <x v="0"/>
    <x v="1634"/>
    <x v="16"/>
    <n v="300"/>
    <m/>
    <x v="4"/>
    <x v="3"/>
    <x v="1"/>
    <x v="1"/>
    <x v="0"/>
    <x v="0"/>
  </r>
  <r>
    <n v="6"/>
    <x v="365"/>
    <x v="0"/>
    <x v="1635"/>
    <x v="109"/>
    <n v="3457"/>
    <m/>
    <x v="0"/>
    <x v="0"/>
    <x v="1"/>
    <x v="1"/>
    <x v="0"/>
    <x v="0"/>
  </r>
  <r>
    <n v="1"/>
    <x v="365"/>
    <x v="2"/>
    <x v="1636"/>
    <x v="95"/>
    <n v="5412"/>
    <m/>
    <x v="8"/>
    <x v="6"/>
    <x v="1"/>
    <x v="1"/>
    <x v="0"/>
    <x v="2"/>
  </r>
  <r>
    <n v="2"/>
    <x v="365"/>
    <x v="2"/>
    <x v="1637"/>
    <x v="114"/>
    <n v="162"/>
    <m/>
    <x v="4"/>
    <x v="3"/>
    <x v="1"/>
    <x v="1"/>
    <x v="0"/>
    <x v="2"/>
  </r>
  <r>
    <n v="3"/>
    <x v="365"/>
    <x v="2"/>
    <x v="1638"/>
    <x v="36"/>
    <n v="450"/>
    <m/>
    <x v="3"/>
    <x v="3"/>
    <x v="1"/>
    <x v="1"/>
    <x v="0"/>
    <x v="2"/>
  </r>
  <r>
    <n v="4"/>
    <x v="365"/>
    <x v="2"/>
    <x v="1639"/>
    <x v="36"/>
    <n v="617"/>
    <m/>
    <x v="3"/>
    <x v="3"/>
    <x v="1"/>
    <x v="1"/>
    <x v="0"/>
    <x v="2"/>
  </r>
  <r>
    <n v="5"/>
    <x v="365"/>
    <x v="2"/>
    <x v="1640"/>
    <x v="14"/>
    <n v="450"/>
    <m/>
    <x v="20"/>
    <x v="3"/>
    <x v="1"/>
    <x v="1"/>
    <x v="0"/>
    <x v="2"/>
  </r>
  <r>
    <n v="6"/>
    <x v="365"/>
    <x v="2"/>
    <x v="1641"/>
    <x v="14"/>
    <n v="550"/>
    <m/>
    <x v="20"/>
    <x v="3"/>
    <x v="1"/>
    <x v="1"/>
    <x v="0"/>
    <x v="2"/>
  </r>
  <r>
    <n v="7"/>
    <x v="365"/>
    <x v="2"/>
    <x v="1642"/>
    <x v="14"/>
    <n v="2241"/>
    <m/>
    <x v="10"/>
    <x v="4"/>
    <x v="1"/>
    <x v="1"/>
    <x v="0"/>
    <x v="2"/>
  </r>
  <r>
    <n v="1"/>
    <x v="365"/>
    <x v="1"/>
    <x v="1626"/>
    <x v="1"/>
    <n v="1535"/>
    <m/>
    <x v="1"/>
    <x v="1"/>
    <x v="1"/>
    <x v="1"/>
    <x v="0"/>
    <x v="0"/>
  </r>
  <r>
    <n v="1"/>
    <x v="365"/>
    <x v="4"/>
    <x v="1629"/>
    <x v="13"/>
    <n v="799"/>
    <m/>
    <x v="11"/>
    <x v="3"/>
    <x v="1"/>
    <x v="1"/>
    <x v="0"/>
    <x v="3"/>
  </r>
  <r>
    <n v="1"/>
    <x v="366"/>
    <x v="0"/>
    <x v="1635"/>
    <x v="109"/>
    <n v="5570"/>
    <m/>
    <x v="0"/>
    <x v="0"/>
    <x v="1"/>
    <x v="1"/>
    <x v="0"/>
    <x v="0"/>
  </r>
  <r>
    <n v="2"/>
    <x v="366"/>
    <x v="0"/>
    <x v="183"/>
    <x v="2"/>
    <n v="3722"/>
    <m/>
    <x v="0"/>
    <x v="0"/>
    <x v="1"/>
    <x v="1"/>
    <x v="0"/>
    <x v="0"/>
  </r>
  <r>
    <n v="1"/>
    <x v="366"/>
    <x v="2"/>
    <x v="1643"/>
    <x v="115"/>
    <n v="5737"/>
    <m/>
    <x v="44"/>
    <x v="4"/>
    <x v="1"/>
    <x v="1"/>
    <x v="0"/>
    <x v="2"/>
  </r>
  <r>
    <n v="1"/>
    <x v="366"/>
    <x v="1"/>
    <x v="1630"/>
    <x v="1"/>
    <n v="4752"/>
    <m/>
    <x v="1"/>
    <x v="1"/>
    <x v="1"/>
    <x v="1"/>
    <x v="0"/>
    <x v="0"/>
  </r>
  <r>
    <n v="2"/>
    <x v="366"/>
    <x v="1"/>
    <x v="1631"/>
    <x v="1"/>
    <n v="1799"/>
    <m/>
    <x v="7"/>
    <x v="5"/>
    <x v="1"/>
    <x v="1"/>
    <x v="0"/>
    <x v="0"/>
  </r>
  <r>
    <n v="1"/>
    <x v="367"/>
    <x v="0"/>
    <x v="183"/>
    <x v="2"/>
    <n v="4851"/>
    <m/>
    <x v="0"/>
    <x v="0"/>
    <x v="1"/>
    <x v="1"/>
    <x v="0"/>
    <x v="0"/>
  </r>
  <r>
    <n v="2"/>
    <x v="367"/>
    <x v="0"/>
    <x v="1644"/>
    <x v="3"/>
    <n v="300"/>
    <m/>
    <x v="4"/>
    <x v="3"/>
    <x v="1"/>
    <x v="1"/>
    <x v="0"/>
    <x v="0"/>
  </r>
  <r>
    <n v="3"/>
    <x v="367"/>
    <x v="0"/>
    <x v="1645"/>
    <x v="17"/>
    <n v="156"/>
    <m/>
    <x v="3"/>
    <x v="3"/>
    <x v="1"/>
    <x v="1"/>
    <x v="0"/>
    <x v="0"/>
  </r>
  <r>
    <n v="4"/>
    <x v="367"/>
    <x v="0"/>
    <x v="1646"/>
    <x v="5"/>
    <n v="2227"/>
    <m/>
    <x v="1"/>
    <x v="1"/>
    <x v="1"/>
    <x v="1"/>
    <x v="0"/>
    <x v="0"/>
  </r>
  <r>
    <n v="1"/>
    <x v="367"/>
    <x v="2"/>
    <x v="1643"/>
    <x v="116"/>
    <n v="450"/>
    <m/>
    <x v="44"/>
    <x v="4"/>
    <x v="1"/>
    <x v="1"/>
    <x v="0"/>
    <x v="2"/>
  </r>
  <r>
    <n v="2"/>
    <x v="367"/>
    <x v="2"/>
    <x v="1647"/>
    <x v="116"/>
    <n v="7887"/>
    <m/>
    <x v="44"/>
    <x v="4"/>
    <x v="1"/>
    <x v="1"/>
    <x v="0"/>
    <x v="2"/>
  </r>
  <r>
    <n v="1"/>
    <x v="367"/>
    <x v="1"/>
    <x v="1631"/>
    <x v="1"/>
    <n v="1976"/>
    <m/>
    <x v="7"/>
    <x v="5"/>
    <x v="1"/>
    <x v="1"/>
    <x v="0"/>
    <x v="0"/>
  </r>
  <r>
    <n v="2"/>
    <x v="367"/>
    <x v="1"/>
    <x v="1632"/>
    <x v="1"/>
    <n v="636"/>
    <m/>
    <x v="1"/>
    <x v="1"/>
    <x v="1"/>
    <x v="1"/>
    <x v="0"/>
    <x v="0"/>
  </r>
  <r>
    <n v="3"/>
    <x v="367"/>
    <x v="1"/>
    <x v="1627"/>
    <x v="106"/>
    <n v="46"/>
    <m/>
    <x v="4"/>
    <x v="3"/>
    <x v="1"/>
    <x v="1"/>
    <x v="0"/>
    <x v="2"/>
  </r>
  <r>
    <n v="4"/>
    <x v="367"/>
    <x v="1"/>
    <x v="1648"/>
    <x v="106"/>
    <n v="120"/>
    <m/>
    <x v="2"/>
    <x v="2"/>
    <x v="1"/>
    <x v="1"/>
    <x v="0"/>
    <x v="1"/>
  </r>
  <r>
    <n v="5"/>
    <x v="367"/>
    <x v="1"/>
    <x v="1627"/>
    <x v="106"/>
    <n v="45"/>
    <m/>
    <x v="4"/>
    <x v="3"/>
    <x v="1"/>
    <x v="1"/>
    <x v="0"/>
    <x v="2"/>
  </r>
  <r>
    <n v="6"/>
    <x v="367"/>
    <x v="1"/>
    <x v="1632"/>
    <x v="1"/>
    <n v="1712"/>
    <m/>
    <x v="1"/>
    <x v="1"/>
    <x v="1"/>
    <x v="1"/>
    <x v="0"/>
    <x v="0"/>
  </r>
  <r>
    <n v="7"/>
    <x v="367"/>
    <x v="1"/>
    <x v="1649"/>
    <x v="1"/>
    <n v="146"/>
    <m/>
    <x v="2"/>
    <x v="2"/>
    <x v="1"/>
    <x v="1"/>
    <x v="0"/>
    <x v="1"/>
  </r>
  <r>
    <n v="8"/>
    <x v="367"/>
    <x v="1"/>
    <x v="1633"/>
    <x v="1"/>
    <n v="42"/>
    <m/>
    <x v="3"/>
    <x v="3"/>
    <x v="1"/>
    <x v="1"/>
    <x v="0"/>
    <x v="0"/>
  </r>
  <r>
    <n v="9"/>
    <x v="367"/>
    <x v="1"/>
    <x v="1634"/>
    <x v="1"/>
    <n v="138"/>
    <m/>
    <x v="4"/>
    <x v="3"/>
    <x v="1"/>
    <x v="1"/>
    <x v="0"/>
    <x v="0"/>
  </r>
  <r>
    <n v="10"/>
    <x v="367"/>
    <x v="1"/>
    <x v="1635"/>
    <x v="1"/>
    <n v="1297"/>
    <m/>
    <x v="0"/>
    <x v="0"/>
    <x v="1"/>
    <x v="1"/>
    <x v="0"/>
    <x v="0"/>
  </r>
  <r>
    <n v="1"/>
    <x v="350"/>
    <x v="0"/>
    <x v="67"/>
    <x v="16"/>
    <n v="63"/>
    <s v="P_Tundla"/>
    <x v="4"/>
    <x v="3"/>
    <x v="1"/>
    <x v="1"/>
    <x v="0"/>
    <x v="0"/>
  </r>
  <r>
    <n v="1"/>
    <x v="354"/>
    <x v="0"/>
    <x v="1650"/>
    <x v="3"/>
    <n v="55"/>
    <s v="P_Tundla"/>
    <x v="4"/>
    <x v="3"/>
    <x v="1"/>
    <x v="1"/>
    <x v="0"/>
    <x v="0"/>
  </r>
  <r>
    <n v="2"/>
    <x v="354"/>
    <x v="0"/>
    <x v="1651"/>
    <x v="31"/>
    <n v="1325"/>
    <s v="P_Tundla"/>
    <x v="3"/>
    <x v="3"/>
    <x v="1"/>
    <x v="1"/>
    <x v="0"/>
    <x v="0"/>
  </r>
  <r>
    <n v="3"/>
    <x v="354"/>
    <x v="0"/>
    <x v="1453"/>
    <x v="3"/>
    <n v="100"/>
    <s v="P_Tundla"/>
    <x v="4"/>
    <x v="3"/>
    <x v="1"/>
    <x v="1"/>
    <x v="0"/>
    <x v="0"/>
  </r>
  <r>
    <n v="4"/>
    <x v="354"/>
    <x v="0"/>
    <x v="1652"/>
    <x v="63"/>
    <n v="5649"/>
    <s v="P_Tundla"/>
    <x v="0"/>
    <x v="0"/>
    <x v="1"/>
    <x v="1"/>
    <x v="0"/>
    <x v="0"/>
  </r>
  <r>
    <n v="1"/>
    <x v="355"/>
    <x v="0"/>
    <x v="1652"/>
    <x v="63"/>
    <n v="1864"/>
    <s v="P_Tundla"/>
    <x v="0"/>
    <x v="0"/>
    <x v="1"/>
    <x v="1"/>
    <x v="0"/>
    <x v="0"/>
  </r>
  <r>
    <n v="1"/>
    <x v="356"/>
    <x v="0"/>
    <x v="88"/>
    <x v="3"/>
    <n v="55"/>
    <s v="P_Tundla"/>
    <x v="4"/>
    <x v="3"/>
    <x v="1"/>
    <x v="1"/>
    <x v="0"/>
    <x v="0"/>
  </r>
  <r>
    <n v="1"/>
    <x v="363"/>
    <x v="0"/>
    <x v="1653"/>
    <x v="16"/>
    <n v="53"/>
    <s v="P_Tundla"/>
    <x v="4"/>
    <x v="3"/>
    <x v="1"/>
    <x v="1"/>
    <x v="0"/>
    <x v="0"/>
  </r>
  <r>
    <n v="2"/>
    <x v="363"/>
    <x v="0"/>
    <x v="1654"/>
    <x v="17"/>
    <n v="1801"/>
    <s v="P_Tundla"/>
    <x v="3"/>
    <x v="3"/>
    <x v="1"/>
    <x v="1"/>
    <x v="0"/>
    <x v="0"/>
  </r>
  <r>
    <n v="3"/>
    <x v="363"/>
    <x v="0"/>
    <x v="1655"/>
    <x v="16"/>
    <n v="98"/>
    <s v="P_Tundla"/>
    <x v="4"/>
    <x v="3"/>
    <x v="1"/>
    <x v="1"/>
    <x v="0"/>
    <x v="0"/>
  </r>
  <r>
    <n v="4"/>
    <x v="363"/>
    <x v="0"/>
    <x v="1656"/>
    <x v="15"/>
    <n v="3131"/>
    <s v="P_Tundla"/>
    <x v="0"/>
    <x v="0"/>
    <x v="1"/>
    <x v="1"/>
    <x v="0"/>
    <x v="0"/>
  </r>
  <r>
    <n v="1"/>
    <x v="364"/>
    <x v="0"/>
    <x v="1656"/>
    <x v="15"/>
    <n v="3972"/>
    <s v="P_Tundla"/>
    <x v="0"/>
    <x v="0"/>
    <x v="1"/>
    <x v="1"/>
    <x v="0"/>
    <x v="0"/>
  </r>
  <r>
    <n v="1"/>
    <x v="366"/>
    <x v="0"/>
    <x v="1657"/>
    <x v="3"/>
    <n v="46"/>
    <s v="P_Tundla"/>
    <x v="4"/>
    <x v="3"/>
    <x v="1"/>
    <x v="1"/>
    <x v="0"/>
    <x v="0"/>
  </r>
  <r>
    <n v="1"/>
    <x v="350"/>
    <x v="0"/>
    <x v="1442"/>
    <x v="16"/>
    <n v="127"/>
    <s v="BHARATPUR"/>
    <x v="4"/>
    <x v="3"/>
    <x v="1"/>
    <x v="1"/>
    <x v="0"/>
    <x v="0"/>
  </r>
  <r>
    <n v="2"/>
    <x v="350"/>
    <x v="0"/>
    <x v="1658"/>
    <x v="101"/>
    <n v="982"/>
    <s v="BHARATPUR"/>
    <x v="8"/>
    <x v="6"/>
    <x v="1"/>
    <x v="1"/>
    <x v="0"/>
    <x v="0"/>
  </r>
  <r>
    <n v="3"/>
    <x v="350"/>
    <x v="0"/>
    <x v="1659"/>
    <x v="9"/>
    <n v="2036"/>
    <s v="BHARATPUR"/>
    <x v="8"/>
    <x v="6"/>
    <x v="1"/>
    <x v="1"/>
    <x v="0"/>
    <x v="0"/>
  </r>
  <r>
    <n v="1"/>
    <x v="351"/>
    <x v="0"/>
    <x v="1659"/>
    <x v="9"/>
    <n v="191"/>
    <s v="BHARATPUR"/>
    <x v="8"/>
    <x v="6"/>
    <x v="1"/>
    <x v="1"/>
    <x v="0"/>
    <x v="0"/>
  </r>
  <r>
    <n v="2"/>
    <x v="351"/>
    <x v="0"/>
    <x v="1660"/>
    <x v="8"/>
    <n v="225"/>
    <s v="BHARATPUR"/>
    <x v="8"/>
    <x v="6"/>
    <x v="1"/>
    <x v="1"/>
    <x v="0"/>
    <x v="0"/>
  </r>
  <r>
    <n v="3"/>
    <x v="351"/>
    <x v="0"/>
    <x v="1650"/>
    <x v="3"/>
    <n v="80"/>
    <s v="BHARATPUR"/>
    <x v="4"/>
    <x v="3"/>
    <x v="1"/>
    <x v="1"/>
    <x v="0"/>
    <x v="0"/>
  </r>
  <r>
    <n v="4"/>
    <x v="351"/>
    <x v="0"/>
    <x v="1651"/>
    <x v="31"/>
    <n v="959"/>
    <s v="BHARATPUR"/>
    <x v="3"/>
    <x v="3"/>
    <x v="1"/>
    <x v="1"/>
    <x v="0"/>
    <x v="0"/>
  </r>
  <r>
    <n v="1"/>
    <x v="353"/>
    <x v="0"/>
    <x v="1453"/>
    <x v="3"/>
    <n v="29"/>
    <s v="BHARATPUR"/>
    <x v="4"/>
    <x v="3"/>
    <x v="1"/>
    <x v="1"/>
    <x v="0"/>
    <x v="0"/>
  </r>
  <r>
    <n v="1"/>
    <x v="356"/>
    <x v="0"/>
    <x v="84"/>
    <x v="17"/>
    <n v="1137"/>
    <s v="BHARATPUR"/>
    <x v="3"/>
    <x v="3"/>
    <x v="1"/>
    <x v="1"/>
    <x v="0"/>
    <x v="0"/>
  </r>
  <r>
    <n v="2"/>
    <x v="356"/>
    <x v="0"/>
    <x v="88"/>
    <x v="3"/>
    <n v="80"/>
    <s v="BHARATPUR"/>
    <x v="4"/>
    <x v="3"/>
    <x v="1"/>
    <x v="1"/>
    <x v="0"/>
    <x v="0"/>
  </r>
  <r>
    <n v="3"/>
    <x v="356"/>
    <x v="0"/>
    <x v="89"/>
    <x v="109"/>
    <n v="1295"/>
    <s v="BHARATPUR"/>
    <x v="0"/>
    <x v="0"/>
    <x v="1"/>
    <x v="1"/>
    <x v="0"/>
    <x v="0"/>
  </r>
  <r>
    <n v="1"/>
    <x v="357"/>
    <x v="0"/>
    <x v="89"/>
    <x v="109"/>
    <n v="4226"/>
    <s v="BHARATPUR"/>
    <x v="0"/>
    <x v="0"/>
    <x v="1"/>
    <x v="1"/>
    <x v="0"/>
    <x v="0"/>
  </r>
  <r>
    <n v="1"/>
    <x v="358"/>
    <x v="0"/>
    <x v="92"/>
    <x v="3"/>
    <n v="164"/>
    <s v="BHARATPUR"/>
    <x v="4"/>
    <x v="3"/>
    <x v="1"/>
    <x v="1"/>
    <x v="0"/>
    <x v="0"/>
  </r>
  <r>
    <n v="2"/>
    <x v="358"/>
    <x v="0"/>
    <x v="1661"/>
    <x v="9"/>
    <n v="3233"/>
    <s v="BHARATPUR"/>
    <x v="8"/>
    <x v="6"/>
    <x v="1"/>
    <x v="1"/>
    <x v="0"/>
    <x v="0"/>
  </r>
  <r>
    <n v="3"/>
    <x v="358"/>
    <x v="0"/>
    <x v="1662"/>
    <x v="3"/>
    <n v="160"/>
    <s v="BHARATPUR"/>
    <x v="4"/>
    <x v="3"/>
    <x v="1"/>
    <x v="1"/>
    <x v="0"/>
    <x v="0"/>
  </r>
  <r>
    <n v="4"/>
    <x v="358"/>
    <x v="0"/>
    <x v="1663"/>
    <x v="63"/>
    <n v="175"/>
    <s v="BHARATPUR"/>
    <x v="0"/>
    <x v="0"/>
    <x v="1"/>
    <x v="1"/>
    <x v="0"/>
    <x v="0"/>
  </r>
  <r>
    <n v="1"/>
    <x v="359"/>
    <x v="0"/>
    <x v="1663"/>
    <x v="63"/>
    <n v="600"/>
    <s v="BHARATPUR"/>
    <x v="0"/>
    <x v="0"/>
    <x v="1"/>
    <x v="1"/>
    <x v="0"/>
    <x v="0"/>
  </r>
  <r>
    <n v="1"/>
    <x v="363"/>
    <x v="0"/>
    <x v="1664"/>
    <x v="16"/>
    <n v="33"/>
    <s v="BHARATPUR"/>
    <x v="4"/>
    <x v="3"/>
    <x v="1"/>
    <x v="1"/>
    <x v="0"/>
    <x v="0"/>
  </r>
  <r>
    <n v="1"/>
    <x v="367"/>
    <x v="0"/>
    <x v="1665"/>
    <x v="3"/>
    <n v="50"/>
    <s v="BHARATPUR"/>
    <x v="4"/>
    <x v="3"/>
    <x v="1"/>
    <x v="1"/>
    <x v="0"/>
    <x v="0"/>
  </r>
  <r>
    <n v="2"/>
    <x v="367"/>
    <x v="0"/>
    <x v="1666"/>
    <x v="17"/>
    <n v="637"/>
    <s v="BHARATPUR"/>
    <x v="3"/>
    <x v="3"/>
    <x v="1"/>
    <x v="1"/>
    <x v="0"/>
    <x v="0"/>
  </r>
  <r>
    <n v="3"/>
    <x v="367"/>
    <x v="0"/>
    <x v="1667"/>
    <x v="3"/>
    <n v="93"/>
    <s v="BHARATPUR"/>
    <x v="4"/>
    <x v="3"/>
    <x v="1"/>
    <x v="1"/>
    <x v="0"/>
    <x v="0"/>
  </r>
  <r>
    <n v="4"/>
    <x v="367"/>
    <x v="0"/>
    <x v="1668"/>
    <x v="101"/>
    <n v="3412"/>
    <s v="BHARATPUR"/>
    <x v="8"/>
    <x v="6"/>
    <x v="1"/>
    <x v="1"/>
    <x v="0"/>
    <x v="0"/>
  </r>
  <r>
    <n v="1"/>
    <x v="368"/>
    <x v="0"/>
    <x v="1646"/>
    <x v="5"/>
    <n v="9278"/>
    <s v="MR"/>
    <x v="1"/>
    <x v="1"/>
    <x v="1"/>
    <x v="1"/>
    <x v="0"/>
    <x v="0"/>
  </r>
  <r>
    <n v="2"/>
    <x v="368"/>
    <x v="0"/>
    <x v="1669"/>
    <x v="55"/>
    <n v="150"/>
    <s v="MR"/>
    <x v="3"/>
    <x v="3"/>
    <x v="1"/>
    <x v="1"/>
    <x v="0"/>
    <x v="0"/>
  </r>
  <r>
    <n v="3"/>
    <x v="368"/>
    <x v="0"/>
    <x v="199"/>
    <x v="3"/>
    <n v="159"/>
    <s v="MR"/>
    <x v="4"/>
    <x v="3"/>
    <x v="1"/>
    <x v="1"/>
    <x v="0"/>
    <x v="0"/>
  </r>
  <r>
    <n v="4"/>
    <x v="368"/>
    <x v="0"/>
    <x v="1670"/>
    <x v="8"/>
    <n v="2950"/>
    <s v="MR"/>
    <x v="8"/>
    <x v="6"/>
    <x v="1"/>
    <x v="1"/>
    <x v="0"/>
    <x v="0"/>
  </r>
  <r>
    <n v="1"/>
    <x v="368"/>
    <x v="2"/>
    <x v="179"/>
    <x v="29"/>
    <n v="1914"/>
    <s v="PR-REV"/>
    <x v="10"/>
    <x v="4"/>
    <x v="1"/>
    <x v="1"/>
    <x v="0"/>
    <x v="2"/>
  </r>
  <r>
    <n v="2"/>
    <x v="368"/>
    <x v="2"/>
    <x v="1671"/>
    <x v="6"/>
    <n v="450"/>
    <s v="PR-REV"/>
    <x v="10"/>
    <x v="4"/>
    <x v="1"/>
    <x v="1"/>
    <x v="0"/>
    <x v="2"/>
  </r>
  <r>
    <n v="3"/>
    <x v="368"/>
    <x v="2"/>
    <x v="1672"/>
    <x v="6"/>
    <n v="3686"/>
    <s v="PR-REV"/>
    <x v="10"/>
    <x v="4"/>
    <x v="1"/>
    <x v="1"/>
    <x v="0"/>
    <x v="2"/>
  </r>
  <r>
    <n v="1"/>
    <x v="368"/>
    <x v="1"/>
    <x v="1635"/>
    <x v="1"/>
    <n v="3212"/>
    <s v="BPPL"/>
    <x v="0"/>
    <x v="0"/>
    <x v="1"/>
    <x v="1"/>
    <x v="0"/>
    <x v="0"/>
  </r>
  <r>
    <n v="2"/>
    <x v="368"/>
    <x v="1"/>
    <x v="183"/>
    <x v="1"/>
    <n v="2769"/>
    <s v="BPPL"/>
    <x v="0"/>
    <x v="0"/>
    <x v="1"/>
    <x v="1"/>
    <x v="0"/>
    <x v="0"/>
  </r>
  <r>
    <n v="1"/>
    <x v="369"/>
    <x v="0"/>
    <x v="1670"/>
    <x v="8"/>
    <n v="3740"/>
    <s v="MR"/>
    <x v="8"/>
    <x v="6"/>
    <x v="1"/>
    <x v="1"/>
    <x v="0"/>
    <x v="0"/>
  </r>
  <r>
    <n v="2"/>
    <x v="369"/>
    <x v="0"/>
    <x v="1673"/>
    <x v="62"/>
    <n v="4278"/>
    <s v="MR"/>
    <x v="8"/>
    <x v="6"/>
    <x v="1"/>
    <x v="1"/>
    <x v="0"/>
    <x v="0"/>
  </r>
  <r>
    <n v="1"/>
    <x v="369"/>
    <x v="2"/>
    <x v="1674"/>
    <x v="29"/>
    <n v="5179"/>
    <s v="PR-REV"/>
    <x v="10"/>
    <x v="4"/>
    <x v="1"/>
    <x v="1"/>
    <x v="0"/>
    <x v="2"/>
  </r>
  <r>
    <n v="2"/>
    <x v="369"/>
    <x v="2"/>
    <x v="1675"/>
    <x v="6"/>
    <n v="500"/>
    <s v="PR-REV"/>
    <x v="12"/>
    <x v="3"/>
    <x v="1"/>
    <x v="1"/>
    <x v="0"/>
    <x v="2"/>
  </r>
  <r>
    <n v="3"/>
    <x v="369"/>
    <x v="2"/>
    <x v="1676"/>
    <x v="113"/>
    <n v="301"/>
    <s v="PR-REV"/>
    <x v="4"/>
    <x v="3"/>
    <x v="1"/>
    <x v="1"/>
    <x v="0"/>
    <x v="2"/>
  </r>
  <r>
    <n v="4"/>
    <x v="369"/>
    <x v="2"/>
    <x v="1677"/>
    <x v="24"/>
    <n v="450"/>
    <s v="PR-REV"/>
    <x v="0"/>
    <x v="0"/>
    <x v="1"/>
    <x v="1"/>
    <x v="0"/>
    <x v="2"/>
  </r>
  <r>
    <n v="5"/>
    <x v="369"/>
    <x v="2"/>
    <x v="1678"/>
    <x v="24"/>
    <n v="534"/>
    <s v="PR-REV"/>
    <x v="0"/>
    <x v="0"/>
    <x v="1"/>
    <x v="1"/>
    <x v="0"/>
    <x v="2"/>
  </r>
  <r>
    <n v="1"/>
    <x v="369"/>
    <x v="1"/>
    <x v="183"/>
    <x v="1"/>
    <n v="1261"/>
    <s v="BPPL"/>
    <x v="0"/>
    <x v="0"/>
    <x v="1"/>
    <x v="1"/>
    <x v="0"/>
    <x v="0"/>
  </r>
  <r>
    <n v="2"/>
    <x v="369"/>
    <x v="1"/>
    <x v="1644"/>
    <x v="1"/>
    <n v="136"/>
    <s v="BPPL"/>
    <x v="4"/>
    <x v="3"/>
    <x v="1"/>
    <x v="1"/>
    <x v="0"/>
    <x v="0"/>
  </r>
  <r>
    <n v="3"/>
    <x v="369"/>
    <x v="1"/>
    <x v="1645"/>
    <x v="1"/>
    <n v="130"/>
    <s v="BPPL"/>
    <x v="3"/>
    <x v="3"/>
    <x v="1"/>
    <x v="1"/>
    <x v="0"/>
    <x v="0"/>
  </r>
  <r>
    <n v="4"/>
    <x v="369"/>
    <x v="1"/>
    <x v="1646"/>
    <x v="1"/>
    <n v="4660"/>
    <s v="BPPL"/>
    <x v="1"/>
    <x v="1"/>
    <x v="1"/>
    <x v="1"/>
    <x v="0"/>
    <x v="0"/>
  </r>
  <r>
    <n v="1"/>
    <x v="370"/>
    <x v="0"/>
    <x v="1673"/>
    <x v="62"/>
    <n v="2608"/>
    <s v="MR"/>
    <x v="8"/>
    <x v="6"/>
    <x v="1"/>
    <x v="1"/>
    <x v="0"/>
    <x v="0"/>
  </r>
  <r>
    <n v="2"/>
    <x v="370"/>
    <x v="0"/>
    <x v="1679"/>
    <x v="38"/>
    <n v="2424"/>
    <s v="MR"/>
    <x v="8"/>
    <x v="6"/>
    <x v="1"/>
    <x v="1"/>
    <x v="0"/>
    <x v="0"/>
  </r>
  <r>
    <n v="3"/>
    <x v="370"/>
    <x v="0"/>
    <x v="1680"/>
    <x v="3"/>
    <n v="300"/>
    <s v="MR"/>
    <x v="4"/>
    <x v="3"/>
    <x v="1"/>
    <x v="1"/>
    <x v="0"/>
    <x v="0"/>
  </r>
  <r>
    <n v="4"/>
    <x v="370"/>
    <x v="0"/>
    <x v="1681"/>
    <x v="109"/>
    <n v="1065"/>
    <s v="MR"/>
    <x v="0"/>
    <x v="0"/>
    <x v="1"/>
    <x v="1"/>
    <x v="0"/>
    <x v="0"/>
  </r>
  <r>
    <n v="1"/>
    <x v="370"/>
    <x v="2"/>
    <x v="1678"/>
    <x v="24"/>
    <n v="594"/>
    <s v="PR-REV"/>
    <x v="0"/>
    <x v="0"/>
    <x v="1"/>
    <x v="1"/>
    <x v="0"/>
    <x v="2"/>
  </r>
  <r>
    <n v="2"/>
    <x v="370"/>
    <x v="2"/>
    <x v="1678"/>
    <x v="24"/>
    <n v="1085"/>
    <s v="PR-REV"/>
    <x v="0"/>
    <x v="0"/>
    <x v="1"/>
    <x v="1"/>
    <x v="0"/>
    <x v="2"/>
  </r>
  <r>
    <n v="1"/>
    <x v="370"/>
    <x v="1"/>
    <x v="1646"/>
    <x v="1"/>
    <n v="6296"/>
    <s v="BPPL"/>
    <x v="1"/>
    <x v="1"/>
    <x v="1"/>
    <x v="1"/>
    <x v="0"/>
    <x v="0"/>
  </r>
  <r>
    <n v="1"/>
    <x v="371"/>
    <x v="0"/>
    <x v="1681"/>
    <x v="109"/>
    <n v="6935"/>
    <s v="MR"/>
    <x v="0"/>
    <x v="0"/>
    <x v="1"/>
    <x v="1"/>
    <x v="0"/>
    <x v="0"/>
  </r>
  <r>
    <n v="2"/>
    <x v="371"/>
    <x v="0"/>
    <x v="1682"/>
    <x v="3"/>
    <n v="156"/>
    <s v="MR"/>
    <x v="4"/>
    <x v="3"/>
    <x v="1"/>
    <x v="1"/>
    <x v="0"/>
    <x v="0"/>
  </r>
  <r>
    <n v="3"/>
    <x v="371"/>
    <x v="0"/>
    <x v="208"/>
    <x v="4"/>
    <n v="2650"/>
    <s v="MR"/>
    <x v="12"/>
    <x v="3"/>
    <x v="1"/>
    <x v="1"/>
    <x v="0"/>
    <x v="0"/>
  </r>
  <r>
    <n v="4"/>
    <x v="371"/>
    <x v="0"/>
    <x v="1683"/>
    <x v="58"/>
    <n v="3139"/>
    <s v="MR"/>
    <x v="10"/>
    <x v="4"/>
    <x v="1"/>
    <x v="1"/>
    <x v="0"/>
    <x v="0"/>
  </r>
  <r>
    <n v="1"/>
    <x v="371"/>
    <x v="2"/>
    <x v="1678"/>
    <x v="24"/>
    <n v="7156"/>
    <s v="PR-REV"/>
    <x v="0"/>
    <x v="0"/>
    <x v="1"/>
    <x v="1"/>
    <x v="0"/>
    <x v="2"/>
  </r>
  <r>
    <n v="2"/>
    <x v="371"/>
    <x v="2"/>
    <x v="1684"/>
    <x v="51"/>
    <n v="189"/>
    <s v="PR-REV"/>
    <x v="0"/>
    <x v="0"/>
    <x v="1"/>
    <x v="1"/>
    <x v="0"/>
    <x v="2"/>
  </r>
  <r>
    <n v="1"/>
    <x v="371"/>
    <x v="1"/>
    <x v="1646"/>
    <x v="1"/>
    <n v="248"/>
    <s v="BPPL"/>
    <x v="1"/>
    <x v="1"/>
    <x v="1"/>
    <x v="1"/>
    <x v="0"/>
    <x v="0"/>
  </r>
  <r>
    <n v="1"/>
    <x v="371"/>
    <x v="4"/>
    <x v="1594"/>
    <x v="12"/>
    <n v="837"/>
    <s v="BIJ-TKS"/>
    <x v="1"/>
    <x v="1"/>
    <x v="1"/>
    <x v="1"/>
    <x v="0"/>
    <x v="0"/>
  </r>
  <r>
    <n v="2"/>
    <x v="371"/>
    <x v="4"/>
    <x v="192"/>
    <x v="12"/>
    <n v="153"/>
    <s v="BIJ-TKS"/>
    <x v="1"/>
    <x v="1"/>
    <x v="1"/>
    <x v="1"/>
    <x v="0"/>
    <x v="0"/>
  </r>
  <r>
    <n v="3"/>
    <x v="371"/>
    <x v="4"/>
    <x v="1630"/>
    <x v="12"/>
    <n v="4113"/>
    <s v="BIJ-TKS"/>
    <x v="1"/>
    <x v="1"/>
    <x v="1"/>
    <x v="1"/>
    <x v="0"/>
    <x v="0"/>
  </r>
  <r>
    <n v="1"/>
    <x v="372"/>
    <x v="0"/>
    <x v="1683"/>
    <x v="58"/>
    <n v="4382"/>
    <s v="MR"/>
    <x v="10"/>
    <x v="4"/>
    <x v="1"/>
    <x v="1"/>
    <x v="0"/>
    <x v="0"/>
  </r>
  <r>
    <n v="2"/>
    <x v="372"/>
    <x v="0"/>
    <x v="1685"/>
    <x v="57"/>
    <n v="4897"/>
    <s v="MR"/>
    <x v="10"/>
    <x v="4"/>
    <x v="1"/>
    <x v="1"/>
    <x v="0"/>
    <x v="0"/>
  </r>
  <r>
    <n v="3"/>
    <x v="372"/>
    <x v="0"/>
    <x v="1686"/>
    <x v="4"/>
    <n v="651"/>
    <s v="MR"/>
    <x v="12"/>
    <x v="3"/>
    <x v="1"/>
    <x v="1"/>
    <x v="0"/>
    <x v="0"/>
  </r>
  <r>
    <n v="4"/>
    <x v="372"/>
    <x v="0"/>
    <x v="1687"/>
    <x v="22"/>
    <n v="2093"/>
    <s v="MR"/>
    <x v="1"/>
    <x v="1"/>
    <x v="1"/>
    <x v="1"/>
    <x v="0"/>
    <x v="0"/>
  </r>
  <r>
    <n v="1"/>
    <x v="372"/>
    <x v="2"/>
    <x v="1684"/>
    <x v="51"/>
    <n v="2802"/>
    <s v="PR-REV"/>
    <x v="0"/>
    <x v="0"/>
    <x v="1"/>
    <x v="1"/>
    <x v="0"/>
    <x v="2"/>
  </r>
  <r>
    <n v="2"/>
    <x v="372"/>
    <x v="2"/>
    <x v="1688"/>
    <x v="114"/>
    <n v="107"/>
    <s v="PR-REV"/>
    <x v="4"/>
    <x v="3"/>
    <x v="1"/>
    <x v="1"/>
    <x v="0"/>
    <x v="2"/>
  </r>
  <r>
    <n v="3"/>
    <x v="372"/>
    <x v="2"/>
    <x v="1689"/>
    <x v="36"/>
    <n v="450"/>
    <s v="PR-REV"/>
    <x v="3"/>
    <x v="3"/>
    <x v="1"/>
    <x v="1"/>
    <x v="0"/>
    <x v="2"/>
  </r>
  <r>
    <n v="4"/>
    <x v="372"/>
    <x v="2"/>
    <x v="1690"/>
    <x v="36"/>
    <n v="1085"/>
    <s v="PR-REV"/>
    <x v="3"/>
    <x v="3"/>
    <x v="1"/>
    <x v="1"/>
    <x v="0"/>
    <x v="2"/>
  </r>
  <r>
    <n v="1"/>
    <x v="372"/>
    <x v="1"/>
    <x v="1691"/>
    <x v="1"/>
    <n v="38"/>
    <s v="BPPL"/>
    <x v="9"/>
    <x v="2"/>
    <x v="1"/>
    <x v="1"/>
    <x v="0"/>
    <x v="1"/>
  </r>
  <r>
    <n v="2"/>
    <x v="372"/>
    <x v="1"/>
    <x v="1680"/>
    <x v="1"/>
    <n v="175"/>
    <s v="BPPL"/>
    <x v="4"/>
    <x v="3"/>
    <x v="1"/>
    <x v="1"/>
    <x v="0"/>
    <x v="0"/>
  </r>
  <r>
    <n v="3"/>
    <x v="372"/>
    <x v="1"/>
    <x v="1681"/>
    <x v="1"/>
    <n v="4201"/>
    <s v="BPPL"/>
    <x v="0"/>
    <x v="0"/>
    <x v="1"/>
    <x v="1"/>
    <x v="0"/>
    <x v="0"/>
  </r>
  <r>
    <n v="4"/>
    <x v="372"/>
    <x v="1"/>
    <x v="1682"/>
    <x v="1"/>
    <n v="64"/>
    <s v="BPPL"/>
    <x v="4"/>
    <x v="3"/>
    <x v="1"/>
    <x v="1"/>
    <x v="0"/>
    <x v="0"/>
  </r>
  <r>
    <n v="5"/>
    <x v="372"/>
    <x v="1"/>
    <x v="208"/>
    <x v="1"/>
    <n v="40"/>
    <s v="BPPL"/>
    <x v="12"/>
    <x v="3"/>
    <x v="1"/>
    <x v="1"/>
    <x v="0"/>
    <x v="0"/>
  </r>
  <r>
    <n v="1"/>
    <x v="373"/>
    <x v="0"/>
    <x v="1687"/>
    <x v="22"/>
    <n v="5909"/>
    <s v="MR"/>
    <x v="1"/>
    <x v="1"/>
    <x v="1"/>
    <x v="1"/>
    <x v="0"/>
    <x v="0"/>
  </r>
  <r>
    <n v="2"/>
    <x v="373"/>
    <x v="0"/>
    <x v="1692"/>
    <x v="117"/>
    <n v="3439"/>
    <s v="MR"/>
    <x v="7"/>
    <x v="5"/>
    <x v="1"/>
    <x v="1"/>
    <x v="0"/>
    <x v="0"/>
  </r>
  <r>
    <n v="1"/>
    <x v="373"/>
    <x v="2"/>
    <x v="1690"/>
    <x v="36"/>
    <n v="2156"/>
    <s v="PR-REV"/>
    <x v="3"/>
    <x v="3"/>
    <x v="1"/>
    <x v="1"/>
    <x v="0"/>
    <x v="2"/>
  </r>
  <r>
    <n v="1"/>
    <x v="373"/>
    <x v="1"/>
    <x v="208"/>
    <x v="1"/>
    <n v="2469"/>
    <s v="BPPL"/>
    <x v="12"/>
    <x v="3"/>
    <x v="1"/>
    <x v="1"/>
    <x v="0"/>
    <x v="0"/>
  </r>
  <r>
    <n v="1"/>
    <x v="373"/>
    <x v="4"/>
    <x v="1630"/>
    <x v="12"/>
    <n v="128"/>
    <s v="BIJ-TKS"/>
    <x v="1"/>
    <x v="1"/>
    <x v="1"/>
    <x v="1"/>
    <x v="0"/>
    <x v="0"/>
  </r>
  <r>
    <n v="2"/>
    <x v="373"/>
    <x v="4"/>
    <x v="1693"/>
    <x v="13"/>
    <n v="2395"/>
    <s v="BIJ-TKS"/>
    <x v="11"/>
    <x v="3"/>
    <x v="1"/>
    <x v="1"/>
    <x v="0"/>
    <x v="3"/>
  </r>
  <r>
    <n v="1"/>
    <x v="374"/>
    <x v="0"/>
    <x v="1692"/>
    <x v="117"/>
    <n v="264"/>
    <s v="MR"/>
    <x v="7"/>
    <x v="5"/>
    <x v="1"/>
    <x v="1"/>
    <x v="0"/>
    <x v="0"/>
  </r>
  <r>
    <n v="2"/>
    <x v="374"/>
    <x v="0"/>
    <x v="1694"/>
    <x v="22"/>
    <n v="4002"/>
    <s v="MR"/>
    <x v="1"/>
    <x v="1"/>
    <x v="1"/>
    <x v="1"/>
    <x v="0"/>
    <x v="0"/>
  </r>
  <r>
    <n v="3"/>
    <x v="374"/>
    <x v="0"/>
    <x v="1695"/>
    <x v="4"/>
    <n v="149"/>
    <s v="MR"/>
    <x v="3"/>
    <x v="3"/>
    <x v="1"/>
    <x v="1"/>
    <x v="0"/>
    <x v="0"/>
  </r>
  <r>
    <n v="4"/>
    <x v="374"/>
    <x v="0"/>
    <x v="1696"/>
    <x v="3"/>
    <n v="199"/>
    <s v="MR"/>
    <x v="4"/>
    <x v="3"/>
    <x v="1"/>
    <x v="1"/>
    <x v="0"/>
    <x v="0"/>
  </r>
  <r>
    <n v="5"/>
    <x v="374"/>
    <x v="0"/>
    <x v="1697"/>
    <x v="2"/>
    <n v="2658"/>
    <s v="MR"/>
    <x v="0"/>
    <x v="0"/>
    <x v="1"/>
    <x v="1"/>
    <x v="0"/>
    <x v="0"/>
  </r>
  <r>
    <n v="6"/>
    <x v="374"/>
    <x v="0"/>
    <x v="1698"/>
    <x v="15"/>
    <n v="4640"/>
    <s v="MR"/>
    <x v="0"/>
    <x v="0"/>
    <x v="1"/>
    <x v="1"/>
    <x v="0"/>
    <x v="0"/>
  </r>
  <r>
    <n v="1"/>
    <x v="374"/>
    <x v="2"/>
    <x v="1688"/>
    <x v="113"/>
    <n v="309"/>
    <s v="PR-REV"/>
    <x v="4"/>
    <x v="3"/>
    <x v="1"/>
    <x v="1"/>
    <x v="0"/>
    <x v="2"/>
  </r>
  <r>
    <n v="2"/>
    <x v="374"/>
    <x v="2"/>
    <x v="1699"/>
    <x v="89"/>
    <n v="2981"/>
    <s v="PR-REV"/>
    <x v="0"/>
    <x v="0"/>
    <x v="1"/>
    <x v="1"/>
    <x v="0"/>
    <x v="2"/>
  </r>
  <r>
    <n v="1"/>
    <x v="374"/>
    <x v="1"/>
    <x v="1686"/>
    <x v="1"/>
    <n v="476"/>
    <s v="BPPL"/>
    <x v="12"/>
    <x v="3"/>
    <x v="1"/>
    <x v="1"/>
    <x v="0"/>
    <x v="0"/>
  </r>
  <r>
    <n v="2"/>
    <x v="374"/>
    <x v="1"/>
    <x v="1687"/>
    <x v="1"/>
    <n v="2925"/>
    <s v="BPPL"/>
    <x v="1"/>
    <x v="1"/>
    <x v="1"/>
    <x v="1"/>
    <x v="0"/>
    <x v="0"/>
  </r>
  <r>
    <n v="1"/>
    <x v="374"/>
    <x v="4"/>
    <x v="1700"/>
    <x v="13"/>
    <n v="1587"/>
    <s v="BIJ-TKS"/>
    <x v="11"/>
    <x v="3"/>
    <x v="1"/>
    <x v="1"/>
    <x v="0"/>
    <x v="3"/>
  </r>
  <r>
    <n v="1"/>
    <x v="375"/>
    <x v="0"/>
    <x v="1698"/>
    <x v="15"/>
    <n v="9148"/>
    <s v="MR"/>
    <x v="0"/>
    <x v="0"/>
    <x v="1"/>
    <x v="1"/>
    <x v="0"/>
    <x v="0"/>
  </r>
  <r>
    <n v="1"/>
    <x v="375"/>
    <x v="2"/>
    <x v="1699"/>
    <x v="89"/>
    <n v="190"/>
    <s v="PR-REV"/>
    <x v="0"/>
    <x v="0"/>
    <x v="1"/>
    <x v="1"/>
    <x v="0"/>
    <x v="2"/>
  </r>
  <r>
    <n v="2"/>
    <x v="375"/>
    <x v="2"/>
    <x v="1699"/>
    <x v="33"/>
    <n v="4994"/>
    <s v="PR-REV"/>
    <x v="0"/>
    <x v="0"/>
    <x v="1"/>
    <x v="1"/>
    <x v="0"/>
    <x v="2"/>
  </r>
  <r>
    <n v="1"/>
    <x v="375"/>
    <x v="1"/>
    <x v="1687"/>
    <x v="1"/>
    <n v="1659"/>
    <s v="BPPL"/>
    <x v="1"/>
    <x v="1"/>
    <x v="1"/>
    <x v="1"/>
    <x v="0"/>
    <x v="0"/>
  </r>
  <r>
    <n v="2"/>
    <x v="375"/>
    <x v="1"/>
    <x v="1692"/>
    <x v="1"/>
    <n v="3515"/>
    <s v="BPPL"/>
    <x v="7"/>
    <x v="5"/>
    <x v="1"/>
    <x v="1"/>
    <x v="0"/>
    <x v="0"/>
  </r>
  <r>
    <n v="3"/>
    <x v="375"/>
    <x v="1"/>
    <x v="1694"/>
    <x v="1"/>
    <n v="1724"/>
    <s v="BPPL"/>
    <x v="1"/>
    <x v="1"/>
    <x v="1"/>
    <x v="1"/>
    <x v="0"/>
    <x v="0"/>
  </r>
  <r>
    <n v="1"/>
    <x v="376"/>
    <x v="0"/>
    <x v="1698"/>
    <x v="15"/>
    <n v="726"/>
    <s v="MR"/>
    <x v="0"/>
    <x v="0"/>
    <x v="1"/>
    <x v="1"/>
    <x v="0"/>
    <x v="0"/>
  </r>
  <r>
    <n v="2"/>
    <x v="376"/>
    <x v="0"/>
    <x v="1701"/>
    <x v="16"/>
    <n v="300"/>
    <s v="MR"/>
    <x v="4"/>
    <x v="3"/>
    <x v="1"/>
    <x v="1"/>
    <x v="0"/>
    <x v="0"/>
  </r>
  <r>
    <n v="3"/>
    <x v="376"/>
    <x v="0"/>
    <x v="1702"/>
    <x v="31"/>
    <n v="146"/>
    <s v="MR"/>
    <x v="3"/>
    <x v="3"/>
    <x v="1"/>
    <x v="1"/>
    <x v="0"/>
    <x v="0"/>
  </r>
  <r>
    <n v="4"/>
    <x v="376"/>
    <x v="0"/>
    <x v="1703"/>
    <x v="85"/>
    <n v="6008"/>
    <s v="MR"/>
    <x v="1"/>
    <x v="1"/>
    <x v="1"/>
    <x v="1"/>
    <x v="0"/>
    <x v="0"/>
  </r>
  <r>
    <n v="1"/>
    <x v="376"/>
    <x v="2"/>
    <x v="1704"/>
    <x v="113"/>
    <n v="258"/>
    <s v="PR-REV"/>
    <x v="4"/>
    <x v="3"/>
    <x v="1"/>
    <x v="1"/>
    <x v="0"/>
    <x v="2"/>
  </r>
  <r>
    <n v="2"/>
    <x v="376"/>
    <x v="2"/>
    <x v="1690"/>
    <x v="36"/>
    <n v="995"/>
    <s v="PR-REV"/>
    <x v="3"/>
    <x v="3"/>
    <x v="1"/>
    <x v="1"/>
    <x v="0"/>
    <x v="2"/>
  </r>
  <r>
    <n v="3"/>
    <x v="376"/>
    <x v="2"/>
    <x v="1705"/>
    <x v="39"/>
    <n v="450"/>
    <s v="PR-REV"/>
    <x v="12"/>
    <x v="3"/>
    <x v="1"/>
    <x v="1"/>
    <x v="0"/>
    <x v="2"/>
  </r>
  <r>
    <n v="4"/>
    <x v="376"/>
    <x v="2"/>
    <x v="1706"/>
    <x v="39"/>
    <n v="550"/>
    <s v="PR-REV"/>
    <x v="12"/>
    <x v="3"/>
    <x v="1"/>
    <x v="1"/>
    <x v="0"/>
    <x v="2"/>
  </r>
  <r>
    <n v="5"/>
    <x v="376"/>
    <x v="2"/>
    <x v="1707"/>
    <x v="39"/>
    <n v="3215"/>
    <s v="PR-REV"/>
    <x v="10"/>
    <x v="4"/>
    <x v="1"/>
    <x v="1"/>
    <x v="0"/>
    <x v="2"/>
  </r>
  <r>
    <n v="1"/>
    <x v="376"/>
    <x v="1"/>
    <x v="1694"/>
    <x v="1"/>
    <n v="1067"/>
    <s v="BPPL"/>
    <x v="1"/>
    <x v="1"/>
    <x v="1"/>
    <x v="1"/>
    <x v="0"/>
    <x v="0"/>
  </r>
  <r>
    <n v="2"/>
    <x v="376"/>
    <x v="1"/>
    <x v="1695"/>
    <x v="1"/>
    <n v="62"/>
    <s v="BPPL"/>
    <x v="3"/>
    <x v="3"/>
    <x v="1"/>
    <x v="1"/>
    <x v="0"/>
    <x v="0"/>
  </r>
  <r>
    <n v="3"/>
    <x v="376"/>
    <x v="1"/>
    <x v="1696"/>
    <x v="1"/>
    <n v="182"/>
    <s v="BPPL"/>
    <x v="4"/>
    <x v="3"/>
    <x v="1"/>
    <x v="1"/>
    <x v="0"/>
    <x v="0"/>
  </r>
  <r>
    <n v="4"/>
    <x v="376"/>
    <x v="1"/>
    <x v="454"/>
    <x v="1"/>
    <n v="63"/>
    <s v="BPPL"/>
    <x v="24"/>
    <x v="2"/>
    <x v="1"/>
    <x v="1"/>
    <x v="0"/>
    <x v="1"/>
  </r>
  <r>
    <n v="5"/>
    <x v="376"/>
    <x v="1"/>
    <x v="1697"/>
    <x v="1"/>
    <n v="1477"/>
    <s v="BPPL"/>
    <x v="0"/>
    <x v="0"/>
    <x v="1"/>
    <x v="1"/>
    <x v="0"/>
    <x v="0"/>
  </r>
  <r>
    <n v="6"/>
    <x v="376"/>
    <x v="1"/>
    <x v="1698"/>
    <x v="1"/>
    <n v="1777"/>
    <s v="BPPL"/>
    <x v="0"/>
    <x v="0"/>
    <x v="1"/>
    <x v="1"/>
    <x v="0"/>
    <x v="0"/>
  </r>
  <r>
    <n v="1"/>
    <x v="376"/>
    <x v="4"/>
    <x v="1630"/>
    <x v="61"/>
    <n v="127"/>
    <s v="BIJ-TKS"/>
    <x v="1"/>
    <x v="1"/>
    <x v="1"/>
    <x v="1"/>
    <x v="0"/>
    <x v="0"/>
  </r>
  <r>
    <n v="2"/>
    <x v="376"/>
    <x v="4"/>
    <x v="1632"/>
    <x v="61"/>
    <n v="277"/>
    <s v="BIJ-TKS"/>
    <x v="1"/>
    <x v="1"/>
    <x v="1"/>
    <x v="1"/>
    <x v="0"/>
    <x v="0"/>
  </r>
  <r>
    <n v="3"/>
    <x v="376"/>
    <x v="4"/>
    <x v="1646"/>
    <x v="61"/>
    <n v="469"/>
    <s v="BIJ-TKS"/>
    <x v="1"/>
    <x v="1"/>
    <x v="1"/>
    <x v="1"/>
    <x v="0"/>
    <x v="0"/>
  </r>
  <r>
    <n v="4"/>
    <x v="376"/>
    <x v="4"/>
    <x v="1687"/>
    <x v="61"/>
    <n v="438"/>
    <s v="BIJ-TKS"/>
    <x v="1"/>
    <x v="1"/>
    <x v="1"/>
    <x v="1"/>
    <x v="0"/>
    <x v="0"/>
  </r>
  <r>
    <n v="1"/>
    <x v="377"/>
    <x v="0"/>
    <x v="1708"/>
    <x v="50"/>
    <n v="3080"/>
    <s v="MR"/>
    <x v="7"/>
    <x v="5"/>
    <x v="1"/>
    <x v="1"/>
    <x v="0"/>
    <x v="0"/>
  </r>
  <r>
    <n v="2"/>
    <x v="377"/>
    <x v="0"/>
    <x v="1709"/>
    <x v="22"/>
    <n v="4962"/>
    <s v="MR"/>
    <x v="1"/>
    <x v="1"/>
    <x v="1"/>
    <x v="1"/>
    <x v="0"/>
    <x v="0"/>
  </r>
  <r>
    <n v="3"/>
    <x v="377"/>
    <x v="0"/>
    <x v="1710"/>
    <x v="31"/>
    <n v="1630"/>
    <s v="MR"/>
    <x v="12"/>
    <x v="3"/>
    <x v="1"/>
    <x v="1"/>
    <x v="0"/>
    <x v="0"/>
  </r>
  <r>
    <n v="1"/>
    <x v="377"/>
    <x v="2"/>
    <x v="1707"/>
    <x v="39"/>
    <n v="5580"/>
    <s v="PR-REV"/>
    <x v="10"/>
    <x v="4"/>
    <x v="1"/>
    <x v="1"/>
    <x v="0"/>
    <x v="2"/>
  </r>
  <r>
    <n v="2"/>
    <x v="377"/>
    <x v="2"/>
    <x v="1711"/>
    <x v="6"/>
    <n v="450"/>
    <s v="PR-REV"/>
    <x v="10"/>
    <x v="4"/>
    <x v="1"/>
    <x v="1"/>
    <x v="0"/>
    <x v="2"/>
  </r>
  <r>
    <n v="3"/>
    <x v="377"/>
    <x v="2"/>
    <x v="1712"/>
    <x v="6"/>
    <n v="1531"/>
    <s v="PR-REV"/>
    <x v="10"/>
    <x v="4"/>
    <x v="1"/>
    <x v="1"/>
    <x v="0"/>
    <x v="2"/>
  </r>
  <r>
    <n v="1"/>
    <x v="377"/>
    <x v="1"/>
    <x v="1698"/>
    <x v="1"/>
    <n v="4835"/>
    <s v="BPPL"/>
    <x v="0"/>
    <x v="0"/>
    <x v="1"/>
    <x v="1"/>
    <x v="0"/>
    <x v="0"/>
  </r>
  <r>
    <n v="1"/>
    <x v="378"/>
    <x v="0"/>
    <x v="1713"/>
    <x v="31"/>
    <n v="1172"/>
    <s v="MR"/>
    <x v="20"/>
    <x v="3"/>
    <x v="1"/>
    <x v="1"/>
    <x v="0"/>
    <x v="0"/>
  </r>
  <r>
    <n v="2"/>
    <x v="378"/>
    <x v="0"/>
    <x v="1714"/>
    <x v="58"/>
    <n v="4025"/>
    <s v="MR"/>
    <x v="10"/>
    <x v="4"/>
    <x v="1"/>
    <x v="1"/>
    <x v="0"/>
    <x v="0"/>
  </r>
  <r>
    <n v="3"/>
    <x v="378"/>
    <x v="0"/>
    <x v="1715"/>
    <x v="56"/>
    <n v="2620"/>
    <s v="MR"/>
    <x v="10"/>
    <x v="4"/>
    <x v="1"/>
    <x v="1"/>
    <x v="0"/>
    <x v="0"/>
  </r>
  <r>
    <n v="1"/>
    <x v="378"/>
    <x v="2"/>
    <x v="1716"/>
    <x v="10"/>
    <n v="450"/>
    <s v="PR-REV"/>
    <x v="10"/>
    <x v="4"/>
    <x v="1"/>
    <x v="1"/>
    <x v="0"/>
    <x v="2"/>
  </r>
  <r>
    <n v="2"/>
    <x v="378"/>
    <x v="2"/>
    <x v="1717"/>
    <x v="10"/>
    <n v="4412"/>
    <s v="PR-REV"/>
    <x v="10"/>
    <x v="4"/>
    <x v="1"/>
    <x v="1"/>
    <x v="0"/>
    <x v="2"/>
  </r>
  <r>
    <n v="1"/>
    <x v="378"/>
    <x v="1"/>
    <x v="1698"/>
    <x v="1"/>
    <n v="1098"/>
    <s v="BPPL"/>
    <x v="0"/>
    <x v="0"/>
    <x v="1"/>
    <x v="1"/>
    <x v="0"/>
    <x v="0"/>
  </r>
  <r>
    <n v="2"/>
    <x v="378"/>
    <x v="1"/>
    <x v="18"/>
    <x v="1"/>
    <n v="95"/>
    <s v="BPPL"/>
    <x v="9"/>
    <x v="2"/>
    <x v="1"/>
    <x v="1"/>
    <x v="0"/>
    <x v="1"/>
  </r>
  <r>
    <n v="3"/>
    <x v="378"/>
    <x v="1"/>
    <x v="1718"/>
    <x v="1"/>
    <n v="169"/>
    <s v="BPPL"/>
    <x v="4"/>
    <x v="3"/>
    <x v="1"/>
    <x v="1"/>
    <x v="0"/>
    <x v="0"/>
  </r>
  <r>
    <n v="4"/>
    <x v="378"/>
    <x v="1"/>
    <x v="1719"/>
    <x v="1"/>
    <n v="164"/>
    <s v="BPPL"/>
    <x v="45"/>
    <x v="2"/>
    <x v="1"/>
    <x v="1"/>
    <x v="0"/>
    <x v="1"/>
  </r>
  <r>
    <n v="5"/>
    <x v="378"/>
    <x v="1"/>
    <x v="1703"/>
    <x v="1"/>
    <n v="4680"/>
    <s v="BPPL"/>
    <x v="1"/>
    <x v="1"/>
    <x v="1"/>
    <x v="1"/>
    <x v="0"/>
    <x v="0"/>
  </r>
  <r>
    <n v="1"/>
    <x v="368"/>
    <x v="0"/>
    <x v="1668"/>
    <x v="101"/>
    <n v="435"/>
    <s v="BHARATPUR"/>
    <x v="8"/>
    <x v="6"/>
    <x v="1"/>
    <x v="1"/>
    <x v="0"/>
    <x v="0"/>
  </r>
  <r>
    <n v="2"/>
    <x v="368"/>
    <x v="0"/>
    <x v="1486"/>
    <x v="3"/>
    <n v="100"/>
    <s v="BHARATPUR"/>
    <x v="4"/>
    <x v="3"/>
    <x v="1"/>
    <x v="1"/>
    <x v="0"/>
    <x v="0"/>
  </r>
  <r>
    <n v="3"/>
    <x v="368"/>
    <x v="0"/>
    <x v="106"/>
    <x v="17"/>
    <n v="171"/>
    <s v="BHARATPUR"/>
    <x v="3"/>
    <x v="3"/>
    <x v="1"/>
    <x v="1"/>
    <x v="0"/>
    <x v="0"/>
  </r>
  <r>
    <n v="4"/>
    <x v="368"/>
    <x v="0"/>
    <x v="1720"/>
    <x v="55"/>
    <n v="449"/>
    <s v="BHARATPUR"/>
    <x v="3"/>
    <x v="3"/>
    <x v="1"/>
    <x v="1"/>
    <x v="0"/>
    <x v="0"/>
  </r>
  <r>
    <n v="5"/>
    <x v="368"/>
    <x v="0"/>
    <x v="1492"/>
    <x v="3"/>
    <n v="80"/>
    <s v="BHARATPUR"/>
    <x v="4"/>
    <x v="3"/>
    <x v="1"/>
    <x v="1"/>
    <x v="0"/>
    <x v="0"/>
  </r>
  <r>
    <n v="6"/>
    <x v="368"/>
    <x v="0"/>
    <x v="1721"/>
    <x v="63"/>
    <n v="2939"/>
    <s v="BHARATPUR"/>
    <x v="0"/>
    <x v="0"/>
    <x v="1"/>
    <x v="1"/>
    <x v="0"/>
    <x v="0"/>
  </r>
  <r>
    <n v="1"/>
    <x v="369"/>
    <x v="0"/>
    <x v="1721"/>
    <x v="63"/>
    <n v="4474"/>
    <s v="BHARATPUR"/>
    <x v="0"/>
    <x v="0"/>
    <x v="1"/>
    <x v="1"/>
    <x v="0"/>
    <x v="0"/>
  </r>
  <r>
    <n v="1"/>
    <x v="370"/>
    <x v="0"/>
    <x v="1721"/>
    <x v="63"/>
    <n v="1854"/>
    <s v="BHARATPUR"/>
    <x v="0"/>
    <x v="0"/>
    <x v="1"/>
    <x v="1"/>
    <x v="0"/>
    <x v="0"/>
  </r>
  <r>
    <n v="1"/>
    <x v="371"/>
    <x v="0"/>
    <x v="1721"/>
    <x v="109"/>
    <n v="582"/>
    <s v="BHARATPUR"/>
    <x v="0"/>
    <x v="0"/>
    <x v="1"/>
    <x v="1"/>
    <x v="0"/>
    <x v="0"/>
  </r>
  <r>
    <n v="1"/>
    <x v="370"/>
    <x v="0"/>
    <x v="1722"/>
    <x v="63"/>
    <n v="3569"/>
    <s v="TUNDLA"/>
    <x v="0"/>
    <x v="0"/>
    <x v="1"/>
    <x v="1"/>
    <x v="0"/>
    <x v="0"/>
  </r>
  <r>
    <n v="2"/>
    <x v="370"/>
    <x v="0"/>
    <x v="1723"/>
    <x v="109"/>
    <n v="1699"/>
    <s v="TUNDLA"/>
    <x v="0"/>
    <x v="0"/>
    <x v="1"/>
    <x v="1"/>
    <x v="0"/>
    <x v="0"/>
  </r>
  <r>
    <n v="1"/>
    <x v="371"/>
    <x v="0"/>
    <x v="1723"/>
    <x v="109"/>
    <n v="2282"/>
    <s v="TUNDLA"/>
    <x v="0"/>
    <x v="0"/>
    <x v="1"/>
    <x v="1"/>
    <x v="0"/>
    <x v="0"/>
  </r>
  <r>
    <n v="1"/>
    <x v="374"/>
    <x v="0"/>
    <x v="1477"/>
    <x v="16"/>
    <n v="103"/>
    <s v="TUNDLA"/>
    <x v="4"/>
    <x v="3"/>
    <x v="1"/>
    <x v="1"/>
    <x v="0"/>
    <x v="0"/>
  </r>
  <r>
    <n v="2"/>
    <x v="374"/>
    <x v="0"/>
    <x v="1724"/>
    <x v="4"/>
    <n v="1333"/>
    <s v="TUNDLA"/>
    <x v="3"/>
    <x v="3"/>
    <x v="1"/>
    <x v="1"/>
    <x v="0"/>
    <x v="0"/>
  </r>
  <r>
    <n v="3"/>
    <x v="374"/>
    <x v="0"/>
    <x v="1725"/>
    <x v="31"/>
    <n v="471"/>
    <s v="TUNDLA"/>
    <x v="3"/>
    <x v="3"/>
    <x v="1"/>
    <x v="1"/>
    <x v="0"/>
    <x v="0"/>
  </r>
  <r>
    <n v="4"/>
    <x v="374"/>
    <x v="0"/>
    <x v="1486"/>
    <x v="16"/>
    <n v="105"/>
    <s v="TUNDLA"/>
    <x v="4"/>
    <x v="3"/>
    <x v="1"/>
    <x v="1"/>
    <x v="0"/>
    <x v="0"/>
  </r>
  <r>
    <n v="5"/>
    <x v="374"/>
    <x v="0"/>
    <x v="1487"/>
    <x v="101"/>
    <n v="399"/>
    <s v="TUNDLA"/>
    <x v="8"/>
    <x v="6"/>
    <x v="1"/>
    <x v="1"/>
    <x v="0"/>
    <x v="0"/>
  </r>
  <r>
    <n v="1"/>
    <x v="375"/>
    <x v="0"/>
    <x v="1487"/>
    <x v="101"/>
    <n v="6737"/>
    <s v="TUNDLA"/>
    <x v="8"/>
    <x v="6"/>
    <x v="1"/>
    <x v="1"/>
    <x v="0"/>
    <x v="0"/>
  </r>
  <r>
    <n v="1"/>
    <x v="377"/>
    <x v="0"/>
    <x v="1726"/>
    <x v="16"/>
    <n v="260"/>
    <s v="TUNDLA"/>
    <x v="4"/>
    <x v="3"/>
    <x v="1"/>
    <x v="1"/>
    <x v="0"/>
    <x v="0"/>
  </r>
  <r>
    <n v="2"/>
    <x v="377"/>
    <x v="0"/>
    <x v="1727"/>
    <x v="2"/>
    <n v="3103"/>
    <s v="TUNDLA"/>
    <x v="0"/>
    <x v="0"/>
    <x v="1"/>
    <x v="1"/>
    <x v="0"/>
    <x v="0"/>
  </r>
  <r>
    <n v="1"/>
    <x v="378"/>
    <x v="0"/>
    <x v="1727"/>
    <x v="2"/>
    <n v="4008"/>
    <s v="TUNDLA"/>
    <x v="0"/>
    <x v="0"/>
    <x v="1"/>
    <x v="1"/>
    <x v="0"/>
    <x v="0"/>
  </r>
  <r>
    <n v="1"/>
    <x v="379"/>
    <x v="0"/>
    <x v="1715"/>
    <x v="56"/>
    <n v="3149"/>
    <s v="MR"/>
    <x v="10"/>
    <x v="4"/>
    <x v="2"/>
    <x v="1"/>
    <x v="0"/>
    <x v="0"/>
  </r>
  <r>
    <n v="2"/>
    <x v="379"/>
    <x v="0"/>
    <x v="1728"/>
    <x v="43"/>
    <n v="3919"/>
    <s v="MR"/>
    <x v="10"/>
    <x v="4"/>
    <x v="2"/>
    <x v="1"/>
    <x v="0"/>
    <x v="0"/>
  </r>
  <r>
    <n v="1"/>
    <x v="379"/>
    <x v="2"/>
    <x v="1717"/>
    <x v="10"/>
    <n v="4963"/>
    <s v="PR-REV"/>
    <x v="10"/>
    <x v="4"/>
    <x v="2"/>
    <x v="1"/>
    <x v="0"/>
    <x v="2"/>
  </r>
  <r>
    <n v="1"/>
    <x v="379"/>
    <x v="1"/>
    <x v="1703"/>
    <x v="1"/>
    <n v="360"/>
    <s v="BPPL"/>
    <x v="1"/>
    <x v="1"/>
    <x v="2"/>
    <x v="1"/>
    <x v="0"/>
    <x v="0"/>
  </r>
  <r>
    <n v="2"/>
    <x v="379"/>
    <x v="1"/>
    <x v="1708"/>
    <x v="1"/>
    <n v="2962"/>
    <s v="BPPL"/>
    <x v="7"/>
    <x v="5"/>
    <x v="2"/>
    <x v="1"/>
    <x v="0"/>
    <x v="0"/>
  </r>
  <r>
    <n v="3"/>
    <x v="379"/>
    <x v="1"/>
    <x v="1709"/>
    <x v="1"/>
    <n v="3711"/>
    <s v="BPPL"/>
    <x v="1"/>
    <x v="1"/>
    <x v="2"/>
    <x v="1"/>
    <x v="0"/>
    <x v="0"/>
  </r>
  <r>
    <n v="1"/>
    <x v="380"/>
    <x v="0"/>
    <x v="1728"/>
    <x v="43"/>
    <n v="292"/>
    <s v="MR"/>
    <x v="10"/>
    <x v="4"/>
    <x v="2"/>
    <x v="1"/>
    <x v="0"/>
    <x v="0"/>
  </r>
  <r>
    <n v="2"/>
    <x v="380"/>
    <x v="0"/>
    <x v="1729"/>
    <x v="17"/>
    <n v="503"/>
    <s v="MR"/>
    <x v="12"/>
    <x v="3"/>
    <x v="2"/>
    <x v="1"/>
    <x v="0"/>
    <x v="0"/>
  </r>
  <r>
    <n v="3"/>
    <x v="380"/>
    <x v="0"/>
    <x v="238"/>
    <x v="16"/>
    <n v="155"/>
    <s v="MR"/>
    <x v="4"/>
    <x v="3"/>
    <x v="2"/>
    <x v="1"/>
    <x v="0"/>
    <x v="0"/>
  </r>
  <r>
    <n v="4"/>
    <x v="380"/>
    <x v="0"/>
    <x v="1730"/>
    <x v="38"/>
    <n v="80"/>
    <s v="MR"/>
    <x v="8"/>
    <x v="6"/>
    <x v="2"/>
    <x v="1"/>
    <x v="0"/>
    <x v="0"/>
  </r>
  <r>
    <n v="5"/>
    <x v="380"/>
    <x v="0"/>
    <x v="1731"/>
    <x v="8"/>
    <n v="2878"/>
    <s v="MR"/>
    <x v="8"/>
    <x v="6"/>
    <x v="2"/>
    <x v="1"/>
    <x v="0"/>
    <x v="0"/>
  </r>
  <r>
    <n v="1"/>
    <x v="380"/>
    <x v="2"/>
    <x v="1732"/>
    <x v="114"/>
    <n v="153"/>
    <s v="PR-REV"/>
    <x v="4"/>
    <x v="3"/>
    <x v="2"/>
    <x v="1"/>
    <x v="0"/>
    <x v="2"/>
  </r>
  <r>
    <n v="2"/>
    <x v="380"/>
    <x v="2"/>
    <x v="1733"/>
    <x v="97"/>
    <n v="6812"/>
    <s v="PR-REV"/>
    <x v="0"/>
    <x v="0"/>
    <x v="2"/>
    <x v="1"/>
    <x v="0"/>
    <x v="2"/>
  </r>
  <r>
    <n v="1"/>
    <x v="380"/>
    <x v="1"/>
    <x v="1709"/>
    <x v="1"/>
    <n v="1181"/>
    <s v="BPPL"/>
    <x v="1"/>
    <x v="1"/>
    <x v="2"/>
    <x v="1"/>
    <x v="0"/>
    <x v="0"/>
  </r>
  <r>
    <n v="2"/>
    <x v="380"/>
    <x v="1"/>
    <x v="1710"/>
    <x v="1"/>
    <n v="2502"/>
    <s v="BPPL"/>
    <x v="12"/>
    <x v="3"/>
    <x v="2"/>
    <x v="1"/>
    <x v="0"/>
    <x v="0"/>
  </r>
  <r>
    <n v="1"/>
    <x v="380"/>
    <x v="4"/>
    <x v="1687"/>
    <x v="12"/>
    <n v="2550"/>
    <s v="BIJ-TKS"/>
    <x v="1"/>
    <x v="1"/>
    <x v="2"/>
    <x v="1"/>
    <x v="0"/>
    <x v="0"/>
  </r>
  <r>
    <n v="1"/>
    <x v="381"/>
    <x v="0"/>
    <x v="1731"/>
    <x v="8"/>
    <n v="4129"/>
    <s v="MR"/>
    <x v="8"/>
    <x v="6"/>
    <x v="2"/>
    <x v="1"/>
    <x v="0"/>
    <x v="0"/>
  </r>
  <r>
    <n v="2"/>
    <x v="381"/>
    <x v="0"/>
    <x v="1734"/>
    <x v="9"/>
    <n v="5993"/>
    <s v="MR"/>
    <x v="8"/>
    <x v="6"/>
    <x v="2"/>
    <x v="1"/>
    <x v="0"/>
    <x v="0"/>
  </r>
  <r>
    <n v="1"/>
    <x v="381"/>
    <x v="2"/>
    <x v="1733"/>
    <x v="97"/>
    <n v="2560"/>
    <s v="PR-REV"/>
    <x v="0"/>
    <x v="0"/>
    <x v="2"/>
    <x v="1"/>
    <x v="0"/>
    <x v="2"/>
  </r>
  <r>
    <n v="2"/>
    <x v="381"/>
    <x v="2"/>
    <x v="1735"/>
    <x v="91"/>
    <n v="450"/>
    <s v="PR-REV"/>
    <x v="0"/>
    <x v="0"/>
    <x v="2"/>
    <x v="1"/>
    <x v="0"/>
    <x v="2"/>
  </r>
  <r>
    <n v="3"/>
    <x v="381"/>
    <x v="2"/>
    <x v="1736"/>
    <x v="91"/>
    <n v="3767"/>
    <s v="PR-REV"/>
    <x v="0"/>
    <x v="0"/>
    <x v="2"/>
    <x v="1"/>
    <x v="0"/>
    <x v="2"/>
  </r>
  <r>
    <n v="1"/>
    <x v="381"/>
    <x v="4"/>
    <x v="1687"/>
    <x v="12"/>
    <n v="579"/>
    <s v="BIJ-TKS"/>
    <x v="1"/>
    <x v="1"/>
    <x v="2"/>
    <x v="1"/>
    <x v="0"/>
    <x v="0"/>
  </r>
  <r>
    <n v="2"/>
    <x v="381"/>
    <x v="4"/>
    <x v="1694"/>
    <x v="12"/>
    <n v="1329"/>
    <s v="BIJ-TKS"/>
    <x v="1"/>
    <x v="1"/>
    <x v="2"/>
    <x v="1"/>
    <x v="0"/>
    <x v="0"/>
  </r>
  <r>
    <n v="3"/>
    <x v="381"/>
    <x v="4"/>
    <x v="1703"/>
    <x v="12"/>
    <n v="291"/>
    <s v="BIJ-TKS"/>
    <x v="1"/>
    <x v="1"/>
    <x v="2"/>
    <x v="1"/>
    <x v="0"/>
    <x v="0"/>
  </r>
  <r>
    <n v="4"/>
    <x v="381"/>
    <x v="4"/>
    <x v="1737"/>
    <x v="118"/>
    <n v="3344"/>
    <s v="BIJ-TKS"/>
    <x v="11"/>
    <x v="3"/>
    <x v="2"/>
    <x v="1"/>
    <x v="0"/>
    <x v="3"/>
  </r>
  <r>
    <n v="1"/>
    <x v="382"/>
    <x v="0"/>
    <x v="1734"/>
    <x v="9"/>
    <n v="1396"/>
    <s v="MR"/>
    <x v="8"/>
    <x v="6"/>
    <x v="2"/>
    <x v="1"/>
    <x v="0"/>
    <x v="0"/>
  </r>
  <r>
    <n v="2"/>
    <x v="382"/>
    <x v="0"/>
    <x v="1738"/>
    <x v="16"/>
    <n v="193"/>
    <s v="MR"/>
    <x v="4"/>
    <x v="3"/>
    <x v="2"/>
    <x v="1"/>
    <x v="0"/>
    <x v="0"/>
  </r>
  <r>
    <n v="3"/>
    <x v="382"/>
    <x v="0"/>
    <x v="1739"/>
    <x v="3"/>
    <n v="257"/>
    <s v="MR"/>
    <x v="4"/>
    <x v="3"/>
    <x v="2"/>
    <x v="1"/>
    <x v="0"/>
    <x v="0"/>
  </r>
  <r>
    <n v="4"/>
    <x v="382"/>
    <x v="0"/>
    <x v="1740"/>
    <x v="63"/>
    <n v="6408"/>
    <s v="MR"/>
    <x v="0"/>
    <x v="0"/>
    <x v="2"/>
    <x v="1"/>
    <x v="0"/>
    <x v="0"/>
  </r>
  <r>
    <n v="5"/>
    <x v="382"/>
    <x v="0"/>
    <x v="1741"/>
    <x v="2"/>
    <n v="4311"/>
    <s v="MR"/>
    <x v="0"/>
    <x v="0"/>
    <x v="2"/>
    <x v="1"/>
    <x v="0"/>
    <x v="0"/>
  </r>
  <r>
    <n v="1"/>
    <x v="382"/>
    <x v="2"/>
    <x v="1736"/>
    <x v="91"/>
    <n v="2283"/>
    <s v="PR-REV"/>
    <x v="0"/>
    <x v="0"/>
    <x v="2"/>
    <x v="1"/>
    <x v="0"/>
    <x v="2"/>
  </r>
  <r>
    <n v="2"/>
    <x v="382"/>
    <x v="2"/>
    <x v="1742"/>
    <x v="96"/>
    <n v="450"/>
    <s v="PR-REV"/>
    <x v="0"/>
    <x v="0"/>
    <x v="2"/>
    <x v="1"/>
    <x v="0"/>
    <x v="2"/>
  </r>
  <r>
    <n v="3"/>
    <x v="382"/>
    <x v="2"/>
    <x v="1743"/>
    <x v="96"/>
    <n v="1646"/>
    <s v="PR-REV"/>
    <x v="0"/>
    <x v="0"/>
    <x v="2"/>
    <x v="1"/>
    <x v="0"/>
    <x v="2"/>
  </r>
  <r>
    <n v="4"/>
    <x v="382"/>
    <x v="2"/>
    <x v="1743"/>
    <x v="51"/>
    <n v="2701"/>
    <s v="PR-REV"/>
    <x v="0"/>
    <x v="0"/>
    <x v="2"/>
    <x v="1"/>
    <x v="0"/>
    <x v="2"/>
  </r>
  <r>
    <n v="1"/>
    <x v="382"/>
    <x v="4"/>
    <x v="1737"/>
    <x v="118"/>
    <n v="642"/>
    <s v="BIJ-TKS"/>
    <x v="11"/>
    <x v="3"/>
    <x v="2"/>
    <x v="1"/>
    <x v="0"/>
    <x v="3"/>
  </r>
  <r>
    <n v="1"/>
    <x v="383"/>
    <x v="0"/>
    <x v="1741"/>
    <x v="2"/>
    <n v="4281"/>
    <s v="MR"/>
    <x v="0"/>
    <x v="0"/>
    <x v="2"/>
    <x v="1"/>
    <x v="0"/>
    <x v="0"/>
  </r>
  <r>
    <n v="2"/>
    <x v="383"/>
    <x v="0"/>
    <x v="1744"/>
    <x v="3"/>
    <n v="307"/>
    <s v="MR"/>
    <x v="4"/>
    <x v="3"/>
    <x v="2"/>
    <x v="1"/>
    <x v="0"/>
    <x v="0"/>
  </r>
  <r>
    <n v="3"/>
    <x v="383"/>
    <x v="0"/>
    <x v="1745"/>
    <x v="17"/>
    <n v="144"/>
    <s v="MR"/>
    <x v="3"/>
    <x v="3"/>
    <x v="2"/>
    <x v="1"/>
    <x v="0"/>
    <x v="0"/>
  </r>
  <r>
    <n v="4"/>
    <x v="383"/>
    <x v="0"/>
    <x v="1746"/>
    <x v="5"/>
    <n v="4014"/>
    <s v="MR"/>
    <x v="1"/>
    <x v="1"/>
    <x v="2"/>
    <x v="1"/>
    <x v="0"/>
    <x v="0"/>
  </r>
  <r>
    <n v="5"/>
    <x v="383"/>
    <x v="0"/>
    <x v="1747"/>
    <x v="7"/>
    <n v="1939"/>
    <s v="MR"/>
    <x v="7"/>
    <x v="5"/>
    <x v="2"/>
    <x v="1"/>
    <x v="0"/>
    <x v="0"/>
  </r>
  <r>
    <n v="1"/>
    <x v="383"/>
    <x v="2"/>
    <x v="1743"/>
    <x v="20"/>
    <n v="1323"/>
    <s v="PR-REV"/>
    <x v="0"/>
    <x v="0"/>
    <x v="2"/>
    <x v="1"/>
    <x v="0"/>
    <x v="2"/>
  </r>
  <r>
    <n v="2"/>
    <x v="383"/>
    <x v="2"/>
    <x v="1748"/>
    <x v="119"/>
    <n v="268"/>
    <s v="PR-REV"/>
    <x v="4"/>
    <x v="3"/>
    <x v="2"/>
    <x v="1"/>
    <x v="0"/>
    <x v="2"/>
  </r>
  <r>
    <n v="3"/>
    <x v="383"/>
    <x v="2"/>
    <x v="1749"/>
    <x v="70"/>
    <n v="8697"/>
    <s v="PR-REV"/>
    <x v="8"/>
    <x v="6"/>
    <x v="2"/>
    <x v="1"/>
    <x v="0"/>
    <x v="2"/>
  </r>
  <r>
    <n v="1"/>
    <x v="383"/>
    <x v="1"/>
    <x v="1750"/>
    <x v="13"/>
    <n v="12"/>
    <s v="BPPL"/>
    <x v="11"/>
    <x v="3"/>
    <x v="2"/>
    <x v="1"/>
    <x v="0"/>
    <x v="3"/>
  </r>
  <r>
    <n v="2"/>
    <x v="383"/>
    <x v="1"/>
    <x v="1751"/>
    <x v="1"/>
    <n v="259"/>
    <s v="BPPL"/>
    <x v="4"/>
    <x v="3"/>
    <x v="2"/>
    <x v="1"/>
    <x v="0"/>
    <x v="0"/>
  </r>
  <r>
    <n v="3"/>
    <x v="383"/>
    <x v="1"/>
    <x v="1740"/>
    <x v="1"/>
    <n v="1332"/>
    <s v="BPPL"/>
    <x v="0"/>
    <x v="0"/>
    <x v="2"/>
    <x v="1"/>
    <x v="0"/>
    <x v="0"/>
  </r>
  <r>
    <n v="1"/>
    <x v="383"/>
    <x v="4"/>
    <x v="1750"/>
    <x v="13"/>
    <n v="12"/>
    <s v="BIJ-TKS"/>
    <x v="11"/>
    <x v="3"/>
    <x v="2"/>
    <x v="1"/>
    <x v="0"/>
    <x v="3"/>
  </r>
  <r>
    <n v="1"/>
    <x v="384"/>
    <x v="0"/>
    <x v="1747"/>
    <x v="7"/>
    <n v="1918"/>
    <s v="MR"/>
    <x v="7"/>
    <x v="5"/>
    <x v="2"/>
    <x v="1"/>
    <x v="0"/>
    <x v="0"/>
  </r>
  <r>
    <n v="2"/>
    <x v="384"/>
    <x v="0"/>
    <x v="1752"/>
    <x v="5"/>
    <n v="2085"/>
    <s v="MR"/>
    <x v="1"/>
    <x v="1"/>
    <x v="2"/>
    <x v="1"/>
    <x v="0"/>
    <x v="0"/>
  </r>
  <r>
    <n v="3"/>
    <x v="384"/>
    <x v="0"/>
    <x v="1753"/>
    <x v="17"/>
    <n v="150"/>
    <s v="MR"/>
    <x v="3"/>
    <x v="3"/>
    <x v="2"/>
    <x v="1"/>
    <x v="0"/>
    <x v="0"/>
  </r>
  <r>
    <n v="4"/>
    <x v="384"/>
    <x v="0"/>
    <x v="1754"/>
    <x v="3"/>
    <n v="300"/>
    <s v="MR"/>
    <x v="4"/>
    <x v="3"/>
    <x v="2"/>
    <x v="1"/>
    <x v="0"/>
    <x v="0"/>
  </r>
  <r>
    <n v="5"/>
    <x v="384"/>
    <x v="0"/>
    <x v="1755"/>
    <x v="2"/>
    <n v="5396"/>
    <s v="MR"/>
    <x v="0"/>
    <x v="0"/>
    <x v="2"/>
    <x v="1"/>
    <x v="0"/>
    <x v="0"/>
  </r>
  <r>
    <n v="6"/>
    <x v="384"/>
    <x v="0"/>
    <x v="1756"/>
    <x v="109"/>
    <n v="2189"/>
    <s v="MR"/>
    <x v="0"/>
    <x v="0"/>
    <x v="2"/>
    <x v="1"/>
    <x v="0"/>
    <x v="0"/>
  </r>
  <r>
    <n v="1"/>
    <x v="384"/>
    <x v="2"/>
    <x v="1749"/>
    <x v="70"/>
    <n v="2033"/>
    <s v="PR-REV"/>
    <x v="8"/>
    <x v="6"/>
    <x v="2"/>
    <x v="1"/>
    <x v="0"/>
    <x v="2"/>
  </r>
  <r>
    <n v="2"/>
    <x v="384"/>
    <x v="2"/>
    <x v="1757"/>
    <x v="103"/>
    <n v="850"/>
    <s v="PR-REV"/>
    <x v="8"/>
    <x v="6"/>
    <x v="2"/>
    <x v="1"/>
    <x v="0"/>
    <x v="2"/>
  </r>
  <r>
    <n v="3"/>
    <x v="384"/>
    <x v="2"/>
    <x v="1758"/>
    <x v="103"/>
    <n v="3609"/>
    <s v="PR-REV"/>
    <x v="8"/>
    <x v="6"/>
    <x v="2"/>
    <x v="1"/>
    <x v="0"/>
    <x v="2"/>
  </r>
  <r>
    <n v="4"/>
    <x v="384"/>
    <x v="2"/>
    <x v="1748"/>
    <x v="114"/>
    <n v="263"/>
    <s v="PR-REV"/>
    <x v="4"/>
    <x v="3"/>
    <x v="2"/>
    <x v="1"/>
    <x v="0"/>
    <x v="2"/>
  </r>
  <r>
    <n v="5"/>
    <x v="384"/>
    <x v="2"/>
    <x v="1759"/>
    <x v="28"/>
    <n v="1062"/>
    <s v="PR-REV"/>
    <x v="3"/>
    <x v="3"/>
    <x v="2"/>
    <x v="1"/>
    <x v="0"/>
    <x v="2"/>
  </r>
  <r>
    <n v="6"/>
    <x v="384"/>
    <x v="2"/>
    <x v="1760"/>
    <x v="6"/>
    <n v="450"/>
    <s v="PR-REV"/>
    <x v="12"/>
    <x v="3"/>
    <x v="2"/>
    <x v="1"/>
    <x v="0"/>
    <x v="2"/>
  </r>
  <r>
    <n v="7"/>
    <x v="384"/>
    <x v="2"/>
    <x v="1761"/>
    <x v="6"/>
    <n v="550"/>
    <s v="PR-REV"/>
    <x v="12"/>
    <x v="3"/>
    <x v="2"/>
    <x v="1"/>
    <x v="0"/>
    <x v="2"/>
  </r>
  <r>
    <n v="8"/>
    <x v="384"/>
    <x v="2"/>
    <x v="1762"/>
    <x v="6"/>
    <n v="2845"/>
    <s v="PR-REV"/>
    <x v="10"/>
    <x v="4"/>
    <x v="2"/>
    <x v="1"/>
    <x v="0"/>
    <x v="2"/>
  </r>
  <r>
    <n v="1"/>
    <x v="384"/>
    <x v="1"/>
    <x v="1763"/>
    <x v="1"/>
    <n v="1697"/>
    <s v="BPPL"/>
    <x v="0"/>
    <x v="0"/>
    <x v="2"/>
    <x v="1"/>
    <x v="0"/>
    <x v="0"/>
  </r>
  <r>
    <n v="2"/>
    <x v="384"/>
    <x v="1"/>
    <x v="1741"/>
    <x v="1"/>
    <n v="3840"/>
    <s v="BPPL"/>
    <x v="0"/>
    <x v="0"/>
    <x v="2"/>
    <x v="1"/>
    <x v="0"/>
    <x v="0"/>
  </r>
  <r>
    <n v="3"/>
    <x v="384"/>
    <x v="1"/>
    <x v="1744"/>
    <x v="1"/>
    <n v="128"/>
    <s v="BPPL"/>
    <x v="4"/>
    <x v="3"/>
    <x v="2"/>
    <x v="1"/>
    <x v="0"/>
    <x v="0"/>
  </r>
  <r>
    <n v="4"/>
    <x v="384"/>
    <x v="1"/>
    <x v="1745"/>
    <x v="1"/>
    <n v="68"/>
    <s v="BPPL"/>
    <x v="3"/>
    <x v="3"/>
    <x v="2"/>
    <x v="1"/>
    <x v="0"/>
    <x v="0"/>
  </r>
  <r>
    <n v="5"/>
    <x v="384"/>
    <x v="1"/>
    <x v="1746"/>
    <x v="1"/>
    <n v="177"/>
    <s v="BPPL"/>
    <x v="1"/>
    <x v="1"/>
    <x v="2"/>
    <x v="1"/>
    <x v="0"/>
    <x v="0"/>
  </r>
  <r>
    <n v="1"/>
    <x v="385"/>
    <x v="0"/>
    <x v="1756"/>
    <x v="109"/>
    <n v="8489"/>
    <s v="MR"/>
    <x v="0"/>
    <x v="0"/>
    <x v="2"/>
    <x v="1"/>
    <x v="0"/>
    <x v="0"/>
  </r>
  <r>
    <n v="1"/>
    <x v="385"/>
    <x v="2"/>
    <x v="1762"/>
    <x v="6"/>
    <n v="6418"/>
    <s v="PR-REV"/>
    <x v="10"/>
    <x v="4"/>
    <x v="2"/>
    <x v="1"/>
    <x v="0"/>
    <x v="2"/>
  </r>
  <r>
    <n v="2"/>
    <x v="385"/>
    <x v="2"/>
    <x v="1764"/>
    <x v="29"/>
    <n v="450"/>
    <s v="PR-REV"/>
    <x v="10"/>
    <x v="4"/>
    <x v="2"/>
    <x v="1"/>
    <x v="0"/>
    <x v="2"/>
  </r>
  <r>
    <n v="3"/>
    <x v="385"/>
    <x v="2"/>
    <x v="196"/>
    <x v="29"/>
    <n v="3927"/>
    <s v="PR-REV"/>
    <x v="10"/>
    <x v="4"/>
    <x v="2"/>
    <x v="1"/>
    <x v="0"/>
    <x v="2"/>
  </r>
  <r>
    <n v="1"/>
    <x v="385"/>
    <x v="1"/>
    <x v="1746"/>
    <x v="1"/>
    <n v="2216"/>
    <s v="BPPL"/>
    <x v="1"/>
    <x v="1"/>
    <x v="2"/>
    <x v="1"/>
    <x v="0"/>
    <x v="0"/>
  </r>
  <r>
    <n v="2"/>
    <x v="385"/>
    <x v="1"/>
    <x v="1747"/>
    <x v="1"/>
    <n v="3752"/>
    <s v="BPPL"/>
    <x v="7"/>
    <x v="5"/>
    <x v="2"/>
    <x v="1"/>
    <x v="0"/>
    <x v="0"/>
  </r>
  <r>
    <n v="3"/>
    <x v="385"/>
    <x v="1"/>
    <x v="1752"/>
    <x v="1"/>
    <n v="483"/>
    <s v="BPPL"/>
    <x v="1"/>
    <x v="1"/>
    <x v="2"/>
    <x v="1"/>
    <x v="0"/>
    <x v="0"/>
  </r>
  <r>
    <n v="1"/>
    <x v="386"/>
    <x v="0"/>
    <x v="1756"/>
    <x v="109"/>
    <n v="2996"/>
    <s v="MR"/>
    <x v="0"/>
    <x v="0"/>
    <x v="2"/>
    <x v="1"/>
    <x v="0"/>
    <x v="0"/>
  </r>
  <r>
    <n v="2"/>
    <x v="386"/>
    <x v="0"/>
    <x v="261"/>
    <x v="3"/>
    <n v="300"/>
    <s v="MR"/>
    <x v="4"/>
    <x v="3"/>
    <x v="2"/>
    <x v="1"/>
    <x v="0"/>
    <x v="0"/>
  </r>
  <r>
    <n v="3"/>
    <x v="386"/>
    <x v="0"/>
    <x v="1765"/>
    <x v="17"/>
    <n v="2501"/>
    <s v="MR"/>
    <x v="12"/>
    <x v="3"/>
    <x v="2"/>
    <x v="1"/>
    <x v="0"/>
    <x v="0"/>
  </r>
  <r>
    <n v="4"/>
    <x v="386"/>
    <x v="0"/>
    <x v="1766"/>
    <x v="43"/>
    <n v="1477"/>
    <s v="MR"/>
    <x v="10"/>
    <x v="4"/>
    <x v="2"/>
    <x v="1"/>
    <x v="0"/>
    <x v="0"/>
  </r>
  <r>
    <n v="5"/>
    <x v="386"/>
    <x v="0"/>
    <x v="1767"/>
    <x v="58"/>
    <n v="5404"/>
    <s v="MR"/>
    <x v="10"/>
    <x v="4"/>
    <x v="2"/>
    <x v="1"/>
    <x v="0"/>
    <x v="0"/>
  </r>
  <r>
    <n v="6"/>
    <x v="386"/>
    <x v="0"/>
    <x v="1768"/>
    <x v="57"/>
    <n v="302"/>
    <s v="MR"/>
    <x v="10"/>
    <x v="4"/>
    <x v="2"/>
    <x v="1"/>
    <x v="0"/>
    <x v="0"/>
  </r>
  <r>
    <n v="1"/>
    <x v="386"/>
    <x v="2"/>
    <x v="196"/>
    <x v="29"/>
    <n v="5775"/>
    <s v="PR-REV"/>
    <x v="10"/>
    <x v="4"/>
    <x v="2"/>
    <x v="1"/>
    <x v="0"/>
    <x v="2"/>
  </r>
  <r>
    <n v="2"/>
    <x v="386"/>
    <x v="2"/>
    <x v="1769"/>
    <x v="10"/>
    <n v="450"/>
    <s v="PR-REV"/>
    <x v="10"/>
    <x v="4"/>
    <x v="2"/>
    <x v="1"/>
    <x v="0"/>
    <x v="2"/>
  </r>
  <r>
    <n v="3"/>
    <x v="386"/>
    <x v="2"/>
    <x v="1770"/>
    <x v="10"/>
    <n v="3607"/>
    <s v="PR-REV"/>
    <x v="10"/>
    <x v="4"/>
    <x v="2"/>
    <x v="1"/>
    <x v="0"/>
    <x v="2"/>
  </r>
  <r>
    <n v="1"/>
    <x v="386"/>
    <x v="1"/>
    <x v="1752"/>
    <x v="1"/>
    <n v="725"/>
    <s v="BPPL"/>
    <x v="1"/>
    <x v="1"/>
    <x v="2"/>
    <x v="1"/>
    <x v="0"/>
    <x v="0"/>
  </r>
  <r>
    <n v="2"/>
    <x v="386"/>
    <x v="1"/>
    <x v="1771"/>
    <x v="1"/>
    <n v="176"/>
    <s v="BPPL"/>
    <x v="3"/>
    <x v="3"/>
    <x v="2"/>
    <x v="1"/>
    <x v="0"/>
    <x v="0"/>
  </r>
  <r>
    <n v="3"/>
    <x v="386"/>
    <x v="1"/>
    <x v="1755"/>
    <x v="1"/>
    <n v="2641"/>
    <s v="BPPL"/>
    <x v="0"/>
    <x v="0"/>
    <x v="2"/>
    <x v="1"/>
    <x v="0"/>
    <x v="0"/>
  </r>
  <r>
    <n v="4"/>
    <x v="386"/>
    <x v="1"/>
    <x v="1756"/>
    <x v="1"/>
    <n v="2858"/>
    <s v="BPPL"/>
    <x v="0"/>
    <x v="0"/>
    <x v="2"/>
    <x v="1"/>
    <x v="0"/>
    <x v="0"/>
  </r>
  <r>
    <n v="1"/>
    <x v="387"/>
    <x v="0"/>
    <x v="1768"/>
    <x v="57"/>
    <n v="6822"/>
    <s v="MR"/>
    <x v="10"/>
    <x v="4"/>
    <x v="2"/>
    <x v="1"/>
    <x v="0"/>
    <x v="0"/>
  </r>
  <r>
    <n v="2"/>
    <x v="387"/>
    <x v="0"/>
    <x v="1772"/>
    <x v="17"/>
    <n v="275"/>
    <s v="MR"/>
    <x v="12"/>
    <x v="3"/>
    <x v="2"/>
    <x v="1"/>
    <x v="0"/>
    <x v="0"/>
  </r>
  <r>
    <n v="3"/>
    <x v="387"/>
    <x v="0"/>
    <x v="274"/>
    <x v="4"/>
    <n v="225"/>
    <s v="MR"/>
    <x v="12"/>
    <x v="3"/>
    <x v="2"/>
    <x v="1"/>
    <x v="0"/>
    <x v="0"/>
  </r>
  <r>
    <n v="4"/>
    <x v="387"/>
    <x v="0"/>
    <x v="1773"/>
    <x v="3"/>
    <n v="156"/>
    <s v="MR"/>
    <x v="4"/>
    <x v="3"/>
    <x v="2"/>
    <x v="1"/>
    <x v="0"/>
    <x v="0"/>
  </r>
  <r>
    <n v="5"/>
    <x v="387"/>
    <x v="0"/>
    <x v="276"/>
    <x v="27"/>
    <n v="2391"/>
    <s v="MR"/>
    <x v="8"/>
    <x v="6"/>
    <x v="2"/>
    <x v="1"/>
    <x v="0"/>
    <x v="0"/>
  </r>
  <r>
    <n v="1"/>
    <x v="387"/>
    <x v="2"/>
    <x v="1770"/>
    <x v="10"/>
    <n v="2078"/>
    <s v="PR-REV"/>
    <x v="10"/>
    <x v="4"/>
    <x v="2"/>
    <x v="1"/>
    <x v="0"/>
    <x v="2"/>
  </r>
  <r>
    <n v="2"/>
    <x v="387"/>
    <x v="2"/>
    <x v="1748"/>
    <x v="119"/>
    <n v="148"/>
    <s v="PR-REV"/>
    <x v="4"/>
    <x v="3"/>
    <x v="2"/>
    <x v="1"/>
    <x v="0"/>
    <x v="2"/>
  </r>
  <r>
    <n v="1"/>
    <x v="387"/>
    <x v="1"/>
    <x v="1756"/>
    <x v="1"/>
    <n v="3793"/>
    <s v="BPPL"/>
    <x v="0"/>
    <x v="0"/>
    <x v="2"/>
    <x v="1"/>
    <x v="0"/>
    <x v="0"/>
  </r>
  <r>
    <n v="2"/>
    <x v="387"/>
    <x v="1"/>
    <x v="261"/>
    <x v="1"/>
    <n v="205"/>
    <s v="BPPL"/>
    <x v="4"/>
    <x v="3"/>
    <x v="2"/>
    <x v="1"/>
    <x v="0"/>
    <x v="0"/>
  </r>
  <r>
    <n v="3"/>
    <x v="387"/>
    <x v="1"/>
    <x v="1765"/>
    <x v="1"/>
    <n v="1779"/>
    <s v="BPPL"/>
    <x v="12"/>
    <x v="3"/>
    <x v="2"/>
    <x v="1"/>
    <x v="0"/>
    <x v="0"/>
  </r>
  <r>
    <n v="1"/>
    <x v="388"/>
    <x v="0"/>
    <x v="276"/>
    <x v="27"/>
    <n v="1723"/>
    <s v="MR"/>
    <x v="8"/>
    <x v="6"/>
    <x v="2"/>
    <x v="1"/>
    <x v="0"/>
    <x v="0"/>
  </r>
  <r>
    <n v="2"/>
    <x v="388"/>
    <x v="0"/>
    <x v="1774"/>
    <x v="49"/>
    <n v="6886"/>
    <s v="MR"/>
    <x v="8"/>
    <x v="6"/>
    <x v="2"/>
    <x v="1"/>
    <x v="0"/>
    <x v="0"/>
  </r>
  <r>
    <n v="3"/>
    <x v="388"/>
    <x v="0"/>
    <x v="1775"/>
    <x v="3"/>
    <n v="150"/>
    <s v="MR"/>
    <x v="4"/>
    <x v="3"/>
    <x v="2"/>
    <x v="1"/>
    <x v="0"/>
    <x v="0"/>
  </r>
  <r>
    <n v="4"/>
    <x v="388"/>
    <x v="0"/>
    <x v="1776"/>
    <x v="4"/>
    <n v="156"/>
    <s v="MR"/>
    <x v="3"/>
    <x v="3"/>
    <x v="2"/>
    <x v="1"/>
    <x v="0"/>
    <x v="0"/>
  </r>
  <r>
    <n v="5"/>
    <x v="388"/>
    <x v="0"/>
    <x v="1777"/>
    <x v="22"/>
    <n v="3515"/>
    <s v="MR"/>
    <x v="1"/>
    <x v="1"/>
    <x v="2"/>
    <x v="1"/>
    <x v="0"/>
    <x v="0"/>
  </r>
  <r>
    <n v="1"/>
    <x v="388"/>
    <x v="1"/>
    <x v="1765"/>
    <x v="1"/>
    <n v="493"/>
    <s v="BPPL"/>
    <x v="12"/>
    <x v="3"/>
    <x v="2"/>
    <x v="1"/>
    <x v="0"/>
    <x v="0"/>
  </r>
  <r>
    <n v="1"/>
    <x v="388"/>
    <x v="4"/>
    <x v="1778"/>
    <x v="53"/>
    <n v="3734"/>
    <s v="BIJ-TKS"/>
    <x v="11"/>
    <x v="3"/>
    <x v="2"/>
    <x v="1"/>
    <x v="0"/>
    <x v="3"/>
  </r>
  <r>
    <n v="2"/>
    <x v="388"/>
    <x v="4"/>
    <x v="1703"/>
    <x v="120"/>
    <n v="554"/>
    <s v="BIJ-TKS"/>
    <x v="1"/>
    <x v="1"/>
    <x v="2"/>
    <x v="1"/>
    <x v="0"/>
    <x v="0"/>
  </r>
  <r>
    <n v="1"/>
    <x v="389"/>
    <x v="0"/>
    <x v="1777"/>
    <x v="22"/>
    <n v="7470"/>
    <s v="MR"/>
    <x v="1"/>
    <x v="1"/>
    <x v="2"/>
    <x v="1"/>
    <x v="0"/>
    <x v="0"/>
  </r>
  <r>
    <n v="2"/>
    <x v="389"/>
    <x v="0"/>
    <x v="1779"/>
    <x v="4"/>
    <n v="154"/>
    <s v="MR"/>
    <x v="3"/>
    <x v="3"/>
    <x v="2"/>
    <x v="1"/>
    <x v="0"/>
    <x v="0"/>
  </r>
  <r>
    <n v="3"/>
    <x v="389"/>
    <x v="0"/>
    <x v="294"/>
    <x v="16"/>
    <n v="452"/>
    <s v="MR"/>
    <x v="4"/>
    <x v="3"/>
    <x v="2"/>
    <x v="1"/>
    <x v="0"/>
    <x v="0"/>
  </r>
  <r>
    <n v="4"/>
    <x v="389"/>
    <x v="0"/>
    <x v="1780"/>
    <x v="15"/>
    <n v="4178"/>
    <s v="MR"/>
    <x v="0"/>
    <x v="0"/>
    <x v="2"/>
    <x v="1"/>
    <x v="0"/>
    <x v="0"/>
  </r>
  <r>
    <n v="1"/>
    <x v="389"/>
    <x v="2"/>
    <x v="1759"/>
    <x v="28"/>
    <n v="695"/>
    <s v="PR-REV"/>
    <x v="3"/>
    <x v="3"/>
    <x v="2"/>
    <x v="1"/>
    <x v="0"/>
    <x v="2"/>
  </r>
  <r>
    <n v="2"/>
    <x v="389"/>
    <x v="2"/>
    <x v="1781"/>
    <x v="10"/>
    <n v="1050"/>
    <s v="PR-REV"/>
    <x v="12"/>
    <x v="3"/>
    <x v="2"/>
    <x v="1"/>
    <x v="0"/>
    <x v="2"/>
  </r>
  <r>
    <n v="3"/>
    <x v="389"/>
    <x v="2"/>
    <x v="1782"/>
    <x v="10"/>
    <n v="2975"/>
    <s v="PR-REV"/>
    <x v="10"/>
    <x v="4"/>
    <x v="2"/>
    <x v="1"/>
    <x v="0"/>
    <x v="2"/>
  </r>
  <r>
    <n v="4"/>
    <x v="389"/>
    <x v="2"/>
    <x v="1783"/>
    <x v="39"/>
    <n v="450"/>
    <s v="PR-REV"/>
    <x v="10"/>
    <x v="4"/>
    <x v="2"/>
    <x v="1"/>
    <x v="0"/>
    <x v="2"/>
  </r>
  <r>
    <n v="5"/>
    <x v="389"/>
    <x v="2"/>
    <x v="207"/>
    <x v="39"/>
    <n v="999"/>
    <s v="PR-REV"/>
    <x v="10"/>
    <x v="4"/>
    <x v="2"/>
    <x v="1"/>
    <x v="0"/>
    <x v="2"/>
  </r>
  <r>
    <n v="1"/>
    <x v="389"/>
    <x v="4"/>
    <x v="1703"/>
    <x v="37"/>
    <n v="93"/>
    <s v="BIJ-TKS"/>
    <x v="1"/>
    <x v="1"/>
    <x v="2"/>
    <x v="1"/>
    <x v="0"/>
    <x v="0"/>
  </r>
  <r>
    <n v="2"/>
    <x v="389"/>
    <x v="4"/>
    <x v="1709"/>
    <x v="37"/>
    <n v="199"/>
    <s v="BIJ-TKS"/>
    <x v="1"/>
    <x v="1"/>
    <x v="2"/>
    <x v="1"/>
    <x v="0"/>
    <x v="0"/>
  </r>
  <r>
    <n v="3"/>
    <x v="389"/>
    <x v="4"/>
    <x v="1746"/>
    <x v="37"/>
    <n v="1698"/>
    <s v="BIJ-TKS"/>
    <x v="1"/>
    <x v="1"/>
    <x v="2"/>
    <x v="1"/>
    <x v="0"/>
    <x v="0"/>
  </r>
  <r>
    <n v="4"/>
    <x v="389"/>
    <x v="4"/>
    <x v="1752"/>
    <x v="37"/>
    <n v="538"/>
    <s v="BIJ-TKS"/>
    <x v="1"/>
    <x v="1"/>
    <x v="2"/>
    <x v="1"/>
    <x v="0"/>
    <x v="0"/>
  </r>
  <r>
    <n v="5"/>
    <x v="389"/>
    <x v="4"/>
    <x v="1784"/>
    <x v="13"/>
    <n v="62"/>
    <s v="BIJ-TKS"/>
    <x v="11"/>
    <x v="3"/>
    <x v="2"/>
    <x v="1"/>
    <x v="0"/>
    <x v="3"/>
  </r>
  <r>
    <n v="1"/>
    <x v="390"/>
    <x v="0"/>
    <x v="1780"/>
    <x v="15"/>
    <n v="1232"/>
    <s v="MR"/>
    <x v="0"/>
    <x v="0"/>
    <x v="2"/>
    <x v="1"/>
    <x v="0"/>
    <x v="0"/>
  </r>
  <r>
    <n v="2"/>
    <x v="390"/>
    <x v="0"/>
    <x v="1785"/>
    <x v="2"/>
    <n v="6707"/>
    <s v="MR"/>
    <x v="0"/>
    <x v="0"/>
    <x v="2"/>
    <x v="1"/>
    <x v="0"/>
    <x v="0"/>
  </r>
  <r>
    <n v="1"/>
    <x v="390"/>
    <x v="2"/>
    <x v="207"/>
    <x v="39"/>
    <n v="6514"/>
    <s v="PR-REV"/>
    <x v="10"/>
    <x v="4"/>
    <x v="2"/>
    <x v="1"/>
    <x v="0"/>
    <x v="2"/>
  </r>
  <r>
    <n v="2"/>
    <x v="390"/>
    <x v="2"/>
    <x v="1786"/>
    <x v="113"/>
    <n v="205"/>
    <s v="PR-REV"/>
    <x v="4"/>
    <x v="3"/>
    <x v="2"/>
    <x v="1"/>
    <x v="0"/>
    <x v="2"/>
  </r>
  <r>
    <n v="3"/>
    <x v="390"/>
    <x v="2"/>
    <x v="1787"/>
    <x v="89"/>
    <n v="2170"/>
    <s v="PR-REV"/>
    <x v="0"/>
    <x v="0"/>
    <x v="2"/>
    <x v="1"/>
    <x v="0"/>
    <x v="2"/>
  </r>
  <r>
    <n v="1"/>
    <x v="390"/>
    <x v="1"/>
    <x v="1777"/>
    <x v="21"/>
    <n v="5906"/>
    <s v="BPPL"/>
    <x v="1"/>
    <x v="1"/>
    <x v="2"/>
    <x v="1"/>
    <x v="0"/>
    <x v="0"/>
  </r>
  <r>
    <n v="1"/>
    <x v="391"/>
    <x v="0"/>
    <x v="1785"/>
    <x v="2"/>
    <n v="3818"/>
    <s v="MR"/>
    <x v="0"/>
    <x v="0"/>
    <x v="2"/>
    <x v="1"/>
    <x v="0"/>
    <x v="0"/>
  </r>
  <r>
    <n v="2"/>
    <x v="391"/>
    <x v="0"/>
    <x v="1788"/>
    <x v="15"/>
    <n v="4058"/>
    <s v="MR"/>
    <x v="0"/>
    <x v="0"/>
    <x v="2"/>
    <x v="1"/>
    <x v="0"/>
    <x v="0"/>
  </r>
  <r>
    <n v="3"/>
    <x v="391"/>
    <x v="0"/>
    <x v="1789"/>
    <x v="16"/>
    <n v="450"/>
    <s v="MR"/>
    <x v="4"/>
    <x v="3"/>
    <x v="2"/>
    <x v="1"/>
    <x v="0"/>
    <x v="0"/>
  </r>
  <r>
    <n v="4"/>
    <x v="391"/>
    <x v="0"/>
    <x v="1790"/>
    <x v="55"/>
    <n v="15"/>
    <s v="MR"/>
    <x v="3"/>
    <x v="3"/>
    <x v="2"/>
    <x v="1"/>
    <x v="0"/>
    <x v="0"/>
  </r>
  <r>
    <n v="1"/>
    <x v="391"/>
    <x v="2"/>
    <x v="1787"/>
    <x v="89"/>
    <n v="12658"/>
    <s v="PR-REV"/>
    <x v="0"/>
    <x v="0"/>
    <x v="2"/>
    <x v="1"/>
    <x v="0"/>
    <x v="2"/>
  </r>
  <r>
    <n v="1"/>
    <x v="391"/>
    <x v="1"/>
    <x v="1777"/>
    <x v="21"/>
    <n v="3461"/>
    <s v="BPPL"/>
    <x v="1"/>
    <x v="1"/>
    <x v="2"/>
    <x v="1"/>
    <x v="0"/>
    <x v="0"/>
  </r>
  <r>
    <n v="2"/>
    <x v="391"/>
    <x v="1"/>
    <x v="1791"/>
    <x v="21"/>
    <n v="138"/>
    <s v="BPPL"/>
    <x v="2"/>
    <x v="2"/>
    <x v="2"/>
    <x v="1"/>
    <x v="0"/>
    <x v="1"/>
  </r>
  <r>
    <n v="3"/>
    <x v="391"/>
    <x v="1"/>
    <x v="1779"/>
    <x v="21"/>
    <n v="69"/>
    <s v="BPPL"/>
    <x v="3"/>
    <x v="3"/>
    <x v="2"/>
    <x v="1"/>
    <x v="0"/>
    <x v="0"/>
  </r>
  <r>
    <n v="4"/>
    <x v="391"/>
    <x v="1"/>
    <x v="294"/>
    <x v="21"/>
    <n v="241"/>
    <s v="BPPL"/>
    <x v="4"/>
    <x v="3"/>
    <x v="2"/>
    <x v="1"/>
    <x v="0"/>
    <x v="0"/>
  </r>
  <r>
    <n v="5"/>
    <x v="391"/>
    <x v="1"/>
    <x v="1792"/>
    <x v="21"/>
    <n v="82"/>
    <s v="BPPL"/>
    <x v="2"/>
    <x v="2"/>
    <x v="2"/>
    <x v="1"/>
    <x v="0"/>
    <x v="1"/>
  </r>
  <r>
    <n v="6"/>
    <x v="391"/>
    <x v="1"/>
    <x v="1780"/>
    <x v="21"/>
    <n v="2600"/>
    <s v="BPPL"/>
    <x v="0"/>
    <x v="0"/>
    <x v="2"/>
    <x v="1"/>
    <x v="0"/>
    <x v="0"/>
  </r>
  <r>
    <n v="1"/>
    <x v="392"/>
    <x v="0"/>
    <x v="1790"/>
    <x v="55"/>
    <n v="140"/>
    <s v="MR"/>
    <x v="3"/>
    <x v="3"/>
    <x v="2"/>
    <x v="1"/>
    <x v="0"/>
    <x v="0"/>
  </r>
  <r>
    <n v="2"/>
    <x v="392"/>
    <x v="0"/>
    <x v="1793"/>
    <x v="5"/>
    <n v="7535"/>
    <s v="MR"/>
    <x v="1"/>
    <x v="1"/>
    <x v="2"/>
    <x v="1"/>
    <x v="0"/>
    <x v="0"/>
  </r>
  <r>
    <n v="3"/>
    <x v="392"/>
    <x v="0"/>
    <x v="1794"/>
    <x v="50"/>
    <n v="1993"/>
    <s v="MR"/>
    <x v="7"/>
    <x v="5"/>
    <x v="2"/>
    <x v="1"/>
    <x v="0"/>
    <x v="0"/>
  </r>
  <r>
    <n v="1"/>
    <x v="392"/>
    <x v="2"/>
    <x v="1787"/>
    <x v="89"/>
    <n v="49"/>
    <s v="PR-REV"/>
    <x v="0"/>
    <x v="0"/>
    <x v="2"/>
    <x v="1"/>
    <x v="0"/>
    <x v="2"/>
  </r>
  <r>
    <n v="2"/>
    <x v="392"/>
    <x v="2"/>
    <x v="1795"/>
    <x v="47"/>
    <n v="450"/>
    <s v="PR-REV"/>
    <x v="0"/>
    <x v="0"/>
    <x v="2"/>
    <x v="1"/>
    <x v="0"/>
    <x v="2"/>
  </r>
  <r>
    <n v="3"/>
    <x v="392"/>
    <x v="2"/>
    <x v="1796"/>
    <x v="47"/>
    <n v="852"/>
    <s v="PR-REV"/>
    <x v="0"/>
    <x v="0"/>
    <x v="2"/>
    <x v="1"/>
    <x v="0"/>
    <x v="2"/>
  </r>
  <r>
    <n v="1"/>
    <x v="392"/>
    <x v="5"/>
    <x v="1780"/>
    <x v="1"/>
    <n v="1928"/>
    <s v="DP"/>
    <x v="0"/>
    <x v="0"/>
    <x v="2"/>
    <x v="1"/>
    <x v="0"/>
    <x v="0"/>
  </r>
  <r>
    <n v="2"/>
    <x v="392"/>
    <x v="5"/>
    <x v="1785"/>
    <x v="1"/>
    <n v="4928"/>
    <s v="DP"/>
    <x v="0"/>
    <x v="0"/>
    <x v="2"/>
    <x v="1"/>
    <x v="0"/>
    <x v="0"/>
  </r>
  <r>
    <n v="1"/>
    <x v="392"/>
    <x v="1"/>
    <x v="1780"/>
    <x v="1"/>
    <n v="774"/>
    <s v="BPPL"/>
    <x v="0"/>
    <x v="0"/>
    <x v="2"/>
    <x v="1"/>
    <x v="0"/>
    <x v="0"/>
  </r>
  <r>
    <n v="2"/>
    <x v="392"/>
    <x v="1"/>
    <x v="1785"/>
    <x v="1"/>
    <n v="1996"/>
    <s v="BPPL"/>
    <x v="0"/>
    <x v="0"/>
    <x v="2"/>
    <x v="1"/>
    <x v="0"/>
    <x v="0"/>
  </r>
  <r>
    <n v="1"/>
    <x v="393"/>
    <x v="0"/>
    <x v="1794"/>
    <x v="50"/>
    <n v="1976"/>
    <s v="MR"/>
    <x v="7"/>
    <x v="5"/>
    <x v="2"/>
    <x v="1"/>
    <x v="0"/>
    <x v="0"/>
  </r>
  <r>
    <n v="2"/>
    <x v="393"/>
    <x v="0"/>
    <x v="1797"/>
    <x v="5"/>
    <n v="2225"/>
    <s v="MR"/>
    <x v="1"/>
    <x v="1"/>
    <x v="2"/>
    <x v="1"/>
    <x v="0"/>
    <x v="0"/>
  </r>
  <r>
    <n v="3"/>
    <x v="393"/>
    <x v="0"/>
    <x v="1798"/>
    <x v="85"/>
    <n v="783"/>
    <s v="MR"/>
    <x v="1"/>
    <x v="1"/>
    <x v="2"/>
    <x v="1"/>
    <x v="0"/>
    <x v="0"/>
  </r>
  <r>
    <n v="4"/>
    <x v="393"/>
    <x v="0"/>
    <x v="1799"/>
    <x v="55"/>
    <n v="150"/>
    <s v="MR"/>
    <x v="3"/>
    <x v="3"/>
    <x v="2"/>
    <x v="1"/>
    <x v="0"/>
    <x v="0"/>
  </r>
  <r>
    <n v="5"/>
    <x v="393"/>
    <x v="0"/>
    <x v="1800"/>
    <x v="3"/>
    <n v="303"/>
    <s v="MR"/>
    <x v="4"/>
    <x v="3"/>
    <x v="2"/>
    <x v="1"/>
    <x v="0"/>
    <x v="0"/>
  </r>
  <r>
    <n v="6"/>
    <x v="393"/>
    <x v="0"/>
    <x v="1801"/>
    <x v="63"/>
    <n v="2685"/>
    <s v="MR"/>
    <x v="0"/>
    <x v="0"/>
    <x v="2"/>
    <x v="1"/>
    <x v="0"/>
    <x v="0"/>
  </r>
  <r>
    <n v="1"/>
    <x v="393"/>
    <x v="2"/>
    <x v="1796"/>
    <x v="47"/>
    <n v="3009"/>
    <s v="PR-REV"/>
    <x v="0"/>
    <x v="0"/>
    <x v="2"/>
    <x v="1"/>
    <x v="0"/>
    <x v="2"/>
  </r>
  <r>
    <n v="1"/>
    <x v="393"/>
    <x v="1"/>
    <x v="1785"/>
    <x v="1"/>
    <n v="1394"/>
    <s v="BPPL"/>
    <x v="0"/>
    <x v="0"/>
    <x v="2"/>
    <x v="1"/>
    <x v="0"/>
    <x v="0"/>
  </r>
  <r>
    <n v="1"/>
    <x v="394"/>
    <x v="0"/>
    <x v="1801"/>
    <x v="63"/>
    <n v="9206"/>
    <s v="MR"/>
    <x v="0"/>
    <x v="0"/>
    <x v="2"/>
    <x v="1"/>
    <x v="0"/>
    <x v="0"/>
  </r>
  <r>
    <n v="1"/>
    <x v="394"/>
    <x v="5"/>
    <x v="273"/>
    <x v="121"/>
    <n v="236"/>
    <s v="DP"/>
    <x v="11"/>
    <x v="3"/>
    <x v="2"/>
    <x v="1"/>
    <x v="0"/>
    <x v="3"/>
  </r>
  <r>
    <n v="2"/>
    <x v="394"/>
    <x v="5"/>
    <x v="1793"/>
    <x v="1"/>
    <n v="4381"/>
    <s v="DP"/>
    <x v="1"/>
    <x v="1"/>
    <x v="2"/>
    <x v="1"/>
    <x v="0"/>
    <x v="0"/>
  </r>
  <r>
    <n v="3"/>
    <x v="394"/>
    <x v="5"/>
    <x v="1794"/>
    <x v="1"/>
    <n v="1449"/>
    <s v="DP"/>
    <x v="7"/>
    <x v="5"/>
    <x v="2"/>
    <x v="1"/>
    <x v="0"/>
    <x v="0"/>
  </r>
  <r>
    <n v="1"/>
    <x v="395"/>
    <x v="0"/>
    <x v="1801"/>
    <x v="63"/>
    <n v="1210"/>
    <s v="MR"/>
    <x v="0"/>
    <x v="0"/>
    <x v="2"/>
    <x v="1"/>
    <x v="0"/>
    <x v="0"/>
  </r>
  <r>
    <n v="2"/>
    <x v="395"/>
    <x v="0"/>
    <x v="1802"/>
    <x v="2"/>
    <n v="6899"/>
    <s v="MR"/>
    <x v="0"/>
    <x v="0"/>
    <x v="2"/>
    <x v="1"/>
    <x v="0"/>
    <x v="0"/>
  </r>
  <r>
    <n v="3"/>
    <x v="395"/>
    <x v="0"/>
    <x v="1803"/>
    <x v="3"/>
    <n v="600"/>
    <s v="MR"/>
    <x v="4"/>
    <x v="3"/>
    <x v="2"/>
    <x v="1"/>
    <x v="0"/>
    <x v="0"/>
  </r>
  <r>
    <n v="4"/>
    <x v="395"/>
    <x v="0"/>
    <x v="1804"/>
    <x v="8"/>
    <n v="2227"/>
    <s v="MR"/>
    <x v="8"/>
    <x v="6"/>
    <x v="2"/>
    <x v="1"/>
    <x v="0"/>
    <x v="0"/>
  </r>
  <r>
    <n v="1"/>
    <x v="395"/>
    <x v="5"/>
    <x v="1794"/>
    <x v="1"/>
    <n v="2401"/>
    <s v="DP"/>
    <x v="7"/>
    <x v="5"/>
    <x v="2"/>
    <x v="1"/>
    <x v="0"/>
    <x v="0"/>
  </r>
  <r>
    <n v="2"/>
    <x v="395"/>
    <x v="5"/>
    <x v="1797"/>
    <x v="1"/>
    <n v="2225"/>
    <s v="DP"/>
    <x v="1"/>
    <x v="1"/>
    <x v="2"/>
    <x v="1"/>
    <x v="0"/>
    <x v="0"/>
  </r>
  <r>
    <n v="3"/>
    <x v="395"/>
    <x v="5"/>
    <x v="1798"/>
    <x v="1"/>
    <n v="772"/>
    <s v="DP"/>
    <x v="1"/>
    <x v="1"/>
    <x v="2"/>
    <x v="1"/>
    <x v="0"/>
    <x v="0"/>
  </r>
  <r>
    <n v="4"/>
    <x v="395"/>
    <x v="5"/>
    <x v="1805"/>
    <x v="1"/>
    <n v="158"/>
    <s v="DP"/>
    <x v="2"/>
    <x v="2"/>
    <x v="2"/>
    <x v="1"/>
    <x v="0"/>
    <x v="1"/>
  </r>
  <r>
    <n v="5"/>
    <x v="395"/>
    <x v="5"/>
    <x v="1800"/>
    <x v="1"/>
    <n v="178"/>
    <s v="DP"/>
    <x v="4"/>
    <x v="3"/>
    <x v="2"/>
    <x v="1"/>
    <x v="0"/>
    <x v="0"/>
  </r>
  <r>
    <n v="1"/>
    <x v="395"/>
    <x v="4"/>
    <x v="273"/>
    <x v="121"/>
    <n v="4153"/>
    <s v="BIJ-TKS"/>
    <x v="11"/>
    <x v="3"/>
    <x v="2"/>
    <x v="1"/>
    <x v="0"/>
    <x v="3"/>
  </r>
  <r>
    <n v="1"/>
    <x v="396"/>
    <x v="0"/>
    <x v="1804"/>
    <x v="8"/>
    <n v="1063"/>
    <s v="MR"/>
    <x v="8"/>
    <x v="6"/>
    <x v="2"/>
    <x v="1"/>
    <x v="0"/>
    <x v="0"/>
  </r>
  <r>
    <n v="2"/>
    <x v="396"/>
    <x v="0"/>
    <x v="1806"/>
    <x v="38"/>
    <n v="4572"/>
    <s v="MR"/>
    <x v="8"/>
    <x v="6"/>
    <x v="2"/>
    <x v="1"/>
    <x v="0"/>
    <x v="0"/>
  </r>
  <r>
    <n v="3"/>
    <x v="396"/>
    <x v="0"/>
    <x v="1807"/>
    <x v="49"/>
    <n v="6532"/>
    <s v="MR"/>
    <x v="8"/>
    <x v="6"/>
    <x v="2"/>
    <x v="1"/>
    <x v="0"/>
    <x v="0"/>
  </r>
  <r>
    <n v="1"/>
    <x v="396"/>
    <x v="2"/>
    <x v="1808"/>
    <x v="114"/>
    <n v="195"/>
    <s v="PR-REV"/>
    <x v="4"/>
    <x v="3"/>
    <x v="2"/>
    <x v="1"/>
    <x v="0"/>
    <x v="2"/>
  </r>
  <r>
    <n v="2"/>
    <x v="396"/>
    <x v="2"/>
    <x v="1809"/>
    <x v="36"/>
    <n v="450"/>
    <s v="PR-REV"/>
    <x v="3"/>
    <x v="3"/>
    <x v="2"/>
    <x v="1"/>
    <x v="0"/>
    <x v="2"/>
  </r>
  <r>
    <n v="3"/>
    <x v="396"/>
    <x v="2"/>
    <x v="1810"/>
    <x v="36"/>
    <n v="857"/>
    <s v="PR-REV"/>
    <x v="3"/>
    <x v="3"/>
    <x v="2"/>
    <x v="1"/>
    <x v="0"/>
    <x v="2"/>
  </r>
  <r>
    <n v="4"/>
    <x v="396"/>
    <x v="2"/>
    <x v="1811"/>
    <x v="29"/>
    <n v="1000"/>
    <s v="PR-REV"/>
    <x v="12"/>
    <x v="3"/>
    <x v="2"/>
    <x v="1"/>
    <x v="0"/>
    <x v="2"/>
  </r>
  <r>
    <n v="5"/>
    <x v="396"/>
    <x v="2"/>
    <x v="1812"/>
    <x v="29"/>
    <n v="870"/>
    <s v="PR-REV"/>
    <x v="10"/>
    <x v="4"/>
    <x v="2"/>
    <x v="1"/>
    <x v="0"/>
    <x v="2"/>
  </r>
  <r>
    <n v="1"/>
    <x v="396"/>
    <x v="5"/>
    <x v="1801"/>
    <x v="1"/>
    <n v="6247"/>
    <s v="DP"/>
    <x v="0"/>
    <x v="0"/>
    <x v="2"/>
    <x v="1"/>
    <x v="0"/>
    <x v="0"/>
  </r>
  <r>
    <n v="2"/>
    <x v="396"/>
    <x v="5"/>
    <x v="1802"/>
    <x v="1"/>
    <n v="4082"/>
    <s v="DP"/>
    <x v="0"/>
    <x v="0"/>
    <x v="2"/>
    <x v="1"/>
    <x v="0"/>
    <x v="0"/>
  </r>
  <r>
    <n v="3"/>
    <x v="396"/>
    <x v="5"/>
    <x v="273"/>
    <x v="53"/>
    <n v="1509"/>
    <s v="DP"/>
    <x v="11"/>
    <x v="3"/>
    <x v="2"/>
    <x v="1"/>
    <x v="0"/>
    <x v="3"/>
  </r>
  <r>
    <n v="1"/>
    <x v="397"/>
    <x v="0"/>
    <x v="1807"/>
    <x v="49"/>
    <n v="955"/>
    <s v="MR"/>
    <x v="8"/>
    <x v="6"/>
    <x v="2"/>
    <x v="1"/>
    <x v="0"/>
    <x v="0"/>
  </r>
  <r>
    <n v="2"/>
    <x v="397"/>
    <x v="0"/>
    <x v="1813"/>
    <x v="9"/>
    <n v="7449"/>
    <s v="MR"/>
    <x v="8"/>
    <x v="6"/>
    <x v="2"/>
    <x v="1"/>
    <x v="0"/>
    <x v="0"/>
  </r>
  <r>
    <n v="3"/>
    <x v="397"/>
    <x v="0"/>
    <x v="1814"/>
    <x v="3"/>
    <n v="300"/>
    <s v="MR"/>
    <x v="4"/>
    <x v="3"/>
    <x v="2"/>
    <x v="1"/>
    <x v="0"/>
    <x v="0"/>
  </r>
  <r>
    <n v="4"/>
    <x v="397"/>
    <x v="0"/>
    <x v="1815"/>
    <x v="55"/>
    <n v="1098"/>
    <s v="MR"/>
    <x v="12"/>
    <x v="3"/>
    <x v="2"/>
    <x v="1"/>
    <x v="0"/>
    <x v="0"/>
  </r>
  <r>
    <n v="1"/>
    <x v="397"/>
    <x v="2"/>
    <x v="1812"/>
    <x v="29"/>
    <n v="4111"/>
    <s v="PR-REV"/>
    <x v="10"/>
    <x v="4"/>
    <x v="2"/>
    <x v="1"/>
    <x v="0"/>
    <x v="2"/>
  </r>
  <r>
    <n v="2"/>
    <x v="397"/>
    <x v="2"/>
    <x v="1816"/>
    <x v="10"/>
    <n v="1277"/>
    <s v="PR-REV"/>
    <x v="10"/>
    <x v="4"/>
    <x v="2"/>
    <x v="1"/>
    <x v="0"/>
    <x v="2"/>
  </r>
  <r>
    <n v="1"/>
    <x v="397"/>
    <x v="5"/>
    <x v="1802"/>
    <x v="21"/>
    <n v="2740"/>
    <s v="DP"/>
    <x v="0"/>
    <x v="0"/>
    <x v="2"/>
    <x v="1"/>
    <x v="0"/>
    <x v="0"/>
  </r>
  <r>
    <n v="2"/>
    <x v="397"/>
    <x v="5"/>
    <x v="1817"/>
    <x v="21"/>
    <n v="64"/>
    <s v="DP"/>
    <x v="2"/>
    <x v="2"/>
    <x v="2"/>
    <x v="1"/>
    <x v="0"/>
    <x v="1"/>
  </r>
  <r>
    <n v="3"/>
    <x v="397"/>
    <x v="5"/>
    <x v="1803"/>
    <x v="21"/>
    <n v="204"/>
    <s v="DP"/>
    <x v="4"/>
    <x v="3"/>
    <x v="2"/>
    <x v="1"/>
    <x v="0"/>
    <x v="0"/>
  </r>
  <r>
    <n v="4"/>
    <x v="397"/>
    <x v="5"/>
    <x v="1803"/>
    <x v="21"/>
    <n v="299"/>
    <s v="DP"/>
    <x v="4"/>
    <x v="3"/>
    <x v="2"/>
    <x v="1"/>
    <x v="0"/>
    <x v="0"/>
  </r>
  <r>
    <n v="1"/>
    <x v="397"/>
    <x v="4"/>
    <x v="273"/>
    <x v="53"/>
    <n v="1006"/>
    <s v="BIJ-TKS"/>
    <x v="11"/>
    <x v="3"/>
    <x v="2"/>
    <x v="1"/>
    <x v="0"/>
    <x v="3"/>
  </r>
  <r>
    <n v="1"/>
    <x v="398"/>
    <x v="0"/>
    <x v="1815"/>
    <x v="55"/>
    <n v="1402"/>
    <s v="MR"/>
    <x v="12"/>
    <x v="3"/>
    <x v="2"/>
    <x v="1"/>
    <x v="0"/>
    <x v="0"/>
  </r>
  <r>
    <n v="2"/>
    <x v="398"/>
    <x v="0"/>
    <x v="1818"/>
    <x v="58"/>
    <n v="7408"/>
    <s v="MR"/>
    <x v="10"/>
    <x v="4"/>
    <x v="2"/>
    <x v="1"/>
    <x v="0"/>
    <x v="0"/>
  </r>
  <r>
    <n v="3"/>
    <x v="398"/>
    <x v="0"/>
    <x v="1819"/>
    <x v="57"/>
    <n v="5041"/>
    <s v="MR"/>
    <x v="13"/>
    <x v="4"/>
    <x v="2"/>
    <x v="1"/>
    <x v="0"/>
    <x v="0"/>
  </r>
  <r>
    <n v="1"/>
    <x v="398"/>
    <x v="2"/>
    <x v="1816"/>
    <x v="10"/>
    <n v="2869"/>
    <s v="PR-REV"/>
    <x v="10"/>
    <x v="4"/>
    <x v="2"/>
    <x v="1"/>
    <x v="0"/>
    <x v="2"/>
  </r>
  <r>
    <n v="1"/>
    <x v="398"/>
    <x v="5"/>
    <x v="1806"/>
    <x v="1"/>
    <n v="290"/>
    <s v="DP"/>
    <x v="8"/>
    <x v="6"/>
    <x v="2"/>
    <x v="1"/>
    <x v="0"/>
    <x v="0"/>
  </r>
  <r>
    <n v="2"/>
    <x v="398"/>
    <x v="5"/>
    <x v="1807"/>
    <x v="1"/>
    <n v="5126"/>
    <s v="DP"/>
    <x v="8"/>
    <x v="6"/>
    <x v="2"/>
    <x v="1"/>
    <x v="0"/>
    <x v="0"/>
  </r>
  <r>
    <n v="3"/>
    <x v="398"/>
    <x v="5"/>
    <x v="1813"/>
    <x v="1"/>
    <n v="3917"/>
    <s v="DP"/>
    <x v="8"/>
    <x v="6"/>
    <x v="2"/>
    <x v="1"/>
    <x v="0"/>
    <x v="0"/>
  </r>
  <r>
    <n v="1"/>
    <x v="399"/>
    <x v="0"/>
    <x v="1819"/>
    <x v="57"/>
    <n v="2357"/>
    <s v="MR"/>
    <x v="13"/>
    <x v="4"/>
    <x v="2"/>
    <x v="1"/>
    <x v="0"/>
    <x v="0"/>
  </r>
  <r>
    <n v="2"/>
    <x v="399"/>
    <x v="0"/>
    <x v="1820"/>
    <x v="56"/>
    <n v="3194"/>
    <s v="MR"/>
    <x v="13"/>
    <x v="4"/>
    <x v="2"/>
    <x v="1"/>
    <x v="0"/>
    <x v="0"/>
  </r>
  <r>
    <n v="3"/>
    <x v="399"/>
    <x v="0"/>
    <x v="1821"/>
    <x v="31"/>
    <n v="699"/>
    <s v="MR"/>
    <x v="12"/>
    <x v="3"/>
    <x v="2"/>
    <x v="1"/>
    <x v="0"/>
    <x v="0"/>
  </r>
  <r>
    <n v="4"/>
    <x v="399"/>
    <x v="0"/>
    <x v="1822"/>
    <x v="22"/>
    <n v="7164"/>
    <s v="MR"/>
    <x v="1"/>
    <x v="1"/>
    <x v="2"/>
    <x v="1"/>
    <x v="0"/>
    <x v="0"/>
  </r>
  <r>
    <n v="1"/>
    <x v="399"/>
    <x v="2"/>
    <x v="1816"/>
    <x v="10"/>
    <n v="2336"/>
    <s v="PR-REV"/>
    <x v="10"/>
    <x v="4"/>
    <x v="2"/>
    <x v="1"/>
    <x v="0"/>
    <x v="2"/>
  </r>
  <r>
    <n v="1"/>
    <x v="399"/>
    <x v="5"/>
    <x v="1813"/>
    <x v="1"/>
    <n v="2475"/>
    <s v="DP"/>
    <x v="8"/>
    <x v="6"/>
    <x v="2"/>
    <x v="1"/>
    <x v="0"/>
    <x v="0"/>
  </r>
  <r>
    <n v="2"/>
    <x v="399"/>
    <x v="5"/>
    <x v="414"/>
    <x v="1"/>
    <n v="97"/>
    <s v="DP"/>
    <x v="24"/>
    <x v="2"/>
    <x v="2"/>
    <x v="1"/>
    <x v="0"/>
    <x v="1"/>
  </r>
  <r>
    <n v="3"/>
    <x v="399"/>
    <x v="5"/>
    <x v="1814"/>
    <x v="1"/>
    <n v="129"/>
    <s v="DP"/>
    <x v="4"/>
    <x v="3"/>
    <x v="2"/>
    <x v="1"/>
    <x v="0"/>
    <x v="0"/>
  </r>
  <r>
    <n v="1"/>
    <x v="399"/>
    <x v="4"/>
    <x v="1752"/>
    <x v="61"/>
    <n v="894"/>
    <s v="BIJ-TKS"/>
    <x v="1"/>
    <x v="1"/>
    <x v="2"/>
    <x v="1"/>
    <x v="0"/>
    <x v="0"/>
  </r>
  <r>
    <n v="2"/>
    <x v="399"/>
    <x v="4"/>
    <x v="1777"/>
    <x v="61"/>
    <n v="1588"/>
    <s v="BIJ-TKS"/>
    <x v="1"/>
    <x v="1"/>
    <x v="2"/>
    <x v="1"/>
    <x v="0"/>
    <x v="0"/>
  </r>
  <r>
    <n v="3"/>
    <x v="399"/>
    <x v="4"/>
    <x v="1793"/>
    <x v="61"/>
    <n v="2450"/>
    <s v="BIJ-TKS"/>
    <x v="1"/>
    <x v="1"/>
    <x v="2"/>
    <x v="1"/>
    <x v="0"/>
    <x v="0"/>
  </r>
  <r>
    <n v="1"/>
    <x v="400"/>
    <x v="0"/>
    <x v="1823"/>
    <x v="31"/>
    <n v="150"/>
    <s v="MR"/>
    <x v="3"/>
    <x v="3"/>
    <x v="2"/>
    <x v="1"/>
    <x v="0"/>
    <x v="0"/>
  </r>
  <r>
    <n v="2"/>
    <x v="400"/>
    <x v="0"/>
    <x v="1824"/>
    <x v="16"/>
    <n v="400"/>
    <s v="MR"/>
    <x v="4"/>
    <x v="3"/>
    <x v="2"/>
    <x v="1"/>
    <x v="0"/>
    <x v="0"/>
  </r>
  <r>
    <n v="3"/>
    <x v="400"/>
    <x v="0"/>
    <x v="1825"/>
    <x v="15"/>
    <n v="11374"/>
    <s v="MR"/>
    <x v="0"/>
    <x v="0"/>
    <x v="2"/>
    <x v="1"/>
    <x v="0"/>
    <x v="0"/>
  </r>
  <r>
    <n v="4"/>
    <x v="400"/>
    <x v="0"/>
    <x v="1826"/>
    <x v="63"/>
    <n v="1994"/>
    <s v="MR"/>
    <x v="0"/>
    <x v="0"/>
    <x v="2"/>
    <x v="1"/>
    <x v="0"/>
    <x v="0"/>
  </r>
  <r>
    <n v="1"/>
    <x v="400"/>
    <x v="2"/>
    <x v="1816"/>
    <x v="10"/>
    <n v="1708"/>
    <s v="PR-REV"/>
    <x v="10"/>
    <x v="4"/>
    <x v="2"/>
    <x v="1"/>
    <x v="0"/>
    <x v="2"/>
  </r>
  <r>
    <n v="1"/>
    <x v="400"/>
    <x v="5"/>
    <x v="1822"/>
    <x v="1"/>
    <n v="2765"/>
    <s v="DP"/>
    <x v="1"/>
    <x v="1"/>
    <x v="2"/>
    <x v="1"/>
    <x v="0"/>
    <x v="0"/>
  </r>
  <r>
    <n v="1"/>
    <x v="401"/>
    <x v="0"/>
    <x v="1826"/>
    <x v="63"/>
    <n v="1648"/>
    <s v="MR"/>
    <x v="0"/>
    <x v="0"/>
    <x v="2"/>
    <x v="1"/>
    <x v="0"/>
    <x v="0"/>
  </r>
  <r>
    <n v="2"/>
    <x v="401"/>
    <x v="0"/>
    <x v="1827"/>
    <x v="16"/>
    <n v="306"/>
    <s v="MR"/>
    <x v="4"/>
    <x v="3"/>
    <x v="2"/>
    <x v="1"/>
    <x v="0"/>
    <x v="0"/>
  </r>
  <r>
    <n v="3"/>
    <x v="401"/>
    <x v="0"/>
    <x v="1828"/>
    <x v="31"/>
    <n v="177"/>
    <s v="MR"/>
    <x v="3"/>
    <x v="3"/>
    <x v="2"/>
    <x v="1"/>
    <x v="0"/>
    <x v="0"/>
  </r>
  <r>
    <n v="4"/>
    <x v="401"/>
    <x v="0"/>
    <x v="1829"/>
    <x v="5"/>
    <n v="5502"/>
    <s v="MR"/>
    <x v="1"/>
    <x v="1"/>
    <x v="2"/>
    <x v="1"/>
    <x v="0"/>
    <x v="0"/>
  </r>
  <r>
    <n v="5"/>
    <x v="401"/>
    <x v="0"/>
    <x v="1830"/>
    <x v="23"/>
    <n v="1631"/>
    <s v="MR"/>
    <x v="7"/>
    <x v="5"/>
    <x v="2"/>
    <x v="1"/>
    <x v="0"/>
    <x v="0"/>
  </r>
  <r>
    <n v="1"/>
    <x v="401"/>
    <x v="2"/>
    <x v="1816"/>
    <x v="10"/>
    <n v="1797"/>
    <s v="PR-REV"/>
    <x v="10"/>
    <x v="4"/>
    <x v="2"/>
    <x v="1"/>
    <x v="0"/>
    <x v="2"/>
  </r>
  <r>
    <n v="2"/>
    <x v="401"/>
    <x v="2"/>
    <x v="1831"/>
    <x v="39"/>
    <n v="4158"/>
    <s v="PR-REV"/>
    <x v="13"/>
    <x v="4"/>
    <x v="2"/>
    <x v="1"/>
    <x v="0"/>
    <x v="2"/>
  </r>
  <r>
    <n v="1"/>
    <x v="401"/>
    <x v="5"/>
    <x v="1822"/>
    <x v="1"/>
    <n v="3633"/>
    <s v="DP"/>
    <x v="1"/>
    <x v="1"/>
    <x v="2"/>
    <x v="1"/>
    <x v="0"/>
    <x v="0"/>
  </r>
  <r>
    <n v="2"/>
    <x v="401"/>
    <x v="5"/>
    <x v="1805"/>
    <x v="1"/>
    <n v="117"/>
    <s v="DP"/>
    <x v="2"/>
    <x v="2"/>
    <x v="2"/>
    <x v="1"/>
    <x v="0"/>
    <x v="1"/>
  </r>
  <r>
    <n v="3"/>
    <x v="401"/>
    <x v="5"/>
    <x v="1823"/>
    <x v="1"/>
    <n v="126"/>
    <s v="DP"/>
    <x v="3"/>
    <x v="3"/>
    <x v="2"/>
    <x v="1"/>
    <x v="0"/>
    <x v="0"/>
  </r>
  <r>
    <n v="4"/>
    <x v="401"/>
    <x v="5"/>
    <x v="1824"/>
    <x v="1"/>
    <n v="325"/>
    <s v="DP"/>
    <x v="4"/>
    <x v="3"/>
    <x v="2"/>
    <x v="1"/>
    <x v="0"/>
    <x v="0"/>
  </r>
  <r>
    <n v="5"/>
    <x v="401"/>
    <x v="5"/>
    <x v="1817"/>
    <x v="1"/>
    <n v="59"/>
    <s v="DP"/>
    <x v="2"/>
    <x v="2"/>
    <x v="2"/>
    <x v="1"/>
    <x v="0"/>
    <x v="1"/>
  </r>
  <r>
    <n v="6"/>
    <x v="401"/>
    <x v="5"/>
    <x v="1825"/>
    <x v="1"/>
    <n v="4784"/>
    <s v="DP"/>
    <x v="0"/>
    <x v="0"/>
    <x v="2"/>
    <x v="1"/>
    <x v="0"/>
    <x v="0"/>
  </r>
  <r>
    <n v="1"/>
    <x v="402"/>
    <x v="0"/>
    <x v="1830"/>
    <x v="23"/>
    <n v="2280"/>
    <s v="MR"/>
    <x v="7"/>
    <x v="5"/>
    <x v="2"/>
    <x v="1"/>
    <x v="0"/>
    <x v="0"/>
  </r>
  <r>
    <n v="2"/>
    <x v="402"/>
    <x v="0"/>
    <x v="1832"/>
    <x v="5"/>
    <n v="881"/>
    <s v="MR"/>
    <x v="1"/>
    <x v="1"/>
    <x v="2"/>
    <x v="1"/>
    <x v="0"/>
    <x v="0"/>
  </r>
  <r>
    <n v="3"/>
    <x v="402"/>
    <x v="0"/>
    <x v="1833"/>
    <x v="31"/>
    <n v="150"/>
    <s v="MR"/>
    <x v="3"/>
    <x v="3"/>
    <x v="2"/>
    <x v="1"/>
    <x v="0"/>
    <x v="0"/>
  </r>
  <r>
    <n v="4"/>
    <x v="402"/>
    <x v="0"/>
    <x v="1265"/>
    <x v="16"/>
    <n v="443"/>
    <s v="MR"/>
    <x v="4"/>
    <x v="3"/>
    <x v="2"/>
    <x v="1"/>
    <x v="0"/>
    <x v="0"/>
  </r>
  <r>
    <n v="5"/>
    <x v="402"/>
    <x v="0"/>
    <x v="1834"/>
    <x v="109"/>
    <n v="9014"/>
    <s v="MR"/>
    <x v="0"/>
    <x v="0"/>
    <x v="2"/>
    <x v="1"/>
    <x v="0"/>
    <x v="0"/>
  </r>
  <r>
    <n v="1"/>
    <x v="402"/>
    <x v="2"/>
    <x v="1831"/>
    <x v="39"/>
    <n v="4471"/>
    <s v="PR-REV"/>
    <x v="13"/>
    <x v="4"/>
    <x v="2"/>
    <x v="1"/>
    <x v="0"/>
    <x v="2"/>
  </r>
  <r>
    <n v="2"/>
    <x v="402"/>
    <x v="2"/>
    <x v="1835"/>
    <x v="29"/>
    <n v="450"/>
    <s v="PR-REV"/>
    <x v="13"/>
    <x v="4"/>
    <x v="2"/>
    <x v="1"/>
    <x v="0"/>
    <x v="2"/>
  </r>
  <r>
    <n v="3"/>
    <x v="402"/>
    <x v="2"/>
    <x v="1836"/>
    <x v="29"/>
    <n v="1260"/>
    <s v="PR-REV"/>
    <x v="13"/>
    <x v="4"/>
    <x v="2"/>
    <x v="1"/>
    <x v="0"/>
    <x v="2"/>
  </r>
  <r>
    <n v="1"/>
    <x v="402"/>
    <x v="5"/>
    <x v="1825"/>
    <x v="1"/>
    <n v="4064"/>
    <s v="DP"/>
    <x v="0"/>
    <x v="0"/>
    <x v="2"/>
    <x v="1"/>
    <x v="0"/>
    <x v="0"/>
  </r>
  <r>
    <n v="2"/>
    <x v="402"/>
    <x v="5"/>
    <x v="1826"/>
    <x v="1"/>
    <n v="181"/>
    <s v="DP"/>
    <x v="0"/>
    <x v="0"/>
    <x v="2"/>
    <x v="1"/>
    <x v="0"/>
    <x v="0"/>
  </r>
  <r>
    <n v="3"/>
    <x v="402"/>
    <x v="5"/>
    <x v="1827"/>
    <x v="1"/>
    <n v="193"/>
    <s v="DP"/>
    <x v="4"/>
    <x v="3"/>
    <x v="2"/>
    <x v="1"/>
    <x v="0"/>
    <x v="0"/>
  </r>
  <r>
    <n v="4"/>
    <x v="402"/>
    <x v="5"/>
    <x v="1828"/>
    <x v="1"/>
    <n v="130"/>
    <s v="DP"/>
    <x v="3"/>
    <x v="3"/>
    <x v="2"/>
    <x v="1"/>
    <x v="0"/>
    <x v="0"/>
  </r>
  <r>
    <n v="5"/>
    <x v="402"/>
    <x v="5"/>
    <x v="1829"/>
    <x v="1"/>
    <n v="2151"/>
    <s v="DP"/>
    <x v="1"/>
    <x v="1"/>
    <x v="2"/>
    <x v="1"/>
    <x v="0"/>
    <x v="0"/>
  </r>
  <r>
    <n v="1"/>
    <x v="403"/>
    <x v="0"/>
    <x v="1834"/>
    <x v="109"/>
    <n v="4267"/>
    <s v="MR"/>
    <x v="0"/>
    <x v="0"/>
    <x v="2"/>
    <x v="1"/>
    <x v="0"/>
    <x v="0"/>
  </r>
  <r>
    <n v="2"/>
    <x v="403"/>
    <x v="0"/>
    <x v="1837"/>
    <x v="63"/>
    <n v="6710"/>
    <s v="MR"/>
    <x v="0"/>
    <x v="0"/>
    <x v="2"/>
    <x v="1"/>
    <x v="0"/>
    <x v="0"/>
  </r>
  <r>
    <n v="3"/>
    <x v="403"/>
    <x v="0"/>
    <x v="357"/>
    <x v="3"/>
    <n v="298"/>
    <s v="MR"/>
    <x v="4"/>
    <x v="3"/>
    <x v="2"/>
    <x v="1"/>
    <x v="0"/>
    <x v="0"/>
  </r>
  <r>
    <n v="4"/>
    <x v="403"/>
    <x v="0"/>
    <x v="1838"/>
    <x v="38"/>
    <n v="841"/>
    <s v="MR"/>
    <x v="8"/>
    <x v="6"/>
    <x v="2"/>
    <x v="1"/>
    <x v="0"/>
    <x v="0"/>
  </r>
  <r>
    <n v="1"/>
    <x v="403"/>
    <x v="2"/>
    <x v="1836"/>
    <x v="29"/>
    <n v="5975"/>
    <s v="PR-REV"/>
    <x v="13"/>
    <x v="4"/>
    <x v="2"/>
    <x v="1"/>
    <x v="0"/>
    <x v="2"/>
  </r>
  <r>
    <n v="1"/>
    <x v="403"/>
    <x v="5"/>
    <x v="1829"/>
    <x v="1"/>
    <n v="3419"/>
    <s v="DP"/>
    <x v="1"/>
    <x v="1"/>
    <x v="2"/>
    <x v="1"/>
    <x v="0"/>
    <x v="0"/>
  </r>
  <r>
    <n v="2"/>
    <x v="403"/>
    <x v="5"/>
    <x v="1830"/>
    <x v="1"/>
    <n v="3812"/>
    <s v="DP"/>
    <x v="7"/>
    <x v="5"/>
    <x v="2"/>
    <x v="1"/>
    <x v="0"/>
    <x v="0"/>
  </r>
  <r>
    <n v="3"/>
    <x v="403"/>
    <x v="5"/>
    <x v="1839"/>
    <x v="1"/>
    <n v="139"/>
    <s v="DP"/>
    <x v="29"/>
    <x v="2"/>
    <x v="2"/>
    <x v="1"/>
    <x v="0"/>
    <x v="1"/>
  </r>
  <r>
    <n v="4"/>
    <x v="403"/>
    <x v="5"/>
    <x v="1832"/>
    <x v="1"/>
    <n v="749"/>
    <s v="DP"/>
    <x v="1"/>
    <x v="1"/>
    <x v="2"/>
    <x v="1"/>
    <x v="0"/>
    <x v="0"/>
  </r>
  <r>
    <n v="5"/>
    <x v="403"/>
    <x v="5"/>
    <x v="1840"/>
    <x v="1"/>
    <n v="178"/>
    <s v="DP"/>
    <x v="9"/>
    <x v="2"/>
    <x v="2"/>
    <x v="1"/>
    <x v="0"/>
    <x v="1"/>
  </r>
  <r>
    <n v="6"/>
    <x v="403"/>
    <x v="5"/>
    <x v="1833"/>
    <x v="1"/>
    <n v="61"/>
    <s v="DP"/>
    <x v="3"/>
    <x v="3"/>
    <x v="2"/>
    <x v="1"/>
    <x v="0"/>
    <x v="0"/>
  </r>
  <r>
    <n v="7"/>
    <x v="403"/>
    <x v="5"/>
    <x v="1265"/>
    <x v="1"/>
    <n v="355"/>
    <s v="DP"/>
    <x v="4"/>
    <x v="3"/>
    <x v="2"/>
    <x v="1"/>
    <x v="0"/>
    <x v="0"/>
  </r>
  <r>
    <n v="8"/>
    <x v="403"/>
    <x v="5"/>
    <x v="920"/>
    <x v="1"/>
    <n v="105"/>
    <s v="DP"/>
    <x v="29"/>
    <x v="2"/>
    <x v="2"/>
    <x v="1"/>
    <x v="0"/>
    <x v="1"/>
  </r>
  <r>
    <n v="9"/>
    <x v="403"/>
    <x v="5"/>
    <x v="1834"/>
    <x v="1"/>
    <n v="3245"/>
    <s v="DP"/>
    <x v="0"/>
    <x v="0"/>
    <x v="2"/>
    <x v="1"/>
    <x v="0"/>
    <x v="0"/>
  </r>
  <r>
    <n v="1"/>
    <x v="404"/>
    <x v="0"/>
    <x v="1838"/>
    <x v="38"/>
    <n v="1336"/>
    <s v="MR"/>
    <x v="8"/>
    <x v="6"/>
    <x v="2"/>
    <x v="1"/>
    <x v="0"/>
    <x v="0"/>
  </r>
  <r>
    <n v="2"/>
    <x v="404"/>
    <x v="0"/>
    <x v="1841"/>
    <x v="49"/>
    <n v="5076"/>
    <s v="MR"/>
    <x v="8"/>
    <x v="6"/>
    <x v="2"/>
    <x v="1"/>
    <x v="0"/>
    <x v="0"/>
  </r>
  <r>
    <n v="3"/>
    <x v="404"/>
    <x v="0"/>
    <x v="1842"/>
    <x v="62"/>
    <n v="4975"/>
    <s v="MR"/>
    <x v="8"/>
    <x v="6"/>
    <x v="2"/>
    <x v="1"/>
    <x v="0"/>
    <x v="0"/>
  </r>
  <r>
    <n v="1"/>
    <x v="404"/>
    <x v="2"/>
    <x v="1836"/>
    <x v="29"/>
    <n v="2100"/>
    <s v="PR-REV"/>
    <x v="13"/>
    <x v="4"/>
    <x v="2"/>
    <x v="1"/>
    <x v="0"/>
    <x v="2"/>
  </r>
  <r>
    <n v="2"/>
    <x v="404"/>
    <x v="2"/>
    <x v="1843"/>
    <x v="6"/>
    <n v="450"/>
    <s v="PR-REV"/>
    <x v="13"/>
    <x v="4"/>
    <x v="2"/>
    <x v="1"/>
    <x v="0"/>
    <x v="2"/>
  </r>
  <r>
    <n v="3"/>
    <x v="404"/>
    <x v="2"/>
    <x v="245"/>
    <x v="6"/>
    <n v="886"/>
    <s v="PR-REV"/>
    <x v="13"/>
    <x v="4"/>
    <x v="2"/>
    <x v="1"/>
    <x v="0"/>
    <x v="2"/>
  </r>
  <r>
    <n v="4"/>
    <x v="404"/>
    <x v="2"/>
    <x v="249"/>
    <x v="14"/>
    <n v="450"/>
    <s v="PR-REV"/>
    <x v="13"/>
    <x v="4"/>
    <x v="2"/>
    <x v="1"/>
    <x v="0"/>
    <x v="2"/>
  </r>
  <r>
    <n v="5"/>
    <x v="404"/>
    <x v="2"/>
    <x v="1844"/>
    <x v="14"/>
    <n v="679"/>
    <s v="PR-REV"/>
    <x v="13"/>
    <x v="4"/>
    <x v="2"/>
    <x v="1"/>
    <x v="0"/>
    <x v="2"/>
  </r>
  <r>
    <n v="1"/>
    <x v="404"/>
    <x v="5"/>
    <x v="1834"/>
    <x v="1"/>
    <n v="9930"/>
    <s v="DP"/>
    <x v="0"/>
    <x v="0"/>
    <x v="2"/>
    <x v="1"/>
    <x v="0"/>
    <x v="0"/>
  </r>
  <r>
    <n v="2"/>
    <x v="404"/>
    <x v="5"/>
    <x v="1837"/>
    <x v="1"/>
    <n v="1426"/>
    <s v="DP"/>
    <x v="0"/>
    <x v="0"/>
    <x v="2"/>
    <x v="1"/>
    <x v="0"/>
    <x v="0"/>
  </r>
  <r>
    <n v="1"/>
    <x v="405"/>
    <x v="0"/>
    <x v="1842"/>
    <x v="62"/>
    <n v="789"/>
    <s v="MR"/>
    <x v="8"/>
    <x v="6"/>
    <x v="2"/>
    <x v="1"/>
    <x v="0"/>
    <x v="0"/>
  </r>
  <r>
    <n v="2"/>
    <x v="405"/>
    <x v="0"/>
    <x v="366"/>
    <x v="3"/>
    <n v="442"/>
    <s v="MR"/>
    <x v="4"/>
    <x v="3"/>
    <x v="2"/>
    <x v="1"/>
    <x v="0"/>
    <x v="0"/>
  </r>
  <r>
    <n v="3"/>
    <x v="405"/>
    <x v="0"/>
    <x v="367"/>
    <x v="4"/>
    <n v="184"/>
    <s v="MR"/>
    <x v="3"/>
    <x v="3"/>
    <x v="2"/>
    <x v="1"/>
    <x v="0"/>
    <x v="0"/>
  </r>
  <r>
    <n v="4"/>
    <x v="405"/>
    <x v="0"/>
    <x v="1845"/>
    <x v="22"/>
    <n v="2156"/>
    <s v="MR"/>
    <x v="1"/>
    <x v="1"/>
    <x v="2"/>
    <x v="1"/>
    <x v="0"/>
    <x v="0"/>
  </r>
  <r>
    <n v="1"/>
    <x v="405"/>
    <x v="2"/>
    <x v="1844"/>
    <x v="14"/>
    <n v="1525"/>
    <s v="PR-REV"/>
    <x v="13"/>
    <x v="4"/>
    <x v="2"/>
    <x v="1"/>
    <x v="0"/>
    <x v="2"/>
  </r>
  <r>
    <n v="1"/>
    <x v="405"/>
    <x v="5"/>
    <x v="1837"/>
    <x v="1"/>
    <n v="2670"/>
    <s v="DP"/>
    <x v="0"/>
    <x v="0"/>
    <x v="2"/>
    <x v="1"/>
    <x v="0"/>
    <x v="0"/>
  </r>
  <r>
    <n v="1"/>
    <x v="406"/>
    <x v="0"/>
    <x v="1845"/>
    <x v="22"/>
    <n v="2927"/>
    <s v="MR"/>
    <x v="1"/>
    <x v="1"/>
    <x v="2"/>
    <x v="1"/>
    <x v="0"/>
    <x v="0"/>
  </r>
  <r>
    <n v="2"/>
    <x v="406"/>
    <x v="0"/>
    <x v="1846"/>
    <x v="7"/>
    <n v="3928"/>
    <s v="MR"/>
    <x v="7"/>
    <x v="5"/>
    <x v="2"/>
    <x v="1"/>
    <x v="0"/>
    <x v="0"/>
  </r>
  <r>
    <n v="3"/>
    <x v="406"/>
    <x v="0"/>
    <x v="1847"/>
    <x v="22"/>
    <n v="948"/>
    <s v="MR"/>
    <x v="1"/>
    <x v="1"/>
    <x v="2"/>
    <x v="1"/>
    <x v="0"/>
    <x v="0"/>
  </r>
  <r>
    <n v="4"/>
    <x v="406"/>
    <x v="0"/>
    <x v="1848"/>
    <x v="4"/>
    <n v="856"/>
    <s v="MR"/>
    <x v="12"/>
    <x v="3"/>
    <x v="2"/>
    <x v="1"/>
    <x v="0"/>
    <x v="0"/>
  </r>
  <r>
    <n v="5"/>
    <x v="406"/>
    <x v="0"/>
    <x v="1849"/>
    <x v="17"/>
    <n v="1944"/>
    <s v="MR"/>
    <x v="12"/>
    <x v="3"/>
    <x v="2"/>
    <x v="1"/>
    <x v="0"/>
    <x v="0"/>
  </r>
  <r>
    <n v="6"/>
    <x v="406"/>
    <x v="0"/>
    <x v="1850"/>
    <x v="57"/>
    <n v="1983"/>
    <s v="MR"/>
    <x v="13"/>
    <x v="4"/>
    <x v="2"/>
    <x v="1"/>
    <x v="0"/>
    <x v="0"/>
  </r>
  <r>
    <n v="1"/>
    <x v="406"/>
    <x v="2"/>
    <x v="1851"/>
    <x v="10"/>
    <n v="450"/>
    <s v="PR-REV"/>
    <x v="13"/>
    <x v="4"/>
    <x v="2"/>
    <x v="1"/>
    <x v="0"/>
    <x v="2"/>
  </r>
  <r>
    <n v="2"/>
    <x v="406"/>
    <x v="2"/>
    <x v="250"/>
    <x v="10"/>
    <n v="588"/>
    <s v="PR-REV"/>
    <x v="13"/>
    <x v="4"/>
    <x v="2"/>
    <x v="1"/>
    <x v="0"/>
    <x v="2"/>
  </r>
  <r>
    <n v="1"/>
    <x v="406"/>
    <x v="5"/>
    <x v="1837"/>
    <x v="1"/>
    <n v="1636"/>
    <s v="DP"/>
    <x v="0"/>
    <x v="0"/>
    <x v="2"/>
    <x v="1"/>
    <x v="0"/>
    <x v="0"/>
  </r>
  <r>
    <n v="2"/>
    <x v="406"/>
    <x v="5"/>
    <x v="1852"/>
    <x v="1"/>
    <n v="115"/>
    <s v="DP"/>
    <x v="46"/>
    <x v="2"/>
    <x v="2"/>
    <x v="1"/>
    <x v="0"/>
    <x v="1"/>
  </r>
  <r>
    <n v="3"/>
    <x v="406"/>
    <x v="5"/>
    <x v="357"/>
    <x v="1"/>
    <n v="126"/>
    <s v="DP"/>
    <x v="4"/>
    <x v="3"/>
    <x v="2"/>
    <x v="1"/>
    <x v="0"/>
    <x v="0"/>
  </r>
  <r>
    <n v="4"/>
    <x v="406"/>
    <x v="5"/>
    <x v="1838"/>
    <x v="1"/>
    <n v="1424"/>
    <s v="DP"/>
    <x v="8"/>
    <x v="6"/>
    <x v="2"/>
    <x v="1"/>
    <x v="0"/>
    <x v="0"/>
  </r>
  <r>
    <n v="5"/>
    <x v="406"/>
    <x v="5"/>
    <x v="1841"/>
    <x v="1"/>
    <n v="1882"/>
    <s v="DP"/>
    <x v="8"/>
    <x v="6"/>
    <x v="2"/>
    <x v="1"/>
    <x v="0"/>
    <x v="0"/>
  </r>
  <r>
    <n v="6"/>
    <x v="406"/>
    <x v="5"/>
    <x v="1842"/>
    <x v="1"/>
    <n v="840"/>
    <s v="DP"/>
    <x v="8"/>
    <x v="6"/>
    <x v="2"/>
    <x v="1"/>
    <x v="0"/>
    <x v="0"/>
  </r>
  <r>
    <n v="1"/>
    <x v="407"/>
    <x v="0"/>
    <x v="1850"/>
    <x v="57"/>
    <n v="4624"/>
    <s v="MR"/>
    <x v="13"/>
    <x v="4"/>
    <x v="2"/>
    <x v="1"/>
    <x v="0"/>
    <x v="0"/>
  </r>
  <r>
    <n v="2"/>
    <x v="407"/>
    <x v="0"/>
    <x v="1853"/>
    <x v="58"/>
    <n v="5800"/>
    <s v="MR"/>
    <x v="13"/>
    <x v="4"/>
    <x v="2"/>
    <x v="1"/>
    <x v="0"/>
    <x v="0"/>
  </r>
  <r>
    <n v="1"/>
    <x v="407"/>
    <x v="2"/>
    <x v="250"/>
    <x v="10"/>
    <n v="6009"/>
    <s v="PR-REV"/>
    <x v="13"/>
    <x v="4"/>
    <x v="2"/>
    <x v="1"/>
    <x v="0"/>
    <x v="2"/>
  </r>
  <r>
    <n v="1"/>
    <x v="407"/>
    <x v="5"/>
    <x v="1842"/>
    <x v="1"/>
    <n v="586"/>
    <s v="DP"/>
    <x v="8"/>
    <x v="6"/>
    <x v="2"/>
    <x v="1"/>
    <x v="0"/>
    <x v="0"/>
  </r>
  <r>
    <n v="2"/>
    <x v="407"/>
    <x v="5"/>
    <x v="1691"/>
    <x v="1"/>
    <n v="90"/>
    <s v="DP"/>
    <x v="9"/>
    <x v="2"/>
    <x v="2"/>
    <x v="1"/>
    <x v="0"/>
    <x v="1"/>
  </r>
  <r>
    <n v="3"/>
    <x v="407"/>
    <x v="5"/>
    <x v="366"/>
    <x v="1"/>
    <n v="302"/>
    <s v="DP"/>
    <x v="4"/>
    <x v="3"/>
    <x v="2"/>
    <x v="1"/>
    <x v="0"/>
    <x v="0"/>
  </r>
  <r>
    <n v="4"/>
    <x v="407"/>
    <x v="5"/>
    <x v="367"/>
    <x v="1"/>
    <n v="123"/>
    <s v="DP"/>
    <x v="3"/>
    <x v="3"/>
    <x v="2"/>
    <x v="1"/>
    <x v="0"/>
    <x v="0"/>
  </r>
  <r>
    <n v="5"/>
    <x v="407"/>
    <x v="5"/>
    <x v="1845"/>
    <x v="1"/>
    <n v="3736"/>
    <s v="DP"/>
    <x v="1"/>
    <x v="1"/>
    <x v="2"/>
    <x v="1"/>
    <x v="0"/>
    <x v="0"/>
  </r>
  <r>
    <n v="6"/>
    <x v="407"/>
    <x v="5"/>
    <x v="1854"/>
    <x v="1"/>
    <n v="113"/>
    <s v="DP"/>
    <x v="33"/>
    <x v="2"/>
    <x v="2"/>
    <x v="1"/>
    <x v="0"/>
    <x v="1"/>
  </r>
  <r>
    <n v="7"/>
    <x v="407"/>
    <x v="5"/>
    <x v="1846"/>
    <x v="1"/>
    <n v="2231"/>
    <s v="DP"/>
    <x v="7"/>
    <x v="5"/>
    <x v="2"/>
    <x v="1"/>
    <x v="0"/>
    <x v="0"/>
  </r>
  <r>
    <n v="1"/>
    <x v="408"/>
    <x v="0"/>
    <x v="1853"/>
    <x v="58"/>
    <n v="1577"/>
    <s v="MR"/>
    <x v="13"/>
    <x v="4"/>
    <x v="2"/>
    <x v="1"/>
    <x v="0"/>
    <x v="0"/>
  </r>
  <r>
    <n v="2"/>
    <x v="408"/>
    <x v="0"/>
    <x v="1855"/>
    <x v="56"/>
    <n v="3016"/>
    <s v="MR"/>
    <x v="13"/>
    <x v="4"/>
    <x v="2"/>
    <x v="1"/>
    <x v="0"/>
    <x v="0"/>
  </r>
  <r>
    <n v="3"/>
    <x v="408"/>
    <x v="0"/>
    <x v="1856"/>
    <x v="17"/>
    <n v="500"/>
    <s v="MR"/>
    <x v="12"/>
    <x v="3"/>
    <x v="2"/>
    <x v="1"/>
    <x v="0"/>
    <x v="0"/>
  </r>
  <r>
    <n v="4"/>
    <x v="408"/>
    <x v="0"/>
    <x v="379"/>
    <x v="3"/>
    <n v="176"/>
    <s v="MR"/>
    <x v="4"/>
    <x v="3"/>
    <x v="2"/>
    <x v="1"/>
    <x v="0"/>
    <x v="0"/>
  </r>
  <r>
    <n v="5"/>
    <x v="408"/>
    <x v="0"/>
    <x v="1857"/>
    <x v="16"/>
    <n v="274"/>
    <s v="MR"/>
    <x v="4"/>
    <x v="3"/>
    <x v="2"/>
    <x v="1"/>
    <x v="0"/>
    <x v="0"/>
  </r>
  <r>
    <n v="6"/>
    <x v="408"/>
    <x v="0"/>
    <x v="1858"/>
    <x v="2"/>
    <n v="4926"/>
    <s v="MR"/>
    <x v="0"/>
    <x v="0"/>
    <x v="2"/>
    <x v="1"/>
    <x v="0"/>
    <x v="0"/>
  </r>
  <r>
    <n v="1"/>
    <x v="408"/>
    <x v="2"/>
    <x v="250"/>
    <x v="10"/>
    <n v="2590"/>
    <s v="PR-REV"/>
    <x v="13"/>
    <x v="4"/>
    <x v="2"/>
    <x v="1"/>
    <x v="0"/>
    <x v="2"/>
  </r>
  <r>
    <n v="1"/>
    <x v="408"/>
    <x v="5"/>
    <x v="1846"/>
    <x v="1"/>
    <n v="1574"/>
    <s v="DP"/>
    <x v="7"/>
    <x v="5"/>
    <x v="2"/>
    <x v="1"/>
    <x v="0"/>
    <x v="0"/>
  </r>
  <r>
    <n v="2"/>
    <x v="408"/>
    <x v="5"/>
    <x v="1847"/>
    <x v="1"/>
    <n v="1038"/>
    <s v="DP"/>
    <x v="1"/>
    <x v="1"/>
    <x v="2"/>
    <x v="1"/>
    <x v="0"/>
    <x v="0"/>
  </r>
  <r>
    <n v="3"/>
    <x v="408"/>
    <x v="5"/>
    <x v="1848"/>
    <x v="1"/>
    <n v="856"/>
    <s v="DP"/>
    <x v="12"/>
    <x v="3"/>
    <x v="2"/>
    <x v="1"/>
    <x v="0"/>
    <x v="0"/>
  </r>
  <r>
    <n v="4"/>
    <x v="408"/>
    <x v="5"/>
    <x v="1849"/>
    <x v="1"/>
    <n v="1697"/>
    <s v="DP"/>
    <x v="12"/>
    <x v="3"/>
    <x v="2"/>
    <x v="1"/>
    <x v="0"/>
    <x v="0"/>
  </r>
  <r>
    <n v="1"/>
    <x v="382"/>
    <x v="0"/>
    <x v="1721"/>
    <x v="63"/>
    <n v="4908"/>
    <s v="TUNDLA"/>
    <x v="0"/>
    <x v="0"/>
    <x v="2"/>
    <x v="1"/>
    <x v="0"/>
    <x v="0"/>
  </r>
  <r>
    <n v="2"/>
    <x v="382"/>
    <x v="0"/>
    <x v="1859"/>
    <x v="2"/>
    <n v="1082"/>
    <s v="TUNDLA"/>
    <x v="0"/>
    <x v="0"/>
    <x v="2"/>
    <x v="1"/>
    <x v="0"/>
    <x v="0"/>
  </r>
  <r>
    <n v="1"/>
    <x v="389"/>
    <x v="0"/>
    <x v="1860"/>
    <x v="16"/>
    <n v="100"/>
    <s v="TUNDLA"/>
    <x v="4"/>
    <x v="3"/>
    <x v="2"/>
    <x v="1"/>
    <x v="0"/>
    <x v="0"/>
  </r>
  <r>
    <n v="2"/>
    <x v="389"/>
    <x v="0"/>
    <x v="1861"/>
    <x v="4"/>
    <n v="2774"/>
    <s v="TUNDLA"/>
    <x v="3"/>
    <x v="3"/>
    <x v="2"/>
    <x v="1"/>
    <x v="0"/>
    <x v="0"/>
  </r>
  <r>
    <n v="3"/>
    <x v="389"/>
    <x v="0"/>
    <x v="1862"/>
    <x v="16"/>
    <n v="102"/>
    <s v="TUNDLA"/>
    <x v="4"/>
    <x v="3"/>
    <x v="2"/>
    <x v="1"/>
    <x v="0"/>
    <x v="0"/>
  </r>
  <r>
    <n v="4"/>
    <x v="389"/>
    <x v="0"/>
    <x v="1863"/>
    <x v="15"/>
    <n v="3099"/>
    <s v="TUNDLA"/>
    <x v="0"/>
    <x v="0"/>
    <x v="2"/>
    <x v="1"/>
    <x v="0"/>
    <x v="0"/>
  </r>
  <r>
    <n v="1"/>
    <x v="390"/>
    <x v="0"/>
    <x v="1863"/>
    <x v="15"/>
    <n v="678"/>
    <s v="TUNDLA"/>
    <x v="0"/>
    <x v="0"/>
    <x v="2"/>
    <x v="1"/>
    <x v="0"/>
    <x v="0"/>
  </r>
  <r>
    <n v="2"/>
    <x v="390"/>
    <x v="0"/>
    <x v="1864"/>
    <x v="2"/>
    <n v="3329"/>
    <s v="TUNDLA"/>
    <x v="0"/>
    <x v="0"/>
    <x v="2"/>
    <x v="1"/>
    <x v="0"/>
    <x v="0"/>
  </r>
  <r>
    <n v="1"/>
    <x v="399"/>
    <x v="0"/>
    <x v="1865"/>
    <x v="15"/>
    <n v="2468"/>
    <s v="TUNDLA"/>
    <x v="0"/>
    <x v="0"/>
    <x v="2"/>
    <x v="1"/>
    <x v="0"/>
    <x v="0"/>
  </r>
  <r>
    <n v="2"/>
    <x v="399"/>
    <x v="0"/>
    <x v="1866"/>
    <x v="3"/>
    <n v="103"/>
    <s v="TUNDLA"/>
    <x v="4"/>
    <x v="3"/>
    <x v="2"/>
    <x v="1"/>
    <x v="0"/>
    <x v="0"/>
  </r>
  <r>
    <n v="3"/>
    <x v="399"/>
    <x v="0"/>
    <x v="1867"/>
    <x v="31"/>
    <n v="1807"/>
    <s v="TUNDLA"/>
    <x v="3"/>
    <x v="3"/>
    <x v="2"/>
    <x v="1"/>
    <x v="0"/>
    <x v="0"/>
  </r>
  <r>
    <n v="4"/>
    <x v="399"/>
    <x v="0"/>
    <x v="1868"/>
    <x v="3"/>
    <n v="100"/>
    <s v="TUNDLA"/>
    <x v="4"/>
    <x v="3"/>
    <x v="2"/>
    <x v="1"/>
    <x v="0"/>
    <x v="0"/>
  </r>
  <r>
    <n v="5"/>
    <x v="399"/>
    <x v="0"/>
    <x v="1869"/>
    <x v="27"/>
    <n v="475"/>
    <s v="TUNDLA"/>
    <x v="8"/>
    <x v="6"/>
    <x v="2"/>
    <x v="1"/>
    <x v="0"/>
    <x v="0"/>
  </r>
  <r>
    <n v="1"/>
    <x v="400"/>
    <x v="0"/>
    <x v="1869"/>
    <x v="27"/>
    <n v="6814"/>
    <s v="TUNDLA"/>
    <x v="8"/>
    <x v="6"/>
    <x v="2"/>
    <x v="1"/>
    <x v="0"/>
    <x v="0"/>
  </r>
  <r>
    <n v="1"/>
    <x v="401"/>
    <x v="0"/>
    <x v="1870"/>
    <x v="16"/>
    <n v="100"/>
    <s v="TUNDLA"/>
    <x v="4"/>
    <x v="3"/>
    <x v="2"/>
    <x v="1"/>
    <x v="0"/>
    <x v="0"/>
  </r>
  <r>
    <n v="2"/>
    <x v="401"/>
    <x v="0"/>
    <x v="1871"/>
    <x v="31"/>
    <n v="800"/>
    <s v="TUNDLA"/>
    <x v="3"/>
    <x v="3"/>
    <x v="2"/>
    <x v="1"/>
    <x v="0"/>
    <x v="0"/>
  </r>
  <r>
    <n v="3"/>
    <x v="401"/>
    <x v="0"/>
    <x v="1516"/>
    <x v="16"/>
    <n v="101"/>
    <s v="TUNDLA"/>
    <x v="4"/>
    <x v="3"/>
    <x v="2"/>
    <x v="1"/>
    <x v="0"/>
    <x v="0"/>
  </r>
  <r>
    <n v="4"/>
    <x v="401"/>
    <x v="0"/>
    <x v="1872"/>
    <x v="63"/>
    <n v="4888"/>
    <s v="TUNDLA"/>
    <x v="0"/>
    <x v="0"/>
    <x v="2"/>
    <x v="1"/>
    <x v="0"/>
    <x v="0"/>
  </r>
  <r>
    <n v="1"/>
    <x v="402"/>
    <x v="0"/>
    <x v="1872"/>
    <x v="63"/>
    <n v="1813"/>
    <s v="TUNDLA"/>
    <x v="0"/>
    <x v="0"/>
    <x v="2"/>
    <x v="1"/>
    <x v="0"/>
    <x v="0"/>
  </r>
  <r>
    <n v="2"/>
    <x v="402"/>
    <x v="0"/>
    <x v="1873"/>
    <x v="109"/>
    <n v="831"/>
    <s v="TUNDLA"/>
    <x v="0"/>
    <x v="0"/>
    <x v="2"/>
    <x v="1"/>
    <x v="0"/>
    <x v="0"/>
  </r>
  <r>
    <n v="1"/>
    <x v="407"/>
    <x v="0"/>
    <x v="166"/>
    <x v="3"/>
    <n v="100"/>
    <s v="TUNDLA"/>
    <x v="4"/>
    <x v="3"/>
    <x v="2"/>
    <x v="1"/>
    <x v="0"/>
    <x v="0"/>
  </r>
  <r>
    <n v="2"/>
    <x v="407"/>
    <x v="0"/>
    <x v="1874"/>
    <x v="17"/>
    <n v="2295"/>
    <s v="TUNDLA"/>
    <x v="3"/>
    <x v="3"/>
    <x v="2"/>
    <x v="1"/>
    <x v="0"/>
    <x v="0"/>
  </r>
  <r>
    <n v="3"/>
    <x v="407"/>
    <x v="0"/>
    <x v="171"/>
    <x v="3"/>
    <n v="103"/>
    <s v="TUNDLA"/>
    <x v="4"/>
    <x v="3"/>
    <x v="2"/>
    <x v="1"/>
    <x v="0"/>
    <x v="0"/>
  </r>
  <r>
    <n v="4"/>
    <x v="407"/>
    <x v="0"/>
    <x v="1875"/>
    <x v="63"/>
    <n v="4681"/>
    <s v="TUNDLA"/>
    <x v="0"/>
    <x v="0"/>
    <x v="2"/>
    <x v="1"/>
    <x v="0"/>
    <x v="0"/>
  </r>
  <r>
    <n v="1"/>
    <x v="408"/>
    <x v="0"/>
    <x v="1875"/>
    <x v="63"/>
    <n v="2388"/>
    <s v="TUNDLA"/>
    <x v="0"/>
    <x v="0"/>
    <x v="2"/>
    <x v="1"/>
    <x v="0"/>
    <x v="0"/>
  </r>
  <r>
    <n v="1"/>
    <x v="379"/>
    <x v="0"/>
    <x v="1860"/>
    <x v="16"/>
    <n v="154"/>
    <s v="BHARATPUR"/>
    <x v="4"/>
    <x v="3"/>
    <x v="2"/>
    <x v="1"/>
    <x v="0"/>
    <x v="0"/>
  </r>
  <r>
    <n v="2"/>
    <x v="379"/>
    <x v="0"/>
    <x v="124"/>
    <x v="38"/>
    <n v="3000"/>
    <s v="BHARATPUR"/>
    <x v="8"/>
    <x v="6"/>
    <x v="2"/>
    <x v="1"/>
    <x v="0"/>
    <x v="0"/>
  </r>
  <r>
    <n v="3"/>
    <x v="379"/>
    <x v="0"/>
    <x v="1876"/>
    <x v="38"/>
    <n v="300"/>
    <s v="BHARATPUR"/>
    <x v="36"/>
    <x v="7"/>
    <x v="2"/>
    <x v="1"/>
    <x v="0"/>
    <x v="0"/>
  </r>
  <r>
    <n v="4"/>
    <x v="379"/>
    <x v="0"/>
    <x v="1877"/>
    <x v="38"/>
    <n v="904"/>
    <s v="BHARATPUR"/>
    <x v="8"/>
    <x v="6"/>
    <x v="2"/>
    <x v="1"/>
    <x v="0"/>
    <x v="0"/>
  </r>
  <r>
    <n v="1"/>
    <x v="380"/>
    <x v="0"/>
    <x v="1877"/>
    <x v="38"/>
    <n v="256"/>
    <s v="BHARATPUR"/>
    <x v="8"/>
    <x v="6"/>
    <x v="2"/>
    <x v="1"/>
    <x v="0"/>
    <x v="0"/>
  </r>
  <r>
    <n v="2"/>
    <x v="380"/>
    <x v="0"/>
    <x v="1878"/>
    <x v="16"/>
    <n v="84"/>
    <s v="BHARATPUR"/>
    <x v="4"/>
    <x v="3"/>
    <x v="2"/>
    <x v="1"/>
    <x v="0"/>
    <x v="0"/>
  </r>
  <r>
    <n v="3"/>
    <x v="380"/>
    <x v="0"/>
    <x v="1879"/>
    <x v="17"/>
    <n v="1325"/>
    <s v="BHARATPUR"/>
    <x v="3"/>
    <x v="3"/>
    <x v="2"/>
    <x v="1"/>
    <x v="0"/>
    <x v="0"/>
  </r>
  <r>
    <n v="4"/>
    <x v="380"/>
    <x v="0"/>
    <x v="1866"/>
    <x v="16"/>
    <n v="83"/>
    <s v="BHARATPUR"/>
    <x v="4"/>
    <x v="3"/>
    <x v="2"/>
    <x v="1"/>
    <x v="0"/>
    <x v="0"/>
  </r>
  <r>
    <n v="1"/>
    <x v="381"/>
    <x v="0"/>
    <x v="1880"/>
    <x v="63"/>
    <n v="3350"/>
    <s v="BHARATPUR"/>
    <x v="0"/>
    <x v="0"/>
    <x v="2"/>
    <x v="1"/>
    <x v="0"/>
    <x v="0"/>
  </r>
  <r>
    <n v="1"/>
    <x v="392"/>
    <x v="0"/>
    <x v="1868"/>
    <x v="16"/>
    <n v="160"/>
    <s v="BHARATPUR"/>
    <x v="4"/>
    <x v="3"/>
    <x v="2"/>
    <x v="1"/>
    <x v="0"/>
    <x v="0"/>
  </r>
  <r>
    <n v="2"/>
    <x v="392"/>
    <x v="0"/>
    <x v="1869"/>
    <x v="8"/>
    <n v="3845"/>
    <s v="BHARATPUR"/>
    <x v="8"/>
    <x v="6"/>
    <x v="2"/>
    <x v="1"/>
    <x v="0"/>
    <x v="0"/>
  </r>
  <r>
    <n v="1"/>
    <x v="393"/>
    <x v="0"/>
    <x v="1869"/>
    <x v="8"/>
    <n v="149"/>
    <s v="BHARATPUR"/>
    <x v="8"/>
    <x v="6"/>
    <x v="2"/>
    <x v="1"/>
    <x v="0"/>
    <x v="0"/>
  </r>
  <r>
    <n v="2"/>
    <x v="393"/>
    <x v="0"/>
    <x v="1870"/>
    <x v="16"/>
    <n v="80"/>
    <s v="BHARATPUR"/>
    <x v="4"/>
    <x v="3"/>
    <x v="2"/>
    <x v="1"/>
    <x v="0"/>
    <x v="0"/>
  </r>
  <r>
    <n v="3"/>
    <x v="393"/>
    <x v="0"/>
    <x v="1871"/>
    <x v="55"/>
    <n v="693"/>
    <s v="BHARATPUR"/>
    <x v="3"/>
    <x v="3"/>
    <x v="2"/>
    <x v="1"/>
    <x v="0"/>
    <x v="0"/>
  </r>
  <r>
    <n v="4"/>
    <x v="393"/>
    <x v="0"/>
    <x v="1516"/>
    <x v="16"/>
    <n v="77"/>
    <s v="BHARATPUR"/>
    <x v="4"/>
    <x v="3"/>
    <x v="2"/>
    <x v="1"/>
    <x v="0"/>
    <x v="0"/>
  </r>
  <r>
    <n v="1"/>
    <x v="403"/>
    <x v="0"/>
    <x v="1872"/>
    <x v="109"/>
    <n v="851"/>
    <s v="BHARATPUR"/>
    <x v="0"/>
    <x v="0"/>
    <x v="2"/>
    <x v="1"/>
    <x v="0"/>
    <x v="0"/>
  </r>
  <r>
    <n v="2"/>
    <x v="403"/>
    <x v="0"/>
    <x v="1873"/>
    <x v="15"/>
    <n v="3152"/>
    <s v="BHARATPUR"/>
    <x v="0"/>
    <x v="0"/>
    <x v="2"/>
    <x v="1"/>
    <x v="0"/>
    <x v="0"/>
  </r>
  <r>
    <n v="3"/>
    <x v="403"/>
    <x v="0"/>
    <x v="166"/>
    <x v="3"/>
    <n v="153"/>
    <s v="BHARATPUR"/>
    <x v="4"/>
    <x v="3"/>
    <x v="2"/>
    <x v="1"/>
    <x v="0"/>
    <x v="0"/>
  </r>
  <r>
    <n v="4"/>
    <x v="403"/>
    <x v="0"/>
    <x v="1881"/>
    <x v="38"/>
    <n v="80"/>
    <s v="BHARATPUR"/>
    <x v="8"/>
    <x v="6"/>
    <x v="2"/>
    <x v="1"/>
    <x v="0"/>
    <x v="0"/>
  </r>
  <r>
    <n v="1"/>
    <x v="404"/>
    <x v="0"/>
    <x v="1881"/>
    <x v="38"/>
    <n v="486"/>
    <s v="BHARATPUR"/>
    <x v="8"/>
    <x v="6"/>
    <x v="2"/>
    <x v="1"/>
    <x v="0"/>
    <x v="0"/>
  </r>
  <r>
    <n v="2"/>
    <x v="404"/>
    <x v="0"/>
    <x v="1882"/>
    <x v="49"/>
    <n v="1274"/>
    <s v="BHARATPUR"/>
    <x v="8"/>
    <x v="6"/>
    <x v="2"/>
    <x v="1"/>
    <x v="0"/>
    <x v="0"/>
  </r>
  <r>
    <n v="3"/>
    <x v="404"/>
    <x v="0"/>
    <x v="1883"/>
    <x v="49"/>
    <n v="350"/>
    <s v="BHARATPUR"/>
    <x v="36"/>
    <x v="7"/>
    <x v="2"/>
    <x v="1"/>
    <x v="0"/>
    <x v="0"/>
  </r>
  <r>
    <n v="4"/>
    <x v="404"/>
    <x v="0"/>
    <x v="174"/>
    <x v="49"/>
    <n v="509"/>
    <s v="BHARATPUR"/>
    <x v="8"/>
    <x v="6"/>
    <x v="2"/>
    <x v="1"/>
    <x v="0"/>
    <x v="0"/>
  </r>
  <r>
    <n v="5"/>
    <x v="404"/>
    <x v="0"/>
    <x v="175"/>
    <x v="62"/>
    <n v="1501"/>
    <s v="BHARATPUR"/>
    <x v="8"/>
    <x v="6"/>
    <x v="2"/>
    <x v="1"/>
    <x v="0"/>
    <x v="0"/>
  </r>
  <r>
    <n v="6"/>
    <x v="404"/>
    <x v="0"/>
    <x v="1884"/>
    <x v="3"/>
    <n v="80"/>
    <s v="BHARATPUR"/>
    <x v="4"/>
    <x v="3"/>
    <x v="2"/>
    <x v="1"/>
    <x v="0"/>
    <x v="0"/>
  </r>
  <r>
    <n v="7"/>
    <x v="404"/>
    <x v="0"/>
    <x v="1885"/>
    <x v="4"/>
    <n v="944"/>
    <s v="BHARATPUR"/>
    <x v="3"/>
    <x v="3"/>
    <x v="2"/>
    <x v="1"/>
    <x v="0"/>
    <x v="0"/>
  </r>
  <r>
    <n v="1"/>
    <x v="405"/>
    <x v="0"/>
    <x v="1885"/>
    <x v="4"/>
    <n v="723"/>
    <s v="BHARATPUR"/>
    <x v="3"/>
    <x v="3"/>
    <x v="2"/>
    <x v="1"/>
    <x v="0"/>
    <x v="0"/>
  </r>
  <r>
    <n v="2"/>
    <x v="405"/>
    <x v="0"/>
    <x v="1886"/>
    <x v="3"/>
    <n v="83"/>
    <s v="BHARATPUR"/>
    <x v="4"/>
    <x v="3"/>
    <x v="2"/>
    <x v="1"/>
    <x v="0"/>
    <x v="0"/>
  </r>
  <r>
    <n v="1"/>
    <x v="406"/>
    <x v="0"/>
    <x v="1887"/>
    <x v="63"/>
    <n v="3395"/>
    <s v="BHARATPUR"/>
    <x v="0"/>
    <x v="0"/>
    <x v="2"/>
    <x v="1"/>
    <x v="0"/>
    <x v="0"/>
  </r>
  <r>
    <n v="1"/>
    <x v="409"/>
    <x v="0"/>
    <x v="1858"/>
    <x v="2"/>
    <n v="2106"/>
    <s v="MR"/>
    <x v="0"/>
    <x v="0"/>
    <x v="3"/>
    <x v="1"/>
    <x v="1"/>
    <x v="0"/>
  </r>
  <r>
    <n v="2"/>
    <x v="409"/>
    <x v="0"/>
    <x v="1888"/>
    <x v="109"/>
    <n v="9828"/>
    <s v="MR"/>
    <x v="0"/>
    <x v="0"/>
    <x v="3"/>
    <x v="1"/>
    <x v="1"/>
    <x v="0"/>
  </r>
  <r>
    <n v="1"/>
    <x v="409"/>
    <x v="5"/>
    <x v="1793"/>
    <x v="83"/>
    <n v="557"/>
    <s v="DP"/>
    <x v="1"/>
    <x v="1"/>
    <x v="3"/>
    <x v="1"/>
    <x v="1"/>
    <x v="0"/>
  </r>
  <r>
    <n v="2"/>
    <x v="409"/>
    <x v="5"/>
    <x v="321"/>
    <x v="53"/>
    <n v="4459"/>
    <s v="DP"/>
    <x v="11"/>
    <x v="3"/>
    <x v="3"/>
    <x v="1"/>
    <x v="1"/>
    <x v="3"/>
  </r>
  <r>
    <n v="3"/>
    <x v="409"/>
    <x v="5"/>
    <x v="1856"/>
    <x v="1"/>
    <n v="12"/>
    <s v="DP"/>
    <x v="12"/>
    <x v="3"/>
    <x v="3"/>
    <x v="1"/>
    <x v="1"/>
    <x v="0"/>
  </r>
  <r>
    <n v="1"/>
    <x v="410"/>
    <x v="0"/>
    <x v="1888"/>
    <x v="109"/>
    <n v="1583"/>
    <s v="MR"/>
    <x v="0"/>
    <x v="0"/>
    <x v="3"/>
    <x v="1"/>
    <x v="1"/>
    <x v="0"/>
  </r>
  <r>
    <n v="2"/>
    <x v="410"/>
    <x v="0"/>
    <x v="1889"/>
    <x v="16"/>
    <n v="400"/>
    <s v="MR"/>
    <x v="4"/>
    <x v="3"/>
    <x v="3"/>
    <x v="1"/>
    <x v="1"/>
    <x v="0"/>
  </r>
  <r>
    <n v="3"/>
    <x v="410"/>
    <x v="0"/>
    <x v="1890"/>
    <x v="9"/>
    <n v="7298"/>
    <s v="MR"/>
    <x v="8"/>
    <x v="6"/>
    <x v="3"/>
    <x v="1"/>
    <x v="1"/>
    <x v="0"/>
  </r>
  <r>
    <n v="4"/>
    <x v="410"/>
    <x v="0"/>
    <x v="1891"/>
    <x v="49"/>
    <n v="2544"/>
    <s v="MR"/>
    <x v="8"/>
    <x v="6"/>
    <x v="3"/>
    <x v="1"/>
    <x v="1"/>
    <x v="0"/>
  </r>
  <r>
    <n v="1"/>
    <x v="410"/>
    <x v="5"/>
    <x v="1892"/>
    <x v="1"/>
    <n v="507"/>
    <s v="DP"/>
    <x v="12"/>
    <x v="3"/>
    <x v="3"/>
    <x v="1"/>
    <x v="1"/>
    <x v="0"/>
  </r>
  <r>
    <n v="2"/>
    <x v="410"/>
    <x v="5"/>
    <x v="379"/>
    <x v="1"/>
    <n v="150"/>
    <s v="DP"/>
    <x v="4"/>
    <x v="3"/>
    <x v="3"/>
    <x v="1"/>
    <x v="1"/>
    <x v="0"/>
  </r>
  <r>
    <n v="3"/>
    <x v="410"/>
    <x v="5"/>
    <x v="1857"/>
    <x v="1"/>
    <n v="213"/>
    <s v="DP"/>
    <x v="4"/>
    <x v="3"/>
    <x v="3"/>
    <x v="1"/>
    <x v="1"/>
    <x v="0"/>
  </r>
  <r>
    <n v="4"/>
    <x v="410"/>
    <x v="5"/>
    <x v="1858"/>
    <x v="1"/>
    <n v="4540"/>
    <s v="DP"/>
    <x v="0"/>
    <x v="0"/>
    <x v="3"/>
    <x v="1"/>
    <x v="1"/>
    <x v="0"/>
  </r>
  <r>
    <n v="5"/>
    <x v="410"/>
    <x v="5"/>
    <x v="1888"/>
    <x v="1"/>
    <n v="1905"/>
    <s v="DP"/>
    <x v="0"/>
    <x v="0"/>
    <x v="3"/>
    <x v="1"/>
    <x v="1"/>
    <x v="0"/>
  </r>
  <r>
    <n v="1"/>
    <x v="411"/>
    <x v="0"/>
    <x v="1891"/>
    <x v="49"/>
    <n v="4244"/>
    <s v="MR"/>
    <x v="8"/>
    <x v="6"/>
    <x v="3"/>
    <x v="1"/>
    <x v="1"/>
    <x v="0"/>
  </r>
  <r>
    <n v="2"/>
    <x v="411"/>
    <x v="0"/>
    <x v="1893"/>
    <x v="62"/>
    <n v="3953"/>
    <s v="MR"/>
    <x v="8"/>
    <x v="6"/>
    <x v="3"/>
    <x v="1"/>
    <x v="1"/>
    <x v="0"/>
  </r>
  <r>
    <n v="1"/>
    <x v="411"/>
    <x v="2"/>
    <x v="1894"/>
    <x v="29"/>
    <n v="353"/>
    <s v="PR-REV"/>
    <x v="12"/>
    <x v="3"/>
    <x v="3"/>
    <x v="1"/>
    <x v="1"/>
    <x v="2"/>
  </r>
  <r>
    <n v="2"/>
    <x v="411"/>
    <x v="2"/>
    <x v="1895"/>
    <x v="29"/>
    <n v="847"/>
    <s v="PR-REV"/>
    <x v="12"/>
    <x v="3"/>
    <x v="3"/>
    <x v="1"/>
    <x v="1"/>
    <x v="2"/>
  </r>
  <r>
    <n v="3"/>
    <x v="411"/>
    <x v="2"/>
    <x v="1896"/>
    <x v="29"/>
    <n v="3960"/>
    <s v="PR-REV"/>
    <x v="13"/>
    <x v="4"/>
    <x v="3"/>
    <x v="1"/>
    <x v="1"/>
    <x v="2"/>
  </r>
  <r>
    <n v="1"/>
    <x v="411"/>
    <x v="5"/>
    <x v="1834"/>
    <x v="1"/>
    <n v="2685"/>
    <s v="DP"/>
    <x v="0"/>
    <x v="0"/>
    <x v="3"/>
    <x v="1"/>
    <x v="1"/>
    <x v="0"/>
  </r>
  <r>
    <n v="2"/>
    <x v="411"/>
    <x v="5"/>
    <x v="1889"/>
    <x v="1"/>
    <n v="191"/>
    <s v="DP"/>
    <x v="4"/>
    <x v="3"/>
    <x v="3"/>
    <x v="1"/>
    <x v="1"/>
    <x v="0"/>
  </r>
  <r>
    <n v="1"/>
    <x v="412"/>
    <x v="0"/>
    <x v="1897"/>
    <x v="16"/>
    <n v="185"/>
    <s v="MR"/>
    <x v="4"/>
    <x v="3"/>
    <x v="3"/>
    <x v="1"/>
    <x v="1"/>
    <x v="0"/>
  </r>
  <r>
    <n v="2"/>
    <x v="412"/>
    <x v="0"/>
    <x v="1898"/>
    <x v="17"/>
    <n v="152"/>
    <s v="MR"/>
    <x v="3"/>
    <x v="3"/>
    <x v="3"/>
    <x v="1"/>
    <x v="1"/>
    <x v="0"/>
  </r>
  <r>
    <n v="3"/>
    <x v="412"/>
    <x v="0"/>
    <x v="1899"/>
    <x v="5"/>
    <n v="8227"/>
    <s v="MR"/>
    <x v="1"/>
    <x v="1"/>
    <x v="3"/>
    <x v="1"/>
    <x v="1"/>
    <x v="0"/>
  </r>
  <r>
    <n v="1"/>
    <x v="412"/>
    <x v="2"/>
    <x v="1896"/>
    <x v="29"/>
    <n v="4514"/>
    <s v="PR-REV"/>
    <x v="13"/>
    <x v="4"/>
    <x v="3"/>
    <x v="1"/>
    <x v="1"/>
    <x v="2"/>
  </r>
  <r>
    <n v="2"/>
    <x v="412"/>
    <x v="2"/>
    <x v="1900"/>
    <x v="6"/>
    <n v="450"/>
    <s v="PR-REV"/>
    <x v="13"/>
    <x v="4"/>
    <x v="3"/>
    <x v="1"/>
    <x v="1"/>
    <x v="2"/>
  </r>
  <r>
    <n v="3"/>
    <x v="412"/>
    <x v="2"/>
    <x v="1901"/>
    <x v="6"/>
    <n v="1081"/>
    <s v="PR-REV"/>
    <x v="13"/>
    <x v="4"/>
    <x v="3"/>
    <x v="1"/>
    <x v="1"/>
    <x v="2"/>
  </r>
  <r>
    <n v="1"/>
    <x v="412"/>
    <x v="5"/>
    <x v="1890"/>
    <x v="1"/>
    <n v="3299"/>
    <s v="DP"/>
    <x v="8"/>
    <x v="6"/>
    <x v="3"/>
    <x v="1"/>
    <x v="1"/>
    <x v="0"/>
  </r>
  <r>
    <n v="2"/>
    <x v="412"/>
    <x v="5"/>
    <x v="1891"/>
    <x v="1"/>
    <n v="747"/>
    <s v="DP"/>
    <x v="8"/>
    <x v="6"/>
    <x v="3"/>
    <x v="1"/>
    <x v="1"/>
    <x v="0"/>
  </r>
  <r>
    <n v="1"/>
    <x v="413"/>
    <x v="0"/>
    <x v="1899"/>
    <x v="5"/>
    <n v="1796"/>
    <s v="MR"/>
    <x v="1"/>
    <x v="1"/>
    <x v="3"/>
    <x v="1"/>
    <x v="1"/>
    <x v="0"/>
  </r>
  <r>
    <n v="2"/>
    <x v="413"/>
    <x v="0"/>
    <x v="1902"/>
    <x v="17"/>
    <n v="150"/>
    <s v="MR"/>
    <x v="3"/>
    <x v="3"/>
    <x v="3"/>
    <x v="1"/>
    <x v="1"/>
    <x v="0"/>
  </r>
  <r>
    <n v="3"/>
    <x v="413"/>
    <x v="0"/>
    <x v="1903"/>
    <x v="16"/>
    <n v="270"/>
    <s v="MR"/>
    <x v="4"/>
    <x v="3"/>
    <x v="3"/>
    <x v="1"/>
    <x v="1"/>
    <x v="0"/>
  </r>
  <r>
    <n v="4"/>
    <x v="413"/>
    <x v="0"/>
    <x v="400"/>
    <x v="63"/>
    <n v="7779"/>
    <s v="MR"/>
    <x v="0"/>
    <x v="0"/>
    <x v="3"/>
    <x v="1"/>
    <x v="1"/>
    <x v="0"/>
  </r>
  <r>
    <n v="5"/>
    <x v="413"/>
    <x v="0"/>
    <x v="401"/>
    <x v="2"/>
    <n v="1721"/>
    <s v="MR"/>
    <x v="0"/>
    <x v="0"/>
    <x v="3"/>
    <x v="1"/>
    <x v="1"/>
    <x v="0"/>
  </r>
  <r>
    <n v="1"/>
    <x v="413"/>
    <x v="2"/>
    <x v="1901"/>
    <x v="6"/>
    <n v="6134"/>
    <s v="PR-REV"/>
    <x v="13"/>
    <x v="4"/>
    <x v="3"/>
    <x v="1"/>
    <x v="1"/>
    <x v="2"/>
  </r>
  <r>
    <n v="1"/>
    <x v="413"/>
    <x v="5"/>
    <x v="1891"/>
    <x v="1"/>
    <n v="2509"/>
    <s v="DP"/>
    <x v="8"/>
    <x v="6"/>
    <x v="3"/>
    <x v="1"/>
    <x v="1"/>
    <x v="0"/>
  </r>
  <r>
    <n v="2"/>
    <x v="413"/>
    <x v="5"/>
    <x v="1893"/>
    <x v="1"/>
    <n v="1555"/>
    <s v="DP"/>
    <x v="8"/>
    <x v="6"/>
    <x v="3"/>
    <x v="1"/>
    <x v="1"/>
    <x v="0"/>
  </r>
  <r>
    <n v="3"/>
    <x v="413"/>
    <x v="5"/>
    <x v="1904"/>
    <x v="1"/>
    <n v="55"/>
    <s v="DP"/>
    <x v="31"/>
    <x v="2"/>
    <x v="3"/>
    <x v="1"/>
    <x v="1"/>
    <x v="1"/>
  </r>
  <r>
    <n v="4"/>
    <x v="413"/>
    <x v="5"/>
    <x v="1897"/>
    <x v="1"/>
    <n v="102"/>
    <s v="DP"/>
    <x v="4"/>
    <x v="3"/>
    <x v="3"/>
    <x v="1"/>
    <x v="1"/>
    <x v="0"/>
  </r>
  <r>
    <n v="5"/>
    <x v="413"/>
    <x v="5"/>
    <x v="1898"/>
    <x v="1"/>
    <n v="91"/>
    <s v="DP"/>
    <x v="3"/>
    <x v="3"/>
    <x v="3"/>
    <x v="1"/>
    <x v="1"/>
    <x v="0"/>
  </r>
  <r>
    <n v="6"/>
    <x v="413"/>
    <x v="5"/>
    <x v="1905"/>
    <x v="1"/>
    <n v="127"/>
    <s v="DP"/>
    <x v="39"/>
    <x v="2"/>
    <x v="3"/>
    <x v="1"/>
    <x v="1"/>
    <x v="1"/>
  </r>
  <r>
    <n v="7"/>
    <x v="413"/>
    <x v="5"/>
    <x v="1899"/>
    <x v="1"/>
    <n v="2084"/>
    <s v="DP"/>
    <x v="1"/>
    <x v="1"/>
    <x v="3"/>
    <x v="1"/>
    <x v="1"/>
    <x v="0"/>
  </r>
  <r>
    <n v="1"/>
    <x v="414"/>
    <x v="0"/>
    <x v="401"/>
    <x v="2"/>
    <n v="9877"/>
    <s v="MR"/>
    <x v="0"/>
    <x v="0"/>
    <x v="3"/>
    <x v="1"/>
    <x v="1"/>
    <x v="0"/>
  </r>
  <r>
    <n v="1"/>
    <x v="414"/>
    <x v="2"/>
    <x v="1901"/>
    <x v="6"/>
    <n v="2048"/>
    <s v="PR-REV"/>
    <x v="13"/>
    <x v="4"/>
    <x v="3"/>
    <x v="1"/>
    <x v="1"/>
    <x v="2"/>
  </r>
  <r>
    <n v="2"/>
    <x v="414"/>
    <x v="2"/>
    <x v="1906"/>
    <x v="10"/>
    <n v="450"/>
    <s v="PR-REV"/>
    <x v="13"/>
    <x v="4"/>
    <x v="3"/>
    <x v="1"/>
    <x v="1"/>
    <x v="2"/>
  </r>
  <r>
    <n v="3"/>
    <x v="414"/>
    <x v="2"/>
    <x v="1907"/>
    <x v="10"/>
    <n v="3134"/>
    <s v="PR-REV"/>
    <x v="13"/>
    <x v="4"/>
    <x v="3"/>
    <x v="1"/>
    <x v="1"/>
    <x v="2"/>
  </r>
  <r>
    <n v="1"/>
    <x v="414"/>
    <x v="5"/>
    <x v="1899"/>
    <x v="1"/>
    <n v="7732"/>
    <s v="DP"/>
    <x v="1"/>
    <x v="1"/>
    <x v="3"/>
    <x v="1"/>
    <x v="1"/>
    <x v="0"/>
  </r>
  <r>
    <n v="2"/>
    <x v="414"/>
    <x v="5"/>
    <x v="1908"/>
    <x v="12"/>
    <n v="294"/>
    <s v="DP"/>
    <x v="1"/>
    <x v="1"/>
    <x v="3"/>
    <x v="1"/>
    <x v="1"/>
    <x v="0"/>
  </r>
  <r>
    <n v="3"/>
    <x v="414"/>
    <x v="5"/>
    <x v="1822"/>
    <x v="12"/>
    <n v="246"/>
    <s v="DP"/>
    <x v="1"/>
    <x v="1"/>
    <x v="3"/>
    <x v="1"/>
    <x v="1"/>
    <x v="0"/>
  </r>
  <r>
    <n v="1"/>
    <x v="415"/>
    <x v="0"/>
    <x v="401"/>
    <x v="2"/>
    <n v="623"/>
    <s v="MR"/>
    <x v="0"/>
    <x v="0"/>
    <x v="3"/>
    <x v="1"/>
    <x v="1"/>
    <x v="0"/>
  </r>
  <r>
    <n v="2"/>
    <x v="415"/>
    <x v="0"/>
    <x v="1909"/>
    <x v="16"/>
    <n v="270"/>
    <s v="MR"/>
    <x v="4"/>
    <x v="3"/>
    <x v="3"/>
    <x v="1"/>
    <x v="1"/>
    <x v="0"/>
  </r>
  <r>
    <n v="3"/>
    <x v="415"/>
    <x v="0"/>
    <x v="1910"/>
    <x v="17"/>
    <n v="1115"/>
    <s v="MR"/>
    <x v="12"/>
    <x v="3"/>
    <x v="3"/>
    <x v="1"/>
    <x v="1"/>
    <x v="0"/>
  </r>
  <r>
    <n v="4"/>
    <x v="415"/>
    <x v="0"/>
    <x v="1911"/>
    <x v="55"/>
    <n v="1415"/>
    <s v="MR"/>
    <x v="12"/>
    <x v="3"/>
    <x v="3"/>
    <x v="1"/>
    <x v="1"/>
    <x v="0"/>
  </r>
  <r>
    <n v="5"/>
    <x v="415"/>
    <x v="0"/>
    <x v="1912"/>
    <x v="57"/>
    <n v="3579"/>
    <s v="MR"/>
    <x v="13"/>
    <x v="4"/>
    <x v="3"/>
    <x v="1"/>
    <x v="1"/>
    <x v="0"/>
  </r>
  <r>
    <n v="6"/>
    <x v="415"/>
    <x v="0"/>
    <x v="1913"/>
    <x v="58"/>
    <n v="6117"/>
    <s v="MR"/>
    <x v="13"/>
    <x v="4"/>
    <x v="3"/>
    <x v="1"/>
    <x v="1"/>
    <x v="0"/>
  </r>
  <r>
    <n v="1"/>
    <x v="415"/>
    <x v="2"/>
    <x v="1907"/>
    <x v="10"/>
    <n v="2108"/>
    <s v="PR-REV"/>
    <x v="13"/>
    <x v="4"/>
    <x v="3"/>
    <x v="1"/>
    <x v="1"/>
    <x v="2"/>
  </r>
  <r>
    <n v="1"/>
    <x v="415"/>
    <x v="5"/>
    <x v="1822"/>
    <x v="12"/>
    <n v="544"/>
    <s v="DP"/>
    <x v="1"/>
    <x v="1"/>
    <x v="3"/>
    <x v="1"/>
    <x v="1"/>
    <x v="0"/>
  </r>
  <r>
    <n v="2"/>
    <x v="415"/>
    <x v="5"/>
    <x v="1845"/>
    <x v="12"/>
    <n v="884"/>
    <s v="DP"/>
    <x v="1"/>
    <x v="1"/>
    <x v="3"/>
    <x v="1"/>
    <x v="1"/>
    <x v="0"/>
  </r>
  <r>
    <n v="3"/>
    <x v="415"/>
    <x v="5"/>
    <x v="326"/>
    <x v="13"/>
    <n v="5425"/>
    <s v="DP"/>
    <x v="11"/>
    <x v="3"/>
    <x v="3"/>
    <x v="1"/>
    <x v="1"/>
    <x v="3"/>
  </r>
  <r>
    <n v="4"/>
    <x v="415"/>
    <x v="5"/>
    <x v="401"/>
    <x v="1"/>
    <n v="3654"/>
    <s v="DP"/>
    <x v="0"/>
    <x v="0"/>
    <x v="3"/>
    <x v="1"/>
    <x v="1"/>
    <x v="0"/>
  </r>
  <r>
    <n v="1"/>
    <x v="415"/>
    <x v="4"/>
    <x v="1822"/>
    <x v="12"/>
    <n v="544"/>
    <s v="BIJ-TKS"/>
    <x v="1"/>
    <x v="1"/>
    <x v="3"/>
    <x v="1"/>
    <x v="1"/>
    <x v="0"/>
  </r>
  <r>
    <n v="2"/>
    <x v="415"/>
    <x v="4"/>
    <x v="1914"/>
    <x v="12"/>
    <n v="884"/>
    <s v="BIJ-TKS"/>
    <x v="1"/>
    <x v="1"/>
    <x v="3"/>
    <x v="1"/>
    <x v="1"/>
    <x v="0"/>
  </r>
  <r>
    <n v="1"/>
    <x v="416"/>
    <x v="0"/>
    <x v="1913"/>
    <x v="58"/>
    <n v="816"/>
    <s v="MR"/>
    <x v="13"/>
    <x v="4"/>
    <x v="3"/>
    <x v="1"/>
    <x v="1"/>
    <x v="0"/>
  </r>
  <r>
    <n v="2"/>
    <x v="416"/>
    <x v="0"/>
    <x v="1915"/>
    <x v="43"/>
    <n v="6006"/>
    <s v="MR"/>
    <x v="13"/>
    <x v="4"/>
    <x v="3"/>
    <x v="1"/>
    <x v="1"/>
    <x v="0"/>
  </r>
  <r>
    <n v="3"/>
    <x v="416"/>
    <x v="0"/>
    <x v="1916"/>
    <x v="55"/>
    <n v="663"/>
    <s v="MR"/>
    <x v="12"/>
    <x v="3"/>
    <x v="3"/>
    <x v="1"/>
    <x v="1"/>
    <x v="0"/>
  </r>
  <r>
    <n v="4"/>
    <x v="416"/>
    <x v="0"/>
    <x v="1917"/>
    <x v="22"/>
    <n v="3019"/>
    <s v="MR"/>
    <x v="1"/>
    <x v="1"/>
    <x v="3"/>
    <x v="1"/>
    <x v="1"/>
    <x v="0"/>
  </r>
  <r>
    <n v="5"/>
    <x v="416"/>
    <x v="0"/>
    <x v="1918"/>
    <x v="50"/>
    <n v="1413"/>
    <s v="MR"/>
    <x v="7"/>
    <x v="5"/>
    <x v="3"/>
    <x v="1"/>
    <x v="1"/>
    <x v="0"/>
  </r>
  <r>
    <n v="1"/>
    <x v="416"/>
    <x v="5"/>
    <x v="401"/>
    <x v="1"/>
    <n v="5273"/>
    <s v="DP"/>
    <x v="0"/>
    <x v="0"/>
    <x v="3"/>
    <x v="1"/>
    <x v="1"/>
    <x v="0"/>
  </r>
  <r>
    <n v="2"/>
    <x v="416"/>
    <x v="5"/>
    <x v="1909"/>
    <x v="1"/>
    <n v="130"/>
    <s v="DP"/>
    <x v="4"/>
    <x v="3"/>
    <x v="3"/>
    <x v="1"/>
    <x v="1"/>
    <x v="0"/>
  </r>
  <r>
    <n v="1"/>
    <x v="417"/>
    <x v="0"/>
    <x v="1918"/>
    <x v="50"/>
    <n v="1916"/>
    <s v="MR"/>
    <x v="7"/>
    <x v="5"/>
    <x v="3"/>
    <x v="1"/>
    <x v="1"/>
    <x v="0"/>
  </r>
  <r>
    <n v="2"/>
    <x v="417"/>
    <x v="0"/>
    <x v="415"/>
    <x v="22"/>
    <n v="3008"/>
    <s v="MR"/>
    <x v="1"/>
    <x v="1"/>
    <x v="3"/>
    <x v="1"/>
    <x v="1"/>
    <x v="0"/>
  </r>
  <r>
    <n v="3"/>
    <x v="417"/>
    <x v="0"/>
    <x v="1919"/>
    <x v="55"/>
    <n v="151"/>
    <s v="MR"/>
    <x v="3"/>
    <x v="3"/>
    <x v="3"/>
    <x v="1"/>
    <x v="1"/>
    <x v="0"/>
  </r>
  <r>
    <n v="4"/>
    <x v="417"/>
    <x v="0"/>
    <x v="1920"/>
    <x v="3"/>
    <n v="449"/>
    <s v="MR"/>
    <x v="4"/>
    <x v="3"/>
    <x v="3"/>
    <x v="1"/>
    <x v="1"/>
    <x v="0"/>
  </r>
  <r>
    <n v="5"/>
    <x v="417"/>
    <x v="0"/>
    <x v="1921"/>
    <x v="15"/>
    <n v="7196"/>
    <s v="MR"/>
    <x v="0"/>
    <x v="0"/>
    <x v="3"/>
    <x v="1"/>
    <x v="1"/>
    <x v="0"/>
  </r>
  <r>
    <n v="1"/>
    <x v="418"/>
    <x v="0"/>
    <x v="1921"/>
    <x v="15"/>
    <n v="3990"/>
    <s v="MR"/>
    <x v="0"/>
    <x v="0"/>
    <x v="3"/>
    <x v="1"/>
    <x v="1"/>
    <x v="0"/>
  </r>
  <r>
    <n v="2"/>
    <x v="418"/>
    <x v="0"/>
    <x v="1922"/>
    <x v="63"/>
    <n v="8264"/>
    <s v="MR"/>
    <x v="0"/>
    <x v="0"/>
    <x v="3"/>
    <x v="1"/>
    <x v="1"/>
    <x v="0"/>
  </r>
  <r>
    <n v="1"/>
    <x v="418"/>
    <x v="5"/>
    <x v="1923"/>
    <x v="21"/>
    <n v="139"/>
    <s v="DP"/>
    <x v="9"/>
    <x v="2"/>
    <x v="3"/>
    <x v="1"/>
    <x v="1"/>
    <x v="1"/>
  </r>
  <r>
    <n v="2"/>
    <x v="418"/>
    <x v="5"/>
    <x v="1917"/>
    <x v="21"/>
    <n v="2965"/>
    <s v="DP"/>
    <x v="1"/>
    <x v="1"/>
    <x v="3"/>
    <x v="1"/>
    <x v="1"/>
    <x v="0"/>
  </r>
  <r>
    <n v="3"/>
    <x v="418"/>
    <x v="5"/>
    <x v="1918"/>
    <x v="21"/>
    <n v="3253"/>
    <s v="DP"/>
    <x v="7"/>
    <x v="5"/>
    <x v="3"/>
    <x v="1"/>
    <x v="1"/>
    <x v="0"/>
  </r>
  <r>
    <n v="4"/>
    <x v="418"/>
    <x v="5"/>
    <x v="1924"/>
    <x v="21"/>
    <n v="94"/>
    <s v="DP"/>
    <x v="9"/>
    <x v="2"/>
    <x v="3"/>
    <x v="1"/>
    <x v="1"/>
    <x v="1"/>
  </r>
  <r>
    <n v="5"/>
    <x v="418"/>
    <x v="5"/>
    <x v="415"/>
    <x v="21"/>
    <n v="2911"/>
    <s v="DP"/>
    <x v="1"/>
    <x v="1"/>
    <x v="3"/>
    <x v="1"/>
    <x v="1"/>
    <x v="0"/>
  </r>
  <r>
    <n v="6"/>
    <x v="418"/>
    <x v="5"/>
    <x v="1840"/>
    <x v="21"/>
    <n v="121"/>
    <s v="DP"/>
    <x v="9"/>
    <x v="2"/>
    <x v="3"/>
    <x v="1"/>
    <x v="1"/>
    <x v="1"/>
  </r>
  <r>
    <n v="7"/>
    <x v="418"/>
    <x v="5"/>
    <x v="1919"/>
    <x v="21"/>
    <n v="135"/>
    <s v="DP"/>
    <x v="3"/>
    <x v="3"/>
    <x v="3"/>
    <x v="1"/>
    <x v="1"/>
    <x v="0"/>
  </r>
  <r>
    <n v="8"/>
    <x v="418"/>
    <x v="5"/>
    <x v="1920"/>
    <x v="21"/>
    <n v="326"/>
    <s v="DP"/>
    <x v="4"/>
    <x v="3"/>
    <x v="3"/>
    <x v="1"/>
    <x v="1"/>
    <x v="0"/>
  </r>
  <r>
    <n v="9"/>
    <x v="418"/>
    <x v="5"/>
    <x v="454"/>
    <x v="21"/>
    <n v="65"/>
    <s v="DP"/>
    <x v="24"/>
    <x v="2"/>
    <x v="3"/>
    <x v="1"/>
    <x v="1"/>
    <x v="1"/>
  </r>
  <r>
    <n v="10"/>
    <x v="418"/>
    <x v="5"/>
    <x v="1921"/>
    <x v="21"/>
    <n v="1027"/>
    <s v="DP"/>
    <x v="0"/>
    <x v="0"/>
    <x v="3"/>
    <x v="1"/>
    <x v="1"/>
    <x v="0"/>
  </r>
  <r>
    <n v="1"/>
    <x v="419"/>
    <x v="0"/>
    <x v="1922"/>
    <x v="63"/>
    <n v="549"/>
    <s v="MR"/>
    <x v="0"/>
    <x v="0"/>
    <x v="3"/>
    <x v="1"/>
    <x v="1"/>
    <x v="0"/>
  </r>
  <r>
    <n v="2"/>
    <x v="419"/>
    <x v="0"/>
    <x v="1925"/>
    <x v="3"/>
    <n v="452"/>
    <s v="MR"/>
    <x v="4"/>
    <x v="3"/>
    <x v="3"/>
    <x v="1"/>
    <x v="1"/>
    <x v="0"/>
  </r>
  <r>
    <n v="3"/>
    <x v="419"/>
    <x v="0"/>
    <x v="1926"/>
    <x v="49"/>
    <n v="6589"/>
    <s v="MR"/>
    <x v="8"/>
    <x v="6"/>
    <x v="3"/>
    <x v="1"/>
    <x v="1"/>
    <x v="0"/>
  </r>
  <r>
    <n v="4"/>
    <x v="419"/>
    <x v="0"/>
    <x v="1927"/>
    <x v="9"/>
    <n v="1711"/>
    <s v="MR"/>
    <x v="8"/>
    <x v="6"/>
    <x v="3"/>
    <x v="1"/>
    <x v="1"/>
    <x v="0"/>
  </r>
  <r>
    <n v="1"/>
    <x v="419"/>
    <x v="2"/>
    <x v="1928"/>
    <x v="29"/>
    <n v="1931"/>
    <s v="PR-REV"/>
    <x v="13"/>
    <x v="4"/>
    <x v="3"/>
    <x v="1"/>
    <x v="1"/>
    <x v="2"/>
  </r>
  <r>
    <n v="1"/>
    <x v="419"/>
    <x v="5"/>
    <x v="1921"/>
    <x v="21"/>
    <n v="8944"/>
    <s v="DP"/>
    <x v="0"/>
    <x v="0"/>
    <x v="3"/>
    <x v="1"/>
    <x v="1"/>
    <x v="0"/>
  </r>
  <r>
    <n v="1"/>
    <x v="420"/>
    <x v="0"/>
    <x v="1927"/>
    <x v="9"/>
    <n v="5673"/>
    <s v="MR"/>
    <x v="8"/>
    <x v="6"/>
    <x v="3"/>
    <x v="1"/>
    <x v="1"/>
    <x v="0"/>
  </r>
  <r>
    <n v="2"/>
    <x v="420"/>
    <x v="0"/>
    <x v="1929"/>
    <x v="62"/>
    <n v="3384"/>
    <s v="MR"/>
    <x v="8"/>
    <x v="6"/>
    <x v="3"/>
    <x v="1"/>
    <x v="1"/>
    <x v="0"/>
  </r>
  <r>
    <n v="1"/>
    <x v="420"/>
    <x v="2"/>
    <x v="1928"/>
    <x v="29"/>
    <n v="4817"/>
    <s v="PR-REV"/>
    <x v="13"/>
    <x v="4"/>
    <x v="3"/>
    <x v="1"/>
    <x v="1"/>
    <x v="2"/>
  </r>
  <r>
    <n v="2"/>
    <x v="420"/>
    <x v="2"/>
    <x v="1930"/>
    <x v="39"/>
    <n v="289"/>
    <s v="PR-REV"/>
    <x v="13"/>
    <x v="4"/>
    <x v="3"/>
    <x v="1"/>
    <x v="1"/>
    <x v="2"/>
  </r>
  <r>
    <n v="1"/>
    <x v="420"/>
    <x v="5"/>
    <x v="1921"/>
    <x v="21"/>
    <n v="186"/>
    <s v="DP"/>
    <x v="0"/>
    <x v="0"/>
    <x v="3"/>
    <x v="1"/>
    <x v="1"/>
    <x v="0"/>
  </r>
  <r>
    <n v="2"/>
    <x v="420"/>
    <x v="5"/>
    <x v="1922"/>
    <x v="21"/>
    <n v="3982"/>
    <s v="DP"/>
    <x v="0"/>
    <x v="0"/>
    <x v="3"/>
    <x v="1"/>
    <x v="1"/>
    <x v="0"/>
  </r>
  <r>
    <n v="3"/>
    <x v="420"/>
    <x v="5"/>
    <x v="454"/>
    <x v="21"/>
    <n v="67"/>
    <s v="DP"/>
    <x v="24"/>
    <x v="2"/>
    <x v="3"/>
    <x v="1"/>
    <x v="1"/>
    <x v="1"/>
  </r>
  <r>
    <n v="1"/>
    <x v="420"/>
    <x v="2"/>
    <x v="292"/>
    <x v="39"/>
    <n v="5006"/>
    <s v="PR-REV"/>
    <x v="13"/>
    <x v="4"/>
    <x v="3"/>
    <x v="1"/>
    <x v="1"/>
    <x v="2"/>
  </r>
  <r>
    <n v="1"/>
    <x v="421"/>
    <x v="0"/>
    <x v="1931"/>
    <x v="16"/>
    <n v="270"/>
    <s v="MR"/>
    <x v="4"/>
    <x v="3"/>
    <x v="3"/>
    <x v="1"/>
    <x v="1"/>
    <x v="0"/>
  </r>
  <r>
    <n v="2"/>
    <x v="421"/>
    <x v="0"/>
    <x v="1932"/>
    <x v="31"/>
    <n v="167"/>
    <s v="MR"/>
    <x v="3"/>
    <x v="3"/>
    <x v="3"/>
    <x v="1"/>
    <x v="1"/>
    <x v="0"/>
  </r>
  <r>
    <n v="3"/>
    <x v="421"/>
    <x v="0"/>
    <x v="1933"/>
    <x v="5"/>
    <n v="5668"/>
    <s v="MR"/>
    <x v="1"/>
    <x v="1"/>
    <x v="3"/>
    <x v="1"/>
    <x v="1"/>
    <x v="0"/>
  </r>
  <r>
    <n v="1"/>
    <x v="421"/>
    <x v="2"/>
    <x v="292"/>
    <x v="39"/>
    <n v="3455"/>
    <s v="PR-REV"/>
    <x v="13"/>
    <x v="4"/>
    <x v="3"/>
    <x v="1"/>
    <x v="1"/>
    <x v="2"/>
  </r>
  <r>
    <n v="2"/>
    <x v="421"/>
    <x v="2"/>
    <x v="1934"/>
    <x v="39"/>
    <n v="400"/>
    <s v="PR-REV"/>
    <x v="12"/>
    <x v="3"/>
    <x v="3"/>
    <x v="1"/>
    <x v="1"/>
    <x v="2"/>
  </r>
  <r>
    <n v="3"/>
    <x v="421"/>
    <x v="2"/>
    <x v="292"/>
    <x v="39"/>
    <n v="233"/>
    <s v="PR-REV"/>
    <x v="13"/>
    <x v="4"/>
    <x v="3"/>
    <x v="1"/>
    <x v="1"/>
    <x v="2"/>
  </r>
  <r>
    <n v="4"/>
    <x v="421"/>
    <x v="2"/>
    <x v="1935"/>
    <x v="10"/>
    <n v="450"/>
    <s v="PR-REV"/>
    <x v="13"/>
    <x v="4"/>
    <x v="3"/>
    <x v="1"/>
    <x v="1"/>
    <x v="2"/>
  </r>
  <r>
    <n v="5"/>
    <x v="421"/>
    <x v="2"/>
    <x v="301"/>
    <x v="10"/>
    <n v="1417"/>
    <s v="PR-REV"/>
    <x v="13"/>
    <x v="4"/>
    <x v="3"/>
    <x v="1"/>
    <x v="1"/>
    <x v="2"/>
  </r>
  <r>
    <n v="1"/>
    <x v="421"/>
    <x v="5"/>
    <x v="1925"/>
    <x v="1"/>
    <n v="292"/>
    <s v="DP"/>
    <x v="4"/>
    <x v="3"/>
    <x v="3"/>
    <x v="1"/>
    <x v="1"/>
    <x v="0"/>
  </r>
  <r>
    <n v="2"/>
    <x v="421"/>
    <x v="5"/>
    <x v="1926"/>
    <x v="1"/>
    <n v="5649"/>
    <s v="DP"/>
    <x v="8"/>
    <x v="6"/>
    <x v="3"/>
    <x v="1"/>
    <x v="1"/>
    <x v="0"/>
  </r>
  <r>
    <n v="1"/>
    <x v="422"/>
    <x v="0"/>
    <x v="1933"/>
    <x v="5"/>
    <n v="352"/>
    <s v="MR"/>
    <x v="1"/>
    <x v="1"/>
    <x v="3"/>
    <x v="1"/>
    <x v="1"/>
    <x v="0"/>
  </r>
  <r>
    <n v="2"/>
    <x v="422"/>
    <x v="0"/>
    <x v="1936"/>
    <x v="7"/>
    <n v="1898"/>
    <s v="MR"/>
    <x v="7"/>
    <x v="5"/>
    <x v="3"/>
    <x v="1"/>
    <x v="1"/>
    <x v="0"/>
  </r>
  <r>
    <n v="3"/>
    <x v="422"/>
    <x v="0"/>
    <x v="1937"/>
    <x v="5"/>
    <n v="2010"/>
    <s v="MR"/>
    <x v="1"/>
    <x v="1"/>
    <x v="3"/>
    <x v="1"/>
    <x v="1"/>
    <x v="0"/>
  </r>
  <r>
    <n v="4"/>
    <x v="422"/>
    <x v="0"/>
    <x v="1938"/>
    <x v="31"/>
    <n v="150"/>
    <s v="MR"/>
    <x v="3"/>
    <x v="3"/>
    <x v="3"/>
    <x v="1"/>
    <x v="1"/>
    <x v="0"/>
  </r>
  <r>
    <n v="5"/>
    <x v="422"/>
    <x v="0"/>
    <x v="434"/>
    <x v="16"/>
    <n v="400"/>
    <s v="MR"/>
    <x v="4"/>
    <x v="3"/>
    <x v="3"/>
    <x v="1"/>
    <x v="1"/>
    <x v="0"/>
  </r>
  <r>
    <n v="6"/>
    <x v="422"/>
    <x v="0"/>
    <x v="1939"/>
    <x v="109"/>
    <n v="5586"/>
    <s v="MR"/>
    <x v="0"/>
    <x v="0"/>
    <x v="3"/>
    <x v="1"/>
    <x v="1"/>
    <x v="0"/>
  </r>
  <r>
    <n v="7"/>
    <x v="422"/>
    <x v="0"/>
    <x v="1940"/>
    <x v="15"/>
    <n v="1933"/>
    <s v="MR"/>
    <x v="0"/>
    <x v="0"/>
    <x v="3"/>
    <x v="1"/>
    <x v="1"/>
    <x v="0"/>
  </r>
  <r>
    <n v="1"/>
    <x v="422"/>
    <x v="2"/>
    <x v="301"/>
    <x v="10"/>
    <n v="41"/>
    <s v="PR-REV"/>
    <x v="13"/>
    <x v="4"/>
    <x v="3"/>
    <x v="1"/>
    <x v="1"/>
    <x v="2"/>
  </r>
  <r>
    <n v="2"/>
    <x v="422"/>
    <x v="2"/>
    <x v="1941"/>
    <x v="10"/>
    <n v="400"/>
    <s v="PR-REV"/>
    <x v="12"/>
    <x v="3"/>
    <x v="3"/>
    <x v="1"/>
    <x v="1"/>
    <x v="2"/>
  </r>
  <r>
    <n v="3"/>
    <x v="422"/>
    <x v="2"/>
    <x v="301"/>
    <x v="10"/>
    <n v="5494"/>
    <s v="PR-REV"/>
    <x v="13"/>
    <x v="4"/>
    <x v="3"/>
    <x v="1"/>
    <x v="1"/>
    <x v="2"/>
  </r>
  <r>
    <n v="1"/>
    <x v="422"/>
    <x v="5"/>
    <x v="1926"/>
    <x v="1"/>
    <n v="877"/>
    <s v="DP"/>
    <x v="8"/>
    <x v="6"/>
    <x v="3"/>
    <x v="1"/>
    <x v="1"/>
    <x v="0"/>
  </r>
  <r>
    <n v="2"/>
    <x v="422"/>
    <x v="5"/>
    <x v="1927"/>
    <x v="1"/>
    <n v="446"/>
    <s v="DP"/>
    <x v="8"/>
    <x v="6"/>
    <x v="3"/>
    <x v="1"/>
    <x v="1"/>
    <x v="0"/>
  </r>
  <r>
    <n v="3"/>
    <x v="422"/>
    <x v="5"/>
    <x v="1931"/>
    <x v="1"/>
    <n v="130"/>
    <s v="DP"/>
    <x v="4"/>
    <x v="3"/>
    <x v="3"/>
    <x v="1"/>
    <x v="1"/>
    <x v="0"/>
  </r>
  <r>
    <n v="4"/>
    <x v="422"/>
    <x v="5"/>
    <x v="1932"/>
    <x v="1"/>
    <n v="85"/>
    <s v="DP"/>
    <x v="3"/>
    <x v="3"/>
    <x v="3"/>
    <x v="1"/>
    <x v="1"/>
    <x v="0"/>
  </r>
  <r>
    <n v="5"/>
    <x v="422"/>
    <x v="5"/>
    <x v="1942"/>
    <x v="1"/>
    <n v="145"/>
    <s v="DP"/>
    <x v="30"/>
    <x v="2"/>
    <x v="3"/>
    <x v="1"/>
    <x v="1"/>
    <x v="1"/>
  </r>
  <r>
    <n v="6"/>
    <x v="422"/>
    <x v="5"/>
    <x v="1933"/>
    <x v="1"/>
    <n v="143"/>
    <s v="DP"/>
    <x v="1"/>
    <x v="1"/>
    <x v="3"/>
    <x v="1"/>
    <x v="1"/>
    <x v="0"/>
  </r>
  <r>
    <n v="1"/>
    <x v="423"/>
    <x v="0"/>
    <x v="1940"/>
    <x v="15"/>
    <n v="2159"/>
    <s v="MR"/>
    <x v="0"/>
    <x v="0"/>
    <x v="3"/>
    <x v="1"/>
    <x v="1"/>
    <x v="0"/>
  </r>
  <r>
    <n v="2"/>
    <x v="423"/>
    <x v="0"/>
    <x v="1943"/>
    <x v="15"/>
    <n v="530"/>
    <s v="MR"/>
    <x v="37"/>
    <x v="0"/>
    <x v="3"/>
    <x v="1"/>
    <x v="1"/>
    <x v="0"/>
  </r>
  <r>
    <n v="3"/>
    <x v="423"/>
    <x v="0"/>
    <x v="1940"/>
    <x v="15"/>
    <n v="5712"/>
    <s v="MR"/>
    <x v="0"/>
    <x v="0"/>
    <x v="3"/>
    <x v="1"/>
    <x v="1"/>
    <x v="0"/>
  </r>
  <r>
    <n v="1"/>
    <x v="423"/>
    <x v="2"/>
    <x v="301"/>
    <x v="10"/>
    <n v="177"/>
    <s v="PR-REV"/>
    <x v="13"/>
    <x v="4"/>
    <x v="3"/>
    <x v="1"/>
    <x v="1"/>
    <x v="2"/>
  </r>
  <r>
    <n v="1"/>
    <x v="423"/>
    <x v="5"/>
    <x v="1933"/>
    <x v="1"/>
    <n v="5817"/>
    <s v="DP"/>
    <x v="1"/>
    <x v="1"/>
    <x v="3"/>
    <x v="1"/>
    <x v="1"/>
    <x v="0"/>
  </r>
  <r>
    <n v="2"/>
    <x v="423"/>
    <x v="5"/>
    <x v="1936"/>
    <x v="1"/>
    <n v="1823"/>
    <s v="DP"/>
    <x v="7"/>
    <x v="5"/>
    <x v="3"/>
    <x v="1"/>
    <x v="1"/>
    <x v="0"/>
  </r>
  <r>
    <n v="3"/>
    <x v="423"/>
    <x v="5"/>
    <x v="1937"/>
    <x v="1"/>
    <n v="760"/>
    <s v="DP"/>
    <x v="1"/>
    <x v="1"/>
    <x v="3"/>
    <x v="1"/>
    <x v="1"/>
    <x v="0"/>
  </r>
  <r>
    <n v="1"/>
    <x v="424"/>
    <x v="0"/>
    <x v="1940"/>
    <x v="15"/>
    <n v="1242"/>
    <s v="MR"/>
    <x v="0"/>
    <x v="0"/>
    <x v="3"/>
    <x v="1"/>
    <x v="1"/>
    <x v="0"/>
  </r>
  <r>
    <n v="2"/>
    <x v="424"/>
    <x v="0"/>
    <x v="1944"/>
    <x v="63"/>
    <n v="3838"/>
    <s v="MR"/>
    <x v="0"/>
    <x v="0"/>
    <x v="3"/>
    <x v="1"/>
    <x v="1"/>
    <x v="0"/>
  </r>
  <r>
    <n v="3"/>
    <x v="424"/>
    <x v="0"/>
    <x v="1945"/>
    <x v="3"/>
    <n v="400"/>
    <s v="MR"/>
    <x v="4"/>
    <x v="3"/>
    <x v="3"/>
    <x v="1"/>
    <x v="1"/>
    <x v="0"/>
  </r>
  <r>
    <n v="4"/>
    <x v="424"/>
    <x v="0"/>
    <x v="442"/>
    <x v="31"/>
    <n v="2425"/>
    <s v="MR"/>
    <x v="12"/>
    <x v="3"/>
    <x v="3"/>
    <x v="1"/>
    <x v="1"/>
    <x v="0"/>
  </r>
  <r>
    <n v="5"/>
    <x v="424"/>
    <x v="0"/>
    <x v="443"/>
    <x v="58"/>
    <n v="4508"/>
    <s v="MR"/>
    <x v="13"/>
    <x v="4"/>
    <x v="3"/>
    <x v="1"/>
    <x v="1"/>
    <x v="0"/>
  </r>
  <r>
    <n v="1"/>
    <x v="424"/>
    <x v="5"/>
    <x v="1937"/>
    <x v="1"/>
    <n v="1250"/>
    <s v="DP"/>
    <x v="1"/>
    <x v="1"/>
    <x v="3"/>
    <x v="1"/>
    <x v="1"/>
    <x v="0"/>
  </r>
  <r>
    <n v="2"/>
    <x v="424"/>
    <x v="5"/>
    <x v="944"/>
    <x v="1"/>
    <n v="143"/>
    <s v="DP"/>
    <x v="29"/>
    <x v="2"/>
    <x v="3"/>
    <x v="1"/>
    <x v="1"/>
    <x v="1"/>
  </r>
  <r>
    <n v="3"/>
    <x v="424"/>
    <x v="5"/>
    <x v="1938"/>
    <x v="1"/>
    <n v="88"/>
    <s v="DP"/>
    <x v="3"/>
    <x v="3"/>
    <x v="3"/>
    <x v="1"/>
    <x v="1"/>
    <x v="0"/>
  </r>
  <r>
    <n v="4"/>
    <x v="424"/>
    <x v="5"/>
    <x v="434"/>
    <x v="1"/>
    <n v="326"/>
    <s v="DP"/>
    <x v="4"/>
    <x v="3"/>
    <x v="3"/>
    <x v="1"/>
    <x v="1"/>
    <x v="0"/>
  </r>
  <r>
    <n v="5"/>
    <x v="424"/>
    <x v="5"/>
    <x v="454"/>
    <x v="1"/>
    <n v="61"/>
    <s v="DP"/>
    <x v="24"/>
    <x v="2"/>
    <x v="3"/>
    <x v="1"/>
    <x v="1"/>
    <x v="1"/>
  </r>
  <r>
    <n v="6"/>
    <x v="424"/>
    <x v="5"/>
    <x v="1939"/>
    <x v="1"/>
    <n v="4274"/>
    <s v="DP"/>
    <x v="0"/>
    <x v="0"/>
    <x v="3"/>
    <x v="1"/>
    <x v="1"/>
    <x v="0"/>
  </r>
  <r>
    <n v="7"/>
    <x v="424"/>
    <x v="5"/>
    <x v="1940"/>
    <x v="1"/>
    <n v="2595"/>
    <s v="DP"/>
    <x v="0"/>
    <x v="0"/>
    <x v="3"/>
    <x v="1"/>
    <x v="1"/>
    <x v="0"/>
  </r>
  <r>
    <n v="8"/>
    <x v="424"/>
    <x v="5"/>
    <x v="1943"/>
    <x v="1"/>
    <n v="581"/>
    <s v="DP"/>
    <x v="37"/>
    <x v="8"/>
    <x v="3"/>
    <x v="1"/>
    <x v="1"/>
    <x v="0"/>
  </r>
  <r>
    <n v="9"/>
    <x v="424"/>
    <x v="5"/>
    <x v="1940"/>
    <x v="1"/>
    <n v="267"/>
    <s v="DP"/>
    <x v="0"/>
    <x v="0"/>
    <x v="3"/>
    <x v="1"/>
    <x v="1"/>
    <x v="0"/>
  </r>
  <r>
    <n v="1"/>
    <x v="425"/>
    <x v="0"/>
    <x v="443"/>
    <x v="58"/>
    <n v="1682"/>
    <s v="MR"/>
    <x v="13"/>
    <x v="4"/>
    <x v="3"/>
    <x v="1"/>
    <x v="1"/>
    <x v="0"/>
  </r>
  <r>
    <n v="2"/>
    <x v="425"/>
    <x v="0"/>
    <x v="444"/>
    <x v="43"/>
    <n v="6698"/>
    <s v="MR"/>
    <x v="13"/>
    <x v="4"/>
    <x v="3"/>
    <x v="1"/>
    <x v="1"/>
    <x v="0"/>
  </r>
  <r>
    <n v="3"/>
    <x v="425"/>
    <x v="0"/>
    <x v="445"/>
    <x v="57"/>
    <n v="4118"/>
    <s v="MR"/>
    <x v="13"/>
    <x v="4"/>
    <x v="3"/>
    <x v="1"/>
    <x v="1"/>
    <x v="0"/>
  </r>
  <r>
    <n v="1"/>
    <x v="425"/>
    <x v="5"/>
    <x v="1940"/>
    <x v="1"/>
    <n v="4517"/>
    <s v="DP"/>
    <x v="0"/>
    <x v="0"/>
    <x v="3"/>
    <x v="1"/>
    <x v="1"/>
    <x v="0"/>
  </r>
  <r>
    <n v="2"/>
    <x v="425"/>
    <x v="5"/>
    <x v="1944"/>
    <x v="1"/>
    <n v="615"/>
    <s v="DP"/>
    <x v="0"/>
    <x v="0"/>
    <x v="3"/>
    <x v="1"/>
    <x v="1"/>
    <x v="0"/>
  </r>
  <r>
    <n v="3"/>
    <x v="425"/>
    <x v="5"/>
    <x v="18"/>
    <x v="1"/>
    <n v="48"/>
    <s v="DP"/>
    <x v="9"/>
    <x v="2"/>
    <x v="3"/>
    <x v="1"/>
    <x v="1"/>
    <x v="1"/>
  </r>
  <r>
    <n v="4"/>
    <x v="425"/>
    <x v="5"/>
    <x v="1945"/>
    <x v="1"/>
    <n v="305"/>
    <s v="DP"/>
    <x v="4"/>
    <x v="3"/>
    <x v="3"/>
    <x v="1"/>
    <x v="1"/>
    <x v="0"/>
  </r>
  <r>
    <n v="5"/>
    <x v="425"/>
    <x v="5"/>
    <x v="442"/>
    <x v="1"/>
    <n v="1762"/>
    <s v="DP"/>
    <x v="12"/>
    <x v="3"/>
    <x v="3"/>
    <x v="1"/>
    <x v="1"/>
    <x v="0"/>
  </r>
  <r>
    <n v="1"/>
    <x v="426"/>
    <x v="0"/>
    <x v="445"/>
    <x v="57"/>
    <n v="991"/>
    <s v="MR"/>
    <x v="13"/>
    <x v="4"/>
    <x v="3"/>
    <x v="1"/>
    <x v="1"/>
    <x v="0"/>
  </r>
  <r>
    <n v="2"/>
    <x v="426"/>
    <x v="0"/>
    <x v="1946"/>
    <x v="17"/>
    <n v="643"/>
    <s v="MR"/>
    <x v="12"/>
    <x v="3"/>
    <x v="3"/>
    <x v="1"/>
    <x v="1"/>
    <x v="0"/>
  </r>
  <r>
    <n v="3"/>
    <x v="426"/>
    <x v="0"/>
    <x v="1947"/>
    <x v="22"/>
    <n v="7998"/>
    <s v="MR"/>
    <x v="1"/>
    <x v="1"/>
    <x v="3"/>
    <x v="1"/>
    <x v="1"/>
    <x v="0"/>
  </r>
  <r>
    <n v="4"/>
    <x v="426"/>
    <x v="0"/>
    <x v="1948"/>
    <x v="17"/>
    <n v="150"/>
    <s v="MR"/>
    <x v="3"/>
    <x v="3"/>
    <x v="3"/>
    <x v="1"/>
    <x v="1"/>
    <x v="0"/>
  </r>
  <r>
    <n v="5"/>
    <x v="426"/>
    <x v="0"/>
    <x v="1949"/>
    <x v="3"/>
    <n v="300"/>
    <s v="MR"/>
    <x v="4"/>
    <x v="3"/>
    <x v="3"/>
    <x v="1"/>
    <x v="1"/>
    <x v="0"/>
  </r>
  <r>
    <n v="6"/>
    <x v="426"/>
    <x v="0"/>
    <x v="1950"/>
    <x v="9"/>
    <n v="2464"/>
    <s v="MR"/>
    <x v="8"/>
    <x v="6"/>
    <x v="3"/>
    <x v="1"/>
    <x v="1"/>
    <x v="0"/>
  </r>
  <r>
    <n v="1"/>
    <x v="426"/>
    <x v="5"/>
    <x v="442"/>
    <x v="1"/>
    <n v="581"/>
    <s v="DP"/>
    <x v="12"/>
    <x v="3"/>
    <x v="3"/>
    <x v="1"/>
    <x v="1"/>
    <x v="0"/>
  </r>
  <r>
    <n v="2"/>
    <x v="426"/>
    <x v="5"/>
    <x v="1951"/>
    <x v="53"/>
    <n v="5621"/>
    <s v="DP"/>
    <x v="11"/>
    <x v="3"/>
    <x v="3"/>
    <x v="1"/>
    <x v="1"/>
    <x v="3"/>
  </r>
  <r>
    <n v="1"/>
    <x v="427"/>
    <x v="0"/>
    <x v="1950"/>
    <x v="9"/>
    <n v="5053"/>
    <s v="MR"/>
    <x v="8"/>
    <x v="6"/>
    <x v="3"/>
    <x v="1"/>
    <x v="1"/>
    <x v="0"/>
  </r>
  <r>
    <n v="2"/>
    <x v="427"/>
    <x v="0"/>
    <x v="452"/>
    <x v="49"/>
    <n v="5180"/>
    <s v="MR"/>
    <x v="8"/>
    <x v="6"/>
    <x v="3"/>
    <x v="1"/>
    <x v="1"/>
    <x v="0"/>
  </r>
  <r>
    <n v="3"/>
    <x v="427"/>
    <x v="0"/>
    <x v="453"/>
    <x v="38"/>
    <n v="1393"/>
    <s v="MR"/>
    <x v="8"/>
    <x v="6"/>
    <x v="3"/>
    <x v="1"/>
    <x v="1"/>
    <x v="0"/>
  </r>
  <r>
    <n v="1"/>
    <x v="427"/>
    <x v="2"/>
    <x v="301"/>
    <x v="10"/>
    <n v="126"/>
    <s v="PR-REV"/>
    <x v="13"/>
    <x v="4"/>
    <x v="3"/>
    <x v="1"/>
    <x v="1"/>
    <x v="2"/>
  </r>
  <r>
    <n v="1"/>
    <x v="427"/>
    <x v="5"/>
    <x v="1952"/>
    <x v="53"/>
    <n v="1509"/>
    <s v="DP"/>
    <x v="11"/>
    <x v="3"/>
    <x v="3"/>
    <x v="1"/>
    <x v="1"/>
    <x v="3"/>
  </r>
  <r>
    <n v="2"/>
    <x v="427"/>
    <x v="5"/>
    <x v="1946"/>
    <x v="1"/>
    <n v="617"/>
    <s v="DP"/>
    <x v="12"/>
    <x v="3"/>
    <x v="3"/>
    <x v="1"/>
    <x v="1"/>
    <x v="0"/>
  </r>
  <r>
    <n v="3"/>
    <x v="427"/>
    <x v="5"/>
    <x v="1947"/>
    <x v="1"/>
    <n v="4873"/>
    <s v="DP"/>
    <x v="1"/>
    <x v="1"/>
    <x v="3"/>
    <x v="1"/>
    <x v="1"/>
    <x v="0"/>
  </r>
  <r>
    <n v="1"/>
    <x v="428"/>
    <x v="0"/>
    <x v="453"/>
    <x v="38"/>
    <n v="3709"/>
    <s v="MR"/>
    <x v="8"/>
    <x v="6"/>
    <x v="3"/>
    <x v="1"/>
    <x v="1"/>
    <x v="0"/>
  </r>
  <r>
    <n v="2"/>
    <x v="428"/>
    <x v="0"/>
    <x v="456"/>
    <x v="3"/>
    <n v="401"/>
    <s v="MR"/>
    <x v="4"/>
    <x v="3"/>
    <x v="3"/>
    <x v="1"/>
    <x v="1"/>
    <x v="0"/>
  </r>
  <r>
    <n v="3"/>
    <x v="428"/>
    <x v="0"/>
    <x v="457"/>
    <x v="2"/>
    <n v="8417"/>
    <s v="MR"/>
    <x v="0"/>
    <x v="0"/>
    <x v="3"/>
    <x v="1"/>
    <x v="1"/>
    <x v="0"/>
  </r>
  <r>
    <n v="1"/>
    <x v="428"/>
    <x v="2"/>
    <x v="301"/>
    <x v="10"/>
    <n v="412"/>
    <s v="PR-REV"/>
    <x v="13"/>
    <x v="4"/>
    <x v="3"/>
    <x v="1"/>
    <x v="1"/>
    <x v="2"/>
  </r>
  <r>
    <n v="2"/>
    <x v="428"/>
    <x v="2"/>
    <x v="1953"/>
    <x v="29"/>
    <n v="450"/>
    <s v="PR-REV"/>
    <x v="13"/>
    <x v="4"/>
    <x v="3"/>
    <x v="1"/>
    <x v="1"/>
    <x v="2"/>
  </r>
  <r>
    <n v="3"/>
    <x v="428"/>
    <x v="2"/>
    <x v="313"/>
    <x v="29"/>
    <n v="2654"/>
    <s v="PR-REV"/>
    <x v="13"/>
    <x v="4"/>
    <x v="3"/>
    <x v="1"/>
    <x v="1"/>
    <x v="2"/>
  </r>
  <r>
    <n v="1"/>
    <x v="428"/>
    <x v="5"/>
    <x v="1947"/>
    <x v="1"/>
    <n v="2919"/>
    <s v="DP"/>
    <x v="1"/>
    <x v="1"/>
    <x v="3"/>
    <x v="1"/>
    <x v="1"/>
    <x v="0"/>
  </r>
  <r>
    <n v="2"/>
    <x v="428"/>
    <x v="5"/>
    <x v="1948"/>
    <x v="1"/>
    <n v="150"/>
    <s v="DP"/>
    <x v="3"/>
    <x v="3"/>
    <x v="3"/>
    <x v="1"/>
    <x v="1"/>
    <x v="0"/>
  </r>
  <r>
    <n v="3"/>
    <x v="428"/>
    <x v="5"/>
    <x v="1949"/>
    <x v="1"/>
    <n v="212"/>
    <s v="DP"/>
    <x v="4"/>
    <x v="3"/>
    <x v="3"/>
    <x v="1"/>
    <x v="1"/>
    <x v="0"/>
  </r>
  <r>
    <n v="4"/>
    <x v="428"/>
    <x v="5"/>
    <x v="1950"/>
    <x v="1"/>
    <n v="3336"/>
    <s v="DP"/>
    <x v="8"/>
    <x v="6"/>
    <x v="3"/>
    <x v="1"/>
    <x v="1"/>
    <x v="0"/>
  </r>
  <r>
    <n v="5"/>
    <x v="428"/>
    <x v="5"/>
    <x v="452"/>
    <x v="1"/>
    <n v="963"/>
    <s v="DP"/>
    <x v="8"/>
    <x v="6"/>
    <x v="3"/>
    <x v="1"/>
    <x v="1"/>
    <x v="0"/>
  </r>
  <r>
    <n v="1"/>
    <x v="429"/>
    <x v="0"/>
    <x v="457"/>
    <x v="2"/>
    <n v="3603"/>
    <s v="MR"/>
    <x v="0"/>
    <x v="0"/>
    <x v="3"/>
    <x v="1"/>
    <x v="1"/>
    <x v="0"/>
  </r>
  <r>
    <n v="2"/>
    <x v="429"/>
    <x v="0"/>
    <x v="458"/>
    <x v="109"/>
    <n v="7701"/>
    <s v="MR"/>
    <x v="0"/>
    <x v="0"/>
    <x v="3"/>
    <x v="1"/>
    <x v="1"/>
    <x v="0"/>
  </r>
  <r>
    <n v="1"/>
    <x v="429"/>
    <x v="2"/>
    <x v="313"/>
    <x v="29"/>
    <n v="5292"/>
    <s v="PR-REV"/>
    <x v="13"/>
    <x v="4"/>
    <x v="3"/>
    <x v="1"/>
    <x v="1"/>
    <x v="2"/>
  </r>
  <r>
    <n v="1"/>
    <x v="429"/>
    <x v="5"/>
    <x v="452"/>
    <x v="1"/>
    <n v="2301"/>
    <s v="DP"/>
    <x v="8"/>
    <x v="6"/>
    <x v="3"/>
    <x v="1"/>
    <x v="1"/>
    <x v="0"/>
  </r>
  <r>
    <n v="2"/>
    <x v="429"/>
    <x v="5"/>
    <x v="456"/>
    <x v="1"/>
    <n v="287"/>
    <s v="DP"/>
    <x v="4"/>
    <x v="3"/>
    <x v="3"/>
    <x v="1"/>
    <x v="1"/>
    <x v="0"/>
  </r>
  <r>
    <n v="3"/>
    <x v="429"/>
    <x v="5"/>
    <x v="457"/>
    <x v="1"/>
    <n v="1117"/>
    <s v="DP"/>
    <x v="0"/>
    <x v="0"/>
    <x v="3"/>
    <x v="1"/>
    <x v="1"/>
    <x v="0"/>
  </r>
  <r>
    <n v="1"/>
    <x v="430"/>
    <x v="0"/>
    <x v="458"/>
    <x v="109"/>
    <n v="4276"/>
    <s v="MR"/>
    <x v="0"/>
    <x v="0"/>
    <x v="3"/>
    <x v="1"/>
    <x v="1"/>
    <x v="0"/>
  </r>
  <r>
    <n v="1"/>
    <x v="430"/>
    <x v="2"/>
    <x v="313"/>
    <x v="29"/>
    <n v="762"/>
    <s v="PR-REV"/>
    <x v="13"/>
    <x v="4"/>
    <x v="3"/>
    <x v="1"/>
    <x v="1"/>
    <x v="2"/>
  </r>
  <r>
    <n v="2"/>
    <x v="430"/>
    <x v="2"/>
    <x v="328"/>
    <x v="39"/>
    <n v="450"/>
    <s v="PR-REV"/>
    <x v="13"/>
    <x v="4"/>
    <x v="3"/>
    <x v="1"/>
    <x v="1"/>
    <x v="2"/>
  </r>
  <r>
    <n v="3"/>
    <x v="430"/>
    <x v="2"/>
    <x v="1954"/>
    <x v="39"/>
    <n v="4097"/>
    <s v="PR-REV"/>
    <x v="13"/>
    <x v="4"/>
    <x v="3"/>
    <x v="1"/>
    <x v="1"/>
    <x v="2"/>
  </r>
  <r>
    <n v="1"/>
    <x v="430"/>
    <x v="5"/>
    <x v="457"/>
    <x v="1"/>
    <n v="3661"/>
    <s v="DP"/>
    <x v="0"/>
    <x v="0"/>
    <x v="3"/>
    <x v="1"/>
    <x v="1"/>
    <x v="0"/>
  </r>
  <r>
    <n v="1"/>
    <x v="431"/>
    <x v="0"/>
    <x v="1955"/>
    <x v="16"/>
    <n v="400"/>
    <s v="MR"/>
    <x v="4"/>
    <x v="3"/>
    <x v="3"/>
    <x v="1"/>
    <x v="1"/>
    <x v="0"/>
  </r>
  <r>
    <n v="2"/>
    <x v="431"/>
    <x v="0"/>
    <x v="1956"/>
    <x v="55"/>
    <n v="151"/>
    <s v="MR"/>
    <x v="3"/>
    <x v="3"/>
    <x v="3"/>
    <x v="1"/>
    <x v="1"/>
    <x v="0"/>
  </r>
  <r>
    <n v="3"/>
    <x v="431"/>
    <x v="0"/>
    <x v="460"/>
    <x v="5"/>
    <n v="7981"/>
    <s v="MR"/>
    <x v="1"/>
    <x v="1"/>
    <x v="3"/>
    <x v="1"/>
    <x v="1"/>
    <x v="0"/>
  </r>
  <r>
    <n v="4"/>
    <x v="431"/>
    <x v="0"/>
    <x v="1957"/>
    <x v="23"/>
    <n v="2775"/>
    <s v="MR"/>
    <x v="7"/>
    <x v="5"/>
    <x v="3"/>
    <x v="1"/>
    <x v="1"/>
    <x v="0"/>
  </r>
  <r>
    <n v="1"/>
    <x v="431"/>
    <x v="2"/>
    <x v="1954"/>
    <x v="39"/>
    <n v="991"/>
    <s v="PR-REV"/>
    <x v="13"/>
    <x v="4"/>
    <x v="3"/>
    <x v="1"/>
    <x v="1"/>
    <x v="2"/>
  </r>
  <r>
    <n v="2"/>
    <x v="431"/>
    <x v="2"/>
    <x v="1958"/>
    <x v="6"/>
    <n v="450"/>
    <s v="PR-REV"/>
    <x v="13"/>
    <x v="4"/>
    <x v="3"/>
    <x v="1"/>
    <x v="1"/>
    <x v="2"/>
  </r>
  <r>
    <n v="3"/>
    <x v="431"/>
    <x v="2"/>
    <x v="1959"/>
    <x v="6"/>
    <n v="4600"/>
    <s v="PR-REV"/>
    <x v="13"/>
    <x v="4"/>
    <x v="3"/>
    <x v="1"/>
    <x v="1"/>
    <x v="2"/>
  </r>
  <r>
    <n v="1"/>
    <x v="431"/>
    <x v="5"/>
    <x v="457"/>
    <x v="1"/>
    <n v="3175"/>
    <s v="DP"/>
    <x v="0"/>
    <x v="0"/>
    <x v="3"/>
    <x v="1"/>
    <x v="1"/>
    <x v="0"/>
  </r>
  <r>
    <n v="2"/>
    <x v="431"/>
    <x v="5"/>
    <x v="458"/>
    <x v="1"/>
    <n v="2671"/>
    <s v="DP"/>
    <x v="0"/>
    <x v="0"/>
    <x v="3"/>
    <x v="1"/>
    <x v="1"/>
    <x v="0"/>
  </r>
  <r>
    <n v="1"/>
    <x v="432"/>
    <x v="0"/>
    <x v="1957"/>
    <x v="23"/>
    <n v="320"/>
    <s v="MR"/>
    <x v="7"/>
    <x v="5"/>
    <x v="3"/>
    <x v="1"/>
    <x v="1"/>
    <x v="0"/>
  </r>
  <r>
    <n v="2"/>
    <x v="432"/>
    <x v="0"/>
    <x v="464"/>
    <x v="5"/>
    <n v="3003"/>
    <s v="MR"/>
    <x v="1"/>
    <x v="1"/>
    <x v="3"/>
    <x v="1"/>
    <x v="1"/>
    <x v="0"/>
  </r>
  <r>
    <n v="3"/>
    <x v="432"/>
    <x v="0"/>
    <x v="1960"/>
    <x v="55"/>
    <n v="151"/>
    <s v="MR"/>
    <x v="3"/>
    <x v="3"/>
    <x v="3"/>
    <x v="1"/>
    <x v="1"/>
    <x v="0"/>
  </r>
  <r>
    <n v="4"/>
    <x v="432"/>
    <x v="0"/>
    <x v="1961"/>
    <x v="16"/>
    <n v="399"/>
    <s v="MR"/>
    <x v="4"/>
    <x v="3"/>
    <x v="3"/>
    <x v="1"/>
    <x v="1"/>
    <x v="0"/>
  </r>
  <r>
    <n v="5"/>
    <x v="432"/>
    <x v="0"/>
    <x v="1962"/>
    <x v="15"/>
    <n v="8177"/>
    <s v="MR"/>
    <x v="0"/>
    <x v="0"/>
    <x v="3"/>
    <x v="1"/>
    <x v="1"/>
    <x v="0"/>
  </r>
  <r>
    <n v="1"/>
    <x v="432"/>
    <x v="2"/>
    <x v="1959"/>
    <x v="6"/>
    <n v="4840"/>
    <s v="PR-REV"/>
    <x v="13"/>
    <x v="4"/>
    <x v="3"/>
    <x v="1"/>
    <x v="1"/>
    <x v="2"/>
  </r>
  <r>
    <n v="2"/>
    <x v="432"/>
    <x v="2"/>
    <x v="1963"/>
    <x v="14"/>
    <n v="450"/>
    <s v="PR-REV"/>
    <x v="13"/>
    <x v="4"/>
    <x v="3"/>
    <x v="1"/>
    <x v="1"/>
    <x v="2"/>
  </r>
  <r>
    <n v="3"/>
    <x v="432"/>
    <x v="2"/>
    <x v="1964"/>
    <x v="14"/>
    <n v="624"/>
    <s v="PR-REV"/>
    <x v="13"/>
    <x v="4"/>
    <x v="3"/>
    <x v="1"/>
    <x v="1"/>
    <x v="2"/>
  </r>
  <r>
    <n v="1"/>
    <x v="432"/>
    <x v="5"/>
    <x v="457"/>
    <x v="1"/>
    <n v="5231"/>
    <s v="DP"/>
    <x v="0"/>
    <x v="0"/>
    <x v="3"/>
    <x v="1"/>
    <x v="1"/>
    <x v="0"/>
  </r>
  <r>
    <n v="2"/>
    <x v="432"/>
    <x v="5"/>
    <x v="1955"/>
    <x v="1"/>
    <n v="161"/>
    <s v="DP"/>
    <x v="4"/>
    <x v="3"/>
    <x v="3"/>
    <x v="1"/>
    <x v="1"/>
    <x v="0"/>
  </r>
  <r>
    <n v="3"/>
    <x v="432"/>
    <x v="5"/>
    <x v="1840"/>
    <x v="1"/>
    <n v="114"/>
    <s v="DP"/>
    <x v="9"/>
    <x v="2"/>
    <x v="3"/>
    <x v="1"/>
    <x v="1"/>
    <x v="1"/>
  </r>
  <r>
    <n v="4"/>
    <x v="432"/>
    <x v="5"/>
    <x v="460"/>
    <x v="1"/>
    <n v="3303"/>
    <s v="DP"/>
    <x v="1"/>
    <x v="1"/>
    <x v="3"/>
    <x v="1"/>
    <x v="1"/>
    <x v="0"/>
  </r>
  <r>
    <n v="1"/>
    <x v="433"/>
    <x v="0"/>
    <x v="1962"/>
    <x v="15"/>
    <n v="1269"/>
    <s v="MR"/>
    <x v="0"/>
    <x v="0"/>
    <x v="3"/>
    <x v="1"/>
    <x v="1"/>
    <x v="0"/>
  </r>
  <r>
    <n v="2"/>
    <x v="433"/>
    <x v="0"/>
    <x v="1372"/>
    <x v="63"/>
    <n v="7892"/>
    <s v="MR"/>
    <x v="0"/>
    <x v="0"/>
    <x v="3"/>
    <x v="1"/>
    <x v="1"/>
    <x v="0"/>
  </r>
  <r>
    <n v="1"/>
    <x v="433"/>
    <x v="2"/>
    <x v="1964"/>
    <x v="14"/>
    <n v="4402"/>
    <s v="PR-REV"/>
    <x v="13"/>
    <x v="4"/>
    <x v="3"/>
    <x v="1"/>
    <x v="1"/>
    <x v="2"/>
  </r>
  <r>
    <n v="2"/>
    <x v="433"/>
    <x v="2"/>
    <x v="1965"/>
    <x v="10"/>
    <n v="450"/>
    <s v="PR-REV"/>
    <x v="13"/>
    <x v="4"/>
    <x v="3"/>
    <x v="1"/>
    <x v="1"/>
    <x v="2"/>
  </r>
  <r>
    <n v="3"/>
    <x v="433"/>
    <x v="2"/>
    <x v="1966"/>
    <x v="10"/>
    <n v="1030"/>
    <s v="PR-REV"/>
    <x v="13"/>
    <x v="4"/>
    <x v="3"/>
    <x v="1"/>
    <x v="1"/>
    <x v="2"/>
  </r>
  <r>
    <n v="1"/>
    <x v="433"/>
    <x v="5"/>
    <x v="460"/>
    <x v="1"/>
    <n v="2841"/>
    <s v="DP"/>
    <x v="1"/>
    <x v="1"/>
    <x v="3"/>
    <x v="1"/>
    <x v="1"/>
    <x v="0"/>
  </r>
  <r>
    <n v="2"/>
    <x v="433"/>
    <x v="5"/>
    <x v="1957"/>
    <x v="1"/>
    <n v="2916"/>
    <s v="DP"/>
    <x v="7"/>
    <x v="5"/>
    <x v="3"/>
    <x v="1"/>
    <x v="1"/>
    <x v="0"/>
  </r>
  <r>
    <n v="3"/>
    <x v="433"/>
    <x v="5"/>
    <x v="1924"/>
    <x v="1"/>
    <n v="160"/>
    <s v="DP"/>
    <x v="9"/>
    <x v="2"/>
    <x v="3"/>
    <x v="1"/>
    <x v="1"/>
    <x v="1"/>
  </r>
  <r>
    <n v="4"/>
    <x v="433"/>
    <x v="5"/>
    <x v="464"/>
    <x v="1"/>
    <n v="2841"/>
    <s v="DP"/>
    <x v="1"/>
    <x v="1"/>
    <x v="3"/>
    <x v="1"/>
    <x v="1"/>
    <x v="0"/>
  </r>
  <r>
    <n v="5"/>
    <x v="433"/>
    <x v="5"/>
    <x v="1840"/>
    <x v="1"/>
    <n v="146"/>
    <s v="DP"/>
    <x v="9"/>
    <x v="2"/>
    <x v="3"/>
    <x v="1"/>
    <x v="1"/>
    <x v="1"/>
  </r>
  <r>
    <n v="6"/>
    <x v="433"/>
    <x v="5"/>
    <x v="1845"/>
    <x v="61"/>
    <n v="830"/>
    <s v="DP"/>
    <x v="1"/>
    <x v="1"/>
    <x v="3"/>
    <x v="1"/>
    <x v="1"/>
    <x v="0"/>
  </r>
  <r>
    <n v="7"/>
    <x v="433"/>
    <x v="5"/>
    <x v="1899"/>
    <x v="61"/>
    <n v="336"/>
    <s v="DP"/>
    <x v="1"/>
    <x v="1"/>
    <x v="3"/>
    <x v="1"/>
    <x v="1"/>
    <x v="0"/>
  </r>
  <r>
    <n v="1"/>
    <x v="434"/>
    <x v="0"/>
    <x v="1373"/>
    <x v="16"/>
    <n v="212"/>
    <s v="MR"/>
    <x v="4"/>
    <x v="3"/>
    <x v="3"/>
    <x v="1"/>
    <x v="1"/>
    <x v="0"/>
  </r>
  <r>
    <n v="2"/>
    <x v="434"/>
    <x v="0"/>
    <x v="472"/>
    <x v="3"/>
    <n v="188"/>
    <s v="MR"/>
    <x v="4"/>
    <x v="3"/>
    <x v="3"/>
    <x v="1"/>
    <x v="1"/>
    <x v="0"/>
  </r>
  <r>
    <n v="3"/>
    <x v="434"/>
    <x v="0"/>
    <x v="1967"/>
    <x v="55"/>
    <n v="189"/>
    <s v="MR"/>
    <x v="3"/>
    <x v="3"/>
    <x v="3"/>
    <x v="1"/>
    <x v="1"/>
    <x v="0"/>
  </r>
  <r>
    <n v="4"/>
    <x v="434"/>
    <x v="0"/>
    <x v="1968"/>
    <x v="22"/>
    <n v="5007"/>
    <s v="MR"/>
    <x v="1"/>
    <x v="1"/>
    <x v="3"/>
    <x v="1"/>
    <x v="1"/>
    <x v="0"/>
  </r>
  <r>
    <n v="5"/>
    <x v="434"/>
    <x v="0"/>
    <x v="1969"/>
    <x v="7"/>
    <n v="864"/>
    <s v="MR"/>
    <x v="7"/>
    <x v="5"/>
    <x v="3"/>
    <x v="1"/>
    <x v="1"/>
    <x v="0"/>
  </r>
  <r>
    <n v="1"/>
    <x v="434"/>
    <x v="2"/>
    <x v="329"/>
    <x v="10"/>
    <n v="4941"/>
    <s v="PR-REV"/>
    <x v="13"/>
    <x v="4"/>
    <x v="3"/>
    <x v="1"/>
    <x v="1"/>
    <x v="2"/>
  </r>
  <r>
    <n v="1"/>
    <x v="434"/>
    <x v="5"/>
    <x v="1899"/>
    <x v="61"/>
    <n v="162"/>
    <s v="DP"/>
    <x v="1"/>
    <x v="1"/>
    <x v="3"/>
    <x v="1"/>
    <x v="1"/>
    <x v="0"/>
  </r>
  <r>
    <n v="2"/>
    <x v="434"/>
    <x v="5"/>
    <x v="1947"/>
    <x v="61"/>
    <n v="343"/>
    <s v="DP"/>
    <x v="1"/>
    <x v="1"/>
    <x v="3"/>
    <x v="1"/>
    <x v="1"/>
    <x v="0"/>
  </r>
  <r>
    <n v="3"/>
    <x v="434"/>
    <x v="5"/>
    <x v="1970"/>
    <x v="1"/>
    <n v="283"/>
    <s v="DP"/>
    <x v="3"/>
    <x v="3"/>
    <x v="3"/>
    <x v="1"/>
    <x v="1"/>
    <x v="0"/>
  </r>
  <r>
    <n v="4"/>
    <x v="434"/>
    <x v="5"/>
    <x v="1971"/>
    <x v="1"/>
    <n v="102"/>
    <s v="DP"/>
    <x v="2"/>
    <x v="2"/>
    <x v="3"/>
    <x v="1"/>
    <x v="1"/>
    <x v="1"/>
  </r>
  <r>
    <n v="5"/>
    <x v="434"/>
    <x v="5"/>
    <x v="1962"/>
    <x v="1"/>
    <n v="3957"/>
    <s v="DP"/>
    <x v="0"/>
    <x v="0"/>
    <x v="3"/>
    <x v="1"/>
    <x v="1"/>
    <x v="0"/>
  </r>
  <r>
    <n v="1"/>
    <x v="435"/>
    <x v="0"/>
    <x v="1969"/>
    <x v="7"/>
    <n v="2473"/>
    <s v="MR"/>
    <x v="7"/>
    <x v="5"/>
    <x v="3"/>
    <x v="1"/>
    <x v="1"/>
    <x v="0"/>
  </r>
  <r>
    <n v="2"/>
    <x v="435"/>
    <x v="0"/>
    <x v="1972"/>
    <x v="22"/>
    <n v="2417"/>
    <s v="MR"/>
    <x v="1"/>
    <x v="1"/>
    <x v="3"/>
    <x v="1"/>
    <x v="1"/>
    <x v="0"/>
  </r>
  <r>
    <n v="3"/>
    <x v="435"/>
    <x v="0"/>
    <x v="1973"/>
    <x v="55"/>
    <n v="152"/>
    <s v="MR"/>
    <x v="3"/>
    <x v="3"/>
    <x v="3"/>
    <x v="1"/>
    <x v="1"/>
    <x v="0"/>
  </r>
  <r>
    <n v="4"/>
    <x v="435"/>
    <x v="0"/>
    <x v="1974"/>
    <x v="3"/>
    <n v="300"/>
    <s v="MR"/>
    <x v="4"/>
    <x v="3"/>
    <x v="3"/>
    <x v="1"/>
    <x v="1"/>
    <x v="0"/>
  </r>
  <r>
    <n v="5"/>
    <x v="435"/>
    <x v="0"/>
    <x v="1975"/>
    <x v="27"/>
    <n v="4362"/>
    <s v="MR"/>
    <x v="8"/>
    <x v="6"/>
    <x v="3"/>
    <x v="1"/>
    <x v="1"/>
    <x v="0"/>
  </r>
  <r>
    <n v="6"/>
    <x v="435"/>
    <x v="0"/>
    <x v="1976"/>
    <x v="38"/>
    <n v="1601"/>
    <s v="MR"/>
    <x v="8"/>
    <x v="6"/>
    <x v="3"/>
    <x v="1"/>
    <x v="1"/>
    <x v="0"/>
  </r>
  <r>
    <n v="1"/>
    <x v="435"/>
    <x v="2"/>
    <x v="1966"/>
    <x v="10"/>
    <n v="3593"/>
    <s v="PR-REV"/>
    <x v="13"/>
    <x v="4"/>
    <x v="3"/>
    <x v="1"/>
    <x v="1"/>
    <x v="2"/>
  </r>
  <r>
    <n v="2"/>
    <x v="435"/>
    <x v="2"/>
    <x v="1977"/>
    <x v="29"/>
    <n v="450"/>
    <s v="PR-REV"/>
    <x v="13"/>
    <x v="4"/>
    <x v="3"/>
    <x v="1"/>
    <x v="1"/>
    <x v="2"/>
  </r>
  <r>
    <n v="3"/>
    <x v="435"/>
    <x v="2"/>
    <x v="1978"/>
    <x v="29"/>
    <n v="995"/>
    <s v="PR-REV"/>
    <x v="13"/>
    <x v="4"/>
    <x v="3"/>
    <x v="1"/>
    <x v="1"/>
    <x v="2"/>
  </r>
  <r>
    <n v="1"/>
    <x v="435"/>
    <x v="5"/>
    <x v="1962"/>
    <x v="1"/>
    <n v="2567"/>
    <s v="DP"/>
    <x v="0"/>
    <x v="0"/>
    <x v="3"/>
    <x v="1"/>
    <x v="1"/>
    <x v="0"/>
  </r>
  <r>
    <n v="2"/>
    <x v="435"/>
    <x v="5"/>
    <x v="1372"/>
    <x v="1"/>
    <n v="1412"/>
    <s v="DP"/>
    <x v="0"/>
    <x v="0"/>
    <x v="3"/>
    <x v="1"/>
    <x v="1"/>
    <x v="0"/>
  </r>
  <r>
    <n v="1"/>
    <x v="436"/>
    <x v="0"/>
    <x v="1976"/>
    <x v="38"/>
    <n v="4305"/>
    <s v="MR"/>
    <x v="8"/>
    <x v="6"/>
    <x v="3"/>
    <x v="1"/>
    <x v="1"/>
    <x v="0"/>
  </r>
  <r>
    <n v="2"/>
    <x v="436"/>
    <x v="0"/>
    <x v="1979"/>
    <x v="8"/>
    <n v="2743"/>
    <s v="MR"/>
    <x v="8"/>
    <x v="6"/>
    <x v="3"/>
    <x v="1"/>
    <x v="1"/>
    <x v="0"/>
  </r>
  <r>
    <n v="1"/>
    <x v="436"/>
    <x v="5"/>
    <x v="1373"/>
    <x v="1"/>
    <n v="130"/>
    <s v="DP"/>
    <x v="4"/>
    <x v="3"/>
    <x v="3"/>
    <x v="1"/>
    <x v="1"/>
    <x v="0"/>
  </r>
  <r>
    <n v="2"/>
    <x v="436"/>
    <x v="5"/>
    <x v="1967"/>
    <x v="1"/>
    <n v="123"/>
    <s v="DP"/>
    <x v="3"/>
    <x v="3"/>
    <x v="3"/>
    <x v="1"/>
    <x v="1"/>
    <x v="0"/>
  </r>
  <r>
    <n v="3"/>
    <x v="436"/>
    <x v="5"/>
    <x v="1968"/>
    <x v="1"/>
    <n v="4515"/>
    <s v="DP"/>
    <x v="1"/>
    <x v="1"/>
    <x v="3"/>
    <x v="1"/>
    <x v="1"/>
    <x v="0"/>
  </r>
  <r>
    <n v="4"/>
    <x v="436"/>
    <x v="5"/>
    <x v="1980"/>
    <x v="1"/>
    <n v="68"/>
    <s v="DP"/>
    <x v="29"/>
    <x v="2"/>
    <x v="3"/>
    <x v="1"/>
    <x v="1"/>
    <x v="1"/>
  </r>
  <r>
    <n v="5"/>
    <x v="436"/>
    <x v="5"/>
    <x v="1969"/>
    <x v="1"/>
    <n v="1442"/>
    <s v="DP"/>
    <x v="7"/>
    <x v="5"/>
    <x v="3"/>
    <x v="1"/>
    <x v="1"/>
    <x v="0"/>
  </r>
  <r>
    <n v="1"/>
    <x v="437"/>
    <x v="0"/>
    <x v="1979"/>
    <x v="8"/>
    <n v="1992"/>
    <s v="MR"/>
    <x v="8"/>
    <x v="6"/>
    <x v="3"/>
    <x v="1"/>
    <x v="1"/>
    <x v="0"/>
  </r>
  <r>
    <n v="2"/>
    <x v="437"/>
    <x v="0"/>
    <x v="1981"/>
    <x v="3"/>
    <n v="272"/>
    <s v="MR"/>
    <x v="4"/>
    <x v="3"/>
    <x v="3"/>
    <x v="1"/>
    <x v="1"/>
    <x v="0"/>
  </r>
  <r>
    <n v="3"/>
    <x v="437"/>
    <x v="0"/>
    <x v="1982"/>
    <x v="55"/>
    <n v="2109"/>
    <s v="MR"/>
    <x v="12"/>
    <x v="3"/>
    <x v="3"/>
    <x v="1"/>
    <x v="1"/>
    <x v="0"/>
  </r>
  <r>
    <n v="4"/>
    <x v="437"/>
    <x v="0"/>
    <x v="1983"/>
    <x v="4"/>
    <n v="443"/>
    <s v="MR"/>
    <x v="12"/>
    <x v="3"/>
    <x v="3"/>
    <x v="1"/>
    <x v="1"/>
    <x v="0"/>
  </r>
  <r>
    <n v="5"/>
    <x v="437"/>
    <x v="0"/>
    <x v="1984"/>
    <x v="43"/>
    <n v="6557"/>
    <s v="MR"/>
    <x v="14"/>
    <x v="4"/>
    <x v="3"/>
    <x v="1"/>
    <x v="1"/>
    <x v="0"/>
  </r>
  <r>
    <n v="6"/>
    <x v="437"/>
    <x v="0"/>
    <x v="1985"/>
    <x v="58"/>
    <n v="1075"/>
    <s v="MR"/>
    <x v="14"/>
    <x v="4"/>
    <x v="3"/>
    <x v="1"/>
    <x v="1"/>
    <x v="0"/>
  </r>
  <r>
    <n v="1"/>
    <x v="437"/>
    <x v="2"/>
    <x v="1978"/>
    <x v="29"/>
    <n v="3093"/>
    <s v="PR-REV"/>
    <x v="13"/>
    <x v="4"/>
    <x v="3"/>
    <x v="1"/>
    <x v="1"/>
    <x v="2"/>
  </r>
  <r>
    <n v="1"/>
    <x v="437"/>
    <x v="5"/>
    <x v="1969"/>
    <x v="1"/>
    <n v="1802"/>
    <s v="DP"/>
    <x v="7"/>
    <x v="5"/>
    <x v="3"/>
    <x v="1"/>
    <x v="1"/>
    <x v="0"/>
  </r>
  <r>
    <n v="2"/>
    <x v="437"/>
    <x v="5"/>
    <x v="1980"/>
    <x v="1"/>
    <n v="160"/>
    <s v="DP"/>
    <x v="29"/>
    <x v="2"/>
    <x v="3"/>
    <x v="1"/>
    <x v="1"/>
    <x v="1"/>
  </r>
  <r>
    <n v="3"/>
    <x v="437"/>
    <x v="5"/>
    <x v="1972"/>
    <x v="1"/>
    <n v="2378"/>
    <s v="DP"/>
    <x v="1"/>
    <x v="1"/>
    <x v="3"/>
    <x v="1"/>
    <x v="1"/>
    <x v="0"/>
  </r>
  <r>
    <n v="4"/>
    <x v="437"/>
    <x v="5"/>
    <x v="1973"/>
    <x v="1"/>
    <n v="108"/>
    <s v="DP"/>
    <x v="3"/>
    <x v="3"/>
    <x v="3"/>
    <x v="1"/>
    <x v="1"/>
    <x v="0"/>
  </r>
  <r>
    <n v="5"/>
    <x v="437"/>
    <x v="5"/>
    <x v="1974"/>
    <x v="1"/>
    <n v="119"/>
    <s v="DP"/>
    <x v="4"/>
    <x v="3"/>
    <x v="3"/>
    <x v="1"/>
    <x v="1"/>
    <x v="0"/>
  </r>
  <r>
    <n v="6"/>
    <x v="437"/>
    <x v="5"/>
    <x v="1975"/>
    <x v="1"/>
    <n v="2631"/>
    <s v="DP"/>
    <x v="8"/>
    <x v="6"/>
    <x v="3"/>
    <x v="1"/>
    <x v="1"/>
    <x v="0"/>
  </r>
  <r>
    <n v="7"/>
    <x v="437"/>
    <x v="5"/>
    <x v="1976"/>
    <x v="1"/>
    <n v="2193"/>
    <s v="DP"/>
    <x v="8"/>
    <x v="6"/>
    <x v="3"/>
    <x v="1"/>
    <x v="1"/>
    <x v="0"/>
  </r>
  <r>
    <n v="1"/>
    <x v="438"/>
    <x v="0"/>
    <x v="1985"/>
    <x v="58"/>
    <n v="5265"/>
    <s v="MR"/>
    <x v="14"/>
    <x v="4"/>
    <x v="3"/>
    <x v="1"/>
    <x v="1"/>
    <x v="0"/>
  </r>
  <r>
    <n v="2"/>
    <x v="438"/>
    <x v="0"/>
    <x v="1986"/>
    <x v="56"/>
    <n v="6613"/>
    <s v="MR"/>
    <x v="14"/>
    <x v="4"/>
    <x v="3"/>
    <x v="1"/>
    <x v="1"/>
    <x v="0"/>
  </r>
  <r>
    <n v="3"/>
    <x v="438"/>
    <x v="0"/>
    <x v="1987"/>
    <x v="4"/>
    <n v="366"/>
    <s v="MR"/>
    <x v="12"/>
    <x v="3"/>
    <x v="3"/>
    <x v="1"/>
    <x v="1"/>
    <x v="0"/>
  </r>
  <r>
    <n v="1"/>
    <x v="438"/>
    <x v="2"/>
    <x v="1978"/>
    <x v="29"/>
    <n v="5305"/>
    <s v="PR-REV"/>
    <x v="13"/>
    <x v="4"/>
    <x v="3"/>
    <x v="1"/>
    <x v="1"/>
    <x v="2"/>
  </r>
  <r>
    <n v="1"/>
    <x v="438"/>
    <x v="5"/>
    <x v="1976"/>
    <x v="1"/>
    <n v="1114"/>
    <s v="DP"/>
    <x v="8"/>
    <x v="6"/>
    <x v="3"/>
    <x v="1"/>
    <x v="1"/>
    <x v="0"/>
  </r>
  <r>
    <n v="2"/>
    <x v="438"/>
    <x v="5"/>
    <x v="1981"/>
    <x v="1"/>
    <n v="190"/>
    <s v="DP"/>
    <x v="4"/>
    <x v="3"/>
    <x v="3"/>
    <x v="1"/>
    <x v="1"/>
    <x v="0"/>
  </r>
  <r>
    <n v="3"/>
    <x v="438"/>
    <x v="5"/>
    <x v="1982"/>
    <x v="1"/>
    <n v="2131"/>
    <s v="DP"/>
    <x v="12"/>
    <x v="3"/>
    <x v="3"/>
    <x v="1"/>
    <x v="1"/>
    <x v="0"/>
  </r>
  <r>
    <n v="1"/>
    <x v="412"/>
    <x v="0"/>
    <x v="1988"/>
    <x v="63"/>
    <n v="5899"/>
    <s v="TUNDLA"/>
    <x v="0"/>
    <x v="0"/>
    <x v="3"/>
    <x v="1"/>
    <x v="1"/>
    <x v="0"/>
  </r>
  <r>
    <n v="1"/>
    <x v="413"/>
    <x v="0"/>
    <x v="1988"/>
    <x v="63"/>
    <n v="1110"/>
    <s v="TUNDLA"/>
    <x v="0"/>
    <x v="0"/>
    <x v="3"/>
    <x v="1"/>
    <x v="1"/>
    <x v="0"/>
  </r>
  <r>
    <n v="1"/>
    <x v="439"/>
    <x v="0"/>
    <x v="1989"/>
    <x v="3"/>
    <n v="100"/>
    <s v="TUNDLA"/>
    <x v="4"/>
    <x v="3"/>
    <x v="3"/>
    <x v="1"/>
    <x v="1"/>
    <x v="0"/>
  </r>
  <r>
    <n v="2"/>
    <x v="439"/>
    <x v="0"/>
    <x v="1567"/>
    <x v="31"/>
    <n v="3101"/>
    <s v="TUNDLA"/>
    <x v="3"/>
    <x v="3"/>
    <x v="3"/>
    <x v="1"/>
    <x v="1"/>
    <x v="0"/>
  </r>
  <r>
    <n v="3"/>
    <x v="439"/>
    <x v="0"/>
    <x v="1568"/>
    <x v="3"/>
    <n v="100"/>
    <s v="TUNDLA"/>
    <x v="4"/>
    <x v="3"/>
    <x v="3"/>
    <x v="1"/>
    <x v="1"/>
    <x v="0"/>
  </r>
  <r>
    <n v="4"/>
    <x v="439"/>
    <x v="0"/>
    <x v="1990"/>
    <x v="2"/>
    <n v="4016"/>
    <s v="TUNDLA"/>
    <x v="0"/>
    <x v="0"/>
    <x v="3"/>
    <x v="1"/>
    <x v="1"/>
    <x v="0"/>
  </r>
  <r>
    <n v="1"/>
    <x v="421"/>
    <x v="0"/>
    <x v="1990"/>
    <x v="2"/>
    <n v="3045"/>
    <s v="TUNDLA"/>
    <x v="0"/>
    <x v="0"/>
    <x v="3"/>
    <x v="1"/>
    <x v="1"/>
    <x v="0"/>
  </r>
  <r>
    <n v="1"/>
    <x v="426"/>
    <x v="0"/>
    <x v="1887"/>
    <x v="63"/>
    <n v="4979"/>
    <s v="TUNDLA"/>
    <x v="0"/>
    <x v="0"/>
    <x v="3"/>
    <x v="1"/>
    <x v="1"/>
    <x v="0"/>
  </r>
  <r>
    <n v="1"/>
    <x v="432"/>
    <x v="0"/>
    <x v="1991"/>
    <x v="16"/>
    <n v="100"/>
    <s v="TUNDLA"/>
    <x v="4"/>
    <x v="3"/>
    <x v="3"/>
    <x v="1"/>
    <x v="1"/>
    <x v="0"/>
  </r>
  <r>
    <n v="2"/>
    <x v="432"/>
    <x v="0"/>
    <x v="1992"/>
    <x v="55"/>
    <n v="1800"/>
    <s v="TUNDLA"/>
    <x v="3"/>
    <x v="3"/>
    <x v="3"/>
    <x v="1"/>
    <x v="1"/>
    <x v="0"/>
  </r>
  <r>
    <n v="3"/>
    <x v="432"/>
    <x v="0"/>
    <x v="1573"/>
    <x v="16"/>
    <n v="100"/>
    <s v="TUNDLA"/>
    <x v="4"/>
    <x v="3"/>
    <x v="3"/>
    <x v="1"/>
    <x v="1"/>
    <x v="0"/>
  </r>
  <r>
    <n v="4"/>
    <x v="432"/>
    <x v="0"/>
    <x v="1993"/>
    <x v="49"/>
    <n v="3955"/>
    <s v="TUNDLA"/>
    <x v="8"/>
    <x v="6"/>
    <x v="3"/>
    <x v="1"/>
    <x v="1"/>
    <x v="0"/>
  </r>
  <r>
    <n v="1"/>
    <x v="433"/>
    <x v="0"/>
    <x v="1993"/>
    <x v="49"/>
    <n v="3045"/>
    <s v="TUNDLA"/>
    <x v="8"/>
    <x v="6"/>
    <x v="3"/>
    <x v="1"/>
    <x v="1"/>
    <x v="0"/>
  </r>
  <r>
    <n v="2"/>
    <x v="433"/>
    <x v="0"/>
    <x v="1994"/>
    <x v="16"/>
    <n v="100"/>
    <s v="TUNDLA"/>
    <x v="4"/>
    <x v="3"/>
    <x v="3"/>
    <x v="1"/>
    <x v="1"/>
    <x v="0"/>
  </r>
  <r>
    <n v="3"/>
    <x v="433"/>
    <x v="0"/>
    <x v="1995"/>
    <x v="55"/>
    <n v="822"/>
    <s v="TUNDLA"/>
    <x v="3"/>
    <x v="3"/>
    <x v="3"/>
    <x v="1"/>
    <x v="1"/>
    <x v="0"/>
  </r>
  <r>
    <n v="4"/>
    <x v="433"/>
    <x v="0"/>
    <x v="1996"/>
    <x v="16"/>
    <n v="90"/>
    <s v="TUNDLA"/>
    <x v="4"/>
    <x v="3"/>
    <x v="3"/>
    <x v="1"/>
    <x v="1"/>
    <x v="0"/>
  </r>
  <r>
    <n v="5"/>
    <x v="433"/>
    <x v="0"/>
    <x v="1997"/>
    <x v="63"/>
    <n v="3465"/>
    <s v="TUNDLA"/>
    <x v="0"/>
    <x v="0"/>
    <x v="3"/>
    <x v="1"/>
    <x v="1"/>
    <x v="0"/>
  </r>
  <r>
    <n v="1"/>
    <x v="434"/>
    <x v="0"/>
    <x v="1997"/>
    <x v="63"/>
    <n v="3539"/>
    <s v="TUNDLA"/>
    <x v="0"/>
    <x v="0"/>
    <x v="3"/>
    <x v="1"/>
    <x v="1"/>
    <x v="0"/>
  </r>
  <r>
    <n v="2"/>
    <x v="434"/>
    <x v="0"/>
    <x v="1998"/>
    <x v="16"/>
    <n v="63"/>
    <s v="TUNDLA"/>
    <x v="4"/>
    <x v="3"/>
    <x v="3"/>
    <x v="1"/>
    <x v="1"/>
    <x v="0"/>
  </r>
  <r>
    <n v="1"/>
    <x v="437"/>
    <x v="0"/>
    <x v="1999"/>
    <x v="2"/>
    <n v="2516"/>
    <s v="TUNDLA"/>
    <x v="0"/>
    <x v="0"/>
    <x v="3"/>
    <x v="1"/>
    <x v="1"/>
    <x v="0"/>
  </r>
  <r>
    <n v="2"/>
    <x v="437"/>
    <x v="0"/>
    <x v="2000"/>
    <x v="109"/>
    <n v="3622"/>
    <s v="TUNDLA"/>
    <x v="0"/>
    <x v="0"/>
    <x v="3"/>
    <x v="1"/>
    <x v="1"/>
    <x v="0"/>
  </r>
  <r>
    <n v="1"/>
    <x v="415"/>
    <x v="0"/>
    <x v="1991"/>
    <x v="3"/>
    <n v="160"/>
    <s v="BHARATPUR"/>
    <x v="4"/>
    <x v="3"/>
    <x v="3"/>
    <x v="1"/>
    <x v="1"/>
    <x v="0"/>
  </r>
  <r>
    <n v="2"/>
    <x v="415"/>
    <x v="0"/>
    <x v="1572"/>
    <x v="62"/>
    <n v="2934"/>
    <s v="BHARATPUR"/>
    <x v="8"/>
    <x v="6"/>
    <x v="3"/>
    <x v="1"/>
    <x v="1"/>
    <x v="0"/>
  </r>
  <r>
    <n v="3"/>
    <x v="415"/>
    <x v="0"/>
    <x v="2001"/>
    <x v="49"/>
    <n v="707"/>
    <s v="BHARATPUR"/>
    <x v="8"/>
    <x v="6"/>
    <x v="3"/>
    <x v="1"/>
    <x v="1"/>
    <x v="0"/>
  </r>
  <r>
    <n v="4"/>
    <x v="415"/>
    <x v="0"/>
    <x v="2002"/>
    <x v="3"/>
    <n v="80"/>
    <s v="BHARATPUR"/>
    <x v="4"/>
    <x v="3"/>
    <x v="3"/>
    <x v="1"/>
    <x v="1"/>
    <x v="0"/>
  </r>
  <r>
    <n v="5"/>
    <x v="415"/>
    <x v="0"/>
    <x v="2003"/>
    <x v="55"/>
    <n v="307"/>
    <s v="BHARATPUR"/>
    <x v="3"/>
    <x v="3"/>
    <x v="3"/>
    <x v="1"/>
    <x v="1"/>
    <x v="0"/>
  </r>
  <r>
    <n v="1"/>
    <x v="416"/>
    <x v="0"/>
    <x v="2003"/>
    <x v="55"/>
    <n v="405"/>
    <s v="BHARATPUR"/>
    <x v="3"/>
    <x v="3"/>
    <x v="3"/>
    <x v="1"/>
    <x v="1"/>
    <x v="0"/>
  </r>
  <r>
    <n v="2"/>
    <x v="416"/>
    <x v="0"/>
    <x v="1577"/>
    <x v="3"/>
    <n v="82"/>
    <s v="BHARATPUR"/>
    <x v="4"/>
    <x v="3"/>
    <x v="3"/>
    <x v="1"/>
    <x v="1"/>
    <x v="0"/>
  </r>
  <r>
    <n v="1"/>
    <x v="417"/>
    <x v="0"/>
    <x v="2004"/>
    <x v="15"/>
    <n v="3420"/>
    <s v="BHARATPUR"/>
    <x v="0"/>
    <x v="0"/>
    <x v="3"/>
    <x v="1"/>
    <x v="1"/>
    <x v="0"/>
  </r>
  <r>
    <n v="1"/>
    <x v="420"/>
    <x v="0"/>
    <x v="1997"/>
    <x v="2"/>
    <n v="1303"/>
    <s v="BHARATPUR"/>
    <x v="0"/>
    <x v="0"/>
    <x v="3"/>
    <x v="1"/>
    <x v="1"/>
    <x v="0"/>
  </r>
  <r>
    <n v="1"/>
    <x v="427"/>
    <x v="0"/>
    <x v="1998"/>
    <x v="3"/>
    <n v="150"/>
    <s v="BHARATPUR"/>
    <x v="4"/>
    <x v="3"/>
    <x v="3"/>
    <x v="1"/>
    <x v="1"/>
    <x v="0"/>
  </r>
  <r>
    <n v="2"/>
    <x v="427"/>
    <x v="0"/>
    <x v="2005"/>
    <x v="49"/>
    <n v="1500"/>
    <s v="BHARATPUR"/>
    <x v="8"/>
    <x v="6"/>
    <x v="3"/>
    <x v="1"/>
    <x v="1"/>
    <x v="0"/>
  </r>
  <r>
    <n v="3"/>
    <x v="427"/>
    <x v="0"/>
    <x v="2006"/>
    <x v="49"/>
    <n v="300"/>
    <s v="BHARATPUR"/>
    <x v="36"/>
    <x v="7"/>
    <x v="3"/>
    <x v="1"/>
    <x v="1"/>
    <x v="0"/>
  </r>
  <r>
    <n v="4"/>
    <x v="427"/>
    <x v="0"/>
    <x v="2007"/>
    <x v="49"/>
    <n v="309"/>
    <s v="BHARATPUR"/>
    <x v="8"/>
    <x v="6"/>
    <x v="3"/>
    <x v="1"/>
    <x v="1"/>
    <x v="0"/>
  </r>
  <r>
    <n v="5"/>
    <x v="427"/>
    <x v="0"/>
    <x v="2008"/>
    <x v="38"/>
    <n v="819"/>
    <s v="BHARATPUR"/>
    <x v="8"/>
    <x v="6"/>
    <x v="3"/>
    <x v="1"/>
    <x v="1"/>
    <x v="0"/>
  </r>
  <r>
    <n v="1"/>
    <x v="428"/>
    <x v="0"/>
    <x v="2008"/>
    <x v="38"/>
    <n v="972"/>
    <s v="BHARATPUR"/>
    <x v="8"/>
    <x v="6"/>
    <x v="3"/>
    <x v="1"/>
    <x v="1"/>
    <x v="0"/>
  </r>
  <r>
    <n v="2"/>
    <x v="428"/>
    <x v="0"/>
    <x v="2009"/>
    <x v="3"/>
    <n v="80"/>
    <s v="BHARATPUR"/>
    <x v="4"/>
    <x v="3"/>
    <x v="3"/>
    <x v="1"/>
    <x v="1"/>
    <x v="0"/>
  </r>
  <r>
    <n v="3"/>
    <x v="428"/>
    <x v="0"/>
    <x v="2010"/>
    <x v="17"/>
    <n v="2840"/>
    <s v="BHARATPUR"/>
    <x v="3"/>
    <x v="3"/>
    <x v="3"/>
    <x v="1"/>
    <x v="1"/>
    <x v="0"/>
  </r>
  <r>
    <n v="4"/>
    <x v="428"/>
    <x v="0"/>
    <x v="2011"/>
    <x v="3"/>
    <n v="74"/>
    <s v="BHARATPUR"/>
    <x v="4"/>
    <x v="3"/>
    <x v="3"/>
    <x v="1"/>
    <x v="1"/>
    <x v="0"/>
  </r>
  <r>
    <n v="1"/>
    <x v="435"/>
    <x v="0"/>
    <x v="2012"/>
    <x v="27"/>
    <n v="3126"/>
    <s v="BHARATPUR"/>
    <x v="8"/>
    <x v="6"/>
    <x v="3"/>
    <x v="1"/>
    <x v="1"/>
    <x v="0"/>
  </r>
  <r>
    <n v="2"/>
    <x v="435"/>
    <x v="0"/>
    <x v="2013"/>
    <x v="38"/>
    <n v="376"/>
    <s v="BHARATPUR"/>
    <x v="8"/>
    <x v="6"/>
    <x v="3"/>
    <x v="1"/>
    <x v="1"/>
    <x v="0"/>
  </r>
  <r>
    <n v="3"/>
    <x v="435"/>
    <x v="0"/>
    <x v="2014"/>
    <x v="3"/>
    <n v="162"/>
    <s v="BHARATPUR"/>
    <x v="4"/>
    <x v="3"/>
    <x v="3"/>
    <x v="1"/>
    <x v="1"/>
    <x v="0"/>
  </r>
  <r>
    <n v="4"/>
    <x v="435"/>
    <x v="0"/>
    <x v="2015"/>
    <x v="2"/>
    <n v="347"/>
    <s v="BHARATPUR"/>
    <x v="0"/>
    <x v="0"/>
    <x v="3"/>
    <x v="1"/>
    <x v="1"/>
    <x v="0"/>
  </r>
  <r>
    <n v="1"/>
    <x v="436"/>
    <x v="0"/>
    <x v="2015"/>
    <x v="2"/>
    <n v="5031"/>
    <s v="BHARATPUR"/>
    <x v="0"/>
    <x v="0"/>
    <x v="3"/>
    <x v="1"/>
    <x v="1"/>
    <x v="0"/>
  </r>
  <r>
    <n v="1"/>
    <x v="437"/>
    <x v="0"/>
    <x v="2015"/>
    <x v="2"/>
    <n v="38"/>
    <s v="BHARATPUR"/>
    <x v="0"/>
    <x v="0"/>
    <x v="3"/>
    <x v="1"/>
    <x v="1"/>
    <x v="0"/>
  </r>
  <r>
    <n v="1"/>
    <x v="440"/>
    <x v="0"/>
    <x v="1987"/>
    <x v="4"/>
    <n v="301"/>
    <s v="MR"/>
    <x v="12"/>
    <x v="3"/>
    <x v="4"/>
    <x v="1"/>
    <x v="1"/>
    <x v="0"/>
  </r>
  <r>
    <n v="2"/>
    <x v="440"/>
    <x v="0"/>
    <x v="2016"/>
    <x v="5"/>
    <n v="9939"/>
    <s v="MR"/>
    <x v="1"/>
    <x v="1"/>
    <x v="4"/>
    <x v="1"/>
    <x v="1"/>
    <x v="0"/>
  </r>
  <r>
    <n v="3"/>
    <x v="440"/>
    <x v="0"/>
    <x v="2017"/>
    <x v="4"/>
    <n v="156"/>
    <s v="MR"/>
    <x v="3"/>
    <x v="3"/>
    <x v="4"/>
    <x v="1"/>
    <x v="1"/>
    <x v="0"/>
  </r>
  <r>
    <n v="4"/>
    <x v="440"/>
    <x v="0"/>
    <x v="2018"/>
    <x v="3"/>
    <n v="200"/>
    <s v="MR"/>
    <x v="4"/>
    <x v="3"/>
    <x v="4"/>
    <x v="1"/>
    <x v="1"/>
    <x v="0"/>
  </r>
  <r>
    <n v="5"/>
    <x v="440"/>
    <x v="0"/>
    <x v="2019"/>
    <x v="109"/>
    <n v="2027"/>
    <s v="MR"/>
    <x v="0"/>
    <x v="0"/>
    <x v="4"/>
    <x v="1"/>
    <x v="1"/>
    <x v="0"/>
  </r>
  <r>
    <n v="1"/>
    <x v="440"/>
    <x v="5"/>
    <x v="1984"/>
    <x v="1"/>
    <n v="1512"/>
    <s v="DP"/>
    <x v="14"/>
    <x v="4"/>
    <x v="4"/>
    <x v="1"/>
    <x v="1"/>
    <x v="0"/>
  </r>
  <r>
    <n v="2"/>
    <x v="440"/>
    <x v="5"/>
    <x v="1985"/>
    <x v="1"/>
    <n v="3954"/>
    <s v="DP"/>
    <x v="14"/>
    <x v="4"/>
    <x v="4"/>
    <x v="1"/>
    <x v="1"/>
    <x v="0"/>
  </r>
  <r>
    <n v="3"/>
    <x v="440"/>
    <x v="5"/>
    <x v="1986"/>
    <x v="1"/>
    <n v="921"/>
    <s v="DP"/>
    <x v="14"/>
    <x v="4"/>
    <x v="4"/>
    <x v="1"/>
    <x v="1"/>
    <x v="0"/>
  </r>
  <r>
    <n v="1"/>
    <x v="441"/>
    <x v="0"/>
    <x v="2019"/>
    <x v="109"/>
    <n v="2316"/>
    <s v="MR"/>
    <x v="0"/>
    <x v="0"/>
    <x v="4"/>
    <x v="1"/>
    <x v="1"/>
    <x v="0"/>
  </r>
  <r>
    <n v="2"/>
    <x v="441"/>
    <x v="0"/>
    <x v="2020"/>
    <x v="15"/>
    <n v="7632"/>
    <s v="MR"/>
    <x v="0"/>
    <x v="0"/>
    <x v="4"/>
    <x v="1"/>
    <x v="1"/>
    <x v="0"/>
  </r>
  <r>
    <n v="1"/>
    <x v="441"/>
    <x v="2"/>
    <x v="2021"/>
    <x v="6"/>
    <n v="450"/>
    <s v="PR-REV"/>
    <x v="13"/>
    <x v="4"/>
    <x v="4"/>
    <x v="1"/>
    <x v="1"/>
    <x v="2"/>
  </r>
  <r>
    <n v="2"/>
    <x v="441"/>
    <x v="2"/>
    <x v="2022"/>
    <x v="6"/>
    <n v="2058"/>
    <s v="PR-REV"/>
    <x v="13"/>
    <x v="4"/>
    <x v="4"/>
    <x v="1"/>
    <x v="1"/>
    <x v="2"/>
  </r>
  <r>
    <n v="1"/>
    <x v="441"/>
    <x v="5"/>
    <x v="1986"/>
    <x v="1"/>
    <n v="21"/>
    <s v="DP"/>
    <x v="14"/>
    <x v="4"/>
    <x v="4"/>
    <x v="1"/>
    <x v="1"/>
    <x v="0"/>
  </r>
  <r>
    <n v="2"/>
    <x v="441"/>
    <x v="5"/>
    <x v="1400"/>
    <x v="1"/>
    <n v="46"/>
    <s v="DP"/>
    <x v="9"/>
    <x v="2"/>
    <x v="4"/>
    <x v="1"/>
    <x v="1"/>
    <x v="1"/>
  </r>
  <r>
    <n v="3"/>
    <x v="441"/>
    <x v="5"/>
    <x v="1987"/>
    <x v="1"/>
    <n v="592"/>
    <s v="DP"/>
    <x v="12"/>
    <x v="3"/>
    <x v="4"/>
    <x v="1"/>
    <x v="1"/>
    <x v="0"/>
  </r>
  <r>
    <n v="4"/>
    <x v="441"/>
    <x v="5"/>
    <x v="2023"/>
    <x v="1"/>
    <n v="105"/>
    <s v="DP"/>
    <x v="47"/>
    <x v="2"/>
    <x v="4"/>
    <x v="1"/>
    <x v="1"/>
    <x v="1"/>
  </r>
  <r>
    <n v="5"/>
    <x v="441"/>
    <x v="5"/>
    <x v="2016"/>
    <x v="1"/>
    <n v="4426"/>
    <s v="DP"/>
    <x v="1"/>
    <x v="1"/>
    <x v="4"/>
    <x v="1"/>
    <x v="1"/>
    <x v="0"/>
  </r>
  <r>
    <n v="1"/>
    <x v="442"/>
    <x v="0"/>
    <x v="2020"/>
    <x v="15"/>
    <n v="1243"/>
    <s v="MR"/>
    <x v="0"/>
    <x v="0"/>
    <x v="4"/>
    <x v="1"/>
    <x v="1"/>
    <x v="0"/>
  </r>
  <r>
    <n v="2"/>
    <x v="442"/>
    <x v="0"/>
    <x v="2024"/>
    <x v="2"/>
    <n v="4328"/>
    <s v="MR"/>
    <x v="0"/>
    <x v="0"/>
    <x v="4"/>
    <x v="1"/>
    <x v="1"/>
    <x v="0"/>
  </r>
  <r>
    <n v="1"/>
    <x v="442"/>
    <x v="2"/>
    <x v="2022"/>
    <x v="6"/>
    <n v="5936"/>
    <s v="PR-REV"/>
    <x v="13"/>
    <x v="4"/>
    <x v="4"/>
    <x v="1"/>
    <x v="1"/>
    <x v="2"/>
  </r>
  <r>
    <n v="1"/>
    <x v="442"/>
    <x v="5"/>
    <x v="2016"/>
    <x v="1"/>
    <n v="2452"/>
    <s v="DP"/>
    <x v="1"/>
    <x v="1"/>
    <x v="4"/>
    <x v="1"/>
    <x v="1"/>
    <x v="0"/>
  </r>
  <r>
    <n v="2"/>
    <x v="442"/>
    <x v="5"/>
    <x v="1947"/>
    <x v="37"/>
    <n v="47"/>
    <s v="DP"/>
    <x v="1"/>
    <x v="1"/>
    <x v="4"/>
    <x v="1"/>
    <x v="1"/>
    <x v="0"/>
  </r>
  <r>
    <n v="3"/>
    <x v="442"/>
    <x v="5"/>
    <x v="460"/>
    <x v="37"/>
    <n v="1996"/>
    <s v="DP"/>
    <x v="1"/>
    <x v="1"/>
    <x v="4"/>
    <x v="1"/>
    <x v="1"/>
    <x v="0"/>
  </r>
  <r>
    <n v="4"/>
    <x v="442"/>
    <x v="5"/>
    <x v="1968"/>
    <x v="37"/>
    <n v="676"/>
    <s v="DP"/>
    <x v="1"/>
    <x v="1"/>
    <x v="4"/>
    <x v="1"/>
    <x v="1"/>
    <x v="0"/>
  </r>
  <r>
    <n v="5"/>
    <x v="442"/>
    <x v="5"/>
    <x v="2016"/>
    <x v="37"/>
    <n v="1151"/>
    <s v="DP"/>
    <x v="1"/>
    <x v="1"/>
    <x v="4"/>
    <x v="1"/>
    <x v="1"/>
    <x v="0"/>
  </r>
  <r>
    <n v="1"/>
    <x v="443"/>
    <x v="2"/>
    <x v="2022"/>
    <x v="6"/>
    <n v="1466"/>
    <s v="PR-REV"/>
    <x v="13"/>
    <x v="4"/>
    <x v="4"/>
    <x v="1"/>
    <x v="1"/>
    <x v="2"/>
  </r>
  <r>
    <n v="2"/>
    <x v="443"/>
    <x v="2"/>
    <x v="2025"/>
    <x v="10"/>
    <n v="450"/>
    <s v="PR-REV"/>
    <x v="13"/>
    <x v="4"/>
    <x v="4"/>
    <x v="1"/>
    <x v="1"/>
    <x v="2"/>
  </r>
  <r>
    <n v="3"/>
    <x v="443"/>
    <x v="2"/>
    <x v="2026"/>
    <x v="10"/>
    <n v="1647"/>
    <s v="PR-REV"/>
    <x v="13"/>
    <x v="4"/>
    <x v="4"/>
    <x v="1"/>
    <x v="1"/>
    <x v="2"/>
  </r>
  <r>
    <n v="1"/>
    <x v="443"/>
    <x v="5"/>
    <x v="2016"/>
    <x v="37"/>
    <n v="1256"/>
    <s v="DP"/>
    <x v="1"/>
    <x v="1"/>
    <x v="4"/>
    <x v="1"/>
    <x v="1"/>
    <x v="0"/>
  </r>
  <r>
    <n v="1"/>
    <x v="444"/>
    <x v="0"/>
    <x v="2027"/>
    <x v="3"/>
    <n v="200"/>
    <s v="MR"/>
    <x v="4"/>
    <x v="3"/>
    <x v="4"/>
    <x v="1"/>
    <x v="1"/>
    <x v="0"/>
  </r>
  <r>
    <n v="2"/>
    <x v="444"/>
    <x v="0"/>
    <x v="2028"/>
    <x v="4"/>
    <n v="151"/>
    <s v="MR"/>
    <x v="3"/>
    <x v="3"/>
    <x v="4"/>
    <x v="1"/>
    <x v="1"/>
    <x v="0"/>
  </r>
  <r>
    <n v="3"/>
    <x v="444"/>
    <x v="0"/>
    <x v="2029"/>
    <x v="22"/>
    <n v="1583"/>
    <s v="MR"/>
    <x v="1"/>
    <x v="1"/>
    <x v="4"/>
    <x v="1"/>
    <x v="1"/>
    <x v="0"/>
  </r>
  <r>
    <n v="1"/>
    <x v="444"/>
    <x v="2"/>
    <x v="2026"/>
    <x v="10"/>
    <n v="6044"/>
    <s v="PR-REV"/>
    <x v="13"/>
    <x v="4"/>
    <x v="4"/>
    <x v="1"/>
    <x v="1"/>
    <x v="2"/>
  </r>
  <r>
    <n v="1"/>
    <x v="444"/>
    <x v="5"/>
    <x v="2017"/>
    <x v="1"/>
    <n v="71"/>
    <s v="DP"/>
    <x v="3"/>
    <x v="3"/>
    <x v="4"/>
    <x v="1"/>
    <x v="1"/>
    <x v="0"/>
  </r>
  <r>
    <n v="2"/>
    <x v="444"/>
    <x v="5"/>
    <x v="2018"/>
    <x v="1"/>
    <n v="114"/>
    <s v="DP"/>
    <x v="4"/>
    <x v="3"/>
    <x v="4"/>
    <x v="1"/>
    <x v="1"/>
    <x v="0"/>
  </r>
  <r>
    <n v="3"/>
    <x v="444"/>
    <x v="5"/>
    <x v="2019"/>
    <x v="1"/>
    <n v="1007"/>
    <s v="DP"/>
    <x v="0"/>
    <x v="0"/>
    <x v="4"/>
    <x v="1"/>
    <x v="1"/>
    <x v="0"/>
  </r>
  <r>
    <n v="1"/>
    <x v="445"/>
    <x v="0"/>
    <x v="2029"/>
    <x v="22"/>
    <n v="6535"/>
    <s v="MR"/>
    <x v="1"/>
    <x v="1"/>
    <x v="4"/>
    <x v="1"/>
    <x v="1"/>
    <x v="0"/>
  </r>
  <r>
    <n v="2"/>
    <x v="445"/>
    <x v="0"/>
    <x v="2030"/>
    <x v="50"/>
    <n v="3256"/>
    <s v="MR"/>
    <x v="7"/>
    <x v="5"/>
    <x v="4"/>
    <x v="1"/>
    <x v="1"/>
    <x v="0"/>
  </r>
  <r>
    <n v="3"/>
    <x v="445"/>
    <x v="0"/>
    <x v="2031"/>
    <x v="85"/>
    <n v="3102"/>
    <s v="MR"/>
    <x v="1"/>
    <x v="1"/>
    <x v="4"/>
    <x v="1"/>
    <x v="1"/>
    <x v="0"/>
  </r>
  <r>
    <n v="1"/>
    <x v="445"/>
    <x v="2"/>
    <x v="2026"/>
    <x v="10"/>
    <n v="1878"/>
    <s v="PR-REV"/>
    <x v="13"/>
    <x v="4"/>
    <x v="4"/>
    <x v="1"/>
    <x v="1"/>
    <x v="2"/>
  </r>
  <r>
    <n v="2"/>
    <x v="445"/>
    <x v="2"/>
    <x v="2032"/>
    <x v="29"/>
    <n v="450"/>
    <s v="PR-REV"/>
    <x v="13"/>
    <x v="4"/>
    <x v="4"/>
    <x v="1"/>
    <x v="1"/>
    <x v="2"/>
  </r>
  <r>
    <n v="3"/>
    <x v="445"/>
    <x v="2"/>
    <x v="2033"/>
    <x v="29"/>
    <n v="1248"/>
    <s v="PR-REV"/>
    <x v="13"/>
    <x v="4"/>
    <x v="4"/>
    <x v="1"/>
    <x v="1"/>
    <x v="2"/>
  </r>
  <r>
    <n v="1"/>
    <x v="445"/>
    <x v="5"/>
    <x v="2019"/>
    <x v="1"/>
    <n v="1640"/>
    <s v="DP"/>
    <x v="0"/>
    <x v="0"/>
    <x v="4"/>
    <x v="1"/>
    <x v="1"/>
    <x v="0"/>
  </r>
  <r>
    <n v="2"/>
    <x v="445"/>
    <x v="5"/>
    <x v="2020"/>
    <x v="1"/>
    <n v="6179"/>
    <s v="DP"/>
    <x v="0"/>
    <x v="0"/>
    <x v="4"/>
    <x v="1"/>
    <x v="1"/>
    <x v="0"/>
  </r>
  <r>
    <n v="3"/>
    <x v="445"/>
    <x v="5"/>
    <x v="2024"/>
    <x v="1"/>
    <n v="852"/>
    <s v="DP"/>
    <x v="0"/>
    <x v="0"/>
    <x v="4"/>
    <x v="1"/>
    <x v="1"/>
    <x v="0"/>
  </r>
  <r>
    <n v="1"/>
    <x v="446"/>
    <x v="0"/>
    <x v="2031"/>
    <x v="85"/>
    <n v="4042"/>
    <s v="MR"/>
    <x v="1"/>
    <x v="1"/>
    <x v="4"/>
    <x v="1"/>
    <x v="1"/>
    <x v="0"/>
  </r>
  <r>
    <n v="2"/>
    <x v="446"/>
    <x v="0"/>
    <x v="2034"/>
    <x v="4"/>
    <n v="150"/>
    <s v="MR"/>
    <x v="3"/>
    <x v="3"/>
    <x v="4"/>
    <x v="1"/>
    <x v="1"/>
    <x v="0"/>
  </r>
  <r>
    <n v="3"/>
    <x v="446"/>
    <x v="0"/>
    <x v="2035"/>
    <x v="16"/>
    <n v="296"/>
    <s v="MR"/>
    <x v="4"/>
    <x v="3"/>
    <x v="4"/>
    <x v="1"/>
    <x v="1"/>
    <x v="0"/>
  </r>
  <r>
    <n v="4"/>
    <x v="446"/>
    <x v="0"/>
    <x v="2036"/>
    <x v="9"/>
    <n v="6831"/>
    <s v="MR"/>
    <x v="8"/>
    <x v="6"/>
    <x v="4"/>
    <x v="1"/>
    <x v="1"/>
    <x v="0"/>
  </r>
  <r>
    <n v="5"/>
    <x v="446"/>
    <x v="0"/>
    <x v="524"/>
    <x v="62"/>
    <n v="40"/>
    <s v="MR"/>
    <x v="8"/>
    <x v="6"/>
    <x v="4"/>
    <x v="1"/>
    <x v="1"/>
    <x v="0"/>
  </r>
  <r>
    <n v="1"/>
    <x v="446"/>
    <x v="2"/>
    <x v="2037"/>
    <x v="29"/>
    <n v="2531"/>
    <s v="PR-REV"/>
    <x v="13"/>
    <x v="4"/>
    <x v="4"/>
    <x v="1"/>
    <x v="1"/>
    <x v="2"/>
  </r>
  <r>
    <n v="1"/>
    <x v="446"/>
    <x v="5"/>
    <x v="2024"/>
    <x v="1"/>
    <n v="418"/>
    <s v="DP"/>
    <x v="0"/>
    <x v="0"/>
    <x v="4"/>
    <x v="1"/>
    <x v="1"/>
    <x v="0"/>
  </r>
  <r>
    <n v="2"/>
    <x v="446"/>
    <x v="5"/>
    <x v="454"/>
    <x v="1"/>
    <n v="40"/>
    <s v="DP"/>
    <x v="24"/>
    <x v="2"/>
    <x v="4"/>
    <x v="1"/>
    <x v="1"/>
    <x v="1"/>
  </r>
  <r>
    <n v="3"/>
    <x v="446"/>
    <x v="5"/>
    <x v="2027"/>
    <x v="1"/>
    <n v="150"/>
    <s v="DP"/>
    <x v="4"/>
    <x v="3"/>
    <x v="4"/>
    <x v="1"/>
    <x v="1"/>
    <x v="0"/>
  </r>
  <r>
    <n v="4"/>
    <x v="446"/>
    <x v="5"/>
    <x v="2028"/>
    <x v="1"/>
    <n v="62"/>
    <s v="DP"/>
    <x v="3"/>
    <x v="3"/>
    <x v="4"/>
    <x v="1"/>
    <x v="1"/>
    <x v="0"/>
  </r>
  <r>
    <n v="5"/>
    <x v="446"/>
    <x v="5"/>
    <x v="1942"/>
    <x v="1"/>
    <n v="131"/>
    <s v="DP"/>
    <x v="30"/>
    <x v="2"/>
    <x v="4"/>
    <x v="1"/>
    <x v="1"/>
    <x v="1"/>
  </r>
  <r>
    <n v="6"/>
    <x v="446"/>
    <x v="5"/>
    <x v="2029"/>
    <x v="1"/>
    <n v="4530"/>
    <s v="DP"/>
    <x v="1"/>
    <x v="1"/>
    <x v="4"/>
    <x v="1"/>
    <x v="1"/>
    <x v="0"/>
  </r>
  <r>
    <n v="1"/>
    <x v="447"/>
    <x v="0"/>
    <x v="524"/>
    <x v="62"/>
    <n v="6080"/>
    <s v="MR"/>
    <x v="8"/>
    <x v="6"/>
    <x v="4"/>
    <x v="1"/>
    <x v="1"/>
    <x v="0"/>
  </r>
  <r>
    <n v="2"/>
    <x v="447"/>
    <x v="0"/>
    <x v="525"/>
    <x v="27"/>
    <n v="2057"/>
    <s v="MR"/>
    <x v="8"/>
    <x v="6"/>
    <x v="4"/>
    <x v="1"/>
    <x v="1"/>
    <x v="0"/>
  </r>
  <r>
    <n v="3"/>
    <x v="447"/>
    <x v="0"/>
    <x v="2038"/>
    <x v="16"/>
    <n v="407"/>
    <s v="MR"/>
    <x v="4"/>
    <x v="3"/>
    <x v="4"/>
    <x v="1"/>
    <x v="1"/>
    <x v="0"/>
  </r>
  <r>
    <n v="4"/>
    <x v="447"/>
    <x v="0"/>
    <x v="2039"/>
    <x v="86"/>
    <n v="1122"/>
    <s v="MR"/>
    <x v="0"/>
    <x v="0"/>
    <x v="4"/>
    <x v="1"/>
    <x v="1"/>
    <x v="0"/>
  </r>
  <r>
    <n v="1"/>
    <x v="447"/>
    <x v="2"/>
    <x v="2040"/>
    <x v="14"/>
    <n v="450"/>
    <s v="PR-REV"/>
    <x v="13"/>
    <x v="4"/>
    <x v="4"/>
    <x v="1"/>
    <x v="1"/>
    <x v="2"/>
  </r>
  <r>
    <n v="2"/>
    <x v="447"/>
    <x v="2"/>
    <x v="2041"/>
    <x v="14"/>
    <n v="2693"/>
    <s v="PR-REV"/>
    <x v="13"/>
    <x v="4"/>
    <x v="4"/>
    <x v="1"/>
    <x v="1"/>
    <x v="2"/>
  </r>
  <r>
    <n v="1"/>
    <x v="447"/>
    <x v="5"/>
    <x v="2029"/>
    <x v="1"/>
    <n v="68"/>
    <s v="DP"/>
    <x v="1"/>
    <x v="1"/>
    <x v="4"/>
    <x v="1"/>
    <x v="1"/>
    <x v="0"/>
  </r>
  <r>
    <n v="2"/>
    <x v="447"/>
    <x v="5"/>
    <x v="2030"/>
    <x v="1"/>
    <n v="3174"/>
    <s v="DP"/>
    <x v="7"/>
    <x v="5"/>
    <x v="4"/>
    <x v="1"/>
    <x v="1"/>
    <x v="0"/>
  </r>
  <r>
    <n v="3"/>
    <x v="447"/>
    <x v="5"/>
    <x v="2031"/>
    <x v="1"/>
    <n v="4898"/>
    <s v="DP"/>
    <x v="1"/>
    <x v="1"/>
    <x v="4"/>
    <x v="1"/>
    <x v="1"/>
    <x v="0"/>
  </r>
  <r>
    <n v="1"/>
    <x v="448"/>
    <x v="0"/>
    <x v="2039"/>
    <x v="86"/>
    <n v="8878"/>
    <s v="MR"/>
    <x v="0"/>
    <x v="0"/>
    <x v="4"/>
    <x v="1"/>
    <x v="1"/>
    <x v="0"/>
  </r>
  <r>
    <n v="2"/>
    <x v="448"/>
    <x v="0"/>
    <x v="528"/>
    <x v="16"/>
    <n v="140"/>
    <s v="MR"/>
    <x v="4"/>
    <x v="3"/>
    <x v="4"/>
    <x v="1"/>
    <x v="1"/>
    <x v="0"/>
  </r>
  <r>
    <n v="3"/>
    <x v="448"/>
    <x v="0"/>
    <x v="529"/>
    <x v="4"/>
    <n v="148"/>
    <s v="MR"/>
    <x v="3"/>
    <x v="3"/>
    <x v="4"/>
    <x v="1"/>
    <x v="1"/>
    <x v="0"/>
  </r>
  <r>
    <n v="4"/>
    <x v="448"/>
    <x v="0"/>
    <x v="530"/>
    <x v="5"/>
    <n v="1767"/>
    <s v="MR"/>
    <x v="1"/>
    <x v="1"/>
    <x v="4"/>
    <x v="1"/>
    <x v="1"/>
    <x v="0"/>
  </r>
  <r>
    <n v="1"/>
    <x v="448"/>
    <x v="2"/>
    <x v="2041"/>
    <x v="14"/>
    <n v="6064"/>
    <s v="PR-REV"/>
    <x v="13"/>
    <x v="4"/>
    <x v="4"/>
    <x v="1"/>
    <x v="1"/>
    <x v="2"/>
  </r>
  <r>
    <n v="1"/>
    <x v="448"/>
    <x v="5"/>
    <x v="2031"/>
    <x v="1"/>
    <n v="822"/>
    <s v="DP"/>
    <x v="1"/>
    <x v="1"/>
    <x v="4"/>
    <x v="1"/>
    <x v="1"/>
    <x v="0"/>
  </r>
  <r>
    <n v="2"/>
    <x v="448"/>
    <x v="5"/>
    <x v="2042"/>
    <x v="1"/>
    <n v="147"/>
    <s v="DP"/>
    <x v="45"/>
    <x v="2"/>
    <x v="4"/>
    <x v="1"/>
    <x v="1"/>
    <x v="1"/>
  </r>
  <r>
    <n v="3"/>
    <x v="448"/>
    <x v="5"/>
    <x v="2034"/>
    <x v="1"/>
    <n v="74"/>
    <s v="DP"/>
    <x v="3"/>
    <x v="3"/>
    <x v="4"/>
    <x v="1"/>
    <x v="1"/>
    <x v="0"/>
  </r>
  <r>
    <n v="4"/>
    <x v="448"/>
    <x v="5"/>
    <x v="2035"/>
    <x v="1"/>
    <n v="105"/>
    <s v="DP"/>
    <x v="4"/>
    <x v="3"/>
    <x v="4"/>
    <x v="1"/>
    <x v="1"/>
    <x v="0"/>
  </r>
  <r>
    <n v="1"/>
    <x v="449"/>
    <x v="0"/>
    <x v="530"/>
    <x v="5"/>
    <n v="8227"/>
    <s v="MR"/>
    <x v="1"/>
    <x v="1"/>
    <x v="4"/>
    <x v="1"/>
    <x v="1"/>
    <x v="0"/>
  </r>
  <r>
    <n v="2"/>
    <x v="449"/>
    <x v="0"/>
    <x v="2043"/>
    <x v="31"/>
    <n v="2839"/>
    <s v="MR"/>
    <x v="12"/>
    <x v="3"/>
    <x v="4"/>
    <x v="1"/>
    <x v="1"/>
    <x v="0"/>
  </r>
  <r>
    <n v="3"/>
    <x v="449"/>
    <x v="0"/>
    <x v="2044"/>
    <x v="57"/>
    <n v="1183"/>
    <s v="MR"/>
    <x v="14"/>
    <x v="4"/>
    <x v="4"/>
    <x v="1"/>
    <x v="1"/>
    <x v="0"/>
  </r>
  <r>
    <n v="1"/>
    <x v="449"/>
    <x v="2"/>
    <x v="2041"/>
    <x v="14"/>
    <n v="546"/>
    <s v="PR-REV"/>
    <x v="13"/>
    <x v="4"/>
    <x v="4"/>
    <x v="1"/>
    <x v="1"/>
    <x v="2"/>
  </r>
  <r>
    <n v="2"/>
    <x v="449"/>
    <x v="2"/>
    <x v="2045"/>
    <x v="10"/>
    <n v="2006"/>
    <s v="PR-REV"/>
    <x v="13"/>
    <x v="4"/>
    <x v="4"/>
    <x v="1"/>
    <x v="1"/>
    <x v="2"/>
  </r>
  <r>
    <n v="1"/>
    <x v="449"/>
    <x v="5"/>
    <x v="524"/>
    <x v="1"/>
    <n v="3116"/>
    <s v="DP"/>
    <x v="8"/>
    <x v="6"/>
    <x v="4"/>
    <x v="1"/>
    <x v="1"/>
    <x v="0"/>
  </r>
  <r>
    <n v="2"/>
    <x v="449"/>
    <x v="5"/>
    <x v="525"/>
    <x v="1"/>
    <n v="1894"/>
    <s v="DP"/>
    <x v="8"/>
    <x v="6"/>
    <x v="4"/>
    <x v="1"/>
    <x v="1"/>
    <x v="0"/>
  </r>
  <r>
    <n v="3"/>
    <x v="449"/>
    <x v="5"/>
    <x v="2046"/>
    <x v="1"/>
    <n v="12"/>
    <s v="DP"/>
    <x v="2"/>
    <x v="2"/>
    <x v="4"/>
    <x v="1"/>
    <x v="1"/>
    <x v="1"/>
  </r>
  <r>
    <n v="4"/>
    <x v="449"/>
    <x v="5"/>
    <x v="2038"/>
    <x v="1"/>
    <n v="132"/>
    <s v="DP"/>
    <x v="4"/>
    <x v="3"/>
    <x v="4"/>
    <x v="1"/>
    <x v="1"/>
    <x v="0"/>
  </r>
  <r>
    <n v="5"/>
    <x v="449"/>
    <x v="5"/>
    <x v="2039"/>
    <x v="1"/>
    <n v="1931"/>
    <s v="DP"/>
    <x v="0"/>
    <x v="0"/>
    <x v="4"/>
    <x v="1"/>
    <x v="1"/>
    <x v="0"/>
  </r>
  <r>
    <n v="1"/>
    <x v="450"/>
    <x v="0"/>
    <x v="2044"/>
    <x v="57"/>
    <n v="4514"/>
    <s v="MR"/>
    <x v="14"/>
    <x v="4"/>
    <x v="4"/>
    <x v="1"/>
    <x v="1"/>
    <x v="0"/>
  </r>
  <r>
    <n v="2"/>
    <x v="450"/>
    <x v="0"/>
    <x v="2047"/>
    <x v="58"/>
    <n v="4805"/>
    <s v="MR"/>
    <x v="14"/>
    <x v="4"/>
    <x v="4"/>
    <x v="1"/>
    <x v="1"/>
    <x v="0"/>
  </r>
  <r>
    <n v="3"/>
    <x v="450"/>
    <x v="0"/>
    <x v="2048"/>
    <x v="4"/>
    <n v="600"/>
    <s v="MR"/>
    <x v="12"/>
    <x v="3"/>
    <x v="4"/>
    <x v="1"/>
    <x v="1"/>
    <x v="0"/>
  </r>
  <r>
    <n v="4"/>
    <x v="450"/>
    <x v="0"/>
    <x v="2049"/>
    <x v="3"/>
    <n v="200"/>
    <s v="MR"/>
    <x v="4"/>
    <x v="3"/>
    <x v="4"/>
    <x v="1"/>
    <x v="1"/>
    <x v="0"/>
  </r>
  <r>
    <n v="5"/>
    <x v="450"/>
    <x v="0"/>
    <x v="1289"/>
    <x v="15"/>
    <n v="2646"/>
    <s v="MR"/>
    <x v="0"/>
    <x v="0"/>
    <x v="4"/>
    <x v="1"/>
    <x v="1"/>
    <x v="0"/>
  </r>
  <r>
    <n v="1"/>
    <x v="450"/>
    <x v="2"/>
    <x v="2045"/>
    <x v="39"/>
    <n v="2471"/>
    <s v="PR-REV"/>
    <x v="13"/>
    <x v="4"/>
    <x v="4"/>
    <x v="1"/>
    <x v="1"/>
    <x v="2"/>
  </r>
  <r>
    <n v="1"/>
    <x v="450"/>
    <x v="5"/>
    <x v="2039"/>
    <x v="1"/>
    <n v="3077"/>
    <s v="DP"/>
    <x v="0"/>
    <x v="0"/>
    <x v="4"/>
    <x v="1"/>
    <x v="1"/>
    <x v="0"/>
  </r>
  <r>
    <n v="2"/>
    <x v="450"/>
    <x v="5"/>
    <x v="528"/>
    <x v="1"/>
    <n v="43"/>
    <s v="DP"/>
    <x v="4"/>
    <x v="3"/>
    <x v="4"/>
    <x v="1"/>
    <x v="1"/>
    <x v="0"/>
  </r>
  <r>
    <n v="3"/>
    <x v="450"/>
    <x v="5"/>
    <x v="529"/>
    <x v="1"/>
    <n v="126"/>
    <s v="DP"/>
    <x v="3"/>
    <x v="3"/>
    <x v="4"/>
    <x v="1"/>
    <x v="1"/>
    <x v="0"/>
  </r>
  <r>
    <n v="4"/>
    <x v="450"/>
    <x v="5"/>
    <x v="530"/>
    <x v="1"/>
    <n v="8927"/>
    <s v="DP"/>
    <x v="1"/>
    <x v="1"/>
    <x v="4"/>
    <x v="1"/>
    <x v="1"/>
    <x v="0"/>
  </r>
  <r>
    <n v="1"/>
    <x v="451"/>
    <x v="0"/>
    <x v="1289"/>
    <x v="15"/>
    <n v="3509"/>
    <s v="MR"/>
    <x v="0"/>
    <x v="0"/>
    <x v="4"/>
    <x v="1"/>
    <x v="1"/>
    <x v="0"/>
  </r>
  <r>
    <n v="2"/>
    <x v="451"/>
    <x v="0"/>
    <x v="1290"/>
    <x v="109"/>
    <n v="10036"/>
    <s v="MR"/>
    <x v="0"/>
    <x v="0"/>
    <x v="4"/>
    <x v="1"/>
    <x v="1"/>
    <x v="0"/>
  </r>
  <r>
    <n v="1"/>
    <x v="451"/>
    <x v="5"/>
    <x v="530"/>
    <x v="1"/>
    <n v="982"/>
    <s v="DP"/>
    <x v="1"/>
    <x v="1"/>
    <x v="4"/>
    <x v="1"/>
    <x v="1"/>
    <x v="0"/>
  </r>
  <r>
    <n v="2"/>
    <x v="451"/>
    <x v="5"/>
    <x v="2050"/>
    <x v="1"/>
    <n v="120"/>
    <s v="DP"/>
    <x v="2"/>
    <x v="2"/>
    <x v="4"/>
    <x v="1"/>
    <x v="1"/>
    <x v="1"/>
  </r>
  <r>
    <n v="3"/>
    <x v="451"/>
    <x v="5"/>
    <x v="2043"/>
    <x v="1"/>
    <n v="55"/>
    <s v="DP"/>
    <x v="12"/>
    <x v="3"/>
    <x v="4"/>
    <x v="1"/>
    <x v="1"/>
    <x v="0"/>
  </r>
  <r>
    <n v="4"/>
    <x v="451"/>
    <x v="5"/>
    <x v="2016"/>
    <x v="37"/>
    <n v="877"/>
    <s v="DP"/>
    <x v="1"/>
    <x v="1"/>
    <x v="4"/>
    <x v="1"/>
    <x v="1"/>
    <x v="0"/>
  </r>
  <r>
    <n v="5"/>
    <x v="451"/>
    <x v="5"/>
    <x v="2029"/>
    <x v="37"/>
    <n v="1560"/>
    <s v="DP"/>
    <x v="1"/>
    <x v="1"/>
    <x v="4"/>
    <x v="1"/>
    <x v="1"/>
    <x v="0"/>
  </r>
  <r>
    <n v="6"/>
    <x v="451"/>
    <x v="5"/>
    <x v="412"/>
    <x v="13"/>
    <n v="440"/>
    <s v="DP"/>
    <x v="11"/>
    <x v="3"/>
    <x v="4"/>
    <x v="1"/>
    <x v="1"/>
    <x v="3"/>
  </r>
  <r>
    <n v="1"/>
    <x v="452"/>
    <x v="0"/>
    <x v="1290"/>
    <x v="109"/>
    <n v="1735"/>
    <s v="MR"/>
    <x v="0"/>
    <x v="0"/>
    <x v="4"/>
    <x v="1"/>
    <x v="1"/>
    <x v="0"/>
  </r>
  <r>
    <n v="2"/>
    <x v="452"/>
    <x v="0"/>
    <x v="1291"/>
    <x v="86"/>
    <n v="2069"/>
    <s v="MR"/>
    <x v="0"/>
    <x v="0"/>
    <x v="4"/>
    <x v="1"/>
    <x v="1"/>
    <x v="0"/>
  </r>
  <r>
    <n v="3"/>
    <x v="452"/>
    <x v="0"/>
    <x v="1292"/>
    <x v="3"/>
    <n v="250"/>
    <s v="MR"/>
    <x v="4"/>
    <x v="3"/>
    <x v="4"/>
    <x v="1"/>
    <x v="1"/>
    <x v="0"/>
  </r>
  <r>
    <n v="4"/>
    <x v="452"/>
    <x v="0"/>
    <x v="552"/>
    <x v="4"/>
    <n v="159"/>
    <s v="MR"/>
    <x v="3"/>
    <x v="3"/>
    <x v="4"/>
    <x v="1"/>
    <x v="1"/>
    <x v="0"/>
  </r>
  <r>
    <n v="5"/>
    <x v="452"/>
    <x v="0"/>
    <x v="2051"/>
    <x v="48"/>
    <n v="1003"/>
    <s v="MR"/>
    <x v="1"/>
    <x v="1"/>
    <x v="4"/>
    <x v="1"/>
    <x v="1"/>
    <x v="0"/>
  </r>
  <r>
    <n v="6"/>
    <x v="452"/>
    <x v="0"/>
    <x v="2052"/>
    <x v="50"/>
    <n v="1351"/>
    <s v="MR"/>
    <x v="7"/>
    <x v="5"/>
    <x v="4"/>
    <x v="1"/>
    <x v="1"/>
    <x v="0"/>
  </r>
  <r>
    <n v="1"/>
    <x v="452"/>
    <x v="2"/>
    <x v="2053"/>
    <x v="14"/>
    <n v="450"/>
    <s v="PR-REV"/>
    <x v="13"/>
    <x v="4"/>
    <x v="4"/>
    <x v="1"/>
    <x v="1"/>
    <x v="2"/>
  </r>
  <r>
    <n v="2"/>
    <x v="452"/>
    <x v="2"/>
    <x v="2054"/>
    <x v="14"/>
    <n v="2027"/>
    <s v="PR-REV"/>
    <x v="13"/>
    <x v="4"/>
    <x v="4"/>
    <x v="1"/>
    <x v="1"/>
    <x v="2"/>
  </r>
  <r>
    <n v="1"/>
    <x v="452"/>
    <x v="5"/>
    <x v="412"/>
    <x v="13"/>
    <n v="791"/>
    <s v="DP"/>
    <x v="11"/>
    <x v="3"/>
    <x v="4"/>
    <x v="1"/>
    <x v="1"/>
    <x v="3"/>
  </r>
  <r>
    <n v="2"/>
    <x v="452"/>
    <x v="5"/>
    <x v="1399"/>
    <x v="1"/>
    <n v="74"/>
    <s v="DP"/>
    <x v="38"/>
    <x v="3"/>
    <x v="4"/>
    <x v="1"/>
    <x v="1"/>
    <x v="4"/>
  </r>
  <r>
    <n v="3"/>
    <x v="452"/>
    <x v="5"/>
    <x v="2055"/>
    <x v="1"/>
    <n v="88"/>
    <s v="DP"/>
    <x v="48"/>
    <x v="3"/>
    <x v="4"/>
    <x v="1"/>
    <x v="1"/>
    <x v="4"/>
  </r>
  <r>
    <n v="4"/>
    <x v="452"/>
    <x v="5"/>
    <x v="2048"/>
    <x v="1"/>
    <n v="556"/>
    <s v="DP"/>
    <x v="12"/>
    <x v="3"/>
    <x v="4"/>
    <x v="1"/>
    <x v="1"/>
    <x v="0"/>
  </r>
  <r>
    <n v="5"/>
    <x v="452"/>
    <x v="5"/>
    <x v="2049"/>
    <x v="1"/>
    <n v="145"/>
    <s v="DP"/>
    <x v="4"/>
    <x v="3"/>
    <x v="4"/>
    <x v="1"/>
    <x v="1"/>
    <x v="0"/>
  </r>
  <r>
    <n v="6"/>
    <x v="452"/>
    <x v="5"/>
    <x v="454"/>
    <x v="1"/>
    <n v="79"/>
    <s v="DP"/>
    <x v="24"/>
    <x v="2"/>
    <x v="4"/>
    <x v="1"/>
    <x v="1"/>
    <x v="1"/>
  </r>
  <r>
    <n v="7"/>
    <x v="452"/>
    <x v="5"/>
    <x v="1289"/>
    <x v="1"/>
    <n v="2968"/>
    <s v="DP"/>
    <x v="0"/>
    <x v="0"/>
    <x v="4"/>
    <x v="1"/>
    <x v="1"/>
    <x v="0"/>
  </r>
  <r>
    <n v="1"/>
    <x v="453"/>
    <x v="0"/>
    <x v="2052"/>
    <x v="50"/>
    <n v="1952"/>
    <s v="MR"/>
    <x v="7"/>
    <x v="5"/>
    <x v="4"/>
    <x v="1"/>
    <x v="1"/>
    <x v="0"/>
  </r>
  <r>
    <n v="2"/>
    <x v="453"/>
    <x v="0"/>
    <x v="2056"/>
    <x v="48"/>
    <n v="1833"/>
    <s v="MR"/>
    <x v="1"/>
    <x v="1"/>
    <x v="4"/>
    <x v="1"/>
    <x v="1"/>
    <x v="0"/>
  </r>
  <r>
    <n v="3"/>
    <x v="453"/>
    <x v="0"/>
    <x v="2057"/>
    <x v="4"/>
    <n v="151"/>
    <s v="MR"/>
    <x v="3"/>
    <x v="3"/>
    <x v="4"/>
    <x v="1"/>
    <x v="1"/>
    <x v="0"/>
  </r>
  <r>
    <n v="4"/>
    <x v="453"/>
    <x v="0"/>
    <x v="562"/>
    <x v="3"/>
    <n v="256"/>
    <s v="MR"/>
    <x v="4"/>
    <x v="3"/>
    <x v="4"/>
    <x v="1"/>
    <x v="1"/>
    <x v="0"/>
  </r>
  <r>
    <n v="5"/>
    <x v="453"/>
    <x v="0"/>
    <x v="2058"/>
    <x v="49"/>
    <n v="4705"/>
    <s v="MR"/>
    <x v="8"/>
    <x v="6"/>
    <x v="4"/>
    <x v="1"/>
    <x v="1"/>
    <x v="0"/>
  </r>
  <r>
    <n v="6"/>
    <x v="453"/>
    <x v="0"/>
    <x v="1299"/>
    <x v="59"/>
    <n v="3225"/>
    <s v="MR"/>
    <x v="8"/>
    <x v="6"/>
    <x v="4"/>
    <x v="1"/>
    <x v="1"/>
    <x v="0"/>
  </r>
  <r>
    <n v="1"/>
    <x v="453"/>
    <x v="2"/>
    <x v="2054"/>
    <x v="14"/>
    <n v="1711"/>
    <s v="PR-REV"/>
    <x v="13"/>
    <x v="4"/>
    <x v="4"/>
    <x v="1"/>
    <x v="1"/>
    <x v="2"/>
  </r>
  <r>
    <n v="1"/>
    <x v="453"/>
    <x v="5"/>
    <x v="1289"/>
    <x v="1"/>
    <n v="1193"/>
    <s v="DP"/>
    <x v="0"/>
    <x v="0"/>
    <x v="4"/>
    <x v="1"/>
    <x v="1"/>
    <x v="0"/>
  </r>
  <r>
    <n v="2"/>
    <x v="453"/>
    <x v="5"/>
    <x v="1290"/>
    <x v="1"/>
    <n v="8425"/>
    <s v="DP"/>
    <x v="0"/>
    <x v="0"/>
    <x v="4"/>
    <x v="1"/>
    <x v="1"/>
    <x v="0"/>
  </r>
  <r>
    <n v="1"/>
    <x v="454"/>
    <x v="0"/>
    <x v="1299"/>
    <x v="59"/>
    <n v="4070"/>
    <s v="MR"/>
    <x v="8"/>
    <x v="6"/>
    <x v="4"/>
    <x v="1"/>
    <x v="1"/>
    <x v="0"/>
  </r>
  <r>
    <n v="2"/>
    <x v="454"/>
    <x v="0"/>
    <x v="2059"/>
    <x v="62"/>
    <n v="4174"/>
    <s v="MR"/>
    <x v="8"/>
    <x v="6"/>
    <x v="4"/>
    <x v="1"/>
    <x v="1"/>
    <x v="0"/>
  </r>
  <r>
    <n v="1"/>
    <x v="454"/>
    <x v="5"/>
    <x v="1290"/>
    <x v="1"/>
    <n v="414"/>
    <s v="DP"/>
    <x v="0"/>
    <x v="0"/>
    <x v="4"/>
    <x v="1"/>
    <x v="1"/>
    <x v="0"/>
  </r>
  <r>
    <n v="2"/>
    <x v="454"/>
    <x v="5"/>
    <x v="1291"/>
    <x v="1"/>
    <n v="30"/>
    <s v="DP"/>
    <x v="0"/>
    <x v="0"/>
    <x v="4"/>
    <x v="1"/>
    <x v="1"/>
    <x v="0"/>
  </r>
  <r>
    <n v="3"/>
    <x v="454"/>
    <x v="5"/>
    <x v="1292"/>
    <x v="1"/>
    <n v="85"/>
    <s v="DP"/>
    <x v="4"/>
    <x v="3"/>
    <x v="4"/>
    <x v="1"/>
    <x v="1"/>
    <x v="0"/>
  </r>
  <r>
    <n v="4"/>
    <x v="454"/>
    <x v="5"/>
    <x v="552"/>
    <x v="1"/>
    <n v="75"/>
    <s v="DP"/>
    <x v="3"/>
    <x v="3"/>
    <x v="4"/>
    <x v="1"/>
    <x v="1"/>
    <x v="0"/>
  </r>
  <r>
    <n v="5"/>
    <x v="454"/>
    <x v="5"/>
    <x v="1942"/>
    <x v="1"/>
    <n v="137"/>
    <s v="DP"/>
    <x v="30"/>
    <x v="2"/>
    <x v="4"/>
    <x v="1"/>
    <x v="1"/>
    <x v="1"/>
  </r>
  <r>
    <n v="6"/>
    <x v="454"/>
    <x v="5"/>
    <x v="2051"/>
    <x v="1"/>
    <n v="875"/>
    <s v="DP"/>
    <x v="1"/>
    <x v="1"/>
    <x v="4"/>
    <x v="1"/>
    <x v="1"/>
    <x v="0"/>
  </r>
  <r>
    <n v="7"/>
    <x v="454"/>
    <x v="5"/>
    <x v="2060"/>
    <x v="1"/>
    <n v="96"/>
    <s v="DP"/>
    <x v="29"/>
    <x v="2"/>
    <x v="4"/>
    <x v="1"/>
    <x v="1"/>
    <x v="1"/>
  </r>
  <r>
    <n v="8"/>
    <x v="454"/>
    <x v="5"/>
    <x v="2052"/>
    <x v="1"/>
    <n v="3198"/>
    <s v="DP"/>
    <x v="7"/>
    <x v="5"/>
    <x v="4"/>
    <x v="1"/>
    <x v="1"/>
    <x v="0"/>
  </r>
  <r>
    <n v="9"/>
    <x v="454"/>
    <x v="5"/>
    <x v="2056"/>
    <x v="1"/>
    <n v="679"/>
    <s v="DP"/>
    <x v="1"/>
    <x v="1"/>
    <x v="4"/>
    <x v="1"/>
    <x v="1"/>
    <x v="0"/>
  </r>
  <r>
    <n v="1"/>
    <x v="455"/>
    <x v="0"/>
    <x v="2059"/>
    <x v="62"/>
    <n v="822"/>
    <s v="MR"/>
    <x v="8"/>
    <x v="6"/>
    <x v="4"/>
    <x v="1"/>
    <x v="1"/>
    <x v="0"/>
  </r>
  <r>
    <n v="2"/>
    <x v="455"/>
    <x v="0"/>
    <x v="573"/>
    <x v="3"/>
    <n v="299"/>
    <s v="MR"/>
    <x v="4"/>
    <x v="3"/>
    <x v="4"/>
    <x v="1"/>
    <x v="1"/>
    <x v="0"/>
  </r>
  <r>
    <n v="3"/>
    <x v="455"/>
    <x v="0"/>
    <x v="2061"/>
    <x v="86"/>
    <n v="4149"/>
    <s v="MR"/>
    <x v="0"/>
    <x v="0"/>
    <x v="4"/>
    <x v="1"/>
    <x v="1"/>
    <x v="0"/>
  </r>
  <r>
    <n v="4"/>
    <x v="455"/>
    <x v="0"/>
    <x v="2062"/>
    <x v="109"/>
    <n v="7584"/>
    <s v="MR"/>
    <x v="0"/>
    <x v="0"/>
    <x v="4"/>
    <x v="1"/>
    <x v="1"/>
    <x v="0"/>
  </r>
  <r>
    <n v="1"/>
    <x v="455"/>
    <x v="5"/>
    <x v="2056"/>
    <x v="1"/>
    <n v="1139"/>
    <s v="DP"/>
    <x v="1"/>
    <x v="1"/>
    <x v="4"/>
    <x v="1"/>
    <x v="1"/>
    <x v="0"/>
  </r>
  <r>
    <n v="2"/>
    <x v="455"/>
    <x v="5"/>
    <x v="2063"/>
    <x v="1"/>
    <n v="140"/>
    <s v="DP"/>
    <x v="39"/>
    <x v="2"/>
    <x v="4"/>
    <x v="1"/>
    <x v="1"/>
    <x v="1"/>
  </r>
  <r>
    <n v="3"/>
    <x v="455"/>
    <x v="5"/>
    <x v="2057"/>
    <x v="1"/>
    <n v="74"/>
    <s v="DP"/>
    <x v="3"/>
    <x v="3"/>
    <x v="4"/>
    <x v="1"/>
    <x v="1"/>
    <x v="0"/>
  </r>
  <r>
    <n v="4"/>
    <x v="455"/>
    <x v="5"/>
    <x v="562"/>
    <x v="1"/>
    <n v="111"/>
    <s v="DP"/>
    <x v="4"/>
    <x v="3"/>
    <x v="4"/>
    <x v="1"/>
    <x v="1"/>
    <x v="0"/>
  </r>
  <r>
    <n v="5"/>
    <x v="455"/>
    <x v="5"/>
    <x v="2058"/>
    <x v="1"/>
    <n v="2723"/>
    <s v="DP"/>
    <x v="8"/>
    <x v="6"/>
    <x v="4"/>
    <x v="1"/>
    <x v="1"/>
    <x v="0"/>
  </r>
  <r>
    <n v="6"/>
    <x v="455"/>
    <x v="5"/>
    <x v="1299"/>
    <x v="1"/>
    <n v="2736"/>
    <s v="DP"/>
    <x v="8"/>
    <x v="6"/>
    <x v="4"/>
    <x v="1"/>
    <x v="1"/>
    <x v="0"/>
  </r>
  <r>
    <n v="1"/>
    <x v="456"/>
    <x v="0"/>
    <x v="2062"/>
    <x v="109"/>
    <n v="6261"/>
    <s v="MR"/>
    <x v="0"/>
    <x v="0"/>
    <x v="4"/>
    <x v="1"/>
    <x v="1"/>
    <x v="0"/>
  </r>
  <r>
    <n v="2"/>
    <x v="456"/>
    <x v="0"/>
    <x v="1304"/>
    <x v="3"/>
    <n v="203"/>
    <s v="MR"/>
    <x v="4"/>
    <x v="3"/>
    <x v="4"/>
    <x v="1"/>
    <x v="1"/>
    <x v="0"/>
  </r>
  <r>
    <n v="3"/>
    <x v="456"/>
    <x v="0"/>
    <x v="2064"/>
    <x v="55"/>
    <n v="2062"/>
    <s v="MR"/>
    <x v="12"/>
    <x v="3"/>
    <x v="4"/>
    <x v="1"/>
    <x v="1"/>
    <x v="0"/>
  </r>
  <r>
    <n v="4"/>
    <x v="456"/>
    <x v="0"/>
    <x v="2065"/>
    <x v="57"/>
    <n v="1698"/>
    <s v="MR"/>
    <x v="14"/>
    <x v="4"/>
    <x v="4"/>
    <x v="1"/>
    <x v="1"/>
    <x v="0"/>
  </r>
  <r>
    <n v="1"/>
    <x v="456"/>
    <x v="5"/>
    <x v="573"/>
    <x v="1"/>
    <n v="225"/>
    <s v="DP"/>
    <x v="4"/>
    <x v="3"/>
    <x v="4"/>
    <x v="1"/>
    <x v="1"/>
    <x v="0"/>
  </r>
  <r>
    <n v="2"/>
    <x v="456"/>
    <x v="5"/>
    <x v="2061"/>
    <x v="1"/>
    <n v="2419"/>
    <s v="DP"/>
    <x v="0"/>
    <x v="0"/>
    <x v="4"/>
    <x v="1"/>
    <x v="1"/>
    <x v="0"/>
  </r>
  <r>
    <n v="1"/>
    <x v="457"/>
    <x v="0"/>
    <x v="2065"/>
    <x v="57"/>
    <n v="3024"/>
    <s v="MR"/>
    <x v="14"/>
    <x v="4"/>
    <x v="4"/>
    <x v="1"/>
    <x v="1"/>
    <x v="0"/>
  </r>
  <r>
    <n v="2"/>
    <x v="457"/>
    <x v="0"/>
    <x v="2066"/>
    <x v="56"/>
    <n v="7088"/>
    <s v="MR"/>
    <x v="14"/>
    <x v="4"/>
    <x v="4"/>
    <x v="1"/>
    <x v="1"/>
    <x v="0"/>
  </r>
  <r>
    <n v="3"/>
    <x v="457"/>
    <x v="0"/>
    <x v="2067"/>
    <x v="55"/>
    <n v="362"/>
    <s v="MR"/>
    <x v="12"/>
    <x v="3"/>
    <x v="4"/>
    <x v="1"/>
    <x v="1"/>
    <x v="0"/>
  </r>
  <r>
    <n v="1"/>
    <x v="457"/>
    <x v="2"/>
    <x v="2068"/>
    <x v="29"/>
    <n v="2975"/>
    <s v="PR-REV"/>
    <x v="14"/>
    <x v="4"/>
    <x v="4"/>
    <x v="1"/>
    <x v="1"/>
    <x v="2"/>
  </r>
  <r>
    <n v="1"/>
    <x v="457"/>
    <x v="5"/>
    <x v="2062"/>
    <x v="1"/>
    <n v="6637"/>
    <s v="DP"/>
    <x v="0"/>
    <x v="0"/>
    <x v="4"/>
    <x v="1"/>
    <x v="1"/>
    <x v="0"/>
  </r>
  <r>
    <n v="1"/>
    <x v="458"/>
    <x v="0"/>
    <x v="2067"/>
    <x v="55"/>
    <n v="138"/>
    <s v="MR"/>
    <x v="12"/>
    <x v="3"/>
    <x v="4"/>
    <x v="1"/>
    <x v="1"/>
    <x v="0"/>
  </r>
  <r>
    <n v="2"/>
    <x v="458"/>
    <x v="0"/>
    <x v="2069"/>
    <x v="16"/>
    <n v="250"/>
    <s v="MR"/>
    <x v="4"/>
    <x v="3"/>
    <x v="4"/>
    <x v="1"/>
    <x v="1"/>
    <x v="0"/>
  </r>
  <r>
    <n v="3"/>
    <x v="458"/>
    <x v="0"/>
    <x v="2070"/>
    <x v="49"/>
    <n v="7297"/>
    <s v="MR"/>
    <x v="8"/>
    <x v="6"/>
    <x v="4"/>
    <x v="1"/>
    <x v="1"/>
    <x v="0"/>
  </r>
  <r>
    <n v="4"/>
    <x v="458"/>
    <x v="0"/>
    <x v="2071"/>
    <x v="8"/>
    <n v="1905"/>
    <s v="MR"/>
    <x v="8"/>
    <x v="6"/>
    <x v="4"/>
    <x v="1"/>
    <x v="1"/>
    <x v="0"/>
  </r>
  <r>
    <n v="1"/>
    <x v="458"/>
    <x v="2"/>
    <x v="2072"/>
    <x v="39"/>
    <n v="450"/>
    <s v="PR-REV"/>
    <x v="14"/>
    <x v="4"/>
    <x v="4"/>
    <x v="1"/>
    <x v="1"/>
    <x v="2"/>
  </r>
  <r>
    <n v="2"/>
    <x v="458"/>
    <x v="2"/>
    <x v="2073"/>
    <x v="39"/>
    <n v="2425"/>
    <s v="PR-REV"/>
    <x v="14"/>
    <x v="4"/>
    <x v="4"/>
    <x v="1"/>
    <x v="1"/>
    <x v="2"/>
  </r>
  <r>
    <n v="1"/>
    <x v="458"/>
    <x v="5"/>
    <x v="2062"/>
    <x v="1"/>
    <n v="2613"/>
    <s v="DP"/>
    <x v="0"/>
    <x v="0"/>
    <x v="4"/>
    <x v="1"/>
    <x v="1"/>
    <x v="0"/>
  </r>
  <r>
    <n v="2"/>
    <x v="458"/>
    <x v="5"/>
    <x v="2074"/>
    <x v="1"/>
    <n v="63"/>
    <s v="DP"/>
    <x v="2"/>
    <x v="2"/>
    <x v="4"/>
    <x v="1"/>
    <x v="1"/>
    <x v="1"/>
  </r>
  <r>
    <n v="3"/>
    <x v="458"/>
    <x v="5"/>
    <x v="1304"/>
    <x v="1"/>
    <n v="146"/>
    <s v="DP"/>
    <x v="4"/>
    <x v="3"/>
    <x v="4"/>
    <x v="1"/>
    <x v="1"/>
    <x v="0"/>
  </r>
  <r>
    <n v="4"/>
    <x v="458"/>
    <x v="5"/>
    <x v="2064"/>
    <x v="1"/>
    <n v="2002"/>
    <s v="DP"/>
    <x v="12"/>
    <x v="3"/>
    <x v="4"/>
    <x v="1"/>
    <x v="1"/>
    <x v="0"/>
  </r>
  <r>
    <n v="5"/>
    <x v="458"/>
    <x v="5"/>
    <x v="2075"/>
    <x v="13"/>
    <n v="2650"/>
    <s v="DP"/>
    <x v="11"/>
    <x v="3"/>
    <x v="4"/>
    <x v="1"/>
    <x v="1"/>
    <x v="3"/>
  </r>
  <r>
    <n v="1"/>
    <x v="459"/>
    <x v="0"/>
    <x v="2071"/>
    <x v="8"/>
    <n v="3802"/>
    <s v="MR"/>
    <x v="8"/>
    <x v="6"/>
    <x v="4"/>
    <x v="1"/>
    <x v="1"/>
    <x v="0"/>
  </r>
  <r>
    <n v="2"/>
    <x v="459"/>
    <x v="0"/>
    <x v="2076"/>
    <x v="16"/>
    <n v="401"/>
    <s v="MR"/>
    <x v="4"/>
    <x v="3"/>
    <x v="4"/>
    <x v="1"/>
    <x v="1"/>
    <x v="0"/>
  </r>
  <r>
    <n v="3"/>
    <x v="459"/>
    <x v="0"/>
    <x v="2077"/>
    <x v="2"/>
    <n v="7795"/>
    <s v="MR"/>
    <x v="0"/>
    <x v="0"/>
    <x v="4"/>
    <x v="1"/>
    <x v="1"/>
    <x v="0"/>
  </r>
  <r>
    <n v="4"/>
    <x v="459"/>
    <x v="0"/>
    <x v="2078"/>
    <x v="86"/>
    <n v="2535"/>
    <s v="MR"/>
    <x v="0"/>
    <x v="0"/>
    <x v="4"/>
    <x v="1"/>
    <x v="1"/>
    <x v="0"/>
  </r>
  <r>
    <n v="1"/>
    <x v="459"/>
    <x v="2"/>
    <x v="2073"/>
    <x v="39"/>
    <n v="6031"/>
    <s v="PR-REV"/>
    <x v="14"/>
    <x v="4"/>
    <x v="4"/>
    <x v="1"/>
    <x v="1"/>
    <x v="2"/>
  </r>
  <r>
    <n v="1"/>
    <x v="459"/>
    <x v="5"/>
    <x v="2079"/>
    <x v="1"/>
    <n v="155"/>
    <s v="DP"/>
    <x v="2"/>
    <x v="2"/>
    <x v="4"/>
    <x v="1"/>
    <x v="1"/>
    <x v="1"/>
  </r>
  <r>
    <n v="2"/>
    <x v="459"/>
    <x v="5"/>
    <x v="2069"/>
    <x v="1"/>
    <n v="103"/>
    <s v="DP"/>
    <x v="4"/>
    <x v="3"/>
    <x v="4"/>
    <x v="1"/>
    <x v="1"/>
    <x v="0"/>
  </r>
  <r>
    <n v="3"/>
    <x v="459"/>
    <x v="5"/>
    <x v="2075"/>
    <x v="13"/>
    <n v="2537"/>
    <s v="DP"/>
    <x v="11"/>
    <x v="3"/>
    <x v="4"/>
    <x v="1"/>
    <x v="1"/>
    <x v="3"/>
  </r>
  <r>
    <n v="1"/>
    <x v="460"/>
    <x v="0"/>
    <x v="2078"/>
    <x v="86"/>
    <n v="9392"/>
    <s v="MR"/>
    <x v="0"/>
    <x v="0"/>
    <x v="4"/>
    <x v="1"/>
    <x v="1"/>
    <x v="0"/>
  </r>
  <r>
    <n v="1"/>
    <x v="460"/>
    <x v="2"/>
    <x v="2073"/>
    <x v="39"/>
    <n v="862"/>
    <s v="PR-REV"/>
    <x v="14"/>
    <x v="4"/>
    <x v="4"/>
    <x v="1"/>
    <x v="1"/>
    <x v="2"/>
  </r>
  <r>
    <n v="1"/>
    <x v="460"/>
    <x v="5"/>
    <x v="2071"/>
    <x v="1"/>
    <n v="2983"/>
    <s v="DP"/>
    <x v="8"/>
    <x v="6"/>
    <x v="4"/>
    <x v="1"/>
    <x v="1"/>
    <x v="0"/>
  </r>
  <r>
    <n v="2"/>
    <x v="460"/>
    <x v="5"/>
    <x v="2080"/>
    <x v="1"/>
    <n v="77"/>
    <s v="DP"/>
    <x v="24"/>
    <x v="2"/>
    <x v="4"/>
    <x v="1"/>
    <x v="1"/>
    <x v="1"/>
  </r>
  <r>
    <n v="3"/>
    <x v="460"/>
    <x v="5"/>
    <x v="2076"/>
    <x v="1"/>
    <n v="261"/>
    <s v="DP"/>
    <x v="4"/>
    <x v="3"/>
    <x v="4"/>
    <x v="1"/>
    <x v="1"/>
    <x v="0"/>
  </r>
  <r>
    <n v="4"/>
    <x v="460"/>
    <x v="5"/>
    <x v="2081"/>
    <x v="1"/>
    <n v="103"/>
    <s v="DP"/>
    <x v="29"/>
    <x v="2"/>
    <x v="4"/>
    <x v="1"/>
    <x v="1"/>
    <x v="1"/>
  </r>
  <r>
    <n v="5"/>
    <x v="460"/>
    <x v="5"/>
    <x v="2077"/>
    <x v="1"/>
    <n v="1903"/>
    <s v="DP"/>
    <x v="0"/>
    <x v="0"/>
    <x v="4"/>
    <x v="1"/>
    <x v="1"/>
    <x v="0"/>
  </r>
  <r>
    <n v="1"/>
    <x v="461"/>
    <x v="0"/>
    <x v="2078"/>
    <x v="86"/>
    <n v="7285"/>
    <s v="MR"/>
    <x v="0"/>
    <x v="0"/>
    <x v="4"/>
    <x v="1"/>
    <x v="1"/>
    <x v="0"/>
  </r>
  <r>
    <n v="2"/>
    <x v="461"/>
    <x v="0"/>
    <x v="2082"/>
    <x v="16"/>
    <n v="200"/>
    <s v="MR"/>
    <x v="4"/>
    <x v="3"/>
    <x v="4"/>
    <x v="1"/>
    <x v="1"/>
    <x v="0"/>
  </r>
  <r>
    <n v="3"/>
    <x v="461"/>
    <x v="0"/>
    <x v="2083"/>
    <x v="55"/>
    <n v="142"/>
    <s v="MR"/>
    <x v="3"/>
    <x v="3"/>
    <x v="4"/>
    <x v="1"/>
    <x v="1"/>
    <x v="0"/>
  </r>
  <r>
    <n v="4"/>
    <x v="461"/>
    <x v="0"/>
    <x v="2084"/>
    <x v="48"/>
    <n v="1019"/>
    <s v="MR"/>
    <x v="1"/>
    <x v="1"/>
    <x v="4"/>
    <x v="1"/>
    <x v="1"/>
    <x v="0"/>
  </r>
  <r>
    <n v="5"/>
    <x v="461"/>
    <x v="0"/>
    <x v="2085"/>
    <x v="50"/>
    <n v="2182"/>
    <s v="MR"/>
    <x v="7"/>
    <x v="5"/>
    <x v="4"/>
    <x v="1"/>
    <x v="1"/>
    <x v="0"/>
  </r>
  <r>
    <n v="1"/>
    <x v="461"/>
    <x v="5"/>
    <x v="2077"/>
    <x v="1"/>
    <n v="4483"/>
    <s v="DP"/>
    <x v="0"/>
    <x v="0"/>
    <x v="4"/>
    <x v="1"/>
    <x v="1"/>
    <x v="0"/>
  </r>
  <r>
    <n v="2"/>
    <x v="461"/>
    <x v="5"/>
    <x v="2078"/>
    <x v="1"/>
    <n v="3914"/>
    <s v="DP"/>
    <x v="0"/>
    <x v="0"/>
    <x v="4"/>
    <x v="1"/>
    <x v="1"/>
    <x v="0"/>
  </r>
  <r>
    <n v="1"/>
    <x v="462"/>
    <x v="0"/>
    <x v="2085"/>
    <x v="50"/>
    <n v="768"/>
    <s v="MR"/>
    <x v="7"/>
    <x v="5"/>
    <x v="4"/>
    <x v="1"/>
    <x v="1"/>
    <x v="0"/>
  </r>
  <r>
    <n v="2"/>
    <x v="462"/>
    <x v="0"/>
    <x v="609"/>
    <x v="48"/>
    <n v="1023"/>
    <s v="MR"/>
    <x v="1"/>
    <x v="1"/>
    <x v="4"/>
    <x v="1"/>
    <x v="1"/>
    <x v="0"/>
  </r>
  <r>
    <n v="3"/>
    <x v="462"/>
    <x v="0"/>
    <x v="2086"/>
    <x v="85"/>
    <n v="7037"/>
    <s v="MR"/>
    <x v="1"/>
    <x v="1"/>
    <x v="4"/>
    <x v="1"/>
    <x v="1"/>
    <x v="0"/>
  </r>
  <r>
    <n v="4"/>
    <x v="462"/>
    <x v="0"/>
    <x v="2087"/>
    <x v="4"/>
    <n v="2177"/>
    <s v="MR"/>
    <x v="12"/>
    <x v="3"/>
    <x v="4"/>
    <x v="1"/>
    <x v="1"/>
    <x v="0"/>
  </r>
  <r>
    <n v="5"/>
    <x v="462"/>
    <x v="0"/>
    <x v="2088"/>
    <x v="58"/>
    <n v="595"/>
    <s v="MR"/>
    <x v="14"/>
    <x v="4"/>
    <x v="4"/>
    <x v="1"/>
    <x v="1"/>
    <x v="0"/>
  </r>
  <r>
    <n v="1"/>
    <x v="462"/>
    <x v="2"/>
    <x v="2089"/>
    <x v="29"/>
    <n v="450"/>
    <s v="PR-REV"/>
    <x v="14"/>
    <x v="4"/>
    <x v="4"/>
    <x v="1"/>
    <x v="1"/>
    <x v="2"/>
  </r>
  <r>
    <n v="2"/>
    <x v="462"/>
    <x v="2"/>
    <x v="2090"/>
    <x v="29"/>
    <n v="3285"/>
    <s v="PR-REV"/>
    <x v="14"/>
    <x v="4"/>
    <x v="4"/>
    <x v="1"/>
    <x v="1"/>
    <x v="2"/>
  </r>
  <r>
    <n v="1"/>
    <x v="462"/>
    <x v="5"/>
    <x v="2078"/>
    <x v="1"/>
    <n v="10060"/>
    <s v="DP"/>
    <x v="0"/>
    <x v="0"/>
    <x v="4"/>
    <x v="1"/>
    <x v="1"/>
    <x v="0"/>
  </r>
  <r>
    <n v="1"/>
    <x v="463"/>
    <x v="0"/>
    <x v="2088"/>
    <x v="58"/>
    <n v="2704"/>
    <s v="MR"/>
    <x v="14"/>
    <x v="4"/>
    <x v="4"/>
    <x v="1"/>
    <x v="1"/>
    <x v="0"/>
  </r>
  <r>
    <n v="2"/>
    <x v="463"/>
    <x v="0"/>
    <x v="2091"/>
    <x v="43"/>
    <n v="5524"/>
    <s v="MR"/>
    <x v="14"/>
    <x v="4"/>
    <x v="4"/>
    <x v="1"/>
    <x v="1"/>
    <x v="0"/>
  </r>
  <r>
    <n v="1"/>
    <x v="463"/>
    <x v="2"/>
    <x v="2090"/>
    <x v="29"/>
    <n v="3895"/>
    <s v="PR-REV"/>
    <x v="14"/>
    <x v="4"/>
    <x v="4"/>
    <x v="1"/>
    <x v="1"/>
    <x v="2"/>
  </r>
  <r>
    <n v="2"/>
    <x v="463"/>
    <x v="2"/>
    <x v="2092"/>
    <x v="6"/>
    <n v="450"/>
    <s v="PR-REV"/>
    <x v="14"/>
    <x v="4"/>
    <x v="4"/>
    <x v="1"/>
    <x v="1"/>
    <x v="2"/>
  </r>
  <r>
    <n v="3"/>
    <x v="463"/>
    <x v="2"/>
    <x v="2093"/>
    <x v="6"/>
    <n v="1190"/>
    <s v="PR-REV"/>
    <x v="14"/>
    <x v="4"/>
    <x v="4"/>
    <x v="1"/>
    <x v="1"/>
    <x v="2"/>
  </r>
  <r>
    <n v="1"/>
    <x v="463"/>
    <x v="5"/>
    <x v="2078"/>
    <x v="1"/>
    <n v="1621"/>
    <s v="DP"/>
    <x v="0"/>
    <x v="0"/>
    <x v="4"/>
    <x v="1"/>
    <x v="1"/>
    <x v="0"/>
  </r>
  <r>
    <n v="2"/>
    <x v="463"/>
    <x v="5"/>
    <x v="2094"/>
    <x v="1"/>
    <n v="72"/>
    <s v="DP"/>
    <x v="15"/>
    <x v="2"/>
    <x v="4"/>
    <x v="1"/>
    <x v="1"/>
    <x v="1"/>
  </r>
  <r>
    <n v="3"/>
    <x v="463"/>
    <x v="5"/>
    <x v="2082"/>
    <x v="1"/>
    <n v="144"/>
    <s v="DP"/>
    <x v="4"/>
    <x v="3"/>
    <x v="4"/>
    <x v="1"/>
    <x v="1"/>
    <x v="0"/>
  </r>
  <r>
    <n v="4"/>
    <x v="463"/>
    <x v="5"/>
    <x v="2083"/>
    <x v="1"/>
    <n v="69"/>
    <s v="DP"/>
    <x v="3"/>
    <x v="3"/>
    <x v="4"/>
    <x v="1"/>
    <x v="1"/>
    <x v="0"/>
  </r>
  <r>
    <n v="5"/>
    <x v="463"/>
    <x v="5"/>
    <x v="2095"/>
    <x v="1"/>
    <n v="151"/>
    <s v="DP"/>
    <x v="15"/>
    <x v="2"/>
    <x v="4"/>
    <x v="1"/>
    <x v="1"/>
    <x v="1"/>
  </r>
  <r>
    <n v="6"/>
    <x v="463"/>
    <x v="5"/>
    <x v="2084"/>
    <x v="1"/>
    <n v="878"/>
    <s v="DP"/>
    <x v="1"/>
    <x v="1"/>
    <x v="4"/>
    <x v="1"/>
    <x v="1"/>
    <x v="0"/>
  </r>
  <r>
    <n v="7"/>
    <x v="463"/>
    <x v="5"/>
    <x v="2096"/>
    <x v="1"/>
    <n v="131"/>
    <s v="DP"/>
    <x v="15"/>
    <x v="2"/>
    <x v="4"/>
    <x v="1"/>
    <x v="1"/>
    <x v="1"/>
  </r>
  <r>
    <n v="8"/>
    <x v="463"/>
    <x v="5"/>
    <x v="2085"/>
    <x v="1"/>
    <n v="2835"/>
    <s v="DP"/>
    <x v="7"/>
    <x v="5"/>
    <x v="4"/>
    <x v="1"/>
    <x v="1"/>
    <x v="0"/>
  </r>
  <r>
    <n v="9"/>
    <x v="463"/>
    <x v="5"/>
    <x v="2096"/>
    <x v="1"/>
    <n v="108"/>
    <s v="DP"/>
    <x v="15"/>
    <x v="2"/>
    <x v="4"/>
    <x v="1"/>
    <x v="1"/>
    <x v="1"/>
  </r>
  <r>
    <n v="10"/>
    <x v="463"/>
    <x v="5"/>
    <x v="2097"/>
    <x v="1"/>
    <n v="1242"/>
    <s v="DP"/>
    <x v="1"/>
    <x v="1"/>
    <x v="4"/>
    <x v="1"/>
    <x v="1"/>
    <x v="0"/>
  </r>
  <r>
    <n v="1"/>
    <x v="464"/>
    <x v="0"/>
    <x v="2091"/>
    <x v="43"/>
    <n v="1735"/>
    <s v="MR"/>
    <x v="14"/>
    <x v="4"/>
    <x v="4"/>
    <x v="1"/>
    <x v="1"/>
    <x v="0"/>
  </r>
  <r>
    <n v="2"/>
    <x v="464"/>
    <x v="0"/>
    <x v="2098"/>
    <x v="4"/>
    <n v="504"/>
    <s v="MR"/>
    <x v="12"/>
    <x v="3"/>
    <x v="4"/>
    <x v="1"/>
    <x v="1"/>
    <x v="0"/>
  </r>
  <r>
    <n v="3"/>
    <x v="464"/>
    <x v="0"/>
    <x v="2099"/>
    <x v="3"/>
    <n v="305"/>
    <s v="MR"/>
    <x v="4"/>
    <x v="3"/>
    <x v="4"/>
    <x v="1"/>
    <x v="1"/>
    <x v="0"/>
  </r>
  <r>
    <n v="4"/>
    <x v="464"/>
    <x v="0"/>
    <x v="2100"/>
    <x v="15"/>
    <n v="10505"/>
    <s v="MR"/>
    <x v="0"/>
    <x v="0"/>
    <x v="4"/>
    <x v="1"/>
    <x v="1"/>
    <x v="0"/>
  </r>
  <r>
    <n v="1"/>
    <x v="464"/>
    <x v="2"/>
    <x v="2093"/>
    <x v="6"/>
    <n v="824"/>
    <s v="PR-REV"/>
    <x v="14"/>
    <x v="4"/>
    <x v="4"/>
    <x v="1"/>
    <x v="1"/>
    <x v="2"/>
  </r>
  <r>
    <n v="1"/>
    <x v="464"/>
    <x v="5"/>
    <x v="2086"/>
    <x v="1"/>
    <n v="6729"/>
    <s v="DP"/>
    <x v="1"/>
    <x v="1"/>
    <x v="4"/>
    <x v="1"/>
    <x v="1"/>
    <x v="0"/>
  </r>
  <r>
    <n v="2"/>
    <x v="464"/>
    <x v="5"/>
    <x v="2063"/>
    <x v="1"/>
    <n v="168"/>
    <s v="DP"/>
    <x v="39"/>
    <x v="2"/>
    <x v="4"/>
    <x v="1"/>
    <x v="1"/>
    <x v="1"/>
  </r>
  <r>
    <n v="3"/>
    <x v="464"/>
    <x v="5"/>
    <x v="2087"/>
    <x v="1"/>
    <n v="1908"/>
    <s v="DP"/>
    <x v="12"/>
    <x v="3"/>
    <x v="4"/>
    <x v="1"/>
    <x v="1"/>
    <x v="0"/>
  </r>
  <r>
    <n v="1"/>
    <x v="465"/>
    <x v="0"/>
    <x v="2100"/>
    <x v="15"/>
    <n v="3916"/>
    <s v="MR"/>
    <x v="0"/>
    <x v="0"/>
    <x v="4"/>
    <x v="1"/>
    <x v="1"/>
    <x v="0"/>
  </r>
  <r>
    <n v="2"/>
    <x v="465"/>
    <x v="0"/>
    <x v="2101"/>
    <x v="86"/>
    <n v="6584"/>
    <s v="MR"/>
    <x v="0"/>
    <x v="0"/>
    <x v="4"/>
    <x v="1"/>
    <x v="1"/>
    <x v="0"/>
  </r>
  <r>
    <n v="1"/>
    <x v="465"/>
    <x v="5"/>
    <x v="2102"/>
    <x v="53"/>
    <n v="874"/>
    <s v="DP"/>
    <x v="11"/>
    <x v="3"/>
    <x v="4"/>
    <x v="1"/>
    <x v="1"/>
    <x v="3"/>
  </r>
  <r>
    <n v="2"/>
    <x v="465"/>
    <x v="5"/>
    <x v="2099"/>
    <x v="1"/>
    <n v="245"/>
    <s v="DP"/>
    <x v="4"/>
    <x v="3"/>
    <x v="4"/>
    <x v="1"/>
    <x v="1"/>
    <x v="0"/>
  </r>
  <r>
    <n v="3"/>
    <x v="465"/>
    <x v="5"/>
    <x v="454"/>
    <x v="1"/>
    <n v="89"/>
    <s v="DP"/>
    <x v="24"/>
    <x v="2"/>
    <x v="4"/>
    <x v="1"/>
    <x v="1"/>
    <x v="1"/>
  </r>
  <r>
    <n v="4"/>
    <x v="465"/>
    <x v="5"/>
    <x v="2100"/>
    <x v="1"/>
    <n v="2305"/>
    <s v="DP"/>
    <x v="0"/>
    <x v="0"/>
    <x v="4"/>
    <x v="1"/>
    <x v="1"/>
    <x v="0"/>
  </r>
  <r>
    <n v="1"/>
    <x v="466"/>
    <x v="0"/>
    <x v="2103"/>
    <x v="3"/>
    <n v="400"/>
    <s v="MR"/>
    <x v="4"/>
    <x v="3"/>
    <x v="4"/>
    <x v="1"/>
    <x v="1"/>
    <x v="0"/>
  </r>
  <r>
    <n v="2"/>
    <x v="466"/>
    <x v="0"/>
    <x v="2104"/>
    <x v="31"/>
    <n v="151"/>
    <s v="MR"/>
    <x v="3"/>
    <x v="3"/>
    <x v="4"/>
    <x v="1"/>
    <x v="1"/>
    <x v="0"/>
  </r>
  <r>
    <n v="3"/>
    <x v="466"/>
    <x v="0"/>
    <x v="2105"/>
    <x v="52"/>
    <n v="996"/>
    <s v="MR"/>
    <x v="1"/>
    <x v="1"/>
    <x v="4"/>
    <x v="1"/>
    <x v="1"/>
    <x v="0"/>
  </r>
  <r>
    <n v="4"/>
    <x v="466"/>
    <x v="0"/>
    <x v="2106"/>
    <x v="50"/>
    <n v="2514"/>
    <s v="MR"/>
    <x v="7"/>
    <x v="5"/>
    <x v="4"/>
    <x v="1"/>
    <x v="1"/>
    <x v="0"/>
  </r>
  <r>
    <n v="5"/>
    <x v="466"/>
    <x v="0"/>
    <x v="631"/>
    <x v="52"/>
    <n v="509"/>
    <s v="MR"/>
    <x v="1"/>
    <x v="1"/>
    <x v="4"/>
    <x v="1"/>
    <x v="1"/>
    <x v="0"/>
  </r>
  <r>
    <n v="6"/>
    <x v="466"/>
    <x v="0"/>
    <x v="2107"/>
    <x v="31"/>
    <n v="150"/>
    <s v="MR"/>
    <x v="3"/>
    <x v="3"/>
    <x v="4"/>
    <x v="1"/>
    <x v="1"/>
    <x v="0"/>
  </r>
  <r>
    <n v="7"/>
    <x v="466"/>
    <x v="0"/>
    <x v="2108"/>
    <x v="3"/>
    <n v="200"/>
    <s v="MR"/>
    <x v="4"/>
    <x v="3"/>
    <x v="4"/>
    <x v="1"/>
    <x v="1"/>
    <x v="0"/>
  </r>
  <r>
    <n v="8"/>
    <x v="466"/>
    <x v="0"/>
    <x v="2109"/>
    <x v="62"/>
    <n v="2326"/>
    <s v="MR"/>
    <x v="8"/>
    <x v="6"/>
    <x v="4"/>
    <x v="1"/>
    <x v="1"/>
    <x v="0"/>
  </r>
  <r>
    <n v="9"/>
    <x v="466"/>
    <x v="0"/>
    <x v="2110"/>
    <x v="38"/>
    <n v="1759"/>
    <s v="MR"/>
    <x v="8"/>
    <x v="6"/>
    <x v="4"/>
    <x v="1"/>
    <x v="1"/>
    <x v="0"/>
  </r>
  <r>
    <n v="1"/>
    <x v="466"/>
    <x v="5"/>
    <x v="2100"/>
    <x v="1"/>
    <n v="8089"/>
    <s v="DP"/>
    <x v="0"/>
    <x v="0"/>
    <x v="4"/>
    <x v="1"/>
    <x v="1"/>
    <x v="0"/>
  </r>
  <r>
    <n v="1"/>
    <x v="467"/>
    <x v="0"/>
    <x v="2110"/>
    <x v="38"/>
    <n v="2389"/>
    <s v="MR"/>
    <x v="8"/>
    <x v="6"/>
    <x v="4"/>
    <x v="1"/>
    <x v="1"/>
    <x v="0"/>
  </r>
  <r>
    <n v="2"/>
    <x v="467"/>
    <x v="0"/>
    <x v="2111"/>
    <x v="59"/>
    <n v="6049"/>
    <s v="MR"/>
    <x v="8"/>
    <x v="6"/>
    <x v="4"/>
    <x v="1"/>
    <x v="1"/>
    <x v="0"/>
  </r>
  <r>
    <n v="3"/>
    <x v="467"/>
    <x v="0"/>
    <x v="2112"/>
    <x v="16"/>
    <n v="366"/>
    <s v="MR"/>
    <x v="4"/>
    <x v="3"/>
    <x v="4"/>
    <x v="1"/>
    <x v="1"/>
    <x v="0"/>
  </r>
  <r>
    <n v="4"/>
    <x v="467"/>
    <x v="0"/>
    <x v="2113"/>
    <x v="86"/>
    <n v="4393"/>
    <s v="MR"/>
    <x v="0"/>
    <x v="0"/>
    <x v="4"/>
    <x v="1"/>
    <x v="1"/>
    <x v="0"/>
  </r>
  <r>
    <n v="1"/>
    <x v="467"/>
    <x v="2"/>
    <x v="2114"/>
    <x v="29"/>
    <n v="450"/>
    <s v="PR-REV"/>
    <x v="14"/>
    <x v="4"/>
    <x v="4"/>
    <x v="1"/>
    <x v="1"/>
    <x v="2"/>
  </r>
  <r>
    <n v="2"/>
    <x v="467"/>
    <x v="2"/>
    <x v="2115"/>
    <x v="29"/>
    <n v="2247"/>
    <s v="PR-REV"/>
    <x v="14"/>
    <x v="4"/>
    <x v="4"/>
    <x v="1"/>
    <x v="1"/>
    <x v="2"/>
  </r>
  <r>
    <n v="1"/>
    <x v="467"/>
    <x v="5"/>
    <x v="2100"/>
    <x v="1"/>
    <n v="2141"/>
    <s v="DP"/>
    <x v="0"/>
    <x v="0"/>
    <x v="4"/>
    <x v="1"/>
    <x v="1"/>
    <x v="0"/>
  </r>
  <r>
    <n v="2"/>
    <x v="467"/>
    <x v="5"/>
    <x v="2101"/>
    <x v="1"/>
    <n v="1434"/>
    <s v="DP"/>
    <x v="0"/>
    <x v="0"/>
    <x v="4"/>
    <x v="1"/>
    <x v="1"/>
    <x v="0"/>
  </r>
  <r>
    <n v="3"/>
    <x v="467"/>
    <x v="5"/>
    <x v="2103"/>
    <x v="1"/>
    <n v="81"/>
    <s v="DP"/>
    <x v="4"/>
    <x v="3"/>
    <x v="4"/>
    <x v="1"/>
    <x v="1"/>
    <x v="0"/>
  </r>
  <r>
    <n v="4"/>
    <x v="467"/>
    <x v="5"/>
    <x v="2104"/>
    <x v="1"/>
    <n v="115"/>
    <s v="DP"/>
    <x v="3"/>
    <x v="3"/>
    <x v="4"/>
    <x v="1"/>
    <x v="1"/>
    <x v="0"/>
  </r>
  <r>
    <n v="5"/>
    <x v="467"/>
    <x v="5"/>
    <x v="2105"/>
    <x v="1"/>
    <n v="1156"/>
    <s v="DP"/>
    <x v="1"/>
    <x v="1"/>
    <x v="4"/>
    <x v="1"/>
    <x v="1"/>
    <x v="0"/>
  </r>
  <r>
    <n v="6"/>
    <x v="467"/>
    <x v="5"/>
    <x v="2106"/>
    <x v="1"/>
    <n v="2369"/>
    <s v="DP"/>
    <x v="7"/>
    <x v="5"/>
    <x v="4"/>
    <x v="1"/>
    <x v="1"/>
    <x v="0"/>
  </r>
  <r>
    <n v="7"/>
    <x v="467"/>
    <x v="5"/>
    <x v="631"/>
    <x v="1"/>
    <n v="457"/>
    <s v="DP"/>
    <x v="1"/>
    <x v="1"/>
    <x v="4"/>
    <x v="1"/>
    <x v="1"/>
    <x v="0"/>
  </r>
  <r>
    <n v="1"/>
    <x v="468"/>
    <x v="0"/>
    <x v="2113"/>
    <x v="86"/>
    <n v="4668"/>
    <s v="MR"/>
    <x v="0"/>
    <x v="0"/>
    <x v="4"/>
    <x v="1"/>
    <x v="1"/>
    <x v="0"/>
  </r>
  <r>
    <n v="2"/>
    <x v="468"/>
    <x v="0"/>
    <x v="2116"/>
    <x v="109"/>
    <n v="7714"/>
    <s v="MR"/>
    <x v="0"/>
    <x v="0"/>
    <x v="4"/>
    <x v="1"/>
    <x v="1"/>
    <x v="0"/>
  </r>
  <r>
    <n v="1"/>
    <x v="468"/>
    <x v="2"/>
    <x v="2115"/>
    <x v="29"/>
    <n v="3807"/>
    <s v="PR-REV"/>
    <x v="14"/>
    <x v="4"/>
    <x v="4"/>
    <x v="1"/>
    <x v="1"/>
    <x v="2"/>
  </r>
  <r>
    <n v="1"/>
    <x v="468"/>
    <x v="5"/>
    <x v="631"/>
    <x v="1"/>
    <n v="50"/>
    <s v="DP"/>
    <x v="1"/>
    <x v="1"/>
    <x v="4"/>
    <x v="1"/>
    <x v="1"/>
    <x v="0"/>
  </r>
  <r>
    <n v="2"/>
    <x v="468"/>
    <x v="5"/>
    <x v="2063"/>
    <x v="1"/>
    <n v="148"/>
    <s v="DP"/>
    <x v="39"/>
    <x v="2"/>
    <x v="4"/>
    <x v="1"/>
    <x v="1"/>
    <x v="1"/>
  </r>
  <r>
    <n v="3"/>
    <x v="468"/>
    <x v="5"/>
    <x v="2107"/>
    <x v="1"/>
    <n v="85"/>
    <s v="DP"/>
    <x v="3"/>
    <x v="3"/>
    <x v="4"/>
    <x v="1"/>
    <x v="1"/>
    <x v="0"/>
  </r>
  <r>
    <n v="4"/>
    <x v="468"/>
    <x v="5"/>
    <x v="2108"/>
    <x v="1"/>
    <n v="80"/>
    <s v="DP"/>
    <x v="4"/>
    <x v="3"/>
    <x v="4"/>
    <x v="1"/>
    <x v="1"/>
    <x v="0"/>
  </r>
  <r>
    <n v="5"/>
    <x v="468"/>
    <x v="5"/>
    <x v="2110"/>
    <x v="1"/>
    <n v="1332"/>
    <s v="DP"/>
    <x v="8"/>
    <x v="6"/>
    <x v="4"/>
    <x v="1"/>
    <x v="1"/>
    <x v="0"/>
  </r>
  <r>
    <n v="6"/>
    <x v="468"/>
    <x v="5"/>
    <x v="2111"/>
    <x v="1"/>
    <n v="1739"/>
    <s v="DP"/>
    <x v="8"/>
    <x v="6"/>
    <x v="4"/>
    <x v="1"/>
    <x v="1"/>
    <x v="0"/>
  </r>
  <r>
    <n v="1"/>
    <x v="449"/>
    <x v="0"/>
    <x v="2117"/>
    <x v="16"/>
    <n v="85"/>
    <s v="TUNDLA"/>
    <x v="4"/>
    <x v="3"/>
    <x v="4"/>
    <x v="1"/>
    <x v="1"/>
    <x v="0"/>
  </r>
  <r>
    <n v="2"/>
    <x v="449"/>
    <x v="0"/>
    <x v="2118"/>
    <x v="4"/>
    <n v="1246"/>
    <s v="TUNDLA"/>
    <x v="3"/>
    <x v="3"/>
    <x v="4"/>
    <x v="1"/>
    <x v="1"/>
    <x v="0"/>
  </r>
  <r>
    <n v="3"/>
    <x v="449"/>
    <x v="0"/>
    <x v="2009"/>
    <x v="31"/>
    <n v="794"/>
    <s v="TUNDLA"/>
    <x v="4"/>
    <x v="3"/>
    <x v="4"/>
    <x v="1"/>
    <x v="1"/>
    <x v="0"/>
  </r>
  <r>
    <n v="4"/>
    <x v="449"/>
    <x v="0"/>
    <x v="2119"/>
    <x v="3"/>
    <n v="80"/>
    <s v="TUNDLA"/>
    <x v="4"/>
    <x v="3"/>
    <x v="4"/>
    <x v="1"/>
    <x v="1"/>
    <x v="0"/>
  </r>
  <r>
    <n v="5"/>
    <x v="449"/>
    <x v="0"/>
    <x v="2120"/>
    <x v="15"/>
    <n v="2007"/>
    <s v="TUNDLA"/>
    <x v="0"/>
    <x v="0"/>
    <x v="4"/>
    <x v="1"/>
    <x v="1"/>
    <x v="0"/>
  </r>
  <r>
    <n v="1"/>
    <x v="450"/>
    <x v="0"/>
    <x v="2120"/>
    <x v="15"/>
    <n v="5052"/>
    <s v="TUNDLA"/>
    <x v="0"/>
    <x v="0"/>
    <x v="4"/>
    <x v="1"/>
    <x v="1"/>
    <x v="0"/>
  </r>
  <r>
    <n v="1"/>
    <x v="457"/>
    <x v="0"/>
    <x v="2121"/>
    <x v="2"/>
    <n v="4278"/>
    <s v="TUNDLA"/>
    <x v="0"/>
    <x v="0"/>
    <x v="4"/>
    <x v="1"/>
    <x v="1"/>
    <x v="0"/>
  </r>
  <r>
    <n v="1"/>
    <x v="458"/>
    <x v="0"/>
    <x v="2121"/>
    <x v="2"/>
    <n v="2920"/>
    <s v="TUNDLA"/>
    <x v="0"/>
    <x v="0"/>
    <x v="4"/>
    <x v="1"/>
    <x v="1"/>
    <x v="0"/>
  </r>
  <r>
    <n v="1"/>
    <x v="465"/>
    <x v="0"/>
    <x v="2122"/>
    <x v="3"/>
    <n v="83"/>
    <s v="TUNDLA"/>
    <x v="4"/>
    <x v="3"/>
    <x v="4"/>
    <x v="1"/>
    <x v="1"/>
    <x v="0"/>
  </r>
  <r>
    <n v="2"/>
    <x v="465"/>
    <x v="0"/>
    <x v="2123"/>
    <x v="4"/>
    <n v="16"/>
    <s v="TUNDLA"/>
    <x v="3"/>
    <x v="3"/>
    <x v="4"/>
    <x v="1"/>
    <x v="1"/>
    <x v="0"/>
  </r>
  <r>
    <n v="1"/>
    <x v="466"/>
    <x v="0"/>
    <x v="2123"/>
    <x v="4"/>
    <n v="1036"/>
    <s v="TUNDLA"/>
    <x v="3"/>
    <x v="3"/>
    <x v="4"/>
    <x v="1"/>
    <x v="1"/>
    <x v="0"/>
  </r>
  <r>
    <n v="2"/>
    <x v="466"/>
    <x v="0"/>
    <x v="1601"/>
    <x v="31"/>
    <n v="788"/>
    <s v="TUNDLA"/>
    <x v="3"/>
    <x v="3"/>
    <x v="4"/>
    <x v="1"/>
    <x v="1"/>
    <x v="0"/>
  </r>
  <r>
    <n v="3"/>
    <x v="466"/>
    <x v="0"/>
    <x v="1602"/>
    <x v="3"/>
    <n v="80"/>
    <s v="TUNDLA"/>
    <x v="4"/>
    <x v="3"/>
    <x v="4"/>
    <x v="1"/>
    <x v="1"/>
    <x v="0"/>
  </r>
  <r>
    <n v="4"/>
    <x v="466"/>
    <x v="0"/>
    <x v="2124"/>
    <x v="62"/>
    <n v="4497"/>
    <s v="TUNDLA"/>
    <x v="8"/>
    <x v="6"/>
    <x v="4"/>
    <x v="1"/>
    <x v="1"/>
    <x v="0"/>
  </r>
  <r>
    <n v="5"/>
    <x v="466"/>
    <x v="0"/>
    <x v="2125"/>
    <x v="38"/>
    <n v="698"/>
    <s v="TUNDLA"/>
    <x v="8"/>
    <x v="6"/>
    <x v="4"/>
    <x v="1"/>
    <x v="1"/>
    <x v="0"/>
  </r>
  <r>
    <n v="1"/>
    <x v="467"/>
    <x v="0"/>
    <x v="2125"/>
    <x v="38"/>
    <n v="1142"/>
    <s v="TUNDLA"/>
    <x v="8"/>
    <x v="6"/>
    <x v="4"/>
    <x v="1"/>
    <x v="1"/>
    <x v="0"/>
  </r>
  <r>
    <n v="2"/>
    <x v="467"/>
    <x v="0"/>
    <x v="2126"/>
    <x v="59"/>
    <n v="1163"/>
    <s v="TUNDLA"/>
    <x v="8"/>
    <x v="6"/>
    <x v="4"/>
    <x v="1"/>
    <x v="1"/>
    <x v="0"/>
  </r>
  <r>
    <n v="3"/>
    <x v="467"/>
    <x v="0"/>
    <x v="2127"/>
    <x v="3"/>
    <n v="80"/>
    <s v="TUNDLA"/>
    <x v="4"/>
    <x v="3"/>
    <x v="4"/>
    <x v="1"/>
    <x v="1"/>
    <x v="0"/>
  </r>
  <r>
    <n v="4"/>
    <x v="467"/>
    <x v="0"/>
    <x v="2128"/>
    <x v="31"/>
    <n v="1340"/>
    <s v="TUNDLA"/>
    <x v="3"/>
    <x v="3"/>
    <x v="4"/>
    <x v="1"/>
    <x v="1"/>
    <x v="0"/>
  </r>
  <r>
    <n v="5"/>
    <x v="467"/>
    <x v="0"/>
    <x v="2129"/>
    <x v="3"/>
    <n v="82"/>
    <s v="TUNDLA"/>
    <x v="4"/>
    <x v="3"/>
    <x v="4"/>
    <x v="1"/>
    <x v="1"/>
    <x v="0"/>
  </r>
  <r>
    <n v="6"/>
    <x v="467"/>
    <x v="0"/>
    <x v="2130"/>
    <x v="86"/>
    <n v="3499"/>
    <s v="TUNDLA"/>
    <x v="0"/>
    <x v="0"/>
    <x v="4"/>
    <x v="1"/>
    <x v="1"/>
    <x v="0"/>
  </r>
  <r>
    <n v="1"/>
    <x v="468"/>
    <x v="0"/>
    <x v="2130"/>
    <x v="86"/>
    <n v="3156"/>
    <s v="TUNDLA"/>
    <x v="0"/>
    <x v="0"/>
    <x v="4"/>
    <x v="1"/>
    <x v="1"/>
    <x v="0"/>
  </r>
  <r>
    <n v="2"/>
    <x v="468"/>
    <x v="0"/>
    <x v="2131"/>
    <x v="109"/>
    <n v="428"/>
    <s v="TUNDLA"/>
    <x v="0"/>
    <x v="0"/>
    <x v="4"/>
    <x v="1"/>
    <x v="1"/>
    <x v="0"/>
  </r>
  <r>
    <n v="3"/>
    <x v="468"/>
    <x v="0"/>
    <x v="2132"/>
    <x v="3"/>
    <n v="32"/>
    <s v="TUNDLA"/>
    <x v="4"/>
    <x v="3"/>
    <x v="4"/>
    <x v="1"/>
    <x v="1"/>
    <x v="0"/>
  </r>
  <r>
    <n v="1"/>
    <x v="447"/>
    <x v="0"/>
    <x v="1602"/>
    <x v="16"/>
    <n v="150"/>
    <s v="BHARATPUR"/>
    <x v="4"/>
    <x v="3"/>
    <x v="4"/>
    <x v="1"/>
    <x v="1"/>
    <x v="0"/>
  </r>
  <r>
    <n v="2"/>
    <x v="447"/>
    <x v="0"/>
    <x v="2124"/>
    <x v="62"/>
    <n v="1138"/>
    <s v="BHARATPUR"/>
    <x v="8"/>
    <x v="6"/>
    <x v="4"/>
    <x v="1"/>
    <x v="1"/>
    <x v="0"/>
  </r>
  <r>
    <n v="3"/>
    <x v="447"/>
    <x v="0"/>
    <x v="2125"/>
    <x v="27"/>
    <n v="362"/>
    <s v="BHARATPUR"/>
    <x v="8"/>
    <x v="6"/>
    <x v="4"/>
    <x v="1"/>
    <x v="1"/>
    <x v="0"/>
  </r>
  <r>
    <n v="4"/>
    <x v="447"/>
    <x v="0"/>
    <x v="2133"/>
    <x v="27"/>
    <n v="350"/>
    <s v="BHARATPUR"/>
    <x v="36"/>
    <x v="7"/>
    <x v="4"/>
    <x v="1"/>
    <x v="1"/>
    <x v="0"/>
  </r>
  <r>
    <n v="5"/>
    <x v="447"/>
    <x v="0"/>
    <x v="2134"/>
    <x v="27"/>
    <n v="2048"/>
    <s v="BHARATPUR"/>
    <x v="8"/>
    <x v="6"/>
    <x v="4"/>
    <x v="1"/>
    <x v="1"/>
    <x v="0"/>
  </r>
  <r>
    <n v="1"/>
    <x v="448"/>
    <x v="0"/>
    <x v="2134"/>
    <x v="27"/>
    <n v="77"/>
    <s v="BHARATPUR"/>
    <x v="8"/>
    <x v="6"/>
    <x v="4"/>
    <x v="1"/>
    <x v="1"/>
    <x v="0"/>
  </r>
  <r>
    <n v="2"/>
    <x v="448"/>
    <x v="0"/>
    <x v="1613"/>
    <x v="16"/>
    <n v="150"/>
    <s v="BHARATPUR"/>
    <x v="4"/>
    <x v="3"/>
    <x v="4"/>
    <x v="1"/>
    <x v="1"/>
    <x v="0"/>
  </r>
  <r>
    <n v="3"/>
    <x v="448"/>
    <x v="0"/>
    <x v="2135"/>
    <x v="86"/>
    <n v="4000"/>
    <s v="BHARATPUR"/>
    <x v="0"/>
    <x v="0"/>
    <x v="4"/>
    <x v="1"/>
    <x v="1"/>
    <x v="0"/>
  </r>
  <r>
    <n v="4"/>
    <x v="448"/>
    <x v="0"/>
    <x v="2136"/>
    <x v="16"/>
    <n v="43"/>
    <s v="BHARATPUR"/>
    <x v="4"/>
    <x v="3"/>
    <x v="4"/>
    <x v="1"/>
    <x v="1"/>
    <x v="0"/>
  </r>
  <r>
    <n v="1"/>
    <x v="452"/>
    <x v="0"/>
    <x v="2131"/>
    <x v="109"/>
    <n v="2190"/>
    <s v="BHARATPUR"/>
    <x v="0"/>
    <x v="0"/>
    <x v="4"/>
    <x v="1"/>
    <x v="1"/>
    <x v="0"/>
  </r>
  <r>
    <n v="2"/>
    <x v="452"/>
    <x v="0"/>
    <x v="2137"/>
    <x v="86"/>
    <n v="2056"/>
    <s v="BHARATPUR"/>
    <x v="0"/>
    <x v="0"/>
    <x v="4"/>
    <x v="1"/>
    <x v="1"/>
    <x v="0"/>
  </r>
  <r>
    <n v="1"/>
    <x v="453"/>
    <x v="0"/>
    <x v="2137"/>
    <x v="86"/>
    <n v="2736"/>
    <s v="BHARATPUR"/>
    <x v="0"/>
    <x v="0"/>
    <x v="4"/>
    <x v="1"/>
    <x v="1"/>
    <x v="0"/>
  </r>
  <r>
    <n v="1"/>
    <x v="459"/>
    <x v="0"/>
    <x v="2138"/>
    <x v="16"/>
    <n v="165"/>
    <s v="BHARATPUR"/>
    <x v="4"/>
    <x v="3"/>
    <x v="4"/>
    <x v="1"/>
    <x v="1"/>
    <x v="0"/>
  </r>
  <r>
    <n v="2"/>
    <x v="459"/>
    <x v="0"/>
    <x v="2139"/>
    <x v="8"/>
    <n v="1659"/>
    <s v="BHARATPUR"/>
    <x v="8"/>
    <x v="6"/>
    <x v="4"/>
    <x v="1"/>
    <x v="1"/>
    <x v="0"/>
  </r>
  <r>
    <n v="3"/>
    <x v="459"/>
    <x v="0"/>
    <x v="2140"/>
    <x v="62"/>
    <n v="2367"/>
    <s v="BHARATPUR"/>
    <x v="8"/>
    <x v="6"/>
    <x v="4"/>
    <x v="1"/>
    <x v="1"/>
    <x v="0"/>
  </r>
  <r>
    <n v="1"/>
    <x v="460"/>
    <x v="0"/>
    <x v="2140"/>
    <x v="62"/>
    <n v="205"/>
    <s v="BHARATPUR"/>
    <x v="8"/>
    <x v="6"/>
    <x v="4"/>
    <x v="1"/>
    <x v="1"/>
    <x v="0"/>
  </r>
  <r>
    <n v="2"/>
    <x v="460"/>
    <x v="0"/>
    <x v="2141"/>
    <x v="16"/>
    <n v="80"/>
    <s v="BHARATPUR"/>
    <x v="4"/>
    <x v="3"/>
    <x v="4"/>
    <x v="1"/>
    <x v="1"/>
    <x v="0"/>
  </r>
  <r>
    <n v="3"/>
    <x v="460"/>
    <x v="0"/>
    <x v="2142"/>
    <x v="55"/>
    <n v="728"/>
    <s v="BHARATPUR"/>
    <x v="3"/>
    <x v="3"/>
    <x v="4"/>
    <x v="1"/>
    <x v="1"/>
    <x v="0"/>
  </r>
  <r>
    <n v="1"/>
    <x v="463"/>
    <x v="0"/>
    <x v="2143"/>
    <x v="4"/>
    <n v="2321"/>
    <s v="BHARATPUR"/>
    <x v="3"/>
    <x v="3"/>
    <x v="4"/>
    <x v="1"/>
    <x v="1"/>
    <x v="0"/>
  </r>
  <r>
    <n v="2"/>
    <x v="463"/>
    <x v="0"/>
    <x v="2144"/>
    <x v="3"/>
    <n v="35"/>
    <s v="BHARATPUR"/>
    <x v="4"/>
    <x v="3"/>
    <x v="4"/>
    <x v="1"/>
    <x v="1"/>
    <x v="0"/>
  </r>
</pivotCacheRecords>
</file>

<file path=xl/pivotCache/pivotCacheRecords2.xml><?xml version="1.0" encoding="utf-8"?>
<pivotCacheRecords xmlns="http://schemas.openxmlformats.org/spreadsheetml/2006/main" xmlns:r="http://schemas.openxmlformats.org/officeDocument/2006/relationships" count="3908">
  <r>
    <n v="1"/>
    <d v="2015-04-01T00:00:00"/>
    <x v="0"/>
    <s v="MR4H01"/>
    <x v="0"/>
    <n v="8568"/>
    <x v="0"/>
    <x v="0"/>
    <x v="0"/>
    <x v="0"/>
    <x v="0"/>
    <x v="0"/>
  </r>
  <r>
    <n v="1"/>
    <d v="2015-04-01T00:00:00"/>
    <x v="1"/>
    <s v="MRPNCP860"/>
    <x v="1"/>
    <n v="912"/>
    <x v="0"/>
    <x v="1"/>
    <x v="1"/>
    <x v="0"/>
    <x v="0"/>
    <x v="0"/>
  </r>
  <r>
    <n v="2"/>
    <d v="2015-04-01T00:00:00"/>
    <x v="1"/>
    <s v="MR I/F (PNCP/NS)"/>
    <x v="1"/>
    <n v="152"/>
    <x v="0"/>
    <x v="2"/>
    <x v="2"/>
    <x v="0"/>
    <x v="0"/>
    <x v="0"/>
  </r>
  <r>
    <n v="3"/>
    <d v="2015-04-01T00:00:00"/>
    <x v="1"/>
    <s v="MRNS861"/>
    <x v="1"/>
    <n v="131"/>
    <x v="0"/>
    <x v="3"/>
    <x v="3"/>
    <x v="0"/>
    <x v="0"/>
    <x v="0"/>
  </r>
  <r>
    <n v="4"/>
    <d v="2015-04-01T00:00:00"/>
    <x v="1"/>
    <s v="MRPCK862"/>
    <x v="1"/>
    <n v="49"/>
    <x v="0"/>
    <x v="4"/>
    <x v="3"/>
    <x v="0"/>
    <x v="0"/>
    <x v="0"/>
  </r>
  <r>
    <n v="5"/>
    <d v="2015-04-01T00:00:00"/>
    <x v="1"/>
    <s v="MR I/F (PCK/4H)"/>
    <x v="1"/>
    <n v="74"/>
    <x v="0"/>
    <x v="2"/>
    <x v="2"/>
    <x v="0"/>
    <x v="0"/>
    <x v="0"/>
  </r>
  <r>
    <n v="6"/>
    <d v="2015-04-01T00:00:00"/>
    <x v="1"/>
    <s v="MR4H863"/>
    <x v="1"/>
    <n v="3995"/>
    <x v="0"/>
    <x v="0"/>
    <x v="0"/>
    <x v="0"/>
    <x v="0"/>
    <x v="0"/>
  </r>
  <r>
    <n v="1"/>
    <d v="2015-04-02T00:00:00"/>
    <x v="0"/>
    <s v="MR4H01"/>
    <x v="0"/>
    <n v="698"/>
    <x v="0"/>
    <x v="0"/>
    <x v="0"/>
    <x v="0"/>
    <x v="0"/>
    <x v="0"/>
  </r>
  <r>
    <n v="2"/>
    <d v="2015-04-02T00:00:00"/>
    <x v="0"/>
    <s v="MR4H02"/>
    <x v="2"/>
    <n v="3663"/>
    <x v="0"/>
    <x v="0"/>
    <x v="0"/>
    <x v="0"/>
    <x v="0"/>
    <x v="0"/>
  </r>
  <r>
    <n v="3"/>
    <d v="2015-04-02T00:00:00"/>
    <x v="0"/>
    <s v="MRPCK03"/>
    <x v="3"/>
    <n v="150"/>
    <x v="0"/>
    <x v="4"/>
    <x v="3"/>
    <x v="0"/>
    <x v="0"/>
    <x v="0"/>
  </r>
  <r>
    <n v="4"/>
    <d v="2015-04-02T00:00:00"/>
    <x v="0"/>
    <s v="MRNS04"/>
    <x v="4"/>
    <n v="160"/>
    <x v="0"/>
    <x v="3"/>
    <x v="3"/>
    <x v="0"/>
    <x v="0"/>
    <x v="0"/>
  </r>
  <r>
    <n v="5"/>
    <d v="2015-04-02T00:00:00"/>
    <x v="0"/>
    <s v="MRPNCP05"/>
    <x v="5"/>
    <n v="2335"/>
    <x v="0"/>
    <x v="1"/>
    <x v="1"/>
    <x v="0"/>
    <x v="0"/>
    <x v="0"/>
  </r>
  <r>
    <n v="1"/>
    <d v="2015-04-02T00:00:00"/>
    <x v="2"/>
    <s v="PRA771LF"/>
    <x v="6"/>
    <n v="450"/>
    <x v="0"/>
    <x v="5"/>
    <x v="4"/>
    <x v="0"/>
    <x v="0"/>
    <x v="0"/>
  </r>
  <r>
    <n v="2"/>
    <d v="2015-04-02T00:00:00"/>
    <x v="2"/>
    <s v="PRA03"/>
    <x v="6"/>
    <n v="3042"/>
    <x v="0"/>
    <x v="6"/>
    <x v="4"/>
    <x v="0"/>
    <x v="0"/>
    <x v="0"/>
  </r>
  <r>
    <n v="1"/>
    <d v="2015-04-02T00:00:00"/>
    <x v="1"/>
    <s v="MR4H863"/>
    <x v="1"/>
    <n v="2684"/>
    <x v="0"/>
    <x v="0"/>
    <x v="0"/>
    <x v="0"/>
    <x v="0"/>
    <x v="0"/>
  </r>
  <r>
    <n v="2"/>
    <d v="2015-04-02T00:00:00"/>
    <x v="1"/>
    <s v="MR4H864"/>
    <x v="1"/>
    <n v="2060"/>
    <x v="0"/>
    <x v="0"/>
    <x v="0"/>
    <x v="0"/>
    <x v="0"/>
    <x v="0"/>
  </r>
  <r>
    <n v="1"/>
    <d v="2015-04-03T00:00:00"/>
    <x v="0"/>
    <s v="MRPNCP05"/>
    <x v="5"/>
    <n v="2153"/>
    <x v="0"/>
    <x v="1"/>
    <x v="1"/>
    <x v="0"/>
    <x v="0"/>
    <x v="0"/>
  </r>
  <r>
    <n v="2"/>
    <d v="2015-04-03T00:00:00"/>
    <x v="0"/>
    <s v="MRPXPT06"/>
    <x v="7"/>
    <n v="3225"/>
    <x v="0"/>
    <x v="7"/>
    <x v="5"/>
    <x v="0"/>
    <x v="0"/>
    <x v="0"/>
  </r>
  <r>
    <n v="3"/>
    <d v="2015-04-03T00:00:00"/>
    <x v="0"/>
    <s v="MRPNCP07"/>
    <x v="5"/>
    <n v="2756"/>
    <x v="0"/>
    <x v="1"/>
    <x v="1"/>
    <x v="0"/>
    <x v="0"/>
    <x v="0"/>
  </r>
  <r>
    <n v="1"/>
    <d v="2015-04-03T00:00:00"/>
    <x v="2"/>
    <s v="PRA03"/>
    <x v="6"/>
    <n v="2651"/>
    <x v="0"/>
    <x v="6"/>
    <x v="4"/>
    <x v="0"/>
    <x v="0"/>
    <x v="0"/>
  </r>
  <r>
    <n v="1"/>
    <d v="2015-04-03T00:00:00"/>
    <x v="1"/>
    <s v="MR4H864"/>
    <x v="1"/>
    <n v="1457"/>
    <x v="0"/>
    <x v="0"/>
    <x v="0"/>
    <x v="0"/>
    <x v="0"/>
    <x v="0"/>
  </r>
  <r>
    <n v="2"/>
    <d v="2015-04-03T00:00:00"/>
    <x v="1"/>
    <s v="MR4H01"/>
    <x v="1"/>
    <n v="3883"/>
    <x v="0"/>
    <x v="0"/>
    <x v="0"/>
    <x v="0"/>
    <x v="0"/>
    <x v="0"/>
  </r>
  <r>
    <n v="1"/>
    <d v="2015-04-04T00:00:00"/>
    <x v="0"/>
    <s v="MRPNCP07"/>
    <x v="5"/>
    <n v="1743"/>
    <x v="0"/>
    <x v="1"/>
    <x v="1"/>
    <x v="0"/>
    <x v="0"/>
    <x v="0"/>
  </r>
  <r>
    <n v="2"/>
    <d v="2015-04-04T00:00:00"/>
    <x v="0"/>
    <s v="MR4M08"/>
    <x v="8"/>
    <n v="2225"/>
    <x v="0"/>
    <x v="8"/>
    <x v="6"/>
    <x v="0"/>
    <x v="0"/>
    <x v="0"/>
  </r>
  <r>
    <n v="3"/>
    <d v="2015-04-04T00:00:00"/>
    <x v="0"/>
    <s v="MR4M09"/>
    <x v="9"/>
    <n v="3705"/>
    <x v="0"/>
    <x v="8"/>
    <x v="6"/>
    <x v="0"/>
    <x v="0"/>
    <x v="0"/>
  </r>
  <r>
    <n v="1"/>
    <d v="2015-04-04T00:00:00"/>
    <x v="1"/>
    <s v="MR4H01"/>
    <x v="1"/>
    <n v="2499"/>
    <x v="0"/>
    <x v="0"/>
    <x v="0"/>
    <x v="0"/>
    <x v="0"/>
    <x v="0"/>
  </r>
  <r>
    <n v="2"/>
    <d v="2015-04-04T00:00:00"/>
    <x v="1"/>
    <s v="MR4H02"/>
    <x v="1"/>
    <n v="2226"/>
    <x v="0"/>
    <x v="0"/>
    <x v="0"/>
    <x v="0"/>
    <x v="0"/>
    <x v="0"/>
  </r>
  <r>
    <n v="3"/>
    <d v="2015-04-04T00:00:00"/>
    <x v="1"/>
    <s v="I/F 4H/PCK"/>
    <x v="1"/>
    <n v="95"/>
    <x v="0"/>
    <x v="9"/>
    <x v="2"/>
    <x v="0"/>
    <x v="0"/>
    <x v="0"/>
  </r>
  <r>
    <n v="4"/>
    <d v="2015-04-04T00:00:00"/>
    <x v="1"/>
    <s v="MRPCK 03"/>
    <x v="1"/>
    <n v="43"/>
    <x v="0"/>
    <x v="4"/>
    <x v="3"/>
    <x v="0"/>
    <x v="0"/>
    <x v="0"/>
  </r>
  <r>
    <n v="5"/>
    <d v="2015-04-04T00:00:00"/>
    <x v="1"/>
    <s v="I/F PCK/NS"/>
    <x v="1"/>
    <n v="63"/>
    <x v="0"/>
    <x v="9"/>
    <x v="2"/>
    <x v="0"/>
    <x v="0"/>
    <x v="0"/>
  </r>
  <r>
    <n v="6"/>
    <d v="2015-04-04T00:00:00"/>
    <x v="1"/>
    <s v="MRNS 04"/>
    <x v="1"/>
    <n v="50"/>
    <x v="0"/>
    <x v="3"/>
    <x v="3"/>
    <x v="0"/>
    <x v="0"/>
    <x v="0"/>
  </r>
  <r>
    <n v="7"/>
    <d v="2015-04-04T00:00:00"/>
    <x v="1"/>
    <s v="I/F  NS/PNCP"/>
    <x v="1"/>
    <n v="117"/>
    <x v="0"/>
    <x v="9"/>
    <x v="2"/>
    <x v="0"/>
    <x v="0"/>
    <x v="0"/>
  </r>
  <r>
    <n v="8"/>
    <d v="2015-04-04T00:00:00"/>
    <x v="1"/>
    <s v="MRPNCP 05"/>
    <x v="1"/>
    <n v="198"/>
    <x v="0"/>
    <x v="1"/>
    <x v="1"/>
    <x v="0"/>
    <x v="0"/>
    <x v="0"/>
  </r>
  <r>
    <n v="1"/>
    <d v="2015-04-05T00:00:00"/>
    <x v="0"/>
    <s v="MR4M09"/>
    <x v="9"/>
    <n v="3067"/>
    <x v="0"/>
    <x v="8"/>
    <x v="6"/>
    <x v="0"/>
    <x v="0"/>
    <x v="0"/>
  </r>
  <r>
    <n v="2"/>
    <d v="2015-04-05T00:00:00"/>
    <x v="0"/>
    <s v="MRPNCP10"/>
    <x v="5"/>
    <n v="1001"/>
    <x v="0"/>
    <x v="1"/>
    <x v="1"/>
    <x v="0"/>
    <x v="0"/>
    <x v="0"/>
  </r>
  <r>
    <n v="3"/>
    <d v="2015-04-05T00:00:00"/>
    <x v="0"/>
    <s v="MRPCK11"/>
    <x v="3"/>
    <n v="300"/>
    <x v="0"/>
    <x v="4"/>
    <x v="3"/>
    <x v="0"/>
    <x v="0"/>
    <x v="0"/>
  </r>
  <r>
    <n v="4"/>
    <d v="2015-04-05T00:00:00"/>
    <x v="0"/>
    <s v="MR4H12"/>
    <x v="2"/>
    <n v="2594"/>
    <x v="0"/>
    <x v="0"/>
    <x v="0"/>
    <x v="0"/>
    <x v="0"/>
    <x v="0"/>
  </r>
  <r>
    <n v="1"/>
    <d v="2015-04-05T00:00:00"/>
    <x v="2"/>
    <s v="PRA07L/F"/>
    <x v="10"/>
    <n v="450"/>
    <x v="0"/>
    <x v="6"/>
    <x v="4"/>
    <x v="0"/>
    <x v="0"/>
    <x v="0"/>
  </r>
  <r>
    <n v="2"/>
    <d v="2015-04-05T00:00:00"/>
    <x v="2"/>
    <s v="PRA09"/>
    <x v="10"/>
    <n v="5301"/>
    <x v="0"/>
    <x v="6"/>
    <x v="4"/>
    <x v="0"/>
    <x v="0"/>
    <x v="0"/>
  </r>
  <r>
    <n v="1"/>
    <d v="2015-04-05T00:00:00"/>
    <x v="1"/>
    <s v="MRPNCP 05"/>
    <x v="1"/>
    <n v="3607"/>
    <x v="0"/>
    <x v="1"/>
    <x v="1"/>
    <x v="0"/>
    <x v="0"/>
    <x v="0"/>
  </r>
  <r>
    <n v="2"/>
    <d v="2015-04-05T00:00:00"/>
    <x v="1"/>
    <s v="MRPXPT06"/>
    <x v="1"/>
    <n v="2651"/>
    <x v="0"/>
    <x v="7"/>
    <x v="5"/>
    <x v="0"/>
    <x v="0"/>
    <x v="0"/>
  </r>
  <r>
    <n v="1"/>
    <d v="2015-04-06T00:00:00"/>
    <x v="0"/>
    <s v="MR4H12"/>
    <x v="2"/>
    <n v="6838"/>
    <x v="0"/>
    <x v="0"/>
    <x v="0"/>
    <x v="0"/>
    <x v="0"/>
    <x v="0"/>
  </r>
  <r>
    <n v="2"/>
    <d v="2015-04-06T00:00:00"/>
    <x v="0"/>
    <s v="MR4H13"/>
    <x v="11"/>
    <n v="1094"/>
    <x v="0"/>
    <x v="0"/>
    <x v="0"/>
    <x v="0"/>
    <x v="0"/>
    <x v="0"/>
  </r>
  <r>
    <n v="1"/>
    <d v="2015-04-06T00:00:00"/>
    <x v="2"/>
    <s v="PRA09"/>
    <x v="10"/>
    <n v="4311"/>
    <x v="0"/>
    <x v="6"/>
    <x v="4"/>
    <x v="0"/>
    <x v="0"/>
    <x v="0"/>
  </r>
  <r>
    <n v="1"/>
    <d v="2015-04-06T00:00:00"/>
    <x v="1"/>
    <s v="MRPXPT06"/>
    <x v="1"/>
    <n v="448"/>
    <x v="0"/>
    <x v="7"/>
    <x v="5"/>
    <x v="0"/>
    <x v="0"/>
    <x v="0"/>
  </r>
  <r>
    <n v="2"/>
    <d v="2015-04-06T00:00:00"/>
    <x v="1"/>
    <s v="MRPNCP07"/>
    <x v="1"/>
    <n v="4309"/>
    <x v="0"/>
    <x v="1"/>
    <x v="1"/>
    <x v="0"/>
    <x v="0"/>
    <x v="0"/>
  </r>
  <r>
    <n v="3"/>
    <d v="2015-04-06T00:00:00"/>
    <x v="1"/>
    <s v="MRPNCP848"/>
    <x v="12"/>
    <n v="521"/>
    <x v="0"/>
    <x v="1"/>
    <x v="1"/>
    <x v="0"/>
    <x v="0"/>
    <x v="0"/>
  </r>
  <r>
    <n v="4"/>
    <d v="2015-04-06T00:00:00"/>
    <x v="1"/>
    <s v="MRPNCP850"/>
    <x v="12"/>
    <n v="1187"/>
    <x v="0"/>
    <x v="1"/>
    <x v="1"/>
    <x v="0"/>
    <x v="0"/>
    <x v="0"/>
  </r>
  <r>
    <n v="1"/>
    <d v="2015-04-07T00:00:00"/>
    <x v="0"/>
    <s v="MR4H13"/>
    <x v="11"/>
    <n v="7202"/>
    <x v="0"/>
    <x v="0"/>
    <x v="0"/>
    <x v="0"/>
    <x v="0"/>
    <x v="0"/>
  </r>
  <r>
    <n v="1"/>
    <d v="2015-04-07T00:00:00"/>
    <x v="2"/>
    <s v="PRA09LF"/>
    <x v="6"/>
    <n v="450"/>
    <x v="0"/>
    <x v="6"/>
    <x v="4"/>
    <x v="0"/>
    <x v="0"/>
    <x v="0"/>
  </r>
  <r>
    <n v="2"/>
    <d v="2015-04-07T00:00:00"/>
    <x v="2"/>
    <s v="PRA12"/>
    <x v="6"/>
    <n v="5927"/>
    <x v="0"/>
    <x v="10"/>
    <x v="4"/>
    <x v="0"/>
    <x v="0"/>
    <x v="0"/>
  </r>
  <r>
    <n v="1"/>
    <d v="2015-04-07T00:00:00"/>
    <x v="1"/>
    <s v="MRPNCP850"/>
    <x v="12"/>
    <n v="1154"/>
    <x v="0"/>
    <x v="1"/>
    <x v="1"/>
    <x v="0"/>
    <x v="0"/>
    <x v="0"/>
  </r>
  <r>
    <n v="2"/>
    <d v="2015-04-07T00:00:00"/>
    <x v="1"/>
    <s v="MRPNCP585"/>
    <x v="12"/>
    <n v="301"/>
    <x v="0"/>
    <x v="1"/>
    <x v="1"/>
    <x v="0"/>
    <x v="0"/>
    <x v="0"/>
  </r>
  <r>
    <n v="3"/>
    <d v="2015-04-07T00:00:00"/>
    <x v="1"/>
    <s v="MRPNCP860"/>
    <x v="12"/>
    <n v="1779"/>
    <x v="0"/>
    <x v="1"/>
    <x v="1"/>
    <x v="0"/>
    <x v="0"/>
    <x v="0"/>
  </r>
  <r>
    <n v="4"/>
    <d v="2015-04-07T00:00:00"/>
    <x v="1"/>
    <s v="MRPNCP10"/>
    <x v="1"/>
    <n v="625"/>
    <x v="0"/>
    <x v="1"/>
    <x v="1"/>
    <x v="0"/>
    <x v="0"/>
    <x v="0"/>
  </r>
  <r>
    <n v="5"/>
    <d v="2015-04-07T00:00:00"/>
    <x v="1"/>
    <s v="DTSKO01"/>
    <x v="13"/>
    <n v="1358"/>
    <x v="0"/>
    <x v="11"/>
    <x v="3"/>
    <x v="0"/>
    <x v="0"/>
    <x v="0"/>
  </r>
  <r>
    <n v="1"/>
    <d v="2015-04-08T00:00:00"/>
    <x v="2"/>
    <s v="PRA12"/>
    <x v="6"/>
    <n v="4159"/>
    <x v="0"/>
    <x v="10"/>
    <x v="4"/>
    <x v="0"/>
    <x v="0"/>
    <x v="0"/>
  </r>
  <r>
    <n v="2"/>
    <d v="2015-04-08T00:00:00"/>
    <x v="2"/>
    <s v="PRA15"/>
    <x v="14"/>
    <n v="3367"/>
    <x v="0"/>
    <x v="10"/>
    <x v="4"/>
    <x v="0"/>
    <x v="0"/>
    <x v="0"/>
  </r>
  <r>
    <n v="1"/>
    <d v="2015-04-08T00:00:00"/>
    <x v="1"/>
    <s v="DTSKO01"/>
    <x v="13"/>
    <n v="3681"/>
    <x v="0"/>
    <x v="11"/>
    <x v="3"/>
    <x v="0"/>
    <x v="0"/>
    <x v="0"/>
  </r>
  <r>
    <n v="1"/>
    <d v="2015-04-09T00:00:00"/>
    <x v="0"/>
    <s v="MR4H14"/>
    <x v="15"/>
    <n v="1936"/>
    <x v="0"/>
    <x v="0"/>
    <x v="0"/>
    <x v="0"/>
    <x v="0"/>
    <x v="0"/>
  </r>
  <r>
    <n v="2"/>
    <d v="2015-04-09T00:00:00"/>
    <x v="0"/>
    <s v="MR4H15"/>
    <x v="2"/>
    <n v="4354"/>
    <x v="0"/>
    <x v="0"/>
    <x v="0"/>
    <x v="0"/>
    <x v="0"/>
    <x v="0"/>
  </r>
  <r>
    <n v="3"/>
    <d v="2015-04-09T00:00:00"/>
    <x v="0"/>
    <s v="MRPCK16"/>
    <x v="16"/>
    <n v="150"/>
    <x v="0"/>
    <x v="4"/>
    <x v="3"/>
    <x v="0"/>
    <x v="0"/>
    <x v="0"/>
  </r>
  <r>
    <n v="4"/>
    <d v="2015-04-09T00:00:00"/>
    <x v="0"/>
    <s v="MRNS17"/>
    <x v="17"/>
    <n v="149"/>
    <x v="0"/>
    <x v="3"/>
    <x v="3"/>
    <x v="0"/>
    <x v="0"/>
    <x v="0"/>
  </r>
  <r>
    <n v="5"/>
    <d v="2015-04-09T00:00:00"/>
    <x v="0"/>
    <s v="MRPNCP18"/>
    <x v="18"/>
    <n v="870"/>
    <x v="0"/>
    <x v="1"/>
    <x v="1"/>
    <x v="0"/>
    <x v="0"/>
    <x v="0"/>
  </r>
  <r>
    <n v="1"/>
    <d v="2015-04-09T00:00:00"/>
    <x v="2"/>
    <s v="PRA15"/>
    <x v="14"/>
    <n v="658"/>
    <x v="0"/>
    <x v="10"/>
    <x v="4"/>
    <x v="0"/>
    <x v="0"/>
    <x v="0"/>
  </r>
  <r>
    <n v="2"/>
    <d v="2015-04-09T00:00:00"/>
    <x v="2"/>
    <s v="PR0S19"/>
    <x v="14"/>
    <n v="500"/>
    <x v="0"/>
    <x v="12"/>
    <x v="3"/>
    <x v="0"/>
    <x v="0"/>
    <x v="0"/>
  </r>
  <r>
    <n v="3"/>
    <d v="2015-04-09T00:00:00"/>
    <x v="2"/>
    <s v="PRPCK774"/>
    <x v="19"/>
    <n v="322"/>
    <x v="0"/>
    <x v="4"/>
    <x v="3"/>
    <x v="0"/>
    <x v="0"/>
    <x v="0"/>
  </r>
  <r>
    <n v="4"/>
    <d v="2015-04-09T00:00:00"/>
    <x v="2"/>
    <s v="PRPCK18"/>
    <x v="19"/>
    <n v="99"/>
    <x v="0"/>
    <x v="4"/>
    <x v="3"/>
    <x v="0"/>
    <x v="0"/>
    <x v="0"/>
  </r>
  <r>
    <n v="5"/>
    <d v="2015-04-09T00:00:00"/>
    <x v="2"/>
    <s v="PR4H14"/>
    <x v="20"/>
    <n v="1754"/>
    <x v="0"/>
    <x v="0"/>
    <x v="0"/>
    <x v="0"/>
    <x v="0"/>
    <x v="0"/>
  </r>
  <r>
    <n v="1"/>
    <d v="2015-04-09T00:00:00"/>
    <x v="1"/>
    <s v="MRPCK11"/>
    <x v="21"/>
    <n v="122"/>
    <x v="0"/>
    <x v="4"/>
    <x v="3"/>
    <x v="0"/>
    <x v="0"/>
    <x v="0"/>
  </r>
  <r>
    <n v="2"/>
    <d v="2015-04-09T00:00:00"/>
    <x v="1"/>
    <s v="MR4H12"/>
    <x v="1"/>
    <n v="4436"/>
    <x v="0"/>
    <x v="0"/>
    <x v="0"/>
    <x v="0"/>
    <x v="0"/>
    <x v="0"/>
  </r>
  <r>
    <n v="1"/>
    <d v="2015-04-10T00:00:00"/>
    <x v="0"/>
    <s v="MRPNCP18"/>
    <x v="22"/>
    <n v="5130"/>
    <x v="0"/>
    <x v="1"/>
    <x v="1"/>
    <x v="0"/>
    <x v="0"/>
    <x v="0"/>
  </r>
  <r>
    <n v="2"/>
    <d v="2015-04-10T00:00:00"/>
    <x v="0"/>
    <s v="MRPXPT19"/>
    <x v="23"/>
    <n v="3503"/>
    <x v="0"/>
    <x v="7"/>
    <x v="5"/>
    <x v="0"/>
    <x v="0"/>
    <x v="0"/>
  </r>
  <r>
    <n v="3"/>
    <d v="2015-04-10T00:00:00"/>
    <x v="0"/>
    <s v="MRPNCP20"/>
    <x v="22"/>
    <n v="2244"/>
    <x v="0"/>
    <x v="1"/>
    <x v="1"/>
    <x v="0"/>
    <x v="0"/>
    <x v="0"/>
  </r>
  <r>
    <n v="1"/>
    <d v="2015-04-10T00:00:00"/>
    <x v="2"/>
    <s v="PR4H14"/>
    <x v="20"/>
    <n v="1992"/>
    <x v="0"/>
    <x v="0"/>
    <x v="0"/>
    <x v="0"/>
    <x v="0"/>
    <x v="0"/>
  </r>
  <r>
    <n v="2"/>
    <d v="2015-04-10T00:00:00"/>
    <x v="2"/>
    <s v="PR4H20"/>
    <x v="24"/>
    <n v="2329"/>
    <x v="0"/>
    <x v="0"/>
    <x v="0"/>
    <x v="0"/>
    <x v="0"/>
    <x v="0"/>
  </r>
  <r>
    <n v="3"/>
    <d v="2015-04-10T00:00:00"/>
    <x v="2"/>
    <s v="PR4H21"/>
    <x v="25"/>
    <n v="6642"/>
    <x v="0"/>
    <x v="0"/>
    <x v="0"/>
    <x v="0"/>
    <x v="0"/>
    <x v="0"/>
  </r>
  <r>
    <n v="1"/>
    <d v="2015-04-10T00:00:00"/>
    <x v="1"/>
    <s v="MR4H12"/>
    <x v="1"/>
    <n v="1343"/>
    <x v="0"/>
    <x v="0"/>
    <x v="0"/>
    <x v="0"/>
    <x v="0"/>
    <x v="0"/>
  </r>
  <r>
    <n v="2"/>
    <d v="2015-04-10T00:00:00"/>
    <x v="1"/>
    <s v="MR4H13"/>
    <x v="1"/>
    <n v="3885"/>
    <x v="0"/>
    <x v="0"/>
    <x v="0"/>
    <x v="0"/>
    <x v="0"/>
    <x v="0"/>
  </r>
  <r>
    <n v="3"/>
    <d v="2015-04-10T00:00:00"/>
    <x v="1"/>
    <s v="MR4H14"/>
    <x v="1"/>
    <n v="283"/>
    <x v="0"/>
    <x v="0"/>
    <x v="0"/>
    <x v="0"/>
    <x v="0"/>
    <x v="0"/>
  </r>
  <r>
    <n v="1"/>
    <d v="2015-04-10T00:00:00"/>
    <x v="3"/>
    <s v="PR4H14"/>
    <x v="26"/>
    <n v="731"/>
    <x v="0"/>
    <x v="0"/>
    <x v="0"/>
    <x v="0"/>
    <x v="0"/>
    <x v="0"/>
  </r>
  <r>
    <n v="2"/>
    <d v="2015-04-10T00:00:00"/>
    <x v="3"/>
    <s v="PR4H20"/>
    <x v="26"/>
    <n v="1165"/>
    <x v="0"/>
    <x v="0"/>
    <x v="0"/>
    <x v="0"/>
    <x v="0"/>
    <x v="0"/>
  </r>
  <r>
    <n v="3"/>
    <d v="2015-04-10T00:00:00"/>
    <x v="3"/>
    <s v="PR4H21"/>
    <x v="26"/>
    <n v="248"/>
    <x v="0"/>
    <x v="0"/>
    <x v="0"/>
    <x v="0"/>
    <x v="0"/>
    <x v="0"/>
  </r>
  <r>
    <n v="1"/>
    <d v="2015-04-11T00:00:00"/>
    <x v="0"/>
    <s v="MRPNCP20"/>
    <x v="22"/>
    <n v="3799"/>
    <x v="0"/>
    <x v="1"/>
    <x v="1"/>
    <x v="0"/>
    <x v="0"/>
    <x v="0"/>
  </r>
  <r>
    <n v="2"/>
    <d v="2015-04-11T00:00:00"/>
    <x v="0"/>
    <s v="MR4M21"/>
    <x v="27"/>
    <n v="6707"/>
    <x v="0"/>
    <x v="8"/>
    <x v="6"/>
    <x v="0"/>
    <x v="0"/>
    <x v="0"/>
  </r>
  <r>
    <n v="1"/>
    <d v="2015-04-11T00:00:00"/>
    <x v="2"/>
    <s v="PR4H21"/>
    <x v="25"/>
    <n v="4312"/>
    <x v="0"/>
    <x v="0"/>
    <x v="0"/>
    <x v="0"/>
    <x v="0"/>
    <x v="0"/>
  </r>
  <r>
    <n v="2"/>
    <d v="2015-04-11T00:00:00"/>
    <x v="2"/>
    <s v="PRPCK20"/>
    <x v="19"/>
    <n v="303"/>
    <x v="0"/>
    <x v="4"/>
    <x v="3"/>
    <x v="0"/>
    <x v="0"/>
    <x v="0"/>
  </r>
  <r>
    <n v="3"/>
    <d v="2015-04-11T00:00:00"/>
    <x v="2"/>
    <s v="PRNS772"/>
    <x v="28"/>
    <n v="450"/>
    <x v="0"/>
    <x v="3"/>
    <x v="3"/>
    <x v="0"/>
    <x v="0"/>
    <x v="0"/>
  </r>
  <r>
    <n v="4"/>
    <d v="2015-04-11T00:00:00"/>
    <x v="2"/>
    <s v="PRNS23"/>
    <x v="28"/>
    <n v="571"/>
    <x v="0"/>
    <x v="3"/>
    <x v="3"/>
    <x v="0"/>
    <x v="0"/>
    <x v="0"/>
  </r>
  <r>
    <n v="5"/>
    <d v="2015-04-11T00:00:00"/>
    <x v="2"/>
    <s v="PR0S19"/>
    <x v="29"/>
    <n v="450"/>
    <x v="0"/>
    <x v="12"/>
    <x v="3"/>
    <x v="0"/>
    <x v="0"/>
    <x v="0"/>
  </r>
  <r>
    <n v="6"/>
    <d v="2015-04-11T00:00:00"/>
    <x v="2"/>
    <s v="PR0S24"/>
    <x v="29"/>
    <n v="550"/>
    <x v="0"/>
    <x v="12"/>
    <x v="3"/>
    <x v="0"/>
    <x v="0"/>
    <x v="0"/>
  </r>
  <r>
    <n v="7"/>
    <d v="2015-04-11T00:00:00"/>
    <x v="2"/>
    <s v="PRA25"/>
    <x v="29"/>
    <n v="942"/>
    <x v="0"/>
    <x v="13"/>
    <x v="4"/>
    <x v="0"/>
    <x v="0"/>
    <x v="0"/>
  </r>
  <r>
    <n v="1"/>
    <d v="2015-04-11T00:00:00"/>
    <x v="1"/>
    <s v="MR4H14"/>
    <x v="1"/>
    <n v="633"/>
    <x v="0"/>
    <x v="0"/>
    <x v="0"/>
    <x v="0"/>
    <x v="0"/>
    <x v="0"/>
  </r>
  <r>
    <n v="2"/>
    <d v="2015-04-11T00:00:00"/>
    <x v="1"/>
    <s v="MR4H15"/>
    <x v="1"/>
    <n v="436"/>
    <x v="0"/>
    <x v="0"/>
    <x v="0"/>
    <x v="0"/>
    <x v="0"/>
    <x v="0"/>
  </r>
  <r>
    <n v="3"/>
    <d v="2015-04-11T00:00:00"/>
    <x v="1"/>
    <s v="MRPCK16"/>
    <x v="1"/>
    <n v="75"/>
    <x v="0"/>
    <x v="4"/>
    <x v="3"/>
    <x v="0"/>
    <x v="0"/>
    <x v="0"/>
  </r>
  <r>
    <n v="4"/>
    <d v="2015-04-11T00:00:00"/>
    <x v="1"/>
    <s v="MRNS17"/>
    <x v="1"/>
    <n v="87"/>
    <x v="0"/>
    <x v="3"/>
    <x v="3"/>
    <x v="0"/>
    <x v="0"/>
    <x v="0"/>
  </r>
  <r>
    <n v="5"/>
    <d v="2015-04-11T00:00:00"/>
    <x v="1"/>
    <s v="MRPNCP18"/>
    <x v="1"/>
    <n v="2588"/>
    <x v="0"/>
    <x v="1"/>
    <x v="1"/>
    <x v="0"/>
    <x v="0"/>
    <x v="0"/>
  </r>
  <r>
    <n v="1"/>
    <d v="2015-04-11T00:00:00"/>
    <x v="3"/>
    <s v="PR4H21"/>
    <x v="30"/>
    <n v="3282"/>
    <x v="0"/>
    <x v="0"/>
    <x v="0"/>
    <x v="0"/>
    <x v="0"/>
    <x v="0"/>
  </r>
  <r>
    <n v="1"/>
    <d v="2015-04-12T00:00:00"/>
    <x v="0"/>
    <s v="MR4M21"/>
    <x v="27"/>
    <n v="233"/>
    <x v="0"/>
    <x v="8"/>
    <x v="6"/>
    <x v="0"/>
    <x v="0"/>
    <x v="0"/>
  </r>
  <r>
    <n v="2"/>
    <d v="2015-04-12T00:00:00"/>
    <x v="0"/>
    <s v="MR4M22"/>
    <x v="9"/>
    <n v="3872"/>
    <x v="0"/>
    <x v="8"/>
    <x v="6"/>
    <x v="0"/>
    <x v="0"/>
    <x v="0"/>
  </r>
  <r>
    <n v="3"/>
    <d v="2015-04-12T00:00:00"/>
    <x v="0"/>
    <s v="MRPNCP23"/>
    <x v="22"/>
    <n v="1987"/>
    <x v="0"/>
    <x v="1"/>
    <x v="1"/>
    <x v="0"/>
    <x v="0"/>
    <x v="0"/>
  </r>
  <r>
    <n v="4"/>
    <d v="2015-04-12T00:00:00"/>
    <x v="0"/>
    <s v="MRNS24"/>
    <x v="17"/>
    <n v="150"/>
    <x v="0"/>
    <x v="3"/>
    <x v="3"/>
    <x v="0"/>
    <x v="0"/>
    <x v="0"/>
  </r>
  <r>
    <n v="5"/>
    <d v="2015-04-12T00:00:00"/>
    <x v="0"/>
    <s v="MRPCK25"/>
    <x v="16"/>
    <n v="150"/>
    <x v="0"/>
    <x v="4"/>
    <x v="3"/>
    <x v="0"/>
    <x v="0"/>
    <x v="0"/>
  </r>
  <r>
    <n v="6"/>
    <d v="2015-04-12T00:00:00"/>
    <x v="0"/>
    <s v="MR4H26"/>
    <x v="0"/>
    <n v="1967"/>
    <x v="0"/>
    <x v="0"/>
    <x v="0"/>
    <x v="0"/>
    <x v="0"/>
    <x v="0"/>
  </r>
  <r>
    <n v="1"/>
    <d v="2015-04-12T00:00:00"/>
    <x v="2"/>
    <s v="PRA25"/>
    <x v="29"/>
    <n v="8081"/>
    <x v="0"/>
    <x v="13"/>
    <x v="4"/>
    <x v="0"/>
    <x v="0"/>
    <x v="0"/>
  </r>
  <r>
    <n v="2"/>
    <d v="2015-04-12T00:00:00"/>
    <x v="2"/>
    <s v="PRA25L/F"/>
    <x v="10"/>
    <n v="450"/>
    <x v="0"/>
    <x v="13"/>
    <x v="4"/>
    <x v="0"/>
    <x v="0"/>
    <x v="0"/>
  </r>
  <r>
    <n v="3"/>
    <d v="2015-04-12T00:00:00"/>
    <x v="2"/>
    <s v="PRA28"/>
    <x v="10"/>
    <n v="1003"/>
    <x v="0"/>
    <x v="13"/>
    <x v="4"/>
    <x v="0"/>
    <x v="0"/>
    <x v="0"/>
  </r>
  <r>
    <n v="1"/>
    <d v="2015-04-12T00:00:00"/>
    <x v="1"/>
    <s v="MRPNCP18"/>
    <x v="21"/>
    <n v="1185"/>
    <x v="0"/>
    <x v="1"/>
    <x v="1"/>
    <x v="0"/>
    <x v="0"/>
    <x v="0"/>
  </r>
  <r>
    <n v="2"/>
    <d v="2015-04-12T00:00:00"/>
    <x v="1"/>
    <s v="MRPXPT19"/>
    <x v="21"/>
    <n v="3356"/>
    <x v="0"/>
    <x v="7"/>
    <x v="5"/>
    <x v="0"/>
    <x v="0"/>
    <x v="0"/>
  </r>
  <r>
    <n v="3"/>
    <d v="2015-04-12T00:00:00"/>
    <x v="1"/>
    <s v="MRPNCP20"/>
    <x v="21"/>
    <n v="1707"/>
    <x v="0"/>
    <x v="1"/>
    <x v="1"/>
    <x v="0"/>
    <x v="0"/>
    <x v="0"/>
  </r>
  <r>
    <n v="1"/>
    <d v="2015-04-12T00:00:00"/>
    <x v="3"/>
    <s v="PR4H21"/>
    <x v="30"/>
    <n v="575"/>
    <x v="0"/>
    <x v="0"/>
    <x v="0"/>
    <x v="0"/>
    <x v="0"/>
    <x v="0"/>
  </r>
  <r>
    <n v="1"/>
    <d v="2015-04-13T00:00:00"/>
    <x v="0"/>
    <s v="MR4H26"/>
    <x v="0"/>
    <n v="9987"/>
    <x v="0"/>
    <x v="0"/>
    <x v="0"/>
    <x v="0"/>
    <x v="0"/>
    <x v="0"/>
  </r>
  <r>
    <n v="1"/>
    <d v="2015-04-13T00:00:00"/>
    <x v="2"/>
    <s v="PRA28"/>
    <x v="10"/>
    <n v="8660"/>
    <x v="0"/>
    <x v="13"/>
    <x v="4"/>
    <x v="0"/>
    <x v="0"/>
    <x v="0"/>
  </r>
  <r>
    <n v="2"/>
    <d v="2015-04-13T00:00:00"/>
    <x v="2"/>
    <s v="PRA28LF"/>
    <x v="14"/>
    <n v="450"/>
    <x v="0"/>
    <x v="13"/>
    <x v="4"/>
    <x v="0"/>
    <x v="0"/>
    <x v="0"/>
  </r>
  <r>
    <n v="3"/>
    <d v="2015-04-13T00:00:00"/>
    <x v="2"/>
    <s v="PRA30"/>
    <x v="14"/>
    <n v="2575"/>
    <x v="0"/>
    <x v="14"/>
    <x v="4"/>
    <x v="0"/>
    <x v="0"/>
    <x v="0"/>
  </r>
  <r>
    <n v="1"/>
    <d v="2015-04-13T00:00:00"/>
    <x v="1"/>
    <s v="MRPNCP20"/>
    <x v="1"/>
    <n v="2515"/>
    <x v="0"/>
    <x v="1"/>
    <x v="1"/>
    <x v="0"/>
    <x v="0"/>
    <x v="0"/>
  </r>
  <r>
    <n v="1"/>
    <d v="2015-04-14T00:00:00"/>
    <x v="2"/>
    <s v="PRA30"/>
    <x v="14"/>
    <n v="6252"/>
    <x v="0"/>
    <x v="14"/>
    <x v="4"/>
    <x v="0"/>
    <x v="0"/>
    <x v="0"/>
  </r>
  <r>
    <n v="1"/>
    <d v="2015-04-14T00:00:00"/>
    <x v="1"/>
    <s v="MRPNCP18"/>
    <x v="12"/>
    <n v="295"/>
    <x v="0"/>
    <x v="1"/>
    <x v="1"/>
    <x v="0"/>
    <x v="0"/>
    <x v="0"/>
  </r>
  <r>
    <n v="2"/>
    <d v="2015-04-14T00:00:00"/>
    <x v="1"/>
    <s v="MRPNCP20"/>
    <x v="12"/>
    <n v="733"/>
    <x v="0"/>
    <x v="1"/>
    <x v="1"/>
    <x v="0"/>
    <x v="0"/>
    <x v="0"/>
  </r>
  <r>
    <n v="1"/>
    <d v="2015-04-15T00:00:00"/>
    <x v="2"/>
    <s v="PRA30 LF"/>
    <x v="6"/>
    <n v="450"/>
    <x v="0"/>
    <x v="14"/>
    <x v="4"/>
    <x v="0"/>
    <x v="0"/>
    <x v="0"/>
  </r>
  <r>
    <n v="2"/>
    <d v="2015-04-15T00:00:00"/>
    <x v="2"/>
    <s v="PRA34"/>
    <x v="6"/>
    <n v="4134"/>
    <x v="0"/>
    <x v="14"/>
    <x v="4"/>
    <x v="0"/>
    <x v="0"/>
    <x v="0"/>
  </r>
  <r>
    <n v="1"/>
    <d v="2015-04-16T00:00:00"/>
    <x v="0"/>
    <s v="MRPCK27"/>
    <x v="16"/>
    <n v="156"/>
    <x v="0"/>
    <x v="4"/>
    <x v="3"/>
    <x v="0"/>
    <x v="0"/>
    <x v="0"/>
  </r>
  <r>
    <n v="2"/>
    <d v="2015-04-16T00:00:00"/>
    <x v="0"/>
    <s v="MRNS28"/>
    <x v="31"/>
    <n v="159"/>
    <x v="0"/>
    <x v="3"/>
    <x v="3"/>
    <x v="0"/>
    <x v="0"/>
    <x v="0"/>
  </r>
  <r>
    <n v="3"/>
    <d v="2015-04-16T00:00:00"/>
    <x v="0"/>
    <s v="MRPNCP29"/>
    <x v="5"/>
    <n v="4162"/>
    <x v="0"/>
    <x v="1"/>
    <x v="1"/>
    <x v="0"/>
    <x v="0"/>
    <x v="0"/>
  </r>
  <r>
    <n v="1"/>
    <d v="2015-04-16T00:00:00"/>
    <x v="2"/>
    <s v="PRA34"/>
    <x v="6"/>
    <n v="416"/>
    <x v="0"/>
    <x v="14"/>
    <x v="4"/>
    <x v="0"/>
    <x v="0"/>
    <x v="0"/>
  </r>
  <r>
    <n v="2"/>
    <d v="2015-04-16T00:00:00"/>
    <x v="2"/>
    <s v="PRPCK22"/>
    <x v="19"/>
    <n v="307"/>
    <x v="0"/>
    <x v="4"/>
    <x v="3"/>
    <x v="0"/>
    <x v="0"/>
    <x v="0"/>
  </r>
  <r>
    <n v="3"/>
    <d v="2015-04-16T00:00:00"/>
    <x v="2"/>
    <s v="PR4M26"/>
    <x v="32"/>
    <n v="6687"/>
    <x v="0"/>
    <x v="8"/>
    <x v="6"/>
    <x v="0"/>
    <x v="0"/>
    <x v="0"/>
  </r>
  <r>
    <n v="1"/>
    <d v="2015-04-16T00:00:00"/>
    <x v="1"/>
    <s v="MRPNCP23"/>
    <x v="1"/>
    <n v="814"/>
    <x v="0"/>
    <x v="1"/>
    <x v="1"/>
    <x v="0"/>
    <x v="0"/>
    <x v="0"/>
  </r>
  <r>
    <n v="1"/>
    <d v="2015-04-17T00:00:00"/>
    <x v="0"/>
    <s v="MRPNCP29"/>
    <x v="5"/>
    <n v="6846"/>
    <x v="0"/>
    <x v="1"/>
    <x v="1"/>
    <x v="0"/>
    <x v="0"/>
    <x v="0"/>
  </r>
  <r>
    <n v="1"/>
    <d v="2015-04-17T00:00:00"/>
    <x v="2"/>
    <s v="PR4M26/32"/>
    <x v="33"/>
    <n v="3730"/>
    <x v="0"/>
    <x v="8"/>
    <x v="6"/>
    <x v="0"/>
    <x v="0"/>
    <x v="0"/>
  </r>
  <r>
    <n v="2"/>
    <d v="2015-04-17T00:00:00"/>
    <x v="2"/>
    <s v="PR4M32"/>
    <x v="34"/>
    <n v="850"/>
    <x v="0"/>
    <x v="8"/>
    <x v="6"/>
    <x v="0"/>
    <x v="0"/>
    <x v="0"/>
  </r>
  <r>
    <n v="3"/>
    <d v="2015-04-17T00:00:00"/>
    <x v="2"/>
    <s v="PR4M39"/>
    <x v="34"/>
    <n v="2301"/>
    <x v="0"/>
    <x v="8"/>
    <x v="6"/>
    <x v="0"/>
    <x v="0"/>
    <x v="0"/>
  </r>
  <r>
    <n v="4"/>
    <d v="2015-04-17T00:00:00"/>
    <x v="2"/>
    <s v="PR4M41"/>
    <x v="35"/>
    <n v="4264"/>
    <x v="0"/>
    <x v="8"/>
    <x v="6"/>
    <x v="0"/>
    <x v="0"/>
    <x v="0"/>
  </r>
  <r>
    <n v="1"/>
    <d v="2015-04-17T00:00:00"/>
    <x v="1"/>
    <s v="MRPNCP23"/>
    <x v="1"/>
    <n v="1063"/>
    <x v="0"/>
    <x v="1"/>
    <x v="1"/>
    <x v="0"/>
    <x v="0"/>
    <x v="0"/>
  </r>
  <r>
    <n v="2"/>
    <d v="2015-04-17T00:00:00"/>
    <x v="1"/>
    <s v="MRI/F (NS24/PNCP23)"/>
    <x v="1"/>
    <n v="112"/>
    <x v="0"/>
    <x v="15"/>
    <x v="2"/>
    <x v="0"/>
    <x v="0"/>
    <x v="0"/>
  </r>
  <r>
    <n v="3"/>
    <d v="2015-04-17T00:00:00"/>
    <x v="1"/>
    <s v="DTSKO02"/>
    <x v="13"/>
    <n v="1718"/>
    <x v="0"/>
    <x v="11"/>
    <x v="3"/>
    <x v="0"/>
    <x v="0"/>
    <x v="0"/>
  </r>
  <r>
    <n v="1"/>
    <d v="2015-04-18T00:00:00"/>
    <x v="2"/>
    <s v="PR4M41"/>
    <x v="35"/>
    <n v="199"/>
    <x v="0"/>
    <x v="8"/>
    <x v="6"/>
    <x v="0"/>
    <x v="0"/>
    <x v="0"/>
  </r>
  <r>
    <n v="2"/>
    <d v="2015-04-18T00:00:00"/>
    <x v="2"/>
    <s v="PRPCK37"/>
    <x v="19"/>
    <n v="309"/>
    <x v="0"/>
    <x v="4"/>
    <x v="3"/>
    <x v="0"/>
    <x v="0"/>
    <x v="0"/>
  </r>
  <r>
    <n v="3"/>
    <d v="2015-04-18T00:00:00"/>
    <x v="2"/>
    <s v="PRNS38"/>
    <x v="36"/>
    <n v="1056"/>
    <x v="0"/>
    <x v="3"/>
    <x v="3"/>
    <x v="0"/>
    <x v="0"/>
    <x v="0"/>
  </r>
  <r>
    <n v="4"/>
    <d v="2015-04-18T00:00:00"/>
    <x v="2"/>
    <s v="PR0S36"/>
    <x v="29"/>
    <n v="450"/>
    <x v="0"/>
    <x v="12"/>
    <x v="3"/>
    <x v="0"/>
    <x v="0"/>
    <x v="0"/>
  </r>
  <r>
    <n v="5"/>
    <d v="2015-04-18T00:00:00"/>
    <x v="2"/>
    <s v="PR0S42"/>
    <x v="29"/>
    <n v="550"/>
    <x v="0"/>
    <x v="12"/>
    <x v="3"/>
    <x v="0"/>
    <x v="0"/>
    <x v="0"/>
  </r>
  <r>
    <n v="6"/>
    <d v="2015-04-18T00:00:00"/>
    <x v="2"/>
    <s v="PRA43"/>
    <x v="29"/>
    <n v="6094"/>
    <x v="0"/>
    <x v="16"/>
    <x v="4"/>
    <x v="0"/>
    <x v="0"/>
    <x v="0"/>
  </r>
  <r>
    <n v="1"/>
    <d v="2015-04-18T00:00:00"/>
    <x v="1"/>
    <s v="DTSKO02"/>
    <x v="13"/>
    <n v="3258"/>
    <x v="0"/>
    <x v="11"/>
    <x v="3"/>
    <x v="0"/>
    <x v="0"/>
    <x v="0"/>
  </r>
  <r>
    <n v="1"/>
    <d v="2015-04-19T00:00:00"/>
    <x v="0"/>
    <s v="MRNS30"/>
    <x v="31"/>
    <n v="5916"/>
    <x v="0"/>
    <x v="3"/>
    <x v="3"/>
    <x v="0"/>
    <x v="0"/>
    <x v="0"/>
  </r>
  <r>
    <n v="2"/>
    <d v="2015-04-19T00:00:00"/>
    <x v="0"/>
    <s v="MRNS31"/>
    <x v="4"/>
    <n v="1085"/>
    <x v="0"/>
    <x v="3"/>
    <x v="3"/>
    <x v="0"/>
    <x v="0"/>
    <x v="0"/>
  </r>
  <r>
    <n v="1"/>
    <d v="2015-04-19T00:00:00"/>
    <x v="2"/>
    <s v="PRA43"/>
    <x v="29"/>
    <n v="2857"/>
    <x v="0"/>
    <x v="16"/>
    <x v="4"/>
    <x v="0"/>
    <x v="0"/>
    <x v="0"/>
  </r>
  <r>
    <n v="2"/>
    <d v="2015-04-19T00:00:00"/>
    <x v="2"/>
    <s v="PRA43L/F"/>
    <x v="10"/>
    <n v="450"/>
    <x v="0"/>
    <x v="16"/>
    <x v="4"/>
    <x v="0"/>
    <x v="0"/>
    <x v="0"/>
  </r>
  <r>
    <n v="3"/>
    <d v="2015-04-19T00:00:00"/>
    <x v="2"/>
    <s v="PRA46"/>
    <x v="10"/>
    <n v="4275"/>
    <x v="0"/>
    <x v="16"/>
    <x v="4"/>
    <x v="0"/>
    <x v="0"/>
    <x v="0"/>
  </r>
  <r>
    <n v="1"/>
    <d v="2015-04-20T00:00:00"/>
    <x v="2"/>
    <s v="PRA46"/>
    <x v="14"/>
    <n v="450"/>
    <x v="0"/>
    <x v="16"/>
    <x v="4"/>
    <x v="0"/>
    <x v="0"/>
    <x v="0"/>
  </r>
  <r>
    <n v="2"/>
    <d v="2015-04-20T00:00:00"/>
    <x v="2"/>
    <s v="PRA49"/>
    <x v="10"/>
    <n v="7495"/>
    <x v="0"/>
    <x v="16"/>
    <x v="4"/>
    <x v="0"/>
    <x v="0"/>
    <x v="0"/>
  </r>
  <r>
    <n v="1"/>
    <d v="2015-04-21T00:00:00"/>
    <x v="0"/>
    <s v="MRPCK32"/>
    <x v="16"/>
    <n v="150"/>
    <x v="0"/>
    <x v="4"/>
    <x v="3"/>
    <x v="0"/>
    <x v="0"/>
    <x v="0"/>
  </r>
  <r>
    <n v="2"/>
    <d v="2015-04-21T00:00:00"/>
    <x v="0"/>
    <s v="MR4H33"/>
    <x v="2"/>
    <n v="6726"/>
    <x v="0"/>
    <x v="0"/>
    <x v="0"/>
    <x v="0"/>
    <x v="0"/>
    <x v="0"/>
  </r>
  <r>
    <n v="1"/>
    <d v="2015-04-21T00:00:00"/>
    <x v="2"/>
    <s v="PRA49 LF"/>
    <x v="6"/>
    <n v="450"/>
    <x v="0"/>
    <x v="16"/>
    <x v="4"/>
    <x v="0"/>
    <x v="0"/>
    <x v="0"/>
  </r>
  <r>
    <n v="2"/>
    <d v="2015-04-21T00:00:00"/>
    <x v="2"/>
    <s v="PRA52"/>
    <x v="6"/>
    <n v="5428"/>
    <x v="0"/>
    <x v="17"/>
    <x v="4"/>
    <x v="0"/>
    <x v="0"/>
    <x v="0"/>
  </r>
  <r>
    <n v="1"/>
    <d v="2015-04-21T00:00:00"/>
    <x v="1"/>
    <s v="MRPNCP29"/>
    <x v="1"/>
    <n v="3354"/>
    <x v="0"/>
    <x v="1"/>
    <x v="1"/>
    <x v="0"/>
    <x v="0"/>
    <x v="0"/>
  </r>
  <r>
    <n v="1"/>
    <d v="2015-04-22T00:00:00"/>
    <x v="0"/>
    <s v="MR4H33"/>
    <x v="2"/>
    <n v="7274"/>
    <x v="0"/>
    <x v="0"/>
    <x v="0"/>
    <x v="0"/>
    <x v="0"/>
    <x v="0"/>
  </r>
  <r>
    <n v="2"/>
    <d v="2015-04-22T00:00:00"/>
    <x v="0"/>
    <s v="MRPCK34"/>
    <x v="16"/>
    <n v="150"/>
    <x v="0"/>
    <x v="4"/>
    <x v="3"/>
    <x v="0"/>
    <x v="0"/>
    <x v="0"/>
  </r>
  <r>
    <n v="3"/>
    <d v="2015-04-22T00:00:00"/>
    <x v="0"/>
    <s v="MRNS35"/>
    <x v="4"/>
    <n v="149"/>
    <x v="0"/>
    <x v="3"/>
    <x v="3"/>
    <x v="0"/>
    <x v="0"/>
    <x v="0"/>
  </r>
  <r>
    <n v="4"/>
    <d v="2015-04-22T00:00:00"/>
    <x v="0"/>
    <s v="MRPNCP36"/>
    <x v="22"/>
    <n v="1003"/>
    <x v="0"/>
    <x v="1"/>
    <x v="1"/>
    <x v="0"/>
    <x v="0"/>
    <x v="0"/>
  </r>
  <r>
    <n v="5"/>
    <d v="2015-04-22T00:00:00"/>
    <x v="0"/>
    <s v="MRPXPT37"/>
    <x v="7"/>
    <n v="2135"/>
    <x v="0"/>
    <x v="7"/>
    <x v="5"/>
    <x v="0"/>
    <x v="0"/>
    <x v="0"/>
  </r>
  <r>
    <n v="1"/>
    <d v="2015-04-22T00:00:00"/>
    <x v="2"/>
    <s v="PRA52"/>
    <x v="6"/>
    <n v="3992"/>
    <x v="0"/>
    <x v="17"/>
    <x v="4"/>
    <x v="0"/>
    <x v="0"/>
    <x v="0"/>
  </r>
  <r>
    <n v="1"/>
    <d v="2015-04-22T00:00:00"/>
    <x v="1"/>
    <s v="MRPNCP29"/>
    <x v="1"/>
    <n v="2810"/>
    <x v="0"/>
    <x v="1"/>
    <x v="1"/>
    <x v="0"/>
    <x v="0"/>
    <x v="0"/>
  </r>
  <r>
    <n v="2"/>
    <d v="2015-04-22T00:00:00"/>
    <x v="1"/>
    <s v="MRPNCP20"/>
    <x v="37"/>
    <n v="1055"/>
    <x v="0"/>
    <x v="1"/>
    <x v="1"/>
    <x v="0"/>
    <x v="0"/>
    <x v="0"/>
  </r>
  <r>
    <n v="3"/>
    <d v="2015-04-22T00:00:00"/>
    <x v="1"/>
    <s v="MRPNCP23"/>
    <x v="37"/>
    <n v="84"/>
    <x v="0"/>
    <x v="1"/>
    <x v="1"/>
    <x v="0"/>
    <x v="0"/>
    <x v="0"/>
  </r>
  <r>
    <n v="4"/>
    <d v="2015-04-22T00:00:00"/>
    <x v="1"/>
    <s v="MRPNCP29"/>
    <x v="37"/>
    <n v="1805"/>
    <x v="0"/>
    <x v="1"/>
    <x v="1"/>
    <x v="0"/>
    <x v="0"/>
    <x v="0"/>
  </r>
  <r>
    <n v="1"/>
    <d v="2015-04-23T00:00:00"/>
    <x v="0"/>
    <s v="MRPXPT37"/>
    <x v="7"/>
    <n v="2417"/>
    <x v="0"/>
    <x v="7"/>
    <x v="5"/>
    <x v="0"/>
    <x v="0"/>
    <x v="0"/>
  </r>
  <r>
    <n v="2"/>
    <d v="2015-04-23T00:00:00"/>
    <x v="0"/>
    <s v="MRPNCP38"/>
    <x v="22"/>
    <n v="1032"/>
    <x v="0"/>
    <x v="1"/>
    <x v="1"/>
    <x v="0"/>
    <x v="0"/>
    <x v="0"/>
  </r>
  <r>
    <n v="3"/>
    <d v="2015-04-23T00:00:00"/>
    <x v="0"/>
    <s v="MR4M39"/>
    <x v="38"/>
    <n v="5527"/>
    <x v="0"/>
    <x v="8"/>
    <x v="6"/>
    <x v="0"/>
    <x v="0"/>
    <x v="0"/>
  </r>
  <r>
    <n v="4"/>
    <d v="2015-04-23T00:00:00"/>
    <x v="0"/>
    <s v="MR4M40"/>
    <x v="8"/>
    <n v="4863"/>
    <x v="0"/>
    <x v="8"/>
    <x v="6"/>
    <x v="0"/>
    <x v="0"/>
    <x v="0"/>
  </r>
  <r>
    <n v="1"/>
    <d v="2015-04-23T00:00:00"/>
    <x v="2"/>
    <s v="PRA52 LF"/>
    <x v="39"/>
    <n v="450"/>
    <x v="0"/>
    <x v="17"/>
    <x v="4"/>
    <x v="0"/>
    <x v="0"/>
    <x v="0"/>
  </r>
  <r>
    <n v="2"/>
    <d v="2015-04-23T00:00:00"/>
    <x v="2"/>
    <s v="PRA58"/>
    <x v="39"/>
    <n v="5276"/>
    <x v="0"/>
    <x v="17"/>
    <x v="4"/>
    <x v="0"/>
    <x v="0"/>
    <x v="0"/>
  </r>
  <r>
    <n v="1"/>
    <d v="2015-04-24T00:00:00"/>
    <x v="0"/>
    <s v="MR4M40"/>
    <x v="8"/>
    <n v="1640"/>
    <x v="0"/>
    <x v="8"/>
    <x v="6"/>
    <x v="0"/>
    <x v="0"/>
    <x v="0"/>
  </r>
  <r>
    <n v="2"/>
    <d v="2015-04-24T00:00:00"/>
    <x v="0"/>
    <s v="MRPNCP41"/>
    <x v="22"/>
    <n v="5367"/>
    <x v="0"/>
    <x v="1"/>
    <x v="1"/>
    <x v="0"/>
    <x v="0"/>
    <x v="0"/>
  </r>
  <r>
    <n v="1"/>
    <d v="2015-04-24T00:00:00"/>
    <x v="2"/>
    <s v="PRA58"/>
    <x v="40"/>
    <n v="4259"/>
    <x v="0"/>
    <x v="17"/>
    <x v="4"/>
    <x v="0"/>
    <x v="0"/>
    <x v="0"/>
  </r>
  <r>
    <n v="1"/>
    <d v="2015-04-24T00:00:00"/>
    <x v="1"/>
    <s v="MRNS35"/>
    <x v="1"/>
    <n v="107"/>
    <x v="0"/>
    <x v="3"/>
    <x v="3"/>
    <x v="0"/>
    <x v="0"/>
    <x v="0"/>
  </r>
  <r>
    <n v="2"/>
    <d v="2015-04-24T00:00:00"/>
    <x v="1"/>
    <s v="MRPNCP36"/>
    <x v="1"/>
    <n v="1059"/>
    <x v="0"/>
    <x v="1"/>
    <x v="1"/>
    <x v="0"/>
    <x v="0"/>
    <x v="0"/>
  </r>
  <r>
    <n v="3"/>
    <d v="2015-04-24T00:00:00"/>
    <x v="1"/>
    <s v="MRPXPT37"/>
    <x v="1"/>
    <n v="4394"/>
    <x v="0"/>
    <x v="7"/>
    <x v="5"/>
    <x v="0"/>
    <x v="0"/>
    <x v="0"/>
  </r>
  <r>
    <n v="4"/>
    <d v="2015-04-24T00:00:00"/>
    <x v="1"/>
    <s v="MRPNCP38"/>
    <x v="1"/>
    <n v="509"/>
    <x v="0"/>
    <x v="1"/>
    <x v="1"/>
    <x v="0"/>
    <x v="0"/>
    <x v="0"/>
  </r>
  <r>
    <n v="1"/>
    <d v="2015-04-25T00:00:00"/>
    <x v="0"/>
    <s v="MRPNCP41"/>
    <x v="22"/>
    <n v="150"/>
    <x v="0"/>
    <x v="1"/>
    <x v="1"/>
    <x v="0"/>
    <x v="0"/>
    <x v="0"/>
  </r>
  <r>
    <n v="2"/>
    <d v="2015-04-25T00:00:00"/>
    <x v="0"/>
    <s v="MRPNCP42"/>
    <x v="5"/>
    <n v="7465"/>
    <x v="0"/>
    <x v="1"/>
    <x v="1"/>
    <x v="0"/>
    <x v="0"/>
    <x v="0"/>
  </r>
  <r>
    <n v="1"/>
    <d v="2015-04-25T00:00:00"/>
    <x v="1"/>
    <s v="MRPNCP38"/>
    <x v="1"/>
    <n v="171"/>
    <x v="0"/>
    <x v="1"/>
    <x v="1"/>
    <x v="0"/>
    <x v="0"/>
    <x v="0"/>
  </r>
  <r>
    <n v="1"/>
    <d v="2015-04-26T00:00:00"/>
    <x v="2"/>
    <s v="PRPCK57"/>
    <x v="19"/>
    <n v="308"/>
    <x v="0"/>
    <x v="4"/>
    <x v="3"/>
    <x v="0"/>
    <x v="0"/>
    <x v="0"/>
  </r>
  <r>
    <n v="2"/>
    <d v="2015-04-26T00:00:00"/>
    <x v="2"/>
    <s v="PR4M63"/>
    <x v="41"/>
    <n v="1488"/>
    <x v="0"/>
    <x v="8"/>
    <x v="6"/>
    <x v="0"/>
    <x v="0"/>
    <x v="0"/>
  </r>
  <r>
    <n v="1"/>
    <d v="2015-04-27T00:00:00"/>
    <x v="0"/>
    <s v="MRNS43"/>
    <x v="31"/>
    <n v="3684"/>
    <x v="0"/>
    <x v="3"/>
    <x v="3"/>
    <x v="0"/>
    <x v="0"/>
    <x v="0"/>
  </r>
  <r>
    <n v="2"/>
    <d v="2015-04-27T00:00:00"/>
    <x v="0"/>
    <s v="MRNS44"/>
    <x v="4"/>
    <n v="1286"/>
    <x v="0"/>
    <x v="3"/>
    <x v="3"/>
    <x v="0"/>
    <x v="0"/>
    <x v="0"/>
  </r>
  <r>
    <n v="1"/>
    <d v="2015-04-27T00:00:00"/>
    <x v="2"/>
    <s v="PR4M63"/>
    <x v="32"/>
    <n v="4901"/>
    <x v="0"/>
    <x v="8"/>
    <x v="6"/>
    <x v="0"/>
    <x v="0"/>
    <x v="0"/>
  </r>
  <r>
    <n v="2"/>
    <d v="2015-04-27T00:00:00"/>
    <x v="2"/>
    <s v="PR4M65"/>
    <x v="32"/>
    <n v="5430"/>
    <x v="0"/>
    <x v="8"/>
    <x v="6"/>
    <x v="0"/>
    <x v="0"/>
    <x v="0"/>
  </r>
  <r>
    <n v="1"/>
    <d v="2015-04-28T00:00:00"/>
    <x v="2"/>
    <s v="PRPCK65"/>
    <x v="19"/>
    <n v="205"/>
    <x v="0"/>
    <x v="4"/>
    <x v="3"/>
    <x v="0"/>
    <x v="0"/>
    <x v="0"/>
  </r>
  <r>
    <n v="2"/>
    <d v="2015-04-28T00:00:00"/>
    <x v="2"/>
    <s v="PRNS38"/>
    <x v="36"/>
    <n v="1013"/>
    <x v="0"/>
    <x v="3"/>
    <x v="3"/>
    <x v="0"/>
    <x v="0"/>
    <x v="0"/>
  </r>
  <r>
    <n v="3"/>
    <d v="2015-04-28T00:00:00"/>
    <x v="2"/>
    <s v="PR0S69"/>
    <x v="29"/>
    <n v="450"/>
    <x v="0"/>
    <x v="12"/>
    <x v="3"/>
    <x v="0"/>
    <x v="0"/>
    <x v="0"/>
  </r>
  <r>
    <n v="4"/>
    <d v="2015-04-28T00:00:00"/>
    <x v="2"/>
    <s v="PR0S70"/>
    <x v="29"/>
    <n v="550"/>
    <x v="0"/>
    <x v="12"/>
    <x v="3"/>
    <x v="0"/>
    <x v="0"/>
    <x v="0"/>
  </r>
  <r>
    <n v="5"/>
    <d v="2015-04-28T00:00:00"/>
    <x v="2"/>
    <s v="PRA68"/>
    <x v="29"/>
    <n v="4970"/>
    <x v="0"/>
    <x v="18"/>
    <x v="4"/>
    <x v="0"/>
    <x v="0"/>
    <x v="0"/>
  </r>
  <r>
    <n v="6"/>
    <d v="2015-04-28T00:00:00"/>
    <x v="2"/>
    <s v="PRA68LF"/>
    <x v="14"/>
    <n v="450"/>
    <x v="0"/>
    <x v="18"/>
    <x v="4"/>
    <x v="0"/>
    <x v="0"/>
    <x v="0"/>
  </r>
  <r>
    <n v="7"/>
    <d v="2015-04-28T00:00:00"/>
    <x v="2"/>
    <s v="PRA72"/>
    <x v="14"/>
    <n v="114"/>
    <x v="0"/>
    <x v="5"/>
    <x v="4"/>
    <x v="0"/>
    <x v="0"/>
    <x v="0"/>
  </r>
  <r>
    <n v="1"/>
    <d v="2015-04-29T00:00:00"/>
    <x v="0"/>
    <s v="MR0S45"/>
    <x v="31"/>
    <n v="1000"/>
    <x v="0"/>
    <x v="12"/>
    <x v="3"/>
    <x v="0"/>
    <x v="0"/>
    <x v="0"/>
  </r>
  <r>
    <n v="2"/>
    <d v="2015-04-29T00:00:00"/>
    <x v="0"/>
    <s v="MRA46"/>
    <x v="42"/>
    <n v="1223"/>
    <x v="0"/>
    <x v="16"/>
    <x v="4"/>
    <x v="0"/>
    <x v="0"/>
    <x v="0"/>
  </r>
  <r>
    <n v="1"/>
    <d v="2015-04-29T00:00:00"/>
    <x v="2"/>
    <s v="PRA72"/>
    <x v="14"/>
    <n v="7805"/>
    <x v="0"/>
    <x v="5"/>
    <x v="4"/>
    <x v="0"/>
    <x v="0"/>
    <x v="0"/>
  </r>
  <r>
    <n v="1"/>
    <d v="2015-05-01T00:00:00"/>
    <x v="0"/>
    <s v="MRA47"/>
    <x v="43"/>
    <n v="3757"/>
    <x v="0"/>
    <x v="16"/>
    <x v="4"/>
    <x v="1"/>
    <x v="0"/>
    <x v="0"/>
  </r>
  <r>
    <n v="2"/>
    <d v="2015-05-01T00:00:00"/>
    <x v="0"/>
    <s v="MR0S48"/>
    <x v="31"/>
    <n v="525"/>
    <x v="0"/>
    <x v="12"/>
    <x v="3"/>
    <x v="1"/>
    <x v="0"/>
    <x v="0"/>
  </r>
  <r>
    <n v="3"/>
    <d v="2015-05-01T00:00:00"/>
    <x v="0"/>
    <s v="MRPNCP49"/>
    <x v="44"/>
    <n v="987"/>
    <x v="0"/>
    <x v="1"/>
    <x v="1"/>
    <x v="1"/>
    <x v="0"/>
    <x v="0"/>
  </r>
  <r>
    <n v="4"/>
    <d v="2015-05-01T00:00:00"/>
    <x v="0"/>
    <s v="MR4M50"/>
    <x v="45"/>
    <n v="1251"/>
    <x v="0"/>
    <x v="8"/>
    <x v="6"/>
    <x v="1"/>
    <x v="0"/>
    <x v="0"/>
  </r>
  <r>
    <n v="1"/>
    <d v="2015-05-01T00:00:00"/>
    <x v="2"/>
    <s v="PR4H78"/>
    <x v="46"/>
    <n v="4067"/>
    <x v="0"/>
    <x v="0"/>
    <x v="0"/>
    <x v="1"/>
    <x v="0"/>
    <x v="0"/>
  </r>
  <r>
    <n v="2"/>
    <d v="2015-05-01T00:00:00"/>
    <x v="2"/>
    <s v="PRPCK65"/>
    <x v="19"/>
    <n v="208"/>
    <x v="0"/>
    <x v="4"/>
    <x v="3"/>
    <x v="1"/>
    <x v="0"/>
    <x v="0"/>
  </r>
  <r>
    <n v="3"/>
    <d v="2015-05-01T00:00:00"/>
    <x v="2"/>
    <s v="PRNS38"/>
    <x v="36"/>
    <n v="1020"/>
    <x v="0"/>
    <x v="3"/>
    <x v="3"/>
    <x v="1"/>
    <x v="0"/>
    <x v="0"/>
  </r>
  <r>
    <n v="4"/>
    <d v="2015-05-01T00:00:00"/>
    <x v="2"/>
    <s v="PR0S77"/>
    <x v="39"/>
    <n v="450"/>
    <x v="0"/>
    <x v="12"/>
    <x v="3"/>
    <x v="1"/>
    <x v="0"/>
    <x v="0"/>
  </r>
  <r>
    <n v="5"/>
    <d v="2015-05-01T00:00:00"/>
    <x v="2"/>
    <s v="PR0S81"/>
    <x v="39"/>
    <n v="550"/>
    <x v="0"/>
    <x v="12"/>
    <x v="3"/>
    <x v="1"/>
    <x v="0"/>
    <x v="0"/>
  </r>
  <r>
    <n v="6"/>
    <d v="2015-05-01T00:00:00"/>
    <x v="2"/>
    <s v="PRA82"/>
    <x v="39"/>
    <n v="1796"/>
    <x v="0"/>
    <x v="19"/>
    <x v="4"/>
    <x v="1"/>
    <x v="0"/>
    <x v="0"/>
  </r>
  <r>
    <n v="1"/>
    <d v="2015-05-01T00:00:00"/>
    <x v="1"/>
    <s v="MRPNCP42"/>
    <x v="1"/>
    <n v="3831"/>
    <x v="0"/>
    <x v="1"/>
    <x v="1"/>
    <x v="1"/>
    <x v="0"/>
    <x v="0"/>
  </r>
  <r>
    <n v="2"/>
    <d v="2015-05-01T00:00:00"/>
    <x v="1"/>
    <s v="MRNS43"/>
    <x v="1"/>
    <n v="2544"/>
    <x v="0"/>
    <x v="3"/>
    <x v="3"/>
    <x v="1"/>
    <x v="0"/>
    <x v="0"/>
  </r>
  <r>
    <n v="1"/>
    <d v="2015-05-02T00:00:00"/>
    <x v="0"/>
    <s v="MR4M50"/>
    <x v="45"/>
    <n v="6207"/>
    <x v="0"/>
    <x v="8"/>
    <x v="6"/>
    <x v="1"/>
    <x v="0"/>
    <x v="0"/>
  </r>
  <r>
    <n v="1"/>
    <d v="2015-05-02T00:00:00"/>
    <x v="2"/>
    <s v="PRA82"/>
    <x v="39"/>
    <n v="3699"/>
    <x v="0"/>
    <x v="19"/>
    <x v="4"/>
    <x v="1"/>
    <x v="0"/>
    <x v="0"/>
  </r>
  <r>
    <n v="2"/>
    <d v="2015-05-02T00:00:00"/>
    <x v="2"/>
    <s v="PRA82L/F"/>
    <x v="29"/>
    <n v="450"/>
    <x v="0"/>
    <x v="19"/>
    <x v="4"/>
    <x v="1"/>
    <x v="0"/>
    <x v="0"/>
  </r>
  <r>
    <n v="3"/>
    <d v="2015-05-02T00:00:00"/>
    <x v="2"/>
    <s v="PRA85"/>
    <x v="29"/>
    <n v="1430"/>
    <x v="0"/>
    <x v="19"/>
    <x v="4"/>
    <x v="1"/>
    <x v="0"/>
    <x v="0"/>
  </r>
  <r>
    <n v="1"/>
    <d v="2015-05-02T00:00:00"/>
    <x v="1"/>
    <s v="MRNS43"/>
    <x v="1"/>
    <n v="821"/>
    <x v="0"/>
    <x v="3"/>
    <x v="3"/>
    <x v="1"/>
    <x v="0"/>
    <x v="0"/>
  </r>
  <r>
    <n v="2"/>
    <d v="2015-05-02T00:00:00"/>
    <x v="1"/>
    <s v="MRNS44"/>
    <x v="1"/>
    <n v="1286"/>
    <x v="0"/>
    <x v="3"/>
    <x v="3"/>
    <x v="1"/>
    <x v="0"/>
    <x v="0"/>
  </r>
  <r>
    <n v="3"/>
    <d v="2015-05-02T00:00:00"/>
    <x v="1"/>
    <s v="MR0S45"/>
    <x v="21"/>
    <n v="657"/>
    <x v="0"/>
    <x v="12"/>
    <x v="3"/>
    <x v="1"/>
    <x v="0"/>
    <x v="0"/>
  </r>
  <r>
    <n v="1"/>
    <d v="2015-05-02T00:00:00"/>
    <x v="4"/>
    <s v="DTSK0 4"/>
    <x v="13"/>
    <n v="1269"/>
    <x v="0"/>
    <x v="11"/>
    <x v="3"/>
    <x v="1"/>
    <x v="0"/>
    <x v="0"/>
  </r>
  <r>
    <n v="1"/>
    <d v="2015-05-03T00:00:00"/>
    <x v="0"/>
    <s v="MR4M50"/>
    <x v="45"/>
    <n v="65"/>
    <x v="0"/>
    <x v="8"/>
    <x v="6"/>
    <x v="1"/>
    <x v="0"/>
    <x v="0"/>
  </r>
  <r>
    <n v="2"/>
    <d v="2015-05-03T00:00:00"/>
    <x v="0"/>
    <s v="MR4M51"/>
    <x v="9"/>
    <n v="4358"/>
    <x v="0"/>
    <x v="8"/>
    <x v="6"/>
    <x v="1"/>
    <x v="0"/>
    <x v="0"/>
  </r>
  <r>
    <n v="1"/>
    <d v="2015-05-03T00:00:00"/>
    <x v="2"/>
    <s v="PRA85"/>
    <x v="29"/>
    <n v="3093"/>
    <x v="0"/>
    <x v="19"/>
    <x v="4"/>
    <x v="1"/>
    <x v="0"/>
    <x v="0"/>
  </r>
  <r>
    <n v="1"/>
    <d v="2015-05-03T00:00:00"/>
    <x v="4"/>
    <s v="DTSK0 4"/>
    <x v="13"/>
    <n v="4395"/>
    <x v="0"/>
    <x v="11"/>
    <x v="3"/>
    <x v="1"/>
    <x v="0"/>
    <x v="0"/>
  </r>
  <r>
    <n v="1"/>
    <d v="2015-05-04T00:00:00"/>
    <x v="0"/>
    <s v="MR4M51"/>
    <x v="9"/>
    <n v="2132"/>
    <x v="0"/>
    <x v="8"/>
    <x v="6"/>
    <x v="1"/>
    <x v="0"/>
    <x v="0"/>
  </r>
  <r>
    <n v="2"/>
    <d v="2015-05-04T00:00:00"/>
    <x v="0"/>
    <s v="MRPCK52"/>
    <x v="3"/>
    <n v="151"/>
    <x v="0"/>
    <x v="4"/>
    <x v="3"/>
    <x v="1"/>
    <x v="0"/>
    <x v="0"/>
  </r>
  <r>
    <n v="3"/>
    <d v="2015-05-04T00:00:00"/>
    <x v="0"/>
    <s v="MRNS53"/>
    <x v="31"/>
    <n v="387"/>
    <x v="0"/>
    <x v="3"/>
    <x v="3"/>
    <x v="1"/>
    <x v="0"/>
    <x v="0"/>
  </r>
  <r>
    <n v="4"/>
    <d v="2015-05-04T00:00:00"/>
    <x v="0"/>
    <s v="MRPNCP54"/>
    <x v="44"/>
    <n v="2044"/>
    <x v="0"/>
    <x v="1"/>
    <x v="1"/>
    <x v="1"/>
    <x v="0"/>
    <x v="0"/>
  </r>
  <r>
    <n v="5"/>
    <d v="2015-05-04T00:00:00"/>
    <x v="0"/>
    <s v="MRPXPT55"/>
    <x v="47"/>
    <n v="3917"/>
    <x v="0"/>
    <x v="7"/>
    <x v="5"/>
    <x v="1"/>
    <x v="0"/>
    <x v="0"/>
  </r>
  <r>
    <n v="6"/>
    <d v="2015-05-04T00:00:00"/>
    <x v="0"/>
    <s v="MRPNCP56"/>
    <x v="22"/>
    <n v="2940"/>
    <x v="0"/>
    <x v="1"/>
    <x v="1"/>
    <x v="1"/>
    <x v="0"/>
    <x v="0"/>
  </r>
  <r>
    <n v="1"/>
    <d v="2015-05-04T00:00:00"/>
    <x v="2"/>
    <s v="PRA85"/>
    <x v="29"/>
    <n v="5192"/>
    <x v="0"/>
    <x v="19"/>
    <x v="4"/>
    <x v="1"/>
    <x v="0"/>
    <x v="0"/>
  </r>
  <r>
    <n v="2"/>
    <d v="2015-05-04T00:00:00"/>
    <x v="2"/>
    <s v="PRA85"/>
    <x v="14"/>
    <n v="450"/>
    <x v="0"/>
    <x v="19"/>
    <x v="4"/>
    <x v="1"/>
    <x v="0"/>
    <x v="0"/>
  </r>
  <r>
    <n v="3"/>
    <d v="2015-05-04T00:00:00"/>
    <x v="2"/>
    <s v="PRA89"/>
    <x v="14"/>
    <n v="700"/>
    <x v="0"/>
    <x v="19"/>
    <x v="4"/>
    <x v="1"/>
    <x v="0"/>
    <x v="0"/>
  </r>
  <r>
    <n v="1"/>
    <d v="2015-05-05T00:00:00"/>
    <x v="0"/>
    <s v="MRPNCP56"/>
    <x v="22"/>
    <n v="6314"/>
    <x v="0"/>
    <x v="1"/>
    <x v="1"/>
    <x v="1"/>
    <x v="0"/>
    <x v="0"/>
  </r>
  <r>
    <n v="1"/>
    <d v="2015-05-05T00:00:00"/>
    <x v="2"/>
    <s v="PRA89"/>
    <x v="14"/>
    <n v="3601"/>
    <x v="0"/>
    <x v="19"/>
    <x v="4"/>
    <x v="1"/>
    <x v="0"/>
    <x v="0"/>
  </r>
  <r>
    <n v="2"/>
    <d v="2015-05-05T00:00:00"/>
    <x v="2"/>
    <s v="PRPCK92"/>
    <x v="19"/>
    <n v="209"/>
    <x v="0"/>
    <x v="4"/>
    <x v="3"/>
    <x v="1"/>
    <x v="0"/>
    <x v="0"/>
  </r>
  <r>
    <n v="3"/>
    <d v="2015-05-05T00:00:00"/>
    <x v="2"/>
    <s v="PR4H87"/>
    <x v="48"/>
    <n v="1550"/>
    <x v="0"/>
    <x v="0"/>
    <x v="0"/>
    <x v="1"/>
    <x v="0"/>
    <x v="0"/>
  </r>
  <r>
    <n v="1"/>
    <d v="2015-05-06T00:00:00"/>
    <x v="0"/>
    <s v="MRPNCP57"/>
    <x v="49"/>
    <n v="249"/>
    <x v="0"/>
    <x v="1"/>
    <x v="1"/>
    <x v="1"/>
    <x v="0"/>
    <x v="0"/>
  </r>
  <r>
    <n v="1"/>
    <d v="2015-05-06T00:00:00"/>
    <x v="2"/>
    <s v="PR4H90"/>
    <x v="48"/>
    <n v="450"/>
    <x v="0"/>
    <x v="0"/>
    <x v="0"/>
    <x v="1"/>
    <x v="0"/>
    <x v="0"/>
  </r>
  <r>
    <n v="2"/>
    <d v="2015-05-06T00:00:00"/>
    <x v="2"/>
    <s v="PR4H95"/>
    <x v="48"/>
    <n v="9344"/>
    <x v="0"/>
    <x v="0"/>
    <x v="0"/>
    <x v="1"/>
    <x v="0"/>
    <x v="0"/>
  </r>
  <r>
    <n v="1"/>
    <d v="2015-05-07T00:00:00"/>
    <x v="0"/>
    <s v="MRPNCP57"/>
    <x v="49"/>
    <n v="2065"/>
    <x v="0"/>
    <x v="1"/>
    <x v="1"/>
    <x v="1"/>
    <x v="0"/>
    <x v="0"/>
  </r>
  <r>
    <n v="1"/>
    <d v="2015-05-07T00:00:00"/>
    <x v="2"/>
    <s v="PR4H95"/>
    <x v="25"/>
    <n v="141"/>
    <x v="0"/>
    <x v="0"/>
    <x v="0"/>
    <x v="1"/>
    <x v="0"/>
    <x v="0"/>
  </r>
  <r>
    <n v="2"/>
    <d v="2015-05-07T00:00:00"/>
    <x v="2"/>
    <s v="PR4H95LF"/>
    <x v="50"/>
    <n v="450"/>
    <x v="0"/>
    <x v="0"/>
    <x v="0"/>
    <x v="1"/>
    <x v="0"/>
    <x v="0"/>
  </r>
  <r>
    <n v="3"/>
    <d v="2015-05-07T00:00:00"/>
    <x v="2"/>
    <s v="PR4H94"/>
    <x v="50"/>
    <n v="2855"/>
    <x v="0"/>
    <x v="0"/>
    <x v="0"/>
    <x v="1"/>
    <x v="0"/>
    <x v="0"/>
  </r>
  <r>
    <n v="4"/>
    <d v="2015-05-07T00:00:00"/>
    <x v="2"/>
    <s v="PR4H94LF"/>
    <x v="24"/>
    <n v="450"/>
    <x v="0"/>
    <x v="0"/>
    <x v="0"/>
    <x v="1"/>
    <x v="0"/>
    <x v="0"/>
  </r>
  <r>
    <n v="5"/>
    <d v="2015-05-07T00:00:00"/>
    <x v="2"/>
    <s v="PR4H97"/>
    <x v="24"/>
    <n v="3284"/>
    <x v="0"/>
    <x v="0"/>
    <x v="0"/>
    <x v="1"/>
    <x v="0"/>
    <x v="0"/>
  </r>
  <r>
    <n v="6"/>
    <d v="2015-05-07T00:00:00"/>
    <x v="2"/>
    <s v="PRPCK92"/>
    <x v="19"/>
    <n v="194"/>
    <x v="0"/>
    <x v="4"/>
    <x v="3"/>
    <x v="1"/>
    <x v="0"/>
    <x v="0"/>
  </r>
  <r>
    <n v="7"/>
    <d v="2015-05-07T00:00:00"/>
    <x v="2"/>
    <s v="PRNS91"/>
    <x v="36"/>
    <n v="549"/>
    <x v="0"/>
    <x v="3"/>
    <x v="3"/>
    <x v="1"/>
    <x v="0"/>
    <x v="0"/>
  </r>
  <r>
    <n v="1"/>
    <d v="2015-05-07T00:00:00"/>
    <x v="1"/>
    <s v="DTSKO 05"/>
    <x v="51"/>
    <n v="2743"/>
    <x v="0"/>
    <x v="11"/>
    <x v="3"/>
    <x v="1"/>
    <x v="0"/>
    <x v="0"/>
  </r>
  <r>
    <n v="1"/>
    <d v="2015-05-07T00:00:00"/>
    <x v="3"/>
    <s v="PR4H94"/>
    <x v="52"/>
    <n v="1143"/>
    <x v="0"/>
    <x v="0"/>
    <x v="0"/>
    <x v="1"/>
    <x v="0"/>
    <x v="0"/>
  </r>
  <r>
    <n v="2"/>
    <d v="2015-05-07T00:00:00"/>
    <x v="3"/>
    <s v="PR4H95LF"/>
    <x v="52"/>
    <n v="450"/>
    <x v="0"/>
    <x v="0"/>
    <x v="0"/>
    <x v="1"/>
    <x v="0"/>
    <x v="0"/>
  </r>
  <r>
    <n v="3"/>
    <d v="2015-05-07T00:00:00"/>
    <x v="3"/>
    <s v="PR4H95LF"/>
    <x v="52"/>
    <n v="1729"/>
    <x v="0"/>
    <x v="0"/>
    <x v="0"/>
    <x v="1"/>
    <x v="0"/>
    <x v="0"/>
  </r>
  <r>
    <n v="1"/>
    <d v="2015-05-08T00:00:00"/>
    <x v="2"/>
    <s v="PRNS91"/>
    <x v="36"/>
    <n v="451"/>
    <x v="0"/>
    <x v="3"/>
    <x v="3"/>
    <x v="1"/>
    <x v="0"/>
    <x v="0"/>
  </r>
  <r>
    <n v="2"/>
    <d v="2015-05-08T00:00:00"/>
    <x v="2"/>
    <s v="PR0S101 L/F"/>
    <x v="39"/>
    <n v="450"/>
    <x v="0"/>
    <x v="12"/>
    <x v="3"/>
    <x v="1"/>
    <x v="0"/>
    <x v="0"/>
  </r>
  <r>
    <n v="3"/>
    <d v="2015-05-08T00:00:00"/>
    <x v="2"/>
    <s v="PR0S100"/>
    <x v="39"/>
    <n v="550"/>
    <x v="0"/>
    <x v="12"/>
    <x v="3"/>
    <x v="1"/>
    <x v="0"/>
    <x v="0"/>
  </r>
  <r>
    <n v="4"/>
    <d v="2015-05-08T00:00:00"/>
    <x v="2"/>
    <s v="PRA101"/>
    <x v="39"/>
    <n v="7822"/>
    <x v="0"/>
    <x v="10"/>
    <x v="4"/>
    <x v="1"/>
    <x v="0"/>
    <x v="0"/>
  </r>
  <r>
    <n v="5"/>
    <d v="2015-05-08T00:00:00"/>
    <x v="2"/>
    <s v="PRA101 L.F"/>
    <x v="29"/>
    <n v="450"/>
    <x v="0"/>
    <x v="10"/>
    <x v="4"/>
    <x v="1"/>
    <x v="0"/>
    <x v="0"/>
  </r>
  <r>
    <n v="6"/>
    <d v="2015-05-08T00:00:00"/>
    <x v="2"/>
    <s v="PRA104"/>
    <x v="29"/>
    <n v="349"/>
    <x v="0"/>
    <x v="10"/>
    <x v="4"/>
    <x v="1"/>
    <x v="0"/>
    <x v="0"/>
  </r>
  <r>
    <n v="1"/>
    <d v="2015-05-08T00:00:00"/>
    <x v="4"/>
    <s v="DTSKO 5"/>
    <x v="51"/>
    <n v="4118"/>
    <x v="0"/>
    <x v="11"/>
    <x v="3"/>
    <x v="1"/>
    <x v="0"/>
    <x v="0"/>
  </r>
  <r>
    <n v="1"/>
    <d v="2015-05-10T00:00:00"/>
    <x v="0"/>
    <s v="MR0S58"/>
    <x v="31"/>
    <n v="1994"/>
    <x v="0"/>
    <x v="12"/>
    <x v="3"/>
    <x v="1"/>
    <x v="0"/>
    <x v="0"/>
  </r>
  <r>
    <n v="2"/>
    <d v="2015-05-10T00:00:00"/>
    <x v="0"/>
    <s v="MR0S59"/>
    <x v="53"/>
    <n v="802"/>
    <x v="0"/>
    <x v="12"/>
    <x v="3"/>
    <x v="1"/>
    <x v="0"/>
    <x v="0"/>
  </r>
  <r>
    <n v="3"/>
    <d v="2015-05-10T00:00:00"/>
    <x v="0"/>
    <s v="MRA60"/>
    <x v="54"/>
    <n v="1016"/>
    <x v="0"/>
    <x v="18"/>
    <x v="4"/>
    <x v="1"/>
    <x v="0"/>
    <x v="0"/>
  </r>
  <r>
    <n v="1"/>
    <d v="2015-05-10T00:00:00"/>
    <x v="2"/>
    <s v="PRA104 L/F"/>
    <x v="10"/>
    <n v="450"/>
    <x v="0"/>
    <x v="10"/>
    <x v="4"/>
    <x v="1"/>
    <x v="0"/>
    <x v="0"/>
  </r>
  <r>
    <n v="2"/>
    <d v="2015-05-10T00:00:00"/>
    <x v="2"/>
    <s v="PRA107"/>
    <x v="10"/>
    <n v="4434"/>
    <x v="0"/>
    <x v="10"/>
    <x v="4"/>
    <x v="1"/>
    <x v="0"/>
    <x v="0"/>
  </r>
  <r>
    <n v="3"/>
    <d v="2015-05-10T00:00:00"/>
    <x v="2"/>
    <s v="PRA107 L/F"/>
    <x v="10"/>
    <n v="450"/>
    <x v="0"/>
    <x v="10"/>
    <x v="4"/>
    <x v="1"/>
    <x v="0"/>
    <x v="0"/>
  </r>
  <r>
    <n v="4"/>
    <d v="2015-05-10T00:00:00"/>
    <x v="2"/>
    <s v="PRA110"/>
    <x v="6"/>
    <n v="1825"/>
    <x v="0"/>
    <x v="10"/>
    <x v="4"/>
    <x v="1"/>
    <x v="0"/>
    <x v="0"/>
  </r>
  <r>
    <n v="1"/>
    <d v="2015-05-10T00:00:00"/>
    <x v="1"/>
    <s v="MRPCK52"/>
    <x v="1"/>
    <n v="62"/>
    <x v="0"/>
    <x v="4"/>
    <x v="3"/>
    <x v="1"/>
    <x v="0"/>
    <x v="0"/>
  </r>
  <r>
    <n v="2"/>
    <d v="2015-05-10T00:00:00"/>
    <x v="1"/>
    <s v="I/F PCK52/NS53"/>
    <x v="1"/>
    <n v="59"/>
    <x v="0"/>
    <x v="9"/>
    <x v="2"/>
    <x v="1"/>
    <x v="0"/>
    <x v="0"/>
  </r>
  <r>
    <n v="3"/>
    <d v="2015-05-10T00:00:00"/>
    <x v="1"/>
    <s v="MRNS53"/>
    <x v="1"/>
    <n v="115"/>
    <x v="0"/>
    <x v="3"/>
    <x v="3"/>
    <x v="1"/>
    <x v="0"/>
    <x v="0"/>
  </r>
  <r>
    <n v="4"/>
    <d v="2015-05-10T00:00:00"/>
    <x v="1"/>
    <s v="I/F NS53/PNCP54"/>
    <x v="1"/>
    <n v="196"/>
    <x v="0"/>
    <x v="9"/>
    <x v="2"/>
    <x v="1"/>
    <x v="0"/>
    <x v="0"/>
  </r>
  <r>
    <n v="5"/>
    <d v="2015-05-10T00:00:00"/>
    <x v="1"/>
    <s v="MRPNCP54"/>
    <x v="1"/>
    <n v="1988"/>
    <x v="0"/>
    <x v="1"/>
    <x v="1"/>
    <x v="1"/>
    <x v="0"/>
    <x v="0"/>
  </r>
  <r>
    <n v="6"/>
    <d v="2015-05-10T00:00:00"/>
    <x v="1"/>
    <s v="MRPXPT55"/>
    <x v="1"/>
    <n v="1226"/>
    <x v="0"/>
    <x v="7"/>
    <x v="5"/>
    <x v="1"/>
    <x v="0"/>
    <x v="0"/>
  </r>
  <r>
    <n v="1"/>
    <d v="2015-05-10T00:00:00"/>
    <x v="0"/>
    <s v="MR0S58"/>
    <x v="31"/>
    <n v="1994"/>
    <x v="0"/>
    <x v="12"/>
    <x v="3"/>
    <x v="1"/>
    <x v="0"/>
    <x v="0"/>
  </r>
  <r>
    <n v="2"/>
    <d v="2015-05-10T00:00:00"/>
    <x v="0"/>
    <s v="MR0S59"/>
    <x v="53"/>
    <n v="802"/>
    <x v="0"/>
    <x v="12"/>
    <x v="3"/>
    <x v="1"/>
    <x v="0"/>
    <x v="0"/>
  </r>
  <r>
    <n v="3"/>
    <d v="2015-05-10T00:00:00"/>
    <x v="0"/>
    <s v="MRA60"/>
    <x v="54"/>
    <n v="1016"/>
    <x v="0"/>
    <x v="18"/>
    <x v="4"/>
    <x v="1"/>
    <x v="0"/>
    <x v="0"/>
  </r>
  <r>
    <n v="1"/>
    <d v="2015-05-10T00:00:00"/>
    <x v="2"/>
    <s v="PRA104 L/F"/>
    <x v="10"/>
    <n v="450"/>
    <x v="0"/>
    <x v="10"/>
    <x v="4"/>
    <x v="1"/>
    <x v="0"/>
    <x v="0"/>
  </r>
  <r>
    <n v="2"/>
    <d v="2015-05-10T00:00:00"/>
    <x v="2"/>
    <s v="PRA107"/>
    <x v="10"/>
    <n v="4434"/>
    <x v="0"/>
    <x v="10"/>
    <x v="4"/>
    <x v="1"/>
    <x v="0"/>
    <x v="0"/>
  </r>
  <r>
    <n v="3"/>
    <d v="2015-05-10T00:00:00"/>
    <x v="2"/>
    <s v="PRA107 L/F"/>
    <x v="10"/>
    <n v="450"/>
    <x v="0"/>
    <x v="10"/>
    <x v="4"/>
    <x v="1"/>
    <x v="0"/>
    <x v="0"/>
  </r>
  <r>
    <n v="4"/>
    <d v="2015-05-10T00:00:00"/>
    <x v="2"/>
    <s v="PRA110"/>
    <x v="6"/>
    <n v="1825"/>
    <x v="0"/>
    <x v="10"/>
    <x v="4"/>
    <x v="1"/>
    <x v="0"/>
    <x v="0"/>
  </r>
  <r>
    <n v="1"/>
    <d v="2015-05-10T00:00:00"/>
    <x v="1"/>
    <s v="MRPCK52"/>
    <x v="1"/>
    <n v="62"/>
    <x v="0"/>
    <x v="4"/>
    <x v="3"/>
    <x v="1"/>
    <x v="0"/>
    <x v="0"/>
  </r>
  <r>
    <n v="2"/>
    <d v="2015-05-10T00:00:00"/>
    <x v="1"/>
    <s v="I/F PCK52/NS53"/>
    <x v="1"/>
    <n v="59"/>
    <x v="0"/>
    <x v="9"/>
    <x v="2"/>
    <x v="1"/>
    <x v="0"/>
    <x v="0"/>
  </r>
  <r>
    <n v="3"/>
    <d v="2015-05-10T00:00:00"/>
    <x v="1"/>
    <s v="MRNS53"/>
    <x v="1"/>
    <n v="115"/>
    <x v="0"/>
    <x v="3"/>
    <x v="3"/>
    <x v="1"/>
    <x v="0"/>
    <x v="0"/>
  </r>
  <r>
    <n v="4"/>
    <d v="2015-05-10T00:00:00"/>
    <x v="1"/>
    <s v="I/F NS53/PNCP54"/>
    <x v="1"/>
    <n v="196"/>
    <x v="0"/>
    <x v="9"/>
    <x v="2"/>
    <x v="1"/>
    <x v="0"/>
    <x v="0"/>
  </r>
  <r>
    <n v="5"/>
    <d v="2015-05-10T00:00:00"/>
    <x v="1"/>
    <s v="MRPNCP54"/>
    <x v="1"/>
    <n v="1988"/>
    <x v="0"/>
    <x v="1"/>
    <x v="1"/>
    <x v="1"/>
    <x v="0"/>
    <x v="0"/>
  </r>
  <r>
    <n v="6"/>
    <d v="2015-05-10T00:00:00"/>
    <x v="1"/>
    <s v="MRPXPT55"/>
    <x v="1"/>
    <n v="1226"/>
    <x v="0"/>
    <x v="7"/>
    <x v="5"/>
    <x v="1"/>
    <x v="0"/>
    <x v="0"/>
  </r>
  <r>
    <n v="1"/>
    <d v="2015-05-11T00:00:00"/>
    <x v="0"/>
    <s v="MRA60"/>
    <x v="54"/>
    <n v="5644"/>
    <x v="0"/>
    <x v="18"/>
    <x v="4"/>
    <x v="1"/>
    <x v="0"/>
    <x v="0"/>
  </r>
  <r>
    <n v="2"/>
    <d v="2015-05-11T00:00:00"/>
    <x v="0"/>
    <s v="MRA61"/>
    <x v="55"/>
    <n v="833"/>
    <x v="0"/>
    <x v="18"/>
    <x v="4"/>
    <x v="1"/>
    <x v="0"/>
    <x v="0"/>
  </r>
  <r>
    <n v="1"/>
    <d v="2015-05-11T00:00:00"/>
    <x v="2"/>
    <s v="PRA110"/>
    <x v="6"/>
    <n v="4272"/>
    <x v="0"/>
    <x v="10"/>
    <x v="4"/>
    <x v="1"/>
    <x v="0"/>
    <x v="0"/>
  </r>
  <r>
    <n v="1"/>
    <d v="2015-05-11T00:00:00"/>
    <x v="1"/>
    <s v="MRPXPT55"/>
    <x v="1"/>
    <n v="2401"/>
    <x v="0"/>
    <x v="7"/>
    <x v="5"/>
    <x v="1"/>
    <x v="0"/>
    <x v="0"/>
  </r>
  <r>
    <n v="2"/>
    <d v="2015-05-11T00:00:00"/>
    <x v="1"/>
    <s v="MRPNCP56"/>
    <x v="1"/>
    <n v="3938"/>
    <x v="0"/>
    <x v="1"/>
    <x v="1"/>
    <x v="1"/>
    <x v="0"/>
    <x v="0"/>
  </r>
  <r>
    <n v="1"/>
    <d v="2015-05-12T00:00:00"/>
    <x v="0"/>
    <s v="MRA61"/>
    <x v="55"/>
    <n v="3293"/>
    <x v="0"/>
    <x v="18"/>
    <x v="4"/>
    <x v="1"/>
    <x v="0"/>
    <x v="0"/>
  </r>
  <r>
    <n v="2"/>
    <d v="2015-05-12T00:00:00"/>
    <x v="0"/>
    <s v="MRA62"/>
    <x v="56"/>
    <n v="1214"/>
    <x v="0"/>
    <x v="18"/>
    <x v="4"/>
    <x v="1"/>
    <x v="0"/>
    <x v="0"/>
  </r>
  <r>
    <n v="3"/>
    <d v="2015-05-12T00:00:00"/>
    <x v="0"/>
    <s v="MR0S63"/>
    <x v="53"/>
    <n v="500"/>
    <x v="0"/>
    <x v="12"/>
    <x v="3"/>
    <x v="1"/>
    <x v="0"/>
    <x v="0"/>
  </r>
  <r>
    <n v="4"/>
    <d v="2015-05-12T00:00:00"/>
    <x v="0"/>
    <s v="MRPCK64"/>
    <x v="3"/>
    <n v="300"/>
    <x v="0"/>
    <x v="4"/>
    <x v="3"/>
    <x v="1"/>
    <x v="0"/>
    <x v="0"/>
  </r>
  <r>
    <n v="5"/>
    <d v="2015-05-12T00:00:00"/>
    <x v="0"/>
    <s v="MR4H65"/>
    <x v="11"/>
    <n v="1329"/>
    <x v="0"/>
    <x v="0"/>
    <x v="0"/>
    <x v="1"/>
    <x v="0"/>
    <x v="0"/>
  </r>
  <r>
    <n v="1"/>
    <d v="2015-05-12T00:00:00"/>
    <x v="2"/>
    <s v="PRA110L/F"/>
    <x v="14"/>
    <n v="450"/>
    <x v="0"/>
    <x v="10"/>
    <x v="4"/>
    <x v="1"/>
    <x v="0"/>
    <x v="0"/>
  </r>
  <r>
    <n v="2"/>
    <d v="2015-05-12T00:00:00"/>
    <x v="2"/>
    <s v="PRA114"/>
    <x v="14"/>
    <n v="989"/>
    <x v="0"/>
    <x v="10"/>
    <x v="4"/>
    <x v="1"/>
    <x v="0"/>
    <x v="0"/>
  </r>
  <r>
    <n v="1"/>
    <d v="2015-05-12T00:00:00"/>
    <x v="1"/>
    <s v="MRPXPT56"/>
    <x v="1"/>
    <n v="5171"/>
    <x v="0"/>
    <x v="7"/>
    <x v="5"/>
    <x v="1"/>
    <x v="0"/>
    <x v="0"/>
  </r>
  <r>
    <n v="2"/>
    <d v="2015-05-12T00:00:00"/>
    <x v="1"/>
    <s v="MRPNCP57"/>
    <x v="1"/>
    <n v="1309"/>
    <x v="0"/>
    <x v="1"/>
    <x v="1"/>
    <x v="1"/>
    <x v="0"/>
    <x v="0"/>
  </r>
  <r>
    <n v="1"/>
    <d v="2015-05-13T00:00:00"/>
    <x v="0"/>
    <s v="MR4H65"/>
    <x v="11"/>
    <n v="11606"/>
    <x v="0"/>
    <x v="0"/>
    <x v="0"/>
    <x v="1"/>
    <x v="0"/>
    <x v="0"/>
  </r>
  <r>
    <n v="2"/>
    <d v="2015-05-13T00:00:00"/>
    <x v="0"/>
    <s v="MRPCK66"/>
    <x v="3"/>
    <n v="82"/>
    <x v="0"/>
    <x v="4"/>
    <x v="3"/>
    <x v="1"/>
    <x v="0"/>
    <x v="0"/>
  </r>
  <r>
    <n v="1"/>
    <d v="2015-05-13T00:00:00"/>
    <x v="2"/>
    <s v="PRA114"/>
    <x v="14"/>
    <n v="3019"/>
    <x v="0"/>
    <x v="10"/>
    <x v="4"/>
    <x v="1"/>
    <x v="0"/>
    <x v="0"/>
  </r>
  <r>
    <n v="1"/>
    <d v="2015-05-13T00:00:00"/>
    <x v="1"/>
    <s v="MRPNCP57"/>
    <x v="1"/>
    <n v="1120"/>
    <x v="0"/>
    <x v="1"/>
    <x v="1"/>
    <x v="1"/>
    <x v="0"/>
    <x v="0"/>
  </r>
  <r>
    <n v="2"/>
    <d v="2015-05-13T00:00:00"/>
    <x v="1"/>
    <s v="MR0S58"/>
    <x v="1"/>
    <n v="956"/>
    <x v="0"/>
    <x v="12"/>
    <x v="3"/>
    <x v="1"/>
    <x v="0"/>
    <x v="0"/>
  </r>
  <r>
    <n v="3"/>
    <d v="2015-05-13T00:00:00"/>
    <x v="1"/>
    <s v="MR0S59"/>
    <x v="1"/>
    <n v="305"/>
    <x v="0"/>
    <x v="12"/>
    <x v="3"/>
    <x v="1"/>
    <x v="0"/>
    <x v="0"/>
  </r>
  <r>
    <n v="4"/>
    <d v="2015-05-13T00:00:00"/>
    <x v="1"/>
    <s v="DTSKO06"/>
    <x v="13"/>
    <n v="2960"/>
    <x v="0"/>
    <x v="11"/>
    <x v="3"/>
    <x v="1"/>
    <x v="0"/>
    <x v="0"/>
  </r>
  <r>
    <n v="1"/>
    <d v="2015-05-13T00:00:00"/>
    <x v="4"/>
    <s v="DTSKO06"/>
    <x v="13"/>
    <n v="2960"/>
    <x v="0"/>
    <x v="11"/>
    <x v="3"/>
    <x v="1"/>
    <x v="0"/>
    <x v="0"/>
  </r>
  <r>
    <n v="1"/>
    <d v="2015-05-14T00:00:00"/>
    <x v="0"/>
    <s v="MRPCK66"/>
    <x v="3"/>
    <n v="221"/>
    <x v="0"/>
    <x v="4"/>
    <x v="3"/>
    <x v="1"/>
    <x v="0"/>
    <x v="0"/>
  </r>
  <r>
    <n v="2"/>
    <d v="2015-05-14T00:00:00"/>
    <x v="0"/>
    <s v="MR4M67"/>
    <x v="38"/>
    <n v="6134"/>
    <x v="0"/>
    <x v="8"/>
    <x v="6"/>
    <x v="1"/>
    <x v="0"/>
    <x v="0"/>
  </r>
  <r>
    <n v="3"/>
    <d v="2015-05-14T00:00:00"/>
    <x v="0"/>
    <s v="MR4M68"/>
    <x v="57"/>
    <n v="485"/>
    <x v="0"/>
    <x v="8"/>
    <x v="6"/>
    <x v="1"/>
    <x v="0"/>
    <x v="0"/>
  </r>
  <r>
    <n v="4"/>
    <d v="2015-05-14T00:00:00"/>
    <x v="0"/>
    <s v="MR4M69"/>
    <x v="45"/>
    <n v="5575"/>
    <x v="0"/>
    <x v="8"/>
    <x v="6"/>
    <x v="1"/>
    <x v="0"/>
    <x v="0"/>
  </r>
  <r>
    <n v="1"/>
    <d v="2015-05-14T00:00:00"/>
    <x v="1"/>
    <s v="DTSKO06"/>
    <x v="13"/>
    <n v="1864"/>
    <x v="0"/>
    <x v="11"/>
    <x v="3"/>
    <x v="1"/>
    <x v="0"/>
    <x v="0"/>
  </r>
  <r>
    <n v="2"/>
    <d v="2015-05-14T00:00:00"/>
    <x v="1"/>
    <s v="MR0S63"/>
    <x v="21"/>
    <n v="557"/>
    <x v="0"/>
    <x v="12"/>
    <x v="3"/>
    <x v="1"/>
    <x v="0"/>
    <x v="0"/>
  </r>
  <r>
    <n v="1"/>
    <d v="2015-05-14T00:00:00"/>
    <x v="4"/>
    <s v="DTSKO06"/>
    <x v="13"/>
    <n v="1864"/>
    <x v="0"/>
    <x v="11"/>
    <x v="3"/>
    <x v="1"/>
    <x v="0"/>
    <x v="0"/>
  </r>
  <r>
    <n v="1"/>
    <d v="2015-05-14T00:00:00"/>
    <x v="0"/>
    <s v="MRPCK66"/>
    <x v="3"/>
    <n v="221"/>
    <x v="0"/>
    <x v="4"/>
    <x v="3"/>
    <x v="1"/>
    <x v="0"/>
    <x v="0"/>
  </r>
  <r>
    <n v="2"/>
    <d v="2015-05-14T00:00:00"/>
    <x v="0"/>
    <s v="MR4M67"/>
    <x v="38"/>
    <n v="6134"/>
    <x v="0"/>
    <x v="8"/>
    <x v="6"/>
    <x v="1"/>
    <x v="0"/>
    <x v="0"/>
  </r>
  <r>
    <n v="3"/>
    <d v="2015-05-14T00:00:00"/>
    <x v="0"/>
    <s v="MR4M68"/>
    <x v="57"/>
    <n v="485"/>
    <x v="0"/>
    <x v="8"/>
    <x v="6"/>
    <x v="1"/>
    <x v="0"/>
    <x v="0"/>
  </r>
  <r>
    <n v="4"/>
    <d v="2015-05-14T00:00:00"/>
    <x v="0"/>
    <s v="MR4M69"/>
    <x v="45"/>
    <n v="5575"/>
    <x v="0"/>
    <x v="8"/>
    <x v="6"/>
    <x v="1"/>
    <x v="0"/>
    <x v="0"/>
  </r>
  <r>
    <n v="1"/>
    <d v="2015-05-14T00:00:00"/>
    <x v="1"/>
    <s v="DTSKO06"/>
    <x v="13"/>
    <n v="1864"/>
    <x v="0"/>
    <x v="11"/>
    <x v="3"/>
    <x v="1"/>
    <x v="0"/>
    <x v="0"/>
  </r>
  <r>
    <n v="2"/>
    <d v="2015-05-14T00:00:00"/>
    <x v="1"/>
    <s v="MR0S63"/>
    <x v="21"/>
    <n v="557"/>
    <x v="0"/>
    <x v="12"/>
    <x v="3"/>
    <x v="1"/>
    <x v="0"/>
    <x v="0"/>
  </r>
  <r>
    <n v="1"/>
    <d v="2015-05-14T00:00:00"/>
    <x v="4"/>
    <s v="DTSKO06"/>
    <x v="13"/>
    <n v="1864"/>
    <x v="0"/>
    <x v="11"/>
    <x v="3"/>
    <x v="1"/>
    <x v="0"/>
    <x v="0"/>
  </r>
  <r>
    <n v="1"/>
    <d v="2015-05-15T00:00:00"/>
    <x v="0"/>
    <s v="MR4M69"/>
    <x v="45"/>
    <n v="1831"/>
    <x v="0"/>
    <x v="8"/>
    <x v="6"/>
    <x v="1"/>
    <x v="0"/>
    <x v="0"/>
  </r>
  <r>
    <n v="2"/>
    <d v="2015-05-15T00:00:00"/>
    <x v="0"/>
    <s v="MRPNCP70"/>
    <x v="49"/>
    <n v="4790"/>
    <x v="0"/>
    <x v="1"/>
    <x v="1"/>
    <x v="1"/>
    <x v="0"/>
    <x v="0"/>
  </r>
  <r>
    <n v="3"/>
    <d v="2015-05-15T00:00:00"/>
    <x v="0"/>
    <s v="MRPXPT71"/>
    <x v="7"/>
    <n v="2394"/>
    <x v="0"/>
    <x v="7"/>
    <x v="5"/>
    <x v="1"/>
    <x v="0"/>
    <x v="0"/>
  </r>
  <r>
    <n v="4"/>
    <d v="2015-05-15T00:00:00"/>
    <x v="0"/>
    <s v="MRPNCP72"/>
    <x v="5"/>
    <n v="2465"/>
    <x v="0"/>
    <x v="1"/>
    <x v="1"/>
    <x v="1"/>
    <x v="0"/>
    <x v="0"/>
  </r>
  <r>
    <n v="1"/>
    <d v="2015-05-15T00:00:00"/>
    <x v="2"/>
    <s v="PRA114"/>
    <x v="29"/>
    <n v="450"/>
    <x v="0"/>
    <x v="10"/>
    <x v="4"/>
    <x v="1"/>
    <x v="0"/>
    <x v="0"/>
  </r>
  <r>
    <n v="2"/>
    <d v="2015-05-15T00:00:00"/>
    <x v="2"/>
    <s v="PRA121"/>
    <x v="10"/>
    <n v="3192"/>
    <x v="0"/>
    <x v="10"/>
    <x v="4"/>
    <x v="1"/>
    <x v="0"/>
    <x v="0"/>
  </r>
  <r>
    <n v="1"/>
    <d v="2015-05-15T00:00:00"/>
    <x v="4"/>
    <s v="MRPNCP49"/>
    <x v="58"/>
    <n v="290"/>
    <x v="0"/>
    <x v="1"/>
    <x v="1"/>
    <x v="1"/>
    <x v="0"/>
    <x v="0"/>
  </r>
  <r>
    <n v="2"/>
    <d v="2015-05-15T00:00:00"/>
    <x v="4"/>
    <s v="MRPNCP38"/>
    <x v="58"/>
    <n v="557"/>
    <x v="0"/>
    <x v="1"/>
    <x v="1"/>
    <x v="1"/>
    <x v="0"/>
    <x v="0"/>
  </r>
  <r>
    <n v="3"/>
    <d v="2015-05-15T00:00:00"/>
    <x v="4"/>
    <s v="MRPNCP29"/>
    <x v="58"/>
    <n v="1007"/>
    <x v="0"/>
    <x v="1"/>
    <x v="1"/>
    <x v="1"/>
    <x v="0"/>
    <x v="0"/>
  </r>
  <r>
    <n v="4"/>
    <d v="2015-05-14T00:00:00"/>
    <x v="0"/>
    <s v="MR4M69"/>
    <x v="45"/>
    <n v="5575"/>
    <x v="0"/>
    <x v="8"/>
    <x v="6"/>
    <x v="1"/>
    <x v="0"/>
    <x v="0"/>
  </r>
  <r>
    <n v="1"/>
    <d v="2015-05-14T00:00:00"/>
    <x v="1"/>
    <s v="DTSKO06"/>
    <x v="13"/>
    <n v="1864"/>
    <x v="0"/>
    <x v="11"/>
    <x v="3"/>
    <x v="1"/>
    <x v="0"/>
    <x v="0"/>
  </r>
  <r>
    <n v="2"/>
    <d v="2015-05-14T00:00:00"/>
    <x v="1"/>
    <s v="MR0S63"/>
    <x v="21"/>
    <n v="557"/>
    <x v="0"/>
    <x v="12"/>
    <x v="3"/>
    <x v="1"/>
    <x v="0"/>
    <x v="0"/>
  </r>
  <r>
    <n v="1"/>
    <d v="2015-05-14T00:00:00"/>
    <x v="4"/>
    <s v="DTSKO06"/>
    <x v="13"/>
    <n v="1864"/>
    <x v="0"/>
    <x v="11"/>
    <x v="3"/>
    <x v="1"/>
    <x v="0"/>
    <x v="0"/>
  </r>
  <r>
    <n v="1"/>
    <d v="2015-05-15T00:00:00"/>
    <x v="0"/>
    <s v="MR4M69"/>
    <x v="45"/>
    <n v="1831"/>
    <x v="0"/>
    <x v="8"/>
    <x v="6"/>
    <x v="1"/>
    <x v="0"/>
    <x v="0"/>
  </r>
  <r>
    <n v="2"/>
    <d v="2015-05-15T00:00:00"/>
    <x v="0"/>
    <s v="MRPNCP70"/>
    <x v="49"/>
    <n v="4790"/>
    <x v="0"/>
    <x v="1"/>
    <x v="1"/>
    <x v="1"/>
    <x v="0"/>
    <x v="0"/>
  </r>
  <r>
    <n v="3"/>
    <d v="2015-05-15T00:00:00"/>
    <x v="0"/>
    <s v="MRPXPT71"/>
    <x v="7"/>
    <n v="2394"/>
    <x v="0"/>
    <x v="7"/>
    <x v="5"/>
    <x v="1"/>
    <x v="0"/>
    <x v="0"/>
  </r>
  <r>
    <n v="4"/>
    <d v="2015-05-15T00:00:00"/>
    <x v="0"/>
    <s v="MRPNCP72"/>
    <x v="5"/>
    <n v="2465"/>
    <x v="0"/>
    <x v="1"/>
    <x v="1"/>
    <x v="1"/>
    <x v="0"/>
    <x v="0"/>
  </r>
  <r>
    <n v="1"/>
    <d v="2015-05-15T00:00:00"/>
    <x v="2"/>
    <s v="PRA114"/>
    <x v="29"/>
    <n v="450"/>
    <x v="0"/>
    <x v="10"/>
    <x v="4"/>
    <x v="1"/>
    <x v="0"/>
    <x v="0"/>
  </r>
  <r>
    <n v="2"/>
    <d v="2015-05-15T00:00:00"/>
    <x v="2"/>
    <s v="PRA121"/>
    <x v="10"/>
    <n v="3192"/>
    <x v="0"/>
    <x v="10"/>
    <x v="4"/>
    <x v="1"/>
    <x v="0"/>
    <x v="0"/>
  </r>
  <r>
    <n v="1"/>
    <d v="2015-05-15T00:00:00"/>
    <x v="4"/>
    <s v="MRPNCP49"/>
    <x v="58"/>
    <n v="290"/>
    <x v="0"/>
    <x v="1"/>
    <x v="1"/>
    <x v="1"/>
    <x v="0"/>
    <x v="0"/>
  </r>
  <r>
    <n v="2"/>
    <d v="2015-05-15T00:00:00"/>
    <x v="4"/>
    <s v="MRPNCP38"/>
    <x v="58"/>
    <n v="557"/>
    <x v="0"/>
    <x v="1"/>
    <x v="1"/>
    <x v="1"/>
    <x v="0"/>
    <x v="0"/>
  </r>
  <r>
    <n v="3"/>
    <d v="2015-05-15T00:00:00"/>
    <x v="4"/>
    <s v="MRPNCP29"/>
    <x v="58"/>
    <n v="1007"/>
    <x v="0"/>
    <x v="1"/>
    <x v="1"/>
    <x v="1"/>
    <x v="0"/>
    <x v="0"/>
  </r>
  <r>
    <n v="1"/>
    <d v="2015-06-01T00:00:00"/>
    <x v="0"/>
    <s v="MR4M106"/>
    <x v="59"/>
    <n v="4750"/>
    <x v="1"/>
    <x v="8"/>
    <x v="6"/>
    <x v="2"/>
    <x v="0"/>
    <x v="0"/>
  </r>
  <r>
    <n v="2"/>
    <d v="2015-06-01T00:00:00"/>
    <x v="0"/>
    <s v="I/F"/>
    <x v="12"/>
    <n v="41"/>
    <x v="1"/>
    <x v="20"/>
    <x v="2"/>
    <x v="2"/>
    <x v="0"/>
    <x v="0"/>
  </r>
  <r>
    <n v="3"/>
    <d v="2015-06-01T00:00:00"/>
    <x v="0"/>
    <s v="MRPCK107"/>
    <x v="13"/>
    <n v="46"/>
    <x v="1"/>
    <x v="4"/>
    <x v="3"/>
    <x v="2"/>
    <x v="0"/>
    <x v="0"/>
  </r>
  <r>
    <n v="4"/>
    <d v="2015-06-01T00:00:00"/>
    <x v="0"/>
    <s v="MRNS108"/>
    <x v="13"/>
    <n v="60"/>
    <x v="1"/>
    <x v="3"/>
    <x v="3"/>
    <x v="2"/>
    <x v="0"/>
    <x v="0"/>
  </r>
  <r>
    <n v="5"/>
    <d v="2015-06-01T00:00:00"/>
    <x v="0"/>
    <s v="MRPNCP109"/>
    <x v="12"/>
    <n v="2107"/>
    <x v="1"/>
    <x v="1"/>
    <x v="1"/>
    <x v="2"/>
    <x v="0"/>
    <x v="0"/>
  </r>
  <r>
    <n v="1"/>
    <d v="2015-06-01T00:00:00"/>
    <x v="2"/>
    <s v="PRA143"/>
    <x v="60"/>
    <n v="1604"/>
    <x v="2"/>
    <x v="10"/>
    <x v="4"/>
    <x v="2"/>
    <x v="0"/>
    <x v="0"/>
  </r>
  <r>
    <n v="2"/>
    <d v="2015-06-01T00:00:00"/>
    <x v="2"/>
    <s v="PRA145"/>
    <x v="60"/>
    <n v="1501"/>
    <x v="2"/>
    <x v="10"/>
    <x v="4"/>
    <x v="2"/>
    <x v="0"/>
    <x v="0"/>
  </r>
  <r>
    <n v="1"/>
    <d v="2015-06-01T00:00:00"/>
    <x v="2"/>
    <s v="I/F"/>
    <x v="12"/>
    <n v="41"/>
    <x v="3"/>
    <x v="20"/>
    <x v="2"/>
    <x v="2"/>
    <x v="0"/>
    <x v="0"/>
  </r>
  <r>
    <n v="2"/>
    <d v="2015-06-01T00:00:00"/>
    <x v="2"/>
    <s v="MRPNCP109"/>
    <x v="12"/>
    <n v="2107"/>
    <x v="3"/>
    <x v="1"/>
    <x v="1"/>
    <x v="2"/>
    <x v="0"/>
    <x v="0"/>
  </r>
  <r>
    <n v="1"/>
    <d v="2015-06-02T00:00:00"/>
    <x v="2"/>
    <s v="PRA145"/>
    <x v="60"/>
    <n v="6024"/>
    <x v="2"/>
    <x v="10"/>
    <x v="4"/>
    <x v="2"/>
    <x v="0"/>
    <x v="0"/>
  </r>
  <r>
    <n v="1"/>
    <d v="2015-06-02T00:00:00"/>
    <x v="2"/>
    <s v="MRPNCP109"/>
    <x v="12"/>
    <n v="469"/>
    <x v="3"/>
    <x v="1"/>
    <x v="1"/>
    <x v="2"/>
    <x v="0"/>
    <x v="0"/>
  </r>
  <r>
    <n v="2"/>
    <d v="2015-06-02T00:00:00"/>
    <x v="2"/>
    <s v="MRPNCP111"/>
    <x v="12"/>
    <n v="1363"/>
    <x v="3"/>
    <x v="1"/>
    <x v="1"/>
    <x v="2"/>
    <x v="0"/>
    <x v="0"/>
  </r>
  <r>
    <n v="1"/>
    <d v="2015-06-03T00:00:00"/>
    <x v="0"/>
    <s v="MRPNCP111"/>
    <x v="61"/>
    <n v="3182"/>
    <x v="1"/>
    <x v="1"/>
    <x v="1"/>
    <x v="2"/>
    <x v="0"/>
    <x v="0"/>
  </r>
  <r>
    <n v="2"/>
    <d v="2015-06-03T00:00:00"/>
    <x v="0"/>
    <s v="MRNS112"/>
    <x v="61"/>
    <n v="109"/>
    <x v="1"/>
    <x v="3"/>
    <x v="3"/>
    <x v="2"/>
    <x v="0"/>
    <x v="0"/>
  </r>
  <r>
    <n v="3"/>
    <d v="2015-06-03T00:00:00"/>
    <x v="0"/>
    <s v="MRPCK113"/>
    <x v="61"/>
    <n v="3"/>
    <x v="1"/>
    <x v="4"/>
    <x v="3"/>
    <x v="2"/>
    <x v="0"/>
    <x v="0"/>
  </r>
  <r>
    <n v="1"/>
    <d v="2015-06-03T00:00:00"/>
    <x v="2"/>
    <s v="PRA145"/>
    <x v="60"/>
    <n v="87"/>
    <x v="2"/>
    <x v="10"/>
    <x v="4"/>
    <x v="2"/>
    <x v="0"/>
    <x v="0"/>
  </r>
  <r>
    <n v="2"/>
    <d v="2015-06-03T00:00:00"/>
    <x v="2"/>
    <s v="PRA145"/>
    <x v="62"/>
    <n v="1342"/>
    <x v="2"/>
    <x v="10"/>
    <x v="4"/>
    <x v="2"/>
    <x v="0"/>
    <x v="0"/>
  </r>
  <r>
    <n v="1"/>
    <d v="2015-06-04T00:00:00"/>
    <x v="0"/>
    <s v="LINE FLUSH"/>
    <x v="61"/>
    <n v="47"/>
    <x v="1"/>
    <x v="21"/>
    <x v="1"/>
    <x v="2"/>
    <x v="0"/>
    <x v="0"/>
  </r>
  <r>
    <n v="2"/>
    <d v="2015-06-04T00:00:00"/>
    <x v="0"/>
    <s v="MR4H114"/>
    <x v="63"/>
    <n v="8769"/>
    <x v="1"/>
    <x v="0"/>
    <x v="0"/>
    <x v="2"/>
    <x v="0"/>
    <x v="0"/>
  </r>
  <r>
    <n v="3"/>
    <d v="2015-06-04T00:00:00"/>
    <x v="0"/>
    <s v="MR4H114"/>
    <x v="64"/>
    <n v="2509"/>
    <x v="1"/>
    <x v="0"/>
    <x v="0"/>
    <x v="2"/>
    <x v="0"/>
    <x v="0"/>
  </r>
  <r>
    <n v="1"/>
    <d v="2015-06-04T00:00:00"/>
    <x v="2"/>
    <s v="PRA145"/>
    <x v="62"/>
    <n v="1005"/>
    <x v="2"/>
    <x v="10"/>
    <x v="4"/>
    <x v="2"/>
    <x v="0"/>
    <x v="0"/>
  </r>
  <r>
    <n v="2"/>
    <d v="2015-06-04T00:00:00"/>
    <x v="2"/>
    <s v="PRA159"/>
    <x v="62"/>
    <n v="5537"/>
    <x v="2"/>
    <x v="10"/>
    <x v="4"/>
    <x v="2"/>
    <x v="0"/>
    <x v="0"/>
  </r>
  <r>
    <n v="1"/>
    <d v="2015-06-05T00:00:00"/>
    <x v="0"/>
    <s v="MR4H114"/>
    <x v="64"/>
    <n v="4296"/>
    <x v="1"/>
    <x v="0"/>
    <x v="0"/>
    <x v="2"/>
    <x v="0"/>
    <x v="0"/>
  </r>
  <r>
    <n v="2"/>
    <d v="2015-06-05T00:00:00"/>
    <x v="0"/>
    <s v="MR4H115"/>
    <x v="64"/>
    <n v="2286"/>
    <x v="1"/>
    <x v="0"/>
    <x v="0"/>
    <x v="2"/>
    <x v="0"/>
    <x v="0"/>
  </r>
  <r>
    <n v="3"/>
    <d v="2015-06-05T00:00:00"/>
    <x v="0"/>
    <s v="MRPCK116"/>
    <x v="13"/>
    <n v="174"/>
    <x v="1"/>
    <x v="4"/>
    <x v="3"/>
    <x v="2"/>
    <x v="0"/>
    <x v="0"/>
  </r>
  <r>
    <n v="4"/>
    <d v="2015-06-05T00:00:00"/>
    <x v="0"/>
    <s v="I/F PCK/4M"/>
    <x v="65"/>
    <n v="20"/>
    <x v="1"/>
    <x v="9"/>
    <x v="2"/>
    <x v="2"/>
    <x v="0"/>
    <x v="0"/>
  </r>
  <r>
    <n v="5"/>
    <d v="2015-06-05T00:00:00"/>
    <x v="0"/>
    <s v="MR4M117"/>
    <x v="66"/>
    <n v="4507"/>
    <x v="1"/>
    <x v="8"/>
    <x v="6"/>
    <x v="2"/>
    <x v="0"/>
    <x v="0"/>
  </r>
  <r>
    <n v="1"/>
    <d v="2015-06-05T00:00:00"/>
    <x v="2"/>
    <s v="PRA159"/>
    <x v="62"/>
    <n v="196"/>
    <x v="2"/>
    <x v="10"/>
    <x v="4"/>
    <x v="2"/>
    <x v="0"/>
    <x v="0"/>
  </r>
  <r>
    <n v="2"/>
    <d v="2015-06-05T00:00:00"/>
    <x v="2"/>
    <s v="PRA159"/>
    <x v="67"/>
    <n v="55"/>
    <x v="2"/>
    <x v="10"/>
    <x v="4"/>
    <x v="2"/>
    <x v="0"/>
    <x v="0"/>
  </r>
  <r>
    <n v="3"/>
    <d v="2015-06-05T00:00:00"/>
    <x v="2"/>
    <s v="PRA161"/>
    <x v="67"/>
    <n v="3649"/>
    <x v="2"/>
    <x v="10"/>
    <x v="4"/>
    <x v="2"/>
    <x v="0"/>
    <x v="0"/>
  </r>
  <r>
    <n v="1"/>
    <d v="2015-06-06T00:00:00"/>
    <x v="0"/>
    <s v="MR4M117"/>
    <x v="66"/>
    <n v="1402"/>
    <x v="1"/>
    <x v="8"/>
    <x v="6"/>
    <x v="2"/>
    <x v="0"/>
    <x v="0"/>
  </r>
  <r>
    <n v="2"/>
    <d v="2015-06-06T00:00:00"/>
    <x v="0"/>
    <s v="MR4M117"/>
    <x v="59"/>
    <n v="1307"/>
    <x v="1"/>
    <x v="8"/>
    <x v="6"/>
    <x v="2"/>
    <x v="0"/>
    <x v="0"/>
  </r>
  <r>
    <n v="3"/>
    <d v="2015-06-06T00:00:00"/>
    <x v="0"/>
    <s v="MR4M118"/>
    <x v="59"/>
    <n v="3145"/>
    <x v="1"/>
    <x v="8"/>
    <x v="6"/>
    <x v="2"/>
    <x v="0"/>
    <x v="0"/>
  </r>
  <r>
    <n v="4"/>
    <d v="2015-06-06T00:00:00"/>
    <x v="0"/>
    <s v="MR4M118"/>
    <x v="68"/>
    <n v="2007"/>
    <x v="1"/>
    <x v="8"/>
    <x v="6"/>
    <x v="2"/>
    <x v="0"/>
    <x v="0"/>
  </r>
  <r>
    <n v="5"/>
    <d v="2015-06-06T00:00:00"/>
    <x v="0"/>
    <s v="MR4M118"/>
    <x v="59"/>
    <n v="1566"/>
    <x v="1"/>
    <x v="8"/>
    <x v="6"/>
    <x v="2"/>
    <x v="0"/>
    <x v="0"/>
  </r>
  <r>
    <n v="6"/>
    <d v="2015-06-06T00:00:00"/>
    <x v="0"/>
    <s v="MRPCK116"/>
    <x v="13"/>
    <n v="108"/>
    <x v="1"/>
    <x v="4"/>
    <x v="3"/>
    <x v="2"/>
    <x v="0"/>
    <x v="0"/>
  </r>
  <r>
    <n v="7"/>
    <d v="2015-06-06T00:00:00"/>
    <x v="0"/>
    <s v="MRNS117"/>
    <x v="13"/>
    <n v="106"/>
    <x v="1"/>
    <x v="3"/>
    <x v="3"/>
    <x v="2"/>
    <x v="0"/>
    <x v="0"/>
  </r>
  <r>
    <n v="1"/>
    <d v="2015-06-06T00:00:00"/>
    <x v="2"/>
    <s v="PRA161"/>
    <x v="69"/>
    <n v="664"/>
    <x v="2"/>
    <x v="10"/>
    <x v="4"/>
    <x v="2"/>
    <x v="0"/>
    <x v="0"/>
  </r>
  <r>
    <n v="2"/>
    <d v="2015-06-06T00:00:00"/>
    <x v="2"/>
    <s v="PRA167"/>
    <x v="69"/>
    <n v="3948"/>
    <x v="2"/>
    <x v="10"/>
    <x v="4"/>
    <x v="2"/>
    <x v="0"/>
    <x v="0"/>
  </r>
  <r>
    <n v="1"/>
    <d v="2015-06-06T00:00:00"/>
    <x v="2"/>
    <s v="MRPNCP121"/>
    <x v="61"/>
    <n v="666"/>
    <x v="3"/>
    <x v="1"/>
    <x v="1"/>
    <x v="2"/>
    <x v="0"/>
    <x v="0"/>
  </r>
  <r>
    <n v="1"/>
    <d v="2015-06-07T00:00:00"/>
    <x v="0"/>
    <s v="MRP0S122"/>
    <x v="13"/>
    <n v="1302"/>
    <x v="1"/>
    <x v="12"/>
    <x v="3"/>
    <x v="2"/>
    <x v="0"/>
    <x v="0"/>
  </r>
  <r>
    <n v="1"/>
    <d v="2015-06-07T00:00:00"/>
    <x v="2"/>
    <s v="PRA167"/>
    <x v="69"/>
    <n v="1539"/>
    <x v="2"/>
    <x v="10"/>
    <x v="4"/>
    <x v="2"/>
    <x v="0"/>
    <x v="0"/>
  </r>
  <r>
    <n v="2"/>
    <d v="2015-06-07T00:00:00"/>
    <x v="2"/>
    <s v="PRA172"/>
    <x v="69"/>
    <n v="609"/>
    <x v="2"/>
    <x v="10"/>
    <x v="4"/>
    <x v="2"/>
    <x v="0"/>
    <x v="0"/>
  </r>
  <r>
    <n v="3"/>
    <d v="2015-06-07T00:00:00"/>
    <x v="2"/>
    <s v="PRA172"/>
    <x v="67"/>
    <n v="3418"/>
    <x v="2"/>
    <x v="10"/>
    <x v="4"/>
    <x v="2"/>
    <x v="0"/>
    <x v="0"/>
  </r>
  <r>
    <n v="1"/>
    <d v="2015-06-07T00:00:00"/>
    <x v="2"/>
    <s v="MRPNCP121"/>
    <x v="61"/>
    <n v="2816"/>
    <x v="3"/>
    <x v="1"/>
    <x v="1"/>
    <x v="2"/>
    <x v="0"/>
    <x v="0"/>
  </r>
  <r>
    <n v="1"/>
    <d v="2015-06-08T00:00:00"/>
    <x v="0"/>
    <s v="MR0S122"/>
    <x v="13"/>
    <n v="209"/>
    <x v="1"/>
    <x v="12"/>
    <x v="3"/>
    <x v="2"/>
    <x v="0"/>
    <x v="0"/>
  </r>
  <r>
    <n v="2"/>
    <d v="2015-06-08T00:00:00"/>
    <x v="0"/>
    <s v="MR0S123"/>
    <x v="13"/>
    <n v="1339"/>
    <x v="1"/>
    <x v="12"/>
    <x v="3"/>
    <x v="2"/>
    <x v="0"/>
    <x v="0"/>
  </r>
  <r>
    <n v="3"/>
    <d v="2015-06-08T00:00:00"/>
    <x v="0"/>
    <s v="MRA124"/>
    <x v="60"/>
    <n v="3543"/>
    <x v="1"/>
    <x v="10"/>
    <x v="4"/>
    <x v="2"/>
    <x v="0"/>
    <x v="0"/>
  </r>
  <r>
    <n v="4"/>
    <d v="2015-06-08T00:00:00"/>
    <x v="0"/>
    <s v="MRA125"/>
    <x v="60"/>
    <n v="5263"/>
    <x v="1"/>
    <x v="10"/>
    <x v="4"/>
    <x v="2"/>
    <x v="0"/>
    <x v="0"/>
  </r>
  <r>
    <n v="1"/>
    <d v="2015-06-09T00:00:00"/>
    <x v="0"/>
    <s v="MRA125"/>
    <x v="60"/>
    <n v="1498"/>
    <x v="1"/>
    <x v="10"/>
    <x v="4"/>
    <x v="2"/>
    <x v="0"/>
    <x v="0"/>
  </r>
  <r>
    <n v="2"/>
    <d v="2015-06-09T00:00:00"/>
    <x v="0"/>
    <s v="MR0S126"/>
    <x v="13"/>
    <n v="731"/>
    <x v="1"/>
    <x v="12"/>
    <x v="3"/>
    <x v="2"/>
    <x v="0"/>
    <x v="0"/>
  </r>
  <r>
    <n v="3"/>
    <d v="2015-06-09T00:00:00"/>
    <x v="0"/>
    <s v="MRPCK127"/>
    <x v="13"/>
    <n v="100"/>
    <x v="1"/>
    <x v="4"/>
    <x v="3"/>
    <x v="2"/>
    <x v="0"/>
    <x v="0"/>
  </r>
  <r>
    <n v="1"/>
    <d v="2015-06-09T00:00:00"/>
    <x v="2"/>
    <s v="PRA172"/>
    <x v="67"/>
    <n v="1249"/>
    <x v="2"/>
    <x v="10"/>
    <x v="4"/>
    <x v="2"/>
    <x v="0"/>
    <x v="0"/>
  </r>
  <r>
    <n v="2"/>
    <d v="2015-06-09T00:00:00"/>
    <x v="2"/>
    <s v="PRA176"/>
    <x v="67"/>
    <n v="4568"/>
    <x v="2"/>
    <x v="10"/>
    <x v="4"/>
    <x v="2"/>
    <x v="0"/>
    <x v="0"/>
  </r>
  <r>
    <n v="1"/>
    <d v="2015-06-10T00:00:00"/>
    <x v="2"/>
    <s v="PRA176"/>
    <x v="62"/>
    <n v="3705"/>
    <x v="2"/>
    <x v="10"/>
    <x v="4"/>
    <x v="2"/>
    <x v="0"/>
    <x v="0"/>
  </r>
  <r>
    <n v="1"/>
    <d v="2015-06-11T00:00:00"/>
    <x v="0"/>
    <s v="MR4H128"/>
    <x v="70"/>
    <n v="2946"/>
    <x v="1"/>
    <x v="0"/>
    <x v="0"/>
    <x v="2"/>
    <x v="0"/>
    <x v="0"/>
  </r>
  <r>
    <n v="2"/>
    <d v="2015-06-11T00:00:00"/>
    <x v="0"/>
    <s v="MR4H129"/>
    <x v="70"/>
    <n v="1551"/>
    <x v="1"/>
    <x v="0"/>
    <x v="0"/>
    <x v="2"/>
    <x v="0"/>
    <x v="0"/>
  </r>
  <r>
    <n v="1"/>
    <d v="2015-06-12T00:00:00"/>
    <x v="0"/>
    <s v="MR4H129"/>
    <x v="70"/>
    <n v="7394"/>
    <x v="1"/>
    <x v="0"/>
    <x v="0"/>
    <x v="2"/>
    <x v="0"/>
    <x v="0"/>
  </r>
  <r>
    <n v="2"/>
    <d v="2015-06-12T00:00:00"/>
    <x v="0"/>
    <s v="MR4H129"/>
    <x v="64"/>
    <n v="3579"/>
    <x v="1"/>
    <x v="0"/>
    <x v="0"/>
    <x v="2"/>
    <x v="0"/>
    <x v="0"/>
  </r>
  <r>
    <n v="3"/>
    <d v="2015-06-12T00:00:00"/>
    <x v="0"/>
    <s v="MR4H130"/>
    <x v="64"/>
    <n v="1412"/>
    <x v="1"/>
    <x v="0"/>
    <x v="0"/>
    <x v="2"/>
    <x v="0"/>
    <x v="0"/>
  </r>
  <r>
    <n v="4"/>
    <d v="2015-06-12T00:00:00"/>
    <x v="0"/>
    <s v="MR4H131"/>
    <x v="64"/>
    <n v="714"/>
    <x v="1"/>
    <x v="0"/>
    <x v="0"/>
    <x v="2"/>
    <x v="0"/>
    <x v="0"/>
  </r>
  <r>
    <n v="1"/>
    <d v="2015-06-13T00:00:00"/>
    <x v="0"/>
    <s v="MR4H131"/>
    <x v="64"/>
    <n v="253"/>
    <x v="1"/>
    <x v="0"/>
    <x v="0"/>
    <x v="2"/>
    <x v="0"/>
    <x v="0"/>
  </r>
  <r>
    <n v="2"/>
    <d v="2015-06-13T00:00:00"/>
    <x v="0"/>
    <s v="MRPCK132"/>
    <x v="51"/>
    <n v="110"/>
    <x v="1"/>
    <x v="4"/>
    <x v="3"/>
    <x v="2"/>
    <x v="0"/>
    <x v="0"/>
  </r>
  <r>
    <n v="3"/>
    <d v="2015-06-13T00:00:00"/>
    <x v="0"/>
    <s v="MROS133"/>
    <x v="51"/>
    <n v="2760"/>
    <x v="1"/>
    <x v="22"/>
    <x v="3"/>
    <x v="2"/>
    <x v="0"/>
    <x v="0"/>
  </r>
  <r>
    <n v="4"/>
    <d v="2015-06-13T00:00:00"/>
    <x v="0"/>
    <s v="MRA134"/>
    <x v="60"/>
    <n v="1910"/>
    <x v="1"/>
    <x v="10"/>
    <x v="4"/>
    <x v="2"/>
    <x v="0"/>
    <x v="0"/>
  </r>
  <r>
    <n v="5"/>
    <d v="2015-06-13T00:00:00"/>
    <x v="0"/>
    <s v="MRA135"/>
    <x v="69"/>
    <n v="2843"/>
    <x v="1"/>
    <x v="10"/>
    <x v="4"/>
    <x v="2"/>
    <x v="0"/>
    <x v="0"/>
  </r>
  <r>
    <n v="6"/>
    <d v="2015-06-13T00:00:00"/>
    <x v="0"/>
    <s v="MRA136"/>
    <x v="60"/>
    <n v="682"/>
    <x v="1"/>
    <x v="10"/>
    <x v="4"/>
    <x v="2"/>
    <x v="0"/>
    <x v="0"/>
  </r>
  <r>
    <n v="7"/>
    <d v="2015-06-13T00:00:00"/>
    <x v="0"/>
    <s v="MRA137"/>
    <x v="60"/>
    <n v="2646"/>
    <x v="1"/>
    <x v="10"/>
    <x v="4"/>
    <x v="2"/>
    <x v="0"/>
    <x v="0"/>
  </r>
  <r>
    <n v="1"/>
    <d v="2015-06-14T00:00:00"/>
    <x v="0"/>
    <s v="MRA137"/>
    <x v="60"/>
    <n v="2778"/>
    <x v="1"/>
    <x v="10"/>
    <x v="4"/>
    <x v="2"/>
    <x v="0"/>
    <x v="0"/>
  </r>
  <r>
    <n v="2"/>
    <d v="2015-06-14T00:00:00"/>
    <x v="0"/>
    <s v="MRA138"/>
    <x v="60"/>
    <n v="4538"/>
    <x v="1"/>
    <x v="10"/>
    <x v="4"/>
    <x v="2"/>
    <x v="0"/>
    <x v="0"/>
  </r>
  <r>
    <n v="3"/>
    <d v="2015-06-14T00:00:00"/>
    <x v="0"/>
    <s v="MROS139"/>
    <x v="51"/>
    <n v="590"/>
    <x v="1"/>
    <x v="22"/>
    <x v="3"/>
    <x v="2"/>
    <x v="0"/>
    <x v="0"/>
  </r>
  <r>
    <n v="4"/>
    <d v="2015-06-14T00:00:00"/>
    <x v="0"/>
    <s v="MRPCK140"/>
    <x v="51"/>
    <n v="50"/>
    <x v="1"/>
    <x v="4"/>
    <x v="3"/>
    <x v="2"/>
    <x v="0"/>
    <x v="0"/>
  </r>
  <r>
    <n v="5"/>
    <d v="2015-06-14T00:00:00"/>
    <x v="0"/>
    <s v="MR4M141"/>
    <x v="66"/>
    <n v="3394"/>
    <x v="1"/>
    <x v="8"/>
    <x v="6"/>
    <x v="2"/>
    <x v="0"/>
    <x v="0"/>
  </r>
  <r>
    <n v="6"/>
    <d v="2015-06-14T00:00:00"/>
    <x v="0"/>
    <s v="MR4M142"/>
    <x v="66"/>
    <n v="1495"/>
    <x v="1"/>
    <x v="8"/>
    <x v="6"/>
    <x v="2"/>
    <x v="0"/>
    <x v="0"/>
  </r>
  <r>
    <n v="1"/>
    <d v="2015-06-14T00:00:00"/>
    <x v="2"/>
    <s v="MRI/FPCK&amp;MS"/>
    <x v="12"/>
    <n v="36"/>
    <x v="3"/>
    <x v="15"/>
    <x v="2"/>
    <x v="2"/>
    <x v="0"/>
    <x v="0"/>
  </r>
  <r>
    <n v="1"/>
    <d v="2015-06-15T00:00:00"/>
    <x v="0"/>
    <s v="MR4M142"/>
    <x v="66"/>
    <n v="564"/>
    <x v="1"/>
    <x v="8"/>
    <x v="6"/>
    <x v="2"/>
    <x v="0"/>
    <x v="0"/>
  </r>
  <r>
    <n v="2"/>
    <d v="2015-06-15T00:00:00"/>
    <x v="0"/>
    <s v="MR4M142"/>
    <x v="59"/>
    <n v="4451"/>
    <x v="1"/>
    <x v="8"/>
    <x v="6"/>
    <x v="2"/>
    <x v="0"/>
    <x v="0"/>
  </r>
  <r>
    <n v="3"/>
    <d v="2015-06-15T00:00:00"/>
    <x v="0"/>
    <s v="MR4M143"/>
    <x v="59"/>
    <n v="1109"/>
    <x v="1"/>
    <x v="8"/>
    <x v="6"/>
    <x v="2"/>
    <x v="0"/>
    <x v="0"/>
  </r>
  <r>
    <n v="4"/>
    <d v="2015-06-15T00:00:00"/>
    <x v="0"/>
    <s v="MRPCK144"/>
    <x v="51"/>
    <n v="208"/>
    <x v="1"/>
    <x v="4"/>
    <x v="3"/>
    <x v="2"/>
    <x v="0"/>
    <x v="0"/>
  </r>
  <r>
    <n v="1"/>
    <d v="2015-06-18T00:00:00"/>
    <x v="0"/>
    <s v="MR4H145"/>
    <x v="63"/>
    <n v="7111"/>
    <x v="1"/>
    <x v="0"/>
    <x v="0"/>
    <x v="2"/>
    <x v="0"/>
    <x v="0"/>
  </r>
  <r>
    <n v="1"/>
    <d v="2015-06-18T00:00:00"/>
    <x v="2"/>
    <s v="PRA176"/>
    <x v="69"/>
    <n v="2005"/>
    <x v="2"/>
    <x v="10"/>
    <x v="4"/>
    <x v="2"/>
    <x v="0"/>
    <x v="0"/>
  </r>
  <r>
    <n v="2"/>
    <d v="2015-06-18T00:00:00"/>
    <x v="2"/>
    <s v="PRA185"/>
    <x v="69"/>
    <n v="464"/>
    <x v="2"/>
    <x v="10"/>
    <x v="4"/>
    <x v="2"/>
    <x v="0"/>
    <x v="0"/>
  </r>
  <r>
    <n v="1"/>
    <d v="2015-06-19T00:00:00"/>
    <x v="0"/>
    <s v="MR4H145"/>
    <x v="63"/>
    <n v="1162"/>
    <x v="1"/>
    <x v="0"/>
    <x v="0"/>
    <x v="2"/>
    <x v="0"/>
    <x v="0"/>
  </r>
  <r>
    <n v="2"/>
    <d v="2015-06-19T00:00:00"/>
    <x v="0"/>
    <s v="MR4H146"/>
    <x v="63"/>
    <n v="1602"/>
    <x v="1"/>
    <x v="0"/>
    <x v="0"/>
    <x v="2"/>
    <x v="0"/>
    <x v="0"/>
  </r>
  <r>
    <n v="3"/>
    <d v="2015-06-19T00:00:00"/>
    <x v="0"/>
    <s v="MR4H146"/>
    <x v="64"/>
    <n v="7956"/>
    <x v="1"/>
    <x v="0"/>
    <x v="0"/>
    <x v="2"/>
    <x v="0"/>
    <x v="0"/>
  </r>
  <r>
    <n v="4"/>
    <d v="2015-06-19T00:00:00"/>
    <x v="0"/>
    <s v="MRPCK147/NS148"/>
    <x v="13"/>
    <n v="191"/>
    <x v="1"/>
    <x v="4"/>
    <x v="3"/>
    <x v="2"/>
    <x v="0"/>
    <x v="0"/>
  </r>
  <r>
    <n v="1"/>
    <d v="2015-06-19T00:00:00"/>
    <x v="2"/>
    <s v="PRA185"/>
    <x v="69"/>
    <n v="1785"/>
    <x v="2"/>
    <x v="10"/>
    <x v="4"/>
    <x v="2"/>
    <x v="0"/>
    <x v="0"/>
  </r>
  <r>
    <n v="2"/>
    <d v="2015-06-19T00:00:00"/>
    <x v="2"/>
    <s v="PRA185"/>
    <x v="62"/>
    <n v="4335"/>
    <x v="2"/>
    <x v="10"/>
    <x v="4"/>
    <x v="2"/>
    <x v="0"/>
    <x v="0"/>
  </r>
  <r>
    <n v="1"/>
    <d v="2015-06-19T00:00:00"/>
    <x v="2"/>
    <s v="MRPNCP149"/>
    <x v="37"/>
    <n v="419"/>
    <x v="3"/>
    <x v="1"/>
    <x v="1"/>
    <x v="2"/>
    <x v="0"/>
    <x v="0"/>
  </r>
  <r>
    <n v="1"/>
    <d v="2015-06-20T00:00:00"/>
    <x v="2"/>
    <s v="PRA185"/>
    <x v="62"/>
    <n v="130"/>
    <x v="2"/>
    <x v="10"/>
    <x v="4"/>
    <x v="2"/>
    <x v="0"/>
    <x v="0"/>
  </r>
  <r>
    <n v="2"/>
    <d v="2015-06-20T00:00:00"/>
    <x v="2"/>
    <s v="PRA185"/>
    <x v="67"/>
    <n v="2867"/>
    <x v="2"/>
    <x v="10"/>
    <x v="4"/>
    <x v="2"/>
    <x v="0"/>
    <x v="0"/>
  </r>
  <r>
    <n v="3"/>
    <d v="2015-06-20T00:00:00"/>
    <x v="2"/>
    <s v="PRA208"/>
    <x v="67"/>
    <n v="1956"/>
    <x v="2"/>
    <x v="13"/>
    <x v="4"/>
    <x v="2"/>
    <x v="0"/>
    <x v="0"/>
  </r>
  <r>
    <n v="1"/>
    <d v="2015-06-21T00:00:00"/>
    <x v="0"/>
    <s v="MRNS153"/>
    <x v="13"/>
    <n v="23"/>
    <x v="1"/>
    <x v="3"/>
    <x v="3"/>
    <x v="2"/>
    <x v="0"/>
    <x v="0"/>
  </r>
  <r>
    <n v="2"/>
    <d v="2015-06-21T00:00:00"/>
    <x v="0"/>
    <s v="MRPCK154"/>
    <x v="13"/>
    <n v="65"/>
    <x v="1"/>
    <x v="4"/>
    <x v="3"/>
    <x v="2"/>
    <x v="0"/>
    <x v="0"/>
  </r>
  <r>
    <n v="3"/>
    <d v="2015-06-21T00:00:00"/>
    <x v="0"/>
    <s v="MR4M155"/>
    <x v="68"/>
    <n v="90"/>
    <x v="1"/>
    <x v="8"/>
    <x v="6"/>
    <x v="2"/>
    <x v="0"/>
    <x v="0"/>
  </r>
  <r>
    <n v="1"/>
    <d v="2015-06-21T00:00:00"/>
    <x v="2"/>
    <s v="PRA208"/>
    <x v="67"/>
    <n v="4349"/>
    <x v="2"/>
    <x v="13"/>
    <x v="4"/>
    <x v="2"/>
    <x v="0"/>
    <x v="0"/>
  </r>
  <r>
    <n v="2"/>
    <d v="2015-06-21T00:00:00"/>
    <x v="2"/>
    <s v="PRA208"/>
    <x v="60"/>
    <n v="855"/>
    <x v="2"/>
    <x v="13"/>
    <x v="4"/>
    <x v="2"/>
    <x v="0"/>
    <x v="0"/>
  </r>
  <r>
    <n v="1"/>
    <d v="2015-06-21T00:00:00"/>
    <x v="2"/>
    <s v="LINE FLUSHING"/>
    <x v="61"/>
    <n v="27"/>
    <x v="3"/>
    <x v="21"/>
    <x v="1"/>
    <x v="2"/>
    <x v="0"/>
    <x v="0"/>
  </r>
  <r>
    <n v="2"/>
    <d v="2015-06-21T00:00:00"/>
    <x v="2"/>
    <s v="I/FPCK/4M155"/>
    <x v="61"/>
    <n v="48"/>
    <x v="3"/>
    <x v="23"/>
    <x v="2"/>
    <x v="2"/>
    <x v="0"/>
    <x v="0"/>
  </r>
  <r>
    <n v="1"/>
    <d v="2015-06-22T00:00:00"/>
    <x v="0"/>
    <s v="MR4M155"/>
    <x v="68"/>
    <n v="5829"/>
    <x v="1"/>
    <x v="8"/>
    <x v="6"/>
    <x v="2"/>
    <x v="0"/>
    <x v="0"/>
  </r>
  <r>
    <n v="2"/>
    <d v="2015-06-22T00:00:00"/>
    <x v="0"/>
    <s v="MR4M155"/>
    <x v="59"/>
    <n v="1646"/>
    <x v="1"/>
    <x v="8"/>
    <x v="6"/>
    <x v="2"/>
    <x v="0"/>
    <x v="0"/>
  </r>
  <r>
    <n v="3"/>
    <d v="2015-06-22T00:00:00"/>
    <x v="0"/>
    <s v="MR4M156"/>
    <x v="59"/>
    <n v="4943"/>
    <x v="1"/>
    <x v="8"/>
    <x v="6"/>
    <x v="2"/>
    <x v="0"/>
    <x v="0"/>
  </r>
  <r>
    <n v="4"/>
    <d v="2015-06-22T00:00:00"/>
    <x v="0"/>
    <s v="I/F"/>
    <x v="12"/>
    <n v="39"/>
    <x v="1"/>
    <x v="20"/>
    <x v="2"/>
    <x v="2"/>
    <x v="0"/>
    <x v="0"/>
  </r>
  <r>
    <n v="5"/>
    <d v="2015-06-22T00:00:00"/>
    <x v="0"/>
    <s v="MRPCK157"/>
    <x v="13"/>
    <n v="98"/>
    <x v="1"/>
    <x v="4"/>
    <x v="3"/>
    <x v="2"/>
    <x v="0"/>
    <x v="0"/>
  </r>
  <r>
    <n v="6"/>
    <d v="2015-06-22T00:00:00"/>
    <x v="0"/>
    <s v="MR0S158"/>
    <x v="13"/>
    <n v="1245"/>
    <x v="1"/>
    <x v="12"/>
    <x v="3"/>
    <x v="2"/>
    <x v="0"/>
    <x v="0"/>
  </r>
  <r>
    <n v="1"/>
    <d v="2015-06-23T00:00:00"/>
    <x v="0"/>
    <s v="MR0S158"/>
    <x v="13"/>
    <n v="380"/>
    <x v="1"/>
    <x v="12"/>
    <x v="3"/>
    <x v="2"/>
    <x v="0"/>
    <x v="0"/>
  </r>
  <r>
    <n v="2"/>
    <d v="2015-06-23T00:00:00"/>
    <x v="0"/>
    <s v="MR0S159"/>
    <x v="13"/>
    <n v="1164"/>
    <x v="1"/>
    <x v="12"/>
    <x v="3"/>
    <x v="2"/>
    <x v="0"/>
    <x v="0"/>
  </r>
  <r>
    <n v="3"/>
    <d v="2015-06-23T00:00:00"/>
    <x v="0"/>
    <s v="MRA160"/>
    <x v="69"/>
    <n v="4372"/>
    <x v="1"/>
    <x v="10"/>
    <x v="4"/>
    <x v="2"/>
    <x v="0"/>
    <x v="0"/>
  </r>
  <r>
    <n v="4"/>
    <d v="2015-06-23T00:00:00"/>
    <x v="0"/>
    <s v="MRA160"/>
    <x v="62"/>
    <n v="663"/>
    <x v="1"/>
    <x v="10"/>
    <x v="4"/>
    <x v="2"/>
    <x v="0"/>
    <x v="0"/>
  </r>
  <r>
    <n v="1"/>
    <d v="2015-06-24T00:00:00"/>
    <x v="0"/>
    <s v="MRA160"/>
    <x v="62"/>
    <n v="2100"/>
    <x v="1"/>
    <x v="10"/>
    <x v="4"/>
    <x v="2"/>
    <x v="0"/>
    <x v="0"/>
  </r>
  <r>
    <n v="2"/>
    <d v="2015-06-24T00:00:00"/>
    <x v="0"/>
    <s v="MRA161"/>
    <x v="62"/>
    <n v="5443"/>
    <x v="1"/>
    <x v="10"/>
    <x v="4"/>
    <x v="2"/>
    <x v="0"/>
    <x v="0"/>
  </r>
  <r>
    <n v="3"/>
    <d v="2015-06-24T00:00:00"/>
    <x v="0"/>
    <s v="MRA161"/>
    <x v="60"/>
    <n v="615"/>
    <x v="1"/>
    <x v="10"/>
    <x v="4"/>
    <x v="2"/>
    <x v="0"/>
    <x v="0"/>
  </r>
  <r>
    <n v="4"/>
    <d v="2015-06-24T00:00:00"/>
    <x v="0"/>
    <s v="MRA162"/>
    <x v="60"/>
    <n v="3397"/>
    <x v="1"/>
    <x v="10"/>
    <x v="4"/>
    <x v="2"/>
    <x v="0"/>
    <x v="0"/>
  </r>
  <r>
    <n v="5"/>
    <d v="2015-06-24T00:00:00"/>
    <x v="0"/>
    <s v="MR0S163"/>
    <x v="13"/>
    <n v="658"/>
    <x v="1"/>
    <x v="12"/>
    <x v="3"/>
    <x v="2"/>
    <x v="0"/>
    <x v="0"/>
  </r>
  <r>
    <n v="6"/>
    <d v="2015-06-24T00:00:00"/>
    <x v="0"/>
    <s v="MRPCK164"/>
    <x v="13"/>
    <n v="100"/>
    <x v="1"/>
    <x v="4"/>
    <x v="3"/>
    <x v="2"/>
    <x v="0"/>
    <x v="0"/>
  </r>
  <r>
    <n v="1"/>
    <d v="2015-06-25T00:00:00"/>
    <x v="2"/>
    <s v="PRA214L/F"/>
    <x v="67"/>
    <n v="1564"/>
    <x v="2"/>
    <x v="13"/>
    <x v="4"/>
    <x v="2"/>
    <x v="0"/>
    <x v="0"/>
  </r>
  <r>
    <n v="2"/>
    <d v="2015-06-25T00:00:00"/>
    <x v="2"/>
    <s v="PRA218"/>
    <x v="67"/>
    <n v="7389"/>
    <x v="2"/>
    <x v="13"/>
    <x v="4"/>
    <x v="2"/>
    <x v="0"/>
    <x v="0"/>
  </r>
  <r>
    <n v="3"/>
    <d v="2015-06-25T00:00:00"/>
    <x v="2"/>
    <s v="PRA218"/>
    <x v="69"/>
    <n v="434"/>
    <x v="2"/>
    <x v="13"/>
    <x v="4"/>
    <x v="2"/>
    <x v="0"/>
    <x v="0"/>
  </r>
  <r>
    <n v="1"/>
    <d v="2015-06-25T00:00:00"/>
    <x v="2"/>
    <s v="PRPCK217/223"/>
    <x v="71"/>
    <n v="142"/>
    <x v="4"/>
    <x v="4"/>
    <x v="3"/>
    <x v="2"/>
    <x v="0"/>
    <x v="0"/>
  </r>
  <r>
    <n v="2"/>
    <d v="2015-06-25T00:00:00"/>
    <x v="2"/>
    <s v="I/F PCK/4H"/>
    <x v="72"/>
    <n v="44"/>
    <x v="4"/>
    <x v="9"/>
    <x v="2"/>
    <x v="2"/>
    <x v="0"/>
    <x v="0"/>
  </r>
  <r>
    <n v="3"/>
    <d v="2015-06-25T00:00:00"/>
    <x v="2"/>
    <s v="I/F PCK/4H"/>
    <x v="73"/>
    <n v="52"/>
    <x v="4"/>
    <x v="9"/>
    <x v="2"/>
    <x v="2"/>
    <x v="0"/>
    <x v="0"/>
  </r>
  <r>
    <n v="1"/>
    <d v="2015-06-26T00:00:00"/>
    <x v="0"/>
    <s v="MR4H165"/>
    <x v="70"/>
    <n v="6009"/>
    <x v="1"/>
    <x v="0"/>
    <x v="0"/>
    <x v="2"/>
    <x v="0"/>
    <x v="0"/>
  </r>
  <r>
    <n v="1"/>
    <d v="2015-06-26T00:00:00"/>
    <x v="2"/>
    <s v="PRA218"/>
    <x v="69"/>
    <n v="234"/>
    <x v="2"/>
    <x v="13"/>
    <x v="4"/>
    <x v="2"/>
    <x v="0"/>
    <x v="0"/>
  </r>
  <r>
    <n v="1"/>
    <d v="2015-06-26T00:00:00"/>
    <x v="2"/>
    <s v="PR4H226/227"/>
    <x v="73"/>
    <n v="3210"/>
    <x v="4"/>
    <x v="0"/>
    <x v="0"/>
    <x v="2"/>
    <x v="0"/>
    <x v="0"/>
  </r>
  <r>
    <n v="2"/>
    <d v="2015-06-26T00:00:00"/>
    <x v="2"/>
    <s v="PR4H227"/>
    <x v="72"/>
    <n v="3222"/>
    <x v="4"/>
    <x v="0"/>
    <x v="0"/>
    <x v="2"/>
    <x v="0"/>
    <x v="0"/>
  </r>
  <r>
    <n v="3"/>
    <d v="2015-06-26T00:00:00"/>
    <x v="2"/>
    <s v="PR4H227/228"/>
    <x v="74"/>
    <n v="2803"/>
    <x v="4"/>
    <x v="0"/>
    <x v="0"/>
    <x v="2"/>
    <x v="0"/>
    <x v="0"/>
  </r>
  <r>
    <n v="4"/>
    <d v="2015-06-26T00:00:00"/>
    <x v="2"/>
    <s v="PR4H228"/>
    <x v="74"/>
    <n v="201"/>
    <x v="4"/>
    <x v="0"/>
    <x v="0"/>
    <x v="2"/>
    <x v="0"/>
    <x v="0"/>
  </r>
  <r>
    <n v="1"/>
    <d v="2015-06-27T00:00:00"/>
    <x v="0"/>
    <s v="MR4H165"/>
    <x v="70"/>
    <n v="1463"/>
    <x v="1"/>
    <x v="0"/>
    <x v="0"/>
    <x v="2"/>
    <x v="0"/>
    <x v="0"/>
  </r>
  <r>
    <n v="2"/>
    <d v="2015-06-27T00:00:00"/>
    <x v="0"/>
    <s v="MR4H166"/>
    <x v="70"/>
    <n v="3181"/>
    <x v="1"/>
    <x v="0"/>
    <x v="0"/>
    <x v="2"/>
    <x v="0"/>
    <x v="0"/>
  </r>
  <r>
    <n v="1"/>
    <d v="2015-06-27T00:00:00"/>
    <x v="2"/>
    <s v="PRA218"/>
    <x v="69"/>
    <n v="1095"/>
    <x v="2"/>
    <x v="13"/>
    <x v="4"/>
    <x v="2"/>
    <x v="0"/>
    <x v="0"/>
  </r>
  <r>
    <n v="2"/>
    <d v="2015-06-27T00:00:00"/>
    <x v="2"/>
    <s v="PR0S230"/>
    <x v="13"/>
    <n v="395"/>
    <x v="2"/>
    <x v="12"/>
    <x v="3"/>
    <x v="2"/>
    <x v="0"/>
    <x v="0"/>
  </r>
  <r>
    <n v="3"/>
    <d v="2015-06-27T00:00:00"/>
    <x v="2"/>
    <s v="PRPCK217/223"/>
    <x v="13"/>
    <n v="281"/>
    <x v="2"/>
    <x v="4"/>
    <x v="3"/>
    <x v="2"/>
    <x v="0"/>
    <x v="0"/>
  </r>
  <r>
    <n v="4"/>
    <d v="2015-06-27T00:00:00"/>
    <x v="2"/>
    <s v="I/F PCK/4M"/>
    <x v="65"/>
    <n v="63"/>
    <x v="2"/>
    <x v="9"/>
    <x v="2"/>
    <x v="2"/>
    <x v="0"/>
    <x v="0"/>
  </r>
  <r>
    <n v="5"/>
    <d v="2015-06-27T00:00:00"/>
    <x v="2"/>
    <s v="PR4M229"/>
    <x v="66"/>
    <n v="955"/>
    <x v="2"/>
    <x v="8"/>
    <x v="6"/>
    <x v="2"/>
    <x v="0"/>
    <x v="0"/>
  </r>
  <r>
    <n v="1"/>
    <d v="2015-06-27T00:00:00"/>
    <x v="2"/>
    <s v="PR4M229"/>
    <x v="75"/>
    <n v="3980"/>
    <x v="4"/>
    <x v="8"/>
    <x v="6"/>
    <x v="2"/>
    <x v="0"/>
    <x v="0"/>
  </r>
  <r>
    <n v="1"/>
    <d v="2015-06-28T00:00:00"/>
    <x v="0"/>
    <s v="MR4H166"/>
    <x v="70"/>
    <n v="1304"/>
    <x v="1"/>
    <x v="0"/>
    <x v="0"/>
    <x v="2"/>
    <x v="0"/>
    <x v="0"/>
  </r>
  <r>
    <n v="1"/>
    <d v="2015-06-28T00:00:00"/>
    <x v="2"/>
    <s v="PR4M229"/>
    <x v="66"/>
    <n v="4090"/>
    <x v="2"/>
    <x v="8"/>
    <x v="6"/>
    <x v="2"/>
    <x v="0"/>
    <x v="0"/>
  </r>
  <r>
    <n v="2"/>
    <d v="2015-06-28T00:00:00"/>
    <x v="2"/>
    <s v="PR4M229"/>
    <x v="59"/>
    <n v="245"/>
    <x v="2"/>
    <x v="8"/>
    <x v="6"/>
    <x v="2"/>
    <x v="0"/>
    <x v="0"/>
  </r>
  <r>
    <n v="3"/>
    <d v="2015-06-28T00:00:00"/>
    <x v="2"/>
    <s v="PR4M236"/>
    <x v="59"/>
    <n v="3440"/>
    <x v="2"/>
    <x v="8"/>
    <x v="6"/>
    <x v="2"/>
    <x v="0"/>
    <x v="0"/>
  </r>
  <r>
    <n v="4"/>
    <d v="2015-06-28T00:00:00"/>
    <x v="2"/>
    <s v="SR I/F"/>
    <x v="76"/>
    <n v="42"/>
    <x v="2"/>
    <x v="2"/>
    <x v="2"/>
    <x v="2"/>
    <x v="0"/>
    <x v="0"/>
  </r>
  <r>
    <n v="5"/>
    <d v="2015-06-28T00:00:00"/>
    <x v="2"/>
    <s v="PRPCK223/237"/>
    <x v="13"/>
    <n v="233"/>
    <x v="2"/>
    <x v="4"/>
    <x v="3"/>
    <x v="2"/>
    <x v="0"/>
    <x v="0"/>
  </r>
  <r>
    <n v="6"/>
    <d v="2015-06-28T00:00:00"/>
    <x v="2"/>
    <s v="PRNS209"/>
    <x v="13"/>
    <n v="1014"/>
    <x v="2"/>
    <x v="3"/>
    <x v="3"/>
    <x v="2"/>
    <x v="0"/>
    <x v="0"/>
  </r>
  <r>
    <n v="7"/>
    <d v="2015-06-28T00:00:00"/>
    <x v="2"/>
    <s v="PROS231"/>
    <x v="13"/>
    <n v="450"/>
    <x v="2"/>
    <x v="22"/>
    <x v="3"/>
    <x v="2"/>
    <x v="0"/>
    <x v="0"/>
  </r>
  <r>
    <n v="8"/>
    <d v="2015-06-28T00:00:00"/>
    <x v="2"/>
    <s v="PROS238"/>
    <x v="13"/>
    <n v="550"/>
    <x v="2"/>
    <x v="22"/>
    <x v="3"/>
    <x v="2"/>
    <x v="0"/>
    <x v="0"/>
  </r>
  <r>
    <n v="9"/>
    <d v="2015-06-28T00:00:00"/>
    <x v="2"/>
    <s v="PRA239"/>
    <x v="69"/>
    <n v="176"/>
    <x v="2"/>
    <x v="13"/>
    <x v="4"/>
    <x v="2"/>
    <x v="0"/>
    <x v="0"/>
  </r>
  <r>
    <n v="1"/>
    <d v="2015-06-28T00:00:00"/>
    <x v="2"/>
    <s v="LINE FLUSHING"/>
    <x v="77"/>
    <n v="23"/>
    <x v="4"/>
    <x v="21"/>
    <x v="1"/>
    <x v="2"/>
    <x v="0"/>
    <x v="0"/>
  </r>
  <r>
    <n v="1"/>
    <d v="2015-06-28T00:00:00"/>
    <x v="2"/>
    <s v="PNCP169"/>
    <x v="37"/>
    <n v="4015"/>
    <x v="3"/>
    <x v="24"/>
    <x v="1"/>
    <x v="2"/>
    <x v="0"/>
    <x v="0"/>
  </r>
  <r>
    <n v="1"/>
    <d v="2015-06-29T00:00:00"/>
    <x v="0"/>
    <s v="LINE FLUSHING"/>
    <x v="12"/>
    <n v="28"/>
    <x v="1"/>
    <x v="21"/>
    <x v="1"/>
    <x v="2"/>
    <x v="0"/>
    <x v="0"/>
  </r>
  <r>
    <n v="2"/>
    <d v="2015-06-29T00:00:00"/>
    <x v="0"/>
    <s v="MR0S170"/>
    <x v="13"/>
    <n v="549"/>
    <x v="1"/>
    <x v="12"/>
    <x v="3"/>
    <x v="2"/>
    <x v="0"/>
    <x v="0"/>
  </r>
  <r>
    <n v="3"/>
    <d v="2015-06-29T00:00:00"/>
    <x v="0"/>
    <s v="MRA171"/>
    <x v="60"/>
    <n v="2574"/>
    <x v="1"/>
    <x v="10"/>
    <x v="4"/>
    <x v="2"/>
    <x v="0"/>
    <x v="0"/>
  </r>
  <r>
    <n v="1"/>
    <d v="2015-06-29T00:00:00"/>
    <x v="2"/>
    <s v="PRA239"/>
    <x v="69"/>
    <n v="4391"/>
    <x v="2"/>
    <x v="13"/>
    <x v="4"/>
    <x v="2"/>
    <x v="0"/>
    <x v="0"/>
  </r>
  <r>
    <n v="2"/>
    <d v="2015-06-29T00:00:00"/>
    <x v="2"/>
    <s v="PRA239"/>
    <x v="62"/>
    <n v="2395"/>
    <x v="2"/>
    <x v="13"/>
    <x v="4"/>
    <x v="2"/>
    <x v="0"/>
    <x v="0"/>
  </r>
  <r>
    <n v="1"/>
    <d v="2015-06-30T00:00:00"/>
    <x v="0"/>
    <s v="MRA172"/>
    <x v="60"/>
    <n v="4548"/>
    <x v="1"/>
    <x v="10"/>
    <x v="4"/>
    <x v="2"/>
    <x v="0"/>
    <x v="0"/>
  </r>
  <r>
    <n v="2"/>
    <d v="2015-06-30T00:00:00"/>
    <x v="0"/>
    <s v="MRA172"/>
    <x v="60"/>
    <n v="3571"/>
    <x v="1"/>
    <x v="10"/>
    <x v="4"/>
    <x v="2"/>
    <x v="0"/>
    <x v="0"/>
  </r>
  <r>
    <n v="3"/>
    <d v="2015-06-30T00:00:00"/>
    <x v="0"/>
    <s v="MROS174"/>
    <x v="13"/>
    <n v="603"/>
    <x v="1"/>
    <x v="22"/>
    <x v="3"/>
    <x v="2"/>
    <x v="0"/>
    <x v="0"/>
  </r>
  <r>
    <n v="4"/>
    <d v="2015-06-30T00:00:00"/>
    <x v="0"/>
    <s v="MRPCK175"/>
    <x v="13"/>
    <n v="116"/>
    <x v="1"/>
    <x v="4"/>
    <x v="3"/>
    <x v="2"/>
    <x v="0"/>
    <x v="0"/>
  </r>
  <r>
    <n v="5"/>
    <d v="2015-06-30T00:00:00"/>
    <x v="0"/>
    <s v="MR4H176"/>
    <x v="64"/>
    <n v="3833"/>
    <x v="1"/>
    <x v="0"/>
    <x v="0"/>
    <x v="2"/>
    <x v="0"/>
    <x v="0"/>
  </r>
  <r>
    <n v="1"/>
    <d v="2015-06-30T00:00:00"/>
    <x v="2"/>
    <s v="PRA241"/>
    <x v="62"/>
    <n v="3632"/>
    <x v="2"/>
    <x v="13"/>
    <x v="4"/>
    <x v="2"/>
    <x v="0"/>
    <x v="0"/>
  </r>
  <r>
    <n v="1"/>
    <d v="2015-07-01T00:00:00"/>
    <x v="0"/>
    <s v="MRPNCP180"/>
    <x v="22"/>
    <n v="3656"/>
    <x v="0"/>
    <x v="1"/>
    <x v="1"/>
    <x v="3"/>
    <x v="0"/>
    <x v="1"/>
  </r>
  <r>
    <n v="2"/>
    <d v="2015-07-01T00:00:00"/>
    <x v="0"/>
    <s v="MRPXPT181"/>
    <x v="47"/>
    <n v="3879"/>
    <x v="0"/>
    <x v="7"/>
    <x v="5"/>
    <x v="3"/>
    <x v="0"/>
    <x v="1"/>
  </r>
  <r>
    <n v="3"/>
    <d v="2015-07-01T00:00:00"/>
    <x v="0"/>
    <s v="MRPXPT182"/>
    <x v="7"/>
    <n v="892"/>
    <x v="0"/>
    <x v="7"/>
    <x v="5"/>
    <x v="3"/>
    <x v="0"/>
    <x v="1"/>
  </r>
  <r>
    <n v="1"/>
    <d v="2015-07-01T00:00:00"/>
    <x v="2"/>
    <s v="PRA245"/>
    <x v="39"/>
    <n v="4087"/>
    <x v="0"/>
    <x v="13"/>
    <x v="4"/>
    <x v="3"/>
    <x v="0"/>
    <x v="1"/>
  </r>
  <r>
    <n v="2"/>
    <d v="2015-07-01T00:00:00"/>
    <x v="2"/>
    <s v="PRA245L/F"/>
    <x v="14"/>
    <n v="450"/>
    <x v="0"/>
    <x v="13"/>
    <x v="4"/>
    <x v="3"/>
    <x v="0"/>
    <x v="1"/>
  </r>
  <r>
    <n v="3"/>
    <d v="2015-07-01T00:00:00"/>
    <x v="2"/>
    <s v="PRA248"/>
    <x v="14"/>
    <n v="5603"/>
    <x v="0"/>
    <x v="13"/>
    <x v="4"/>
    <x v="3"/>
    <x v="0"/>
    <x v="1"/>
  </r>
  <r>
    <n v="1"/>
    <d v="2015-07-01T00:00:00"/>
    <x v="1"/>
    <s v="DTSKO-11"/>
    <x v="51"/>
    <n v="1494"/>
    <x v="0"/>
    <x v="11"/>
    <x v="3"/>
    <x v="3"/>
    <x v="0"/>
    <x v="1"/>
  </r>
  <r>
    <n v="2"/>
    <d v="2015-07-01T00:00:00"/>
    <x v="1"/>
    <s v="PNCP121"/>
    <x v="12"/>
    <n v="1047"/>
    <x v="0"/>
    <x v="24"/>
    <x v="1"/>
    <x v="3"/>
    <x v="0"/>
    <x v="1"/>
  </r>
  <r>
    <n v="3"/>
    <d v="2015-07-01T00:00:00"/>
    <x v="1"/>
    <s v="PNCP149"/>
    <x v="12"/>
    <n v="494"/>
    <x v="0"/>
    <x v="24"/>
    <x v="1"/>
    <x v="3"/>
    <x v="0"/>
    <x v="1"/>
  </r>
  <r>
    <n v="4"/>
    <d v="2015-07-01T00:00:00"/>
    <x v="1"/>
    <s v="PNCP169"/>
    <x v="12"/>
    <n v="1590"/>
    <x v="0"/>
    <x v="24"/>
    <x v="1"/>
    <x v="3"/>
    <x v="0"/>
    <x v="1"/>
  </r>
  <r>
    <n v="1"/>
    <d v="2015-07-02T00:00:00"/>
    <x v="0"/>
    <s v="MRPXPT182"/>
    <x v="7"/>
    <n v="2243"/>
    <x v="0"/>
    <x v="7"/>
    <x v="5"/>
    <x v="3"/>
    <x v="0"/>
    <x v="1"/>
  </r>
  <r>
    <n v="2"/>
    <d v="2015-07-02T00:00:00"/>
    <x v="0"/>
    <s v="MRPNCP183"/>
    <x v="22"/>
    <n v="6037"/>
    <x v="0"/>
    <x v="1"/>
    <x v="1"/>
    <x v="3"/>
    <x v="0"/>
    <x v="1"/>
  </r>
  <r>
    <n v="3"/>
    <d v="2015-07-02T00:00:00"/>
    <x v="0"/>
    <s v="MR4M184"/>
    <x v="38"/>
    <n v="1849"/>
    <x v="0"/>
    <x v="8"/>
    <x v="6"/>
    <x v="3"/>
    <x v="0"/>
    <x v="1"/>
  </r>
  <r>
    <n v="1"/>
    <d v="2015-07-02T00:00:00"/>
    <x v="2"/>
    <s v="PRA248"/>
    <x v="14"/>
    <n v="1116"/>
    <x v="0"/>
    <x v="13"/>
    <x v="4"/>
    <x v="3"/>
    <x v="0"/>
    <x v="1"/>
  </r>
  <r>
    <n v="2"/>
    <d v="2015-07-02T00:00:00"/>
    <x v="2"/>
    <s v="PRA248L/F"/>
    <x v="6"/>
    <n v="363"/>
    <x v="0"/>
    <x v="13"/>
    <x v="4"/>
    <x v="3"/>
    <x v="0"/>
    <x v="1"/>
  </r>
  <r>
    <n v="1"/>
    <d v="2015-07-02T00:00:00"/>
    <x v="1"/>
    <s v="MRPNCP169"/>
    <x v="12"/>
    <n v="1483"/>
    <x v="0"/>
    <x v="1"/>
    <x v="1"/>
    <x v="3"/>
    <x v="0"/>
    <x v="1"/>
  </r>
  <r>
    <n v="2"/>
    <d v="2015-07-02T00:00:00"/>
    <x v="1"/>
    <s v="MRPNCP180"/>
    <x v="1"/>
    <n v="1923"/>
    <x v="0"/>
    <x v="1"/>
    <x v="1"/>
    <x v="3"/>
    <x v="0"/>
    <x v="1"/>
  </r>
  <r>
    <n v="1"/>
    <d v="2015-07-03T00:00:00"/>
    <x v="0"/>
    <s v="MR4M184"/>
    <x v="38"/>
    <n v="3197"/>
    <x v="0"/>
    <x v="8"/>
    <x v="6"/>
    <x v="3"/>
    <x v="0"/>
    <x v="1"/>
  </r>
  <r>
    <n v="2"/>
    <d v="2015-07-03T00:00:00"/>
    <x v="0"/>
    <s v="MR4M185"/>
    <x v="8"/>
    <n v="5094"/>
    <x v="0"/>
    <x v="8"/>
    <x v="6"/>
    <x v="3"/>
    <x v="0"/>
    <x v="1"/>
  </r>
  <r>
    <n v="1"/>
    <d v="2015-07-03T00:00:00"/>
    <x v="2"/>
    <s v="PRA248L/F"/>
    <x v="6"/>
    <n v="87"/>
    <x v="0"/>
    <x v="13"/>
    <x v="4"/>
    <x v="3"/>
    <x v="0"/>
    <x v="1"/>
  </r>
  <r>
    <n v="2"/>
    <d v="2015-07-03T00:00:00"/>
    <x v="2"/>
    <s v="PRA255"/>
    <x v="6"/>
    <n v="5901"/>
    <x v="0"/>
    <x v="13"/>
    <x v="4"/>
    <x v="3"/>
    <x v="0"/>
    <x v="1"/>
  </r>
  <r>
    <n v="1"/>
    <d v="2015-07-03T00:00:00"/>
    <x v="1"/>
    <s v="MRPNCP180"/>
    <x v="1"/>
    <n v="1554"/>
    <x v="0"/>
    <x v="1"/>
    <x v="1"/>
    <x v="3"/>
    <x v="0"/>
    <x v="1"/>
  </r>
  <r>
    <n v="2"/>
    <d v="2015-07-03T00:00:00"/>
    <x v="1"/>
    <s v="MRPXPT181"/>
    <x v="1"/>
    <n v="3717"/>
    <x v="0"/>
    <x v="7"/>
    <x v="5"/>
    <x v="3"/>
    <x v="0"/>
    <x v="1"/>
  </r>
  <r>
    <n v="3"/>
    <d v="2015-07-03T00:00:00"/>
    <x v="1"/>
    <s v="MRPXPT182"/>
    <x v="1"/>
    <n v="1523"/>
    <x v="0"/>
    <x v="7"/>
    <x v="5"/>
    <x v="3"/>
    <x v="0"/>
    <x v="1"/>
  </r>
  <r>
    <n v="1"/>
    <d v="2015-07-04T00:00:00"/>
    <x v="0"/>
    <s v="MR4M185"/>
    <x v="8"/>
    <n v="2185"/>
    <x v="0"/>
    <x v="8"/>
    <x v="6"/>
    <x v="3"/>
    <x v="0"/>
    <x v="1"/>
  </r>
  <r>
    <n v="2"/>
    <d v="2015-07-04T00:00:00"/>
    <x v="0"/>
    <s v="MR4M186"/>
    <x v="27"/>
    <n v="4774"/>
    <x v="0"/>
    <x v="8"/>
    <x v="6"/>
    <x v="3"/>
    <x v="0"/>
    <x v="1"/>
  </r>
  <r>
    <n v="3"/>
    <d v="2015-07-04T00:00:00"/>
    <x v="0"/>
    <s v="MR4M187"/>
    <x v="78"/>
    <n v="557"/>
    <x v="0"/>
    <x v="8"/>
    <x v="6"/>
    <x v="3"/>
    <x v="0"/>
    <x v="1"/>
  </r>
  <r>
    <n v="1"/>
    <d v="2015-07-04T00:00:00"/>
    <x v="2"/>
    <s v="PRA255L/F"/>
    <x v="6"/>
    <n v="450"/>
    <x v="0"/>
    <x v="13"/>
    <x v="4"/>
    <x v="3"/>
    <x v="0"/>
    <x v="1"/>
  </r>
  <r>
    <n v="2"/>
    <d v="2015-07-04T00:00:00"/>
    <x v="2"/>
    <s v="PRA260"/>
    <x v="6"/>
    <n v="8817"/>
    <x v="0"/>
    <x v="13"/>
    <x v="4"/>
    <x v="3"/>
    <x v="0"/>
    <x v="1"/>
  </r>
  <r>
    <n v="1"/>
    <d v="2015-07-04T00:00:00"/>
    <x v="1"/>
    <s v="MRPXPT182"/>
    <x v="1"/>
    <n v="1585"/>
    <x v="0"/>
    <x v="7"/>
    <x v="5"/>
    <x v="3"/>
    <x v="0"/>
    <x v="1"/>
  </r>
  <r>
    <n v="2"/>
    <d v="2015-07-04T00:00:00"/>
    <x v="1"/>
    <s v="MRPNCP183"/>
    <x v="1"/>
    <n v="5137"/>
    <x v="0"/>
    <x v="1"/>
    <x v="1"/>
    <x v="3"/>
    <x v="0"/>
    <x v="1"/>
  </r>
  <r>
    <n v="1"/>
    <d v="2015-07-05T00:00:00"/>
    <x v="0"/>
    <s v="MR4M187"/>
    <x v="78"/>
    <n v="353"/>
    <x v="0"/>
    <x v="8"/>
    <x v="6"/>
    <x v="3"/>
    <x v="0"/>
    <x v="1"/>
  </r>
  <r>
    <n v="2"/>
    <d v="2015-07-05T00:00:00"/>
    <x v="0"/>
    <s v="MRPCK188"/>
    <x v="3"/>
    <n v="150"/>
    <x v="0"/>
    <x v="4"/>
    <x v="3"/>
    <x v="3"/>
    <x v="0"/>
    <x v="1"/>
  </r>
  <r>
    <n v="3"/>
    <d v="2015-07-05T00:00:00"/>
    <x v="0"/>
    <s v="MR0S189"/>
    <x v="31"/>
    <n v="2969"/>
    <x v="0"/>
    <x v="12"/>
    <x v="3"/>
    <x v="3"/>
    <x v="0"/>
    <x v="1"/>
  </r>
  <r>
    <n v="4"/>
    <d v="2015-07-05T00:00:00"/>
    <x v="0"/>
    <s v="MRA190"/>
    <x v="79"/>
    <n v="7394"/>
    <x v="0"/>
    <x v="10"/>
    <x v="4"/>
    <x v="3"/>
    <x v="0"/>
    <x v="1"/>
  </r>
  <r>
    <n v="5"/>
    <d v="2015-07-05T00:00:00"/>
    <x v="0"/>
    <s v="MRA191"/>
    <x v="55"/>
    <n v="3122"/>
    <x v="0"/>
    <x v="10"/>
    <x v="4"/>
    <x v="3"/>
    <x v="0"/>
    <x v="1"/>
  </r>
  <r>
    <n v="1"/>
    <d v="2015-07-05T00:00:00"/>
    <x v="2"/>
    <s v="PRA260"/>
    <x v="6"/>
    <n v="47"/>
    <x v="0"/>
    <x v="13"/>
    <x v="4"/>
    <x v="3"/>
    <x v="0"/>
    <x v="1"/>
  </r>
  <r>
    <n v="1"/>
    <d v="2015-07-05T00:00:00"/>
    <x v="1"/>
    <s v="MRPNCP183"/>
    <x v="1"/>
    <n v="100"/>
    <x v="0"/>
    <x v="1"/>
    <x v="1"/>
    <x v="3"/>
    <x v="0"/>
    <x v="1"/>
  </r>
  <r>
    <n v="1"/>
    <d v="2015-07-06T00:00:00"/>
    <x v="0"/>
    <s v="MRA191"/>
    <x v="55"/>
    <n v="1065"/>
    <x v="0"/>
    <x v="10"/>
    <x v="4"/>
    <x v="3"/>
    <x v="0"/>
    <x v="1"/>
  </r>
  <r>
    <n v="2"/>
    <d v="2015-07-06T00:00:00"/>
    <x v="0"/>
    <s v="MRA192"/>
    <x v="54"/>
    <n v="3459"/>
    <x v="0"/>
    <x v="10"/>
    <x v="4"/>
    <x v="3"/>
    <x v="0"/>
    <x v="1"/>
  </r>
  <r>
    <n v="3"/>
    <d v="2015-07-06T00:00:00"/>
    <x v="0"/>
    <s v="MR0S193"/>
    <x v="31"/>
    <n v="662"/>
    <x v="0"/>
    <x v="12"/>
    <x v="3"/>
    <x v="3"/>
    <x v="0"/>
    <x v="1"/>
  </r>
  <r>
    <n v="4"/>
    <d v="2015-07-06T00:00:00"/>
    <x v="0"/>
    <s v="MRPNCP194"/>
    <x v="49"/>
    <n v="5032"/>
    <x v="0"/>
    <x v="1"/>
    <x v="1"/>
    <x v="3"/>
    <x v="0"/>
    <x v="1"/>
  </r>
  <r>
    <n v="1"/>
    <d v="2015-07-06T00:00:00"/>
    <x v="1"/>
    <s v="DTSKO12"/>
    <x v="13"/>
    <n v="3165"/>
    <x v="0"/>
    <x v="11"/>
    <x v="3"/>
    <x v="3"/>
    <x v="0"/>
    <x v="1"/>
  </r>
  <r>
    <n v="1"/>
    <d v="2015-07-07T00:00:00"/>
    <x v="0"/>
    <s v="MRPNCP194"/>
    <x v="49"/>
    <n v="982"/>
    <x v="0"/>
    <x v="1"/>
    <x v="1"/>
    <x v="3"/>
    <x v="0"/>
    <x v="1"/>
  </r>
  <r>
    <n v="2"/>
    <d v="2015-07-07T00:00:00"/>
    <x v="0"/>
    <s v="MRPXPT195"/>
    <x v="7"/>
    <n v="3106"/>
    <x v="0"/>
    <x v="7"/>
    <x v="5"/>
    <x v="3"/>
    <x v="0"/>
    <x v="1"/>
  </r>
  <r>
    <n v="3"/>
    <d v="2015-07-07T00:00:00"/>
    <x v="0"/>
    <s v="MRPNCP194"/>
    <x v="49"/>
    <n v="1027"/>
    <x v="0"/>
    <x v="1"/>
    <x v="1"/>
    <x v="3"/>
    <x v="0"/>
    <x v="1"/>
  </r>
  <r>
    <n v="4"/>
    <d v="2015-07-07T00:00:00"/>
    <x v="0"/>
    <s v="MRNS197"/>
    <x v="17"/>
    <n v="158"/>
    <x v="0"/>
    <x v="3"/>
    <x v="3"/>
    <x v="3"/>
    <x v="0"/>
    <x v="1"/>
  </r>
  <r>
    <n v="5"/>
    <d v="2015-07-07T00:00:00"/>
    <x v="0"/>
    <s v="MRPCK498"/>
    <x v="3"/>
    <n v="153"/>
    <x v="0"/>
    <x v="4"/>
    <x v="3"/>
    <x v="3"/>
    <x v="0"/>
    <x v="1"/>
  </r>
  <r>
    <n v="6"/>
    <d v="2015-07-07T00:00:00"/>
    <x v="0"/>
    <s v="MR4H199"/>
    <x v="80"/>
    <n v="6807"/>
    <x v="0"/>
    <x v="0"/>
    <x v="0"/>
    <x v="3"/>
    <x v="0"/>
    <x v="1"/>
  </r>
  <r>
    <n v="1"/>
    <d v="2015-07-07T00:00:00"/>
    <x v="1"/>
    <s v="DTSKO12"/>
    <x v="13"/>
    <n v="1073"/>
    <x v="0"/>
    <x v="11"/>
    <x v="3"/>
    <x v="3"/>
    <x v="0"/>
    <x v="1"/>
  </r>
  <r>
    <n v="2"/>
    <d v="2015-07-07T00:00:00"/>
    <x v="1"/>
    <s v="DTSKO13"/>
    <x v="51"/>
    <n v="2764"/>
    <x v="0"/>
    <x v="11"/>
    <x v="3"/>
    <x v="3"/>
    <x v="0"/>
    <x v="1"/>
  </r>
  <r>
    <n v="1"/>
    <d v="2015-07-08T00:00:00"/>
    <x v="0"/>
    <s v="MR4H199"/>
    <x v="80"/>
    <n v="4494"/>
    <x v="0"/>
    <x v="0"/>
    <x v="0"/>
    <x v="3"/>
    <x v="0"/>
    <x v="1"/>
  </r>
  <r>
    <n v="2"/>
    <d v="2015-07-08T00:00:00"/>
    <x v="0"/>
    <s v="MR4H200"/>
    <x v="15"/>
    <n v="5242"/>
    <x v="0"/>
    <x v="0"/>
    <x v="0"/>
    <x v="3"/>
    <x v="0"/>
    <x v="1"/>
  </r>
  <r>
    <n v="1"/>
    <d v="2015-07-08T00:00:00"/>
    <x v="2"/>
    <s v="PRA260L/F"/>
    <x v="39"/>
    <n v="450"/>
    <x v="0"/>
    <x v="13"/>
    <x v="4"/>
    <x v="3"/>
    <x v="0"/>
    <x v="1"/>
  </r>
  <r>
    <n v="2"/>
    <d v="2015-07-08T00:00:00"/>
    <x v="2"/>
    <s v="PRA270"/>
    <x v="39"/>
    <n v="5815"/>
    <x v="0"/>
    <x v="13"/>
    <x v="4"/>
    <x v="3"/>
    <x v="0"/>
    <x v="1"/>
  </r>
  <r>
    <n v="1"/>
    <d v="2015-07-08T00:00:00"/>
    <x v="1"/>
    <s v="PNCP194"/>
    <x v="1"/>
    <n v="3116"/>
    <x v="0"/>
    <x v="24"/>
    <x v="1"/>
    <x v="3"/>
    <x v="0"/>
    <x v="1"/>
  </r>
  <r>
    <n v="2"/>
    <d v="2015-07-08T00:00:00"/>
    <x v="1"/>
    <s v="PXPT195"/>
    <x v="1"/>
    <n v="2995"/>
    <x v="0"/>
    <x v="25"/>
    <x v="5"/>
    <x v="3"/>
    <x v="0"/>
    <x v="1"/>
  </r>
  <r>
    <n v="1"/>
    <d v="2015-07-09T00:00:00"/>
    <x v="0"/>
    <s v="MR4H200"/>
    <x v="15"/>
    <n v="4349"/>
    <x v="0"/>
    <x v="0"/>
    <x v="0"/>
    <x v="3"/>
    <x v="0"/>
    <x v="1"/>
  </r>
  <r>
    <n v="1"/>
    <d v="2015-07-09T00:00:00"/>
    <x v="2"/>
    <s v="PRA270"/>
    <x v="39"/>
    <n v="350"/>
    <x v="0"/>
    <x v="13"/>
    <x v="4"/>
    <x v="3"/>
    <x v="0"/>
    <x v="1"/>
  </r>
  <r>
    <n v="2"/>
    <d v="2015-07-09T00:00:00"/>
    <x v="2"/>
    <s v="PRA270L/F"/>
    <x v="6"/>
    <n v="450"/>
    <x v="0"/>
    <x v="13"/>
    <x v="4"/>
    <x v="3"/>
    <x v="0"/>
    <x v="1"/>
  </r>
  <r>
    <n v="3"/>
    <d v="2015-07-09T00:00:00"/>
    <x v="2"/>
    <s v="PRA273"/>
    <x v="6"/>
    <n v="2214"/>
    <x v="0"/>
    <x v="13"/>
    <x v="4"/>
    <x v="3"/>
    <x v="0"/>
    <x v="1"/>
  </r>
  <r>
    <n v="1"/>
    <d v="2015-07-09T00:00:00"/>
    <x v="1"/>
    <s v="MRPNCP196"/>
    <x v="1"/>
    <n v="743"/>
    <x v="0"/>
    <x v="1"/>
    <x v="1"/>
    <x v="3"/>
    <x v="0"/>
    <x v="1"/>
  </r>
  <r>
    <n v="2"/>
    <d v="2015-07-09T00:00:00"/>
    <x v="1"/>
    <s v="MRNS197"/>
    <x v="1"/>
    <n v="108"/>
    <x v="0"/>
    <x v="3"/>
    <x v="3"/>
    <x v="3"/>
    <x v="0"/>
    <x v="1"/>
  </r>
  <r>
    <n v="3"/>
    <d v="2015-07-09T00:00:00"/>
    <x v="1"/>
    <s v="MRPCK198"/>
    <x v="1"/>
    <n v="35"/>
    <x v="0"/>
    <x v="4"/>
    <x v="3"/>
    <x v="3"/>
    <x v="0"/>
    <x v="1"/>
  </r>
  <r>
    <n v="4"/>
    <d v="2015-07-09T00:00:00"/>
    <x v="1"/>
    <s v="MR4H199"/>
    <x v="1"/>
    <n v="1743"/>
    <x v="0"/>
    <x v="0"/>
    <x v="0"/>
    <x v="3"/>
    <x v="0"/>
    <x v="1"/>
  </r>
  <r>
    <n v="1"/>
    <d v="2015-07-10T00:00:00"/>
    <x v="0"/>
    <s v="MRPCK201"/>
    <x v="3"/>
    <n v="122"/>
    <x v="0"/>
    <x v="4"/>
    <x v="3"/>
    <x v="3"/>
    <x v="0"/>
    <x v="1"/>
  </r>
  <r>
    <n v="2"/>
    <d v="2015-07-10T00:00:00"/>
    <x v="0"/>
    <s v="MRPCK201"/>
    <x v="16"/>
    <n v="178"/>
    <x v="0"/>
    <x v="4"/>
    <x v="3"/>
    <x v="3"/>
    <x v="0"/>
    <x v="1"/>
  </r>
  <r>
    <n v="3"/>
    <d v="2015-07-10T00:00:00"/>
    <x v="0"/>
    <s v="MR4M203"/>
    <x v="45"/>
    <n v="5124"/>
    <x v="0"/>
    <x v="8"/>
    <x v="6"/>
    <x v="3"/>
    <x v="0"/>
    <x v="1"/>
  </r>
  <r>
    <n v="1"/>
    <d v="2015-07-10T00:00:00"/>
    <x v="2"/>
    <s v="PRA273"/>
    <x v="6"/>
    <n v="7708"/>
    <x v="0"/>
    <x v="13"/>
    <x v="4"/>
    <x v="3"/>
    <x v="0"/>
    <x v="1"/>
  </r>
  <r>
    <n v="2"/>
    <d v="2015-07-10T00:00:00"/>
    <x v="2"/>
    <s v="PRA273L/F"/>
    <x v="14"/>
    <n v="450"/>
    <x v="0"/>
    <x v="13"/>
    <x v="4"/>
    <x v="3"/>
    <x v="0"/>
    <x v="1"/>
  </r>
  <r>
    <n v="3"/>
    <d v="2015-07-10T00:00:00"/>
    <x v="2"/>
    <s v="PRA278"/>
    <x v="14"/>
    <n v="883"/>
    <x v="0"/>
    <x v="13"/>
    <x v="4"/>
    <x v="3"/>
    <x v="0"/>
    <x v="1"/>
  </r>
  <r>
    <n v="1"/>
    <d v="2015-07-10T00:00:00"/>
    <x v="1"/>
    <s v="MR4H199"/>
    <x v="1"/>
    <n v="2452"/>
    <x v="0"/>
    <x v="0"/>
    <x v="0"/>
    <x v="3"/>
    <x v="0"/>
    <x v="1"/>
  </r>
  <r>
    <n v="1"/>
    <d v="2015-07-11T00:00:00"/>
    <x v="0"/>
    <s v="MR4M203"/>
    <x v="45"/>
    <n v="1898"/>
    <x v="0"/>
    <x v="8"/>
    <x v="6"/>
    <x v="3"/>
    <x v="0"/>
    <x v="1"/>
  </r>
  <r>
    <n v="2"/>
    <d v="2015-07-11T00:00:00"/>
    <x v="0"/>
    <s v="MR4M204"/>
    <x v="78"/>
    <n v="2880"/>
    <x v="0"/>
    <x v="8"/>
    <x v="6"/>
    <x v="3"/>
    <x v="0"/>
    <x v="1"/>
  </r>
  <r>
    <n v="3"/>
    <d v="2015-07-11T00:00:00"/>
    <x v="0"/>
    <s v="MR4M205"/>
    <x v="57"/>
    <n v="4098"/>
    <x v="0"/>
    <x v="8"/>
    <x v="6"/>
    <x v="3"/>
    <x v="0"/>
    <x v="1"/>
  </r>
  <r>
    <n v="4"/>
    <d v="2015-07-11T00:00:00"/>
    <x v="0"/>
    <s v="MRPCK206"/>
    <x v="16"/>
    <n v="150"/>
    <x v="0"/>
    <x v="4"/>
    <x v="3"/>
    <x v="3"/>
    <x v="0"/>
    <x v="1"/>
  </r>
  <r>
    <n v="5"/>
    <d v="2015-07-11T00:00:00"/>
    <x v="0"/>
    <s v="MRNS207"/>
    <x v="4"/>
    <n v="153"/>
    <x v="0"/>
    <x v="3"/>
    <x v="3"/>
    <x v="3"/>
    <x v="0"/>
    <x v="1"/>
  </r>
  <r>
    <n v="6"/>
    <d v="2015-07-11T00:00:00"/>
    <x v="0"/>
    <s v="MRPNCP208"/>
    <x v="5"/>
    <n v="2430"/>
    <x v="0"/>
    <x v="1"/>
    <x v="1"/>
    <x v="3"/>
    <x v="0"/>
    <x v="1"/>
  </r>
  <r>
    <n v="1"/>
    <d v="2015-07-11T00:00:00"/>
    <x v="2"/>
    <s v="PRA278"/>
    <x v="14"/>
    <n v="4573"/>
    <x v="0"/>
    <x v="13"/>
    <x v="4"/>
    <x v="3"/>
    <x v="0"/>
    <x v="1"/>
  </r>
  <r>
    <n v="1"/>
    <d v="2015-07-11T00:00:00"/>
    <x v="1"/>
    <s v="MR4H199"/>
    <x v="1"/>
    <n v="1196"/>
    <x v="0"/>
    <x v="0"/>
    <x v="0"/>
    <x v="3"/>
    <x v="0"/>
    <x v="1"/>
  </r>
  <r>
    <n v="2"/>
    <d v="2015-07-11T00:00:00"/>
    <x v="1"/>
    <s v="MR4H200"/>
    <x v="1"/>
    <n v="4597"/>
    <x v="0"/>
    <x v="0"/>
    <x v="0"/>
    <x v="3"/>
    <x v="0"/>
    <x v="1"/>
  </r>
  <r>
    <n v="1"/>
    <d v="2015-07-12T00:00:00"/>
    <x v="0"/>
    <s v="MRPNCP208"/>
    <x v="5"/>
    <n v="2902"/>
    <x v="0"/>
    <x v="1"/>
    <x v="1"/>
    <x v="3"/>
    <x v="0"/>
    <x v="1"/>
  </r>
  <r>
    <n v="2"/>
    <d v="2015-07-12T00:00:00"/>
    <x v="0"/>
    <s v="MROS209"/>
    <x v="4"/>
    <n v="2810"/>
    <x v="0"/>
    <x v="22"/>
    <x v="3"/>
    <x v="3"/>
    <x v="0"/>
    <x v="1"/>
  </r>
  <r>
    <n v="1"/>
    <d v="2015-07-12T00:00:00"/>
    <x v="1"/>
    <s v="MR4H200"/>
    <x v="1"/>
    <n v="811"/>
    <x v="0"/>
    <x v="0"/>
    <x v="0"/>
    <x v="3"/>
    <x v="0"/>
    <x v="1"/>
  </r>
  <r>
    <n v="2"/>
    <d v="2015-07-12T00:00:00"/>
    <x v="1"/>
    <s v="MRPCK201"/>
    <x v="1"/>
    <n v="59"/>
    <x v="0"/>
    <x v="4"/>
    <x v="3"/>
    <x v="3"/>
    <x v="0"/>
    <x v="1"/>
  </r>
  <r>
    <n v="1"/>
    <d v="2015-07-13T00:00:00"/>
    <x v="0"/>
    <s v="MRA210"/>
    <x v="56"/>
    <n v="3734"/>
    <x v="0"/>
    <x v="13"/>
    <x v="4"/>
    <x v="3"/>
    <x v="0"/>
    <x v="1"/>
  </r>
  <r>
    <n v="2"/>
    <d v="2015-07-13T00:00:00"/>
    <x v="0"/>
    <s v="MRA211"/>
    <x v="43"/>
    <n v="1837"/>
    <x v="0"/>
    <x v="13"/>
    <x v="4"/>
    <x v="3"/>
    <x v="0"/>
    <x v="1"/>
  </r>
  <r>
    <n v="1"/>
    <d v="2015-07-13T00:00:00"/>
    <x v="2"/>
    <s v="PRA278L/F"/>
    <x v="29"/>
    <n v="450"/>
    <x v="0"/>
    <x v="13"/>
    <x v="4"/>
    <x v="3"/>
    <x v="0"/>
    <x v="1"/>
  </r>
  <r>
    <n v="2"/>
    <d v="2015-07-13T00:00:00"/>
    <x v="2"/>
    <s v="PRA283"/>
    <x v="29"/>
    <n v="1880"/>
    <x v="0"/>
    <x v="13"/>
    <x v="4"/>
    <x v="3"/>
    <x v="0"/>
    <x v="1"/>
  </r>
  <r>
    <n v="1"/>
    <d v="2015-07-14T00:00:00"/>
    <x v="0"/>
    <s v="MRA211"/>
    <x v="43"/>
    <n v="2219"/>
    <x v="0"/>
    <x v="13"/>
    <x v="4"/>
    <x v="3"/>
    <x v="0"/>
    <x v="1"/>
  </r>
  <r>
    <n v="1"/>
    <d v="2015-07-14T00:00:00"/>
    <x v="2"/>
    <s v="PRA283"/>
    <x v="29"/>
    <n v="7687"/>
    <x v="0"/>
    <x v="13"/>
    <x v="4"/>
    <x v="3"/>
    <x v="0"/>
    <x v="1"/>
  </r>
  <r>
    <n v="1"/>
    <d v="2015-07-15T00:00:00"/>
    <x v="0"/>
    <s v="MRA211"/>
    <x v="43"/>
    <n v="98"/>
    <x v="0"/>
    <x v="13"/>
    <x v="4"/>
    <x v="3"/>
    <x v="0"/>
    <x v="1"/>
  </r>
  <r>
    <n v="2"/>
    <d v="2015-07-15T00:00:00"/>
    <x v="0"/>
    <s v="MRA212"/>
    <x v="79"/>
    <n v="6628"/>
    <x v="0"/>
    <x v="13"/>
    <x v="4"/>
    <x v="3"/>
    <x v="0"/>
    <x v="1"/>
  </r>
  <r>
    <n v="3"/>
    <d v="2015-07-15T00:00:00"/>
    <x v="0"/>
    <s v="MR0S213"/>
    <x v="4"/>
    <n v="501"/>
    <x v="0"/>
    <x v="12"/>
    <x v="3"/>
    <x v="3"/>
    <x v="0"/>
    <x v="1"/>
  </r>
  <r>
    <n v="4"/>
    <d v="2015-07-15T00:00:00"/>
    <x v="0"/>
    <s v="MRPNCP214"/>
    <x v="22"/>
    <n v="881"/>
    <x v="0"/>
    <x v="1"/>
    <x v="1"/>
    <x v="3"/>
    <x v="0"/>
    <x v="1"/>
  </r>
  <r>
    <n v="1"/>
    <d v="2015-07-15T00:00:00"/>
    <x v="1"/>
    <s v="MRPNCP208"/>
    <x v="81"/>
    <n v="2823"/>
    <x v="0"/>
    <x v="1"/>
    <x v="1"/>
    <x v="3"/>
    <x v="0"/>
    <x v="1"/>
  </r>
  <r>
    <n v="2"/>
    <d v="2015-07-15T00:00:00"/>
    <x v="1"/>
    <s v="MRI/F(PNCP208/0S209)"/>
    <x v="81"/>
    <n v="221"/>
    <x v="0"/>
    <x v="15"/>
    <x v="2"/>
    <x v="3"/>
    <x v="0"/>
    <x v="1"/>
  </r>
  <r>
    <n v="3"/>
    <d v="2015-07-15T00:00:00"/>
    <x v="1"/>
    <s v="MR0S209"/>
    <x v="81"/>
    <n v="696"/>
    <x v="0"/>
    <x v="12"/>
    <x v="3"/>
    <x v="3"/>
    <x v="0"/>
    <x v="1"/>
  </r>
  <r>
    <n v="1"/>
    <d v="2015-07-16T00:00:00"/>
    <x v="0"/>
    <s v="MRPNCP214"/>
    <x v="22"/>
    <n v="4123"/>
    <x v="0"/>
    <x v="1"/>
    <x v="1"/>
    <x v="3"/>
    <x v="0"/>
    <x v="1"/>
  </r>
  <r>
    <n v="2"/>
    <d v="2015-07-16T00:00:00"/>
    <x v="0"/>
    <s v="MRPXPT215"/>
    <x v="47"/>
    <n v="4445"/>
    <x v="0"/>
    <x v="7"/>
    <x v="5"/>
    <x v="3"/>
    <x v="0"/>
    <x v="1"/>
  </r>
  <r>
    <n v="3"/>
    <d v="2015-07-16T00:00:00"/>
    <x v="0"/>
    <s v="MRPNCP216"/>
    <x v="49"/>
    <n v="3536"/>
    <x v="0"/>
    <x v="1"/>
    <x v="1"/>
    <x v="3"/>
    <x v="0"/>
    <x v="1"/>
  </r>
  <r>
    <n v="1"/>
    <d v="2015-07-16T00:00:00"/>
    <x v="1"/>
    <s v="MROS209"/>
    <x v="1"/>
    <n v="1218"/>
    <x v="0"/>
    <x v="22"/>
    <x v="3"/>
    <x v="3"/>
    <x v="0"/>
    <x v="1"/>
  </r>
  <r>
    <n v="2"/>
    <d v="2015-07-16T00:00:00"/>
    <x v="1"/>
    <s v="MRPNCP183"/>
    <x v="37"/>
    <n v="409"/>
    <x v="0"/>
    <x v="1"/>
    <x v="1"/>
    <x v="3"/>
    <x v="0"/>
    <x v="1"/>
  </r>
  <r>
    <n v="3"/>
    <d v="2015-07-16T00:00:00"/>
    <x v="1"/>
    <s v="MRPNCP194"/>
    <x v="37"/>
    <n v="1321"/>
    <x v="0"/>
    <x v="1"/>
    <x v="1"/>
    <x v="3"/>
    <x v="0"/>
    <x v="1"/>
  </r>
  <r>
    <n v="1"/>
    <d v="2015-07-17T00:00:00"/>
    <x v="0"/>
    <s v="MRPNCP216"/>
    <x v="49"/>
    <n v="2471"/>
    <x v="0"/>
    <x v="1"/>
    <x v="1"/>
    <x v="3"/>
    <x v="0"/>
    <x v="1"/>
  </r>
  <r>
    <n v="2"/>
    <d v="2015-07-17T00:00:00"/>
    <x v="0"/>
    <s v="MRPCK217"/>
    <x v="16"/>
    <n v="305"/>
    <x v="0"/>
    <x v="4"/>
    <x v="3"/>
    <x v="3"/>
    <x v="0"/>
    <x v="1"/>
  </r>
  <r>
    <n v="3"/>
    <d v="2015-07-17T00:00:00"/>
    <x v="0"/>
    <s v="MR4H218"/>
    <x v="11"/>
    <n v="7914"/>
    <x v="0"/>
    <x v="0"/>
    <x v="0"/>
    <x v="3"/>
    <x v="0"/>
    <x v="1"/>
  </r>
  <r>
    <n v="1"/>
    <d v="2015-07-17T00:00:00"/>
    <x v="1"/>
    <s v="MRPNCP194"/>
    <x v="37"/>
    <n v="1657"/>
    <x v="0"/>
    <x v="1"/>
    <x v="1"/>
    <x v="3"/>
    <x v="0"/>
    <x v="1"/>
  </r>
  <r>
    <n v="2"/>
    <d v="2015-07-17T00:00:00"/>
    <x v="1"/>
    <s v="MRPNCP196"/>
    <x v="37"/>
    <n v="499"/>
    <x v="0"/>
    <x v="1"/>
    <x v="1"/>
    <x v="3"/>
    <x v="0"/>
    <x v="1"/>
  </r>
  <r>
    <n v="3"/>
    <d v="2015-07-17T00:00:00"/>
    <x v="1"/>
    <s v="MRPNCP208"/>
    <x v="37"/>
    <n v="520"/>
    <x v="0"/>
    <x v="1"/>
    <x v="1"/>
    <x v="3"/>
    <x v="0"/>
    <x v="1"/>
  </r>
  <r>
    <n v="4"/>
    <d v="2015-07-17T00:00:00"/>
    <x v="1"/>
    <s v="MRPNCP214"/>
    <x v="1"/>
    <n v="2102"/>
    <x v="0"/>
    <x v="1"/>
    <x v="1"/>
    <x v="3"/>
    <x v="0"/>
    <x v="1"/>
  </r>
  <r>
    <n v="5"/>
    <d v="2015-07-17T00:00:00"/>
    <x v="1"/>
    <s v="MRPXPT215"/>
    <x v="1"/>
    <n v="676"/>
    <x v="0"/>
    <x v="7"/>
    <x v="5"/>
    <x v="3"/>
    <x v="0"/>
    <x v="1"/>
  </r>
  <r>
    <n v="1"/>
    <d v="2015-07-18T00:00:00"/>
    <x v="0"/>
    <s v="MR4H218"/>
    <x v="11"/>
    <n v="2051"/>
    <x v="0"/>
    <x v="0"/>
    <x v="0"/>
    <x v="3"/>
    <x v="0"/>
    <x v="1"/>
  </r>
  <r>
    <n v="2"/>
    <d v="2015-07-18T00:00:00"/>
    <x v="0"/>
    <s v="MR4H219"/>
    <x v="2"/>
    <n v="1704"/>
    <x v="0"/>
    <x v="0"/>
    <x v="0"/>
    <x v="3"/>
    <x v="0"/>
    <x v="1"/>
  </r>
  <r>
    <n v="1"/>
    <d v="2015-07-18T00:00:00"/>
    <x v="2"/>
    <s v="PRA283 LF"/>
    <x v="6"/>
    <n v="450"/>
    <x v="0"/>
    <x v="13"/>
    <x v="4"/>
    <x v="3"/>
    <x v="0"/>
    <x v="1"/>
  </r>
  <r>
    <n v="2"/>
    <d v="2015-07-18T00:00:00"/>
    <x v="2"/>
    <s v="PRA295"/>
    <x v="6"/>
    <n v="5542"/>
    <x v="0"/>
    <x v="13"/>
    <x v="4"/>
    <x v="3"/>
    <x v="0"/>
    <x v="1"/>
  </r>
  <r>
    <n v="1"/>
    <d v="2015-07-18T00:00:00"/>
    <x v="1"/>
    <s v="MRPXPT215"/>
    <x v="1"/>
    <n v="3580"/>
    <x v="0"/>
    <x v="7"/>
    <x v="5"/>
    <x v="3"/>
    <x v="0"/>
    <x v="1"/>
  </r>
  <r>
    <n v="2"/>
    <d v="2015-07-18T00:00:00"/>
    <x v="1"/>
    <s v="MRPNCP216"/>
    <x v="1"/>
    <n v="108"/>
    <x v="0"/>
    <x v="1"/>
    <x v="1"/>
    <x v="3"/>
    <x v="0"/>
    <x v="1"/>
  </r>
  <r>
    <n v="1"/>
    <d v="2015-07-19T00:00:00"/>
    <x v="0"/>
    <s v="MR4H219"/>
    <x v="2"/>
    <n v="3413"/>
    <x v="0"/>
    <x v="0"/>
    <x v="0"/>
    <x v="3"/>
    <x v="0"/>
    <x v="1"/>
  </r>
  <r>
    <n v="2"/>
    <d v="2015-07-19T00:00:00"/>
    <x v="0"/>
    <s v="MR4H220"/>
    <x v="15"/>
    <n v="2763"/>
    <x v="0"/>
    <x v="0"/>
    <x v="0"/>
    <x v="3"/>
    <x v="0"/>
    <x v="1"/>
  </r>
  <r>
    <n v="1"/>
    <d v="2015-07-19T00:00:00"/>
    <x v="2"/>
    <s v="PR4H297"/>
    <x v="6"/>
    <n v="5472"/>
    <x v="0"/>
    <x v="0"/>
    <x v="0"/>
    <x v="3"/>
    <x v="0"/>
    <x v="1"/>
  </r>
  <r>
    <n v="2"/>
    <d v="2015-07-19T00:00:00"/>
    <x v="2"/>
    <s v="PRPCK274"/>
    <x v="19"/>
    <n v="151"/>
    <x v="0"/>
    <x v="4"/>
    <x v="3"/>
    <x v="3"/>
    <x v="0"/>
    <x v="1"/>
  </r>
  <r>
    <n v="1"/>
    <d v="2015-07-19T00:00:00"/>
    <x v="1"/>
    <s v="MRPNCP216"/>
    <x v="1"/>
    <n v="5681"/>
    <x v="0"/>
    <x v="1"/>
    <x v="1"/>
    <x v="3"/>
    <x v="0"/>
    <x v="1"/>
  </r>
  <r>
    <n v="2"/>
    <d v="2015-07-19T00:00:00"/>
    <x v="1"/>
    <s v="MRI/F(PNCP216/PCK217)"/>
    <x v="1"/>
    <n v="304"/>
    <x v="0"/>
    <x v="15"/>
    <x v="2"/>
    <x v="3"/>
    <x v="0"/>
    <x v="1"/>
  </r>
  <r>
    <n v="3"/>
    <d v="2015-07-19T00:00:00"/>
    <x v="1"/>
    <s v="MRPCK217"/>
    <x v="1"/>
    <n v="57"/>
    <x v="0"/>
    <x v="4"/>
    <x v="3"/>
    <x v="3"/>
    <x v="0"/>
    <x v="1"/>
  </r>
  <r>
    <n v="1"/>
    <d v="2015-07-20T00:00:00"/>
    <x v="0"/>
    <s v="MR4H220"/>
    <x v="15"/>
    <n v="6155"/>
    <x v="0"/>
    <x v="0"/>
    <x v="0"/>
    <x v="3"/>
    <x v="0"/>
    <x v="1"/>
  </r>
  <r>
    <n v="2"/>
    <d v="2015-07-20T00:00:00"/>
    <x v="0"/>
    <s v="MRPCK221"/>
    <x v="16"/>
    <n v="150"/>
    <x v="0"/>
    <x v="4"/>
    <x v="3"/>
    <x v="3"/>
    <x v="0"/>
    <x v="1"/>
  </r>
  <r>
    <n v="3"/>
    <d v="2015-07-20T00:00:00"/>
    <x v="0"/>
    <s v="MRNS222"/>
    <x v="17"/>
    <n v="150"/>
    <x v="0"/>
    <x v="3"/>
    <x v="3"/>
    <x v="3"/>
    <x v="0"/>
    <x v="1"/>
  </r>
  <r>
    <n v="4"/>
    <d v="2015-07-20T00:00:00"/>
    <x v="0"/>
    <s v="MRPCK223"/>
    <x v="16"/>
    <n v="138"/>
    <x v="0"/>
    <x v="4"/>
    <x v="3"/>
    <x v="3"/>
    <x v="0"/>
    <x v="1"/>
  </r>
  <r>
    <n v="5"/>
    <d v="2015-07-20T00:00:00"/>
    <x v="0"/>
    <s v="MRPCK224"/>
    <x v="3"/>
    <n v="162"/>
    <x v="0"/>
    <x v="4"/>
    <x v="3"/>
    <x v="3"/>
    <x v="0"/>
    <x v="1"/>
  </r>
  <r>
    <n v="6"/>
    <d v="2015-07-20T00:00:00"/>
    <x v="0"/>
    <s v="MR4M225"/>
    <x v="78"/>
    <n v="2553"/>
    <x v="0"/>
    <x v="8"/>
    <x v="6"/>
    <x v="3"/>
    <x v="0"/>
    <x v="1"/>
  </r>
  <r>
    <n v="1"/>
    <d v="2015-07-20T00:00:00"/>
    <x v="2"/>
    <s v="PR4H297"/>
    <x v="33"/>
    <n v="5942"/>
    <x v="0"/>
    <x v="0"/>
    <x v="0"/>
    <x v="3"/>
    <x v="0"/>
    <x v="1"/>
  </r>
  <r>
    <n v="2"/>
    <d v="2015-07-20T00:00:00"/>
    <x v="2"/>
    <s v="PR4H297L/F"/>
    <x v="46"/>
    <n v="450"/>
    <x v="0"/>
    <x v="0"/>
    <x v="0"/>
    <x v="3"/>
    <x v="0"/>
    <x v="1"/>
  </r>
  <r>
    <n v="3"/>
    <d v="2015-07-20T00:00:00"/>
    <x v="2"/>
    <s v="PR4H299"/>
    <x v="46"/>
    <n v="1503"/>
    <x v="0"/>
    <x v="0"/>
    <x v="0"/>
    <x v="3"/>
    <x v="0"/>
    <x v="1"/>
  </r>
  <r>
    <n v="1"/>
    <d v="2015-07-21T00:00:00"/>
    <x v="0"/>
    <s v="MR4M225"/>
    <x v="78"/>
    <n v="3183"/>
    <x v="0"/>
    <x v="8"/>
    <x v="6"/>
    <x v="3"/>
    <x v="0"/>
    <x v="1"/>
  </r>
  <r>
    <n v="2"/>
    <d v="2015-07-21T00:00:00"/>
    <x v="0"/>
    <s v="MR4M226"/>
    <x v="45"/>
    <n v="4200"/>
    <x v="0"/>
    <x v="8"/>
    <x v="6"/>
    <x v="3"/>
    <x v="0"/>
    <x v="1"/>
  </r>
  <r>
    <n v="3"/>
    <d v="2015-07-21T00:00:00"/>
    <x v="0"/>
    <s v="MR4M227"/>
    <x v="9"/>
    <n v="3606"/>
    <x v="0"/>
    <x v="8"/>
    <x v="6"/>
    <x v="3"/>
    <x v="0"/>
    <x v="1"/>
  </r>
  <r>
    <n v="1"/>
    <d v="2015-07-21T00:00:00"/>
    <x v="2"/>
    <s v="PR4H299"/>
    <x v="46"/>
    <n v="1114"/>
    <x v="0"/>
    <x v="0"/>
    <x v="0"/>
    <x v="3"/>
    <x v="0"/>
    <x v="1"/>
  </r>
  <r>
    <n v="1"/>
    <d v="2015-07-21T00:00:00"/>
    <x v="5"/>
    <s v="MR4H218"/>
    <x v="70"/>
    <n v="568"/>
    <x v="0"/>
    <x v="0"/>
    <x v="0"/>
    <x v="3"/>
    <x v="0"/>
    <x v="1"/>
  </r>
  <r>
    <n v="2"/>
    <d v="2015-07-21T00:00:00"/>
    <x v="5"/>
    <s v="MR4H219"/>
    <x v="70"/>
    <n v="4670"/>
    <x v="0"/>
    <x v="0"/>
    <x v="0"/>
    <x v="3"/>
    <x v="0"/>
    <x v="1"/>
  </r>
  <r>
    <n v="3"/>
    <d v="2015-07-21T00:00:00"/>
    <x v="5"/>
    <s v="MR4H220"/>
    <x v="70"/>
    <n v="3982"/>
    <x v="0"/>
    <x v="0"/>
    <x v="0"/>
    <x v="3"/>
    <x v="0"/>
    <x v="1"/>
  </r>
  <r>
    <n v="1"/>
    <d v="2015-07-21T00:00:00"/>
    <x v="3"/>
    <s v="PR4H297"/>
    <x v="52"/>
    <n v="2589"/>
    <x v="0"/>
    <x v="0"/>
    <x v="0"/>
    <x v="3"/>
    <x v="0"/>
    <x v="1"/>
  </r>
  <r>
    <n v="1"/>
    <d v="2015-07-22T00:00:00"/>
    <x v="0"/>
    <s v="MR4M227"/>
    <x v="9"/>
    <n v="189"/>
    <x v="0"/>
    <x v="8"/>
    <x v="6"/>
    <x v="3"/>
    <x v="0"/>
    <x v="1"/>
  </r>
  <r>
    <n v="2"/>
    <d v="2015-07-22T00:00:00"/>
    <x v="0"/>
    <s v="MR4M228"/>
    <x v="27"/>
    <n v="4987"/>
    <x v="0"/>
    <x v="8"/>
    <x v="6"/>
    <x v="3"/>
    <x v="0"/>
    <x v="1"/>
  </r>
  <r>
    <n v="1"/>
    <d v="2015-07-22T00:00:00"/>
    <x v="5"/>
    <s v="MR4H220"/>
    <x v="1"/>
    <n v="420"/>
    <x v="0"/>
    <x v="0"/>
    <x v="0"/>
    <x v="3"/>
    <x v="0"/>
    <x v="1"/>
  </r>
  <r>
    <n v="2"/>
    <d v="2015-07-22T00:00:00"/>
    <x v="5"/>
    <s v="MRPCK223"/>
    <x v="1"/>
    <n v="103"/>
    <x v="0"/>
    <x v="4"/>
    <x v="3"/>
    <x v="3"/>
    <x v="0"/>
    <x v="1"/>
  </r>
  <r>
    <n v="3"/>
    <d v="2015-07-22T00:00:00"/>
    <x v="5"/>
    <s v="MRPCK224"/>
    <x v="1"/>
    <n v="60"/>
    <x v="0"/>
    <x v="4"/>
    <x v="3"/>
    <x v="3"/>
    <x v="0"/>
    <x v="1"/>
  </r>
  <r>
    <n v="4"/>
    <d v="2015-07-22T00:00:00"/>
    <x v="5"/>
    <s v="MR4M225"/>
    <x v="1"/>
    <n v="515"/>
    <x v="0"/>
    <x v="8"/>
    <x v="6"/>
    <x v="3"/>
    <x v="0"/>
    <x v="1"/>
  </r>
  <r>
    <n v="1"/>
    <d v="2015-07-23T00:00:00"/>
    <x v="0"/>
    <s v="MR4M228"/>
    <x v="27"/>
    <n v="1319"/>
    <x v="0"/>
    <x v="8"/>
    <x v="6"/>
    <x v="3"/>
    <x v="0"/>
    <x v="1"/>
  </r>
  <r>
    <n v="2"/>
    <d v="2015-07-23T00:00:00"/>
    <x v="0"/>
    <s v="MRPCK229"/>
    <x v="3"/>
    <n v="300"/>
    <x v="0"/>
    <x v="4"/>
    <x v="3"/>
    <x v="3"/>
    <x v="0"/>
    <x v="1"/>
  </r>
  <r>
    <n v="3"/>
    <d v="2015-07-23T00:00:00"/>
    <x v="0"/>
    <s v="MR4H230"/>
    <x v="2"/>
    <n v="4054"/>
    <x v="0"/>
    <x v="0"/>
    <x v="0"/>
    <x v="3"/>
    <x v="0"/>
    <x v="1"/>
  </r>
  <r>
    <n v="4"/>
    <d v="2015-07-23T00:00:00"/>
    <x v="0"/>
    <s v="MR4H231"/>
    <x v="11"/>
    <n v="5961"/>
    <x v="0"/>
    <x v="0"/>
    <x v="0"/>
    <x v="3"/>
    <x v="0"/>
    <x v="1"/>
  </r>
  <r>
    <n v="1"/>
    <d v="2015-07-23T00:00:00"/>
    <x v="5"/>
    <s v="MR4M225"/>
    <x v="1"/>
    <n v="3121"/>
    <x v="0"/>
    <x v="8"/>
    <x v="6"/>
    <x v="3"/>
    <x v="0"/>
    <x v="1"/>
  </r>
  <r>
    <n v="2"/>
    <d v="2015-07-23T00:00:00"/>
    <x v="5"/>
    <s v="MR4M226"/>
    <x v="1"/>
    <n v="2529"/>
    <x v="0"/>
    <x v="8"/>
    <x v="6"/>
    <x v="3"/>
    <x v="0"/>
    <x v="1"/>
  </r>
  <r>
    <n v="3"/>
    <d v="2015-07-23T00:00:00"/>
    <x v="5"/>
    <s v="MR4M227"/>
    <x v="1"/>
    <n v="1388"/>
    <x v="0"/>
    <x v="8"/>
    <x v="6"/>
    <x v="3"/>
    <x v="0"/>
    <x v="1"/>
  </r>
  <r>
    <n v="1"/>
    <d v="2015-07-24T00:00:00"/>
    <x v="0"/>
    <s v="MRPCK232"/>
    <x v="3"/>
    <n v="150"/>
    <x v="0"/>
    <x v="4"/>
    <x v="3"/>
    <x v="3"/>
    <x v="0"/>
    <x v="1"/>
  </r>
  <r>
    <n v="2"/>
    <d v="2015-07-24T00:00:00"/>
    <x v="0"/>
    <s v="MR0S233"/>
    <x v="17"/>
    <n v="726"/>
    <x v="0"/>
    <x v="12"/>
    <x v="3"/>
    <x v="3"/>
    <x v="0"/>
    <x v="1"/>
  </r>
  <r>
    <n v="3"/>
    <d v="2015-07-24T00:00:00"/>
    <x v="0"/>
    <s v="MR0S234"/>
    <x v="4"/>
    <n v="1924"/>
    <x v="0"/>
    <x v="12"/>
    <x v="3"/>
    <x v="3"/>
    <x v="0"/>
    <x v="1"/>
  </r>
  <r>
    <n v="4"/>
    <d v="2015-07-24T00:00:00"/>
    <x v="0"/>
    <s v="MRA235"/>
    <x v="55"/>
    <n v="6199"/>
    <x v="0"/>
    <x v="13"/>
    <x v="4"/>
    <x v="3"/>
    <x v="0"/>
    <x v="1"/>
  </r>
  <r>
    <n v="5"/>
    <d v="2015-07-24T00:00:00"/>
    <x v="0"/>
    <s v="MRA236"/>
    <x v="56"/>
    <n v="2387"/>
    <x v="0"/>
    <x v="13"/>
    <x v="4"/>
    <x v="3"/>
    <x v="0"/>
    <x v="1"/>
  </r>
  <r>
    <n v="1"/>
    <d v="2015-07-24T00:00:00"/>
    <x v="2"/>
    <s v="PRPCK301"/>
    <x v="19"/>
    <n v="161"/>
    <x v="0"/>
    <x v="4"/>
    <x v="3"/>
    <x v="3"/>
    <x v="0"/>
    <x v="1"/>
  </r>
  <r>
    <n v="2"/>
    <d v="2015-07-24T00:00:00"/>
    <x v="2"/>
    <s v="PR0S302"/>
    <x v="29"/>
    <n v="776"/>
    <x v="0"/>
    <x v="12"/>
    <x v="3"/>
    <x v="3"/>
    <x v="0"/>
    <x v="1"/>
  </r>
  <r>
    <n v="3"/>
    <d v="2015-07-24T00:00:00"/>
    <x v="2"/>
    <s v="PR0S313"/>
    <x v="29"/>
    <n v="259"/>
    <x v="0"/>
    <x v="12"/>
    <x v="3"/>
    <x v="3"/>
    <x v="0"/>
    <x v="1"/>
  </r>
  <r>
    <n v="1"/>
    <d v="2015-07-24T00:00:00"/>
    <x v="5"/>
    <s v="MR4M227"/>
    <x v="21"/>
    <n v="895"/>
    <x v="0"/>
    <x v="8"/>
    <x v="6"/>
    <x v="3"/>
    <x v="0"/>
    <x v="1"/>
  </r>
  <r>
    <n v="2"/>
    <d v="2015-07-24T00:00:00"/>
    <x v="5"/>
    <s v="MR4M228"/>
    <x v="21"/>
    <n v="353"/>
    <x v="0"/>
    <x v="8"/>
    <x v="6"/>
    <x v="3"/>
    <x v="0"/>
    <x v="1"/>
  </r>
  <r>
    <n v="3"/>
    <d v="2015-07-24T00:00:00"/>
    <x v="5"/>
    <s v="MRPCK229"/>
    <x v="21"/>
    <n v="181"/>
    <x v="0"/>
    <x v="4"/>
    <x v="3"/>
    <x v="3"/>
    <x v="0"/>
    <x v="1"/>
  </r>
  <r>
    <n v="4"/>
    <d v="2015-07-24T00:00:00"/>
    <x v="5"/>
    <s v="MR4H230"/>
    <x v="21"/>
    <n v="1810"/>
    <x v="0"/>
    <x v="0"/>
    <x v="0"/>
    <x v="3"/>
    <x v="0"/>
    <x v="1"/>
  </r>
  <r>
    <n v="1"/>
    <d v="2015-07-25T00:00:00"/>
    <x v="0"/>
    <s v="MRA236"/>
    <x v="56"/>
    <n v="4538"/>
    <x v="0"/>
    <x v="13"/>
    <x v="4"/>
    <x v="3"/>
    <x v="0"/>
    <x v="1"/>
  </r>
  <r>
    <n v="2"/>
    <d v="2015-07-25T00:00:00"/>
    <x v="0"/>
    <s v="MRA237"/>
    <x v="54"/>
    <n v="1467"/>
    <x v="0"/>
    <x v="13"/>
    <x v="4"/>
    <x v="3"/>
    <x v="0"/>
    <x v="1"/>
  </r>
  <r>
    <n v="3"/>
    <d v="2015-07-25T00:00:00"/>
    <x v="0"/>
    <s v="MR0S238"/>
    <x v="4"/>
    <n v="558"/>
    <x v="0"/>
    <x v="12"/>
    <x v="3"/>
    <x v="3"/>
    <x v="0"/>
    <x v="1"/>
  </r>
  <r>
    <n v="4"/>
    <d v="2015-07-25T00:00:00"/>
    <x v="0"/>
    <s v="MRPNCP239"/>
    <x v="44"/>
    <n v="5993"/>
    <x v="0"/>
    <x v="1"/>
    <x v="1"/>
    <x v="3"/>
    <x v="0"/>
    <x v="1"/>
  </r>
  <r>
    <n v="1"/>
    <d v="2015-07-25T00:00:00"/>
    <x v="2"/>
    <s v="PR0S313"/>
    <x v="29"/>
    <n v="1015"/>
    <x v="0"/>
    <x v="12"/>
    <x v="3"/>
    <x v="3"/>
    <x v="0"/>
    <x v="1"/>
  </r>
  <r>
    <n v="2"/>
    <d v="2015-07-25T00:00:00"/>
    <x v="2"/>
    <s v="PRA314"/>
    <x v="29"/>
    <n v="4530"/>
    <x v="0"/>
    <x v="14"/>
    <x v="4"/>
    <x v="3"/>
    <x v="0"/>
    <x v="1"/>
  </r>
  <r>
    <n v="1"/>
    <d v="2015-07-25T00:00:00"/>
    <x v="5"/>
    <s v="MR4H231"/>
    <x v="21"/>
    <n v="11"/>
    <x v="0"/>
    <x v="0"/>
    <x v="0"/>
    <x v="3"/>
    <x v="0"/>
    <x v="1"/>
  </r>
  <r>
    <n v="1"/>
    <d v="2015-07-25T00:00:00"/>
    <x v="4"/>
    <s v="MRPNCP208"/>
    <x v="21"/>
    <n v="1980"/>
    <x v="0"/>
    <x v="1"/>
    <x v="1"/>
    <x v="3"/>
    <x v="0"/>
    <x v="1"/>
  </r>
  <r>
    <n v="1"/>
    <d v="2015-07-26T00:00:00"/>
    <x v="0"/>
    <s v="MRPNCP239"/>
    <x v="44"/>
    <n v="30"/>
    <x v="0"/>
    <x v="1"/>
    <x v="1"/>
    <x v="3"/>
    <x v="0"/>
    <x v="1"/>
  </r>
  <r>
    <n v="2"/>
    <d v="2015-07-26T00:00:00"/>
    <x v="0"/>
    <s v="MRPXPT240"/>
    <x v="7"/>
    <n v="4489"/>
    <x v="0"/>
    <x v="7"/>
    <x v="5"/>
    <x v="3"/>
    <x v="0"/>
    <x v="1"/>
  </r>
  <r>
    <n v="3"/>
    <d v="2015-07-26T00:00:00"/>
    <x v="0"/>
    <s v="MRPNCP241"/>
    <x v="22"/>
    <n v="7103"/>
    <x v="0"/>
    <x v="1"/>
    <x v="1"/>
    <x v="3"/>
    <x v="0"/>
    <x v="1"/>
  </r>
  <r>
    <n v="1"/>
    <d v="2015-07-26T00:00:00"/>
    <x v="2"/>
    <s v="PRA314"/>
    <x v="29"/>
    <n v="3310"/>
    <x v="0"/>
    <x v="14"/>
    <x v="4"/>
    <x v="3"/>
    <x v="0"/>
    <x v="1"/>
  </r>
  <r>
    <n v="2"/>
    <d v="2015-07-26T00:00:00"/>
    <x v="2"/>
    <s v="PRA314L/F"/>
    <x v="14"/>
    <n v="450"/>
    <x v="0"/>
    <x v="14"/>
    <x v="4"/>
    <x v="3"/>
    <x v="0"/>
    <x v="1"/>
  </r>
  <r>
    <n v="3"/>
    <d v="2015-07-26T00:00:00"/>
    <x v="2"/>
    <s v="PRA316"/>
    <x v="14"/>
    <n v="2018"/>
    <x v="0"/>
    <x v="14"/>
    <x v="4"/>
    <x v="3"/>
    <x v="0"/>
    <x v="1"/>
  </r>
  <r>
    <n v="1"/>
    <d v="2015-07-26T00:00:00"/>
    <x v="5"/>
    <s v="MR0S258"/>
    <x v="21"/>
    <n v="288"/>
    <x v="0"/>
    <x v="12"/>
    <x v="3"/>
    <x v="3"/>
    <x v="0"/>
    <x v="1"/>
  </r>
  <r>
    <n v="1"/>
    <d v="2015-07-26T00:00:00"/>
    <x v="4"/>
    <s v="DTSK014"/>
    <x v="21"/>
    <n v="3811"/>
    <x v="0"/>
    <x v="11"/>
    <x v="3"/>
    <x v="3"/>
    <x v="0"/>
    <x v="1"/>
  </r>
  <r>
    <n v="1"/>
    <d v="2015-07-27T00:00:00"/>
    <x v="0"/>
    <s v="MRPNCP241"/>
    <x v="22"/>
    <n v="895"/>
    <x v="0"/>
    <x v="1"/>
    <x v="1"/>
    <x v="3"/>
    <x v="0"/>
    <x v="1"/>
  </r>
  <r>
    <n v="2"/>
    <d v="2015-07-27T00:00:00"/>
    <x v="0"/>
    <s v="MRNS242"/>
    <x v="17"/>
    <n v="150"/>
    <x v="0"/>
    <x v="3"/>
    <x v="3"/>
    <x v="3"/>
    <x v="0"/>
    <x v="1"/>
  </r>
  <r>
    <n v="3"/>
    <d v="2015-07-27T00:00:00"/>
    <x v="0"/>
    <s v="MRPCK243"/>
    <x v="3"/>
    <n v="150"/>
    <x v="0"/>
    <x v="4"/>
    <x v="3"/>
    <x v="3"/>
    <x v="0"/>
    <x v="1"/>
  </r>
  <r>
    <n v="4"/>
    <d v="2015-07-27T00:00:00"/>
    <x v="0"/>
    <s v="MR4H244"/>
    <x v="2"/>
    <n v="533"/>
    <x v="0"/>
    <x v="0"/>
    <x v="0"/>
    <x v="3"/>
    <x v="0"/>
    <x v="1"/>
  </r>
  <r>
    <n v="5"/>
    <d v="2015-07-27T00:00:00"/>
    <x v="0"/>
    <s v="MR4H245"/>
    <x v="11"/>
    <n v="2223"/>
    <x v="0"/>
    <x v="0"/>
    <x v="0"/>
    <x v="3"/>
    <x v="0"/>
    <x v="1"/>
  </r>
  <r>
    <n v="6"/>
    <d v="2015-07-27T00:00:00"/>
    <x v="0"/>
    <s v="MR4H246"/>
    <x v="2"/>
    <n v="2480"/>
    <x v="0"/>
    <x v="0"/>
    <x v="0"/>
    <x v="3"/>
    <x v="0"/>
    <x v="1"/>
  </r>
  <r>
    <n v="1"/>
    <d v="2015-07-27T00:00:00"/>
    <x v="2"/>
    <s v="PRA316"/>
    <x v="14"/>
    <n v="6908"/>
    <x v="0"/>
    <x v="14"/>
    <x v="4"/>
    <x v="3"/>
    <x v="0"/>
    <x v="1"/>
  </r>
  <r>
    <n v="1"/>
    <d v="2015-07-27T00:00:00"/>
    <x v="1"/>
    <s v="MR0S238"/>
    <x v="1"/>
    <n v="207"/>
    <x v="0"/>
    <x v="12"/>
    <x v="3"/>
    <x v="3"/>
    <x v="0"/>
    <x v="1"/>
  </r>
  <r>
    <n v="2"/>
    <d v="2015-07-27T00:00:00"/>
    <x v="1"/>
    <s v="MRPNCP239"/>
    <x v="1"/>
    <n v="2184"/>
    <x v="0"/>
    <x v="1"/>
    <x v="1"/>
    <x v="3"/>
    <x v="0"/>
    <x v="1"/>
  </r>
  <r>
    <n v="3"/>
    <d v="2015-07-27T00:00:00"/>
    <x v="1"/>
    <s v="MRPXPT240"/>
    <x v="1"/>
    <n v="66"/>
    <x v="0"/>
    <x v="7"/>
    <x v="5"/>
    <x v="3"/>
    <x v="0"/>
    <x v="1"/>
  </r>
  <r>
    <n v="1"/>
    <d v="2015-07-28T00:00:00"/>
    <x v="0"/>
    <s v="MR4H246"/>
    <x v="2"/>
    <n v="7000"/>
    <x v="0"/>
    <x v="0"/>
    <x v="0"/>
    <x v="3"/>
    <x v="0"/>
    <x v="1"/>
  </r>
  <r>
    <n v="1"/>
    <d v="2015-07-28T00:00:00"/>
    <x v="1"/>
    <s v="MRPXPT240"/>
    <x v="1"/>
    <n v="4244"/>
    <x v="0"/>
    <x v="7"/>
    <x v="5"/>
    <x v="3"/>
    <x v="0"/>
    <x v="1"/>
  </r>
  <r>
    <n v="2"/>
    <d v="2015-07-28T00:00:00"/>
    <x v="1"/>
    <s v="MRPNCP241"/>
    <x v="1"/>
    <n v="2640"/>
    <x v="0"/>
    <x v="1"/>
    <x v="1"/>
    <x v="3"/>
    <x v="0"/>
    <x v="1"/>
  </r>
  <r>
    <n v="1"/>
    <d v="2015-07-29T00:00:00"/>
    <x v="0"/>
    <s v="MR4H246"/>
    <x v="2"/>
    <n v="1266"/>
    <x v="0"/>
    <x v="0"/>
    <x v="0"/>
    <x v="3"/>
    <x v="0"/>
    <x v="1"/>
  </r>
  <r>
    <n v="2"/>
    <d v="2015-07-29T00:00:00"/>
    <x v="0"/>
    <s v="MR4H247"/>
    <x v="15"/>
    <n v="6608"/>
    <x v="0"/>
    <x v="0"/>
    <x v="0"/>
    <x v="3"/>
    <x v="0"/>
    <x v="1"/>
  </r>
  <r>
    <n v="3"/>
    <d v="2015-07-29T00:00:00"/>
    <x v="0"/>
    <s v="MRPCK248"/>
    <x v="16"/>
    <n v="300"/>
    <x v="0"/>
    <x v="4"/>
    <x v="3"/>
    <x v="3"/>
    <x v="0"/>
    <x v="1"/>
  </r>
  <r>
    <n v="4"/>
    <d v="2015-07-29T00:00:00"/>
    <x v="0"/>
    <s v="MR4M249"/>
    <x v="45"/>
    <n v="13"/>
    <x v="0"/>
    <x v="8"/>
    <x v="6"/>
    <x v="3"/>
    <x v="0"/>
    <x v="1"/>
  </r>
  <r>
    <n v="1"/>
    <d v="2015-07-29T00:00:00"/>
    <x v="2"/>
    <s v="PRA316L/F"/>
    <x v="6"/>
    <n v="450"/>
    <x v="0"/>
    <x v="14"/>
    <x v="4"/>
    <x v="3"/>
    <x v="0"/>
    <x v="1"/>
  </r>
  <r>
    <n v="2"/>
    <d v="2015-07-29T00:00:00"/>
    <x v="2"/>
    <s v="PRA326"/>
    <x v="6"/>
    <n v="3358"/>
    <x v="0"/>
    <x v="14"/>
    <x v="4"/>
    <x v="3"/>
    <x v="0"/>
    <x v="1"/>
  </r>
  <r>
    <n v="1"/>
    <d v="2015-07-29T00:00:00"/>
    <x v="1"/>
    <s v="MRPNCP241"/>
    <x v="1"/>
    <n v="5095"/>
    <x v="0"/>
    <x v="1"/>
    <x v="1"/>
    <x v="3"/>
    <x v="0"/>
    <x v="1"/>
  </r>
  <r>
    <n v="1"/>
    <d v="2015-07-30T00:00:00"/>
    <x v="0"/>
    <s v="MR4M249"/>
    <x v="45"/>
    <n v="5483"/>
    <x v="0"/>
    <x v="8"/>
    <x v="6"/>
    <x v="3"/>
    <x v="0"/>
    <x v="1"/>
  </r>
  <r>
    <n v="2"/>
    <d v="2015-07-30T00:00:00"/>
    <x v="0"/>
    <s v="MR4M250"/>
    <x v="78"/>
    <n v="4932"/>
    <x v="0"/>
    <x v="8"/>
    <x v="6"/>
    <x v="3"/>
    <x v="0"/>
    <x v="1"/>
  </r>
  <r>
    <n v="3"/>
    <d v="2015-07-30T00:00:00"/>
    <x v="0"/>
    <s v="MR4M251"/>
    <x v="45"/>
    <n v="272"/>
    <x v="0"/>
    <x v="8"/>
    <x v="6"/>
    <x v="3"/>
    <x v="0"/>
    <x v="1"/>
  </r>
  <r>
    <n v="1"/>
    <d v="2015-07-30T00:00:00"/>
    <x v="2"/>
    <s v="PRA326"/>
    <x v="6"/>
    <n v="366"/>
    <x v="0"/>
    <x v="14"/>
    <x v="4"/>
    <x v="3"/>
    <x v="0"/>
    <x v="1"/>
  </r>
  <r>
    <n v="1"/>
    <d v="2015-07-31T00:00:00"/>
    <x v="0"/>
    <s v="MR4M251"/>
    <x v="45"/>
    <n v="1825"/>
    <x v="0"/>
    <x v="8"/>
    <x v="6"/>
    <x v="3"/>
    <x v="0"/>
    <x v="1"/>
  </r>
  <r>
    <n v="2"/>
    <d v="2015-07-31T00:00:00"/>
    <x v="0"/>
    <s v="MR4M251"/>
    <x v="27"/>
    <n v="5476"/>
    <x v="0"/>
    <x v="8"/>
    <x v="6"/>
    <x v="3"/>
    <x v="0"/>
    <x v="1"/>
  </r>
  <r>
    <n v="3"/>
    <d v="2015-07-31T00:00:00"/>
    <x v="0"/>
    <s v="MRPCK253"/>
    <x v="16"/>
    <n v="150"/>
    <x v="0"/>
    <x v="4"/>
    <x v="3"/>
    <x v="3"/>
    <x v="0"/>
    <x v="1"/>
  </r>
  <r>
    <n v="4"/>
    <d v="2015-07-31T00:00:00"/>
    <x v="0"/>
    <s v="MRNS254"/>
    <x v="31"/>
    <n v="163"/>
    <x v="0"/>
    <x v="3"/>
    <x v="3"/>
    <x v="3"/>
    <x v="0"/>
    <x v="1"/>
  </r>
  <r>
    <n v="5"/>
    <d v="2015-07-31T00:00:00"/>
    <x v="0"/>
    <s v="MRPNCP255"/>
    <x v="5"/>
    <n v="1317"/>
    <x v="0"/>
    <x v="1"/>
    <x v="1"/>
    <x v="3"/>
    <x v="0"/>
    <x v="1"/>
  </r>
  <r>
    <n v="1"/>
    <d v="2015-07-31T00:00:00"/>
    <x v="1"/>
    <s v="DTSKO15"/>
    <x v="13"/>
    <n v="3759"/>
    <x v="0"/>
    <x v="11"/>
    <x v="3"/>
    <x v="3"/>
    <x v="0"/>
    <x v="1"/>
  </r>
  <r>
    <n v="1"/>
    <d v="2015-08-01T00:00:00"/>
    <x v="0"/>
    <s v="MR4M249"/>
    <x v="66"/>
    <n v="3595"/>
    <x v="1"/>
    <x v="8"/>
    <x v="6"/>
    <x v="4"/>
    <x v="0"/>
    <x v="1"/>
  </r>
  <r>
    <n v="2"/>
    <d v="2015-08-01T00:00:00"/>
    <x v="0"/>
    <s v="MR4M250"/>
    <x v="66"/>
    <n v="726"/>
    <x v="1"/>
    <x v="8"/>
    <x v="6"/>
    <x v="4"/>
    <x v="0"/>
    <x v="1"/>
  </r>
  <r>
    <n v="3"/>
    <d v="2015-08-01T00:00:00"/>
    <x v="0"/>
    <s v="MR4M250"/>
    <x v="59"/>
    <n v="616"/>
    <x v="1"/>
    <x v="8"/>
    <x v="6"/>
    <x v="4"/>
    <x v="0"/>
    <x v="1"/>
  </r>
  <r>
    <n v="4"/>
    <d v="2015-08-01T00:00:00"/>
    <x v="0"/>
    <s v="MR4M250"/>
    <x v="68"/>
    <n v="3550"/>
    <x v="1"/>
    <x v="8"/>
    <x v="6"/>
    <x v="4"/>
    <x v="0"/>
    <x v="1"/>
  </r>
  <r>
    <n v="5"/>
    <d v="2015-08-01T00:00:00"/>
    <x v="0"/>
    <s v="MR4M251"/>
    <x v="68"/>
    <n v="1769"/>
    <x v="1"/>
    <x v="8"/>
    <x v="6"/>
    <x v="4"/>
    <x v="0"/>
    <x v="1"/>
  </r>
  <r>
    <n v="1"/>
    <d v="2015-08-02T00:00:00"/>
    <x v="0"/>
    <s v="MR4M251"/>
    <x v="68"/>
    <n v="424"/>
    <x v="1"/>
    <x v="8"/>
    <x v="6"/>
    <x v="4"/>
    <x v="0"/>
    <x v="1"/>
  </r>
  <r>
    <n v="2"/>
    <d v="2015-08-02T00:00:00"/>
    <x v="0"/>
    <s v="MR4M252"/>
    <x v="68"/>
    <n v="282"/>
    <x v="1"/>
    <x v="8"/>
    <x v="6"/>
    <x v="4"/>
    <x v="0"/>
    <x v="1"/>
  </r>
  <r>
    <n v="3"/>
    <d v="2015-08-02T00:00:00"/>
    <x v="0"/>
    <s v="MR4M252"/>
    <x v="59"/>
    <n v="5145"/>
    <x v="1"/>
    <x v="8"/>
    <x v="6"/>
    <x v="4"/>
    <x v="0"/>
    <x v="1"/>
  </r>
  <r>
    <n v="4"/>
    <d v="2015-08-02T00:00:00"/>
    <x v="0"/>
    <s v="I/F4M/PCK"/>
    <x v="61"/>
    <n v="58"/>
    <x v="1"/>
    <x v="26"/>
    <x v="2"/>
    <x v="4"/>
    <x v="0"/>
    <x v="1"/>
  </r>
  <r>
    <n v="5"/>
    <d v="2015-08-02T00:00:00"/>
    <x v="0"/>
    <s v="MRPCK253"/>
    <x v="51"/>
    <n v="122"/>
    <x v="1"/>
    <x v="4"/>
    <x v="3"/>
    <x v="4"/>
    <x v="0"/>
    <x v="1"/>
  </r>
  <r>
    <n v="6"/>
    <d v="2015-08-02T00:00:00"/>
    <x v="0"/>
    <s v="MRNS254"/>
    <x v="51"/>
    <n v="53"/>
    <x v="1"/>
    <x v="3"/>
    <x v="3"/>
    <x v="4"/>
    <x v="0"/>
    <x v="1"/>
  </r>
  <r>
    <n v="7"/>
    <d v="2015-08-02T00:00:00"/>
    <x v="0"/>
    <s v="MRPNCP255"/>
    <x v="61"/>
    <n v="933"/>
    <x v="1"/>
    <x v="1"/>
    <x v="1"/>
    <x v="4"/>
    <x v="0"/>
    <x v="1"/>
  </r>
  <r>
    <n v="1"/>
    <d v="2015-08-02T00:00:00"/>
    <x v="2"/>
    <s v="PRA316"/>
    <x v="67"/>
    <n v="5662"/>
    <x v="2"/>
    <x v="14"/>
    <x v="4"/>
    <x v="4"/>
    <x v="0"/>
    <x v="1"/>
  </r>
  <r>
    <n v="1"/>
    <d v="2015-08-03T00:00:00"/>
    <x v="0"/>
    <s v="MRPNCP255"/>
    <x v="12"/>
    <n v="1574"/>
    <x v="1"/>
    <x v="1"/>
    <x v="1"/>
    <x v="4"/>
    <x v="0"/>
    <x v="1"/>
  </r>
  <r>
    <n v="2"/>
    <d v="2015-08-03T00:00:00"/>
    <x v="0"/>
    <s v="MRPNCP256"/>
    <x v="12"/>
    <n v="1218"/>
    <x v="1"/>
    <x v="1"/>
    <x v="1"/>
    <x v="4"/>
    <x v="0"/>
    <x v="1"/>
  </r>
  <r>
    <n v="1"/>
    <d v="2015-08-03T00:00:00"/>
    <x v="2"/>
    <s v="PRA316L/F"/>
    <x v="67"/>
    <n v="1732"/>
    <x v="2"/>
    <x v="14"/>
    <x v="4"/>
    <x v="4"/>
    <x v="0"/>
    <x v="1"/>
  </r>
  <r>
    <n v="2"/>
    <d v="2015-08-03T00:00:00"/>
    <x v="2"/>
    <s v="PRA326"/>
    <x v="67"/>
    <n v="1766"/>
    <x v="2"/>
    <x v="14"/>
    <x v="4"/>
    <x v="4"/>
    <x v="0"/>
    <x v="1"/>
  </r>
  <r>
    <n v="3"/>
    <d v="2015-08-03T00:00:00"/>
    <x v="2"/>
    <s v="PRA326"/>
    <x v="60"/>
    <n v="715"/>
    <x v="2"/>
    <x v="14"/>
    <x v="4"/>
    <x v="4"/>
    <x v="0"/>
    <x v="1"/>
  </r>
  <r>
    <n v="1"/>
    <d v="2015-08-03T00:00:00"/>
    <x v="2"/>
    <s v="MRPNCP255"/>
    <x v="12"/>
    <n v="1574"/>
    <x v="3"/>
    <x v="1"/>
    <x v="1"/>
    <x v="4"/>
    <x v="0"/>
    <x v="1"/>
  </r>
  <r>
    <n v="2"/>
    <d v="2015-08-03T00:00:00"/>
    <x v="2"/>
    <s v="MRPNCP256"/>
    <x v="12"/>
    <n v="1218"/>
    <x v="3"/>
    <x v="1"/>
    <x v="1"/>
    <x v="4"/>
    <x v="0"/>
    <x v="1"/>
  </r>
  <r>
    <n v="1"/>
    <d v="2015-08-05T00:00:00"/>
    <x v="0"/>
    <s v="MRPNCP258"/>
    <x v="12"/>
    <n v="37"/>
    <x v="1"/>
    <x v="1"/>
    <x v="1"/>
    <x v="4"/>
    <x v="0"/>
    <x v="1"/>
  </r>
  <r>
    <n v="2"/>
    <d v="2015-08-05T00:00:00"/>
    <x v="0"/>
    <s v="MROS259"/>
    <x v="51"/>
    <n v="2740"/>
    <x v="1"/>
    <x v="22"/>
    <x v="3"/>
    <x v="4"/>
    <x v="0"/>
    <x v="1"/>
  </r>
  <r>
    <n v="3"/>
    <d v="2015-08-05T00:00:00"/>
    <x v="0"/>
    <s v="MRA260"/>
    <x v="69"/>
    <n v="1193"/>
    <x v="1"/>
    <x v="13"/>
    <x v="4"/>
    <x v="4"/>
    <x v="0"/>
    <x v="1"/>
  </r>
  <r>
    <n v="4"/>
    <d v="2015-08-05T00:00:00"/>
    <x v="0"/>
    <s v="MRA261"/>
    <x v="69"/>
    <n v="2010"/>
    <x v="1"/>
    <x v="13"/>
    <x v="4"/>
    <x v="4"/>
    <x v="0"/>
    <x v="1"/>
  </r>
  <r>
    <n v="1"/>
    <d v="2015-08-05T00:00:00"/>
    <x v="2"/>
    <s v="MRPNCP258"/>
    <x v="12"/>
    <n v="37"/>
    <x v="3"/>
    <x v="1"/>
    <x v="1"/>
    <x v="4"/>
    <x v="0"/>
    <x v="1"/>
  </r>
  <r>
    <n v="1"/>
    <d v="2015-08-06T00:00:00"/>
    <x v="0"/>
    <s v="MRA261"/>
    <x v="69"/>
    <n v="288"/>
    <x v="1"/>
    <x v="13"/>
    <x v="4"/>
    <x v="4"/>
    <x v="0"/>
    <x v="1"/>
  </r>
  <r>
    <n v="2"/>
    <d v="2015-08-06T00:00:00"/>
    <x v="0"/>
    <s v="MRA262"/>
    <x v="69"/>
    <n v="2228"/>
    <x v="1"/>
    <x v="13"/>
    <x v="4"/>
    <x v="4"/>
    <x v="0"/>
    <x v="1"/>
  </r>
  <r>
    <n v="3"/>
    <d v="2015-08-06T00:00:00"/>
    <x v="0"/>
    <s v="MRA262"/>
    <x v="62"/>
    <n v="2579"/>
    <x v="1"/>
    <x v="13"/>
    <x v="4"/>
    <x v="4"/>
    <x v="0"/>
    <x v="1"/>
  </r>
  <r>
    <n v="4"/>
    <d v="2015-08-06T00:00:00"/>
    <x v="0"/>
    <s v="MRA263"/>
    <x v="62"/>
    <n v="2654"/>
    <x v="1"/>
    <x v="13"/>
    <x v="4"/>
    <x v="4"/>
    <x v="0"/>
    <x v="1"/>
  </r>
  <r>
    <n v="1"/>
    <d v="2015-08-06T00:00:00"/>
    <x v="2"/>
    <s v="MR IF LF"/>
    <x v="58"/>
    <n v="42"/>
    <x v="3"/>
    <x v="2"/>
    <x v="2"/>
    <x v="4"/>
    <x v="0"/>
    <x v="1"/>
  </r>
  <r>
    <n v="1"/>
    <d v="2015-08-07T00:00:00"/>
    <x v="0"/>
    <s v="MRA263"/>
    <x v="62"/>
    <n v="1759"/>
    <x v="1"/>
    <x v="13"/>
    <x v="4"/>
    <x v="4"/>
    <x v="0"/>
    <x v="1"/>
  </r>
  <r>
    <n v="2"/>
    <d v="2015-08-07T00:00:00"/>
    <x v="0"/>
    <s v="MR0S264/265"/>
    <x v="51"/>
    <n v="607"/>
    <x v="1"/>
    <x v="12"/>
    <x v="3"/>
    <x v="4"/>
    <x v="0"/>
    <x v="1"/>
  </r>
  <r>
    <n v="3"/>
    <d v="2015-08-07T00:00:00"/>
    <x v="0"/>
    <s v="MR4H266"/>
    <x v="63"/>
    <n v="6219"/>
    <x v="1"/>
    <x v="0"/>
    <x v="0"/>
    <x v="4"/>
    <x v="0"/>
    <x v="1"/>
  </r>
  <r>
    <n v="1"/>
    <d v="2015-08-07T00:00:00"/>
    <x v="2"/>
    <s v="PRA326 LF"/>
    <x v="60"/>
    <n v="1699"/>
    <x v="2"/>
    <x v="14"/>
    <x v="4"/>
    <x v="4"/>
    <x v="0"/>
    <x v="1"/>
  </r>
  <r>
    <n v="2"/>
    <d v="2015-08-07T00:00:00"/>
    <x v="2"/>
    <s v="PRA335"/>
    <x v="60"/>
    <n v="2786"/>
    <x v="2"/>
    <x v="14"/>
    <x v="4"/>
    <x v="4"/>
    <x v="0"/>
    <x v="1"/>
  </r>
  <r>
    <n v="1"/>
    <d v="2015-08-08T00:00:00"/>
    <x v="0"/>
    <s v="MR4H266"/>
    <x v="63"/>
    <n v="1419"/>
    <x v="1"/>
    <x v="0"/>
    <x v="0"/>
    <x v="4"/>
    <x v="0"/>
    <x v="1"/>
  </r>
  <r>
    <n v="2"/>
    <d v="2015-08-08T00:00:00"/>
    <x v="0"/>
    <s v="MR4H267"/>
    <x v="63"/>
    <n v="1770"/>
    <x v="1"/>
    <x v="0"/>
    <x v="0"/>
    <x v="4"/>
    <x v="0"/>
    <x v="1"/>
  </r>
  <r>
    <n v="3"/>
    <d v="2015-08-08T00:00:00"/>
    <x v="0"/>
    <s v="MR4H267"/>
    <x v="70"/>
    <n v="984"/>
    <x v="1"/>
    <x v="0"/>
    <x v="0"/>
    <x v="4"/>
    <x v="0"/>
    <x v="1"/>
  </r>
  <r>
    <n v="4"/>
    <d v="2015-08-08T00:00:00"/>
    <x v="0"/>
    <s v="MRPCK268"/>
    <x v="51"/>
    <n v="197"/>
    <x v="1"/>
    <x v="4"/>
    <x v="3"/>
    <x v="4"/>
    <x v="0"/>
    <x v="1"/>
  </r>
  <r>
    <n v="5"/>
    <d v="2015-08-08T00:00:00"/>
    <x v="0"/>
    <s v="MR4H269"/>
    <x v="66"/>
    <n v="4852"/>
    <x v="1"/>
    <x v="0"/>
    <x v="0"/>
    <x v="4"/>
    <x v="0"/>
    <x v="1"/>
  </r>
  <r>
    <n v="1"/>
    <d v="2015-08-08T00:00:00"/>
    <x v="2"/>
    <s v="PRA335"/>
    <x v="60"/>
    <n v="7069"/>
    <x v="2"/>
    <x v="14"/>
    <x v="4"/>
    <x v="4"/>
    <x v="0"/>
    <x v="1"/>
  </r>
  <r>
    <n v="2"/>
    <d v="2015-08-08T00:00:00"/>
    <x v="2"/>
    <s v="PRA341"/>
    <x v="60"/>
    <n v="527"/>
    <x v="2"/>
    <x v="14"/>
    <x v="4"/>
    <x v="4"/>
    <x v="0"/>
    <x v="1"/>
  </r>
  <r>
    <n v="1"/>
    <d v="2015-08-09T00:00:00"/>
    <x v="0"/>
    <s v="MR4M269"/>
    <x v="66"/>
    <n v="1442"/>
    <x v="1"/>
    <x v="8"/>
    <x v="6"/>
    <x v="4"/>
    <x v="0"/>
    <x v="1"/>
  </r>
  <r>
    <n v="2"/>
    <d v="2015-08-09T00:00:00"/>
    <x v="0"/>
    <s v="MR4M269"/>
    <x v="59"/>
    <n v="1195"/>
    <x v="1"/>
    <x v="8"/>
    <x v="6"/>
    <x v="4"/>
    <x v="0"/>
    <x v="1"/>
  </r>
  <r>
    <n v="3"/>
    <d v="2015-08-09T00:00:00"/>
    <x v="0"/>
    <s v="MR4M270"/>
    <x v="59"/>
    <n v="4431"/>
    <x v="1"/>
    <x v="8"/>
    <x v="6"/>
    <x v="4"/>
    <x v="0"/>
    <x v="1"/>
  </r>
  <r>
    <n v="1"/>
    <d v="2015-08-09T00:00:00"/>
    <x v="2"/>
    <s v="PRA331"/>
    <x v="60"/>
    <n v="2442"/>
    <x v="2"/>
    <x v="14"/>
    <x v="4"/>
    <x v="4"/>
    <x v="0"/>
    <x v="1"/>
  </r>
  <r>
    <n v="2"/>
    <d v="2015-08-09T00:00:00"/>
    <x v="2"/>
    <s v="PRA341"/>
    <x v="67"/>
    <n v="5150"/>
    <x v="2"/>
    <x v="14"/>
    <x v="4"/>
    <x v="4"/>
    <x v="0"/>
    <x v="1"/>
  </r>
  <r>
    <n v="1"/>
    <d v="2015-08-10T00:00:00"/>
    <x v="0"/>
    <s v="MR4M270"/>
    <x v="59"/>
    <n v="1044"/>
    <x v="1"/>
    <x v="8"/>
    <x v="6"/>
    <x v="4"/>
    <x v="0"/>
    <x v="1"/>
  </r>
  <r>
    <n v="2"/>
    <d v="2015-08-10T00:00:00"/>
    <x v="0"/>
    <s v="MRPCK271"/>
    <x v="51"/>
    <n v="80"/>
    <x v="1"/>
    <x v="4"/>
    <x v="3"/>
    <x v="4"/>
    <x v="0"/>
    <x v="1"/>
  </r>
  <r>
    <n v="3"/>
    <d v="2015-08-10T00:00:00"/>
    <x v="0"/>
    <s v="MRNS272"/>
    <x v="51"/>
    <n v="82"/>
    <x v="1"/>
    <x v="3"/>
    <x v="3"/>
    <x v="4"/>
    <x v="0"/>
    <x v="1"/>
  </r>
  <r>
    <n v="4"/>
    <d v="2015-08-10T00:00:00"/>
    <x v="0"/>
    <s v="MRPNCP273"/>
    <x v="12"/>
    <n v="2588"/>
    <x v="1"/>
    <x v="1"/>
    <x v="1"/>
    <x v="4"/>
    <x v="0"/>
    <x v="1"/>
  </r>
  <r>
    <n v="1"/>
    <d v="2015-08-10T00:00:00"/>
    <x v="2"/>
    <s v="PRA341L/F"/>
    <x v="67"/>
    <n v="1381"/>
    <x v="2"/>
    <x v="14"/>
    <x v="4"/>
    <x v="4"/>
    <x v="0"/>
    <x v="1"/>
  </r>
  <r>
    <n v="2"/>
    <d v="2015-08-10T00:00:00"/>
    <x v="2"/>
    <s v="PRA344"/>
    <x v="67"/>
    <n v="2692"/>
    <x v="2"/>
    <x v="14"/>
    <x v="4"/>
    <x v="4"/>
    <x v="0"/>
    <x v="1"/>
  </r>
  <r>
    <n v="3"/>
    <d v="2015-08-10T00:00:00"/>
    <x v="2"/>
    <s v="PRA344"/>
    <x v="69"/>
    <n v="1802"/>
    <x v="2"/>
    <x v="14"/>
    <x v="4"/>
    <x v="4"/>
    <x v="0"/>
    <x v="1"/>
  </r>
  <r>
    <n v="1"/>
    <d v="2015-08-10T00:00:00"/>
    <x v="2"/>
    <s v="MRPNCP273"/>
    <x v="12"/>
    <n v="2588"/>
    <x v="3"/>
    <x v="1"/>
    <x v="1"/>
    <x v="4"/>
    <x v="0"/>
    <x v="1"/>
  </r>
  <r>
    <n v="1"/>
    <d v="2015-08-11T00:00:00"/>
    <x v="0"/>
    <s v="PR4H297"/>
    <x v="64"/>
    <n v="1908"/>
    <x v="5"/>
    <x v="0"/>
    <x v="0"/>
    <x v="4"/>
    <x v="0"/>
    <x v="1"/>
  </r>
  <r>
    <n v="1"/>
    <d v="2015-08-11T00:00:00"/>
    <x v="2"/>
    <s v="PRA344"/>
    <x v="69"/>
    <n v="4515"/>
    <x v="2"/>
    <x v="14"/>
    <x v="4"/>
    <x v="4"/>
    <x v="0"/>
    <x v="1"/>
  </r>
  <r>
    <n v="1"/>
    <d v="2015-08-11T00:00:00"/>
    <x v="2"/>
    <s v="PR4H343/339/347"/>
    <x v="72"/>
    <n v="843"/>
    <x v="4"/>
    <x v="0"/>
    <x v="0"/>
    <x v="4"/>
    <x v="0"/>
    <x v="1"/>
  </r>
  <r>
    <n v="2"/>
    <d v="2015-08-11T00:00:00"/>
    <x v="2"/>
    <s v="PR4H347"/>
    <x v="72"/>
    <n v="2444"/>
    <x v="4"/>
    <x v="0"/>
    <x v="0"/>
    <x v="4"/>
    <x v="0"/>
    <x v="1"/>
  </r>
  <r>
    <n v="3"/>
    <d v="2015-08-11T00:00:00"/>
    <x v="2"/>
    <s v="PR4H347"/>
    <x v="73"/>
    <n v="2120"/>
    <x v="4"/>
    <x v="0"/>
    <x v="0"/>
    <x v="4"/>
    <x v="0"/>
    <x v="1"/>
  </r>
  <r>
    <n v="1"/>
    <d v="2015-08-11T00:00:00"/>
    <x v="2"/>
    <s v="MRPNCP275"/>
    <x v="58"/>
    <n v="602"/>
    <x v="3"/>
    <x v="1"/>
    <x v="1"/>
    <x v="4"/>
    <x v="0"/>
    <x v="1"/>
  </r>
  <r>
    <n v="1"/>
    <d v="2015-08-12T00:00:00"/>
    <x v="0"/>
    <s v="MR0S276"/>
    <x v="51"/>
    <n v="704"/>
    <x v="1"/>
    <x v="12"/>
    <x v="3"/>
    <x v="4"/>
    <x v="0"/>
    <x v="1"/>
  </r>
  <r>
    <n v="2"/>
    <d v="2015-08-12T00:00:00"/>
    <x v="0"/>
    <s v="MRA277"/>
    <x v="62"/>
    <n v="2871"/>
    <x v="1"/>
    <x v="13"/>
    <x v="4"/>
    <x v="4"/>
    <x v="0"/>
    <x v="1"/>
  </r>
  <r>
    <n v="1"/>
    <d v="2015-08-12T00:00:00"/>
    <x v="2"/>
    <s v="PR4H347"/>
    <x v="73"/>
    <n v="976"/>
    <x v="4"/>
    <x v="0"/>
    <x v="0"/>
    <x v="4"/>
    <x v="0"/>
    <x v="1"/>
  </r>
  <r>
    <n v="2"/>
    <d v="2015-08-12T00:00:00"/>
    <x v="2"/>
    <s v="PR4H347"/>
    <x v="74"/>
    <n v="3231"/>
    <x v="4"/>
    <x v="0"/>
    <x v="0"/>
    <x v="4"/>
    <x v="0"/>
    <x v="1"/>
  </r>
  <r>
    <n v="3"/>
    <d v="2015-08-12T00:00:00"/>
    <x v="2"/>
    <s v="PR4H347"/>
    <x v="82"/>
    <n v="1376"/>
    <x v="4"/>
    <x v="0"/>
    <x v="0"/>
    <x v="4"/>
    <x v="0"/>
    <x v="1"/>
  </r>
  <r>
    <n v="1"/>
    <d v="2015-08-12T00:00:00"/>
    <x v="2"/>
    <s v="MRPNCP275"/>
    <x v="58"/>
    <n v="208"/>
    <x v="3"/>
    <x v="1"/>
    <x v="1"/>
    <x v="4"/>
    <x v="0"/>
    <x v="1"/>
  </r>
  <r>
    <n v="1"/>
    <d v="2015-08-13T00:00:00"/>
    <x v="0"/>
    <s v="MRA277"/>
    <x v="62"/>
    <n v="559"/>
    <x v="1"/>
    <x v="13"/>
    <x v="4"/>
    <x v="4"/>
    <x v="0"/>
    <x v="1"/>
  </r>
  <r>
    <n v="2"/>
    <d v="2015-08-13T00:00:00"/>
    <x v="0"/>
    <s v="MRA278"/>
    <x v="62"/>
    <n v="876"/>
    <x v="1"/>
    <x v="13"/>
    <x v="4"/>
    <x v="4"/>
    <x v="0"/>
    <x v="1"/>
  </r>
  <r>
    <n v="3"/>
    <d v="2015-08-13T00:00:00"/>
    <x v="0"/>
    <s v="MRA279"/>
    <x v="62"/>
    <n v="3196"/>
    <x v="1"/>
    <x v="13"/>
    <x v="4"/>
    <x v="4"/>
    <x v="0"/>
    <x v="1"/>
  </r>
  <r>
    <n v="4"/>
    <d v="2015-08-13T00:00:00"/>
    <x v="0"/>
    <s v="MRA279"/>
    <x v="60"/>
    <n v="438"/>
    <x v="1"/>
    <x v="13"/>
    <x v="4"/>
    <x v="4"/>
    <x v="0"/>
    <x v="1"/>
  </r>
  <r>
    <n v="1"/>
    <d v="2015-08-14T00:00:00"/>
    <x v="0"/>
    <s v="MRA279"/>
    <x v="60"/>
    <n v="1009"/>
    <x v="1"/>
    <x v="13"/>
    <x v="4"/>
    <x v="4"/>
    <x v="0"/>
    <x v="1"/>
  </r>
  <r>
    <n v="2"/>
    <d v="2015-08-14T00:00:00"/>
    <x v="0"/>
    <s v="MRPCK281"/>
    <x v="51"/>
    <n v="24"/>
    <x v="1"/>
    <x v="4"/>
    <x v="3"/>
    <x v="4"/>
    <x v="0"/>
    <x v="1"/>
  </r>
  <r>
    <n v="3"/>
    <d v="2015-08-14T00:00:00"/>
    <x v="0"/>
    <s v="LINE FLUSHING"/>
    <x v="12"/>
    <n v="20"/>
    <x v="1"/>
    <x v="21"/>
    <x v="1"/>
    <x v="4"/>
    <x v="0"/>
    <x v="1"/>
  </r>
  <r>
    <n v="4"/>
    <d v="2015-08-14T00:00:00"/>
    <x v="0"/>
    <s v="MR4H282"/>
    <x v="70"/>
    <n v="2359"/>
    <x v="1"/>
    <x v="0"/>
    <x v="0"/>
    <x v="4"/>
    <x v="0"/>
    <x v="1"/>
  </r>
  <r>
    <n v="1"/>
    <d v="2015-08-14T00:00:00"/>
    <x v="2"/>
    <s v="LINE FLUSH"/>
    <x v="37"/>
    <n v="20"/>
    <x v="3"/>
    <x v="21"/>
    <x v="1"/>
    <x v="4"/>
    <x v="0"/>
    <x v="1"/>
  </r>
  <r>
    <n v="1"/>
    <d v="2015-08-15T00:00:00"/>
    <x v="0"/>
    <s v="MR4H282"/>
    <x v="70"/>
    <n v="842"/>
    <x v="1"/>
    <x v="0"/>
    <x v="0"/>
    <x v="4"/>
    <x v="0"/>
    <x v="1"/>
  </r>
  <r>
    <n v="2"/>
    <d v="2015-08-15T00:00:00"/>
    <x v="0"/>
    <s v="MR4H283"/>
    <x v="70"/>
    <n v="893"/>
    <x v="1"/>
    <x v="0"/>
    <x v="0"/>
    <x v="4"/>
    <x v="0"/>
    <x v="1"/>
  </r>
  <r>
    <n v="1"/>
    <d v="2015-08-16T00:00:00"/>
    <x v="0"/>
    <s v="MR4H283"/>
    <x v="70"/>
    <n v="303"/>
    <x v="1"/>
    <x v="0"/>
    <x v="0"/>
    <x v="4"/>
    <x v="0"/>
    <x v="1"/>
  </r>
  <r>
    <n v="2"/>
    <d v="2015-08-16T00:00:00"/>
    <x v="0"/>
    <s v="MRPCK284"/>
    <x v="70"/>
    <n v="166"/>
    <x v="1"/>
    <x v="4"/>
    <x v="3"/>
    <x v="4"/>
    <x v="0"/>
    <x v="1"/>
  </r>
  <r>
    <n v="3"/>
    <d v="2015-08-16T00:00:00"/>
    <x v="0"/>
    <s v="MR4M285"/>
    <x v="68"/>
    <n v="5922"/>
    <x v="1"/>
    <x v="8"/>
    <x v="6"/>
    <x v="4"/>
    <x v="0"/>
    <x v="1"/>
  </r>
  <r>
    <n v="4"/>
    <d v="2015-08-16T00:00:00"/>
    <x v="0"/>
    <s v="MR4M285"/>
    <x v="59"/>
    <n v="1457"/>
    <x v="1"/>
    <x v="8"/>
    <x v="6"/>
    <x v="4"/>
    <x v="0"/>
    <x v="1"/>
  </r>
  <r>
    <n v="5"/>
    <d v="2015-08-16T00:00:00"/>
    <x v="0"/>
    <s v="MR4M286"/>
    <x v="59"/>
    <n v="946"/>
    <x v="1"/>
    <x v="8"/>
    <x v="6"/>
    <x v="4"/>
    <x v="0"/>
    <x v="1"/>
  </r>
  <r>
    <n v="1"/>
    <d v="2015-08-16T00:00:00"/>
    <x v="2"/>
    <s v="I/F4H/PCK"/>
    <x v="61"/>
    <n v="50"/>
    <x v="3"/>
    <x v="26"/>
    <x v="2"/>
    <x v="4"/>
    <x v="0"/>
    <x v="1"/>
  </r>
  <r>
    <n v="1"/>
    <d v="2015-08-17T00:00:00"/>
    <x v="0"/>
    <s v="MR4M286"/>
    <x v="59"/>
    <n v="4618"/>
    <x v="1"/>
    <x v="8"/>
    <x v="6"/>
    <x v="4"/>
    <x v="0"/>
    <x v="1"/>
  </r>
  <r>
    <n v="2"/>
    <d v="2015-08-17T00:00:00"/>
    <x v="0"/>
    <s v="MR4M286/PCK287"/>
    <x v="12"/>
    <n v="60"/>
    <x v="1"/>
    <x v="8"/>
    <x v="6"/>
    <x v="4"/>
    <x v="0"/>
    <x v="1"/>
  </r>
  <r>
    <n v="3"/>
    <d v="2015-08-17T00:00:00"/>
    <x v="0"/>
    <s v="MRPCK287"/>
    <x v="51"/>
    <n v="168"/>
    <x v="1"/>
    <x v="4"/>
    <x v="3"/>
    <x v="4"/>
    <x v="0"/>
    <x v="1"/>
  </r>
  <r>
    <n v="4"/>
    <d v="2015-08-17T00:00:00"/>
    <x v="0"/>
    <s v="MR4H288"/>
    <x v="64"/>
    <n v="2885"/>
    <x v="1"/>
    <x v="0"/>
    <x v="0"/>
    <x v="4"/>
    <x v="0"/>
    <x v="1"/>
  </r>
  <r>
    <n v="1"/>
    <d v="2015-08-17T00:00:00"/>
    <x v="2"/>
    <s v="MR4M286/PCK287"/>
    <x v="61"/>
    <n v="60"/>
    <x v="3"/>
    <x v="8"/>
    <x v="6"/>
    <x v="4"/>
    <x v="0"/>
    <x v="1"/>
  </r>
  <r>
    <n v="1"/>
    <d v="2015-08-18T00:00:00"/>
    <x v="0"/>
    <s v="MR4H288"/>
    <x v="64"/>
    <n v="3889"/>
    <x v="1"/>
    <x v="0"/>
    <x v="0"/>
    <x v="4"/>
    <x v="0"/>
    <x v="1"/>
  </r>
  <r>
    <n v="2"/>
    <d v="2015-08-18T00:00:00"/>
    <x v="0"/>
    <s v="MR4H289"/>
    <x v="64"/>
    <n v="3282"/>
    <x v="1"/>
    <x v="0"/>
    <x v="0"/>
    <x v="4"/>
    <x v="0"/>
    <x v="1"/>
  </r>
  <r>
    <n v="3"/>
    <d v="2015-08-18T00:00:00"/>
    <x v="0"/>
    <s v="MRPCK290/MRNS291"/>
    <x v="51"/>
    <n v="147"/>
    <x v="1"/>
    <x v="4"/>
    <x v="3"/>
    <x v="4"/>
    <x v="0"/>
    <x v="1"/>
  </r>
  <r>
    <n v="4"/>
    <d v="2015-08-18T00:00:00"/>
    <x v="0"/>
    <s v="MRPNCP292"/>
    <x v="12"/>
    <n v="2107"/>
    <x v="1"/>
    <x v="1"/>
    <x v="1"/>
    <x v="4"/>
    <x v="0"/>
    <x v="1"/>
  </r>
  <r>
    <n v="1"/>
    <d v="2015-08-18T00:00:00"/>
    <x v="2"/>
    <s v="LINE FLUSHING"/>
    <x v="65"/>
    <n v="7"/>
    <x v="2"/>
    <x v="21"/>
    <x v="2"/>
    <x v="4"/>
    <x v="0"/>
    <x v="1"/>
  </r>
  <r>
    <n v="2"/>
    <d v="2015-08-18T00:00:00"/>
    <x v="2"/>
    <s v="MR4H283"/>
    <x v="64"/>
    <n v="1997"/>
    <x v="2"/>
    <x v="0"/>
    <x v="0"/>
    <x v="4"/>
    <x v="0"/>
    <x v="1"/>
  </r>
  <r>
    <n v="3"/>
    <d v="2015-08-18T00:00:00"/>
    <x v="2"/>
    <s v="MR4H283"/>
    <x v="63"/>
    <n v="616"/>
    <x v="2"/>
    <x v="0"/>
    <x v="0"/>
    <x v="4"/>
    <x v="0"/>
    <x v="1"/>
  </r>
  <r>
    <n v="4"/>
    <d v="2015-08-18T00:00:00"/>
    <x v="2"/>
    <s v="MR4H282"/>
    <x v="63"/>
    <n v="176"/>
    <x v="2"/>
    <x v="0"/>
    <x v="0"/>
    <x v="4"/>
    <x v="0"/>
    <x v="1"/>
  </r>
  <r>
    <n v="1"/>
    <d v="2015-08-18T00:00:00"/>
    <x v="2"/>
    <s v="MR4H283"/>
    <x v="83"/>
    <n v="1438"/>
    <x v="4"/>
    <x v="0"/>
    <x v="0"/>
    <x v="4"/>
    <x v="0"/>
    <x v="1"/>
  </r>
  <r>
    <n v="1"/>
    <d v="2015-08-18T00:00:00"/>
    <x v="2"/>
    <s v="MRPNCP292"/>
    <x v="12"/>
    <n v="2107"/>
    <x v="3"/>
    <x v="1"/>
    <x v="1"/>
    <x v="4"/>
    <x v="0"/>
    <x v="1"/>
  </r>
  <r>
    <n v="1"/>
    <d v="2015-08-19T00:00:00"/>
    <x v="0"/>
    <s v="MR0S295"/>
    <x v="51"/>
    <n v="2759"/>
    <x v="1"/>
    <x v="12"/>
    <x v="3"/>
    <x v="4"/>
    <x v="0"/>
    <x v="1"/>
  </r>
  <r>
    <n v="2"/>
    <d v="2015-08-19T00:00:00"/>
    <x v="0"/>
    <s v="MRA296"/>
    <x v="60"/>
    <n v="574"/>
    <x v="1"/>
    <x v="13"/>
    <x v="4"/>
    <x v="4"/>
    <x v="0"/>
    <x v="1"/>
  </r>
  <r>
    <n v="1"/>
    <d v="2015-08-19T00:00:00"/>
    <x v="2"/>
    <s v="MR4H282"/>
    <x v="63"/>
    <n v="5472"/>
    <x v="2"/>
    <x v="0"/>
    <x v="0"/>
    <x v="4"/>
    <x v="0"/>
    <x v="1"/>
  </r>
  <r>
    <n v="1"/>
    <d v="2015-08-19T00:00:00"/>
    <x v="2"/>
    <s v="MR4H282"/>
    <x v="83"/>
    <n v="1419"/>
    <x v="4"/>
    <x v="0"/>
    <x v="0"/>
    <x v="4"/>
    <x v="0"/>
    <x v="1"/>
  </r>
  <r>
    <n v="1"/>
    <d v="2015-08-19T00:00:00"/>
    <x v="2"/>
    <s v="IF SRT"/>
    <x v="12"/>
    <n v="74"/>
    <x v="3"/>
    <x v="27"/>
    <x v="2"/>
    <x v="4"/>
    <x v="0"/>
    <x v="1"/>
  </r>
  <r>
    <n v="2"/>
    <d v="2015-08-19T00:00:00"/>
    <x v="2"/>
    <s v="MRPNCP294"/>
    <x v="12"/>
    <n v="1611"/>
    <x v="3"/>
    <x v="1"/>
    <x v="1"/>
    <x v="4"/>
    <x v="0"/>
    <x v="1"/>
  </r>
  <r>
    <n v="3"/>
    <d v="2015-08-19T00:00:00"/>
    <x v="2"/>
    <s v="LINE FLUSH"/>
    <x v="12"/>
    <n v="36"/>
    <x v="3"/>
    <x v="21"/>
    <x v="1"/>
    <x v="4"/>
    <x v="0"/>
    <x v="1"/>
  </r>
  <r>
    <n v="1"/>
    <d v="2015-08-20T00:00:00"/>
    <x v="0"/>
    <s v="MRA296"/>
    <x v="60"/>
    <n v="2301"/>
    <x v="1"/>
    <x v="13"/>
    <x v="4"/>
    <x v="4"/>
    <x v="0"/>
    <x v="1"/>
  </r>
  <r>
    <n v="2"/>
    <d v="2015-08-20T00:00:00"/>
    <x v="0"/>
    <s v="MRA297"/>
    <x v="60"/>
    <n v="191"/>
    <x v="1"/>
    <x v="13"/>
    <x v="4"/>
    <x v="4"/>
    <x v="0"/>
    <x v="1"/>
  </r>
  <r>
    <n v="3"/>
    <d v="2015-08-20T00:00:00"/>
    <x v="0"/>
    <s v="MRA297"/>
    <x v="62"/>
    <n v="6302"/>
    <x v="1"/>
    <x v="13"/>
    <x v="4"/>
    <x v="4"/>
    <x v="0"/>
    <x v="1"/>
  </r>
  <r>
    <n v="4"/>
    <d v="2015-08-20T00:00:00"/>
    <x v="0"/>
    <s v="MRA298"/>
    <x v="62"/>
    <n v="1539"/>
    <x v="1"/>
    <x v="13"/>
    <x v="4"/>
    <x v="4"/>
    <x v="0"/>
    <x v="1"/>
  </r>
  <r>
    <n v="1"/>
    <d v="2015-08-20T00:00:00"/>
    <x v="2"/>
    <s v="PR0S360"/>
    <x v="76"/>
    <n v="15"/>
    <x v="2"/>
    <x v="12"/>
    <x v="3"/>
    <x v="4"/>
    <x v="0"/>
    <x v="1"/>
  </r>
  <r>
    <n v="2"/>
    <d v="2015-08-20T00:00:00"/>
    <x v="2"/>
    <s v="PR0S360"/>
    <x v="51"/>
    <n v="338"/>
    <x v="2"/>
    <x v="12"/>
    <x v="3"/>
    <x v="4"/>
    <x v="0"/>
    <x v="1"/>
  </r>
  <r>
    <n v="3"/>
    <d v="2015-08-20T00:00:00"/>
    <x v="2"/>
    <s v="PRA362"/>
    <x v="67"/>
    <n v="1029"/>
    <x v="2"/>
    <x v="14"/>
    <x v="4"/>
    <x v="4"/>
    <x v="0"/>
    <x v="1"/>
  </r>
  <r>
    <n v="1"/>
    <d v="2015-08-21T00:00:00"/>
    <x v="2"/>
    <s v="PRA362"/>
    <x v="67"/>
    <n v="661"/>
    <x v="2"/>
    <x v="14"/>
    <x v="4"/>
    <x v="4"/>
    <x v="0"/>
    <x v="1"/>
  </r>
  <r>
    <n v="2"/>
    <d v="2015-08-21T00:00:00"/>
    <x v="2"/>
    <s v="PRA363"/>
    <x v="67"/>
    <n v="7515"/>
    <x v="2"/>
    <x v="14"/>
    <x v="4"/>
    <x v="4"/>
    <x v="0"/>
    <x v="1"/>
  </r>
  <r>
    <n v="3"/>
    <d v="2015-08-21T00:00:00"/>
    <x v="2"/>
    <s v="PRA363"/>
    <x v="69"/>
    <n v="2101"/>
    <x v="2"/>
    <x v="14"/>
    <x v="4"/>
    <x v="4"/>
    <x v="0"/>
    <x v="1"/>
  </r>
  <r>
    <n v="4"/>
    <d v="2015-08-21T00:00:00"/>
    <x v="2"/>
    <s v="PRA369"/>
    <x v="69"/>
    <n v="1783"/>
    <x v="2"/>
    <x v="14"/>
    <x v="4"/>
    <x v="4"/>
    <x v="0"/>
    <x v="1"/>
  </r>
  <r>
    <n v="1"/>
    <d v="2015-08-22T00:00:00"/>
    <x v="2"/>
    <s v="PRA369"/>
    <x v="69"/>
    <n v="792"/>
    <x v="2"/>
    <x v="14"/>
    <x v="4"/>
    <x v="4"/>
    <x v="0"/>
    <x v="1"/>
  </r>
  <r>
    <n v="1"/>
    <d v="2015-08-23T00:00:00"/>
    <x v="2"/>
    <s v="PRA369"/>
    <x v="60"/>
    <n v="6146"/>
    <x v="2"/>
    <x v="14"/>
    <x v="4"/>
    <x v="4"/>
    <x v="0"/>
    <x v="1"/>
  </r>
  <r>
    <n v="1"/>
    <d v="2015-08-24T00:00:00"/>
    <x v="0"/>
    <s v="MR0S299"/>
    <x v="51"/>
    <n v="645"/>
    <x v="1"/>
    <x v="12"/>
    <x v="3"/>
    <x v="4"/>
    <x v="0"/>
    <x v="1"/>
  </r>
  <r>
    <n v="2"/>
    <d v="2015-08-24T00:00:00"/>
    <x v="0"/>
    <s v="MRPCK300"/>
    <x v="51"/>
    <n v="96"/>
    <x v="1"/>
    <x v="4"/>
    <x v="3"/>
    <x v="4"/>
    <x v="0"/>
    <x v="1"/>
  </r>
  <r>
    <n v="3"/>
    <d v="2015-08-24T00:00:00"/>
    <x v="0"/>
    <s v="I/F"/>
    <x v="12"/>
    <n v="57"/>
    <x v="1"/>
    <x v="20"/>
    <x v="2"/>
    <x v="4"/>
    <x v="0"/>
    <x v="1"/>
  </r>
  <r>
    <n v="4"/>
    <d v="2015-08-24T00:00:00"/>
    <x v="0"/>
    <s v="MR4H301"/>
    <x v="70"/>
    <n v="3911"/>
    <x v="1"/>
    <x v="0"/>
    <x v="0"/>
    <x v="4"/>
    <x v="0"/>
    <x v="1"/>
  </r>
  <r>
    <n v="1"/>
    <d v="2015-08-24T00:00:00"/>
    <x v="2"/>
    <s v="PRA369"/>
    <x v="60"/>
    <n v="1395"/>
    <x v="2"/>
    <x v="14"/>
    <x v="4"/>
    <x v="4"/>
    <x v="0"/>
    <x v="1"/>
  </r>
  <r>
    <n v="2"/>
    <d v="2015-08-24T00:00:00"/>
    <x v="2"/>
    <s v="PRA370"/>
    <x v="60"/>
    <n v="707"/>
    <x v="2"/>
    <x v="14"/>
    <x v="4"/>
    <x v="4"/>
    <x v="0"/>
    <x v="1"/>
  </r>
  <r>
    <n v="1"/>
    <d v="2015-08-25T00:00:00"/>
    <x v="0"/>
    <s v="MR4H301"/>
    <x v="70"/>
    <n v="338"/>
    <x v="1"/>
    <x v="0"/>
    <x v="0"/>
    <x v="4"/>
    <x v="0"/>
    <x v="1"/>
  </r>
  <r>
    <n v="2"/>
    <d v="2015-08-25T00:00:00"/>
    <x v="0"/>
    <s v="MR4H302"/>
    <x v="70"/>
    <n v="6192"/>
    <x v="1"/>
    <x v="0"/>
    <x v="0"/>
    <x v="4"/>
    <x v="0"/>
    <x v="1"/>
  </r>
  <r>
    <n v="3"/>
    <d v="2015-08-25T00:00:00"/>
    <x v="0"/>
    <s v="MR4H302"/>
    <x v="63"/>
    <n v="1902"/>
    <x v="1"/>
    <x v="0"/>
    <x v="0"/>
    <x v="4"/>
    <x v="0"/>
    <x v="1"/>
  </r>
  <r>
    <n v="4"/>
    <d v="2015-08-25T00:00:00"/>
    <x v="0"/>
    <s v="MR4H302"/>
    <x v="70"/>
    <n v="434"/>
    <x v="1"/>
    <x v="0"/>
    <x v="0"/>
    <x v="4"/>
    <x v="0"/>
    <x v="1"/>
  </r>
  <r>
    <n v="1"/>
    <d v="2015-08-25T00:00:00"/>
    <x v="2"/>
    <s v="PRA370"/>
    <x v="69"/>
    <n v="3324"/>
    <x v="2"/>
    <x v="14"/>
    <x v="4"/>
    <x v="4"/>
    <x v="0"/>
    <x v="1"/>
  </r>
  <r>
    <n v="2"/>
    <d v="2015-08-25T00:00:00"/>
    <x v="2"/>
    <s v="PRA376"/>
    <x v="69"/>
    <n v="101"/>
    <x v="2"/>
    <x v="14"/>
    <x v="4"/>
    <x v="4"/>
    <x v="0"/>
    <x v="1"/>
  </r>
  <r>
    <n v="1"/>
    <d v="2015-08-26T00:00:00"/>
    <x v="0"/>
    <s v="MR4H302"/>
    <x v="70"/>
    <n v="43"/>
    <x v="1"/>
    <x v="0"/>
    <x v="0"/>
    <x v="4"/>
    <x v="0"/>
    <x v="1"/>
  </r>
  <r>
    <n v="2"/>
    <d v="2015-08-26T00:00:00"/>
    <x v="0"/>
    <s v="MRPCK303"/>
    <x v="51"/>
    <n v="132"/>
    <x v="1"/>
    <x v="4"/>
    <x v="3"/>
    <x v="4"/>
    <x v="0"/>
    <x v="1"/>
  </r>
  <r>
    <n v="3"/>
    <d v="2015-08-26T00:00:00"/>
    <x v="0"/>
    <s v="MR4M304"/>
    <x v="66"/>
    <n v="5839"/>
    <x v="1"/>
    <x v="8"/>
    <x v="6"/>
    <x v="4"/>
    <x v="0"/>
    <x v="1"/>
  </r>
  <r>
    <n v="4"/>
    <d v="2015-08-26T00:00:00"/>
    <x v="0"/>
    <s v="MR4M304"/>
    <x v="59"/>
    <n v="1558"/>
    <x v="1"/>
    <x v="8"/>
    <x v="6"/>
    <x v="4"/>
    <x v="0"/>
    <x v="1"/>
  </r>
  <r>
    <n v="5"/>
    <d v="2015-08-26T00:00:00"/>
    <x v="0"/>
    <s v="MR4M305"/>
    <x v="68"/>
    <n v="2180"/>
    <x v="1"/>
    <x v="8"/>
    <x v="6"/>
    <x v="4"/>
    <x v="0"/>
    <x v="1"/>
  </r>
  <r>
    <n v="6"/>
    <d v="2015-08-26T00:00:00"/>
    <x v="0"/>
    <s v="MR4M306"/>
    <x v="59"/>
    <n v="1774"/>
    <x v="1"/>
    <x v="8"/>
    <x v="6"/>
    <x v="4"/>
    <x v="0"/>
    <x v="1"/>
  </r>
  <r>
    <n v="1"/>
    <d v="2015-08-26T00:00:00"/>
    <x v="2"/>
    <s v="PRA376"/>
    <x v="69"/>
    <n v="2318"/>
    <x v="2"/>
    <x v="14"/>
    <x v="4"/>
    <x v="4"/>
    <x v="0"/>
    <x v="1"/>
  </r>
  <r>
    <n v="1"/>
    <d v="2015-08-27T00:00:00"/>
    <x v="0"/>
    <s v="MR4M306"/>
    <x v="59"/>
    <n v="2594"/>
    <x v="1"/>
    <x v="8"/>
    <x v="6"/>
    <x v="4"/>
    <x v="0"/>
    <x v="1"/>
  </r>
  <r>
    <n v="2"/>
    <d v="2015-08-27T00:00:00"/>
    <x v="0"/>
    <s v="I/F"/>
    <x v="12"/>
    <n v="33"/>
    <x v="1"/>
    <x v="20"/>
    <x v="2"/>
    <x v="4"/>
    <x v="0"/>
    <x v="1"/>
  </r>
  <r>
    <n v="1"/>
    <d v="2015-08-27T00:00:00"/>
    <x v="2"/>
    <s v="PRA376"/>
    <x v="60"/>
    <n v="4951"/>
    <x v="2"/>
    <x v="14"/>
    <x v="4"/>
    <x v="4"/>
    <x v="0"/>
    <x v="1"/>
  </r>
  <r>
    <n v="2"/>
    <d v="2015-08-27T00:00:00"/>
    <x v="2"/>
    <s v="PRA376"/>
    <x v="67"/>
    <n v="766"/>
    <x v="2"/>
    <x v="14"/>
    <x v="4"/>
    <x v="4"/>
    <x v="0"/>
    <x v="1"/>
  </r>
  <r>
    <n v="1"/>
    <d v="2015-08-27T00:00:00"/>
    <x v="2"/>
    <s v="I/F"/>
    <x v="84"/>
    <n v="33"/>
    <x v="3"/>
    <x v="20"/>
    <x v="2"/>
    <x v="4"/>
    <x v="0"/>
    <x v="1"/>
  </r>
  <r>
    <n v="1"/>
    <d v="2015-08-28T00:00:00"/>
    <x v="2"/>
    <s v="PRA376"/>
    <x v="67"/>
    <n v="92"/>
    <x v="2"/>
    <x v="14"/>
    <x v="4"/>
    <x v="4"/>
    <x v="0"/>
    <x v="1"/>
  </r>
  <r>
    <n v="2"/>
    <d v="2015-08-28T00:00:00"/>
    <x v="2"/>
    <s v="PRA380"/>
    <x v="67"/>
    <n v="5789"/>
    <x v="2"/>
    <x v="14"/>
    <x v="4"/>
    <x v="4"/>
    <x v="0"/>
    <x v="1"/>
  </r>
  <r>
    <n v="3"/>
    <d v="2015-08-28T00:00:00"/>
    <x v="2"/>
    <s v="PRA384"/>
    <x v="67"/>
    <n v="2528"/>
    <x v="2"/>
    <x v="14"/>
    <x v="4"/>
    <x v="4"/>
    <x v="0"/>
    <x v="1"/>
  </r>
  <r>
    <n v="4"/>
    <d v="2015-08-28T00:00:00"/>
    <x v="2"/>
    <s v="PRA384"/>
    <x v="69"/>
    <n v="1941"/>
    <x v="2"/>
    <x v="14"/>
    <x v="4"/>
    <x v="4"/>
    <x v="0"/>
    <x v="1"/>
  </r>
  <r>
    <n v="1"/>
    <d v="2015-08-29T00:00:00"/>
    <x v="2"/>
    <s v="PRA384"/>
    <x v="69"/>
    <n v="2963"/>
    <x v="2"/>
    <x v="14"/>
    <x v="4"/>
    <x v="4"/>
    <x v="0"/>
    <x v="1"/>
  </r>
  <r>
    <n v="1"/>
    <d v="2015-08-29T00:00:00"/>
    <x v="2"/>
    <s v="I/F"/>
    <x v="82"/>
    <n v="20"/>
    <x v="4"/>
    <x v="20"/>
    <x v="2"/>
    <x v="4"/>
    <x v="0"/>
    <x v="1"/>
  </r>
  <r>
    <n v="2"/>
    <d v="2015-08-29T00:00:00"/>
    <x v="2"/>
    <s v="PRPCK377"/>
    <x v="71"/>
    <n v="167"/>
    <x v="4"/>
    <x v="4"/>
    <x v="3"/>
    <x v="4"/>
    <x v="0"/>
    <x v="1"/>
  </r>
  <r>
    <n v="3"/>
    <d v="2015-08-29T00:00:00"/>
    <x v="2"/>
    <s v="PR4M371"/>
    <x v="49"/>
    <n v="842"/>
    <x v="4"/>
    <x v="8"/>
    <x v="6"/>
    <x v="4"/>
    <x v="0"/>
    <x v="1"/>
  </r>
  <r>
    <n v="4"/>
    <d v="2015-08-29T00:00:00"/>
    <x v="2"/>
    <s v="PR4M383"/>
    <x v="49"/>
    <n v="3214"/>
    <x v="4"/>
    <x v="8"/>
    <x v="6"/>
    <x v="4"/>
    <x v="0"/>
    <x v="1"/>
  </r>
  <r>
    <n v="5"/>
    <d v="2015-08-29T00:00:00"/>
    <x v="2"/>
    <s v="PR4M383"/>
    <x v="44"/>
    <n v="997"/>
    <x v="4"/>
    <x v="8"/>
    <x v="6"/>
    <x v="4"/>
    <x v="0"/>
    <x v="1"/>
  </r>
  <r>
    <n v="1"/>
    <d v="2015-08-30T00:00:00"/>
    <x v="2"/>
    <s v="PRA384"/>
    <x v="69"/>
    <n v="1226"/>
    <x v="2"/>
    <x v="14"/>
    <x v="4"/>
    <x v="4"/>
    <x v="0"/>
    <x v="1"/>
  </r>
  <r>
    <n v="2"/>
    <d v="2015-08-30T00:00:00"/>
    <x v="2"/>
    <s v="OSKO"/>
    <x v="51"/>
    <n v="485"/>
    <x v="2"/>
    <x v="28"/>
    <x v="3"/>
    <x v="4"/>
    <x v="0"/>
    <x v="1"/>
  </r>
  <r>
    <n v="3"/>
    <d v="2015-08-30T00:00:00"/>
    <x v="2"/>
    <s v="PRPCK377"/>
    <x v="51"/>
    <n v="98"/>
    <x v="2"/>
    <x v="4"/>
    <x v="3"/>
    <x v="4"/>
    <x v="0"/>
    <x v="1"/>
  </r>
  <r>
    <n v="4"/>
    <d v="2015-08-30T00:00:00"/>
    <x v="2"/>
    <s v="I/FSK0/MS"/>
    <x v="65"/>
    <n v="46"/>
    <x v="2"/>
    <x v="29"/>
    <x v="2"/>
    <x v="4"/>
    <x v="0"/>
    <x v="1"/>
  </r>
  <r>
    <n v="5"/>
    <d v="2015-08-30T00:00:00"/>
    <x v="2"/>
    <s v="PRNS378"/>
    <x v="51"/>
    <n v="239"/>
    <x v="2"/>
    <x v="3"/>
    <x v="3"/>
    <x v="4"/>
    <x v="0"/>
    <x v="1"/>
  </r>
  <r>
    <n v="6"/>
    <d v="2015-08-30T00:00:00"/>
    <x v="2"/>
    <s v="PRNS388"/>
    <x v="51"/>
    <n v="181"/>
    <x v="2"/>
    <x v="3"/>
    <x v="3"/>
    <x v="4"/>
    <x v="0"/>
    <x v="1"/>
  </r>
  <r>
    <n v="1"/>
    <d v="2015-08-30T00:00:00"/>
    <x v="2"/>
    <s v="PR4M383"/>
    <x v="44"/>
    <n v="337"/>
    <x v="4"/>
    <x v="8"/>
    <x v="6"/>
    <x v="4"/>
    <x v="0"/>
    <x v="1"/>
  </r>
  <r>
    <n v="2"/>
    <d v="2015-08-30T00:00:00"/>
    <x v="2"/>
    <s v="PR4M383"/>
    <x v="75"/>
    <n v="566"/>
    <x v="4"/>
    <x v="8"/>
    <x v="6"/>
    <x v="4"/>
    <x v="0"/>
    <x v="1"/>
  </r>
  <r>
    <n v="3"/>
    <d v="2015-08-30T00:00:00"/>
    <x v="2"/>
    <s v="PR4M386"/>
    <x v="75"/>
    <n v="3340"/>
    <x v="4"/>
    <x v="8"/>
    <x v="6"/>
    <x v="4"/>
    <x v="0"/>
    <x v="1"/>
  </r>
  <r>
    <n v="4"/>
    <d v="2015-08-30T00:00:00"/>
    <x v="2"/>
    <s v="PRPCK377"/>
    <x v="71"/>
    <n v="20"/>
    <x v="4"/>
    <x v="4"/>
    <x v="3"/>
    <x v="4"/>
    <x v="0"/>
    <x v="1"/>
  </r>
  <r>
    <n v="1"/>
    <d v="2015-08-31T00:00:00"/>
    <x v="0"/>
    <s v="LINE FLUSH"/>
    <x v="37"/>
    <n v="49"/>
    <x v="1"/>
    <x v="21"/>
    <x v="1"/>
    <x v="4"/>
    <x v="0"/>
    <x v="1"/>
  </r>
  <r>
    <n v="2"/>
    <d v="2015-08-31T00:00:00"/>
    <x v="0"/>
    <s v="MR4H314"/>
    <x v="64"/>
    <n v="5382"/>
    <x v="1"/>
    <x v="0"/>
    <x v="0"/>
    <x v="4"/>
    <x v="0"/>
    <x v="1"/>
  </r>
  <r>
    <n v="1"/>
    <d v="2015-08-31T00:00:00"/>
    <x v="2"/>
    <s v="PRNS388"/>
    <x v="51"/>
    <n v="852"/>
    <x v="2"/>
    <x v="3"/>
    <x v="3"/>
    <x v="4"/>
    <x v="0"/>
    <x v="1"/>
  </r>
  <r>
    <n v="2"/>
    <d v="2015-08-31T00:00:00"/>
    <x v="2"/>
    <s v="PR0S389 "/>
    <x v="51"/>
    <n v="450"/>
    <x v="2"/>
    <x v="12"/>
    <x v="3"/>
    <x v="4"/>
    <x v="0"/>
    <x v="1"/>
  </r>
  <r>
    <n v="3"/>
    <d v="2015-08-31T00:00:00"/>
    <x v="2"/>
    <s v="PR0S390"/>
    <x v="51"/>
    <n v="572"/>
    <x v="2"/>
    <x v="12"/>
    <x v="3"/>
    <x v="4"/>
    <x v="0"/>
    <x v="1"/>
  </r>
  <r>
    <n v="4"/>
    <d v="2015-08-31T00:00:00"/>
    <x v="2"/>
    <s v="PRA391"/>
    <x v="60"/>
    <n v="49"/>
    <x v="2"/>
    <x v="14"/>
    <x v="4"/>
    <x v="4"/>
    <x v="0"/>
    <x v="1"/>
  </r>
  <r>
    <n v="1"/>
    <d v="2015-08-31T00:00:00"/>
    <x v="2"/>
    <s v="LINE FLUSH"/>
    <x v="37"/>
    <n v="49"/>
    <x v="3"/>
    <x v="21"/>
    <x v="1"/>
    <x v="4"/>
    <x v="0"/>
    <x v="1"/>
  </r>
  <r>
    <n v="1"/>
    <d v="2015-09-01T00:00:00"/>
    <x v="0"/>
    <s v="MR4H314"/>
    <x v="64"/>
    <n v="2034"/>
    <x v="1"/>
    <x v="0"/>
    <x v="0"/>
    <x v="5"/>
    <x v="0"/>
    <x v="1"/>
  </r>
  <r>
    <n v="1"/>
    <d v="2015-09-01T00:00:00"/>
    <x v="2"/>
    <s v="PRA391"/>
    <x v="60"/>
    <n v="8065"/>
    <x v="2"/>
    <x v="14"/>
    <x v="4"/>
    <x v="5"/>
    <x v="0"/>
    <x v="1"/>
  </r>
  <r>
    <n v="1"/>
    <d v="2015-09-02T00:00:00"/>
    <x v="0"/>
    <s v="MR4H314"/>
    <x v="64"/>
    <n v="29"/>
    <x v="1"/>
    <x v="0"/>
    <x v="0"/>
    <x v="5"/>
    <x v="0"/>
    <x v="1"/>
  </r>
  <r>
    <n v="2"/>
    <d v="2015-09-02T00:00:00"/>
    <x v="0"/>
    <s v="I/F"/>
    <x v="12"/>
    <n v="40"/>
    <x v="1"/>
    <x v="20"/>
    <x v="2"/>
    <x v="5"/>
    <x v="0"/>
    <x v="1"/>
  </r>
  <r>
    <n v="3"/>
    <d v="2015-09-02T00:00:00"/>
    <x v="0"/>
    <s v="MR4M316"/>
    <x v="66"/>
    <n v="3160"/>
    <x v="1"/>
    <x v="8"/>
    <x v="6"/>
    <x v="5"/>
    <x v="0"/>
    <x v="1"/>
  </r>
  <r>
    <n v="4"/>
    <d v="2015-09-02T00:00:00"/>
    <x v="0"/>
    <s v="MR4M317"/>
    <x v="66"/>
    <n v="1807"/>
    <x v="1"/>
    <x v="8"/>
    <x v="6"/>
    <x v="5"/>
    <x v="0"/>
    <x v="1"/>
  </r>
  <r>
    <n v="5"/>
    <d v="2015-09-02T00:00:00"/>
    <x v="0"/>
    <s v="MR4M318"/>
    <x v="66"/>
    <n v="843"/>
    <x v="1"/>
    <x v="8"/>
    <x v="6"/>
    <x v="5"/>
    <x v="0"/>
    <x v="1"/>
  </r>
  <r>
    <n v="6"/>
    <d v="2015-09-02T00:00:00"/>
    <x v="0"/>
    <s v="MR4M318"/>
    <x v="59"/>
    <n v="3919"/>
    <x v="1"/>
    <x v="8"/>
    <x v="6"/>
    <x v="5"/>
    <x v="0"/>
    <x v="1"/>
  </r>
  <r>
    <n v="1"/>
    <d v="2015-09-02T00:00:00"/>
    <x v="2"/>
    <s v="I/F"/>
    <x v="12"/>
    <n v="40"/>
    <x v="3"/>
    <x v="20"/>
    <x v="2"/>
    <x v="5"/>
    <x v="0"/>
    <x v="1"/>
  </r>
  <r>
    <n v="1"/>
    <d v="2015-09-03T00:00:00"/>
    <x v="0"/>
    <s v="MR4M318"/>
    <x v="59"/>
    <n v="2584"/>
    <x v="1"/>
    <x v="8"/>
    <x v="6"/>
    <x v="5"/>
    <x v="0"/>
    <x v="1"/>
  </r>
  <r>
    <n v="2"/>
    <d v="2015-09-03T00:00:00"/>
    <x v="0"/>
    <s v="MR4M319"/>
    <x v="59"/>
    <n v="154"/>
    <x v="1"/>
    <x v="8"/>
    <x v="6"/>
    <x v="5"/>
    <x v="0"/>
    <x v="1"/>
  </r>
  <r>
    <n v="3"/>
    <d v="2015-09-03T00:00:00"/>
    <x v="0"/>
    <s v="MR4M319"/>
    <x v="68"/>
    <n v="5468"/>
    <x v="1"/>
    <x v="8"/>
    <x v="6"/>
    <x v="5"/>
    <x v="0"/>
    <x v="1"/>
  </r>
  <r>
    <n v="1"/>
    <d v="2015-09-03T00:00:00"/>
    <x v="2"/>
    <s v="PRA391LF"/>
    <x v="62"/>
    <n v="1541"/>
    <x v="2"/>
    <x v="14"/>
    <x v="4"/>
    <x v="5"/>
    <x v="0"/>
    <x v="1"/>
  </r>
  <r>
    <n v="2"/>
    <d v="2015-09-03T00:00:00"/>
    <x v="2"/>
    <s v="PRA395"/>
    <x v="62"/>
    <n v="6304"/>
    <x v="2"/>
    <x v="14"/>
    <x v="4"/>
    <x v="5"/>
    <x v="0"/>
    <x v="1"/>
  </r>
  <r>
    <n v="1"/>
    <d v="2015-09-04T00:00:00"/>
    <x v="0"/>
    <s v="MRPNCP322"/>
    <x v="12"/>
    <n v="795"/>
    <x v="1"/>
    <x v="1"/>
    <x v="1"/>
    <x v="5"/>
    <x v="0"/>
    <x v="1"/>
  </r>
  <r>
    <n v="1"/>
    <d v="2015-09-04T00:00:00"/>
    <x v="2"/>
    <s v="PRA395 LF"/>
    <x v="62"/>
    <n v="305"/>
    <x v="2"/>
    <x v="14"/>
    <x v="4"/>
    <x v="5"/>
    <x v="0"/>
    <x v="1"/>
  </r>
  <r>
    <n v="2"/>
    <d v="2015-09-04T00:00:00"/>
    <x v="2"/>
    <s v="PRA395 LF"/>
    <x v="67"/>
    <n v="3483"/>
    <x v="2"/>
    <x v="14"/>
    <x v="4"/>
    <x v="5"/>
    <x v="0"/>
    <x v="1"/>
  </r>
  <r>
    <n v="3"/>
    <d v="2015-09-04T00:00:00"/>
    <x v="2"/>
    <s v="PRA400"/>
    <x v="67"/>
    <n v="2837"/>
    <x v="2"/>
    <x v="16"/>
    <x v="4"/>
    <x v="5"/>
    <x v="0"/>
    <x v="1"/>
  </r>
  <r>
    <n v="1"/>
    <d v="2015-09-04T00:00:00"/>
    <x v="2"/>
    <s v="MRPNCP322"/>
    <x v="12"/>
    <n v="795"/>
    <x v="3"/>
    <x v="1"/>
    <x v="1"/>
    <x v="5"/>
    <x v="0"/>
    <x v="1"/>
  </r>
  <r>
    <n v="1"/>
    <d v="2015-09-05T00:00:00"/>
    <x v="0"/>
    <s v="MR0S323"/>
    <x v="51"/>
    <n v="2743"/>
    <x v="1"/>
    <x v="12"/>
    <x v="3"/>
    <x v="5"/>
    <x v="0"/>
    <x v="1"/>
  </r>
  <r>
    <n v="2"/>
    <d v="2015-09-05T00:00:00"/>
    <x v="0"/>
    <s v="MRA324"/>
    <x v="60"/>
    <n v="2379"/>
    <x v="1"/>
    <x v="14"/>
    <x v="4"/>
    <x v="5"/>
    <x v="0"/>
    <x v="1"/>
  </r>
  <r>
    <n v="1"/>
    <d v="2015-09-05T00:00:00"/>
    <x v="0"/>
    <s v="PR4H297"/>
    <x v="68"/>
    <n v="1377"/>
    <x v="5"/>
    <x v="0"/>
    <x v="0"/>
    <x v="5"/>
    <x v="0"/>
    <x v="1"/>
  </r>
  <r>
    <n v="2"/>
    <d v="2015-09-05T00:00:00"/>
    <x v="0"/>
    <s v="PR4H299"/>
    <x v="68"/>
    <n v="484"/>
    <x v="5"/>
    <x v="0"/>
    <x v="0"/>
    <x v="5"/>
    <x v="0"/>
    <x v="1"/>
  </r>
  <r>
    <n v="3"/>
    <d v="2015-09-05T00:00:00"/>
    <x v="0"/>
    <s v="PR4H339/343"/>
    <x v="68"/>
    <n v="835"/>
    <x v="5"/>
    <x v="0"/>
    <x v="0"/>
    <x v="5"/>
    <x v="0"/>
    <x v="1"/>
  </r>
  <r>
    <n v="4"/>
    <d v="2015-09-05T00:00:00"/>
    <x v="0"/>
    <s v="PR4H343"/>
    <x v="68"/>
    <n v="115"/>
    <x v="5"/>
    <x v="0"/>
    <x v="0"/>
    <x v="5"/>
    <x v="0"/>
    <x v="1"/>
  </r>
  <r>
    <n v="5"/>
    <d v="2015-09-05T00:00:00"/>
    <x v="0"/>
    <s v="PR4H347"/>
    <x v="68"/>
    <n v="632"/>
    <x v="5"/>
    <x v="0"/>
    <x v="0"/>
    <x v="5"/>
    <x v="0"/>
    <x v="1"/>
  </r>
  <r>
    <n v="1"/>
    <d v="2015-09-05T00:00:00"/>
    <x v="2"/>
    <s v="PRA400"/>
    <x v="67"/>
    <n v="1877"/>
    <x v="2"/>
    <x v="16"/>
    <x v="4"/>
    <x v="5"/>
    <x v="0"/>
    <x v="1"/>
  </r>
  <r>
    <n v="2"/>
    <d v="2015-09-05T00:00:00"/>
    <x v="2"/>
    <s v="PRA400"/>
    <x v="69"/>
    <n v="2414"/>
    <x v="2"/>
    <x v="16"/>
    <x v="4"/>
    <x v="5"/>
    <x v="0"/>
    <x v="1"/>
  </r>
  <r>
    <n v="1"/>
    <d v="2015-09-05T00:00:00"/>
    <x v="2"/>
    <s v="PRPCK401"/>
    <x v="71"/>
    <n v="76"/>
    <x v="4"/>
    <x v="4"/>
    <x v="3"/>
    <x v="5"/>
    <x v="0"/>
    <x v="1"/>
  </r>
  <r>
    <n v="2"/>
    <d v="2015-09-05T00:00:00"/>
    <x v="2"/>
    <s v="PR IF 4H/PCK"/>
    <x v="72"/>
    <n v="47"/>
    <x v="4"/>
    <x v="2"/>
    <x v="2"/>
    <x v="5"/>
    <x v="0"/>
    <x v="1"/>
  </r>
  <r>
    <n v="3"/>
    <d v="2015-09-05T00:00:00"/>
    <x v="2"/>
    <s v="PR IF 4H/PCK"/>
    <x v="85"/>
    <n v="19"/>
    <x v="4"/>
    <x v="2"/>
    <x v="2"/>
    <x v="5"/>
    <x v="0"/>
    <x v="1"/>
  </r>
  <r>
    <n v="4"/>
    <d v="2015-09-05T00:00:00"/>
    <x v="2"/>
    <s v="PR IF 4H/PCK"/>
    <x v="76"/>
    <n v="18"/>
    <x v="4"/>
    <x v="2"/>
    <x v="2"/>
    <x v="5"/>
    <x v="0"/>
    <x v="1"/>
  </r>
  <r>
    <n v="5"/>
    <d v="2015-09-05T00:00:00"/>
    <x v="2"/>
    <s v="PR4H398"/>
    <x v="85"/>
    <n v="1927"/>
    <x v="4"/>
    <x v="0"/>
    <x v="0"/>
    <x v="5"/>
    <x v="0"/>
    <x v="1"/>
  </r>
  <r>
    <n v="1"/>
    <d v="2015-09-05T00:00:00"/>
    <x v="2"/>
    <s v="MRPNCP322"/>
    <x v="84"/>
    <n v="38"/>
    <x v="3"/>
    <x v="1"/>
    <x v="1"/>
    <x v="5"/>
    <x v="0"/>
    <x v="1"/>
  </r>
  <r>
    <n v="1"/>
    <d v="2015-09-06T00:00:00"/>
    <x v="0"/>
    <s v="MRA324"/>
    <x v="60"/>
    <n v="4589"/>
    <x v="1"/>
    <x v="14"/>
    <x v="4"/>
    <x v="5"/>
    <x v="0"/>
    <x v="1"/>
  </r>
  <r>
    <n v="2"/>
    <d v="2015-09-06T00:00:00"/>
    <x v="0"/>
    <s v="MRA324"/>
    <x v="62"/>
    <n v="290"/>
    <x v="1"/>
    <x v="14"/>
    <x v="4"/>
    <x v="5"/>
    <x v="0"/>
    <x v="1"/>
  </r>
  <r>
    <n v="3"/>
    <d v="2015-09-06T00:00:00"/>
    <x v="0"/>
    <s v="MRA325"/>
    <x v="62"/>
    <n v="5263"/>
    <x v="1"/>
    <x v="14"/>
    <x v="4"/>
    <x v="5"/>
    <x v="0"/>
    <x v="1"/>
  </r>
  <r>
    <n v="1"/>
    <d v="2015-09-06T00:00:00"/>
    <x v="2"/>
    <s v="PR4H398"/>
    <x v="85"/>
    <n v="434"/>
    <x v="4"/>
    <x v="0"/>
    <x v="0"/>
    <x v="5"/>
    <x v="0"/>
    <x v="1"/>
  </r>
  <r>
    <n v="2"/>
    <d v="2015-09-06T00:00:00"/>
    <x v="2"/>
    <s v="PR4H403"/>
    <x v="85"/>
    <n v="475"/>
    <x v="4"/>
    <x v="0"/>
    <x v="0"/>
    <x v="5"/>
    <x v="0"/>
    <x v="1"/>
  </r>
  <r>
    <n v="3"/>
    <d v="2015-09-06T00:00:00"/>
    <x v="2"/>
    <s v="PR4H404"/>
    <x v="85"/>
    <n v="173"/>
    <x v="4"/>
    <x v="0"/>
    <x v="0"/>
    <x v="5"/>
    <x v="0"/>
    <x v="1"/>
  </r>
  <r>
    <n v="4"/>
    <d v="2015-09-06T00:00:00"/>
    <x v="2"/>
    <s v="PR4H404"/>
    <x v="72"/>
    <n v="704"/>
    <x v="4"/>
    <x v="0"/>
    <x v="0"/>
    <x v="5"/>
    <x v="0"/>
    <x v="1"/>
  </r>
  <r>
    <n v="5"/>
    <d v="2015-09-06T00:00:00"/>
    <x v="2"/>
    <s v="PR4H404"/>
    <x v="82"/>
    <n v="2926"/>
    <x v="4"/>
    <x v="0"/>
    <x v="0"/>
    <x v="5"/>
    <x v="0"/>
    <x v="1"/>
  </r>
  <r>
    <n v="6"/>
    <d v="2015-09-06T00:00:00"/>
    <x v="2"/>
    <s v="PR4H404"/>
    <x v="72"/>
    <n v="424"/>
    <x v="4"/>
    <x v="0"/>
    <x v="0"/>
    <x v="5"/>
    <x v="0"/>
    <x v="1"/>
  </r>
  <r>
    <n v="1"/>
    <d v="2015-09-07T00:00:00"/>
    <x v="0"/>
    <s v="MRA325"/>
    <x v="62"/>
    <n v="632"/>
    <x v="1"/>
    <x v="14"/>
    <x v="4"/>
    <x v="5"/>
    <x v="0"/>
    <x v="1"/>
  </r>
  <r>
    <n v="1"/>
    <d v="2015-09-07T00:00:00"/>
    <x v="0"/>
    <s v="PR4H347"/>
    <x v="70"/>
    <n v="337"/>
    <x v="5"/>
    <x v="0"/>
    <x v="0"/>
    <x v="5"/>
    <x v="0"/>
    <x v="1"/>
  </r>
  <r>
    <n v="2"/>
    <d v="2015-09-07T00:00:00"/>
    <x v="0"/>
    <s v="PR4H398"/>
    <x v="70"/>
    <n v="1356"/>
    <x v="5"/>
    <x v="0"/>
    <x v="0"/>
    <x v="5"/>
    <x v="0"/>
    <x v="1"/>
  </r>
  <r>
    <n v="1"/>
    <d v="2015-09-07T00:00:00"/>
    <x v="2"/>
    <s v="PRA400"/>
    <x v="69"/>
    <n v="1212"/>
    <x v="2"/>
    <x v="16"/>
    <x v="4"/>
    <x v="5"/>
    <x v="0"/>
    <x v="1"/>
  </r>
  <r>
    <n v="2"/>
    <d v="2015-09-07T00:00:00"/>
    <x v="2"/>
    <s v="PR0S402"/>
    <x v="13"/>
    <n v="371"/>
    <x v="2"/>
    <x v="12"/>
    <x v="3"/>
    <x v="5"/>
    <x v="0"/>
    <x v="1"/>
  </r>
  <r>
    <n v="3"/>
    <d v="2015-09-07T00:00:00"/>
    <x v="2"/>
    <s v="PRPCK401"/>
    <x v="13"/>
    <n v="225"/>
    <x v="2"/>
    <x v="4"/>
    <x v="3"/>
    <x v="5"/>
    <x v="0"/>
    <x v="1"/>
  </r>
  <r>
    <n v="4"/>
    <d v="2015-09-07T00:00:00"/>
    <x v="2"/>
    <s v="4H/PCK"/>
    <x v="86"/>
    <n v="56"/>
    <x v="2"/>
    <x v="30"/>
    <x v="2"/>
    <x v="5"/>
    <x v="0"/>
    <x v="1"/>
  </r>
  <r>
    <n v="5"/>
    <d v="2015-09-07T00:00:00"/>
    <x v="2"/>
    <s v="PRPCK401"/>
    <x v="13"/>
    <n v="240"/>
    <x v="2"/>
    <x v="4"/>
    <x v="3"/>
    <x v="5"/>
    <x v="0"/>
    <x v="1"/>
  </r>
  <r>
    <n v="6"/>
    <d v="2015-09-07T00:00:00"/>
    <x v="2"/>
    <s v="PRNS394"/>
    <x v="13"/>
    <n v="314"/>
    <x v="2"/>
    <x v="3"/>
    <x v="3"/>
    <x v="5"/>
    <x v="0"/>
    <x v="1"/>
  </r>
  <r>
    <n v="1"/>
    <d v="2015-09-07T00:00:00"/>
    <x v="2"/>
    <s v="PR4H404"/>
    <x v="72"/>
    <n v="1490"/>
    <x v="4"/>
    <x v="0"/>
    <x v="0"/>
    <x v="5"/>
    <x v="0"/>
    <x v="1"/>
  </r>
  <r>
    <n v="2"/>
    <d v="2015-09-07T00:00:00"/>
    <x v="2"/>
    <s v="PR4H404"/>
    <x v="73"/>
    <n v="2715"/>
    <x v="4"/>
    <x v="0"/>
    <x v="0"/>
    <x v="5"/>
    <x v="0"/>
    <x v="1"/>
  </r>
  <r>
    <n v="1"/>
    <d v="2015-09-08T00:00:00"/>
    <x v="0"/>
    <s v="MR0S326"/>
    <x v="13"/>
    <n v="648"/>
    <x v="1"/>
    <x v="12"/>
    <x v="3"/>
    <x v="5"/>
    <x v="0"/>
    <x v="1"/>
  </r>
  <r>
    <n v="2"/>
    <d v="2015-09-08T00:00:00"/>
    <x v="0"/>
    <s v="MRPCK327"/>
    <x v="13"/>
    <n v="84"/>
    <x v="1"/>
    <x v="4"/>
    <x v="3"/>
    <x v="5"/>
    <x v="0"/>
    <x v="1"/>
  </r>
  <r>
    <n v="3"/>
    <d v="2015-09-08T00:00:00"/>
    <x v="0"/>
    <s v="MR4H328"/>
    <x v="70"/>
    <n v="1849"/>
    <x v="1"/>
    <x v="0"/>
    <x v="0"/>
    <x v="5"/>
    <x v="0"/>
    <x v="1"/>
  </r>
  <r>
    <n v="1"/>
    <d v="2015-09-08T00:00:00"/>
    <x v="2"/>
    <s v="PRNS394/397"/>
    <x v="13"/>
    <n v="567"/>
    <x v="2"/>
    <x v="3"/>
    <x v="3"/>
    <x v="5"/>
    <x v="0"/>
    <x v="1"/>
  </r>
  <r>
    <n v="2"/>
    <d v="2015-09-08T00:00:00"/>
    <x v="2"/>
    <s v="PR0S402"/>
    <x v="13"/>
    <n v="515"/>
    <x v="2"/>
    <x v="12"/>
    <x v="3"/>
    <x v="5"/>
    <x v="0"/>
    <x v="1"/>
  </r>
  <r>
    <n v="3"/>
    <d v="2015-09-08T00:00:00"/>
    <x v="2"/>
    <s v="PR0S408"/>
    <x v="13"/>
    <n v="579"/>
    <x v="2"/>
    <x v="12"/>
    <x v="3"/>
    <x v="5"/>
    <x v="0"/>
    <x v="1"/>
  </r>
  <r>
    <n v="4"/>
    <d v="2015-09-08T00:00:00"/>
    <x v="2"/>
    <s v="PRA409"/>
    <x v="67"/>
    <n v="156"/>
    <x v="2"/>
    <x v="16"/>
    <x v="4"/>
    <x v="5"/>
    <x v="0"/>
    <x v="1"/>
  </r>
  <r>
    <n v="1"/>
    <d v="2015-09-09T00:00:00"/>
    <x v="0"/>
    <s v="MR4H328"/>
    <x v="70"/>
    <n v="7186"/>
    <x v="1"/>
    <x v="0"/>
    <x v="0"/>
    <x v="5"/>
    <x v="0"/>
    <x v="1"/>
  </r>
  <r>
    <n v="1"/>
    <d v="2015-09-10T00:00:00"/>
    <x v="0"/>
    <s v="MR4H328"/>
    <x v="70"/>
    <n v="2013"/>
    <x v="1"/>
    <x v="0"/>
    <x v="0"/>
    <x v="5"/>
    <x v="0"/>
    <x v="1"/>
  </r>
  <r>
    <n v="2"/>
    <d v="2015-09-10T00:00:00"/>
    <x v="0"/>
    <s v="MR4H328"/>
    <x v="63"/>
    <n v="5663"/>
    <x v="1"/>
    <x v="0"/>
    <x v="0"/>
    <x v="5"/>
    <x v="0"/>
    <x v="1"/>
  </r>
  <r>
    <n v="1"/>
    <d v="2015-09-10T00:00:00"/>
    <x v="2"/>
    <s v="PRA409"/>
    <x v="67"/>
    <n v="1297"/>
    <x v="2"/>
    <x v="16"/>
    <x v="4"/>
    <x v="5"/>
    <x v="0"/>
    <x v="1"/>
  </r>
  <r>
    <n v="1"/>
    <d v="2015-09-11T00:00:00"/>
    <x v="0"/>
    <s v="MR4H328"/>
    <x v="63"/>
    <n v="368"/>
    <x v="1"/>
    <x v="0"/>
    <x v="0"/>
    <x v="5"/>
    <x v="0"/>
    <x v="1"/>
  </r>
  <r>
    <n v="2"/>
    <d v="2015-09-11T00:00:00"/>
    <x v="0"/>
    <s v="MR4H329"/>
    <x v="63"/>
    <n v="834"/>
    <x v="1"/>
    <x v="0"/>
    <x v="0"/>
    <x v="5"/>
    <x v="0"/>
    <x v="1"/>
  </r>
  <r>
    <n v="3"/>
    <d v="2015-09-11T00:00:00"/>
    <x v="0"/>
    <s v="MR4H329"/>
    <x v="64"/>
    <n v="1638"/>
    <x v="1"/>
    <x v="0"/>
    <x v="0"/>
    <x v="5"/>
    <x v="0"/>
    <x v="1"/>
  </r>
  <r>
    <n v="4"/>
    <d v="2015-09-11T00:00:00"/>
    <x v="0"/>
    <s v="MR4H329"/>
    <x v="63"/>
    <n v="1021"/>
    <x v="1"/>
    <x v="0"/>
    <x v="0"/>
    <x v="5"/>
    <x v="0"/>
    <x v="1"/>
  </r>
  <r>
    <n v="5"/>
    <d v="2015-09-11T00:00:00"/>
    <x v="0"/>
    <s v="MRPCK330"/>
    <x v="87"/>
    <n v="161"/>
    <x v="1"/>
    <x v="4"/>
    <x v="3"/>
    <x v="5"/>
    <x v="0"/>
    <x v="1"/>
  </r>
  <r>
    <n v="6"/>
    <d v="2015-09-11T00:00:00"/>
    <x v="0"/>
    <s v="MR4M331"/>
    <x v="66"/>
    <n v="587"/>
    <x v="1"/>
    <x v="8"/>
    <x v="6"/>
    <x v="5"/>
    <x v="0"/>
    <x v="1"/>
  </r>
  <r>
    <n v="7"/>
    <d v="2015-09-11T00:00:00"/>
    <x v="0"/>
    <s v="MR4M332"/>
    <x v="66"/>
    <n v="2619"/>
    <x v="1"/>
    <x v="8"/>
    <x v="6"/>
    <x v="5"/>
    <x v="0"/>
    <x v="1"/>
  </r>
  <r>
    <n v="8"/>
    <d v="2015-09-11T00:00:00"/>
    <x v="0"/>
    <s v="MR4M333"/>
    <x v="66"/>
    <n v="573"/>
    <x v="1"/>
    <x v="8"/>
    <x v="6"/>
    <x v="5"/>
    <x v="0"/>
    <x v="1"/>
  </r>
  <r>
    <n v="1"/>
    <d v="2015-09-11T00:00:00"/>
    <x v="2"/>
    <s v="PRA409"/>
    <x v="67"/>
    <n v="7612"/>
    <x v="2"/>
    <x v="16"/>
    <x v="4"/>
    <x v="5"/>
    <x v="0"/>
    <x v="1"/>
  </r>
  <r>
    <n v="1"/>
    <d v="2015-09-11T00:00:00"/>
    <x v="2"/>
    <s v="IF PCK/4M"/>
    <x v="84"/>
    <n v="55"/>
    <x v="3"/>
    <x v="31"/>
    <x v="1"/>
    <x v="5"/>
    <x v="0"/>
    <x v="1"/>
  </r>
  <r>
    <n v="1"/>
    <d v="2015-09-12T00:00:00"/>
    <x v="0"/>
    <s v="MR4M333"/>
    <x v="88"/>
    <n v="2056"/>
    <x v="1"/>
    <x v="8"/>
    <x v="6"/>
    <x v="5"/>
    <x v="0"/>
    <x v="1"/>
  </r>
  <r>
    <n v="2"/>
    <d v="2015-09-12T00:00:00"/>
    <x v="0"/>
    <s v="MR4M333"/>
    <x v="59"/>
    <n v="4684"/>
    <x v="1"/>
    <x v="8"/>
    <x v="6"/>
    <x v="5"/>
    <x v="0"/>
    <x v="1"/>
  </r>
  <r>
    <n v="3"/>
    <d v="2015-09-12T00:00:00"/>
    <x v="0"/>
    <s v="MR4M334"/>
    <x v="59"/>
    <n v="2345"/>
    <x v="1"/>
    <x v="8"/>
    <x v="6"/>
    <x v="5"/>
    <x v="0"/>
    <x v="1"/>
  </r>
  <r>
    <n v="1"/>
    <d v="2015-09-12T00:00:00"/>
    <x v="2"/>
    <s v="PRA409"/>
    <x v="67"/>
    <n v="169"/>
    <x v="2"/>
    <x v="16"/>
    <x v="4"/>
    <x v="5"/>
    <x v="0"/>
    <x v="1"/>
  </r>
  <r>
    <n v="2"/>
    <d v="2015-09-12T00:00:00"/>
    <x v="2"/>
    <s v="PRA409"/>
    <x v="69"/>
    <n v="42"/>
    <x v="2"/>
    <x v="16"/>
    <x v="4"/>
    <x v="5"/>
    <x v="0"/>
    <x v="1"/>
  </r>
  <r>
    <n v="3"/>
    <d v="2015-09-12T00:00:00"/>
    <x v="2"/>
    <s v="PRA411"/>
    <x v="69"/>
    <n v="1948"/>
    <x v="2"/>
    <x v="16"/>
    <x v="4"/>
    <x v="5"/>
    <x v="0"/>
    <x v="1"/>
  </r>
  <r>
    <n v="4"/>
    <d v="2015-09-12T00:00:00"/>
    <x v="2"/>
    <s v="PRA420"/>
    <x v="69"/>
    <n v="4608"/>
    <x v="2"/>
    <x v="16"/>
    <x v="4"/>
    <x v="5"/>
    <x v="0"/>
    <x v="1"/>
  </r>
  <r>
    <n v="5"/>
    <d v="2015-09-12T00:00:00"/>
    <x v="2"/>
    <s v="PRA420"/>
    <x v="35"/>
    <n v="1819"/>
    <x v="2"/>
    <x v="16"/>
    <x v="4"/>
    <x v="5"/>
    <x v="0"/>
    <x v="1"/>
  </r>
  <r>
    <n v="6"/>
    <d v="2015-09-12T00:00:00"/>
    <x v="2"/>
    <s v="PRA422"/>
    <x v="35"/>
    <n v="406"/>
    <x v="2"/>
    <x v="16"/>
    <x v="4"/>
    <x v="5"/>
    <x v="0"/>
    <x v="1"/>
  </r>
  <r>
    <n v="1"/>
    <d v="2015-09-13T00:00:00"/>
    <x v="0"/>
    <s v="MR4M334"/>
    <x v="59"/>
    <n v="147"/>
    <x v="1"/>
    <x v="8"/>
    <x v="6"/>
    <x v="5"/>
    <x v="0"/>
    <x v="1"/>
  </r>
  <r>
    <n v="2"/>
    <d v="2015-09-13T00:00:00"/>
    <x v="0"/>
    <s v="line flush"/>
    <x v="61"/>
    <n v="13"/>
    <x v="1"/>
    <x v="21"/>
    <x v="1"/>
    <x v="5"/>
    <x v="0"/>
    <x v="1"/>
  </r>
  <r>
    <n v="1"/>
    <d v="2015-09-13T00:00:00"/>
    <x v="2"/>
    <s v="PRA422"/>
    <x v="35"/>
    <n v="769"/>
    <x v="2"/>
    <x v="16"/>
    <x v="4"/>
    <x v="5"/>
    <x v="0"/>
    <x v="1"/>
  </r>
  <r>
    <n v="2"/>
    <d v="2015-09-13T00:00:00"/>
    <x v="2"/>
    <s v="PRA422"/>
    <x v="60"/>
    <n v="4019"/>
    <x v="2"/>
    <x v="16"/>
    <x v="4"/>
    <x v="5"/>
    <x v="0"/>
    <x v="1"/>
  </r>
  <r>
    <n v="1"/>
    <d v="2015-09-13T00:00:00"/>
    <x v="2"/>
    <s v="LINE FLUSH"/>
    <x v="61"/>
    <n v="13"/>
    <x v="3"/>
    <x v="21"/>
    <x v="1"/>
    <x v="5"/>
    <x v="0"/>
    <x v="1"/>
  </r>
  <r>
    <n v="1"/>
    <d v="2015-09-14T00:00:00"/>
    <x v="0"/>
    <s v="MRPNCP337"/>
    <x v="12"/>
    <n v="1023"/>
    <x v="1"/>
    <x v="1"/>
    <x v="1"/>
    <x v="5"/>
    <x v="0"/>
    <x v="1"/>
  </r>
  <r>
    <n v="1"/>
    <d v="2015-09-14T00:00:00"/>
    <x v="2"/>
    <s v="MRPNCP337"/>
    <x v="12"/>
    <n v="1023"/>
    <x v="3"/>
    <x v="1"/>
    <x v="1"/>
    <x v="5"/>
    <x v="0"/>
    <x v="1"/>
  </r>
  <r>
    <n v="1"/>
    <d v="2015-09-14T00:00:00"/>
    <x v="0"/>
    <s v="MRPNCP337"/>
    <x v="12"/>
    <n v="1023"/>
    <x v="1"/>
    <x v="1"/>
    <x v="1"/>
    <x v="5"/>
    <x v="0"/>
    <x v="1"/>
  </r>
  <r>
    <n v="1"/>
    <d v="2015-09-14T00:00:00"/>
    <x v="2"/>
    <s v="MRPNCP337"/>
    <x v="12"/>
    <n v="1023"/>
    <x v="3"/>
    <x v="1"/>
    <x v="1"/>
    <x v="5"/>
    <x v="0"/>
    <x v="1"/>
  </r>
  <r>
    <n v="1"/>
    <d v="2015-09-15T00:00:00"/>
    <x v="2"/>
    <s v="PRA422"/>
    <x v="60"/>
    <n v="1790"/>
    <x v="2"/>
    <x v="16"/>
    <x v="4"/>
    <x v="5"/>
    <x v="0"/>
    <x v="1"/>
  </r>
  <r>
    <n v="2"/>
    <d v="2015-09-15T00:00:00"/>
    <x v="2"/>
    <s v="PRA424"/>
    <x v="60"/>
    <n v="3201"/>
    <x v="2"/>
    <x v="16"/>
    <x v="4"/>
    <x v="5"/>
    <x v="0"/>
    <x v="1"/>
  </r>
  <r>
    <n v="1"/>
    <d v="2015-09-15T00:00:00"/>
    <x v="2"/>
    <s v="MRPNCP337"/>
    <x v="84"/>
    <n v="1026"/>
    <x v="3"/>
    <x v="1"/>
    <x v="1"/>
    <x v="5"/>
    <x v="0"/>
    <x v="1"/>
  </r>
  <r>
    <n v="2"/>
    <d v="2015-09-15T00:00:00"/>
    <x v="2"/>
    <s v="MRPNCP339"/>
    <x v="84"/>
    <n v="52"/>
    <x v="3"/>
    <x v="1"/>
    <x v="1"/>
    <x v="5"/>
    <x v="0"/>
    <x v="1"/>
  </r>
  <r>
    <n v="1"/>
    <d v="2015-09-16T00:00:00"/>
    <x v="2"/>
    <s v="PRA424"/>
    <x v="60"/>
    <n v="4933"/>
    <x v="2"/>
    <x v="16"/>
    <x v="4"/>
    <x v="5"/>
    <x v="0"/>
    <x v="1"/>
  </r>
  <r>
    <n v="1"/>
    <d v="2015-09-16T00:00:00"/>
    <x v="2"/>
    <s v="MRPN339"/>
    <x v="12"/>
    <n v="998"/>
    <x v="3"/>
    <x v="1"/>
    <x v="1"/>
    <x v="5"/>
    <x v="0"/>
    <x v="1"/>
  </r>
  <r>
    <n v="2"/>
    <d v="2015-09-16T00:00:00"/>
    <x v="2"/>
    <s v="LINEFILL"/>
    <x v="12"/>
    <n v="31"/>
    <x v="3"/>
    <x v="21"/>
    <x v="1"/>
    <x v="5"/>
    <x v="0"/>
    <x v="1"/>
  </r>
  <r>
    <n v="1"/>
    <d v="2015-09-17T00:00:00"/>
    <x v="0"/>
    <s v="L/F"/>
    <x v="12"/>
    <n v="22"/>
    <x v="1"/>
    <x v="20"/>
    <x v="2"/>
    <x v="5"/>
    <x v="0"/>
    <x v="1"/>
  </r>
  <r>
    <n v="2"/>
    <d v="2015-09-17T00:00:00"/>
    <x v="0"/>
    <s v="MR0S340"/>
    <x v="51"/>
    <n v="459"/>
    <x v="1"/>
    <x v="12"/>
    <x v="3"/>
    <x v="5"/>
    <x v="0"/>
    <x v="1"/>
  </r>
  <r>
    <n v="3"/>
    <d v="2015-09-17T00:00:00"/>
    <x v="0"/>
    <s v="MRA341"/>
    <x v="62"/>
    <n v="4836"/>
    <x v="1"/>
    <x v="14"/>
    <x v="4"/>
    <x v="5"/>
    <x v="0"/>
    <x v="1"/>
  </r>
  <r>
    <n v="4"/>
    <d v="2015-09-17T00:00:00"/>
    <x v="0"/>
    <s v="MRA342"/>
    <x v="69"/>
    <n v="866"/>
    <x v="1"/>
    <x v="14"/>
    <x v="4"/>
    <x v="5"/>
    <x v="0"/>
    <x v="1"/>
  </r>
  <r>
    <n v="1"/>
    <d v="2015-09-17T00:00:00"/>
    <x v="2"/>
    <s v="L/F"/>
    <x v="12"/>
    <n v="22"/>
    <x v="3"/>
    <x v="20"/>
    <x v="2"/>
    <x v="5"/>
    <x v="0"/>
    <x v="1"/>
  </r>
  <r>
    <n v="1"/>
    <d v="2015-09-18T00:00:00"/>
    <x v="0"/>
    <s v="MRA342"/>
    <x v="69"/>
    <n v="2347"/>
    <x v="1"/>
    <x v="14"/>
    <x v="4"/>
    <x v="5"/>
    <x v="0"/>
    <x v="1"/>
  </r>
  <r>
    <n v="2"/>
    <d v="2015-09-18T00:00:00"/>
    <x v="0"/>
    <s v="MR0S343"/>
    <x v="51"/>
    <n v="54"/>
    <x v="1"/>
    <x v="12"/>
    <x v="3"/>
    <x v="5"/>
    <x v="0"/>
    <x v="1"/>
  </r>
  <r>
    <n v="1"/>
    <d v="2015-09-18T00:00:00"/>
    <x v="2"/>
    <s v="PRA424"/>
    <x v="35"/>
    <n v="1635"/>
    <x v="2"/>
    <x v="16"/>
    <x v="4"/>
    <x v="5"/>
    <x v="0"/>
    <x v="1"/>
  </r>
  <r>
    <n v="2"/>
    <d v="2015-09-18T00:00:00"/>
    <x v="2"/>
    <s v="PRA432"/>
    <x v="35"/>
    <n v="2069"/>
    <x v="2"/>
    <x v="16"/>
    <x v="4"/>
    <x v="5"/>
    <x v="0"/>
    <x v="1"/>
  </r>
  <r>
    <n v="1"/>
    <d v="2015-09-19T00:00:00"/>
    <x v="0"/>
    <s v="MRNS347"/>
    <x v="51"/>
    <n v="36"/>
    <x v="1"/>
    <x v="3"/>
    <x v="3"/>
    <x v="5"/>
    <x v="0"/>
    <x v="1"/>
  </r>
  <r>
    <n v="2"/>
    <d v="2015-09-19T00:00:00"/>
    <x v="0"/>
    <s v="MRPCK348"/>
    <x v="51"/>
    <n v="108"/>
    <x v="1"/>
    <x v="4"/>
    <x v="3"/>
    <x v="5"/>
    <x v="0"/>
    <x v="1"/>
  </r>
  <r>
    <n v="3"/>
    <d v="2015-09-19T00:00:00"/>
    <x v="0"/>
    <s v="MR4M349"/>
    <x v="68"/>
    <n v="1292"/>
    <x v="1"/>
    <x v="8"/>
    <x v="6"/>
    <x v="5"/>
    <x v="0"/>
    <x v="1"/>
  </r>
  <r>
    <n v="1"/>
    <d v="2015-09-19T00:00:00"/>
    <x v="2"/>
    <s v="PRA432"/>
    <x v="60"/>
    <n v="5972"/>
    <x v="2"/>
    <x v="16"/>
    <x v="4"/>
    <x v="5"/>
    <x v="0"/>
    <x v="1"/>
  </r>
  <r>
    <n v="2"/>
    <d v="2015-09-19T00:00:00"/>
    <x v="2"/>
    <s v="PRA432"/>
    <x v="69"/>
    <n v="1896"/>
    <x v="2"/>
    <x v="16"/>
    <x v="4"/>
    <x v="5"/>
    <x v="0"/>
    <x v="1"/>
  </r>
  <r>
    <n v="3"/>
    <d v="2015-09-19T00:00:00"/>
    <x v="2"/>
    <s v="PRA436"/>
    <x v="69"/>
    <n v="557"/>
    <x v="2"/>
    <x v="16"/>
    <x v="4"/>
    <x v="5"/>
    <x v="0"/>
    <x v="1"/>
  </r>
  <r>
    <n v="1"/>
    <d v="2015-09-19T00:00:00"/>
    <x v="2"/>
    <s v="LINE FLUSH"/>
    <x v="61"/>
    <n v="30"/>
    <x v="3"/>
    <x v="21"/>
    <x v="1"/>
    <x v="5"/>
    <x v="0"/>
    <x v="1"/>
  </r>
  <r>
    <n v="2"/>
    <d v="2015-09-19T00:00:00"/>
    <x v="2"/>
    <s v="I/FPCK/4M"/>
    <x v="61"/>
    <n v="25"/>
    <x v="3"/>
    <x v="23"/>
    <x v="2"/>
    <x v="5"/>
    <x v="0"/>
    <x v="1"/>
  </r>
  <r>
    <n v="1"/>
    <d v="2015-09-20T00:00:00"/>
    <x v="0"/>
    <s v="MR4M349"/>
    <x v="68"/>
    <n v="1004"/>
    <x v="1"/>
    <x v="8"/>
    <x v="6"/>
    <x v="5"/>
    <x v="0"/>
    <x v="1"/>
  </r>
  <r>
    <n v="2"/>
    <d v="2015-09-20T00:00:00"/>
    <x v="0"/>
    <s v="MR4M350"/>
    <x v="68"/>
    <n v="3557"/>
    <x v="1"/>
    <x v="8"/>
    <x v="6"/>
    <x v="5"/>
    <x v="0"/>
    <x v="1"/>
  </r>
  <r>
    <n v="3"/>
    <d v="2015-09-20T00:00:00"/>
    <x v="0"/>
    <s v="MR4M350"/>
    <x v="59"/>
    <n v="3253"/>
    <x v="1"/>
    <x v="8"/>
    <x v="6"/>
    <x v="5"/>
    <x v="0"/>
    <x v="1"/>
  </r>
  <r>
    <n v="1"/>
    <d v="2015-09-20T00:00:00"/>
    <x v="2"/>
    <s v="PRA436"/>
    <x v="69"/>
    <n v="286"/>
    <x v="2"/>
    <x v="16"/>
    <x v="4"/>
    <x v="5"/>
    <x v="0"/>
    <x v="1"/>
  </r>
  <r>
    <n v="1"/>
    <d v="2015-09-21T00:00:00"/>
    <x v="0"/>
    <s v="MR4M430"/>
    <x v="59"/>
    <n v="527"/>
    <x v="1"/>
    <x v="8"/>
    <x v="6"/>
    <x v="5"/>
    <x v="0"/>
    <x v="1"/>
  </r>
  <r>
    <n v="2"/>
    <d v="2015-09-21T00:00:00"/>
    <x v="0"/>
    <s v="MR4M351"/>
    <x v="59"/>
    <n v="1680"/>
    <x v="1"/>
    <x v="8"/>
    <x v="6"/>
    <x v="5"/>
    <x v="0"/>
    <x v="1"/>
  </r>
  <r>
    <n v="3"/>
    <d v="2015-09-21T00:00:00"/>
    <x v="0"/>
    <s v="MR4M351"/>
    <x v="66"/>
    <n v="1430"/>
    <x v="1"/>
    <x v="8"/>
    <x v="6"/>
    <x v="5"/>
    <x v="0"/>
    <x v="1"/>
  </r>
  <r>
    <n v="4"/>
    <d v="2015-09-21T00:00:00"/>
    <x v="0"/>
    <s v="MR4M351"/>
    <x v="59"/>
    <n v="1269"/>
    <x v="1"/>
    <x v="8"/>
    <x v="6"/>
    <x v="5"/>
    <x v="0"/>
    <x v="1"/>
  </r>
  <r>
    <n v="5"/>
    <d v="2015-09-21T00:00:00"/>
    <x v="0"/>
    <s v="MRPCK352"/>
    <x v="51"/>
    <n v="184"/>
    <x v="1"/>
    <x v="4"/>
    <x v="3"/>
    <x v="5"/>
    <x v="0"/>
    <x v="1"/>
  </r>
  <r>
    <n v="6"/>
    <d v="2015-09-21T00:00:00"/>
    <x v="0"/>
    <s v="MR4H353"/>
    <x v="70"/>
    <n v="226"/>
    <x v="1"/>
    <x v="0"/>
    <x v="0"/>
    <x v="5"/>
    <x v="0"/>
    <x v="1"/>
  </r>
  <r>
    <n v="7"/>
    <d v="2015-09-21T00:00:00"/>
    <x v="0"/>
    <s v="MR4H354"/>
    <x v="70"/>
    <n v="2118"/>
    <x v="1"/>
    <x v="0"/>
    <x v="0"/>
    <x v="5"/>
    <x v="0"/>
    <x v="1"/>
  </r>
  <r>
    <n v="1"/>
    <d v="2015-09-21T00:00:00"/>
    <x v="2"/>
    <s v="PRA436"/>
    <x v="69"/>
    <n v="758"/>
    <x v="2"/>
    <x v="16"/>
    <x v="4"/>
    <x v="5"/>
    <x v="0"/>
    <x v="1"/>
  </r>
  <r>
    <n v="2"/>
    <d v="2015-09-21T00:00:00"/>
    <x v="2"/>
    <s v="PRA436"/>
    <x v="62"/>
    <n v="5577"/>
    <x v="2"/>
    <x v="16"/>
    <x v="4"/>
    <x v="5"/>
    <x v="0"/>
    <x v="1"/>
  </r>
  <r>
    <n v="3"/>
    <d v="2015-09-21T00:00:00"/>
    <x v="2"/>
    <s v="PRA438"/>
    <x v="62"/>
    <n v="2518"/>
    <x v="2"/>
    <x v="16"/>
    <x v="4"/>
    <x v="5"/>
    <x v="0"/>
    <x v="1"/>
  </r>
  <r>
    <n v="4"/>
    <d v="2015-09-21T00:00:00"/>
    <x v="2"/>
    <s v="PRA438"/>
    <x v="35"/>
    <n v="2307"/>
    <x v="2"/>
    <x v="16"/>
    <x v="4"/>
    <x v="5"/>
    <x v="0"/>
    <x v="1"/>
  </r>
  <r>
    <n v="1"/>
    <d v="2015-09-21T00:00:00"/>
    <x v="2"/>
    <s v="MR4M351/PCK352"/>
    <x v="12"/>
    <n v="43"/>
    <x v="3"/>
    <x v="8"/>
    <x v="6"/>
    <x v="5"/>
    <x v="0"/>
    <x v="1"/>
  </r>
  <r>
    <n v="2"/>
    <d v="2015-09-21T00:00:00"/>
    <x v="2"/>
    <s v="MRPCK352/MRA436"/>
    <x v="12"/>
    <n v="19"/>
    <x v="3"/>
    <x v="4"/>
    <x v="3"/>
    <x v="5"/>
    <x v="0"/>
    <x v="1"/>
  </r>
  <r>
    <n v="1"/>
    <d v="2015-09-22T00:00:00"/>
    <x v="0"/>
    <s v="MR4H354"/>
    <x v="70"/>
    <n v="792"/>
    <x v="1"/>
    <x v="0"/>
    <x v="0"/>
    <x v="5"/>
    <x v="0"/>
    <x v="1"/>
  </r>
  <r>
    <n v="1"/>
    <d v="2015-09-22T00:00:00"/>
    <x v="2"/>
    <s v="PRA438"/>
    <x v="35"/>
    <n v="90"/>
    <x v="2"/>
    <x v="16"/>
    <x v="4"/>
    <x v="5"/>
    <x v="0"/>
    <x v="1"/>
  </r>
  <r>
    <n v="2"/>
    <d v="2015-09-22T00:00:00"/>
    <x v="2"/>
    <s v="PRA441"/>
    <x v="35"/>
    <n v="1127"/>
    <x v="2"/>
    <x v="16"/>
    <x v="4"/>
    <x v="5"/>
    <x v="0"/>
    <x v="1"/>
  </r>
  <r>
    <n v="1"/>
    <d v="2015-09-23T00:00:00"/>
    <x v="2"/>
    <s v="PRA441"/>
    <x v="60"/>
    <n v="3048"/>
    <x v="2"/>
    <x v="16"/>
    <x v="4"/>
    <x v="5"/>
    <x v="0"/>
    <x v="1"/>
  </r>
  <r>
    <n v="2"/>
    <d v="2015-09-23T00:00:00"/>
    <x v="2"/>
    <s v="PRA442"/>
    <x v="60"/>
    <n v="2707"/>
    <x v="2"/>
    <x v="16"/>
    <x v="4"/>
    <x v="5"/>
    <x v="0"/>
    <x v="1"/>
  </r>
  <r>
    <n v="1"/>
    <d v="2015-09-24T00:00:00"/>
    <x v="0"/>
    <s v="MR4H353"/>
    <x v="70"/>
    <n v="3969"/>
    <x v="1"/>
    <x v="0"/>
    <x v="0"/>
    <x v="5"/>
    <x v="0"/>
    <x v="1"/>
  </r>
  <r>
    <n v="1"/>
    <d v="2015-09-24T00:00:00"/>
    <x v="2"/>
    <s v="PRA442"/>
    <x v="60"/>
    <n v="2226"/>
    <x v="2"/>
    <x v="16"/>
    <x v="4"/>
    <x v="5"/>
    <x v="0"/>
    <x v="1"/>
  </r>
  <r>
    <n v="2"/>
    <d v="2015-09-24T00:00:00"/>
    <x v="2"/>
    <s v="PRA442"/>
    <x v="69"/>
    <n v="1596"/>
    <x v="2"/>
    <x v="16"/>
    <x v="4"/>
    <x v="5"/>
    <x v="0"/>
    <x v="1"/>
  </r>
  <r>
    <n v="1"/>
    <d v="2015-09-24T00:00:00"/>
    <x v="2"/>
    <s v="PRPCK431"/>
    <x v="71"/>
    <n v="20"/>
    <x v="4"/>
    <x v="4"/>
    <x v="3"/>
    <x v="5"/>
    <x v="0"/>
    <x v="1"/>
  </r>
  <r>
    <n v="2"/>
    <d v="2015-09-24T00:00:00"/>
    <x v="2"/>
    <s v="PR4M433"/>
    <x v="49"/>
    <n v="850"/>
    <x v="4"/>
    <x v="8"/>
    <x v="6"/>
    <x v="5"/>
    <x v="0"/>
    <x v="1"/>
  </r>
  <r>
    <n v="3"/>
    <d v="2015-09-24T00:00:00"/>
    <x v="2"/>
    <s v="PR4M444"/>
    <x v="49"/>
    <n v="3145"/>
    <x v="4"/>
    <x v="8"/>
    <x v="6"/>
    <x v="5"/>
    <x v="0"/>
    <x v="1"/>
  </r>
  <r>
    <n v="4"/>
    <d v="2015-09-24T00:00:00"/>
    <x v="2"/>
    <s v="PR4M444"/>
    <x v="44"/>
    <n v="1043"/>
    <x v="4"/>
    <x v="8"/>
    <x v="6"/>
    <x v="5"/>
    <x v="0"/>
    <x v="1"/>
  </r>
  <r>
    <n v="1"/>
    <d v="2015-09-25T00:00:00"/>
    <x v="0"/>
    <s v="MR4H354"/>
    <x v="70"/>
    <n v="5271"/>
    <x v="1"/>
    <x v="0"/>
    <x v="0"/>
    <x v="5"/>
    <x v="0"/>
    <x v="1"/>
  </r>
  <r>
    <n v="2"/>
    <d v="2015-09-25T00:00:00"/>
    <x v="0"/>
    <s v="MR4H354"/>
    <x v="63"/>
    <n v="2360"/>
    <x v="1"/>
    <x v="0"/>
    <x v="0"/>
    <x v="5"/>
    <x v="0"/>
    <x v="1"/>
  </r>
  <r>
    <n v="3"/>
    <d v="2015-09-25T00:00:00"/>
    <x v="0"/>
    <s v="MR4H355"/>
    <x v="63"/>
    <n v="204"/>
    <x v="1"/>
    <x v="0"/>
    <x v="0"/>
    <x v="5"/>
    <x v="0"/>
    <x v="1"/>
  </r>
  <r>
    <n v="1"/>
    <d v="2015-09-25T00:00:00"/>
    <x v="0"/>
    <s v="PR4H398"/>
    <x v="60"/>
    <n v="995"/>
    <x v="5"/>
    <x v="0"/>
    <x v="0"/>
    <x v="5"/>
    <x v="0"/>
    <x v="1"/>
  </r>
  <r>
    <n v="2"/>
    <d v="2015-09-25T00:00:00"/>
    <x v="0"/>
    <s v="PR4H403"/>
    <x v="60"/>
    <n v="810"/>
    <x v="5"/>
    <x v="0"/>
    <x v="0"/>
    <x v="5"/>
    <x v="0"/>
    <x v="1"/>
  </r>
  <r>
    <n v="1"/>
    <d v="2015-09-25T00:00:00"/>
    <x v="2"/>
    <s v="PRA442"/>
    <x v="62"/>
    <n v="1113"/>
    <x v="2"/>
    <x v="16"/>
    <x v="4"/>
    <x v="5"/>
    <x v="0"/>
    <x v="1"/>
  </r>
  <r>
    <n v="2"/>
    <d v="2015-09-25T00:00:00"/>
    <x v="2"/>
    <s v="PR0S446"/>
    <x v="13"/>
    <n v="465"/>
    <x v="2"/>
    <x v="12"/>
    <x v="3"/>
    <x v="5"/>
    <x v="0"/>
    <x v="1"/>
  </r>
  <r>
    <n v="3"/>
    <d v="2015-09-25T00:00:00"/>
    <x v="2"/>
    <s v="PRPCK413"/>
    <x v="13"/>
    <n v="190"/>
    <x v="2"/>
    <x v="4"/>
    <x v="3"/>
    <x v="5"/>
    <x v="0"/>
    <x v="1"/>
  </r>
  <r>
    <n v="4"/>
    <d v="2015-09-25T00:00:00"/>
    <x v="2"/>
    <s v="I/F"/>
    <x v="86"/>
    <n v="63"/>
    <x v="2"/>
    <x v="20"/>
    <x v="2"/>
    <x v="5"/>
    <x v="0"/>
    <x v="1"/>
  </r>
  <r>
    <n v="5"/>
    <d v="2015-09-25T00:00:00"/>
    <x v="2"/>
    <s v="PR4M444"/>
    <x v="68"/>
    <n v="2863"/>
    <x v="2"/>
    <x v="8"/>
    <x v="6"/>
    <x v="5"/>
    <x v="0"/>
    <x v="1"/>
  </r>
  <r>
    <n v="6"/>
    <d v="2015-09-25T00:00:00"/>
    <x v="2"/>
    <s v="PR4M447"/>
    <x v="68"/>
    <n v="52"/>
    <x v="2"/>
    <x v="8"/>
    <x v="6"/>
    <x v="5"/>
    <x v="0"/>
    <x v="1"/>
  </r>
  <r>
    <n v="1"/>
    <d v="2015-09-25T00:00:00"/>
    <x v="2"/>
    <s v="PR4M444"/>
    <x v="75"/>
    <n v="3774"/>
    <x v="4"/>
    <x v="8"/>
    <x v="6"/>
    <x v="5"/>
    <x v="0"/>
    <x v="1"/>
  </r>
  <r>
    <n v="1"/>
    <d v="2015-09-26T00:00:00"/>
    <x v="0"/>
    <s v="MR4H344"/>
    <x v="63"/>
    <n v="6053"/>
    <x v="1"/>
    <x v="0"/>
    <x v="0"/>
    <x v="5"/>
    <x v="0"/>
    <x v="1"/>
  </r>
  <r>
    <n v="2"/>
    <d v="2015-09-26T00:00:00"/>
    <x v="0"/>
    <s v="MRPCK356"/>
    <x v="13"/>
    <n v="103"/>
    <x v="1"/>
    <x v="4"/>
    <x v="3"/>
    <x v="5"/>
    <x v="0"/>
    <x v="1"/>
  </r>
  <r>
    <n v="3"/>
    <d v="2015-09-26T00:00:00"/>
    <x v="0"/>
    <s v="MRNS357"/>
    <x v="13"/>
    <n v="105"/>
    <x v="1"/>
    <x v="3"/>
    <x v="3"/>
    <x v="5"/>
    <x v="0"/>
    <x v="1"/>
  </r>
  <r>
    <n v="4"/>
    <d v="2015-09-26T00:00:00"/>
    <x v="0"/>
    <s v="MRPNCP358"/>
    <x v="12"/>
    <n v="1083"/>
    <x v="1"/>
    <x v="1"/>
    <x v="1"/>
    <x v="5"/>
    <x v="0"/>
    <x v="1"/>
  </r>
  <r>
    <n v="1"/>
    <d v="2015-09-26T00:00:00"/>
    <x v="0"/>
    <s v="PR4H403"/>
    <x v="60"/>
    <n v="277"/>
    <x v="5"/>
    <x v="0"/>
    <x v="0"/>
    <x v="5"/>
    <x v="0"/>
    <x v="1"/>
  </r>
  <r>
    <n v="2"/>
    <d v="2015-09-26T00:00:00"/>
    <x v="0"/>
    <s v="PR4H404"/>
    <x v="60"/>
    <n v="1430"/>
    <x v="5"/>
    <x v="0"/>
    <x v="0"/>
    <x v="5"/>
    <x v="0"/>
    <x v="1"/>
  </r>
  <r>
    <n v="3"/>
    <d v="2015-09-26T00:00:00"/>
    <x v="0"/>
    <s v="PR4H404"/>
    <x v="68"/>
    <n v="263"/>
    <x v="5"/>
    <x v="0"/>
    <x v="0"/>
    <x v="5"/>
    <x v="0"/>
    <x v="1"/>
  </r>
  <r>
    <n v="4"/>
    <d v="2015-09-26T00:00:00"/>
    <x v="0"/>
    <s v="PR4H445"/>
    <x v="68"/>
    <n v="2420"/>
    <x v="5"/>
    <x v="0"/>
    <x v="0"/>
    <x v="5"/>
    <x v="0"/>
    <x v="1"/>
  </r>
  <r>
    <n v="1"/>
    <d v="2015-09-26T00:00:00"/>
    <x v="2"/>
    <s v="PR4M447"/>
    <x v="68"/>
    <n v="418"/>
    <x v="2"/>
    <x v="8"/>
    <x v="6"/>
    <x v="5"/>
    <x v="0"/>
    <x v="1"/>
  </r>
  <r>
    <n v="1"/>
    <d v="2015-09-26T00:00:00"/>
    <x v="2"/>
    <s v="PR4M447"/>
    <x v="75"/>
    <n v="95"/>
    <x v="4"/>
    <x v="8"/>
    <x v="6"/>
    <x v="5"/>
    <x v="0"/>
    <x v="1"/>
  </r>
  <r>
    <n v="2"/>
    <d v="2015-09-26T00:00:00"/>
    <x v="2"/>
    <s v="I/F"/>
    <x v="89"/>
    <n v="19"/>
    <x v="4"/>
    <x v="20"/>
    <x v="2"/>
    <x v="5"/>
    <x v="0"/>
    <x v="1"/>
  </r>
  <r>
    <n v="3"/>
    <d v="2015-09-26T00:00:00"/>
    <x v="2"/>
    <s v="PRPCK431"/>
    <x v="71"/>
    <n v="53"/>
    <x v="4"/>
    <x v="4"/>
    <x v="3"/>
    <x v="5"/>
    <x v="0"/>
    <x v="1"/>
  </r>
  <r>
    <n v="4"/>
    <d v="2015-09-26T00:00:00"/>
    <x v="2"/>
    <s v="PR4H445"/>
    <x v="73"/>
    <n v="3262"/>
    <x v="4"/>
    <x v="0"/>
    <x v="0"/>
    <x v="5"/>
    <x v="0"/>
    <x v="1"/>
  </r>
  <r>
    <n v="5"/>
    <d v="2015-09-26T00:00:00"/>
    <x v="2"/>
    <s v="PR4H445"/>
    <x v="82"/>
    <n v="2835"/>
    <x v="4"/>
    <x v="0"/>
    <x v="0"/>
    <x v="5"/>
    <x v="0"/>
    <x v="1"/>
  </r>
  <r>
    <n v="6"/>
    <d v="2015-09-26T00:00:00"/>
    <x v="2"/>
    <s v="PR4H445"/>
    <x v="85"/>
    <n v="1513"/>
    <x v="4"/>
    <x v="0"/>
    <x v="0"/>
    <x v="5"/>
    <x v="0"/>
    <x v="1"/>
  </r>
  <r>
    <n v="1"/>
    <d v="2015-09-26T00:00:00"/>
    <x v="2"/>
    <s v="MRPNCP358"/>
    <x v="12"/>
    <n v="1083"/>
    <x v="3"/>
    <x v="1"/>
    <x v="1"/>
    <x v="5"/>
    <x v="0"/>
    <x v="1"/>
  </r>
  <r>
    <n v="1"/>
    <d v="2015-09-27T00:00:00"/>
    <x v="0"/>
    <s v="MRPNCP358"/>
    <x v="12"/>
    <n v="130"/>
    <x v="1"/>
    <x v="1"/>
    <x v="1"/>
    <x v="5"/>
    <x v="0"/>
    <x v="1"/>
  </r>
  <r>
    <n v="2"/>
    <d v="2015-09-27T00:00:00"/>
    <x v="0"/>
    <s v="MRPNCP360"/>
    <x v="12"/>
    <n v="536"/>
    <x v="1"/>
    <x v="1"/>
    <x v="1"/>
    <x v="5"/>
    <x v="0"/>
    <x v="1"/>
  </r>
  <r>
    <n v="1"/>
    <d v="2015-09-27T00:00:00"/>
    <x v="0"/>
    <s v="PR4H445"/>
    <x v="68"/>
    <n v="701"/>
    <x v="5"/>
    <x v="0"/>
    <x v="0"/>
    <x v="5"/>
    <x v="0"/>
    <x v="1"/>
  </r>
  <r>
    <n v="2"/>
    <d v="2015-09-27T00:00:00"/>
    <x v="0"/>
    <s v="PR4H445"/>
    <x v="63"/>
    <n v="1516"/>
    <x v="5"/>
    <x v="0"/>
    <x v="0"/>
    <x v="5"/>
    <x v="0"/>
    <x v="1"/>
  </r>
  <r>
    <n v="1"/>
    <d v="2015-09-27T00:00:00"/>
    <x v="2"/>
    <s v="PR4H445"/>
    <x v="85"/>
    <n v="1262"/>
    <x v="4"/>
    <x v="0"/>
    <x v="0"/>
    <x v="5"/>
    <x v="0"/>
    <x v="1"/>
  </r>
  <r>
    <n v="2"/>
    <d v="2015-09-27T00:00:00"/>
    <x v="2"/>
    <s v="PR4H450"/>
    <x v="85"/>
    <n v="179"/>
    <x v="4"/>
    <x v="0"/>
    <x v="0"/>
    <x v="5"/>
    <x v="0"/>
    <x v="1"/>
  </r>
  <r>
    <n v="3"/>
    <d v="2015-09-27T00:00:00"/>
    <x v="2"/>
    <s v="PR4H450"/>
    <x v="72"/>
    <n v="3093"/>
    <x v="4"/>
    <x v="0"/>
    <x v="0"/>
    <x v="5"/>
    <x v="0"/>
    <x v="1"/>
  </r>
  <r>
    <n v="4"/>
    <d v="2015-09-27T00:00:00"/>
    <x v="2"/>
    <s v="PR4H450"/>
    <x v="74"/>
    <n v="1494"/>
    <x v="4"/>
    <x v="0"/>
    <x v="0"/>
    <x v="5"/>
    <x v="0"/>
    <x v="1"/>
  </r>
  <r>
    <n v="1"/>
    <d v="2015-09-27T00:00:00"/>
    <x v="2"/>
    <s v="MRPNCP358"/>
    <x v="12"/>
    <n v="130"/>
    <x v="3"/>
    <x v="1"/>
    <x v="1"/>
    <x v="5"/>
    <x v="0"/>
    <x v="1"/>
  </r>
  <r>
    <n v="2"/>
    <d v="2015-09-27T00:00:00"/>
    <x v="2"/>
    <s v="MRPNCP360"/>
    <x v="12"/>
    <n v="536"/>
    <x v="3"/>
    <x v="1"/>
    <x v="1"/>
    <x v="5"/>
    <x v="0"/>
    <x v="1"/>
  </r>
  <r>
    <n v="1"/>
    <d v="2015-09-28T00:00:00"/>
    <x v="0"/>
    <s v="MRPNCP360"/>
    <x v="12"/>
    <n v="3163"/>
    <x v="1"/>
    <x v="1"/>
    <x v="1"/>
    <x v="5"/>
    <x v="0"/>
    <x v="1"/>
  </r>
  <r>
    <n v="1"/>
    <d v="2015-09-28T00:00:00"/>
    <x v="2"/>
    <s v="PR4M447"/>
    <x v="68"/>
    <n v="1617"/>
    <x v="2"/>
    <x v="8"/>
    <x v="6"/>
    <x v="5"/>
    <x v="0"/>
    <x v="1"/>
  </r>
  <r>
    <n v="2"/>
    <d v="2015-09-28T00:00:00"/>
    <x v="2"/>
    <s v="4M/PCK"/>
    <x v="86"/>
    <n v="41"/>
    <x v="2"/>
    <x v="30"/>
    <x v="2"/>
    <x v="5"/>
    <x v="0"/>
    <x v="1"/>
  </r>
  <r>
    <n v="3"/>
    <d v="2015-09-28T00:00:00"/>
    <x v="2"/>
    <s v="PRPCK431"/>
    <x v="13"/>
    <n v="348"/>
    <x v="2"/>
    <x v="4"/>
    <x v="3"/>
    <x v="5"/>
    <x v="0"/>
    <x v="1"/>
  </r>
  <r>
    <n v="4"/>
    <d v="2015-09-28T00:00:00"/>
    <x v="2"/>
    <s v="PCK/HSD"/>
    <x v="86"/>
    <n v="25"/>
    <x v="2"/>
    <x v="32"/>
    <x v="2"/>
    <x v="5"/>
    <x v="0"/>
    <x v="1"/>
  </r>
  <r>
    <n v="5"/>
    <d v="2015-09-28T00:00:00"/>
    <x v="2"/>
    <s v="PRNS449"/>
    <x v="13"/>
    <n v="377"/>
    <x v="2"/>
    <x v="3"/>
    <x v="3"/>
    <x v="5"/>
    <x v="0"/>
    <x v="1"/>
  </r>
  <r>
    <n v="6"/>
    <d v="2015-09-28T00:00:00"/>
    <x v="2"/>
    <s v="PRNS453"/>
    <x v="13"/>
    <n v="564"/>
    <x v="2"/>
    <x v="3"/>
    <x v="3"/>
    <x v="5"/>
    <x v="0"/>
    <x v="1"/>
  </r>
  <r>
    <n v="7"/>
    <d v="2015-09-28T00:00:00"/>
    <x v="2"/>
    <s v="PR0S454"/>
    <x v="13"/>
    <n v="420"/>
    <x v="2"/>
    <x v="12"/>
    <x v="3"/>
    <x v="5"/>
    <x v="0"/>
    <x v="1"/>
  </r>
  <r>
    <n v="8"/>
    <d v="2015-09-28T00:00:00"/>
    <x v="2"/>
    <s v="PR0S455"/>
    <x v="13"/>
    <n v="562"/>
    <x v="2"/>
    <x v="12"/>
    <x v="3"/>
    <x v="5"/>
    <x v="0"/>
    <x v="1"/>
  </r>
  <r>
    <n v="9"/>
    <d v="2015-09-28T00:00:00"/>
    <x v="2"/>
    <s v="PRA456"/>
    <x v="35"/>
    <n v="283"/>
    <x v="2"/>
    <x v="16"/>
    <x v="4"/>
    <x v="5"/>
    <x v="0"/>
    <x v="1"/>
  </r>
  <r>
    <n v="1"/>
    <d v="2015-09-28T00:00:00"/>
    <x v="2"/>
    <s v="PR4H445"/>
    <x v="85"/>
    <n v="1262"/>
    <x v="4"/>
    <x v="0"/>
    <x v="0"/>
    <x v="5"/>
    <x v="0"/>
    <x v="1"/>
  </r>
  <r>
    <n v="2"/>
    <d v="2015-09-28T00:00:00"/>
    <x v="2"/>
    <s v="PR4H450"/>
    <x v="85"/>
    <n v="179"/>
    <x v="4"/>
    <x v="0"/>
    <x v="0"/>
    <x v="5"/>
    <x v="0"/>
    <x v="1"/>
  </r>
  <r>
    <n v="3"/>
    <d v="2015-09-28T00:00:00"/>
    <x v="2"/>
    <s v="PR4H450"/>
    <x v="72"/>
    <n v="3093"/>
    <x v="4"/>
    <x v="0"/>
    <x v="0"/>
    <x v="5"/>
    <x v="0"/>
    <x v="1"/>
  </r>
  <r>
    <n v="4"/>
    <d v="2015-09-28T00:00:00"/>
    <x v="2"/>
    <s v="PR4H450"/>
    <x v="74"/>
    <n v="1494"/>
    <x v="4"/>
    <x v="0"/>
    <x v="0"/>
    <x v="5"/>
    <x v="0"/>
    <x v="1"/>
  </r>
  <r>
    <n v="1"/>
    <d v="2015-09-28T00:00:00"/>
    <x v="2"/>
    <s v="MRPNCP360"/>
    <x v="12"/>
    <n v="3163"/>
    <x v="3"/>
    <x v="1"/>
    <x v="1"/>
    <x v="5"/>
    <x v="0"/>
    <x v="1"/>
  </r>
  <r>
    <n v="1"/>
    <d v="2015-09-29T00:00:00"/>
    <x v="0"/>
    <s v="MR0S361"/>
    <x v="13"/>
    <n v="1910"/>
    <x v="1"/>
    <x v="12"/>
    <x v="3"/>
    <x v="5"/>
    <x v="0"/>
    <x v="1"/>
  </r>
  <r>
    <n v="2"/>
    <d v="2015-09-29T00:00:00"/>
    <x v="0"/>
    <s v="MR0S362"/>
    <x v="13"/>
    <n v="902"/>
    <x v="1"/>
    <x v="12"/>
    <x v="3"/>
    <x v="5"/>
    <x v="0"/>
    <x v="1"/>
  </r>
  <r>
    <n v="3"/>
    <d v="2015-09-29T00:00:00"/>
    <x v="0"/>
    <s v="MRA363"/>
    <x v="60"/>
    <n v="1731"/>
    <x v="1"/>
    <x v="14"/>
    <x v="4"/>
    <x v="5"/>
    <x v="0"/>
    <x v="1"/>
  </r>
  <r>
    <n v="1"/>
    <d v="2015-09-29T00:00:00"/>
    <x v="2"/>
    <s v="PRA456"/>
    <x v="35"/>
    <n v="3163"/>
    <x v="2"/>
    <x v="16"/>
    <x v="4"/>
    <x v="5"/>
    <x v="0"/>
    <x v="1"/>
  </r>
  <r>
    <n v="1"/>
    <d v="2015-09-29T00:00:00"/>
    <x v="2"/>
    <s v="LINE FLUSH"/>
    <x v="12"/>
    <n v="36"/>
    <x v="3"/>
    <x v="21"/>
    <x v="1"/>
    <x v="5"/>
    <x v="0"/>
    <x v="1"/>
  </r>
  <r>
    <n v="1"/>
    <d v="2015-09-30T00:00:00"/>
    <x v="0"/>
    <s v="MRA363"/>
    <x v="60"/>
    <n v="2276"/>
    <x v="1"/>
    <x v="14"/>
    <x v="4"/>
    <x v="5"/>
    <x v="0"/>
    <x v="1"/>
  </r>
  <r>
    <n v="2"/>
    <d v="2015-09-30T00:00:00"/>
    <x v="0"/>
    <s v="MRA364"/>
    <x v="60"/>
    <n v="4767"/>
    <x v="1"/>
    <x v="14"/>
    <x v="4"/>
    <x v="5"/>
    <x v="0"/>
    <x v="1"/>
  </r>
  <r>
    <n v="3"/>
    <d v="2015-09-30T00:00:00"/>
    <x v="0"/>
    <s v="MRA365"/>
    <x v="60"/>
    <n v="1412"/>
    <x v="1"/>
    <x v="14"/>
    <x v="4"/>
    <x v="5"/>
    <x v="0"/>
    <x v="1"/>
  </r>
  <r>
    <n v="1"/>
    <d v="2015-10-01T00:00:00"/>
    <x v="0"/>
    <s v="MRA365"/>
    <x v="60"/>
    <n v="3632"/>
    <x v="1"/>
    <x v="14"/>
    <x v="4"/>
    <x v="6"/>
    <x v="0"/>
    <x v="2"/>
  </r>
  <r>
    <n v="2"/>
    <d v="2015-10-01T00:00:00"/>
    <x v="0"/>
    <s v="MR0S366"/>
    <x v="13"/>
    <n v="492"/>
    <x v="1"/>
    <x v="12"/>
    <x v="3"/>
    <x v="6"/>
    <x v="0"/>
    <x v="2"/>
  </r>
  <r>
    <n v="3"/>
    <d v="2015-10-01T00:00:00"/>
    <x v="0"/>
    <s v="MRPNCP367"/>
    <x v="12"/>
    <n v="1241"/>
    <x v="1"/>
    <x v="1"/>
    <x v="1"/>
    <x v="6"/>
    <x v="0"/>
    <x v="2"/>
  </r>
  <r>
    <n v="4"/>
    <d v="2015-10-01T00:00:00"/>
    <x v="0"/>
    <s v="MRPNCP368"/>
    <x v="12"/>
    <n v="66"/>
    <x v="1"/>
    <x v="1"/>
    <x v="1"/>
    <x v="6"/>
    <x v="0"/>
    <x v="2"/>
  </r>
  <r>
    <n v="1"/>
    <d v="2015-10-01T00:00:00"/>
    <x v="2"/>
    <s v="PRA456L/F"/>
    <x v="62"/>
    <n v="2894"/>
    <x v="2"/>
    <x v="16"/>
    <x v="4"/>
    <x v="6"/>
    <x v="0"/>
    <x v="2"/>
  </r>
  <r>
    <n v="1"/>
    <d v="2015-10-01T00:00:00"/>
    <x v="2"/>
    <s v="MRPNCP367"/>
    <x v="12"/>
    <n v="1241"/>
    <x v="3"/>
    <x v="1"/>
    <x v="1"/>
    <x v="6"/>
    <x v="0"/>
    <x v="2"/>
  </r>
  <r>
    <n v="2"/>
    <d v="2015-10-01T00:00:00"/>
    <x v="2"/>
    <s v="MRPNCP368"/>
    <x v="12"/>
    <n v="66"/>
    <x v="3"/>
    <x v="1"/>
    <x v="1"/>
    <x v="6"/>
    <x v="0"/>
    <x v="2"/>
  </r>
  <r>
    <n v="1"/>
    <d v="2015-10-02T00:00:00"/>
    <x v="0"/>
    <s v="MRPNCP368"/>
    <x v="12"/>
    <n v="1596"/>
    <x v="1"/>
    <x v="1"/>
    <x v="1"/>
    <x v="6"/>
    <x v="0"/>
    <x v="2"/>
  </r>
  <r>
    <n v="1"/>
    <d v="2015-10-02T00:00:00"/>
    <x v="2"/>
    <s v="PRA456"/>
    <x v="62"/>
    <n v="1273"/>
    <x v="2"/>
    <x v="16"/>
    <x v="4"/>
    <x v="6"/>
    <x v="0"/>
    <x v="2"/>
  </r>
  <r>
    <n v="2"/>
    <d v="2015-10-02T00:00:00"/>
    <x v="2"/>
    <s v="PRA458"/>
    <x v="62"/>
    <n v="4019"/>
    <x v="2"/>
    <x v="16"/>
    <x v="4"/>
    <x v="6"/>
    <x v="0"/>
    <x v="2"/>
  </r>
  <r>
    <n v="1"/>
    <d v="2015-10-03T00:00:00"/>
    <x v="0"/>
    <s v="MR4M371"/>
    <x v="59"/>
    <n v="2301"/>
    <x v="1"/>
    <x v="8"/>
    <x v="6"/>
    <x v="6"/>
    <x v="0"/>
    <x v="2"/>
  </r>
  <r>
    <n v="2"/>
    <d v="2015-10-03T00:00:00"/>
    <x v="0"/>
    <s v="MR4M372"/>
    <x v="59"/>
    <n v="1161"/>
    <x v="1"/>
    <x v="8"/>
    <x v="6"/>
    <x v="6"/>
    <x v="0"/>
    <x v="2"/>
  </r>
  <r>
    <n v="1"/>
    <d v="2015-10-03T00:00:00"/>
    <x v="2"/>
    <s v="PRA458"/>
    <x v="69"/>
    <n v="3371"/>
    <x v="2"/>
    <x v="16"/>
    <x v="4"/>
    <x v="6"/>
    <x v="0"/>
    <x v="2"/>
  </r>
  <r>
    <n v="2"/>
    <d v="2015-10-03T00:00:00"/>
    <x v="2"/>
    <s v="PRA464"/>
    <x v="69"/>
    <n v="3352"/>
    <x v="2"/>
    <x v="16"/>
    <x v="4"/>
    <x v="6"/>
    <x v="0"/>
    <x v="2"/>
  </r>
  <r>
    <n v="3"/>
    <d v="2015-10-03T00:00:00"/>
    <x v="2"/>
    <s v="PRA464"/>
    <x v="35"/>
    <n v="1878"/>
    <x v="2"/>
    <x v="16"/>
    <x v="4"/>
    <x v="6"/>
    <x v="0"/>
    <x v="2"/>
  </r>
  <r>
    <n v="1"/>
    <d v="2015-10-03T00:00:00"/>
    <x v="2"/>
    <s v="MRPNCP370"/>
    <x v="61"/>
    <n v="1405"/>
    <x v="3"/>
    <x v="1"/>
    <x v="1"/>
    <x v="6"/>
    <x v="0"/>
    <x v="2"/>
  </r>
  <r>
    <n v="1"/>
    <d v="2015-10-04T00:00:00"/>
    <x v="0"/>
    <s v="MR4M372"/>
    <x v="59"/>
    <n v="1870"/>
    <x v="1"/>
    <x v="8"/>
    <x v="6"/>
    <x v="6"/>
    <x v="0"/>
    <x v="2"/>
  </r>
  <r>
    <n v="2"/>
    <d v="2015-10-04T00:00:00"/>
    <x v="0"/>
    <s v="MR4M372"/>
    <x v="66"/>
    <n v="1830"/>
    <x v="1"/>
    <x v="8"/>
    <x v="6"/>
    <x v="6"/>
    <x v="0"/>
    <x v="2"/>
  </r>
  <r>
    <n v="3"/>
    <d v="2015-10-04T00:00:00"/>
    <x v="0"/>
    <s v="MR4M373"/>
    <x v="66"/>
    <n v="3654"/>
    <x v="1"/>
    <x v="8"/>
    <x v="6"/>
    <x v="6"/>
    <x v="0"/>
    <x v="2"/>
  </r>
  <r>
    <n v="1"/>
    <d v="2015-10-04T00:00:00"/>
    <x v="2"/>
    <s v="PRA464"/>
    <x v="35"/>
    <n v="1377"/>
    <x v="2"/>
    <x v="16"/>
    <x v="4"/>
    <x v="6"/>
    <x v="0"/>
    <x v="2"/>
  </r>
  <r>
    <n v="2"/>
    <d v="2015-10-04T00:00:00"/>
    <x v="2"/>
    <s v="PRA464"/>
    <x v="62"/>
    <n v="1576"/>
    <x v="2"/>
    <x v="16"/>
    <x v="4"/>
    <x v="6"/>
    <x v="0"/>
    <x v="2"/>
  </r>
  <r>
    <n v="1"/>
    <d v="2015-10-04T00:00:00"/>
    <x v="2"/>
    <s v="MRPNCP374"/>
    <x v="84"/>
    <n v="77"/>
    <x v="3"/>
    <x v="1"/>
    <x v="1"/>
    <x v="6"/>
    <x v="0"/>
    <x v="2"/>
  </r>
  <r>
    <n v="1"/>
    <d v="2015-10-05T00:00:00"/>
    <x v="0"/>
    <s v="MRPNCP374"/>
    <x v="12"/>
    <n v="275"/>
    <x v="1"/>
    <x v="1"/>
    <x v="1"/>
    <x v="6"/>
    <x v="0"/>
    <x v="2"/>
  </r>
  <r>
    <n v="1"/>
    <d v="2015-10-05T00:00:00"/>
    <x v="2"/>
    <s v="PRA464"/>
    <x v="62"/>
    <n v="2057"/>
    <x v="2"/>
    <x v="16"/>
    <x v="4"/>
    <x v="6"/>
    <x v="0"/>
    <x v="2"/>
  </r>
  <r>
    <n v="2"/>
    <d v="2015-10-05T00:00:00"/>
    <x v="2"/>
    <s v="PRA467"/>
    <x v="62"/>
    <n v="847"/>
    <x v="2"/>
    <x v="16"/>
    <x v="4"/>
    <x v="6"/>
    <x v="0"/>
    <x v="2"/>
  </r>
  <r>
    <n v="1"/>
    <d v="2015-10-05T00:00:00"/>
    <x v="2"/>
    <s v="MRPNCP374"/>
    <x v="12"/>
    <n v="275"/>
    <x v="3"/>
    <x v="1"/>
    <x v="1"/>
    <x v="6"/>
    <x v="0"/>
    <x v="2"/>
  </r>
  <r>
    <n v="1"/>
    <d v="2015-10-06T00:00:00"/>
    <x v="2"/>
    <s v="PRA467"/>
    <x v="62"/>
    <n v="3566"/>
    <x v="2"/>
    <x v="16"/>
    <x v="4"/>
    <x v="6"/>
    <x v="0"/>
    <x v="2"/>
  </r>
  <r>
    <n v="2"/>
    <d v="2015-10-06T00:00:00"/>
    <x v="2"/>
    <s v="PRA467"/>
    <x v="60"/>
    <n v="3412"/>
    <x v="2"/>
    <x v="16"/>
    <x v="4"/>
    <x v="6"/>
    <x v="0"/>
    <x v="2"/>
  </r>
  <r>
    <n v="1"/>
    <d v="2015-10-07T00:00:00"/>
    <x v="0"/>
    <s v="L/F"/>
    <x v="12"/>
    <n v="24"/>
    <x v="1"/>
    <x v="20"/>
    <x v="2"/>
    <x v="6"/>
    <x v="0"/>
    <x v="2"/>
  </r>
  <r>
    <n v="2"/>
    <d v="2015-10-07T00:00:00"/>
    <x v="0"/>
    <s v="MRPCK276"/>
    <x v="13"/>
    <n v="166"/>
    <x v="1"/>
    <x v="4"/>
    <x v="3"/>
    <x v="6"/>
    <x v="0"/>
    <x v="2"/>
  </r>
  <r>
    <n v="3"/>
    <d v="2015-10-07T00:00:00"/>
    <x v="0"/>
    <s v="MR4H377"/>
    <x v="64"/>
    <n v="1443"/>
    <x v="1"/>
    <x v="0"/>
    <x v="0"/>
    <x v="6"/>
    <x v="0"/>
    <x v="2"/>
  </r>
  <r>
    <n v="4"/>
    <d v="2015-10-07T00:00:00"/>
    <x v="0"/>
    <s v="MR4H378"/>
    <x v="64"/>
    <n v="5561"/>
    <x v="1"/>
    <x v="0"/>
    <x v="0"/>
    <x v="6"/>
    <x v="0"/>
    <x v="2"/>
  </r>
  <r>
    <n v="1"/>
    <d v="2015-10-07T00:00:00"/>
    <x v="0"/>
    <s v="PR4H445"/>
    <x v="60"/>
    <n v="10"/>
    <x v="5"/>
    <x v="0"/>
    <x v="0"/>
    <x v="6"/>
    <x v="0"/>
    <x v="2"/>
  </r>
  <r>
    <n v="1"/>
    <d v="2015-10-07T00:00:00"/>
    <x v="2"/>
    <s v="PRA467 "/>
    <x v="60"/>
    <n v="1669"/>
    <x v="2"/>
    <x v="16"/>
    <x v="4"/>
    <x v="6"/>
    <x v="0"/>
    <x v="2"/>
  </r>
  <r>
    <n v="2"/>
    <d v="2015-10-07T00:00:00"/>
    <x v="2"/>
    <s v="PRA473"/>
    <x v="60"/>
    <n v="2347"/>
    <x v="2"/>
    <x v="16"/>
    <x v="4"/>
    <x v="6"/>
    <x v="0"/>
    <x v="2"/>
  </r>
  <r>
    <n v="3"/>
    <d v="2015-10-07T00:00:00"/>
    <x v="2"/>
    <s v="PRA473"/>
    <x v="69"/>
    <n v="3449"/>
    <x v="2"/>
    <x v="16"/>
    <x v="4"/>
    <x v="6"/>
    <x v="0"/>
    <x v="2"/>
  </r>
  <r>
    <n v="1"/>
    <d v="2015-10-07T00:00:00"/>
    <x v="2"/>
    <s v="L/F"/>
    <x v="12"/>
    <n v="24"/>
    <x v="3"/>
    <x v="20"/>
    <x v="2"/>
    <x v="6"/>
    <x v="0"/>
    <x v="2"/>
  </r>
  <r>
    <n v="1"/>
    <d v="2015-10-08T00:00:00"/>
    <x v="0"/>
    <s v="MR4H378"/>
    <x v="64"/>
    <n v="5907"/>
    <x v="1"/>
    <x v="0"/>
    <x v="0"/>
    <x v="6"/>
    <x v="0"/>
    <x v="2"/>
  </r>
  <r>
    <n v="2"/>
    <d v="2015-10-08T00:00:00"/>
    <x v="0"/>
    <s v="MR4H479"/>
    <x v="63"/>
    <n v="4649"/>
    <x v="1"/>
    <x v="0"/>
    <x v="0"/>
    <x v="6"/>
    <x v="0"/>
    <x v="2"/>
  </r>
  <r>
    <n v="3"/>
    <d v="2015-10-08T00:00:00"/>
    <x v="0"/>
    <s v="MR4H780"/>
    <x v="63"/>
    <n v="2474"/>
    <x v="1"/>
    <x v="0"/>
    <x v="0"/>
    <x v="6"/>
    <x v="0"/>
    <x v="2"/>
  </r>
  <r>
    <n v="1"/>
    <d v="2015-10-08T00:00:00"/>
    <x v="0"/>
    <s v="PR4H445"/>
    <x v="60"/>
    <n v="719"/>
    <x v="5"/>
    <x v="0"/>
    <x v="0"/>
    <x v="6"/>
    <x v="0"/>
    <x v="2"/>
  </r>
  <r>
    <n v="2"/>
    <d v="2015-10-08T00:00:00"/>
    <x v="0"/>
    <s v="PR4H450"/>
    <x v="60"/>
    <n v="2780"/>
    <x v="5"/>
    <x v="0"/>
    <x v="0"/>
    <x v="6"/>
    <x v="0"/>
    <x v="2"/>
  </r>
  <r>
    <n v="3"/>
    <d v="2015-10-08T00:00:00"/>
    <x v="0"/>
    <s v="PR4H450"/>
    <x v="68"/>
    <n v="266"/>
    <x v="5"/>
    <x v="0"/>
    <x v="0"/>
    <x v="6"/>
    <x v="0"/>
    <x v="2"/>
  </r>
  <r>
    <n v="4"/>
    <d v="2015-10-08T00:00:00"/>
    <x v="0"/>
    <s v="PR4H474"/>
    <x v="68"/>
    <n v="1665"/>
    <x v="5"/>
    <x v="0"/>
    <x v="0"/>
    <x v="6"/>
    <x v="0"/>
    <x v="2"/>
  </r>
  <r>
    <n v="1"/>
    <d v="2015-10-08T00:00:00"/>
    <x v="2"/>
    <s v="PRA473"/>
    <x v="69"/>
    <n v="2033"/>
    <x v="2"/>
    <x v="16"/>
    <x v="4"/>
    <x v="6"/>
    <x v="0"/>
    <x v="2"/>
  </r>
  <r>
    <n v="1"/>
    <d v="2015-10-08T00:00:00"/>
    <x v="2"/>
    <s v="PRPCK469"/>
    <x v="71"/>
    <n v="102"/>
    <x v="4"/>
    <x v="4"/>
    <x v="3"/>
    <x v="6"/>
    <x v="0"/>
    <x v="2"/>
  </r>
  <r>
    <n v="2"/>
    <d v="2015-10-08T00:00:00"/>
    <x v="2"/>
    <s v="PR4H468"/>
    <x v="73"/>
    <n v="415"/>
    <x v="4"/>
    <x v="0"/>
    <x v="0"/>
    <x v="6"/>
    <x v="0"/>
    <x v="2"/>
  </r>
  <r>
    <n v="3"/>
    <d v="2015-10-08T00:00:00"/>
    <x v="2"/>
    <s v="PR4H474"/>
    <x v="73"/>
    <n v="2822"/>
    <x v="4"/>
    <x v="0"/>
    <x v="0"/>
    <x v="6"/>
    <x v="0"/>
    <x v="2"/>
  </r>
  <r>
    <n v="4"/>
    <d v="2015-10-08T00:00:00"/>
    <x v="2"/>
    <s v="PR4H474"/>
    <x v="83"/>
    <n v="505"/>
    <x v="4"/>
    <x v="0"/>
    <x v="0"/>
    <x v="6"/>
    <x v="0"/>
    <x v="2"/>
  </r>
  <r>
    <n v="1"/>
    <d v="2015-10-09T00:00:00"/>
    <x v="0"/>
    <s v="MR4H380"/>
    <x v="63"/>
    <n v="718"/>
    <x v="1"/>
    <x v="0"/>
    <x v="0"/>
    <x v="6"/>
    <x v="0"/>
    <x v="2"/>
  </r>
  <r>
    <n v="2"/>
    <d v="2015-10-09T00:00:00"/>
    <x v="0"/>
    <s v="MRPCK381"/>
    <x v="13"/>
    <n v="95"/>
    <x v="1"/>
    <x v="4"/>
    <x v="3"/>
    <x v="6"/>
    <x v="0"/>
    <x v="2"/>
  </r>
  <r>
    <n v="3"/>
    <d v="2015-10-09T00:00:00"/>
    <x v="0"/>
    <s v="MRNS382"/>
    <x v="13"/>
    <n v="79"/>
    <x v="1"/>
    <x v="3"/>
    <x v="3"/>
    <x v="6"/>
    <x v="0"/>
    <x v="2"/>
  </r>
  <r>
    <n v="4"/>
    <d v="2015-10-09T00:00:00"/>
    <x v="0"/>
    <s v="MRPNCP383"/>
    <x v="12"/>
    <n v="4273"/>
    <x v="1"/>
    <x v="1"/>
    <x v="1"/>
    <x v="6"/>
    <x v="0"/>
    <x v="2"/>
  </r>
  <r>
    <n v="5"/>
    <d v="2015-10-09T00:00:00"/>
    <x v="0"/>
    <s v="MR4M384"/>
    <x v="68"/>
    <n v="700"/>
    <x v="1"/>
    <x v="8"/>
    <x v="6"/>
    <x v="6"/>
    <x v="0"/>
    <x v="2"/>
  </r>
  <r>
    <n v="6"/>
    <d v="2015-10-09T00:00:00"/>
    <x v="0"/>
    <s v="MR4M385"/>
    <x v="68"/>
    <n v="4076"/>
    <x v="1"/>
    <x v="8"/>
    <x v="6"/>
    <x v="6"/>
    <x v="0"/>
    <x v="2"/>
  </r>
  <r>
    <n v="1"/>
    <d v="2015-10-09T00:00:00"/>
    <x v="0"/>
    <s v="PR4H474"/>
    <x v="68"/>
    <n v="1005"/>
    <x v="5"/>
    <x v="0"/>
    <x v="0"/>
    <x v="6"/>
    <x v="0"/>
    <x v="2"/>
  </r>
  <r>
    <n v="1"/>
    <d v="2015-10-09T00:00:00"/>
    <x v="2"/>
    <s v="PR4H474"/>
    <x v="75"/>
    <n v="392"/>
    <x v="4"/>
    <x v="0"/>
    <x v="0"/>
    <x v="6"/>
    <x v="0"/>
    <x v="2"/>
  </r>
  <r>
    <n v="1"/>
    <d v="2015-10-09T00:00:00"/>
    <x v="2"/>
    <s v="MRPNCP383"/>
    <x v="12"/>
    <n v="4273"/>
    <x v="3"/>
    <x v="1"/>
    <x v="1"/>
    <x v="6"/>
    <x v="0"/>
    <x v="2"/>
  </r>
  <r>
    <n v="1"/>
    <d v="2015-10-10T00:00:00"/>
    <x v="0"/>
    <s v="MR4M385"/>
    <x v="68"/>
    <n v="1144"/>
    <x v="1"/>
    <x v="8"/>
    <x v="6"/>
    <x v="6"/>
    <x v="0"/>
    <x v="2"/>
  </r>
  <r>
    <n v="2"/>
    <d v="2015-10-10T00:00:00"/>
    <x v="0"/>
    <s v="MR4M386"/>
    <x v="59"/>
    <n v="847"/>
    <x v="1"/>
    <x v="8"/>
    <x v="6"/>
    <x v="6"/>
    <x v="0"/>
    <x v="2"/>
  </r>
  <r>
    <n v="3"/>
    <d v="2015-10-10T00:00:00"/>
    <x v="0"/>
    <s v="MR4M386"/>
    <x v="59"/>
    <n v="4118"/>
    <x v="1"/>
    <x v="8"/>
    <x v="6"/>
    <x v="6"/>
    <x v="0"/>
    <x v="2"/>
  </r>
  <r>
    <n v="1"/>
    <d v="2015-10-10T00:00:00"/>
    <x v="0"/>
    <s v="PR4H474"/>
    <x v="68"/>
    <n v="597"/>
    <x v="5"/>
    <x v="0"/>
    <x v="0"/>
    <x v="6"/>
    <x v="0"/>
    <x v="2"/>
  </r>
  <r>
    <n v="2"/>
    <d v="2015-10-10T00:00:00"/>
    <x v="0"/>
    <s v="PR4H474"/>
    <x v="64"/>
    <n v="460"/>
    <x v="5"/>
    <x v="0"/>
    <x v="0"/>
    <x v="6"/>
    <x v="0"/>
    <x v="2"/>
  </r>
  <r>
    <n v="1"/>
    <d v="2015-10-10T00:00:00"/>
    <x v="2"/>
    <s v="PR4H474"/>
    <x v="83"/>
    <n v="136"/>
    <x v="4"/>
    <x v="0"/>
    <x v="0"/>
    <x v="6"/>
    <x v="0"/>
    <x v="2"/>
  </r>
  <r>
    <n v="1"/>
    <d v="2015-10-10T00:00:00"/>
    <x v="2"/>
    <s v="MRPNCP387"/>
    <x v="12"/>
    <n v="632"/>
    <x v="3"/>
    <x v="1"/>
    <x v="1"/>
    <x v="6"/>
    <x v="0"/>
    <x v="2"/>
  </r>
  <r>
    <n v="2"/>
    <d v="2015-10-10T00:00:00"/>
    <x v="2"/>
    <s v="MRPNCP388"/>
    <x v="12"/>
    <n v="756"/>
    <x v="3"/>
    <x v="1"/>
    <x v="1"/>
    <x v="6"/>
    <x v="0"/>
    <x v="2"/>
  </r>
  <r>
    <n v="1"/>
    <d v="2015-10-11T00:00:00"/>
    <x v="0"/>
    <s v="MR0S392"/>
    <x v="13"/>
    <n v="1064"/>
    <x v="1"/>
    <x v="12"/>
    <x v="3"/>
    <x v="6"/>
    <x v="0"/>
    <x v="2"/>
  </r>
  <r>
    <n v="1"/>
    <d v="2015-10-11T00:00:00"/>
    <x v="0"/>
    <s v="PR4H474"/>
    <x v="64"/>
    <n v="1455"/>
    <x v="5"/>
    <x v="0"/>
    <x v="0"/>
    <x v="6"/>
    <x v="0"/>
    <x v="2"/>
  </r>
  <r>
    <n v="1"/>
    <d v="2015-10-11T00:00:00"/>
    <x v="2"/>
    <s v="PRA473"/>
    <x v="35"/>
    <n v="1216"/>
    <x v="2"/>
    <x v="16"/>
    <x v="4"/>
    <x v="6"/>
    <x v="0"/>
    <x v="2"/>
  </r>
  <r>
    <n v="2"/>
    <d v="2015-10-11T00:00:00"/>
    <x v="2"/>
    <s v="PR0S487"/>
    <x v="13"/>
    <n v="442"/>
    <x v="2"/>
    <x v="12"/>
    <x v="3"/>
    <x v="6"/>
    <x v="0"/>
    <x v="2"/>
  </r>
  <r>
    <n v="3"/>
    <d v="2015-10-11T00:00:00"/>
    <x v="2"/>
    <s v="I/F4H/PCK"/>
    <x v="70"/>
    <n v="42"/>
    <x v="2"/>
    <x v="26"/>
    <x v="2"/>
    <x v="6"/>
    <x v="0"/>
    <x v="2"/>
  </r>
  <r>
    <n v="4"/>
    <d v="2015-10-11T00:00:00"/>
    <x v="2"/>
    <s v="PRPCK469"/>
    <x v="13"/>
    <n v="426"/>
    <x v="2"/>
    <x v="4"/>
    <x v="3"/>
    <x v="6"/>
    <x v="0"/>
    <x v="2"/>
  </r>
  <r>
    <n v="5"/>
    <d v="2015-10-11T00:00:00"/>
    <x v="2"/>
    <s v="PRNS475"/>
    <x v="13"/>
    <n v="222"/>
    <x v="2"/>
    <x v="3"/>
    <x v="3"/>
    <x v="6"/>
    <x v="0"/>
    <x v="2"/>
  </r>
  <r>
    <n v="1"/>
    <d v="2015-10-11T00:00:00"/>
    <x v="2"/>
    <s v="PR4H474"/>
    <x v="83"/>
    <n v="1783"/>
    <x v="4"/>
    <x v="0"/>
    <x v="0"/>
    <x v="6"/>
    <x v="0"/>
    <x v="2"/>
  </r>
  <r>
    <n v="2"/>
    <d v="2015-10-11T00:00:00"/>
    <x v="2"/>
    <s v="PR4H474"/>
    <x v="82"/>
    <n v="2754"/>
    <x v="4"/>
    <x v="0"/>
    <x v="0"/>
    <x v="6"/>
    <x v="0"/>
    <x v="2"/>
  </r>
  <r>
    <n v="3"/>
    <d v="2015-10-11T00:00:00"/>
    <x v="2"/>
    <s v="PRPCK469"/>
    <x v="71"/>
    <n v="11"/>
    <x v="4"/>
    <x v="4"/>
    <x v="3"/>
    <x v="6"/>
    <x v="0"/>
    <x v="2"/>
  </r>
  <r>
    <n v="1"/>
    <d v="2015-10-11T00:00:00"/>
    <x v="2"/>
    <s v="MRPNCP390"/>
    <x v="12"/>
    <n v="2222"/>
    <x v="3"/>
    <x v="1"/>
    <x v="1"/>
    <x v="6"/>
    <x v="0"/>
    <x v="2"/>
  </r>
  <r>
    <n v="2"/>
    <d v="2015-10-11T00:00:00"/>
    <x v="2"/>
    <s v="MRPNCP391"/>
    <x v="12"/>
    <n v="1791"/>
    <x v="3"/>
    <x v="1"/>
    <x v="1"/>
    <x v="6"/>
    <x v="0"/>
    <x v="2"/>
  </r>
  <r>
    <n v="1"/>
    <d v="2015-10-12T00:00:00"/>
    <x v="0"/>
    <s v="MR0S392"/>
    <x v="13"/>
    <n v="1018"/>
    <x v="1"/>
    <x v="12"/>
    <x v="3"/>
    <x v="6"/>
    <x v="0"/>
    <x v="2"/>
  </r>
  <r>
    <n v="2"/>
    <d v="2015-10-12T00:00:00"/>
    <x v="0"/>
    <s v="MR0S393"/>
    <x v="13"/>
    <n v="837"/>
    <x v="1"/>
    <x v="12"/>
    <x v="3"/>
    <x v="6"/>
    <x v="0"/>
    <x v="2"/>
  </r>
  <r>
    <n v="3"/>
    <d v="2015-10-12T00:00:00"/>
    <x v="0"/>
    <s v="MRA394"/>
    <x v="62"/>
    <n v="6372"/>
    <x v="1"/>
    <x v="14"/>
    <x v="4"/>
    <x v="6"/>
    <x v="0"/>
    <x v="2"/>
  </r>
  <r>
    <n v="4"/>
    <d v="2015-10-12T00:00:00"/>
    <x v="0"/>
    <s v="MRA394"/>
    <x v="69"/>
    <n v="115"/>
    <x v="1"/>
    <x v="14"/>
    <x v="4"/>
    <x v="6"/>
    <x v="0"/>
    <x v="2"/>
  </r>
  <r>
    <n v="5"/>
    <d v="2015-10-12T00:00:00"/>
    <x v="0"/>
    <s v="MRA395"/>
    <x v="69"/>
    <n v="3667"/>
    <x v="1"/>
    <x v="14"/>
    <x v="4"/>
    <x v="6"/>
    <x v="0"/>
    <x v="2"/>
  </r>
  <r>
    <n v="1"/>
    <d v="2015-10-13T00:00:00"/>
    <x v="0"/>
    <s v="MRA395"/>
    <x v="69"/>
    <n v="498"/>
    <x v="1"/>
    <x v="14"/>
    <x v="4"/>
    <x v="6"/>
    <x v="0"/>
    <x v="2"/>
  </r>
  <r>
    <n v="2"/>
    <d v="2015-10-13T00:00:00"/>
    <x v="0"/>
    <s v="MRA396"/>
    <x v="69"/>
    <n v="1039"/>
    <x v="1"/>
    <x v="14"/>
    <x v="4"/>
    <x v="6"/>
    <x v="0"/>
    <x v="2"/>
  </r>
  <r>
    <n v="3"/>
    <d v="2015-10-13T00:00:00"/>
    <x v="0"/>
    <s v="MR0S397"/>
    <x v="13"/>
    <n v="547"/>
    <x v="1"/>
    <x v="12"/>
    <x v="3"/>
    <x v="6"/>
    <x v="0"/>
    <x v="2"/>
  </r>
  <r>
    <n v="4"/>
    <d v="2015-10-13T00:00:00"/>
    <x v="0"/>
    <s v="MRPCK398"/>
    <x v="13"/>
    <n v="284"/>
    <x v="1"/>
    <x v="4"/>
    <x v="3"/>
    <x v="6"/>
    <x v="0"/>
    <x v="2"/>
  </r>
  <r>
    <n v="5"/>
    <d v="2015-10-13T00:00:00"/>
    <x v="0"/>
    <s v="MR4H399"/>
    <x v="70"/>
    <n v="3309"/>
    <x v="1"/>
    <x v="0"/>
    <x v="0"/>
    <x v="6"/>
    <x v="0"/>
    <x v="2"/>
  </r>
  <r>
    <n v="1"/>
    <d v="2015-10-13T00:00:00"/>
    <x v="2"/>
    <s v="PRNS475/479"/>
    <x v="13"/>
    <n v="608"/>
    <x v="2"/>
    <x v="3"/>
    <x v="3"/>
    <x v="6"/>
    <x v="0"/>
    <x v="2"/>
  </r>
  <r>
    <n v="2"/>
    <d v="2015-10-13T00:00:00"/>
    <x v="2"/>
    <s v="PR0S483/480/PRA483"/>
    <x v="13"/>
    <n v="1456"/>
    <x v="2"/>
    <x v="12"/>
    <x v="3"/>
    <x v="6"/>
    <x v="0"/>
    <x v="2"/>
  </r>
  <r>
    <n v="3"/>
    <d v="2015-10-13T00:00:00"/>
    <x v="2"/>
    <s v="PRA484"/>
    <x v="35"/>
    <n v="2047"/>
    <x v="2"/>
    <x v="16"/>
    <x v="4"/>
    <x v="6"/>
    <x v="0"/>
    <x v="2"/>
  </r>
  <r>
    <n v="4"/>
    <d v="2015-10-13T00:00:00"/>
    <x v="2"/>
    <s v="PRA484"/>
    <x v="60"/>
    <n v="3680"/>
    <x v="2"/>
    <x v="16"/>
    <x v="4"/>
    <x v="6"/>
    <x v="0"/>
    <x v="2"/>
  </r>
  <r>
    <n v="1"/>
    <d v="2015-10-14T00:00:00"/>
    <x v="0"/>
    <s v="MR4H399"/>
    <x v="70"/>
    <n v="8751"/>
    <x v="1"/>
    <x v="0"/>
    <x v="0"/>
    <x v="6"/>
    <x v="0"/>
    <x v="2"/>
  </r>
  <r>
    <n v="2"/>
    <d v="2015-10-14T00:00:00"/>
    <x v="0"/>
    <s v="MR4H399"/>
    <x v="64"/>
    <n v="413"/>
    <x v="1"/>
    <x v="0"/>
    <x v="0"/>
    <x v="6"/>
    <x v="0"/>
    <x v="2"/>
  </r>
  <r>
    <n v="1"/>
    <d v="2015-10-14T00:00:00"/>
    <x v="2"/>
    <s v="PRA484 LF"/>
    <x v="60"/>
    <n v="3833"/>
    <x v="2"/>
    <x v="16"/>
    <x v="4"/>
    <x v="6"/>
    <x v="0"/>
    <x v="2"/>
  </r>
  <r>
    <n v="2"/>
    <d v="2015-10-14T00:00:00"/>
    <x v="2"/>
    <s v="PRA489"/>
    <x v="60"/>
    <n v="823"/>
    <x v="2"/>
    <x v="16"/>
    <x v="4"/>
    <x v="6"/>
    <x v="0"/>
    <x v="2"/>
  </r>
  <r>
    <n v="3"/>
    <d v="2015-10-14T00:00:00"/>
    <x v="2"/>
    <s v="PRA489"/>
    <x v="62"/>
    <n v="4237"/>
    <x v="2"/>
    <x v="16"/>
    <x v="4"/>
    <x v="6"/>
    <x v="0"/>
    <x v="2"/>
  </r>
  <r>
    <n v="1"/>
    <d v="2015-10-15T00:00:00"/>
    <x v="0"/>
    <s v="MR4H399"/>
    <x v="64"/>
    <n v="3006"/>
    <x v="1"/>
    <x v="0"/>
    <x v="0"/>
    <x v="6"/>
    <x v="0"/>
    <x v="2"/>
  </r>
  <r>
    <n v="2"/>
    <d v="2015-10-15T00:00:00"/>
    <x v="0"/>
    <s v="MR4H400"/>
    <x v="64"/>
    <n v="2568"/>
    <x v="1"/>
    <x v="0"/>
    <x v="0"/>
    <x v="6"/>
    <x v="0"/>
    <x v="2"/>
  </r>
  <r>
    <n v="3"/>
    <d v="2015-10-15T00:00:00"/>
    <x v="0"/>
    <s v="MRPCK401"/>
    <x v="51"/>
    <n v="176"/>
    <x v="1"/>
    <x v="4"/>
    <x v="3"/>
    <x v="6"/>
    <x v="0"/>
    <x v="2"/>
  </r>
  <r>
    <n v="4"/>
    <d v="2015-10-15T00:00:00"/>
    <x v="0"/>
    <s v="MRPNCP402"/>
    <x v="12"/>
    <n v="1079"/>
    <x v="1"/>
    <x v="1"/>
    <x v="1"/>
    <x v="6"/>
    <x v="0"/>
    <x v="2"/>
  </r>
  <r>
    <n v="1"/>
    <d v="2015-10-15T00:00:00"/>
    <x v="2"/>
    <s v="PRA489 LF"/>
    <x v="69"/>
    <n v="2911"/>
    <x v="2"/>
    <x v="16"/>
    <x v="4"/>
    <x v="6"/>
    <x v="0"/>
    <x v="2"/>
  </r>
  <r>
    <n v="1"/>
    <d v="2015-10-15T00:00:00"/>
    <x v="2"/>
    <s v="MRPNCP402"/>
    <x v="12"/>
    <n v="1079"/>
    <x v="3"/>
    <x v="1"/>
    <x v="1"/>
    <x v="6"/>
    <x v="0"/>
    <x v="2"/>
  </r>
  <r>
    <n v="1"/>
    <d v="2015-10-16T00:00:00"/>
    <x v="0"/>
    <s v="MRPNCP402"/>
    <x v="12"/>
    <n v="2440"/>
    <x v="1"/>
    <x v="1"/>
    <x v="1"/>
    <x v="6"/>
    <x v="0"/>
    <x v="2"/>
  </r>
  <r>
    <n v="1"/>
    <d v="2015-10-17T00:00:00"/>
    <x v="0"/>
    <s v="MRNS403"/>
    <x v="51"/>
    <n v="90"/>
    <x v="1"/>
    <x v="3"/>
    <x v="3"/>
    <x v="6"/>
    <x v="0"/>
    <x v="2"/>
  </r>
  <r>
    <n v="2"/>
    <d v="2015-10-17T00:00:00"/>
    <x v="0"/>
    <s v="MRPCK404"/>
    <x v="51"/>
    <n v="78"/>
    <x v="1"/>
    <x v="4"/>
    <x v="3"/>
    <x v="6"/>
    <x v="0"/>
    <x v="2"/>
  </r>
  <r>
    <n v="3"/>
    <d v="2015-10-17T00:00:00"/>
    <x v="0"/>
    <s v="MR4M405"/>
    <x v="66"/>
    <n v="4539"/>
    <x v="1"/>
    <x v="8"/>
    <x v="6"/>
    <x v="6"/>
    <x v="0"/>
    <x v="2"/>
  </r>
  <r>
    <n v="4"/>
    <d v="2015-10-17T00:00:00"/>
    <x v="0"/>
    <s v="MR4M406"/>
    <x v="66"/>
    <n v="415"/>
    <x v="1"/>
    <x v="8"/>
    <x v="6"/>
    <x v="6"/>
    <x v="0"/>
    <x v="2"/>
  </r>
  <r>
    <n v="5"/>
    <d v="2015-10-17T00:00:00"/>
    <x v="0"/>
    <s v="MR4M406"/>
    <x v="59"/>
    <n v="3742"/>
    <x v="1"/>
    <x v="8"/>
    <x v="6"/>
    <x v="6"/>
    <x v="0"/>
    <x v="2"/>
  </r>
  <r>
    <n v="6"/>
    <d v="2015-10-17T00:00:00"/>
    <x v="0"/>
    <s v="MR4M407"/>
    <x v="59"/>
    <n v="202"/>
    <x v="1"/>
    <x v="8"/>
    <x v="6"/>
    <x v="6"/>
    <x v="0"/>
    <x v="2"/>
  </r>
  <r>
    <n v="1"/>
    <d v="2015-10-17T00:00:00"/>
    <x v="2"/>
    <s v="MRPNCP402"/>
    <x v="12"/>
    <n v="305"/>
    <x v="3"/>
    <x v="1"/>
    <x v="1"/>
    <x v="6"/>
    <x v="0"/>
    <x v="2"/>
  </r>
  <r>
    <n v="2"/>
    <d v="2015-10-17T00:00:00"/>
    <x v="2"/>
    <s v="I/FPCK/4M"/>
    <x v="12"/>
    <n v="40"/>
    <x v="3"/>
    <x v="23"/>
    <x v="2"/>
    <x v="6"/>
    <x v="0"/>
    <x v="2"/>
  </r>
  <r>
    <n v="1"/>
    <d v="2015-10-18T00:00:00"/>
    <x v="0"/>
    <s v="MR4M407"/>
    <x v="59"/>
    <n v="2129"/>
    <x v="1"/>
    <x v="8"/>
    <x v="7"/>
    <x v="6"/>
    <x v="0"/>
    <x v="2"/>
  </r>
  <r>
    <n v="2"/>
    <d v="2015-10-18T00:00:00"/>
    <x v="0"/>
    <s v="MRPCK408"/>
    <x v="51"/>
    <n v="73"/>
    <x v="1"/>
    <x v="4"/>
    <x v="3"/>
    <x v="6"/>
    <x v="0"/>
    <x v="2"/>
  </r>
  <r>
    <n v="3"/>
    <d v="2015-10-18T00:00:00"/>
    <x v="0"/>
    <s v="MRNS409"/>
    <x v="51"/>
    <n v="50"/>
    <x v="1"/>
    <x v="3"/>
    <x v="3"/>
    <x v="6"/>
    <x v="0"/>
    <x v="2"/>
  </r>
  <r>
    <n v="1"/>
    <d v="2015-10-18T00:00:00"/>
    <x v="2"/>
    <s v="PRA489 "/>
    <x v="69"/>
    <n v="1369"/>
    <x v="2"/>
    <x v="16"/>
    <x v="4"/>
    <x v="6"/>
    <x v="0"/>
    <x v="2"/>
  </r>
  <r>
    <n v="2"/>
    <d v="2015-10-18T00:00:00"/>
    <x v="2"/>
    <s v="PRA493"/>
    <x v="69"/>
    <n v="1801"/>
    <x v="2"/>
    <x v="16"/>
    <x v="4"/>
    <x v="6"/>
    <x v="0"/>
    <x v="2"/>
  </r>
  <r>
    <n v="1"/>
    <d v="2015-10-18T00:00:00"/>
    <x v="2"/>
    <s v="I/F4M/PCK"/>
    <x v="12"/>
    <n v="20"/>
    <x v="3"/>
    <x v="26"/>
    <x v="2"/>
    <x v="6"/>
    <x v="0"/>
    <x v="2"/>
  </r>
  <r>
    <n v="2"/>
    <d v="2015-10-18T00:00:00"/>
    <x v="2"/>
    <s v="MRPNCP410"/>
    <x v="12"/>
    <n v="2177"/>
    <x v="3"/>
    <x v="1"/>
    <x v="1"/>
    <x v="6"/>
    <x v="0"/>
    <x v="2"/>
  </r>
  <r>
    <n v="1"/>
    <d v="2015-10-19T00:00:00"/>
    <x v="0"/>
    <s v="MR0S414"/>
    <x v="51"/>
    <n v="973"/>
    <x v="1"/>
    <x v="12"/>
    <x v="3"/>
    <x v="6"/>
    <x v="0"/>
    <x v="2"/>
  </r>
  <r>
    <n v="1"/>
    <d v="2015-10-19T00:00:00"/>
    <x v="2"/>
    <s v="PRA493"/>
    <x v="69"/>
    <n v="591"/>
    <x v="2"/>
    <x v="16"/>
    <x v="4"/>
    <x v="6"/>
    <x v="0"/>
    <x v="2"/>
  </r>
  <r>
    <n v="2"/>
    <d v="2015-10-19T00:00:00"/>
    <x v="2"/>
    <s v="PRA493"/>
    <x v="35"/>
    <n v="3596"/>
    <x v="2"/>
    <x v="16"/>
    <x v="4"/>
    <x v="6"/>
    <x v="0"/>
    <x v="2"/>
  </r>
  <r>
    <n v="1"/>
    <d v="2015-10-19T00:00:00"/>
    <x v="2"/>
    <s v="MRPNCP410"/>
    <x v="61"/>
    <n v="160"/>
    <x v="3"/>
    <x v="1"/>
    <x v="1"/>
    <x v="6"/>
    <x v="0"/>
    <x v="2"/>
  </r>
  <r>
    <n v="2"/>
    <d v="2015-10-19T00:00:00"/>
    <x v="2"/>
    <s v="MRPNCP413"/>
    <x v="61"/>
    <n v="148"/>
    <x v="3"/>
    <x v="1"/>
    <x v="1"/>
    <x v="6"/>
    <x v="0"/>
    <x v="2"/>
  </r>
  <r>
    <n v="1"/>
    <d v="2015-10-20T00:00:00"/>
    <x v="0"/>
    <s v="MR0S414/415"/>
    <x v="51"/>
    <n v="1897"/>
    <x v="1"/>
    <x v="12"/>
    <x v="3"/>
    <x v="6"/>
    <x v="0"/>
    <x v="2"/>
  </r>
  <r>
    <n v="2"/>
    <d v="2015-10-20T00:00:00"/>
    <x v="0"/>
    <s v="MRA416"/>
    <x v="60"/>
    <n v="1178"/>
    <x v="1"/>
    <x v="16"/>
    <x v="4"/>
    <x v="6"/>
    <x v="0"/>
    <x v="2"/>
  </r>
  <r>
    <n v="3"/>
    <d v="2015-10-20T00:00:00"/>
    <x v="0"/>
    <s v="MRA417"/>
    <x v="60"/>
    <n v="7309"/>
    <x v="1"/>
    <x v="16"/>
    <x v="4"/>
    <x v="6"/>
    <x v="0"/>
    <x v="2"/>
  </r>
  <r>
    <n v="4"/>
    <d v="2015-10-20T00:00:00"/>
    <x v="0"/>
    <s v="MRA418"/>
    <x v="60"/>
    <n v="3632"/>
    <x v="1"/>
    <x v="16"/>
    <x v="4"/>
    <x v="6"/>
    <x v="0"/>
    <x v="2"/>
  </r>
  <r>
    <n v="1"/>
    <d v="2015-10-20T00:00:00"/>
    <x v="2"/>
    <s v="FLUSHING"/>
    <x v="61"/>
    <n v="47"/>
    <x v="3"/>
    <x v="33"/>
    <x v="1"/>
    <x v="6"/>
    <x v="0"/>
    <x v="2"/>
  </r>
  <r>
    <n v="2"/>
    <d v="2015-10-20T00:00:00"/>
    <x v="2"/>
    <s v="TK-17 TO LBT"/>
    <x v="77"/>
    <m/>
    <x v="3"/>
    <x v="34"/>
    <x v="1"/>
    <x v="6"/>
    <x v="0"/>
    <x v="2"/>
  </r>
  <r>
    <n v="1"/>
    <d v="2015-10-21T00:00:00"/>
    <x v="0"/>
    <s v="MRA418"/>
    <x v="60"/>
    <n v="1610"/>
    <x v="1"/>
    <x v="16"/>
    <x v="4"/>
    <x v="6"/>
    <x v="0"/>
    <x v="2"/>
  </r>
  <r>
    <n v="2"/>
    <d v="2015-10-21T00:00:00"/>
    <x v="0"/>
    <s v="MR0S419"/>
    <x v="13"/>
    <n v="613"/>
    <x v="1"/>
    <x v="12"/>
    <x v="3"/>
    <x v="6"/>
    <x v="0"/>
    <x v="2"/>
  </r>
  <r>
    <n v="3"/>
    <d v="2015-10-21T00:00:00"/>
    <x v="0"/>
    <s v="MRPCK420"/>
    <x v="13"/>
    <n v="73"/>
    <x v="1"/>
    <x v="4"/>
    <x v="3"/>
    <x v="6"/>
    <x v="0"/>
    <x v="2"/>
  </r>
  <r>
    <n v="4"/>
    <d v="2015-10-21T00:00:00"/>
    <x v="0"/>
    <s v="MR4H421"/>
    <x v="63"/>
    <n v="3820"/>
    <x v="1"/>
    <x v="0"/>
    <x v="0"/>
    <x v="6"/>
    <x v="0"/>
    <x v="2"/>
  </r>
  <r>
    <n v="1"/>
    <d v="2015-10-21T00:00:00"/>
    <x v="0"/>
    <s v="PR4H474"/>
    <x v="68"/>
    <n v="13"/>
    <x v="5"/>
    <x v="0"/>
    <x v="0"/>
    <x v="6"/>
    <x v="0"/>
    <x v="2"/>
  </r>
  <r>
    <n v="1"/>
    <d v="2015-10-21T00:00:00"/>
    <x v="2"/>
    <s v="PRA493"/>
    <x v="62"/>
    <n v="4242"/>
    <x v="2"/>
    <x v="16"/>
    <x v="4"/>
    <x v="6"/>
    <x v="0"/>
    <x v="2"/>
  </r>
  <r>
    <n v="2"/>
    <d v="2015-10-21T00:00:00"/>
    <x v="2"/>
    <s v="PRA504"/>
    <x v="62"/>
    <n v="3460"/>
    <x v="2"/>
    <x v="17"/>
    <x v="4"/>
    <x v="6"/>
    <x v="0"/>
    <x v="2"/>
  </r>
  <r>
    <n v="1"/>
    <d v="2015-10-22T00:00:00"/>
    <x v="0"/>
    <s v="MR4H421"/>
    <x v="63"/>
    <n v="6100"/>
    <x v="1"/>
    <x v="0"/>
    <x v="0"/>
    <x v="6"/>
    <x v="0"/>
    <x v="2"/>
  </r>
  <r>
    <n v="2"/>
    <d v="2015-10-22T00:00:00"/>
    <x v="0"/>
    <s v="MR4H421"/>
    <x v="64"/>
    <n v="3557"/>
    <x v="1"/>
    <x v="0"/>
    <x v="0"/>
    <x v="6"/>
    <x v="0"/>
    <x v="2"/>
  </r>
  <r>
    <n v="1"/>
    <d v="2015-10-22T00:00:00"/>
    <x v="0"/>
    <s v="PR4H474"/>
    <x v="68"/>
    <n v="3528"/>
    <x v="5"/>
    <x v="0"/>
    <x v="0"/>
    <x v="6"/>
    <x v="0"/>
    <x v="2"/>
  </r>
  <r>
    <n v="2"/>
    <d v="2015-10-22T00:00:00"/>
    <x v="0"/>
    <s v="PR4H474"/>
    <x v="60"/>
    <n v="221"/>
    <x v="5"/>
    <x v="0"/>
    <x v="0"/>
    <x v="6"/>
    <x v="0"/>
    <x v="2"/>
  </r>
  <r>
    <n v="3"/>
    <d v="2015-10-22T00:00:00"/>
    <x v="0"/>
    <s v="PR4H510"/>
    <x v="60"/>
    <n v="1972"/>
    <x v="5"/>
    <x v="0"/>
    <x v="0"/>
    <x v="6"/>
    <x v="0"/>
    <x v="2"/>
  </r>
  <r>
    <n v="1"/>
    <d v="2015-10-22T00:00:00"/>
    <x v="2"/>
    <s v="PRA504"/>
    <x v="62"/>
    <n v="438"/>
    <x v="2"/>
    <x v="17"/>
    <x v="4"/>
    <x v="6"/>
    <x v="0"/>
    <x v="2"/>
  </r>
  <r>
    <n v="2"/>
    <d v="2015-10-22T00:00:00"/>
    <x v="2"/>
    <s v="PRA504"/>
    <x v="69"/>
    <n v="1429"/>
    <x v="2"/>
    <x v="17"/>
    <x v="4"/>
    <x v="6"/>
    <x v="0"/>
    <x v="2"/>
  </r>
  <r>
    <n v="1"/>
    <d v="2015-10-22T00:00:00"/>
    <x v="2"/>
    <s v="PRPCK491"/>
    <x v="71"/>
    <n v="45"/>
    <x v="4"/>
    <x v="4"/>
    <x v="3"/>
    <x v="6"/>
    <x v="0"/>
    <x v="2"/>
  </r>
  <r>
    <n v="2"/>
    <d v="2015-10-22T00:00:00"/>
    <x v="2"/>
    <s v="PR4H503/510"/>
    <x v="73"/>
    <n v="3157"/>
    <x v="4"/>
    <x v="0"/>
    <x v="0"/>
    <x v="6"/>
    <x v="0"/>
    <x v="2"/>
  </r>
  <r>
    <n v="3"/>
    <d v="2015-10-22T00:00:00"/>
    <x v="2"/>
    <s v="PR4H510"/>
    <x v="85"/>
    <n v="1610"/>
    <x v="4"/>
    <x v="0"/>
    <x v="0"/>
    <x v="6"/>
    <x v="0"/>
    <x v="2"/>
  </r>
  <r>
    <n v="1"/>
    <d v="2015-10-23T00:00:00"/>
    <x v="0"/>
    <s v="MR4H421"/>
    <x v="64"/>
    <n v="3705"/>
    <x v="1"/>
    <x v="0"/>
    <x v="0"/>
    <x v="6"/>
    <x v="0"/>
    <x v="2"/>
  </r>
  <r>
    <n v="2"/>
    <d v="2015-10-23T00:00:00"/>
    <x v="0"/>
    <s v="MRPCK422"/>
    <x v="13"/>
    <n v="57"/>
    <x v="1"/>
    <x v="4"/>
    <x v="3"/>
    <x v="6"/>
    <x v="0"/>
    <x v="2"/>
  </r>
  <r>
    <n v="3"/>
    <d v="2015-10-23T00:00:00"/>
    <x v="0"/>
    <s v="MRNS423"/>
    <x v="13"/>
    <n v="97"/>
    <x v="1"/>
    <x v="3"/>
    <x v="3"/>
    <x v="6"/>
    <x v="0"/>
    <x v="2"/>
  </r>
  <r>
    <n v="4"/>
    <d v="2015-10-23T00:00:00"/>
    <x v="0"/>
    <s v="MRPNCP424"/>
    <x v="84"/>
    <n v="2135"/>
    <x v="1"/>
    <x v="1"/>
    <x v="1"/>
    <x v="6"/>
    <x v="0"/>
    <x v="2"/>
  </r>
  <r>
    <n v="1"/>
    <d v="2015-10-23T00:00:00"/>
    <x v="0"/>
    <s v="PR4H510"/>
    <x v="60"/>
    <n v="1176"/>
    <x v="5"/>
    <x v="0"/>
    <x v="0"/>
    <x v="6"/>
    <x v="0"/>
    <x v="2"/>
  </r>
  <r>
    <n v="2"/>
    <d v="2015-10-23T00:00:00"/>
    <x v="0"/>
    <s v="PR4H510"/>
    <x v="70"/>
    <n v="1385"/>
    <x v="5"/>
    <x v="0"/>
    <x v="0"/>
    <x v="6"/>
    <x v="0"/>
    <x v="2"/>
  </r>
  <r>
    <n v="3"/>
    <d v="2015-10-23T00:00:00"/>
    <x v="0"/>
    <s v="PR4H511"/>
    <x v="70"/>
    <n v="150"/>
    <x v="5"/>
    <x v="0"/>
    <x v="0"/>
    <x v="6"/>
    <x v="0"/>
    <x v="2"/>
  </r>
  <r>
    <n v="4"/>
    <d v="2015-10-23T00:00:00"/>
    <x v="0"/>
    <s v="PR4H511"/>
    <x v="66"/>
    <n v="1833"/>
    <x v="5"/>
    <x v="0"/>
    <x v="0"/>
    <x v="6"/>
    <x v="0"/>
    <x v="2"/>
  </r>
  <r>
    <n v="1"/>
    <d v="2015-10-23T00:00:00"/>
    <x v="2"/>
    <s v="PR4M511"/>
    <x v="85"/>
    <n v="1048"/>
    <x v="4"/>
    <x v="8"/>
    <x v="7"/>
    <x v="6"/>
    <x v="0"/>
    <x v="2"/>
  </r>
  <r>
    <n v="2"/>
    <d v="2015-10-23T00:00:00"/>
    <x v="2"/>
    <s v="PR4M511"/>
    <x v="83"/>
    <n v="298"/>
    <x v="4"/>
    <x v="8"/>
    <x v="7"/>
    <x v="6"/>
    <x v="0"/>
    <x v="2"/>
  </r>
  <r>
    <n v="1"/>
    <d v="2015-10-23T00:00:00"/>
    <x v="2"/>
    <s v="MRPNCP424"/>
    <x v="84"/>
    <n v="2135"/>
    <x v="3"/>
    <x v="1"/>
    <x v="1"/>
    <x v="6"/>
    <x v="0"/>
    <x v="2"/>
  </r>
  <r>
    <n v="1"/>
    <d v="2015-10-24T00:00:00"/>
    <x v="0"/>
    <s v="MRPNCP424"/>
    <x v="84"/>
    <n v="2193"/>
    <x v="1"/>
    <x v="1"/>
    <x v="1"/>
    <x v="6"/>
    <x v="0"/>
    <x v="2"/>
  </r>
  <r>
    <n v="1"/>
    <d v="2015-10-24T00:00:00"/>
    <x v="0"/>
    <s v="PR4H511"/>
    <x v="66"/>
    <n v="148"/>
    <x v="5"/>
    <x v="0"/>
    <x v="0"/>
    <x v="6"/>
    <x v="0"/>
    <x v="2"/>
  </r>
  <r>
    <n v="2"/>
    <d v="2015-10-24T00:00:00"/>
    <x v="0"/>
    <s v="PR4H510"/>
    <x v="66"/>
    <n v="1389"/>
    <x v="5"/>
    <x v="0"/>
    <x v="0"/>
    <x v="6"/>
    <x v="0"/>
    <x v="2"/>
  </r>
  <r>
    <n v="1"/>
    <d v="2015-10-24T00:00:00"/>
    <x v="2"/>
    <s v="PRA504"/>
    <x v="69"/>
    <n v="1153"/>
    <x v="2"/>
    <x v="17"/>
    <x v="4"/>
    <x v="6"/>
    <x v="0"/>
    <x v="2"/>
  </r>
  <r>
    <n v="2"/>
    <d v="2015-10-24T00:00:00"/>
    <x v="2"/>
    <s v="PR0S503"/>
    <x v="13"/>
    <n v="500"/>
    <x v="2"/>
    <x v="12"/>
    <x v="3"/>
    <x v="6"/>
    <x v="0"/>
    <x v="2"/>
  </r>
  <r>
    <n v="3"/>
    <d v="2015-10-24T00:00:00"/>
    <x v="2"/>
    <s v="PRPCK491"/>
    <x v="13"/>
    <n v="152"/>
    <x v="2"/>
    <x v="4"/>
    <x v="3"/>
    <x v="6"/>
    <x v="0"/>
    <x v="2"/>
  </r>
  <r>
    <n v="4"/>
    <d v="2015-10-24T00:00:00"/>
    <x v="2"/>
    <s v="I/FPCK/4H"/>
    <x v="65"/>
    <n v="28"/>
    <x v="2"/>
    <x v="23"/>
    <x v="2"/>
    <x v="6"/>
    <x v="0"/>
    <x v="2"/>
  </r>
  <r>
    <n v="5"/>
    <d v="2015-10-24T00:00:00"/>
    <x v="2"/>
    <s v="PRPCK509"/>
    <x v="13"/>
    <n v="188"/>
    <x v="2"/>
    <x v="4"/>
    <x v="3"/>
    <x v="6"/>
    <x v="0"/>
    <x v="2"/>
  </r>
  <r>
    <n v="6"/>
    <d v="2015-10-24T00:00:00"/>
    <x v="2"/>
    <s v="I/FPCK/4M"/>
    <x v="65"/>
    <n v="32"/>
    <x v="2"/>
    <x v="23"/>
    <x v="2"/>
    <x v="6"/>
    <x v="0"/>
    <x v="2"/>
  </r>
  <r>
    <n v="1"/>
    <d v="2015-10-24T00:00:00"/>
    <x v="2"/>
    <s v="PR4H511"/>
    <x v="72"/>
    <n v="1202"/>
    <x v="4"/>
    <x v="0"/>
    <x v="0"/>
    <x v="6"/>
    <x v="0"/>
    <x v="2"/>
  </r>
  <r>
    <n v="2"/>
    <d v="2015-10-24T00:00:00"/>
    <x v="2"/>
    <s v="PR4H511"/>
    <x v="83"/>
    <n v="1153"/>
    <x v="4"/>
    <x v="0"/>
    <x v="0"/>
    <x v="6"/>
    <x v="0"/>
    <x v="2"/>
  </r>
  <r>
    <n v="3"/>
    <d v="2015-10-24T00:00:00"/>
    <x v="2"/>
    <s v="PR4H510"/>
    <x v="83"/>
    <n v="1423"/>
    <x v="4"/>
    <x v="0"/>
    <x v="0"/>
    <x v="6"/>
    <x v="0"/>
    <x v="2"/>
  </r>
  <r>
    <n v="4"/>
    <d v="2015-10-24T00:00:00"/>
    <x v="2"/>
    <s v="PR4H510"/>
    <x v="85"/>
    <n v="177"/>
    <x v="4"/>
    <x v="0"/>
    <x v="0"/>
    <x v="6"/>
    <x v="0"/>
    <x v="2"/>
  </r>
  <r>
    <n v="5"/>
    <d v="2015-10-24T00:00:00"/>
    <x v="2"/>
    <s v="PRPCK509"/>
    <x v="71"/>
    <n v="52"/>
    <x v="4"/>
    <x v="4"/>
    <x v="3"/>
    <x v="6"/>
    <x v="0"/>
    <x v="2"/>
  </r>
  <r>
    <n v="6"/>
    <d v="2015-10-24T00:00:00"/>
    <x v="2"/>
    <s v="PR4M507"/>
    <x v="49"/>
    <n v="2255"/>
    <x v="4"/>
    <x v="8"/>
    <x v="7"/>
    <x v="6"/>
    <x v="0"/>
    <x v="2"/>
  </r>
  <r>
    <n v="1"/>
    <d v="2015-10-24T00:00:00"/>
    <x v="2"/>
    <s v="MRPNCP424"/>
    <x v="84"/>
    <n v="2193"/>
    <x v="3"/>
    <x v="1"/>
    <x v="1"/>
    <x v="6"/>
    <x v="0"/>
    <x v="2"/>
  </r>
  <r>
    <n v="1"/>
    <d v="2015-10-25T00:00:00"/>
    <x v="0"/>
    <s v="MRPNCP424"/>
    <x v="58"/>
    <n v="134"/>
    <x v="1"/>
    <x v="1"/>
    <x v="1"/>
    <x v="6"/>
    <x v="0"/>
    <x v="2"/>
  </r>
  <r>
    <n v="2"/>
    <d v="2015-10-25T00:00:00"/>
    <x v="0"/>
    <s v="MRNS425"/>
    <x v="13"/>
    <n v="94"/>
    <x v="1"/>
    <x v="3"/>
    <x v="3"/>
    <x v="6"/>
    <x v="0"/>
    <x v="2"/>
  </r>
  <r>
    <n v="3"/>
    <d v="2015-10-25T00:00:00"/>
    <x v="0"/>
    <s v="MRPCK426"/>
    <x v="13"/>
    <n v="83"/>
    <x v="1"/>
    <x v="4"/>
    <x v="3"/>
    <x v="6"/>
    <x v="0"/>
    <x v="2"/>
  </r>
  <r>
    <n v="4"/>
    <d v="2015-10-25T00:00:00"/>
    <x v="0"/>
    <s v="I/F4M/PCK"/>
    <x v="61"/>
    <n v="22"/>
    <x v="1"/>
    <x v="26"/>
    <x v="2"/>
    <x v="6"/>
    <x v="0"/>
    <x v="2"/>
  </r>
  <r>
    <n v="5"/>
    <d v="2015-10-25T00:00:00"/>
    <x v="0"/>
    <s v="MR4M427"/>
    <x v="68"/>
    <n v="5429"/>
    <x v="1"/>
    <x v="8"/>
    <x v="7"/>
    <x v="6"/>
    <x v="0"/>
    <x v="2"/>
  </r>
  <r>
    <n v="6"/>
    <d v="2015-10-25T00:00:00"/>
    <x v="0"/>
    <s v="MR4M427"/>
    <x v="59"/>
    <n v="1959"/>
    <x v="1"/>
    <x v="8"/>
    <x v="7"/>
    <x v="6"/>
    <x v="0"/>
    <x v="2"/>
  </r>
  <r>
    <n v="7"/>
    <d v="2015-10-25T00:00:00"/>
    <x v="0"/>
    <s v="MR4M428"/>
    <x v="59"/>
    <n v="542"/>
    <x v="1"/>
    <x v="8"/>
    <x v="7"/>
    <x v="6"/>
    <x v="0"/>
    <x v="2"/>
  </r>
  <r>
    <n v="1"/>
    <d v="2015-10-25T00:00:00"/>
    <x v="2"/>
    <s v="PR4M507/508/517"/>
    <x v="49"/>
    <n v="1803"/>
    <x v="4"/>
    <x v="8"/>
    <x v="7"/>
    <x v="6"/>
    <x v="0"/>
    <x v="2"/>
  </r>
  <r>
    <n v="2"/>
    <d v="2015-10-25T00:00:00"/>
    <x v="2"/>
    <s v="PR4M507/508/517"/>
    <x v="90"/>
    <n v="1016"/>
    <x v="4"/>
    <x v="8"/>
    <x v="7"/>
    <x v="6"/>
    <x v="0"/>
    <x v="2"/>
  </r>
  <r>
    <n v="3"/>
    <d v="2015-10-25T00:00:00"/>
    <x v="2"/>
    <s v="PR4M507/508/517"/>
    <x v="75"/>
    <n v="3811"/>
    <x v="4"/>
    <x v="8"/>
    <x v="7"/>
    <x v="6"/>
    <x v="0"/>
    <x v="2"/>
  </r>
  <r>
    <n v="1"/>
    <d v="2015-10-25T00:00:00"/>
    <x v="2"/>
    <s v="MRPNCP424"/>
    <x v="58"/>
    <n v="134"/>
    <x v="3"/>
    <x v="1"/>
    <x v="1"/>
    <x v="6"/>
    <x v="0"/>
    <x v="2"/>
  </r>
  <r>
    <n v="2"/>
    <d v="2015-10-25T00:00:00"/>
    <x v="2"/>
    <s v="I/F4M/PCK"/>
    <x v="61"/>
    <n v="22"/>
    <x v="3"/>
    <x v="26"/>
    <x v="2"/>
    <x v="6"/>
    <x v="0"/>
    <x v="2"/>
  </r>
  <r>
    <n v="1"/>
    <d v="2015-10-26T00:00:00"/>
    <x v="0"/>
    <s v="MR4M428"/>
    <x v="59"/>
    <n v="3066"/>
    <x v="1"/>
    <x v="8"/>
    <x v="7"/>
    <x v="6"/>
    <x v="0"/>
    <x v="2"/>
  </r>
  <r>
    <n v="2"/>
    <d v="2015-10-26T00:00:00"/>
    <x v="0"/>
    <s v="L/F"/>
    <x v="12"/>
    <n v="98"/>
    <x v="1"/>
    <x v="20"/>
    <x v="2"/>
    <x v="6"/>
    <x v="0"/>
    <x v="2"/>
  </r>
  <r>
    <n v="3"/>
    <d v="2015-10-26T00:00:00"/>
    <x v="0"/>
    <s v="MRPCK429"/>
    <x v="13"/>
    <n v="50"/>
    <x v="1"/>
    <x v="4"/>
    <x v="3"/>
    <x v="6"/>
    <x v="0"/>
    <x v="2"/>
  </r>
  <r>
    <n v="4"/>
    <d v="2015-10-26T00:00:00"/>
    <x v="0"/>
    <s v="MR0S430"/>
    <x v="13"/>
    <n v="1399"/>
    <x v="1"/>
    <x v="12"/>
    <x v="3"/>
    <x v="6"/>
    <x v="0"/>
    <x v="2"/>
  </r>
  <r>
    <n v="5"/>
    <d v="2015-10-26T00:00:00"/>
    <x v="0"/>
    <s v="MR0S431"/>
    <x v="13"/>
    <n v="1376"/>
    <x v="1"/>
    <x v="12"/>
    <x v="3"/>
    <x v="6"/>
    <x v="0"/>
    <x v="2"/>
  </r>
  <r>
    <n v="6"/>
    <d v="2015-10-26T00:00:00"/>
    <x v="0"/>
    <s v="MRA432"/>
    <x v="60"/>
    <n v="2971"/>
    <x v="1"/>
    <x v="16"/>
    <x v="4"/>
    <x v="6"/>
    <x v="0"/>
    <x v="2"/>
  </r>
  <r>
    <n v="1"/>
    <d v="2015-10-27T00:00:00"/>
    <x v="0"/>
    <s v="MRA432"/>
    <x v="60"/>
    <n v="2723"/>
    <x v="1"/>
    <x v="16"/>
    <x v="4"/>
    <x v="6"/>
    <x v="0"/>
    <x v="2"/>
  </r>
  <r>
    <n v="2"/>
    <d v="2015-10-27T00:00:00"/>
    <x v="0"/>
    <s v="MRA433"/>
    <x v="60"/>
    <n v="6057"/>
    <x v="1"/>
    <x v="16"/>
    <x v="4"/>
    <x v="6"/>
    <x v="0"/>
    <x v="2"/>
  </r>
  <r>
    <n v="3"/>
    <d v="2015-10-27T00:00:00"/>
    <x v="0"/>
    <s v="MR0S434"/>
    <x v="51"/>
    <n v="694"/>
    <x v="1"/>
    <x v="12"/>
    <x v="3"/>
    <x v="6"/>
    <x v="0"/>
    <x v="2"/>
  </r>
  <r>
    <n v="1"/>
    <d v="2015-10-27T00:00:00"/>
    <x v="2"/>
    <s v="PR4M507/508"/>
    <x v="66"/>
    <n v="4910"/>
    <x v="2"/>
    <x v="8"/>
    <x v="7"/>
    <x v="6"/>
    <x v="0"/>
    <x v="2"/>
  </r>
  <r>
    <n v="2"/>
    <d v="2015-10-27T00:00:00"/>
    <x v="2"/>
    <s v="I/F"/>
    <x v="86"/>
    <n v="29"/>
    <x v="2"/>
    <x v="20"/>
    <x v="2"/>
    <x v="6"/>
    <x v="0"/>
    <x v="2"/>
  </r>
  <r>
    <n v="3"/>
    <d v="2015-10-27T00:00:00"/>
    <x v="2"/>
    <s v="PRPCK509"/>
    <x v="51"/>
    <n v="170"/>
    <x v="2"/>
    <x v="4"/>
    <x v="3"/>
    <x v="6"/>
    <x v="0"/>
    <x v="2"/>
  </r>
  <r>
    <n v="4"/>
    <d v="2015-10-27T00:00:00"/>
    <x v="2"/>
    <s v="PRNS512"/>
    <x v="51"/>
    <n v="120"/>
    <x v="2"/>
    <x v="3"/>
    <x v="3"/>
    <x v="6"/>
    <x v="0"/>
    <x v="2"/>
  </r>
  <r>
    <n v="1"/>
    <d v="2015-10-27T00:00:00"/>
    <x v="2"/>
    <s v="PR4M507/508/517"/>
    <x v="90"/>
    <n v="265"/>
    <x v="4"/>
    <x v="8"/>
    <x v="7"/>
    <x v="6"/>
    <x v="0"/>
    <x v="2"/>
  </r>
  <r>
    <n v="2"/>
    <d v="2015-10-27T00:00:00"/>
    <x v="2"/>
    <s v="PR4M507/508/517"/>
    <x v="44"/>
    <n v="810"/>
    <x v="4"/>
    <x v="8"/>
    <x v="7"/>
    <x v="6"/>
    <x v="0"/>
    <x v="2"/>
  </r>
  <r>
    <n v="3"/>
    <d v="2015-10-27T00:00:00"/>
    <x v="2"/>
    <s v="I/F"/>
    <x v="75"/>
    <n v="95"/>
    <x v="4"/>
    <x v="20"/>
    <x v="2"/>
    <x v="6"/>
    <x v="0"/>
    <x v="2"/>
  </r>
  <r>
    <n v="4"/>
    <d v="2015-10-27T00:00:00"/>
    <x v="2"/>
    <s v="PRPCK509"/>
    <x v="71"/>
    <n v="18"/>
    <x v="4"/>
    <x v="4"/>
    <x v="3"/>
    <x v="6"/>
    <x v="0"/>
    <x v="2"/>
  </r>
  <r>
    <n v="1"/>
    <d v="2015-10-28T00:00:00"/>
    <x v="2"/>
    <s v="PRNS512"/>
    <x v="51"/>
    <n v="234"/>
    <x v="2"/>
    <x v="3"/>
    <x v="3"/>
    <x v="6"/>
    <x v="0"/>
    <x v="2"/>
  </r>
  <r>
    <n v="2"/>
    <d v="2015-10-28T00:00:00"/>
    <x v="2"/>
    <s v="PRNS521"/>
    <x v="51"/>
    <n v="532"/>
    <x v="2"/>
    <x v="3"/>
    <x v="3"/>
    <x v="6"/>
    <x v="0"/>
    <x v="2"/>
  </r>
  <r>
    <n v="3"/>
    <d v="2015-10-28T00:00:00"/>
    <x v="2"/>
    <s v="PR0S515"/>
    <x v="51"/>
    <n v="468"/>
    <x v="2"/>
    <x v="12"/>
    <x v="3"/>
    <x v="6"/>
    <x v="0"/>
    <x v="2"/>
  </r>
  <r>
    <n v="4"/>
    <d v="2015-10-28T00:00:00"/>
    <x v="2"/>
    <s v="PR0S522"/>
    <x v="51"/>
    <n v="553"/>
    <x v="2"/>
    <x v="12"/>
    <x v="3"/>
    <x v="6"/>
    <x v="0"/>
    <x v="2"/>
  </r>
  <r>
    <n v="5"/>
    <d v="2015-10-28T00:00:00"/>
    <x v="2"/>
    <s v="PRA523"/>
    <x v="35"/>
    <n v="3701"/>
    <x v="2"/>
    <x v="17"/>
    <x v="4"/>
    <x v="6"/>
    <x v="0"/>
    <x v="2"/>
  </r>
  <r>
    <n v="6"/>
    <d v="2015-10-28T00:00:00"/>
    <x v="2"/>
    <s v="PRA523"/>
    <x v="62"/>
    <n v="1892"/>
    <x v="2"/>
    <x v="17"/>
    <x v="4"/>
    <x v="6"/>
    <x v="0"/>
    <x v="2"/>
  </r>
  <r>
    <n v="7"/>
    <d v="2015-10-28T00:00:00"/>
    <x v="2"/>
    <s v="PRA525"/>
    <x v="62"/>
    <n v="1603"/>
    <x v="2"/>
    <x v="17"/>
    <x v="4"/>
    <x v="6"/>
    <x v="0"/>
    <x v="2"/>
  </r>
  <r>
    <n v="1"/>
    <d v="2015-10-28T00:00:00"/>
    <x v="2"/>
    <s v="MRPNCP436"/>
    <x v="37"/>
    <n v="622"/>
    <x v="3"/>
    <x v="1"/>
    <x v="1"/>
    <x v="6"/>
    <x v="0"/>
    <x v="2"/>
  </r>
  <r>
    <n v="1"/>
    <d v="2015-10-29T00:00:00"/>
    <x v="0"/>
    <s v="MRPNCP438"/>
    <x v="12"/>
    <n v="1134"/>
    <x v="1"/>
    <x v="1"/>
    <x v="1"/>
    <x v="6"/>
    <x v="0"/>
    <x v="2"/>
  </r>
  <r>
    <n v="1"/>
    <d v="2015-10-29T00:00:00"/>
    <x v="2"/>
    <s v="PRA525"/>
    <x v="62"/>
    <n v="4630"/>
    <x v="2"/>
    <x v="17"/>
    <x v="4"/>
    <x v="6"/>
    <x v="0"/>
    <x v="2"/>
  </r>
  <r>
    <n v="1"/>
    <d v="2015-10-29T00:00:00"/>
    <x v="2"/>
    <s v="MRPNCP438"/>
    <x v="37"/>
    <n v="1134"/>
    <x v="3"/>
    <x v="1"/>
    <x v="1"/>
    <x v="6"/>
    <x v="0"/>
    <x v="2"/>
  </r>
  <r>
    <n v="1"/>
    <d v="2015-10-30T00:00:00"/>
    <x v="0"/>
    <s v="MRPNCP438"/>
    <x v="12"/>
    <n v="1529"/>
    <x v="1"/>
    <x v="1"/>
    <x v="1"/>
    <x v="6"/>
    <x v="0"/>
    <x v="2"/>
  </r>
  <r>
    <n v="1"/>
    <d v="2015-10-30T00:00:00"/>
    <x v="2"/>
    <s v="PRA525"/>
    <x v="69"/>
    <n v="2743"/>
    <x v="2"/>
    <x v="17"/>
    <x v="4"/>
    <x v="6"/>
    <x v="0"/>
    <x v="2"/>
  </r>
  <r>
    <n v="2"/>
    <d v="2015-10-30T00:00:00"/>
    <x v="2"/>
    <s v="PRA528"/>
    <x v="69"/>
    <n v="3295"/>
    <x v="2"/>
    <x v="17"/>
    <x v="4"/>
    <x v="6"/>
    <x v="0"/>
    <x v="2"/>
  </r>
  <r>
    <n v="3"/>
    <d v="2015-10-30T00:00:00"/>
    <x v="2"/>
    <s v="PRA528"/>
    <x v="67"/>
    <n v="1785"/>
    <x v="2"/>
    <x v="17"/>
    <x v="4"/>
    <x v="6"/>
    <x v="0"/>
    <x v="2"/>
  </r>
  <r>
    <n v="1"/>
    <d v="2015-10-30T00:00:00"/>
    <x v="2"/>
    <s v="MRPNCP438"/>
    <x v="37"/>
    <n v="1529"/>
    <x v="3"/>
    <x v="1"/>
    <x v="1"/>
    <x v="6"/>
    <x v="0"/>
    <x v="2"/>
  </r>
  <r>
    <n v="1"/>
    <d v="2015-10-31T00:00:00"/>
    <x v="2"/>
    <s v="PRA528"/>
    <x v="67"/>
    <n v="3779"/>
    <x v="2"/>
    <x v="17"/>
    <x v="4"/>
    <x v="6"/>
    <x v="0"/>
    <x v="2"/>
  </r>
  <r>
    <n v="2"/>
    <d v="2015-10-31T00:00:00"/>
    <x v="2"/>
    <s v="PRA533"/>
    <x v="67"/>
    <n v="2971"/>
    <x v="2"/>
    <x v="17"/>
    <x v="4"/>
    <x v="6"/>
    <x v="0"/>
    <x v="2"/>
  </r>
  <r>
    <n v="1"/>
    <d v="2015-11-01T00:00:00"/>
    <x v="0"/>
    <s v="I/FPN/4M"/>
    <x v="65"/>
    <n v="30"/>
    <x v="1"/>
    <x v="23"/>
    <x v="2"/>
    <x v="7"/>
    <x v="0"/>
    <x v="2"/>
  </r>
  <r>
    <n v="2"/>
    <d v="2015-11-01T00:00:00"/>
    <x v="0"/>
    <s v="MR4M440"/>
    <x v="68"/>
    <n v="5715"/>
    <x v="1"/>
    <x v="8"/>
    <x v="7"/>
    <x v="7"/>
    <x v="0"/>
    <x v="2"/>
  </r>
  <r>
    <n v="3"/>
    <d v="2015-11-01T00:00:00"/>
    <x v="0"/>
    <s v="MR4M440"/>
    <x v="66"/>
    <n v="1041"/>
    <x v="1"/>
    <x v="8"/>
    <x v="7"/>
    <x v="7"/>
    <x v="0"/>
    <x v="2"/>
  </r>
  <r>
    <n v="4"/>
    <d v="2015-11-01T00:00:00"/>
    <x v="0"/>
    <s v="I/F4M/PN"/>
    <x v="91"/>
    <n v="5"/>
    <x v="1"/>
    <x v="26"/>
    <x v="2"/>
    <x v="7"/>
    <x v="0"/>
    <x v="2"/>
  </r>
  <r>
    <n v="5"/>
    <d v="2015-11-01T00:00:00"/>
    <x v="0"/>
    <s v="LINEFLUSH"/>
    <x v="61"/>
    <n v="25"/>
    <x v="1"/>
    <x v="21"/>
    <x v="2"/>
    <x v="7"/>
    <x v="0"/>
    <x v="2"/>
  </r>
  <r>
    <n v="6"/>
    <d v="2015-11-01T00:00:00"/>
    <x v="0"/>
    <s v="MR0S442"/>
    <x v="51"/>
    <n v="74"/>
    <x v="1"/>
    <x v="12"/>
    <x v="3"/>
    <x v="7"/>
    <x v="0"/>
    <x v="2"/>
  </r>
  <r>
    <n v="1"/>
    <d v="2015-11-01T00:00:00"/>
    <x v="2"/>
    <s v="I/F4M/PN"/>
    <x v="61"/>
    <n v="5"/>
    <x v="3"/>
    <x v="26"/>
    <x v="2"/>
    <x v="7"/>
    <x v="0"/>
    <x v="2"/>
  </r>
  <r>
    <n v="2"/>
    <d v="2015-11-01T00:00:00"/>
    <x v="2"/>
    <s v="LINEFLUSH"/>
    <x v="61"/>
    <n v="25"/>
    <x v="3"/>
    <x v="21"/>
    <x v="1"/>
    <x v="7"/>
    <x v="0"/>
    <x v="2"/>
  </r>
  <r>
    <n v="1"/>
    <d v="2015-11-01T00:00:00"/>
    <x v="0"/>
    <s v="I/FPN/4M"/>
    <x v="65"/>
    <n v="30"/>
    <x v="1"/>
    <x v="23"/>
    <x v="1"/>
    <x v="7"/>
    <x v="0"/>
    <x v="2"/>
  </r>
  <r>
    <n v="2"/>
    <d v="2015-11-01T00:00:00"/>
    <x v="0"/>
    <s v="MR4M440"/>
    <x v="68"/>
    <n v="5715"/>
    <x v="1"/>
    <x v="8"/>
    <x v="7"/>
    <x v="7"/>
    <x v="0"/>
    <x v="2"/>
  </r>
  <r>
    <n v="3"/>
    <d v="2015-11-01T00:00:00"/>
    <x v="0"/>
    <s v="MR4M440"/>
    <x v="66"/>
    <n v="1041"/>
    <x v="1"/>
    <x v="8"/>
    <x v="7"/>
    <x v="7"/>
    <x v="0"/>
    <x v="2"/>
  </r>
  <r>
    <n v="4"/>
    <d v="2015-11-01T00:00:00"/>
    <x v="0"/>
    <s v="I/F4M/PN"/>
    <x v="91"/>
    <n v="5"/>
    <x v="1"/>
    <x v="26"/>
    <x v="2"/>
    <x v="7"/>
    <x v="0"/>
    <x v="2"/>
  </r>
  <r>
    <n v="5"/>
    <d v="2015-11-01T00:00:00"/>
    <x v="0"/>
    <s v="LINEFLUSH"/>
    <x v="61"/>
    <n v="25"/>
    <x v="1"/>
    <x v="21"/>
    <x v="1"/>
    <x v="7"/>
    <x v="0"/>
    <x v="2"/>
  </r>
  <r>
    <n v="6"/>
    <d v="2015-11-01T00:00:00"/>
    <x v="0"/>
    <s v="MR0S442"/>
    <x v="51"/>
    <n v="74"/>
    <x v="1"/>
    <x v="12"/>
    <x v="3"/>
    <x v="7"/>
    <x v="0"/>
    <x v="2"/>
  </r>
  <r>
    <n v="1"/>
    <d v="2015-11-01T00:00:00"/>
    <x v="2"/>
    <s v="I/F4M/PN"/>
    <x v="61"/>
    <n v="5"/>
    <x v="3"/>
    <x v="26"/>
    <x v="2"/>
    <x v="7"/>
    <x v="0"/>
    <x v="2"/>
  </r>
  <r>
    <n v="2"/>
    <d v="2015-11-01T00:00:00"/>
    <x v="2"/>
    <s v="LINEFLUSH"/>
    <x v="61"/>
    <n v="25"/>
    <x v="3"/>
    <x v="21"/>
    <x v="1"/>
    <x v="7"/>
    <x v="0"/>
    <x v="2"/>
  </r>
  <r>
    <n v="1"/>
    <d v="2015-11-02T00:00:00"/>
    <x v="0"/>
    <s v="MR0S442"/>
    <x v="51"/>
    <n v="407"/>
    <x v="1"/>
    <x v="12"/>
    <x v="3"/>
    <x v="7"/>
    <x v="0"/>
    <x v="2"/>
  </r>
  <r>
    <n v="2"/>
    <d v="2015-11-02T00:00:00"/>
    <x v="0"/>
    <s v="MR0S442"/>
    <x v="51"/>
    <n v="2201"/>
    <x v="1"/>
    <x v="12"/>
    <x v="3"/>
    <x v="7"/>
    <x v="0"/>
    <x v="2"/>
  </r>
  <r>
    <n v="3"/>
    <d v="2015-11-02T00:00:00"/>
    <x v="0"/>
    <s v="DOWNGRADE"/>
    <x v="51"/>
    <n v="84"/>
    <x v="1"/>
    <x v="35"/>
    <x v="3"/>
    <x v="7"/>
    <x v="0"/>
    <x v="2"/>
  </r>
  <r>
    <n v="4"/>
    <d v="2015-11-02T00:00:00"/>
    <x v="0"/>
    <s v="MRA444"/>
    <x v="60"/>
    <n v="4246"/>
    <x v="1"/>
    <x v="16"/>
    <x v="4"/>
    <x v="7"/>
    <x v="0"/>
    <x v="2"/>
  </r>
  <r>
    <n v="5"/>
    <d v="2015-11-02T00:00:00"/>
    <x v="0"/>
    <s v="MRA445"/>
    <x v="60"/>
    <n v="2521"/>
    <x v="1"/>
    <x v="16"/>
    <x v="4"/>
    <x v="7"/>
    <x v="0"/>
    <x v="2"/>
  </r>
  <r>
    <n v="1"/>
    <d v="2015-11-03T00:00:00"/>
    <x v="0"/>
    <s v="MRA445"/>
    <x v="60"/>
    <n v="1046"/>
    <x v="1"/>
    <x v="16"/>
    <x v="4"/>
    <x v="7"/>
    <x v="0"/>
    <x v="2"/>
  </r>
  <r>
    <n v="2"/>
    <d v="2015-11-03T00:00:00"/>
    <x v="0"/>
    <s v="MRPCK447"/>
    <x v="51"/>
    <n v="21"/>
    <x v="1"/>
    <x v="4"/>
    <x v="3"/>
    <x v="7"/>
    <x v="0"/>
    <x v="2"/>
  </r>
  <r>
    <n v="3"/>
    <d v="2015-11-03T00:00:00"/>
    <x v="0"/>
    <s v="MR4H448"/>
    <x v="92"/>
    <n v="2918"/>
    <x v="1"/>
    <x v="0"/>
    <x v="0"/>
    <x v="7"/>
    <x v="0"/>
    <x v="2"/>
  </r>
  <r>
    <n v="4"/>
    <d v="2015-11-03T00:00:00"/>
    <x v="0"/>
    <s v="MR4H449"/>
    <x v="92"/>
    <n v="1803"/>
    <x v="1"/>
    <x v="0"/>
    <x v="0"/>
    <x v="7"/>
    <x v="0"/>
    <x v="2"/>
  </r>
  <r>
    <n v="1"/>
    <d v="2015-11-03T00:00:00"/>
    <x v="2"/>
    <s v="PRA533"/>
    <x v="35"/>
    <n v="3665"/>
    <x v="2"/>
    <x v="17"/>
    <x v="4"/>
    <x v="7"/>
    <x v="0"/>
    <x v="2"/>
  </r>
  <r>
    <n v="1"/>
    <d v="2015-11-04T00:00:00"/>
    <x v="0"/>
    <s v="MR4H449"/>
    <x v="92"/>
    <n v="1169"/>
    <x v="1"/>
    <x v="0"/>
    <x v="0"/>
    <x v="7"/>
    <x v="0"/>
    <x v="2"/>
  </r>
  <r>
    <n v="2"/>
    <d v="2015-11-04T00:00:00"/>
    <x v="0"/>
    <s v="MR4H449"/>
    <x v="63"/>
    <n v="3060"/>
    <x v="1"/>
    <x v="0"/>
    <x v="0"/>
    <x v="7"/>
    <x v="0"/>
    <x v="2"/>
  </r>
  <r>
    <n v="1"/>
    <d v="2015-11-04T00:00:00"/>
    <x v="2"/>
    <s v="PR4H510"/>
    <x v="68"/>
    <n v="770"/>
    <x v="5"/>
    <x v="0"/>
    <x v="0"/>
    <x v="7"/>
    <x v="0"/>
    <x v="2"/>
  </r>
  <r>
    <n v="1"/>
    <d v="2015-11-04T00:00:00"/>
    <x v="2"/>
    <s v="PRA533LF"/>
    <x v="62"/>
    <n v="3076"/>
    <x v="2"/>
    <x v="17"/>
    <x v="4"/>
    <x v="7"/>
    <x v="0"/>
    <x v="2"/>
  </r>
  <r>
    <n v="2"/>
    <d v="2015-11-04T00:00:00"/>
    <x v="2"/>
    <s v="PRA536"/>
    <x v="62"/>
    <n v="4576"/>
    <x v="2"/>
    <x v="17"/>
    <x v="4"/>
    <x v="7"/>
    <x v="0"/>
    <x v="2"/>
  </r>
  <r>
    <n v="1"/>
    <d v="2015-11-05T00:00:00"/>
    <x v="0"/>
    <s v="MR4H449"/>
    <x v="63"/>
    <n v="1725"/>
    <x v="1"/>
    <x v="0"/>
    <x v="0"/>
    <x v="7"/>
    <x v="0"/>
    <x v="2"/>
  </r>
  <r>
    <n v="2"/>
    <d v="2015-11-05T00:00:00"/>
    <x v="0"/>
    <s v="MR4H450"/>
    <x v="63"/>
    <n v="3235"/>
    <x v="1"/>
    <x v="0"/>
    <x v="0"/>
    <x v="7"/>
    <x v="0"/>
    <x v="2"/>
  </r>
  <r>
    <n v="3"/>
    <d v="2015-11-05T00:00:00"/>
    <x v="0"/>
    <s v="MR4H451"/>
    <x v="63"/>
    <n v="641"/>
    <x v="1"/>
    <x v="0"/>
    <x v="0"/>
    <x v="7"/>
    <x v="0"/>
    <x v="2"/>
  </r>
  <r>
    <n v="1"/>
    <d v="2015-11-05T00:00:00"/>
    <x v="2"/>
    <s v="PR4H510"/>
    <x v="68"/>
    <n v="2767"/>
    <x v="5"/>
    <x v="0"/>
    <x v="0"/>
    <x v="7"/>
    <x v="0"/>
    <x v="2"/>
  </r>
  <r>
    <n v="2"/>
    <d v="2015-11-05T00:00:00"/>
    <x v="2"/>
    <s v="PR4H510"/>
    <x v="66"/>
    <n v="238"/>
    <x v="5"/>
    <x v="0"/>
    <x v="0"/>
    <x v="7"/>
    <x v="0"/>
    <x v="2"/>
  </r>
  <r>
    <n v="3"/>
    <d v="2015-11-05T00:00:00"/>
    <x v="2"/>
    <s v="PR4H541"/>
    <x v="66"/>
    <n v="1455"/>
    <x v="5"/>
    <x v="0"/>
    <x v="0"/>
    <x v="7"/>
    <x v="0"/>
    <x v="2"/>
  </r>
  <r>
    <n v="1"/>
    <d v="2015-11-05T00:00:00"/>
    <x v="2"/>
    <s v="PRA536"/>
    <x v="62"/>
    <n v="16"/>
    <x v="2"/>
    <x v="17"/>
    <x v="4"/>
    <x v="7"/>
    <x v="0"/>
    <x v="2"/>
  </r>
  <r>
    <n v="2"/>
    <d v="2015-11-05T00:00:00"/>
    <x v="2"/>
    <s v="PRA536"/>
    <x v="69"/>
    <n v="200"/>
    <x v="2"/>
    <x v="17"/>
    <x v="4"/>
    <x v="7"/>
    <x v="0"/>
    <x v="2"/>
  </r>
  <r>
    <n v="3"/>
    <d v="2015-11-05T00:00:00"/>
    <x v="2"/>
    <s v="PRA543"/>
    <x v="69"/>
    <n v="1717"/>
    <x v="2"/>
    <x v="17"/>
    <x v="4"/>
    <x v="7"/>
    <x v="0"/>
    <x v="2"/>
  </r>
  <r>
    <n v="1"/>
    <d v="2015-11-05T00:00:00"/>
    <x v="2"/>
    <s v="PRPCK540"/>
    <x v="71"/>
    <n v="16"/>
    <x v="4"/>
    <x v="4"/>
    <x v="3"/>
    <x v="7"/>
    <x v="0"/>
    <x v="2"/>
  </r>
  <r>
    <n v="2"/>
    <d v="2015-11-05T00:00:00"/>
    <x v="2"/>
    <s v="PR4H541"/>
    <x v="72"/>
    <n v="1930"/>
    <x v="4"/>
    <x v="0"/>
    <x v="0"/>
    <x v="7"/>
    <x v="0"/>
    <x v="2"/>
  </r>
  <r>
    <n v="1"/>
    <d v="2015-11-06T00:00:00"/>
    <x v="0"/>
    <s v="MR4H451"/>
    <x v="63"/>
    <n v="21"/>
    <x v="1"/>
    <x v="0"/>
    <x v="0"/>
    <x v="7"/>
    <x v="0"/>
    <x v="2"/>
  </r>
  <r>
    <n v="1"/>
    <d v="2015-11-06T00:00:00"/>
    <x v="2"/>
    <s v="PR4H545"/>
    <x v="66"/>
    <n v="1610"/>
    <x v="5"/>
    <x v="0"/>
    <x v="0"/>
    <x v="7"/>
    <x v="0"/>
    <x v="2"/>
  </r>
  <r>
    <n v="2"/>
    <d v="2015-11-06T00:00:00"/>
    <x v="2"/>
    <s v="PR4H545"/>
    <x v="60"/>
    <n v="3260"/>
    <x v="5"/>
    <x v="0"/>
    <x v="0"/>
    <x v="7"/>
    <x v="0"/>
    <x v="2"/>
  </r>
  <r>
    <n v="1"/>
    <d v="2015-11-06T00:00:00"/>
    <x v="2"/>
    <s v="PR4H545"/>
    <x v="72"/>
    <n v="1161"/>
    <x v="4"/>
    <x v="0"/>
    <x v="0"/>
    <x v="7"/>
    <x v="0"/>
    <x v="2"/>
  </r>
  <r>
    <n v="2"/>
    <d v="2015-11-06T00:00:00"/>
    <x v="2"/>
    <s v="PR4H545"/>
    <x v="82"/>
    <n v="2850"/>
    <x v="4"/>
    <x v="0"/>
    <x v="0"/>
    <x v="7"/>
    <x v="0"/>
    <x v="2"/>
  </r>
  <r>
    <n v="3"/>
    <d v="2015-11-06T00:00:00"/>
    <x v="2"/>
    <s v="PR4H545"/>
    <x v="74"/>
    <n v="269"/>
    <x v="4"/>
    <x v="0"/>
    <x v="0"/>
    <x v="7"/>
    <x v="0"/>
    <x v="2"/>
  </r>
  <r>
    <n v="1"/>
    <d v="2015-11-07T00:00:00"/>
    <x v="2"/>
    <s v="PR4H545"/>
    <x v="60"/>
    <n v="227"/>
    <x v="5"/>
    <x v="0"/>
    <x v="0"/>
    <x v="7"/>
    <x v="0"/>
    <x v="2"/>
  </r>
  <r>
    <n v="2"/>
    <d v="2015-11-07T00:00:00"/>
    <x v="2"/>
    <s v="PR4H545"/>
    <x v="70"/>
    <n v="1892"/>
    <x v="5"/>
    <x v="0"/>
    <x v="0"/>
    <x v="7"/>
    <x v="0"/>
    <x v="2"/>
  </r>
  <r>
    <n v="3"/>
    <d v="2015-11-07T00:00:00"/>
    <x v="2"/>
    <s v="PR4H545"/>
    <x v="64"/>
    <n v="287"/>
    <x v="5"/>
    <x v="0"/>
    <x v="0"/>
    <x v="7"/>
    <x v="0"/>
    <x v="2"/>
  </r>
  <r>
    <n v="4"/>
    <d v="2015-11-07T00:00:00"/>
    <x v="2"/>
    <s v="PR4H550L/F"/>
    <x v="64"/>
    <n v="450"/>
    <x v="5"/>
    <x v="0"/>
    <x v="0"/>
    <x v="7"/>
    <x v="0"/>
    <x v="2"/>
  </r>
  <r>
    <n v="5"/>
    <d v="2015-11-07T00:00:00"/>
    <x v="2"/>
    <s v="PR4H545"/>
    <x v="64"/>
    <n v="1176"/>
    <x v="5"/>
    <x v="0"/>
    <x v="0"/>
    <x v="7"/>
    <x v="0"/>
    <x v="2"/>
  </r>
  <r>
    <n v="1"/>
    <d v="2015-11-07T00:00:00"/>
    <x v="2"/>
    <s v="PR4H545"/>
    <x v="74"/>
    <n v="877"/>
    <x v="4"/>
    <x v="0"/>
    <x v="0"/>
    <x v="7"/>
    <x v="0"/>
    <x v="2"/>
  </r>
  <r>
    <n v="2"/>
    <d v="2015-11-07T00:00:00"/>
    <x v="2"/>
    <s v="PR4H545"/>
    <x v="83"/>
    <n v="2040"/>
    <x v="4"/>
    <x v="0"/>
    <x v="0"/>
    <x v="7"/>
    <x v="0"/>
    <x v="2"/>
  </r>
  <r>
    <n v="1"/>
    <d v="2015-11-08T00:00:00"/>
    <x v="0"/>
    <s v="I/FPN/PCK"/>
    <x v="65"/>
    <n v="43"/>
    <x v="1"/>
    <x v="23"/>
    <x v="3"/>
    <x v="7"/>
    <x v="0"/>
    <x v="2"/>
  </r>
  <r>
    <n v="2"/>
    <d v="2015-11-08T00:00:00"/>
    <x v="0"/>
    <s v="MRNS457"/>
    <x v="13"/>
    <n v="62"/>
    <x v="1"/>
    <x v="3"/>
    <x v="3"/>
    <x v="7"/>
    <x v="0"/>
    <x v="2"/>
  </r>
  <r>
    <n v="3"/>
    <d v="2015-11-08T00:00:00"/>
    <x v="0"/>
    <s v="MRPCK458"/>
    <x v="13"/>
    <n v="111"/>
    <x v="1"/>
    <x v="4"/>
    <x v="3"/>
    <x v="7"/>
    <x v="0"/>
    <x v="2"/>
  </r>
  <r>
    <n v="4"/>
    <d v="2015-11-08T00:00:00"/>
    <x v="0"/>
    <s v="MR4M459"/>
    <x v="32"/>
    <n v="1487"/>
    <x v="1"/>
    <x v="8"/>
    <x v="7"/>
    <x v="7"/>
    <x v="0"/>
    <x v="2"/>
  </r>
  <r>
    <n v="1"/>
    <d v="2015-11-08T00:00:00"/>
    <x v="2"/>
    <s v="PRA543"/>
    <x v="67"/>
    <n v="1160"/>
    <x v="2"/>
    <x v="17"/>
    <x v="4"/>
    <x v="7"/>
    <x v="0"/>
    <x v="2"/>
  </r>
  <r>
    <n v="2"/>
    <d v="2015-11-08T00:00:00"/>
    <x v="2"/>
    <s v="PR0S547"/>
    <x v="51"/>
    <n v="417"/>
    <x v="2"/>
    <x v="12"/>
    <x v="3"/>
    <x v="7"/>
    <x v="0"/>
    <x v="2"/>
  </r>
  <r>
    <n v="3"/>
    <d v="2015-11-08T00:00:00"/>
    <x v="2"/>
    <s v="PRPCK540"/>
    <x v="51"/>
    <n v="223"/>
    <x v="2"/>
    <x v="4"/>
    <x v="3"/>
    <x v="7"/>
    <x v="0"/>
    <x v="2"/>
  </r>
  <r>
    <n v="4"/>
    <d v="2015-11-08T00:00:00"/>
    <x v="2"/>
    <s v="I/F4H/PCK"/>
    <x v="65"/>
    <n v="39"/>
    <x v="2"/>
    <x v="26"/>
    <x v="2"/>
    <x v="7"/>
    <x v="0"/>
    <x v="2"/>
  </r>
  <r>
    <n v="5"/>
    <d v="2015-11-08T00:00:00"/>
    <x v="2"/>
    <s v="PRPCK549"/>
    <x v="51"/>
    <n v="214"/>
    <x v="2"/>
    <x v="4"/>
    <x v="3"/>
    <x v="7"/>
    <x v="0"/>
    <x v="2"/>
  </r>
  <r>
    <n v="6"/>
    <d v="2015-11-08T00:00:00"/>
    <x v="2"/>
    <s v="PRNS547"/>
    <x v="51"/>
    <n v="175"/>
    <x v="2"/>
    <x v="3"/>
    <x v="3"/>
    <x v="7"/>
    <x v="0"/>
    <x v="2"/>
  </r>
  <r>
    <n v="7"/>
    <d v="2015-11-08T00:00:00"/>
    <x v="2"/>
    <s v="PRNS547"/>
    <x v="13"/>
    <n v="242"/>
    <x v="2"/>
    <x v="3"/>
    <x v="3"/>
    <x v="7"/>
    <x v="0"/>
    <x v="2"/>
  </r>
  <r>
    <n v="8"/>
    <d v="2015-11-08T00:00:00"/>
    <x v="2"/>
    <s v="PRNS552"/>
    <x v="13"/>
    <n v="550"/>
    <x v="2"/>
    <x v="3"/>
    <x v="3"/>
    <x v="7"/>
    <x v="0"/>
    <x v="2"/>
  </r>
  <r>
    <n v="9"/>
    <d v="2015-11-08T00:00:00"/>
    <x v="2"/>
    <s v="PR0S553"/>
    <x v="13"/>
    <n v="920"/>
    <x v="2"/>
    <x v="12"/>
    <x v="3"/>
    <x v="7"/>
    <x v="0"/>
    <x v="2"/>
  </r>
  <r>
    <n v="10"/>
    <d v="2015-11-08T00:00:00"/>
    <x v="2"/>
    <s v="PRA554"/>
    <x v="67"/>
    <n v="3852"/>
    <x v="2"/>
    <x v="17"/>
    <x v="4"/>
    <x v="7"/>
    <x v="0"/>
    <x v="2"/>
  </r>
  <r>
    <n v="1"/>
    <d v="2015-11-08T00:00:00"/>
    <x v="2"/>
    <s v="PR4H545"/>
    <x v="83"/>
    <n v="894"/>
    <x v="4"/>
    <x v="0"/>
    <x v="0"/>
    <x v="7"/>
    <x v="0"/>
    <x v="2"/>
  </r>
  <r>
    <n v="2"/>
    <d v="2015-11-08T00:00:00"/>
    <x v="2"/>
    <s v="PR4H545"/>
    <x v="74"/>
    <n v="1483"/>
    <x v="4"/>
    <x v="0"/>
    <x v="0"/>
    <x v="7"/>
    <x v="0"/>
    <x v="2"/>
  </r>
  <r>
    <n v="3"/>
    <d v="2015-11-08T00:00:00"/>
    <x v="2"/>
    <s v="PRPCK540L/F"/>
    <x v="71"/>
    <n v="18"/>
    <x v="4"/>
    <x v="4"/>
    <x v="3"/>
    <x v="7"/>
    <x v="0"/>
    <x v="2"/>
  </r>
  <r>
    <n v="1"/>
    <d v="2015-11-09T00:00:00"/>
    <x v="0"/>
    <s v="MR4M459"/>
    <x v="32"/>
    <n v="3780"/>
    <x v="1"/>
    <x v="8"/>
    <x v="7"/>
    <x v="7"/>
    <x v="0"/>
    <x v="2"/>
  </r>
  <r>
    <n v="2"/>
    <d v="2015-11-09T00:00:00"/>
    <x v="0"/>
    <s v="MR4M460"/>
    <x v="68"/>
    <n v="3105"/>
    <x v="1"/>
    <x v="8"/>
    <x v="7"/>
    <x v="7"/>
    <x v="0"/>
    <x v="2"/>
  </r>
  <r>
    <n v="3"/>
    <d v="2015-11-09T00:00:00"/>
    <x v="0"/>
    <s v="MR4M461"/>
    <x v="59"/>
    <n v="2031"/>
    <x v="1"/>
    <x v="8"/>
    <x v="7"/>
    <x v="7"/>
    <x v="0"/>
    <x v="2"/>
  </r>
  <r>
    <n v="1"/>
    <d v="2015-11-09T00:00:00"/>
    <x v="2"/>
    <s v="PRA554"/>
    <x v="67"/>
    <n v="46"/>
    <x v="2"/>
    <x v="17"/>
    <x v="4"/>
    <x v="7"/>
    <x v="0"/>
    <x v="2"/>
  </r>
  <r>
    <n v="2"/>
    <d v="2015-11-09T00:00:00"/>
    <x v="2"/>
    <s v="PRA556"/>
    <x v="67"/>
    <n v="4114"/>
    <x v="2"/>
    <x v="17"/>
    <x v="4"/>
    <x v="7"/>
    <x v="0"/>
    <x v="2"/>
  </r>
  <r>
    <n v="3"/>
    <d v="2015-11-09T00:00:00"/>
    <x v="2"/>
    <s v="PRA556"/>
    <x v="60"/>
    <n v="5799"/>
    <x v="2"/>
    <x v="17"/>
    <x v="4"/>
    <x v="7"/>
    <x v="0"/>
    <x v="2"/>
  </r>
  <r>
    <n v="4"/>
    <d v="2015-11-09T00:00:00"/>
    <x v="2"/>
    <s v="PRA558"/>
    <x v="60"/>
    <n v="315"/>
    <x v="2"/>
    <x v="17"/>
    <x v="4"/>
    <x v="7"/>
    <x v="0"/>
    <x v="2"/>
  </r>
  <r>
    <n v="1"/>
    <d v="2015-11-09T00:00:00"/>
    <x v="0"/>
    <s v="MR4M459"/>
    <x v="32"/>
    <n v="3780"/>
    <x v="1"/>
    <x v="8"/>
    <x v="7"/>
    <x v="7"/>
    <x v="0"/>
    <x v="2"/>
  </r>
  <r>
    <n v="2"/>
    <d v="2015-11-09T00:00:00"/>
    <x v="0"/>
    <s v="MR4M460"/>
    <x v="68"/>
    <n v="3105"/>
    <x v="1"/>
    <x v="8"/>
    <x v="7"/>
    <x v="7"/>
    <x v="0"/>
    <x v="2"/>
  </r>
  <r>
    <n v="3"/>
    <d v="2015-11-09T00:00:00"/>
    <x v="0"/>
    <s v="MR4M461"/>
    <x v="59"/>
    <n v="2031"/>
    <x v="1"/>
    <x v="8"/>
    <x v="7"/>
    <x v="7"/>
    <x v="0"/>
    <x v="2"/>
  </r>
  <r>
    <n v="1"/>
    <d v="2015-11-09T00:00:00"/>
    <x v="2"/>
    <s v="PRA554"/>
    <x v="67"/>
    <n v="46"/>
    <x v="2"/>
    <x v="17"/>
    <x v="4"/>
    <x v="7"/>
    <x v="0"/>
    <x v="2"/>
  </r>
  <r>
    <n v="2"/>
    <d v="2015-11-09T00:00:00"/>
    <x v="2"/>
    <s v="PRA556"/>
    <x v="67"/>
    <n v="4114"/>
    <x v="2"/>
    <x v="17"/>
    <x v="4"/>
    <x v="7"/>
    <x v="0"/>
    <x v="2"/>
  </r>
  <r>
    <n v="3"/>
    <d v="2015-11-09T00:00:00"/>
    <x v="2"/>
    <s v="PRA556"/>
    <x v="60"/>
    <n v="5799"/>
    <x v="2"/>
    <x v="17"/>
    <x v="4"/>
    <x v="7"/>
    <x v="0"/>
    <x v="2"/>
  </r>
  <r>
    <n v="4"/>
    <d v="2015-11-09T00:00:00"/>
    <x v="2"/>
    <s v="PRA558"/>
    <x v="60"/>
    <n v="315"/>
    <x v="2"/>
    <x v="17"/>
    <x v="4"/>
    <x v="7"/>
    <x v="0"/>
    <x v="2"/>
  </r>
  <r>
    <n v="1"/>
    <d v="2015-11-10T00:00:00"/>
    <x v="0"/>
    <s v="MR4M461"/>
    <x v="59"/>
    <n v="3594"/>
    <x v="1"/>
    <x v="8"/>
    <x v="7"/>
    <x v="7"/>
    <x v="0"/>
    <x v="2"/>
  </r>
  <r>
    <n v="2"/>
    <d v="2015-11-10T00:00:00"/>
    <x v="0"/>
    <s v="L/F"/>
    <x v="12"/>
    <n v="32"/>
    <x v="1"/>
    <x v="20"/>
    <x v="2"/>
    <x v="7"/>
    <x v="0"/>
    <x v="2"/>
  </r>
  <r>
    <n v="3"/>
    <d v="2015-11-10T00:00:00"/>
    <x v="0"/>
    <s v="MRPCK462"/>
    <x v="13"/>
    <n v="76"/>
    <x v="1"/>
    <x v="4"/>
    <x v="3"/>
    <x v="7"/>
    <x v="0"/>
    <x v="2"/>
  </r>
  <r>
    <n v="4"/>
    <d v="2015-11-10T00:00:00"/>
    <x v="0"/>
    <s v="MRNS463"/>
    <x v="13"/>
    <n v="107"/>
    <x v="1"/>
    <x v="3"/>
    <x v="3"/>
    <x v="7"/>
    <x v="0"/>
    <x v="2"/>
  </r>
  <r>
    <n v="5"/>
    <d v="2015-11-10T00:00:00"/>
    <x v="0"/>
    <s v="MRPNCP464"/>
    <x v="12"/>
    <n v="207"/>
    <x v="1"/>
    <x v="1"/>
    <x v="1"/>
    <x v="7"/>
    <x v="0"/>
    <x v="2"/>
  </r>
  <r>
    <n v="1"/>
    <d v="2015-11-10T00:00:00"/>
    <x v="2"/>
    <s v="PRA558"/>
    <x v="60"/>
    <n v="9041"/>
    <x v="2"/>
    <x v="17"/>
    <x v="4"/>
    <x v="7"/>
    <x v="0"/>
    <x v="2"/>
  </r>
  <r>
    <n v="2"/>
    <d v="2015-11-10T00:00:00"/>
    <x v="2"/>
    <s v="PRA563"/>
    <x v="60"/>
    <n v="88"/>
    <x v="2"/>
    <x v="17"/>
    <x v="4"/>
    <x v="7"/>
    <x v="0"/>
    <x v="2"/>
  </r>
  <r>
    <n v="3"/>
    <d v="2015-11-10T00:00:00"/>
    <x v="2"/>
    <s v="PRA563"/>
    <x v="62"/>
    <n v="4733"/>
    <x v="2"/>
    <x v="17"/>
    <x v="4"/>
    <x v="7"/>
    <x v="0"/>
    <x v="2"/>
  </r>
  <r>
    <n v="1"/>
    <d v="2015-11-10T00:00:00"/>
    <x v="2"/>
    <s v="MRPNCP464"/>
    <x v="12"/>
    <n v="207"/>
    <x v="3"/>
    <x v="1"/>
    <x v="1"/>
    <x v="7"/>
    <x v="0"/>
    <x v="2"/>
  </r>
  <r>
    <n v="1"/>
    <d v="2015-11-11T00:00:00"/>
    <x v="0"/>
    <s v="MRNS468"/>
    <x v="12"/>
    <n v="18"/>
    <x v="1"/>
    <x v="3"/>
    <x v="3"/>
    <x v="7"/>
    <x v="0"/>
    <x v="2"/>
  </r>
  <r>
    <n v="2"/>
    <d v="2015-11-11T00:00:00"/>
    <x v="0"/>
    <s v="MRPCK469"/>
    <x v="12"/>
    <n v="8"/>
    <x v="1"/>
    <x v="4"/>
    <x v="3"/>
    <x v="7"/>
    <x v="0"/>
    <x v="2"/>
  </r>
  <r>
    <n v="3"/>
    <d v="2015-11-11T00:00:00"/>
    <x v="0"/>
    <s v="MR4H470"/>
    <x v="70"/>
    <n v="704"/>
    <x v="1"/>
    <x v="0"/>
    <x v="0"/>
    <x v="7"/>
    <x v="0"/>
    <x v="2"/>
  </r>
  <r>
    <n v="1"/>
    <d v="2015-11-11T00:00:00"/>
    <x v="2"/>
    <s v="PRA563"/>
    <x v="62"/>
    <n v="3380"/>
    <x v="2"/>
    <x v="17"/>
    <x v="4"/>
    <x v="7"/>
    <x v="0"/>
    <x v="2"/>
  </r>
  <r>
    <n v="2"/>
    <d v="2015-11-11T00:00:00"/>
    <x v="2"/>
    <s v="PRA563"/>
    <x v="69"/>
    <n v="1695"/>
    <x v="2"/>
    <x v="17"/>
    <x v="4"/>
    <x v="7"/>
    <x v="0"/>
    <x v="2"/>
  </r>
  <r>
    <n v="3"/>
    <d v="2015-11-11T00:00:00"/>
    <x v="2"/>
    <s v="PRA565"/>
    <x v="69"/>
    <n v="477"/>
    <x v="2"/>
    <x v="17"/>
    <x v="4"/>
    <x v="7"/>
    <x v="0"/>
    <x v="2"/>
  </r>
  <r>
    <n v="1"/>
    <d v="2015-11-12T00:00:00"/>
    <x v="0"/>
    <s v="MR4H470"/>
    <x v="70"/>
    <n v="2156"/>
    <x v="1"/>
    <x v="0"/>
    <x v="0"/>
    <x v="7"/>
    <x v="0"/>
    <x v="2"/>
  </r>
  <r>
    <n v="2"/>
    <d v="2015-11-12T00:00:00"/>
    <x v="0"/>
    <s v="MR4H471"/>
    <x v="70"/>
    <n v="5557"/>
    <x v="1"/>
    <x v="0"/>
    <x v="0"/>
    <x v="7"/>
    <x v="0"/>
    <x v="2"/>
  </r>
  <r>
    <n v="1"/>
    <d v="2015-11-13T00:00:00"/>
    <x v="0"/>
    <s v="MR4H471"/>
    <x v="70"/>
    <n v="3755"/>
    <x v="1"/>
    <x v="0"/>
    <x v="0"/>
    <x v="7"/>
    <x v="0"/>
    <x v="2"/>
  </r>
  <r>
    <n v="2"/>
    <d v="2015-11-13T00:00:00"/>
    <x v="0"/>
    <s v="MR4H471"/>
    <x v="64"/>
    <n v="1506"/>
    <x v="1"/>
    <x v="0"/>
    <x v="0"/>
    <x v="7"/>
    <x v="0"/>
    <x v="2"/>
  </r>
  <r>
    <n v="1"/>
    <d v="2015-11-16T00:00:00"/>
    <x v="2"/>
    <s v="MRPNCP482"/>
    <x v="58"/>
    <n v="4322"/>
    <x v="3"/>
    <x v="1"/>
    <x v="1"/>
    <x v="7"/>
    <x v="0"/>
    <x v="2"/>
  </r>
  <r>
    <n v="2"/>
    <d v="2015-11-16T00:00:00"/>
    <x v="0"/>
    <s v="FLUSHING"/>
    <x v="12"/>
    <n v="28"/>
    <x v="1"/>
    <x v="33"/>
    <x v="1"/>
    <x v="7"/>
    <x v="0"/>
    <x v="2"/>
  </r>
  <r>
    <n v="3"/>
    <d v="2015-11-16T00:00:00"/>
    <x v="0"/>
    <s v="MRPCK480"/>
    <x v="13"/>
    <n v="245"/>
    <x v="1"/>
    <x v="4"/>
    <x v="3"/>
    <x v="7"/>
    <x v="0"/>
    <x v="2"/>
  </r>
  <r>
    <n v="4"/>
    <d v="2015-11-16T00:00:00"/>
    <x v="0"/>
    <s v="MRNS481"/>
    <x v="13"/>
    <n v="67"/>
    <x v="1"/>
    <x v="3"/>
    <x v="3"/>
    <x v="7"/>
    <x v="0"/>
    <x v="2"/>
  </r>
  <r>
    <n v="5"/>
    <d v="2015-11-16T00:00:00"/>
    <x v="0"/>
    <s v="MRPNCP482"/>
    <x v="12"/>
    <n v="4322"/>
    <x v="1"/>
    <x v="1"/>
    <x v="1"/>
    <x v="7"/>
    <x v="0"/>
    <x v="2"/>
  </r>
  <r>
    <n v="1"/>
    <d v="2015-11-14T00:00:00"/>
    <x v="0"/>
    <s v="MRA475"/>
    <x v="35"/>
    <n v="2942"/>
    <x v="1"/>
    <x v="16"/>
    <x v="4"/>
    <x v="7"/>
    <x v="0"/>
    <x v="2"/>
  </r>
  <r>
    <n v="2"/>
    <d v="2015-11-14T00:00:00"/>
    <x v="0"/>
    <s v="MRA475"/>
    <x v="60"/>
    <n v="1998"/>
    <x v="1"/>
    <x v="16"/>
    <x v="4"/>
    <x v="7"/>
    <x v="0"/>
    <x v="2"/>
  </r>
  <r>
    <n v="3"/>
    <d v="2015-11-14T00:00:00"/>
    <x v="0"/>
    <s v="MRA476"/>
    <x v="60"/>
    <n v="3592"/>
    <x v="1"/>
    <x v="16"/>
    <x v="4"/>
    <x v="7"/>
    <x v="0"/>
    <x v="2"/>
  </r>
  <r>
    <n v="1"/>
    <d v="2015-11-14T00:00:00"/>
    <x v="2"/>
    <s v="LINEFLUSHING"/>
    <x v="61"/>
    <n v="43"/>
    <x v="3"/>
    <x v="21"/>
    <x v="1"/>
    <x v="7"/>
    <x v="0"/>
    <x v="2"/>
  </r>
  <r>
    <n v="1"/>
    <d v="2015-11-15T00:00:00"/>
    <x v="0"/>
    <s v="MRA476"/>
    <x v="60"/>
    <n v="1135"/>
    <x v="1"/>
    <x v="16"/>
    <x v="4"/>
    <x v="7"/>
    <x v="0"/>
    <x v="2"/>
  </r>
  <r>
    <n v="2"/>
    <d v="2015-11-15T00:00:00"/>
    <x v="0"/>
    <s v="D/GATF"/>
    <x v="13"/>
    <n v="133"/>
    <x v="1"/>
    <x v="36"/>
    <x v="3"/>
    <x v="7"/>
    <x v="0"/>
    <x v="2"/>
  </r>
  <r>
    <n v="3"/>
    <d v="2015-11-15T00:00:00"/>
    <x v="0"/>
    <s v="MR0S477"/>
    <x v="13"/>
    <n v="554"/>
    <x v="1"/>
    <x v="12"/>
    <x v="3"/>
    <x v="7"/>
    <x v="0"/>
    <x v="2"/>
  </r>
  <r>
    <n v="4"/>
    <d v="2015-11-15T00:00:00"/>
    <x v="0"/>
    <s v="MRPCK478"/>
    <x v="13"/>
    <n v="221"/>
    <x v="1"/>
    <x v="4"/>
    <x v="3"/>
    <x v="7"/>
    <x v="0"/>
    <x v="2"/>
  </r>
  <r>
    <n v="5"/>
    <d v="2015-11-15T00:00:00"/>
    <x v="0"/>
    <s v="MR4H479"/>
    <x v="64"/>
    <n v="6030"/>
    <x v="1"/>
    <x v="0"/>
    <x v="0"/>
    <x v="7"/>
    <x v="0"/>
    <x v="2"/>
  </r>
  <r>
    <n v="6"/>
    <d v="2015-11-15T00:00:00"/>
    <x v="0"/>
    <s v="MR4H479"/>
    <x v="63"/>
    <n v="3883"/>
    <x v="1"/>
    <x v="0"/>
    <x v="0"/>
    <x v="7"/>
    <x v="0"/>
    <x v="2"/>
  </r>
  <r>
    <n v="1"/>
    <d v="2015-11-15T00:00:00"/>
    <x v="2"/>
    <s v="PRA565"/>
    <x v="69"/>
    <n v="3972"/>
    <x v="2"/>
    <x v="17"/>
    <x v="4"/>
    <x v="7"/>
    <x v="0"/>
    <x v="2"/>
  </r>
  <r>
    <n v="2"/>
    <d v="2015-11-15T00:00:00"/>
    <x v="2"/>
    <s v="PRA568"/>
    <x v="69"/>
    <n v="391"/>
    <x v="2"/>
    <x v="17"/>
    <x v="4"/>
    <x v="7"/>
    <x v="0"/>
    <x v="2"/>
  </r>
  <r>
    <n v="1"/>
    <d v="2015-11-16T00:00:00"/>
    <x v="0"/>
    <s v="MR4H479"/>
    <x v="63"/>
    <n v="2610"/>
    <x v="1"/>
    <x v="0"/>
    <x v="0"/>
    <x v="7"/>
    <x v="0"/>
    <x v="2"/>
  </r>
  <r>
    <n v="2"/>
    <d v="2015-11-16T00:00:00"/>
    <x v="0"/>
    <s v="FLUSHING"/>
    <x v="12"/>
    <n v="28"/>
    <x v="1"/>
    <x v="33"/>
    <x v="1"/>
    <x v="7"/>
    <x v="0"/>
    <x v="2"/>
  </r>
  <r>
    <n v="3"/>
    <d v="2015-11-16T00:00:00"/>
    <x v="0"/>
    <s v="MRPCK480"/>
    <x v="13"/>
    <n v="245"/>
    <x v="1"/>
    <x v="4"/>
    <x v="3"/>
    <x v="7"/>
    <x v="0"/>
    <x v="2"/>
  </r>
  <r>
    <n v="4"/>
    <d v="2015-11-16T00:00:00"/>
    <x v="0"/>
    <s v="MRNS481"/>
    <x v="13"/>
    <n v="67"/>
    <x v="1"/>
    <x v="3"/>
    <x v="3"/>
    <x v="7"/>
    <x v="0"/>
    <x v="2"/>
  </r>
  <r>
    <n v="5"/>
    <d v="2015-11-16T00:00:00"/>
    <x v="0"/>
    <s v="MRPNCP482"/>
    <x v="12"/>
    <n v="4322"/>
    <x v="1"/>
    <x v="1"/>
    <x v="1"/>
    <x v="7"/>
    <x v="0"/>
    <x v="2"/>
  </r>
  <r>
    <n v="1"/>
    <d v="2015-11-16T00:00:00"/>
    <x v="2"/>
    <s v="PRA568"/>
    <x v="62"/>
    <n v="6516"/>
    <x v="2"/>
    <x v="17"/>
    <x v="4"/>
    <x v="7"/>
    <x v="0"/>
    <x v="2"/>
  </r>
  <r>
    <n v="1"/>
    <d v="2015-11-16T00:00:00"/>
    <x v="0"/>
    <s v="MRPNCP482"/>
    <x v="58"/>
    <n v="4322"/>
    <x v="3"/>
    <x v="1"/>
    <x v="1"/>
    <x v="7"/>
    <x v="0"/>
    <x v="2"/>
  </r>
  <r>
    <n v="1"/>
    <d v="2015-11-17T00:00:00"/>
    <x v="2"/>
    <s v="PRA568"/>
    <x v="62"/>
    <n v="148"/>
    <x v="2"/>
    <x v="17"/>
    <x v="4"/>
    <x v="7"/>
    <x v="0"/>
    <x v="2"/>
  </r>
  <r>
    <n v="2"/>
    <d v="2015-11-17T00:00:00"/>
    <x v="2"/>
    <s v="PRA577"/>
    <x v="62"/>
    <n v="450"/>
    <x v="2"/>
    <x v="17"/>
    <x v="4"/>
    <x v="7"/>
    <x v="0"/>
    <x v="2"/>
  </r>
  <r>
    <n v="3"/>
    <d v="2015-11-17T00:00:00"/>
    <x v="2"/>
    <s v="PRA581"/>
    <x v="62"/>
    <n v="1008"/>
    <x v="2"/>
    <x v="17"/>
    <x v="4"/>
    <x v="7"/>
    <x v="0"/>
    <x v="2"/>
  </r>
  <r>
    <n v="4"/>
    <d v="2015-11-17T00:00:00"/>
    <x v="2"/>
    <s v="PRA581"/>
    <x v="60"/>
    <n v="4885"/>
    <x v="2"/>
    <x v="17"/>
    <x v="4"/>
    <x v="7"/>
    <x v="0"/>
    <x v="2"/>
  </r>
  <r>
    <n v="1"/>
    <d v="2015-11-18T00:00:00"/>
    <x v="0"/>
    <s v="MRPNCP483"/>
    <x v="12"/>
    <n v="157"/>
    <x v="1"/>
    <x v="1"/>
    <x v="1"/>
    <x v="7"/>
    <x v="0"/>
    <x v="2"/>
  </r>
  <r>
    <n v="2"/>
    <d v="2015-11-18T00:00:00"/>
    <x v="0"/>
    <s v="MRNS484"/>
    <x v="13"/>
    <n v="90"/>
    <x v="1"/>
    <x v="3"/>
    <x v="3"/>
    <x v="7"/>
    <x v="0"/>
    <x v="2"/>
  </r>
  <r>
    <n v="3"/>
    <d v="2015-11-18T00:00:00"/>
    <x v="0"/>
    <s v="MRPCK485"/>
    <x v="13"/>
    <n v="74"/>
    <x v="1"/>
    <x v="4"/>
    <x v="3"/>
    <x v="7"/>
    <x v="0"/>
    <x v="2"/>
  </r>
  <r>
    <n v="4"/>
    <d v="2015-11-18T00:00:00"/>
    <x v="0"/>
    <s v="MR4M486"/>
    <x v="66"/>
    <n v="2676"/>
    <x v="1"/>
    <x v="8"/>
    <x v="7"/>
    <x v="7"/>
    <x v="0"/>
    <x v="2"/>
  </r>
  <r>
    <n v="5"/>
    <d v="2015-11-18T00:00:00"/>
    <x v="0"/>
    <s v="MR4M486"/>
    <x v="59"/>
    <n v="914"/>
    <x v="1"/>
    <x v="8"/>
    <x v="7"/>
    <x v="7"/>
    <x v="0"/>
    <x v="2"/>
  </r>
  <r>
    <n v="6"/>
    <d v="2015-11-18T00:00:00"/>
    <x v="0"/>
    <s v="MR4M486"/>
    <x v="66"/>
    <n v="2884"/>
    <x v="1"/>
    <x v="8"/>
    <x v="7"/>
    <x v="7"/>
    <x v="0"/>
    <x v="2"/>
  </r>
  <r>
    <n v="7"/>
    <d v="2015-11-18T00:00:00"/>
    <x v="0"/>
    <s v="MR4M487"/>
    <x v="68"/>
    <n v="1857"/>
    <x v="1"/>
    <x v="8"/>
    <x v="7"/>
    <x v="7"/>
    <x v="0"/>
    <x v="2"/>
  </r>
  <r>
    <n v="1"/>
    <d v="2015-11-18T00:00:00"/>
    <x v="2"/>
    <s v="PRA581"/>
    <x v="60"/>
    <n v="779"/>
    <x v="2"/>
    <x v="17"/>
    <x v="4"/>
    <x v="7"/>
    <x v="0"/>
    <x v="2"/>
  </r>
  <r>
    <n v="2"/>
    <d v="2015-11-18T00:00:00"/>
    <x v="2"/>
    <s v="PRA581"/>
    <x v="67"/>
    <n v="3634"/>
    <x v="2"/>
    <x v="17"/>
    <x v="4"/>
    <x v="7"/>
    <x v="0"/>
    <x v="2"/>
  </r>
  <r>
    <n v="3"/>
    <d v="2015-11-18T00:00:00"/>
    <x v="2"/>
    <s v="PRA584"/>
    <x v="67"/>
    <n v="243"/>
    <x v="2"/>
    <x v="17"/>
    <x v="4"/>
    <x v="7"/>
    <x v="0"/>
    <x v="2"/>
  </r>
  <r>
    <n v="1"/>
    <d v="2015-11-18T00:00:00"/>
    <x v="2"/>
    <s v="PRPCK573"/>
    <x v="71"/>
    <n v="40"/>
    <x v="4"/>
    <x v="4"/>
    <x v="3"/>
    <x v="7"/>
    <x v="0"/>
    <x v="2"/>
  </r>
  <r>
    <n v="2"/>
    <d v="2015-11-18T00:00:00"/>
    <x v="2"/>
    <s v="PR4M571"/>
    <x v="49"/>
    <n v="4013"/>
    <x v="4"/>
    <x v="8"/>
    <x v="7"/>
    <x v="7"/>
    <x v="0"/>
    <x v="2"/>
  </r>
  <r>
    <n v="3"/>
    <d v="2015-11-18T00:00:00"/>
    <x v="2"/>
    <s v="PR4M571"/>
    <x v="75"/>
    <n v="1136"/>
    <x v="4"/>
    <x v="8"/>
    <x v="7"/>
    <x v="7"/>
    <x v="0"/>
    <x v="2"/>
  </r>
  <r>
    <n v="1"/>
    <d v="2015-11-18T00:00:00"/>
    <x v="2"/>
    <s v="MRPNCP483"/>
    <x v="12"/>
    <n v="157"/>
    <x v="3"/>
    <x v="1"/>
    <x v="1"/>
    <x v="7"/>
    <x v="0"/>
    <x v="2"/>
  </r>
  <r>
    <n v="1"/>
    <d v="2015-11-19T00:00:00"/>
    <x v="0"/>
    <s v="MR4M487"/>
    <x v="68"/>
    <n v="2763"/>
    <x v="1"/>
    <x v="8"/>
    <x v="7"/>
    <x v="7"/>
    <x v="0"/>
    <x v="2"/>
  </r>
  <r>
    <n v="2"/>
    <d v="2015-11-19T00:00:00"/>
    <x v="0"/>
    <s v="MR4M488"/>
    <x v="59"/>
    <n v="3311"/>
    <x v="1"/>
    <x v="8"/>
    <x v="7"/>
    <x v="7"/>
    <x v="0"/>
    <x v="2"/>
  </r>
  <r>
    <n v="3"/>
    <d v="2015-11-19T00:00:00"/>
    <x v="0"/>
    <s v="MR4M489"/>
    <x v="59"/>
    <n v="1564"/>
    <x v="1"/>
    <x v="8"/>
    <x v="7"/>
    <x v="7"/>
    <x v="0"/>
    <x v="2"/>
  </r>
  <r>
    <n v="4"/>
    <d v="2015-11-19T00:00:00"/>
    <x v="0"/>
    <s v="L/F"/>
    <x v="12"/>
    <n v="33"/>
    <x v="1"/>
    <x v="20"/>
    <x v="2"/>
    <x v="7"/>
    <x v="0"/>
    <x v="2"/>
  </r>
  <r>
    <n v="5"/>
    <d v="2015-11-19T00:00:00"/>
    <x v="0"/>
    <s v="MR4H491"/>
    <x v="92"/>
    <n v="2474"/>
    <x v="1"/>
    <x v="0"/>
    <x v="0"/>
    <x v="7"/>
    <x v="0"/>
    <x v="2"/>
  </r>
  <r>
    <n v="1"/>
    <d v="2015-11-19T00:00:00"/>
    <x v="0"/>
    <s v="PR4H545"/>
    <x v="68"/>
    <n v="3519"/>
    <x v="5"/>
    <x v="0"/>
    <x v="0"/>
    <x v="7"/>
    <x v="0"/>
    <x v="2"/>
  </r>
  <r>
    <n v="2"/>
    <d v="2015-11-19T00:00:00"/>
    <x v="0"/>
    <s v="PR4H545"/>
    <x v="60"/>
    <n v="256"/>
    <x v="5"/>
    <x v="0"/>
    <x v="0"/>
    <x v="7"/>
    <x v="0"/>
    <x v="2"/>
  </r>
  <r>
    <n v="3"/>
    <d v="2015-11-19T00:00:00"/>
    <x v="0"/>
    <s v="PR4H589"/>
    <x v="60"/>
    <n v="220"/>
    <x v="5"/>
    <x v="0"/>
    <x v="0"/>
    <x v="7"/>
    <x v="0"/>
    <x v="2"/>
  </r>
  <r>
    <n v="1"/>
    <d v="2015-11-19T00:00:00"/>
    <x v="2"/>
    <s v="PRA584"/>
    <x v="35"/>
    <n v="263"/>
    <x v="2"/>
    <x v="17"/>
    <x v="4"/>
    <x v="7"/>
    <x v="0"/>
    <x v="2"/>
  </r>
  <r>
    <n v="1"/>
    <d v="2015-11-19T00:00:00"/>
    <x v="2"/>
    <s v="PR4M571/588"/>
    <x v="90"/>
    <n v="667"/>
    <x v="4"/>
    <x v="8"/>
    <x v="7"/>
    <x v="7"/>
    <x v="0"/>
    <x v="2"/>
  </r>
  <r>
    <n v="2"/>
    <d v="2015-11-19T00:00:00"/>
    <x v="2"/>
    <s v="PR4M571/588"/>
    <x v="75"/>
    <n v="2712"/>
    <x v="4"/>
    <x v="8"/>
    <x v="7"/>
    <x v="7"/>
    <x v="0"/>
    <x v="2"/>
  </r>
  <r>
    <n v="3"/>
    <d v="2015-11-19T00:00:00"/>
    <x v="2"/>
    <s v="PRPCK586"/>
    <x v="71"/>
    <n v="25"/>
    <x v="4"/>
    <x v="4"/>
    <x v="3"/>
    <x v="7"/>
    <x v="0"/>
    <x v="2"/>
  </r>
  <r>
    <n v="4"/>
    <d v="2015-11-19T00:00:00"/>
    <x v="2"/>
    <s v="PR4H580"/>
    <x v="73"/>
    <n v="450"/>
    <x v="4"/>
    <x v="0"/>
    <x v="0"/>
    <x v="7"/>
    <x v="0"/>
    <x v="2"/>
  </r>
  <r>
    <n v="5"/>
    <d v="2015-11-19T00:00:00"/>
    <x v="2"/>
    <s v="PR4H589"/>
    <x v="73"/>
    <n v="1130"/>
    <x v="4"/>
    <x v="0"/>
    <x v="0"/>
    <x v="7"/>
    <x v="0"/>
    <x v="2"/>
  </r>
  <r>
    <n v="1"/>
    <d v="2015-11-19T00:00:00"/>
    <x v="2"/>
    <s v="L/F"/>
    <x v="12"/>
    <n v="33"/>
    <x v="3"/>
    <x v="20"/>
    <x v="2"/>
    <x v="7"/>
    <x v="0"/>
    <x v="2"/>
  </r>
  <r>
    <n v="1"/>
    <d v="2015-11-20T00:00:00"/>
    <x v="0"/>
    <s v="MR4H491"/>
    <x v="92"/>
    <n v="1989"/>
    <x v="1"/>
    <x v="0"/>
    <x v="0"/>
    <x v="7"/>
    <x v="0"/>
    <x v="2"/>
  </r>
  <r>
    <n v="2"/>
    <d v="2015-11-20T00:00:00"/>
    <x v="0"/>
    <s v="MR4H492"/>
    <x v="92"/>
    <n v="735"/>
    <x v="1"/>
    <x v="0"/>
    <x v="0"/>
    <x v="7"/>
    <x v="0"/>
    <x v="2"/>
  </r>
  <r>
    <n v="1"/>
    <d v="2015-11-20T00:00:00"/>
    <x v="2"/>
    <s v="PR4H589"/>
    <x v="73"/>
    <n v="1501"/>
    <x v="4"/>
    <x v="0"/>
    <x v="0"/>
    <x v="7"/>
    <x v="0"/>
    <x v="2"/>
  </r>
  <r>
    <n v="2"/>
    <d v="2015-11-20T00:00:00"/>
    <x v="2"/>
    <s v="PR4H589"/>
    <x v="85"/>
    <n v="208"/>
    <x v="4"/>
    <x v="0"/>
    <x v="0"/>
    <x v="7"/>
    <x v="0"/>
    <x v="2"/>
  </r>
  <r>
    <n v="3"/>
    <d v="2015-11-20T00:00:00"/>
    <x v="2"/>
    <s v="PR4H590"/>
    <x v="85"/>
    <n v="1119"/>
    <x v="4"/>
    <x v="0"/>
    <x v="0"/>
    <x v="7"/>
    <x v="0"/>
    <x v="2"/>
  </r>
  <r>
    <n v="1"/>
    <d v="2015-11-21T00:00:00"/>
    <x v="0"/>
    <s v="MRPNCP495"/>
    <x v="61"/>
    <n v="816"/>
    <x v="1"/>
    <x v="1"/>
    <x v="1"/>
    <x v="7"/>
    <x v="0"/>
    <x v="2"/>
  </r>
  <r>
    <n v="2"/>
    <d v="2015-11-21T00:00:00"/>
    <x v="0"/>
    <s v="MRPNCP497"/>
    <x v="61"/>
    <n v="682"/>
    <x v="1"/>
    <x v="1"/>
    <x v="1"/>
    <x v="7"/>
    <x v="0"/>
    <x v="2"/>
  </r>
  <r>
    <n v="1"/>
    <d v="2015-11-21T00:00:00"/>
    <x v="2"/>
    <s v="PR4H590"/>
    <x v="85"/>
    <n v="529"/>
    <x v="4"/>
    <x v="0"/>
    <x v="0"/>
    <x v="7"/>
    <x v="0"/>
    <x v="2"/>
  </r>
  <r>
    <n v="2"/>
    <d v="2015-11-21T00:00:00"/>
    <x v="2"/>
    <s v="PR4H591"/>
    <x v="85"/>
    <n v="1113"/>
    <x v="4"/>
    <x v="0"/>
    <x v="0"/>
    <x v="7"/>
    <x v="0"/>
    <x v="2"/>
  </r>
  <r>
    <n v="3"/>
    <d v="2015-11-21T00:00:00"/>
    <x v="2"/>
    <s v="PR4H591"/>
    <x v="83"/>
    <n v="904"/>
    <x v="4"/>
    <x v="0"/>
    <x v="0"/>
    <x v="7"/>
    <x v="0"/>
    <x v="2"/>
  </r>
  <r>
    <n v="4"/>
    <d v="2015-11-21T00:00:00"/>
    <x v="2"/>
    <s v="PR4H591"/>
    <x v="74"/>
    <n v="1907"/>
    <x v="4"/>
    <x v="0"/>
    <x v="0"/>
    <x v="7"/>
    <x v="0"/>
    <x v="2"/>
  </r>
  <r>
    <n v="5"/>
    <d v="2015-11-21T00:00:00"/>
    <x v="2"/>
    <s v="PR4H592"/>
    <x v="74"/>
    <n v="131"/>
    <x v="4"/>
    <x v="0"/>
    <x v="0"/>
    <x v="7"/>
    <x v="0"/>
    <x v="2"/>
  </r>
  <r>
    <n v="1"/>
    <d v="2015-11-21T00:00:00"/>
    <x v="2"/>
    <s v="MRPNCP495"/>
    <x v="61"/>
    <n v="816"/>
    <x v="3"/>
    <x v="1"/>
    <x v="1"/>
    <x v="7"/>
    <x v="0"/>
    <x v="2"/>
  </r>
  <r>
    <n v="2"/>
    <d v="2015-11-21T00:00:00"/>
    <x v="2"/>
    <s v="MRPNCP497"/>
    <x v="61"/>
    <n v="682"/>
    <x v="3"/>
    <x v="1"/>
    <x v="1"/>
    <x v="7"/>
    <x v="0"/>
    <x v="2"/>
  </r>
  <r>
    <n v="1"/>
    <d v="2015-11-22T00:00:00"/>
    <x v="0"/>
    <s v="MRPNCP497"/>
    <x v="61"/>
    <n v="794"/>
    <x v="1"/>
    <x v="1"/>
    <x v="1"/>
    <x v="7"/>
    <x v="0"/>
    <x v="2"/>
  </r>
  <r>
    <n v="2"/>
    <d v="2015-11-22T00:00:00"/>
    <x v="0"/>
    <s v="MR0S498"/>
    <x v="51"/>
    <n v="501"/>
    <x v="1"/>
    <x v="12"/>
    <x v="3"/>
    <x v="7"/>
    <x v="0"/>
    <x v="2"/>
  </r>
  <r>
    <n v="3"/>
    <d v="2015-11-22T00:00:00"/>
    <x v="0"/>
    <s v="MR0S499"/>
    <x v="51"/>
    <n v="2096"/>
    <x v="1"/>
    <x v="12"/>
    <x v="3"/>
    <x v="7"/>
    <x v="0"/>
    <x v="2"/>
  </r>
  <r>
    <n v="4"/>
    <d v="2015-11-22T00:00:00"/>
    <x v="0"/>
    <s v="MRA500"/>
    <x v="67"/>
    <n v="6400"/>
    <x v="1"/>
    <x v="17"/>
    <x v="4"/>
    <x v="7"/>
    <x v="0"/>
    <x v="2"/>
  </r>
  <r>
    <n v="5"/>
    <d v="2015-11-22T00:00:00"/>
    <x v="0"/>
    <s v="MRA501"/>
    <x v="67"/>
    <n v="2794"/>
    <x v="1"/>
    <x v="17"/>
    <x v="4"/>
    <x v="7"/>
    <x v="0"/>
    <x v="2"/>
  </r>
  <r>
    <n v="6"/>
    <d v="2015-11-22T00:00:00"/>
    <x v="0"/>
    <s v="MRA501"/>
    <x v="69"/>
    <n v="814"/>
    <x v="1"/>
    <x v="17"/>
    <x v="4"/>
    <x v="7"/>
    <x v="0"/>
    <x v="2"/>
  </r>
  <r>
    <n v="1"/>
    <d v="2015-11-22T00:00:00"/>
    <x v="2"/>
    <s v="PRA584"/>
    <x v="35"/>
    <n v="918"/>
    <x v="2"/>
    <x v="17"/>
    <x v="4"/>
    <x v="7"/>
    <x v="0"/>
    <x v="2"/>
  </r>
  <r>
    <n v="2"/>
    <d v="2015-11-22T00:00:00"/>
    <x v="2"/>
    <s v="PROS587"/>
    <x v="51"/>
    <n v="415"/>
    <x v="2"/>
    <x v="22"/>
    <x v="3"/>
    <x v="7"/>
    <x v="0"/>
    <x v="2"/>
  </r>
  <r>
    <n v="3"/>
    <d v="2015-11-22T00:00:00"/>
    <x v="2"/>
    <s v="PRPCK573"/>
    <x v="51"/>
    <n v="177"/>
    <x v="2"/>
    <x v="4"/>
    <x v="3"/>
    <x v="7"/>
    <x v="0"/>
    <x v="2"/>
  </r>
  <r>
    <n v="4"/>
    <d v="2015-11-22T00:00:00"/>
    <x v="2"/>
    <s v="MS I/F"/>
    <x v="65"/>
    <n v="60"/>
    <x v="2"/>
    <x v="2"/>
    <x v="2"/>
    <x v="7"/>
    <x v="0"/>
    <x v="2"/>
  </r>
  <r>
    <n v="5"/>
    <d v="2015-11-22T00:00:00"/>
    <x v="2"/>
    <s v="PRPCK586"/>
    <x v="51"/>
    <n v="384"/>
    <x v="2"/>
    <x v="4"/>
    <x v="3"/>
    <x v="7"/>
    <x v="0"/>
    <x v="2"/>
  </r>
  <r>
    <n v="6"/>
    <d v="2015-11-22T00:00:00"/>
    <x v="2"/>
    <s v="HSDI/F"/>
    <x v="65"/>
    <n v="44"/>
    <x v="2"/>
    <x v="37"/>
    <x v="2"/>
    <x v="7"/>
    <x v="0"/>
    <x v="2"/>
  </r>
  <r>
    <n v="1"/>
    <d v="2015-11-26T00:00:00"/>
    <x v="2"/>
    <s v="MRPNCP509"/>
    <x v="61"/>
    <n v="630"/>
    <x v="3"/>
    <x v="1"/>
    <x v="1"/>
    <x v="7"/>
    <x v="0"/>
    <x v="2"/>
  </r>
  <r>
    <n v="2"/>
    <d v="2015-11-26T00:00:00"/>
    <x v="2"/>
    <s v="PRA604"/>
    <x v="69"/>
    <n v="413"/>
    <x v="2"/>
    <x v="18"/>
    <x v="4"/>
    <x v="7"/>
    <x v="0"/>
    <x v="2"/>
  </r>
  <r>
    <n v="9"/>
    <d v="2015-11-22T00:00:00"/>
    <x v="2"/>
    <s v="PRNS595"/>
    <x v="13"/>
    <n v="552"/>
    <x v="2"/>
    <x v="3"/>
    <x v="3"/>
    <x v="7"/>
    <x v="0"/>
    <x v="2"/>
  </r>
  <r>
    <n v="10"/>
    <d v="2015-11-22T00:00:00"/>
    <x v="2"/>
    <s v="PR0S596"/>
    <x v="13"/>
    <n v="1008"/>
    <x v="2"/>
    <x v="12"/>
    <x v="3"/>
    <x v="7"/>
    <x v="0"/>
    <x v="2"/>
  </r>
  <r>
    <n v="1"/>
    <d v="2015-11-22T00:00:00"/>
    <x v="2"/>
    <s v="PR4H592"/>
    <x v="74"/>
    <n v="1040"/>
    <x v="4"/>
    <x v="0"/>
    <x v="0"/>
    <x v="7"/>
    <x v="0"/>
    <x v="2"/>
  </r>
  <r>
    <n v="2"/>
    <d v="2015-11-22T00:00:00"/>
    <x v="2"/>
    <s v="PRPCK586"/>
    <x v="71"/>
    <n v="20"/>
    <x v="4"/>
    <x v="4"/>
    <x v="3"/>
    <x v="7"/>
    <x v="0"/>
    <x v="2"/>
  </r>
  <r>
    <n v="1"/>
    <d v="2015-11-22T00:00:00"/>
    <x v="2"/>
    <s v="MRPNCP497"/>
    <x v="61"/>
    <n v="794"/>
    <x v="3"/>
    <x v="1"/>
    <x v="1"/>
    <x v="7"/>
    <x v="0"/>
    <x v="2"/>
  </r>
  <r>
    <n v="1"/>
    <d v="2015-11-23T00:00:00"/>
    <x v="0"/>
    <s v="MRA501"/>
    <x v="69"/>
    <n v="502"/>
    <x v="1"/>
    <x v="17"/>
    <x v="4"/>
    <x v="7"/>
    <x v="0"/>
    <x v="2"/>
  </r>
  <r>
    <n v="2"/>
    <d v="2015-11-23T00:00:00"/>
    <x v="0"/>
    <s v="MR0S502"/>
    <x v="13"/>
    <n v="529"/>
    <x v="1"/>
    <x v="12"/>
    <x v="3"/>
    <x v="7"/>
    <x v="0"/>
    <x v="2"/>
  </r>
  <r>
    <n v="3"/>
    <d v="2015-11-23T00:00:00"/>
    <x v="0"/>
    <s v="MRPCK503"/>
    <x v="13"/>
    <n v="37"/>
    <x v="1"/>
    <x v="4"/>
    <x v="3"/>
    <x v="7"/>
    <x v="0"/>
    <x v="2"/>
  </r>
  <r>
    <n v="4"/>
    <d v="2015-11-23T00:00:00"/>
    <x v="0"/>
    <s v="MR4H504"/>
    <x v="63"/>
    <n v="1636"/>
    <x v="1"/>
    <x v="0"/>
    <x v="0"/>
    <x v="7"/>
    <x v="0"/>
    <x v="2"/>
  </r>
  <r>
    <n v="5"/>
    <d v="2015-11-23T00:00:00"/>
    <x v="0"/>
    <s v="MR4H505"/>
    <x v="63"/>
    <n v="754"/>
    <x v="1"/>
    <x v="0"/>
    <x v="0"/>
    <x v="7"/>
    <x v="0"/>
    <x v="2"/>
  </r>
  <r>
    <n v="1"/>
    <d v="2015-11-23T00:00:00"/>
    <x v="2"/>
    <s v="PR0S596"/>
    <x v="13"/>
    <n v="4"/>
    <x v="2"/>
    <x v="12"/>
    <x v="3"/>
    <x v="7"/>
    <x v="0"/>
    <x v="2"/>
  </r>
  <r>
    <n v="2"/>
    <d v="2015-11-23T00:00:00"/>
    <x v="2"/>
    <s v="PRA597"/>
    <x v="35"/>
    <n v="1754"/>
    <x v="2"/>
    <x v="17"/>
    <x v="4"/>
    <x v="7"/>
    <x v="0"/>
    <x v="2"/>
  </r>
  <r>
    <n v="1"/>
    <d v="2015-11-24T00:00:00"/>
    <x v="0"/>
    <s v="MR4H505"/>
    <x v="63"/>
    <n v="4039"/>
    <x v="1"/>
    <x v="0"/>
    <x v="0"/>
    <x v="7"/>
    <x v="0"/>
    <x v="2"/>
  </r>
  <r>
    <n v="2"/>
    <d v="2015-11-24T00:00:00"/>
    <x v="0"/>
    <s v="MR4H506"/>
    <x v="63"/>
    <n v="926"/>
    <x v="1"/>
    <x v="0"/>
    <x v="0"/>
    <x v="7"/>
    <x v="0"/>
    <x v="2"/>
  </r>
  <r>
    <n v="1"/>
    <d v="2015-11-24T00:00:00"/>
    <x v="2"/>
    <s v="PRA597"/>
    <x v="62"/>
    <n v="6244"/>
    <x v="2"/>
    <x v="17"/>
    <x v="4"/>
    <x v="7"/>
    <x v="0"/>
    <x v="2"/>
  </r>
  <r>
    <n v="2"/>
    <d v="2015-11-24T00:00:00"/>
    <x v="2"/>
    <s v="PRA600"/>
    <x v="62"/>
    <n v="1086"/>
    <x v="2"/>
    <x v="18"/>
    <x v="4"/>
    <x v="7"/>
    <x v="0"/>
    <x v="2"/>
  </r>
  <r>
    <n v="1"/>
    <d v="2015-11-25T00:00:00"/>
    <x v="0"/>
    <s v="MR4H506"/>
    <x v="63"/>
    <n v="453"/>
    <x v="1"/>
    <x v="0"/>
    <x v="0"/>
    <x v="7"/>
    <x v="0"/>
    <x v="2"/>
  </r>
  <r>
    <n v="2"/>
    <d v="2015-11-25T00:00:00"/>
    <x v="0"/>
    <s v="MRPNCP509"/>
    <x v="61"/>
    <n v="2446"/>
    <x v="1"/>
    <x v="1"/>
    <x v="1"/>
    <x v="7"/>
    <x v="0"/>
    <x v="2"/>
  </r>
  <r>
    <n v="1"/>
    <d v="2015-11-25T00:00:00"/>
    <x v="2"/>
    <s v="MRPNCP509"/>
    <x v="93"/>
    <n v="2446"/>
    <x v="3"/>
    <x v="1"/>
    <x v="1"/>
    <x v="7"/>
    <x v="0"/>
    <x v="2"/>
  </r>
  <r>
    <n v="1"/>
    <d v="2015-11-26T00:00:00"/>
    <x v="0"/>
    <s v="MRPNCP509"/>
    <x v="61"/>
    <n v="630"/>
    <x v="1"/>
    <x v="1"/>
    <x v="1"/>
    <x v="7"/>
    <x v="0"/>
    <x v="2"/>
  </r>
  <r>
    <n v="1"/>
    <d v="2015-11-26T00:00:00"/>
    <x v="2"/>
    <s v="PRA600"/>
    <x v="69"/>
    <n v="5742"/>
    <x v="2"/>
    <x v="18"/>
    <x v="4"/>
    <x v="7"/>
    <x v="0"/>
    <x v="2"/>
  </r>
  <r>
    <n v="2"/>
    <d v="2015-11-26T00:00:00"/>
    <x v="2"/>
    <s v="PRA604"/>
    <x v="69"/>
    <n v="413"/>
    <x v="2"/>
    <x v="18"/>
    <x v="4"/>
    <x v="7"/>
    <x v="0"/>
    <x v="2"/>
  </r>
  <r>
    <n v="1"/>
    <d v="2015-11-26T00:00:00"/>
    <x v="2"/>
    <s v="MRPNCP509"/>
    <x v="61"/>
    <n v="630"/>
    <x v="3"/>
    <x v="1"/>
    <x v="1"/>
    <x v="7"/>
    <x v="0"/>
    <x v="2"/>
  </r>
  <r>
    <n v="1"/>
    <d v="2015-11-27T00:00:00"/>
    <x v="0"/>
    <s v="MRPNCP509"/>
    <x v="61"/>
    <n v="4468"/>
    <x v="1"/>
    <x v="1"/>
    <x v="1"/>
    <x v="7"/>
    <x v="0"/>
    <x v="2"/>
  </r>
  <r>
    <n v="2"/>
    <d v="2015-11-27T00:00:00"/>
    <x v="0"/>
    <s v="MRNS510"/>
    <x v="13"/>
    <n v="80"/>
    <x v="1"/>
    <x v="3"/>
    <x v="3"/>
    <x v="7"/>
    <x v="0"/>
    <x v="2"/>
  </r>
  <r>
    <n v="3"/>
    <d v="2015-11-27T00:00:00"/>
    <x v="0"/>
    <s v="MRPCK511"/>
    <x v="13"/>
    <n v="61"/>
    <x v="1"/>
    <x v="4"/>
    <x v="3"/>
    <x v="7"/>
    <x v="0"/>
    <x v="2"/>
  </r>
  <r>
    <n v="4"/>
    <d v="2015-11-27T00:00:00"/>
    <x v="0"/>
    <s v="I/FPCK/4M"/>
    <x v="58"/>
    <n v="18"/>
    <x v="1"/>
    <x v="23"/>
    <x v="2"/>
    <x v="7"/>
    <x v="0"/>
    <x v="2"/>
  </r>
  <r>
    <n v="5"/>
    <d v="2015-11-27T00:00:00"/>
    <x v="0"/>
    <s v="MR4M512"/>
    <x v="66"/>
    <n v="3865"/>
    <x v="1"/>
    <x v="8"/>
    <x v="7"/>
    <x v="7"/>
    <x v="0"/>
    <x v="2"/>
  </r>
  <r>
    <n v="6"/>
    <d v="2015-11-27T00:00:00"/>
    <x v="0"/>
    <s v="MR4M513"/>
    <x v="66"/>
    <n v="1797"/>
    <x v="1"/>
    <x v="8"/>
    <x v="7"/>
    <x v="7"/>
    <x v="0"/>
    <x v="2"/>
  </r>
  <r>
    <n v="1"/>
    <d v="2015-11-27T00:00:00"/>
    <x v="2"/>
    <s v="PRA604"/>
    <x v="69"/>
    <n v="553"/>
    <x v="2"/>
    <x v="18"/>
    <x v="4"/>
    <x v="7"/>
    <x v="0"/>
    <x v="2"/>
  </r>
  <r>
    <n v="2"/>
    <d v="2015-11-27T00:00:00"/>
    <x v="2"/>
    <s v="PRA604"/>
    <x v="67"/>
    <n v="5298"/>
    <x v="2"/>
    <x v="18"/>
    <x v="4"/>
    <x v="7"/>
    <x v="0"/>
    <x v="2"/>
  </r>
  <r>
    <n v="1"/>
    <d v="2015-11-27T00:00:00"/>
    <x v="2"/>
    <s v="MRPNCP509"/>
    <x v="61"/>
    <n v="4468"/>
    <x v="3"/>
    <x v="1"/>
    <x v="1"/>
    <x v="7"/>
    <x v="0"/>
    <x v="2"/>
  </r>
  <r>
    <n v="1"/>
    <d v="2015-11-28T00:00:00"/>
    <x v="0"/>
    <s v="MR4M513"/>
    <x v="66"/>
    <n v="391"/>
    <x v="1"/>
    <x v="8"/>
    <x v="7"/>
    <x v="7"/>
    <x v="0"/>
    <x v="2"/>
  </r>
  <r>
    <n v="2"/>
    <d v="2015-11-28T00:00:00"/>
    <x v="0"/>
    <s v="MR4M513"/>
    <x v="32"/>
    <n v="2505"/>
    <x v="1"/>
    <x v="8"/>
    <x v="7"/>
    <x v="7"/>
    <x v="0"/>
    <x v="2"/>
  </r>
  <r>
    <n v="3"/>
    <d v="2015-11-28T00:00:00"/>
    <x v="0"/>
    <s v="MR4M513"/>
    <x v="59"/>
    <n v="1130"/>
    <x v="1"/>
    <x v="8"/>
    <x v="7"/>
    <x v="7"/>
    <x v="0"/>
    <x v="2"/>
  </r>
  <r>
    <n v="4"/>
    <d v="2015-11-28T00:00:00"/>
    <x v="0"/>
    <s v="MR4M514"/>
    <x v="59"/>
    <n v="4336"/>
    <x v="1"/>
    <x v="8"/>
    <x v="7"/>
    <x v="7"/>
    <x v="0"/>
    <x v="2"/>
  </r>
  <r>
    <n v="1"/>
    <d v="2015-11-28T00:00:00"/>
    <x v="0"/>
    <s v="PR4H591"/>
    <x v="70"/>
    <n v="1906"/>
    <x v="5"/>
    <x v="0"/>
    <x v="0"/>
    <x v="7"/>
    <x v="0"/>
    <x v="2"/>
  </r>
  <r>
    <n v="2"/>
    <d v="2015-11-28T00:00:00"/>
    <x v="0"/>
    <s v="PR4H591"/>
    <x v="68"/>
    <n v="1131"/>
    <x v="5"/>
    <x v="0"/>
    <x v="0"/>
    <x v="7"/>
    <x v="0"/>
    <x v="2"/>
  </r>
  <r>
    <n v="3"/>
    <d v="2015-11-28T00:00:00"/>
    <x v="0"/>
    <s v="PR4H591"/>
    <x v="68"/>
    <n v="325"/>
    <x v="5"/>
    <x v="0"/>
    <x v="0"/>
    <x v="7"/>
    <x v="0"/>
    <x v="2"/>
  </r>
  <r>
    <n v="1"/>
    <d v="2015-11-28T00:00:00"/>
    <x v="2"/>
    <s v="PRA604"/>
    <x v="67"/>
    <n v="2746"/>
    <x v="2"/>
    <x v="18"/>
    <x v="4"/>
    <x v="7"/>
    <x v="0"/>
    <x v="2"/>
  </r>
  <r>
    <n v="2"/>
    <d v="2015-11-28T00:00:00"/>
    <x v="2"/>
    <s v="PRA611"/>
    <x v="67"/>
    <n v="1159"/>
    <x v="2"/>
    <x v="18"/>
    <x v="4"/>
    <x v="7"/>
    <x v="0"/>
    <x v="2"/>
  </r>
  <r>
    <n v="3"/>
    <d v="2015-11-28T00:00:00"/>
    <x v="2"/>
    <s v="PRA611"/>
    <x v="35"/>
    <n v="1459"/>
    <x v="2"/>
    <x v="18"/>
    <x v="4"/>
    <x v="7"/>
    <x v="0"/>
    <x v="2"/>
  </r>
  <r>
    <n v="1"/>
    <d v="2015-11-29T00:00:00"/>
    <x v="0"/>
    <s v="MR4H516"/>
    <x v="94"/>
    <n v="10406"/>
    <x v="1"/>
    <x v="0"/>
    <x v="0"/>
    <x v="7"/>
    <x v="0"/>
    <x v="2"/>
  </r>
  <r>
    <n v="1"/>
    <d v="2015-11-29T00:00:00"/>
    <x v="0"/>
    <s v="PR4H592"/>
    <x v="68"/>
    <n v="413"/>
    <x v="5"/>
    <x v="0"/>
    <x v="0"/>
    <x v="7"/>
    <x v="0"/>
    <x v="2"/>
  </r>
  <r>
    <n v="2"/>
    <d v="2015-11-29T00:00:00"/>
    <x v="0"/>
    <s v="PR4H615"/>
    <x v="68"/>
    <n v="1113"/>
    <x v="5"/>
    <x v="0"/>
    <x v="0"/>
    <x v="7"/>
    <x v="0"/>
    <x v="2"/>
  </r>
  <r>
    <n v="1"/>
    <d v="2015-11-30T00:00:00"/>
    <x v="0"/>
    <s v="MR4H518"/>
    <x v="64"/>
    <n v="1518"/>
    <x v="1"/>
    <x v="0"/>
    <x v="0"/>
    <x v="7"/>
    <x v="0"/>
    <x v="2"/>
  </r>
  <r>
    <n v="2"/>
    <d v="2015-11-30T00:00:00"/>
    <x v="0"/>
    <s v="L/F"/>
    <x v="12"/>
    <n v="6"/>
    <x v="1"/>
    <x v="20"/>
    <x v="2"/>
    <x v="7"/>
    <x v="0"/>
    <x v="2"/>
  </r>
  <r>
    <n v="1"/>
    <d v="2015-11-30T00:00:00"/>
    <x v="2"/>
    <s v="L/F"/>
    <x v="12"/>
    <n v="6"/>
    <x v="3"/>
    <x v="20"/>
    <x v="2"/>
    <x v="7"/>
    <x v="0"/>
    <x v="2"/>
  </r>
  <r>
    <n v="1"/>
    <d v="2015-12-01T00:00:00"/>
    <x v="0"/>
    <s v="MR4H518"/>
    <x v="64"/>
    <n v="960"/>
    <x v="1"/>
    <x v="0"/>
    <x v="0"/>
    <x v="8"/>
    <x v="0"/>
    <x v="2"/>
  </r>
  <r>
    <n v="2"/>
    <d v="2015-12-01T00:00:00"/>
    <x v="0"/>
    <s v="MR4H519"/>
    <x v="64"/>
    <n v="2020"/>
    <x v="1"/>
    <x v="0"/>
    <x v="0"/>
    <x v="8"/>
    <x v="0"/>
    <x v="2"/>
  </r>
  <r>
    <n v="1"/>
    <d v="2015-12-01T00:00:00"/>
    <x v="0"/>
    <s v="PR4H615"/>
    <x v="60"/>
    <n v="1613"/>
    <x v="5"/>
    <x v="0"/>
    <x v="0"/>
    <x v="8"/>
    <x v="0"/>
    <x v="2"/>
  </r>
  <r>
    <n v="1"/>
    <d v="2015-12-02T00:00:00"/>
    <x v="0"/>
    <s v="MR0S521"/>
    <x v="13"/>
    <n v="390"/>
    <x v="1"/>
    <x v="12"/>
    <x v="3"/>
    <x v="8"/>
    <x v="0"/>
    <x v="2"/>
  </r>
  <r>
    <n v="2"/>
    <d v="2015-12-02T00:00:00"/>
    <x v="0"/>
    <s v="MRA522"/>
    <x v="60"/>
    <n v="3282"/>
    <x v="1"/>
    <x v="17"/>
    <x v="4"/>
    <x v="8"/>
    <x v="0"/>
    <x v="2"/>
  </r>
  <r>
    <n v="1"/>
    <d v="2015-12-02T00:00:00"/>
    <x v="0"/>
    <s v="MR4H519"/>
    <x v="64"/>
    <n v="1424"/>
    <x v="2"/>
    <x v="0"/>
    <x v="0"/>
    <x v="8"/>
    <x v="0"/>
    <x v="2"/>
  </r>
  <r>
    <n v="1"/>
    <d v="2015-12-03T00:00:00"/>
    <x v="0"/>
    <s v="MRA522"/>
    <x v="60"/>
    <n v="514"/>
    <x v="1"/>
    <x v="17"/>
    <x v="4"/>
    <x v="8"/>
    <x v="0"/>
    <x v="2"/>
  </r>
  <r>
    <n v="2"/>
    <d v="2015-12-03T00:00:00"/>
    <x v="0"/>
    <s v="MRA523"/>
    <x v="60"/>
    <n v="28"/>
    <x v="1"/>
    <x v="17"/>
    <x v="4"/>
    <x v="8"/>
    <x v="0"/>
    <x v="2"/>
  </r>
  <r>
    <n v="3"/>
    <d v="2015-12-03T00:00:00"/>
    <x v="0"/>
    <s v="MRA523"/>
    <x v="62"/>
    <n v="4059"/>
    <x v="1"/>
    <x v="17"/>
    <x v="4"/>
    <x v="8"/>
    <x v="0"/>
    <x v="2"/>
  </r>
  <r>
    <n v="4"/>
    <d v="2015-12-03T00:00:00"/>
    <x v="0"/>
    <s v="MRA523"/>
    <x v="35"/>
    <n v="2934"/>
    <x v="1"/>
    <x v="17"/>
    <x v="4"/>
    <x v="8"/>
    <x v="0"/>
    <x v="2"/>
  </r>
  <r>
    <n v="1"/>
    <d v="2015-12-03T00:00:00"/>
    <x v="0"/>
    <s v="MR4H519"/>
    <x v="64"/>
    <n v="427"/>
    <x v="2"/>
    <x v="0"/>
    <x v="0"/>
    <x v="8"/>
    <x v="0"/>
    <x v="2"/>
  </r>
  <r>
    <n v="2"/>
    <d v="2015-12-03T00:00:00"/>
    <x v="2"/>
    <s v="PR4H618"/>
    <x v="64"/>
    <n v="3171"/>
    <x v="2"/>
    <x v="0"/>
    <x v="0"/>
    <x v="8"/>
    <x v="0"/>
    <x v="2"/>
  </r>
  <r>
    <n v="3"/>
    <d v="2015-12-03T00:00:00"/>
    <x v="2"/>
    <s v="PRPCK606"/>
    <x v="13"/>
    <n v="174"/>
    <x v="2"/>
    <x v="4"/>
    <x v="3"/>
    <x v="8"/>
    <x v="0"/>
    <x v="2"/>
  </r>
  <r>
    <n v="4"/>
    <d v="2015-12-03T00:00:00"/>
    <x v="2"/>
    <s v="PRNS602"/>
    <x v="13"/>
    <n v="450"/>
    <x v="2"/>
    <x v="3"/>
    <x v="3"/>
    <x v="8"/>
    <x v="0"/>
    <x v="2"/>
  </r>
  <r>
    <n v="5"/>
    <d v="2015-12-03T00:00:00"/>
    <x v="2"/>
    <s v="PRNS623"/>
    <x v="13"/>
    <n v="550"/>
    <x v="2"/>
    <x v="3"/>
    <x v="3"/>
    <x v="8"/>
    <x v="0"/>
    <x v="2"/>
  </r>
  <r>
    <n v="6"/>
    <d v="2015-12-03T00:00:00"/>
    <x v="2"/>
    <s v="PR0S624"/>
    <x v="13"/>
    <n v="1028"/>
    <x v="2"/>
    <x v="12"/>
    <x v="3"/>
    <x v="8"/>
    <x v="0"/>
    <x v="2"/>
  </r>
  <r>
    <n v="7"/>
    <d v="2015-12-03T00:00:00"/>
    <x v="2"/>
    <s v="PRA625"/>
    <x v="69"/>
    <n v="1287"/>
    <x v="2"/>
    <x v="18"/>
    <x v="4"/>
    <x v="8"/>
    <x v="0"/>
    <x v="2"/>
  </r>
  <r>
    <n v="1"/>
    <d v="2015-12-03T00:00:00"/>
    <x v="2"/>
    <s v="PR4H618"/>
    <x v="82"/>
    <n v="48"/>
    <x v="4"/>
    <x v="0"/>
    <x v="0"/>
    <x v="8"/>
    <x v="0"/>
    <x v="2"/>
  </r>
  <r>
    <n v="2"/>
    <d v="2015-12-03T00:00:00"/>
    <x v="2"/>
    <s v="PR4H618"/>
    <x v="83"/>
    <n v="35"/>
    <x v="4"/>
    <x v="0"/>
    <x v="0"/>
    <x v="8"/>
    <x v="0"/>
    <x v="2"/>
  </r>
  <r>
    <n v="3"/>
    <d v="2015-12-03T00:00:00"/>
    <x v="2"/>
    <s v="PRPCK606"/>
    <x v="71"/>
    <n v="16"/>
    <x v="4"/>
    <x v="4"/>
    <x v="3"/>
    <x v="8"/>
    <x v="0"/>
    <x v="2"/>
  </r>
  <r>
    <n v="1"/>
    <d v="2015-12-03T00:00:00"/>
    <x v="2"/>
    <s v="DTSKO26 L/F"/>
    <x v="12"/>
    <n v="81"/>
    <x v="3"/>
    <x v="11"/>
    <x v="3"/>
    <x v="8"/>
    <x v="0"/>
    <x v="2"/>
  </r>
  <r>
    <n v="1"/>
    <d v="2015-12-04T00:00:00"/>
    <x v="0"/>
    <s v="MRPNCP525"/>
    <x v="12"/>
    <n v="2277"/>
    <x v="1"/>
    <x v="1"/>
    <x v="1"/>
    <x v="8"/>
    <x v="0"/>
    <x v="2"/>
  </r>
  <r>
    <n v="2"/>
    <d v="2015-12-04T00:00:00"/>
    <x v="0"/>
    <s v="MR4M528"/>
    <x v="68"/>
    <n v="32"/>
    <x v="1"/>
    <x v="8"/>
    <x v="7"/>
    <x v="8"/>
    <x v="0"/>
    <x v="2"/>
  </r>
  <r>
    <n v="1"/>
    <d v="2015-12-04T00:00:00"/>
    <x v="2"/>
    <s v="PRA625"/>
    <x v="69"/>
    <n v="5388"/>
    <x v="2"/>
    <x v="18"/>
    <x v="4"/>
    <x v="8"/>
    <x v="0"/>
    <x v="2"/>
  </r>
  <r>
    <n v="2"/>
    <d v="2015-12-04T00:00:00"/>
    <x v="2"/>
    <s v="PRA625"/>
    <x v="67"/>
    <n v="1145"/>
    <x v="2"/>
    <x v="18"/>
    <x v="4"/>
    <x v="8"/>
    <x v="0"/>
    <x v="2"/>
  </r>
  <r>
    <n v="3"/>
    <d v="2015-12-04T00:00:00"/>
    <x v="2"/>
    <s v="PRA628"/>
    <x v="67"/>
    <n v="7810"/>
    <x v="2"/>
    <x v="18"/>
    <x v="4"/>
    <x v="8"/>
    <x v="0"/>
    <x v="2"/>
  </r>
  <r>
    <n v="1"/>
    <d v="2015-12-04T00:00:00"/>
    <x v="2"/>
    <s v="MRPNCP525"/>
    <x v="12"/>
    <n v="2277"/>
    <x v="3"/>
    <x v="1"/>
    <x v="1"/>
    <x v="8"/>
    <x v="0"/>
    <x v="2"/>
  </r>
  <r>
    <n v="1"/>
    <d v="2015-12-05T00:00:00"/>
    <x v="0"/>
    <s v="MR4M528"/>
    <x v="68"/>
    <n v="3896"/>
    <x v="1"/>
    <x v="8"/>
    <x v="7"/>
    <x v="8"/>
    <x v="0"/>
    <x v="2"/>
  </r>
  <r>
    <n v="2"/>
    <d v="2015-12-05T00:00:00"/>
    <x v="0"/>
    <s v="MR4M529"/>
    <x v="68"/>
    <n v="2104"/>
    <x v="1"/>
    <x v="8"/>
    <x v="7"/>
    <x v="8"/>
    <x v="0"/>
    <x v="2"/>
  </r>
  <r>
    <n v="3"/>
    <d v="2015-12-05T00:00:00"/>
    <x v="0"/>
    <s v="MR4M529"/>
    <x v="66"/>
    <n v="2417"/>
    <x v="1"/>
    <x v="8"/>
    <x v="7"/>
    <x v="8"/>
    <x v="0"/>
    <x v="2"/>
  </r>
  <r>
    <n v="4"/>
    <d v="2015-12-05T00:00:00"/>
    <x v="0"/>
    <s v="MR4M529"/>
    <x v="32"/>
    <n v="1738"/>
    <x v="1"/>
    <x v="8"/>
    <x v="7"/>
    <x v="8"/>
    <x v="0"/>
    <x v="2"/>
  </r>
  <r>
    <n v="5"/>
    <d v="2015-12-05T00:00:00"/>
    <x v="0"/>
    <s v="MR4M530"/>
    <x v="32"/>
    <n v="1969"/>
    <x v="1"/>
    <x v="8"/>
    <x v="7"/>
    <x v="8"/>
    <x v="0"/>
    <x v="2"/>
  </r>
  <r>
    <n v="1"/>
    <d v="2015-12-05T00:00:00"/>
    <x v="2"/>
    <s v="PRA628"/>
    <x v="67"/>
    <n v="230"/>
    <x v="2"/>
    <x v="18"/>
    <x v="4"/>
    <x v="8"/>
    <x v="0"/>
    <x v="2"/>
  </r>
  <r>
    <n v="2"/>
    <d v="2015-12-05T00:00:00"/>
    <x v="2"/>
    <s v="PRA628"/>
    <x v="60"/>
    <n v="1980"/>
    <x v="2"/>
    <x v="18"/>
    <x v="4"/>
    <x v="8"/>
    <x v="0"/>
    <x v="2"/>
  </r>
  <r>
    <n v="3"/>
    <d v="2015-12-05T00:00:00"/>
    <x v="2"/>
    <s v="PRA632"/>
    <x v="60"/>
    <n v="9915"/>
    <x v="2"/>
    <x v="18"/>
    <x v="4"/>
    <x v="8"/>
    <x v="0"/>
    <x v="2"/>
  </r>
  <r>
    <n v="4"/>
    <d v="2015-12-05T00:00:00"/>
    <x v="2"/>
    <s v="PRA634"/>
    <x v="60"/>
    <n v="109"/>
    <x v="2"/>
    <x v="18"/>
    <x v="4"/>
    <x v="8"/>
    <x v="0"/>
    <x v="2"/>
  </r>
  <r>
    <n v="1"/>
    <d v="2015-12-06T00:00:00"/>
    <x v="0"/>
    <s v="MR4M530"/>
    <x v="32"/>
    <n v="2839"/>
    <x v="1"/>
    <x v="8"/>
    <x v="7"/>
    <x v="8"/>
    <x v="0"/>
    <x v="2"/>
  </r>
  <r>
    <n v="2"/>
    <d v="2015-12-06T00:00:00"/>
    <x v="0"/>
    <s v="I/F4M/PCK"/>
    <x v="61"/>
    <n v="24"/>
    <x v="1"/>
    <x v="26"/>
    <x v="2"/>
    <x v="8"/>
    <x v="0"/>
    <x v="2"/>
  </r>
  <r>
    <n v="3"/>
    <d v="2015-12-06T00:00:00"/>
    <x v="0"/>
    <s v="MRPCK531/532"/>
    <x v="51"/>
    <n v="166"/>
    <x v="1"/>
    <x v="4"/>
    <x v="3"/>
    <x v="8"/>
    <x v="0"/>
    <x v="2"/>
  </r>
  <r>
    <n v="4"/>
    <d v="2015-12-06T00:00:00"/>
    <x v="0"/>
    <s v="MR4H533"/>
    <x v="70"/>
    <n v="7773"/>
    <x v="1"/>
    <x v="0"/>
    <x v="0"/>
    <x v="8"/>
    <x v="0"/>
    <x v="2"/>
  </r>
  <r>
    <n v="1"/>
    <d v="2015-12-06T00:00:00"/>
    <x v="2"/>
    <s v="PRA634"/>
    <x v="60"/>
    <n v="3291"/>
    <x v="2"/>
    <x v="18"/>
    <x v="4"/>
    <x v="8"/>
    <x v="0"/>
    <x v="2"/>
  </r>
  <r>
    <n v="2"/>
    <d v="2015-12-06T00:00:00"/>
    <x v="2"/>
    <s v="PRA634"/>
    <x v="62"/>
    <n v="4941"/>
    <x v="2"/>
    <x v="18"/>
    <x v="4"/>
    <x v="8"/>
    <x v="0"/>
    <x v="2"/>
  </r>
  <r>
    <n v="1"/>
    <d v="2015-12-06T00:00:00"/>
    <x v="2"/>
    <s v="I/F"/>
    <x v="61"/>
    <n v="24"/>
    <x v="3"/>
    <x v="20"/>
    <x v="2"/>
    <x v="8"/>
    <x v="0"/>
    <x v="2"/>
  </r>
  <r>
    <n v="1"/>
    <d v="2015-12-07T00:00:00"/>
    <x v="0"/>
    <s v="MR4H533"/>
    <x v="70"/>
    <n v="2006"/>
    <x v="1"/>
    <x v="0"/>
    <x v="0"/>
    <x v="8"/>
    <x v="0"/>
    <x v="2"/>
  </r>
  <r>
    <n v="1"/>
    <d v="2015-12-07T00:00:00"/>
    <x v="0"/>
    <s v="MR4H517"/>
    <x v="64"/>
    <n v="1057"/>
    <x v="5"/>
    <x v="0"/>
    <x v="0"/>
    <x v="8"/>
    <x v="0"/>
    <x v="2"/>
  </r>
  <r>
    <n v="2"/>
    <d v="2015-12-07T00:00:00"/>
    <x v="0"/>
    <s v="PR4H618"/>
    <x v="64"/>
    <n v="843"/>
    <x v="5"/>
    <x v="0"/>
    <x v="0"/>
    <x v="8"/>
    <x v="0"/>
    <x v="2"/>
  </r>
  <r>
    <n v="1"/>
    <d v="2015-12-07T00:00:00"/>
    <x v="2"/>
    <s v="PRA634"/>
    <x v="62"/>
    <n v="642"/>
    <x v="2"/>
    <x v="18"/>
    <x v="4"/>
    <x v="8"/>
    <x v="0"/>
    <x v="2"/>
  </r>
  <r>
    <n v="2"/>
    <d v="2015-12-07T00:00:00"/>
    <x v="2"/>
    <s v="PR0S639"/>
    <x v="51"/>
    <n v="439"/>
    <x v="2"/>
    <x v="12"/>
    <x v="3"/>
    <x v="8"/>
    <x v="0"/>
    <x v="2"/>
  </r>
  <r>
    <n v="3"/>
    <d v="2015-12-07T00:00:00"/>
    <x v="2"/>
    <s v="PRPCK622"/>
    <x v="51"/>
    <n v="296"/>
    <x v="2"/>
    <x v="4"/>
    <x v="3"/>
    <x v="8"/>
    <x v="0"/>
    <x v="2"/>
  </r>
  <r>
    <n v="1"/>
    <d v="2015-12-08T00:00:00"/>
    <x v="0"/>
    <s v="MR4H537"/>
    <x v="70"/>
    <n v="328"/>
    <x v="1"/>
    <x v="0"/>
    <x v="0"/>
    <x v="8"/>
    <x v="0"/>
    <x v="2"/>
  </r>
  <r>
    <n v="2"/>
    <d v="2015-12-08T00:00:00"/>
    <x v="0"/>
    <s v="MRPNCP537"/>
    <x v="12"/>
    <n v="332"/>
    <x v="1"/>
    <x v="1"/>
    <x v="1"/>
    <x v="8"/>
    <x v="0"/>
    <x v="2"/>
  </r>
  <r>
    <n v="1"/>
    <d v="2015-12-08T00:00:00"/>
    <x v="0"/>
    <s v="PR4H618"/>
    <x v="68"/>
    <n v="1317"/>
    <x v="5"/>
    <x v="0"/>
    <x v="0"/>
    <x v="8"/>
    <x v="0"/>
    <x v="2"/>
  </r>
  <r>
    <n v="1"/>
    <d v="2015-12-08T00:00:00"/>
    <x v="2"/>
    <s v="MR4H534"/>
    <x v="74"/>
    <n v="1447"/>
    <x v="4"/>
    <x v="0"/>
    <x v="0"/>
    <x v="8"/>
    <x v="0"/>
    <x v="2"/>
  </r>
  <r>
    <n v="1"/>
    <d v="2015-12-09T00:00:00"/>
    <x v="0"/>
    <s v="PR4H618"/>
    <x v="68"/>
    <n v="558"/>
    <x v="5"/>
    <x v="0"/>
    <x v="0"/>
    <x v="8"/>
    <x v="0"/>
    <x v="2"/>
  </r>
  <r>
    <n v="2"/>
    <d v="2015-12-09T00:00:00"/>
    <x v="0"/>
    <s v="PR4H635/641"/>
    <x v="68"/>
    <n v="1360"/>
    <x v="5"/>
    <x v="0"/>
    <x v="0"/>
    <x v="8"/>
    <x v="0"/>
    <x v="2"/>
  </r>
  <r>
    <n v="3"/>
    <d v="2015-12-09T00:00:00"/>
    <x v="0"/>
    <s v="PR4H635/641"/>
    <x v="70"/>
    <n v="536"/>
    <x v="5"/>
    <x v="0"/>
    <x v="0"/>
    <x v="8"/>
    <x v="0"/>
    <x v="2"/>
  </r>
  <r>
    <n v="4"/>
    <d v="2015-12-09T00:00:00"/>
    <x v="0"/>
    <s v="MR4H534"/>
    <x v="70"/>
    <n v="1055"/>
    <x v="5"/>
    <x v="0"/>
    <x v="0"/>
    <x v="8"/>
    <x v="0"/>
    <x v="2"/>
  </r>
  <r>
    <n v="5"/>
    <d v="2015-12-09T00:00:00"/>
    <x v="0"/>
    <s v="MR4H534"/>
    <x v="63"/>
    <n v="1453"/>
    <x v="5"/>
    <x v="0"/>
    <x v="0"/>
    <x v="8"/>
    <x v="0"/>
    <x v="2"/>
  </r>
  <r>
    <n v="6"/>
    <d v="2015-12-09T00:00:00"/>
    <x v="0"/>
    <s v="MR4H533"/>
    <x v="63"/>
    <n v="166"/>
    <x v="5"/>
    <x v="0"/>
    <x v="0"/>
    <x v="8"/>
    <x v="0"/>
    <x v="2"/>
  </r>
  <r>
    <n v="1"/>
    <d v="2015-12-09T00:00:00"/>
    <x v="2"/>
    <s v="MR4H534"/>
    <x v="74"/>
    <n v="1752"/>
    <x v="4"/>
    <x v="0"/>
    <x v="0"/>
    <x v="8"/>
    <x v="0"/>
    <x v="2"/>
  </r>
  <r>
    <n v="2"/>
    <d v="2015-12-09T00:00:00"/>
    <x v="2"/>
    <s v="MR4H534"/>
    <x v="73"/>
    <n v="1865"/>
    <x v="4"/>
    <x v="0"/>
    <x v="0"/>
    <x v="8"/>
    <x v="0"/>
    <x v="2"/>
  </r>
  <r>
    <n v="3"/>
    <d v="2015-12-09T00:00:00"/>
    <x v="2"/>
    <s v="MR4H534"/>
    <x v="95"/>
    <n v="977"/>
    <x v="4"/>
    <x v="0"/>
    <x v="0"/>
    <x v="8"/>
    <x v="0"/>
    <x v="2"/>
  </r>
  <r>
    <n v="4"/>
    <d v="2015-12-09T00:00:00"/>
    <x v="2"/>
    <s v="MR4H533"/>
    <x v="73"/>
    <n v="291"/>
    <x v="4"/>
    <x v="0"/>
    <x v="0"/>
    <x v="8"/>
    <x v="0"/>
    <x v="2"/>
  </r>
  <r>
    <n v="1"/>
    <d v="2015-12-09T00:00:00"/>
    <x v="2"/>
    <s v="MRPNCP537"/>
    <x v="84"/>
    <n v="2035"/>
    <x v="3"/>
    <x v="1"/>
    <x v="1"/>
    <x v="8"/>
    <x v="0"/>
    <x v="2"/>
  </r>
  <r>
    <n v="1"/>
    <d v="2015-12-10T00:00:00"/>
    <x v="0"/>
    <s v="MRPNCP539"/>
    <x v="12"/>
    <n v="22"/>
    <x v="1"/>
    <x v="1"/>
    <x v="1"/>
    <x v="8"/>
    <x v="0"/>
    <x v="2"/>
  </r>
  <r>
    <n v="1"/>
    <d v="2015-12-10T00:00:00"/>
    <x v="0"/>
    <s v="MR4H534/533"/>
    <x v="70"/>
    <n v="1934"/>
    <x v="2"/>
    <x v="0"/>
    <x v="0"/>
    <x v="8"/>
    <x v="0"/>
    <x v="2"/>
  </r>
  <r>
    <n v="2"/>
    <d v="2015-12-10T00:00:00"/>
    <x v="2"/>
    <s v="PR4H641"/>
    <x v="70"/>
    <n v="143"/>
    <x v="2"/>
    <x v="0"/>
    <x v="0"/>
    <x v="8"/>
    <x v="0"/>
    <x v="2"/>
  </r>
  <r>
    <n v="3"/>
    <d v="2015-12-10T00:00:00"/>
    <x v="2"/>
    <s v="PR4H641"/>
    <x v="92"/>
    <n v="827"/>
    <x v="2"/>
    <x v="0"/>
    <x v="0"/>
    <x v="8"/>
    <x v="0"/>
    <x v="2"/>
  </r>
  <r>
    <n v="1"/>
    <d v="2015-12-10T00:00:00"/>
    <x v="2"/>
    <s v="MR4H533"/>
    <x v="73"/>
    <n v="34"/>
    <x v="4"/>
    <x v="0"/>
    <x v="0"/>
    <x v="8"/>
    <x v="0"/>
    <x v="2"/>
  </r>
  <r>
    <n v="2"/>
    <d v="2015-12-10T00:00:00"/>
    <x v="2"/>
    <s v="PR4H641"/>
    <x v="73"/>
    <n v="702"/>
    <x v="4"/>
    <x v="0"/>
    <x v="0"/>
    <x v="8"/>
    <x v="0"/>
    <x v="2"/>
  </r>
  <r>
    <n v="3"/>
    <d v="2015-12-10T00:00:00"/>
    <x v="2"/>
    <s v="PRPCK622"/>
    <x v="71"/>
    <n v="94"/>
    <x v="4"/>
    <x v="4"/>
    <x v="3"/>
    <x v="8"/>
    <x v="0"/>
    <x v="2"/>
  </r>
  <r>
    <n v="4"/>
    <d v="2015-12-10T00:00:00"/>
    <x v="2"/>
    <s v="PR4M645"/>
    <x v="49"/>
    <n v="3113"/>
    <x v="4"/>
    <x v="8"/>
    <x v="7"/>
    <x v="8"/>
    <x v="0"/>
    <x v="2"/>
  </r>
  <r>
    <n v="5"/>
    <d v="2015-12-10T00:00:00"/>
    <x v="2"/>
    <s v="PR4M637"/>
    <x v="49"/>
    <n v="918"/>
    <x v="4"/>
    <x v="8"/>
    <x v="7"/>
    <x v="8"/>
    <x v="0"/>
    <x v="2"/>
  </r>
  <r>
    <n v="6"/>
    <d v="2015-12-10T00:00:00"/>
    <x v="2"/>
    <s v="PR4M645"/>
    <x v="75"/>
    <n v="543"/>
    <x v="4"/>
    <x v="8"/>
    <x v="7"/>
    <x v="8"/>
    <x v="0"/>
    <x v="2"/>
  </r>
  <r>
    <n v="1"/>
    <d v="2015-12-11T00:00:00"/>
    <x v="2"/>
    <s v="PR4H641"/>
    <x v="92"/>
    <n v="1750"/>
    <x v="2"/>
    <x v="0"/>
    <x v="0"/>
    <x v="8"/>
    <x v="0"/>
    <x v="2"/>
  </r>
  <r>
    <n v="2"/>
    <d v="2015-12-11T00:00:00"/>
    <x v="2"/>
    <s v="PRPCK622"/>
    <x v="51"/>
    <n v="183"/>
    <x v="2"/>
    <x v="4"/>
    <x v="3"/>
    <x v="8"/>
    <x v="0"/>
    <x v="2"/>
  </r>
  <r>
    <n v="3"/>
    <d v="2015-12-11T00:00:00"/>
    <x v="2"/>
    <s v="I/FPCK/MS"/>
    <x v="65"/>
    <n v="31"/>
    <x v="2"/>
    <x v="23"/>
    <x v="2"/>
    <x v="8"/>
    <x v="0"/>
    <x v="2"/>
  </r>
  <r>
    <n v="4"/>
    <d v="2015-12-11T00:00:00"/>
    <x v="2"/>
    <s v="PRNS642"/>
    <x v="51"/>
    <n v="1040"/>
    <x v="2"/>
    <x v="3"/>
    <x v="3"/>
    <x v="8"/>
    <x v="0"/>
    <x v="2"/>
  </r>
  <r>
    <n v="5"/>
    <d v="2015-12-11T00:00:00"/>
    <x v="2"/>
    <s v="PR0S643"/>
    <x v="51"/>
    <n v="1003"/>
    <x v="2"/>
    <x v="12"/>
    <x v="3"/>
    <x v="8"/>
    <x v="0"/>
    <x v="2"/>
  </r>
  <r>
    <n v="6"/>
    <d v="2015-12-11T00:00:00"/>
    <x v="2"/>
    <s v="PRA644"/>
    <x v="67"/>
    <n v="971"/>
    <x v="2"/>
    <x v="18"/>
    <x v="4"/>
    <x v="8"/>
    <x v="0"/>
    <x v="2"/>
  </r>
  <r>
    <n v="7"/>
    <d v="2015-12-11T00:00:00"/>
    <x v="2"/>
    <s v="PRA650"/>
    <x v="67"/>
    <n v="752"/>
    <x v="2"/>
    <x v="18"/>
    <x v="4"/>
    <x v="8"/>
    <x v="0"/>
    <x v="2"/>
  </r>
  <r>
    <n v="1"/>
    <d v="2015-12-11T00:00:00"/>
    <x v="2"/>
    <s v="PR4M645"/>
    <x v="75"/>
    <n v="1629"/>
    <x v="4"/>
    <x v="8"/>
    <x v="7"/>
    <x v="8"/>
    <x v="0"/>
    <x v="2"/>
  </r>
  <r>
    <n v="2"/>
    <d v="2015-12-11T00:00:00"/>
    <x v="2"/>
    <s v="PR4M647"/>
    <x v="75"/>
    <n v="1652"/>
    <x v="4"/>
    <x v="8"/>
    <x v="7"/>
    <x v="8"/>
    <x v="0"/>
    <x v="2"/>
  </r>
  <r>
    <n v="3"/>
    <d v="2015-12-11T00:00:00"/>
    <x v="2"/>
    <s v="PR4M647"/>
    <x v="90"/>
    <n v="1170"/>
    <x v="4"/>
    <x v="8"/>
    <x v="7"/>
    <x v="8"/>
    <x v="0"/>
    <x v="2"/>
  </r>
  <r>
    <n v="4"/>
    <d v="2015-12-11T00:00:00"/>
    <x v="2"/>
    <s v="PRPCK622"/>
    <x v="71"/>
    <n v="20"/>
    <x v="4"/>
    <x v="4"/>
    <x v="3"/>
    <x v="8"/>
    <x v="0"/>
    <x v="2"/>
  </r>
  <r>
    <n v="1"/>
    <d v="2015-12-11T00:00:00"/>
    <x v="2"/>
    <s v="LINE FLUSHING "/>
    <x v="61"/>
    <n v="72"/>
    <x v="3"/>
    <x v="21"/>
    <x v="2"/>
    <x v="8"/>
    <x v="0"/>
    <x v="2"/>
  </r>
  <r>
    <n v="1"/>
    <d v="2015-12-12T00:00:00"/>
    <x v="0"/>
    <s v="LINE FLUSH"/>
    <x v="61"/>
    <n v="16"/>
    <x v="1"/>
    <x v="21"/>
    <x v="2"/>
    <x v="8"/>
    <x v="0"/>
    <x v="2"/>
  </r>
  <r>
    <n v="2"/>
    <d v="2015-12-12T00:00:00"/>
    <x v="0"/>
    <s v="MR4H542"/>
    <x v="92"/>
    <n v="2931"/>
    <x v="1"/>
    <x v="0"/>
    <x v="0"/>
    <x v="8"/>
    <x v="0"/>
    <x v="2"/>
  </r>
  <r>
    <n v="3"/>
    <d v="2015-12-12T00:00:00"/>
    <x v="0"/>
    <s v="MR4H543"/>
    <x v="92"/>
    <n v="607"/>
    <x v="1"/>
    <x v="0"/>
    <x v="0"/>
    <x v="8"/>
    <x v="0"/>
    <x v="2"/>
  </r>
  <r>
    <n v="4"/>
    <d v="2015-12-12T00:00:00"/>
    <x v="0"/>
    <s v="MR4H543"/>
    <x v="63"/>
    <n v="968"/>
    <x v="1"/>
    <x v="0"/>
    <x v="0"/>
    <x v="8"/>
    <x v="0"/>
    <x v="2"/>
  </r>
  <r>
    <n v="1"/>
    <d v="2015-12-12T00:00:00"/>
    <x v="2"/>
    <s v="PRA650"/>
    <x v="67"/>
    <n v="7487"/>
    <x v="2"/>
    <x v="18"/>
    <x v="4"/>
    <x v="8"/>
    <x v="0"/>
    <x v="2"/>
  </r>
  <r>
    <n v="2"/>
    <d v="2015-12-12T00:00:00"/>
    <x v="2"/>
    <s v="PRA650"/>
    <x v="62"/>
    <n v="1414"/>
    <x v="2"/>
    <x v="18"/>
    <x v="4"/>
    <x v="8"/>
    <x v="0"/>
    <x v="2"/>
  </r>
  <r>
    <n v="3"/>
    <d v="2015-12-12T00:00:00"/>
    <x v="2"/>
    <s v="PRA652"/>
    <x v="62"/>
    <n v="1579"/>
    <x v="2"/>
    <x v="18"/>
    <x v="4"/>
    <x v="8"/>
    <x v="0"/>
    <x v="2"/>
  </r>
  <r>
    <n v="1"/>
    <d v="2015-12-12T00:00:00"/>
    <x v="2"/>
    <s v="LINE FLUSHING "/>
    <x v="61"/>
    <n v="16"/>
    <x v="3"/>
    <x v="21"/>
    <x v="2"/>
    <x v="8"/>
    <x v="0"/>
    <x v="2"/>
  </r>
  <r>
    <n v="1"/>
    <d v="2015-12-13T00:00:00"/>
    <x v="0"/>
    <s v="MR4H543"/>
    <x v="63"/>
    <n v="4045"/>
    <x v="1"/>
    <x v="0"/>
    <x v="0"/>
    <x v="8"/>
    <x v="0"/>
    <x v="2"/>
  </r>
  <r>
    <n v="2"/>
    <d v="2015-12-13T00:00:00"/>
    <x v="0"/>
    <s v="MRPCK544/545/NS546"/>
    <x v="13"/>
    <n v="65"/>
    <x v="1"/>
    <x v="4"/>
    <x v="3"/>
    <x v="8"/>
    <x v="0"/>
    <x v="2"/>
  </r>
  <r>
    <n v="1"/>
    <d v="2015-12-13T00:00:00"/>
    <x v="2"/>
    <s v="PRA652"/>
    <x v="62"/>
    <n v="5003"/>
    <x v="2"/>
    <x v="18"/>
    <x v="4"/>
    <x v="8"/>
    <x v="0"/>
    <x v="2"/>
  </r>
  <r>
    <n v="2"/>
    <d v="2015-12-13T00:00:00"/>
    <x v="2"/>
    <s v="PRA652"/>
    <x v="62"/>
    <n v="1381"/>
    <x v="2"/>
    <x v="18"/>
    <x v="4"/>
    <x v="8"/>
    <x v="0"/>
    <x v="2"/>
  </r>
  <r>
    <n v="1"/>
    <d v="2015-12-14T00:00:00"/>
    <x v="0"/>
    <s v="MRPNCP547"/>
    <x v="12"/>
    <n v="1646"/>
    <x v="1"/>
    <x v="1"/>
    <x v="1"/>
    <x v="8"/>
    <x v="0"/>
    <x v="2"/>
  </r>
  <r>
    <n v="1"/>
    <d v="2015-12-15T00:00:00"/>
    <x v="0"/>
    <s v="MR0S549"/>
    <x v="13"/>
    <n v="2860"/>
    <x v="1"/>
    <x v="12"/>
    <x v="3"/>
    <x v="8"/>
    <x v="0"/>
    <x v="2"/>
  </r>
  <r>
    <n v="2"/>
    <d v="2015-12-15T00:00:00"/>
    <x v="0"/>
    <s v="MRA550"/>
    <x v="60"/>
    <n v="5211"/>
    <x v="1"/>
    <x v="17"/>
    <x v="4"/>
    <x v="8"/>
    <x v="0"/>
    <x v="2"/>
  </r>
  <r>
    <n v="3"/>
    <d v="2015-12-15T00:00:00"/>
    <x v="0"/>
    <s v="MRA551"/>
    <x v="60"/>
    <n v="2169"/>
    <x v="1"/>
    <x v="17"/>
    <x v="4"/>
    <x v="8"/>
    <x v="0"/>
    <x v="2"/>
  </r>
  <r>
    <n v="1"/>
    <d v="2015-12-15T00:00:00"/>
    <x v="2"/>
    <s v="MRPNCP548"/>
    <x v="84"/>
    <n v="29"/>
    <x v="3"/>
    <x v="1"/>
    <x v="1"/>
    <x v="8"/>
    <x v="0"/>
    <x v="2"/>
  </r>
  <r>
    <n v="1"/>
    <d v="2015-12-16T00:00:00"/>
    <x v="0"/>
    <s v="MRA551"/>
    <x v="60"/>
    <n v="4352"/>
    <x v="1"/>
    <x v="17"/>
    <x v="4"/>
    <x v="8"/>
    <x v="0"/>
    <x v="2"/>
  </r>
  <r>
    <n v="2"/>
    <d v="2015-12-16T00:00:00"/>
    <x v="0"/>
    <s v="MR0S552"/>
    <x v="13"/>
    <n v="735"/>
    <x v="1"/>
    <x v="12"/>
    <x v="3"/>
    <x v="8"/>
    <x v="0"/>
    <x v="2"/>
  </r>
  <r>
    <n v="3"/>
    <d v="2015-12-16T00:00:00"/>
    <x v="0"/>
    <s v="MRPCK553"/>
    <x v="13"/>
    <n v="143"/>
    <x v="1"/>
    <x v="4"/>
    <x v="3"/>
    <x v="8"/>
    <x v="0"/>
    <x v="2"/>
  </r>
  <r>
    <n v="4"/>
    <d v="2015-12-16T00:00:00"/>
    <x v="0"/>
    <s v="L/F"/>
    <x v="12"/>
    <n v="67"/>
    <x v="1"/>
    <x v="20"/>
    <x v="2"/>
    <x v="8"/>
    <x v="0"/>
    <x v="2"/>
  </r>
  <r>
    <n v="5"/>
    <d v="2015-12-16T00:00:00"/>
    <x v="0"/>
    <s v="MR4M554"/>
    <x v="66"/>
    <n v="3880"/>
    <x v="1"/>
    <x v="8"/>
    <x v="7"/>
    <x v="8"/>
    <x v="0"/>
    <x v="2"/>
  </r>
  <r>
    <n v="6"/>
    <d v="2015-12-16T00:00:00"/>
    <x v="0"/>
    <s v="MR4M555"/>
    <x v="66"/>
    <n v="1728"/>
    <x v="1"/>
    <x v="8"/>
    <x v="7"/>
    <x v="8"/>
    <x v="0"/>
    <x v="2"/>
  </r>
  <r>
    <n v="7"/>
    <d v="2015-12-16T00:00:00"/>
    <x v="0"/>
    <s v="MR4M555"/>
    <x v="32"/>
    <n v="781"/>
    <x v="1"/>
    <x v="8"/>
    <x v="7"/>
    <x v="8"/>
    <x v="0"/>
    <x v="2"/>
  </r>
  <r>
    <n v="1"/>
    <d v="2015-12-16T00:00:00"/>
    <x v="2"/>
    <s v="PRA652L/F"/>
    <x v="35"/>
    <n v="1805"/>
    <x v="2"/>
    <x v="18"/>
    <x v="4"/>
    <x v="8"/>
    <x v="0"/>
    <x v="2"/>
  </r>
  <r>
    <n v="2"/>
    <d v="2015-12-16T00:00:00"/>
    <x v="2"/>
    <s v="PRA652L/F"/>
    <x v="67"/>
    <n v="141"/>
    <x v="2"/>
    <x v="18"/>
    <x v="4"/>
    <x v="8"/>
    <x v="0"/>
    <x v="2"/>
  </r>
  <r>
    <n v="3"/>
    <d v="2015-12-16T00:00:00"/>
    <x v="2"/>
    <s v="PRA655"/>
    <x v="67"/>
    <n v="3676"/>
    <x v="2"/>
    <x v="18"/>
    <x v="4"/>
    <x v="8"/>
    <x v="0"/>
    <x v="2"/>
  </r>
  <r>
    <n v="1"/>
    <d v="2015-12-17T00:00:00"/>
    <x v="0"/>
    <s v="MR4M555"/>
    <x v="32"/>
    <n v="4686"/>
    <x v="1"/>
    <x v="8"/>
    <x v="7"/>
    <x v="8"/>
    <x v="0"/>
    <x v="2"/>
  </r>
  <r>
    <n v="2"/>
    <d v="2015-12-17T00:00:00"/>
    <x v="0"/>
    <s v="MR4M556"/>
    <x v="32"/>
    <n v="40"/>
    <x v="1"/>
    <x v="8"/>
    <x v="7"/>
    <x v="8"/>
    <x v="0"/>
    <x v="2"/>
  </r>
  <r>
    <n v="3"/>
    <d v="2015-12-17T00:00:00"/>
    <x v="0"/>
    <s v="MR4M556"/>
    <x v="59"/>
    <n v="5779"/>
    <x v="1"/>
    <x v="8"/>
    <x v="7"/>
    <x v="8"/>
    <x v="0"/>
    <x v="2"/>
  </r>
  <r>
    <n v="4"/>
    <d v="2015-12-17T00:00:00"/>
    <x v="0"/>
    <s v="L/F"/>
    <x v="12"/>
    <n v="73"/>
    <x v="1"/>
    <x v="20"/>
    <x v="2"/>
    <x v="8"/>
    <x v="0"/>
    <x v="2"/>
  </r>
  <r>
    <n v="5"/>
    <d v="2015-12-17T00:00:00"/>
    <x v="0"/>
    <s v="MRPCK557"/>
    <x v="13"/>
    <n v="46"/>
    <x v="1"/>
    <x v="4"/>
    <x v="3"/>
    <x v="8"/>
    <x v="0"/>
    <x v="2"/>
  </r>
  <r>
    <n v="6"/>
    <d v="2015-12-17T00:00:00"/>
    <x v="0"/>
    <s v="MRNS558"/>
    <x v="13"/>
    <n v="145"/>
    <x v="1"/>
    <x v="3"/>
    <x v="3"/>
    <x v="8"/>
    <x v="0"/>
    <x v="2"/>
  </r>
  <r>
    <n v="7"/>
    <d v="2015-12-17T00:00:00"/>
    <x v="0"/>
    <s v="MRPNCP559"/>
    <x v="12"/>
    <n v="1549"/>
    <x v="1"/>
    <x v="1"/>
    <x v="1"/>
    <x v="8"/>
    <x v="0"/>
    <x v="2"/>
  </r>
  <r>
    <n v="1"/>
    <d v="2015-12-17T00:00:00"/>
    <x v="2"/>
    <s v="PRA655"/>
    <x v="67"/>
    <n v="5364"/>
    <x v="2"/>
    <x v="18"/>
    <x v="4"/>
    <x v="8"/>
    <x v="0"/>
    <x v="2"/>
  </r>
  <r>
    <n v="2"/>
    <d v="2015-12-17T00:00:00"/>
    <x v="2"/>
    <s v="PRA655"/>
    <x v="62"/>
    <n v="108"/>
    <x v="2"/>
    <x v="18"/>
    <x v="4"/>
    <x v="8"/>
    <x v="0"/>
    <x v="2"/>
  </r>
  <r>
    <n v="3"/>
    <d v="2015-12-17T00:00:00"/>
    <x v="2"/>
    <s v="PRA661"/>
    <x v="62"/>
    <n v="4891"/>
    <x v="2"/>
    <x v="18"/>
    <x v="4"/>
    <x v="8"/>
    <x v="0"/>
    <x v="2"/>
  </r>
  <r>
    <n v="4"/>
    <d v="2015-12-17T00:00:00"/>
    <x v="2"/>
    <s v="PR0S663"/>
    <x v="13"/>
    <n v="385"/>
    <x v="2"/>
    <x v="12"/>
    <x v="3"/>
    <x v="8"/>
    <x v="0"/>
    <x v="2"/>
  </r>
  <r>
    <n v="5"/>
    <d v="2015-12-17T00:00:00"/>
    <x v="2"/>
    <s v="PRPCK658"/>
    <x v="13"/>
    <n v="145"/>
    <x v="2"/>
    <x v="4"/>
    <x v="3"/>
    <x v="8"/>
    <x v="0"/>
    <x v="2"/>
  </r>
  <r>
    <n v="1"/>
    <d v="2015-12-18T00:00:00"/>
    <x v="0"/>
    <s v="MRPNCP559"/>
    <x v="12"/>
    <n v="2002"/>
    <x v="1"/>
    <x v="1"/>
    <x v="1"/>
    <x v="8"/>
    <x v="0"/>
    <x v="2"/>
  </r>
  <r>
    <n v="2"/>
    <d v="2015-12-18T00:00:00"/>
    <x v="0"/>
    <s v="LINE FLUSH"/>
    <x v="12"/>
    <n v="33"/>
    <x v="1"/>
    <x v="21"/>
    <x v="2"/>
    <x v="8"/>
    <x v="0"/>
    <x v="2"/>
  </r>
  <r>
    <n v="3"/>
    <d v="2015-12-18T00:00:00"/>
    <x v="0"/>
    <s v="MRPCK561"/>
    <x v="13"/>
    <n v="112"/>
    <x v="1"/>
    <x v="4"/>
    <x v="3"/>
    <x v="8"/>
    <x v="0"/>
    <x v="2"/>
  </r>
  <r>
    <n v="4"/>
    <d v="2015-12-18T00:00:00"/>
    <x v="0"/>
    <s v="MR4H562"/>
    <x v="64"/>
    <n v="134"/>
    <x v="1"/>
    <x v="0"/>
    <x v="0"/>
    <x v="8"/>
    <x v="0"/>
    <x v="2"/>
  </r>
  <r>
    <n v="1"/>
    <d v="2015-12-18T00:00:00"/>
    <x v="2"/>
    <s v="MRPNCP559"/>
    <x v="12"/>
    <n v="2002"/>
    <x v="3"/>
    <x v="1"/>
    <x v="1"/>
    <x v="8"/>
    <x v="0"/>
    <x v="2"/>
  </r>
  <r>
    <n v="2"/>
    <d v="2015-12-18T00:00:00"/>
    <x v="2"/>
    <s v="LINE FLUSH"/>
    <x v="12"/>
    <n v="33"/>
    <x v="3"/>
    <x v="21"/>
    <x v="2"/>
    <x v="8"/>
    <x v="0"/>
    <x v="2"/>
  </r>
  <r>
    <n v="1"/>
    <d v="2015-12-19T00:00:00"/>
    <x v="0"/>
    <s v="MR4H533"/>
    <x v="66"/>
    <n v="157"/>
    <x v="5"/>
    <x v="0"/>
    <x v="0"/>
    <x v="8"/>
    <x v="0"/>
    <x v="2"/>
  </r>
  <r>
    <n v="2"/>
    <d v="2015-12-19T00:00:00"/>
    <x v="0"/>
    <s v="PR4H641"/>
    <x v="66"/>
    <n v="3171"/>
    <x v="5"/>
    <x v="0"/>
    <x v="0"/>
    <x v="8"/>
    <x v="0"/>
    <x v="2"/>
  </r>
  <r>
    <n v="1"/>
    <d v="2015-12-19T00:00:00"/>
    <x v="2"/>
    <s v="MR4H562"/>
    <x v="72"/>
    <n v="3100"/>
    <x v="4"/>
    <x v="0"/>
    <x v="0"/>
    <x v="8"/>
    <x v="0"/>
    <x v="2"/>
  </r>
  <r>
    <n v="2"/>
    <d v="2015-12-19T00:00:00"/>
    <x v="2"/>
    <s v="MR4H562"/>
    <x v="73"/>
    <n v="330"/>
    <x v="4"/>
    <x v="0"/>
    <x v="0"/>
    <x v="8"/>
    <x v="0"/>
    <x v="2"/>
  </r>
  <r>
    <n v="3"/>
    <d v="2015-12-19T00:00:00"/>
    <x v="2"/>
    <s v="MR4H563"/>
    <x v="73"/>
    <n v="323"/>
    <x v="4"/>
    <x v="0"/>
    <x v="0"/>
    <x v="8"/>
    <x v="0"/>
    <x v="2"/>
  </r>
  <r>
    <n v="1"/>
    <d v="2015-12-20T00:00:00"/>
    <x v="0"/>
    <s v="MR4H564"/>
    <x v="64"/>
    <n v="33"/>
    <x v="1"/>
    <x v="0"/>
    <x v="0"/>
    <x v="8"/>
    <x v="0"/>
    <x v="2"/>
  </r>
  <r>
    <n v="2"/>
    <d v="2015-12-20T00:00:00"/>
    <x v="0"/>
    <s v="MRPCK565"/>
    <x v="13"/>
    <n v="156"/>
    <x v="1"/>
    <x v="4"/>
    <x v="3"/>
    <x v="8"/>
    <x v="0"/>
    <x v="2"/>
  </r>
  <r>
    <n v="3"/>
    <d v="2015-12-20T00:00:00"/>
    <x v="0"/>
    <s v="MRNS566"/>
    <x v="13"/>
    <n v="170"/>
    <x v="1"/>
    <x v="3"/>
    <x v="3"/>
    <x v="8"/>
    <x v="0"/>
    <x v="2"/>
  </r>
  <r>
    <n v="4"/>
    <d v="2015-12-20T00:00:00"/>
    <x v="0"/>
    <s v="MRPNCP567"/>
    <x v="61"/>
    <n v="79"/>
    <x v="1"/>
    <x v="1"/>
    <x v="1"/>
    <x v="8"/>
    <x v="0"/>
    <x v="2"/>
  </r>
  <r>
    <n v="1"/>
    <d v="2015-12-20T00:00:00"/>
    <x v="0"/>
    <s v="PR4H641"/>
    <x v="66"/>
    <n v="211"/>
    <x v="5"/>
    <x v="0"/>
    <x v="0"/>
    <x v="8"/>
    <x v="0"/>
    <x v="2"/>
  </r>
  <r>
    <n v="2"/>
    <d v="2015-12-20T00:00:00"/>
    <x v="0"/>
    <s v="PR4H641"/>
    <x v="60"/>
    <n v="236"/>
    <x v="5"/>
    <x v="0"/>
    <x v="0"/>
    <x v="8"/>
    <x v="0"/>
    <x v="2"/>
  </r>
  <r>
    <n v="3"/>
    <d v="2015-12-20T00:00:00"/>
    <x v="0"/>
    <s v="MR4H562"/>
    <x v="60"/>
    <n v="3020"/>
    <x v="5"/>
    <x v="0"/>
    <x v="0"/>
    <x v="8"/>
    <x v="0"/>
    <x v="2"/>
  </r>
  <r>
    <n v="4"/>
    <d v="2015-12-20T00:00:00"/>
    <x v="0"/>
    <s v="MR4H562"/>
    <x v="60"/>
    <n v="204"/>
    <x v="5"/>
    <x v="0"/>
    <x v="0"/>
    <x v="8"/>
    <x v="0"/>
    <x v="2"/>
  </r>
  <r>
    <n v="5"/>
    <d v="2015-12-20T00:00:00"/>
    <x v="0"/>
    <s v="MR4H563"/>
    <x v="68"/>
    <n v="1679"/>
    <x v="5"/>
    <x v="0"/>
    <x v="0"/>
    <x v="8"/>
    <x v="0"/>
    <x v="2"/>
  </r>
  <r>
    <n v="1"/>
    <d v="2015-12-20T00:00:00"/>
    <x v="2"/>
    <s v="MR4H563"/>
    <x v="73"/>
    <n v="2039"/>
    <x v="4"/>
    <x v="0"/>
    <x v="0"/>
    <x v="8"/>
    <x v="0"/>
    <x v="2"/>
  </r>
  <r>
    <n v="2"/>
    <d v="2015-12-20T00:00:00"/>
    <x v="2"/>
    <s v="MR4H563"/>
    <x v="83"/>
    <n v="1130"/>
    <x v="4"/>
    <x v="0"/>
    <x v="0"/>
    <x v="8"/>
    <x v="0"/>
    <x v="2"/>
  </r>
  <r>
    <n v="3"/>
    <d v="2015-12-20T00:00:00"/>
    <x v="2"/>
    <s v="MR4H564"/>
    <x v="83"/>
    <n v="1677"/>
    <x v="4"/>
    <x v="0"/>
    <x v="0"/>
    <x v="8"/>
    <x v="0"/>
    <x v="2"/>
  </r>
  <r>
    <n v="4"/>
    <d v="2015-12-20T00:00:00"/>
    <x v="2"/>
    <s v="MR4H564"/>
    <x v="85"/>
    <n v="1689"/>
    <x v="4"/>
    <x v="0"/>
    <x v="0"/>
    <x v="8"/>
    <x v="0"/>
    <x v="2"/>
  </r>
  <r>
    <n v="1"/>
    <d v="2015-12-21T00:00:00"/>
    <x v="0"/>
    <s v="MR4H563"/>
    <x v="68"/>
    <n v="1750"/>
    <x v="5"/>
    <x v="0"/>
    <x v="0"/>
    <x v="8"/>
    <x v="0"/>
    <x v="2"/>
  </r>
  <r>
    <n v="2"/>
    <d v="2015-12-21T00:00:00"/>
    <x v="0"/>
    <s v="MR4H563"/>
    <x v="70"/>
    <n v="1189"/>
    <x v="5"/>
    <x v="0"/>
    <x v="0"/>
    <x v="8"/>
    <x v="0"/>
    <x v="2"/>
  </r>
  <r>
    <n v="1"/>
    <d v="2015-12-21T00:00:00"/>
    <x v="0"/>
    <s v="MR4H564"/>
    <x v="64"/>
    <n v="3449"/>
    <x v="2"/>
    <x v="0"/>
    <x v="0"/>
    <x v="8"/>
    <x v="0"/>
    <x v="2"/>
  </r>
  <r>
    <n v="1"/>
    <d v="2015-12-21T00:00:00"/>
    <x v="0"/>
    <s v="MR4H564"/>
    <x v="85"/>
    <n v="684"/>
    <x v="4"/>
    <x v="0"/>
    <x v="0"/>
    <x v="8"/>
    <x v="0"/>
    <x v="2"/>
  </r>
  <r>
    <n v="2"/>
    <d v="2015-12-21T00:00:00"/>
    <x v="0"/>
    <s v="MR4H564"/>
    <x v="73"/>
    <n v="358"/>
    <x v="4"/>
    <x v="0"/>
    <x v="0"/>
    <x v="8"/>
    <x v="0"/>
    <x v="2"/>
  </r>
  <r>
    <n v="1"/>
    <d v="2015-12-21T00:00:00"/>
    <x v="2"/>
    <s v="MRPNCP567"/>
    <x v="37"/>
    <n v="480"/>
    <x v="3"/>
    <x v="1"/>
    <x v="1"/>
    <x v="8"/>
    <x v="0"/>
    <x v="2"/>
  </r>
  <r>
    <n v="1"/>
    <d v="2015-12-22T00:00:00"/>
    <x v="0"/>
    <s v="MR4H564"/>
    <x v="64"/>
    <n v="101"/>
    <x v="2"/>
    <x v="0"/>
    <x v="0"/>
    <x v="8"/>
    <x v="0"/>
    <x v="2"/>
  </r>
  <r>
    <n v="2"/>
    <d v="2015-12-22T00:00:00"/>
    <x v="0"/>
    <s v="MR4H563"/>
    <x v="64"/>
    <n v="556"/>
    <x v="2"/>
    <x v="0"/>
    <x v="0"/>
    <x v="8"/>
    <x v="0"/>
    <x v="2"/>
  </r>
  <r>
    <n v="3"/>
    <d v="2015-12-22T00:00:00"/>
    <x v="0"/>
    <s v="MR4H562"/>
    <x v="64"/>
    <n v="2973"/>
    <x v="2"/>
    <x v="0"/>
    <x v="0"/>
    <x v="8"/>
    <x v="0"/>
    <x v="2"/>
  </r>
  <r>
    <n v="1"/>
    <d v="2015-12-23T00:00:00"/>
    <x v="2"/>
    <s v="PR0S666"/>
    <x v="13"/>
    <n v="240"/>
    <x v="2"/>
    <x v="12"/>
    <x v="3"/>
    <x v="8"/>
    <x v="0"/>
    <x v="2"/>
  </r>
  <r>
    <n v="2"/>
    <d v="2015-12-23T00:00:00"/>
    <x v="2"/>
    <s v="PRA661"/>
    <x v="60"/>
    <n v="2792"/>
    <x v="2"/>
    <x v="18"/>
    <x v="4"/>
    <x v="8"/>
    <x v="0"/>
    <x v="2"/>
  </r>
  <r>
    <n v="3"/>
    <d v="2015-12-23T00:00:00"/>
    <x v="2"/>
    <s v="PRA671"/>
    <x v="60"/>
    <n v="2060"/>
    <x v="2"/>
    <x v="18"/>
    <x v="4"/>
    <x v="8"/>
    <x v="0"/>
    <x v="2"/>
  </r>
  <r>
    <n v="4"/>
    <d v="2015-12-23T00:00:00"/>
    <x v="2"/>
    <s v="PRA671"/>
    <x v="62"/>
    <n v="2678"/>
    <x v="2"/>
    <x v="18"/>
    <x v="4"/>
    <x v="8"/>
    <x v="0"/>
    <x v="2"/>
  </r>
  <r>
    <n v="1"/>
    <d v="2015-12-23T00:00:00"/>
    <x v="2"/>
    <s v="MRPNCP568"/>
    <x v="37"/>
    <n v="13"/>
    <x v="3"/>
    <x v="1"/>
    <x v="1"/>
    <x v="8"/>
    <x v="0"/>
    <x v="2"/>
  </r>
  <r>
    <n v="1"/>
    <d v="2015-12-24T00:00:00"/>
    <x v="0"/>
    <s v="MR0SKO"/>
    <x v="13"/>
    <n v="108"/>
    <x v="1"/>
    <x v="12"/>
    <x v="3"/>
    <x v="8"/>
    <x v="0"/>
    <x v="2"/>
  </r>
  <r>
    <n v="2"/>
    <d v="2015-12-24T00:00:00"/>
    <x v="0"/>
    <s v="MRA573"/>
    <x v="67"/>
    <n v="4163"/>
    <x v="1"/>
    <x v="17"/>
    <x v="4"/>
    <x v="8"/>
    <x v="0"/>
    <x v="2"/>
  </r>
  <r>
    <n v="1"/>
    <d v="2015-12-24T00:00:00"/>
    <x v="2"/>
    <s v="PRA671"/>
    <x v="62"/>
    <n v="5092"/>
    <x v="2"/>
    <x v="18"/>
    <x v="4"/>
    <x v="8"/>
    <x v="0"/>
    <x v="2"/>
  </r>
  <r>
    <n v="2"/>
    <d v="2015-12-24T00:00:00"/>
    <x v="2"/>
    <s v="PRA676"/>
    <x v="62"/>
    <n v="211"/>
    <x v="2"/>
    <x v="18"/>
    <x v="4"/>
    <x v="8"/>
    <x v="0"/>
    <x v="2"/>
  </r>
  <r>
    <n v="1"/>
    <d v="2015-12-24T00:00:00"/>
    <x v="2"/>
    <s v="LINE FLUSHING"/>
    <x v="58"/>
    <n v="31"/>
    <x v="3"/>
    <x v="21"/>
    <x v="2"/>
    <x v="8"/>
    <x v="0"/>
    <x v="2"/>
  </r>
  <r>
    <n v="1"/>
    <d v="2015-12-25T00:00:00"/>
    <x v="0"/>
    <s v="MRA573"/>
    <x v="67"/>
    <n v="3043"/>
    <x v="1"/>
    <x v="17"/>
    <x v="4"/>
    <x v="8"/>
    <x v="0"/>
    <x v="2"/>
  </r>
  <r>
    <n v="2"/>
    <d v="2015-12-25T00:00:00"/>
    <x v="0"/>
    <s v="MRA574"/>
    <x v="67"/>
    <n v="1433"/>
    <x v="1"/>
    <x v="17"/>
    <x v="4"/>
    <x v="8"/>
    <x v="0"/>
    <x v="2"/>
  </r>
  <r>
    <n v="3"/>
    <d v="2015-12-25T00:00:00"/>
    <x v="0"/>
    <s v="MR4H577"/>
    <x v="63"/>
    <n v="3132"/>
    <x v="1"/>
    <x v="0"/>
    <x v="0"/>
    <x v="8"/>
    <x v="0"/>
    <x v="2"/>
  </r>
  <r>
    <n v="1"/>
    <d v="2015-12-25T00:00:00"/>
    <x v="2"/>
    <s v="PRA676"/>
    <x v="60"/>
    <n v="7280"/>
    <x v="2"/>
    <x v="18"/>
    <x v="4"/>
    <x v="8"/>
    <x v="0"/>
    <x v="2"/>
  </r>
  <r>
    <n v="1"/>
    <d v="2015-12-25T00:00:00"/>
    <x v="2"/>
    <s v="LINEFLUSH"/>
    <x v="61"/>
    <n v="21"/>
    <x v="3"/>
    <x v="21"/>
    <x v="2"/>
    <x v="8"/>
    <x v="0"/>
    <x v="2"/>
  </r>
  <r>
    <n v="1"/>
    <d v="2015-12-26T00:00:00"/>
    <x v="0"/>
    <s v="MR4H577"/>
    <x v="63"/>
    <n v="1164"/>
    <x v="1"/>
    <x v="0"/>
    <x v="0"/>
    <x v="8"/>
    <x v="0"/>
    <x v="2"/>
  </r>
  <r>
    <n v="2"/>
    <d v="2015-12-26T00:00:00"/>
    <x v="0"/>
    <s v="MR4H578"/>
    <x v="63"/>
    <n v="4556"/>
    <x v="1"/>
    <x v="0"/>
    <x v="0"/>
    <x v="8"/>
    <x v="0"/>
    <x v="2"/>
  </r>
  <r>
    <n v="3"/>
    <d v="2015-12-26T00:00:00"/>
    <x v="0"/>
    <s v="I/F 4H/PCK"/>
    <x v="63"/>
    <n v="39"/>
    <x v="1"/>
    <x v="0"/>
    <x v="0"/>
    <x v="8"/>
    <x v="0"/>
    <x v="2"/>
  </r>
  <r>
    <n v="4"/>
    <d v="2015-12-26T00:00:00"/>
    <x v="0"/>
    <s v="MRPCK579"/>
    <x v="13"/>
    <n v="133"/>
    <x v="1"/>
    <x v="4"/>
    <x v="3"/>
    <x v="8"/>
    <x v="0"/>
    <x v="2"/>
  </r>
  <r>
    <n v="5"/>
    <d v="2015-12-26T00:00:00"/>
    <x v="0"/>
    <s v="I/FPCK/4M"/>
    <x v="61"/>
    <n v="40"/>
    <x v="1"/>
    <x v="23"/>
    <x v="2"/>
    <x v="8"/>
    <x v="0"/>
    <x v="2"/>
  </r>
  <r>
    <n v="6"/>
    <d v="2015-12-26T00:00:00"/>
    <x v="0"/>
    <s v="MR4M580"/>
    <x v="68"/>
    <n v="105"/>
    <x v="1"/>
    <x v="8"/>
    <x v="7"/>
    <x v="8"/>
    <x v="0"/>
    <x v="2"/>
  </r>
  <r>
    <n v="1"/>
    <d v="2015-12-26T00:00:00"/>
    <x v="2"/>
    <s v="PRA676"/>
    <x v="60"/>
    <n v="1409"/>
    <x v="2"/>
    <x v="18"/>
    <x v="4"/>
    <x v="8"/>
    <x v="0"/>
    <x v="2"/>
  </r>
  <r>
    <n v="2"/>
    <d v="2015-12-26T00:00:00"/>
    <x v="2"/>
    <s v="PRA678"/>
    <x v="60"/>
    <n v="350"/>
    <x v="2"/>
    <x v="18"/>
    <x v="4"/>
    <x v="8"/>
    <x v="0"/>
    <x v="2"/>
  </r>
  <r>
    <n v="1"/>
    <d v="2015-12-26T00:00:00"/>
    <x v="2"/>
    <s v="I/FPCK/4M"/>
    <x v="61"/>
    <n v="40"/>
    <x v="3"/>
    <x v="23"/>
    <x v="2"/>
    <x v="8"/>
    <x v="0"/>
    <x v="2"/>
  </r>
  <r>
    <n v="1"/>
    <d v="2015-12-27T00:00:00"/>
    <x v="0"/>
    <s v="MR4M580"/>
    <x v="68"/>
    <n v="3503"/>
    <x v="1"/>
    <x v="8"/>
    <x v="7"/>
    <x v="8"/>
    <x v="0"/>
    <x v="2"/>
  </r>
  <r>
    <n v="2"/>
    <d v="2015-12-27T00:00:00"/>
    <x v="0"/>
    <s v="MR4M581"/>
    <x v="68"/>
    <n v="2009"/>
    <x v="1"/>
    <x v="8"/>
    <x v="7"/>
    <x v="8"/>
    <x v="0"/>
    <x v="2"/>
  </r>
  <r>
    <n v="3"/>
    <d v="2015-12-27T00:00:00"/>
    <x v="0"/>
    <s v="MR4M581"/>
    <x v="32"/>
    <n v="1646"/>
    <x v="1"/>
    <x v="8"/>
    <x v="7"/>
    <x v="8"/>
    <x v="0"/>
    <x v="2"/>
  </r>
  <r>
    <n v="4"/>
    <d v="2015-12-27T00:00:00"/>
    <x v="0"/>
    <s v="MR4M581"/>
    <x v="59"/>
    <n v="3827"/>
    <x v="1"/>
    <x v="8"/>
    <x v="7"/>
    <x v="8"/>
    <x v="0"/>
    <x v="2"/>
  </r>
  <r>
    <n v="5"/>
    <d v="2015-12-27T00:00:00"/>
    <x v="0"/>
    <s v="MR4M582"/>
    <x v="59"/>
    <n v="2221"/>
    <x v="1"/>
    <x v="8"/>
    <x v="7"/>
    <x v="8"/>
    <x v="0"/>
    <x v="2"/>
  </r>
  <r>
    <n v="1"/>
    <d v="2015-12-27T00:00:00"/>
    <x v="2"/>
    <s v="PRA678"/>
    <x v="60"/>
    <n v="4282"/>
    <x v="2"/>
    <x v="18"/>
    <x v="4"/>
    <x v="8"/>
    <x v="0"/>
    <x v="2"/>
  </r>
  <r>
    <n v="1"/>
    <d v="2015-12-28T00:00:00"/>
    <x v="0"/>
    <s v="MR4M582"/>
    <x v="59"/>
    <n v="797"/>
    <x v="1"/>
    <x v="8"/>
    <x v="7"/>
    <x v="8"/>
    <x v="0"/>
    <x v="2"/>
  </r>
  <r>
    <n v="2"/>
    <d v="2015-12-28T00:00:00"/>
    <x v="0"/>
    <s v="L/F"/>
    <x v="12"/>
    <n v="31"/>
    <x v="1"/>
    <x v="20"/>
    <x v="2"/>
    <x v="8"/>
    <x v="0"/>
    <x v="2"/>
  </r>
  <r>
    <n v="3"/>
    <d v="2015-12-28T00:00:00"/>
    <x v="0"/>
    <s v="MRPNCP585"/>
    <x v="12"/>
    <n v="2809"/>
    <x v="1"/>
    <x v="1"/>
    <x v="1"/>
    <x v="8"/>
    <x v="0"/>
    <x v="2"/>
  </r>
  <r>
    <n v="4"/>
    <d v="2015-12-28T00:00:00"/>
    <x v="0"/>
    <s v="MRPNCP586"/>
    <x v="12"/>
    <n v="1640"/>
    <x v="1"/>
    <x v="1"/>
    <x v="1"/>
    <x v="8"/>
    <x v="0"/>
    <x v="2"/>
  </r>
  <r>
    <n v="1"/>
    <d v="2015-12-28T00:00:00"/>
    <x v="0"/>
    <s v="MR4H563"/>
    <x v="64"/>
    <n v="532"/>
    <x v="5"/>
    <x v="0"/>
    <x v="0"/>
    <x v="8"/>
    <x v="0"/>
    <x v="2"/>
  </r>
  <r>
    <n v="1"/>
    <d v="2015-12-28T00:00:00"/>
    <x v="2"/>
    <s v="PRA678"/>
    <x v="62"/>
    <n v="2721"/>
    <x v="2"/>
    <x v="18"/>
    <x v="4"/>
    <x v="8"/>
    <x v="0"/>
    <x v="2"/>
  </r>
  <r>
    <n v="2"/>
    <d v="2015-12-28T00:00:00"/>
    <x v="2"/>
    <s v="PRA683"/>
    <x v="62"/>
    <n v="1038"/>
    <x v="2"/>
    <x v="18"/>
    <x v="4"/>
    <x v="8"/>
    <x v="0"/>
    <x v="2"/>
  </r>
  <r>
    <n v="3"/>
    <d v="2015-12-28T00:00:00"/>
    <x v="2"/>
    <s v="PRA683"/>
    <x v="35"/>
    <n v="2523"/>
    <x v="2"/>
    <x v="18"/>
    <x v="4"/>
    <x v="8"/>
    <x v="0"/>
    <x v="2"/>
  </r>
  <r>
    <n v="1"/>
    <d v="2015-12-29T00:00:00"/>
    <x v="0"/>
    <s v="MR4H563"/>
    <x v="64"/>
    <n v="307"/>
    <x v="5"/>
    <x v="0"/>
    <x v="0"/>
    <x v="8"/>
    <x v="0"/>
    <x v="2"/>
  </r>
  <r>
    <n v="2"/>
    <d v="2015-12-29T00:00:00"/>
    <x v="0"/>
    <s v="MR4H562"/>
    <x v="64"/>
    <n v="1093"/>
    <x v="5"/>
    <x v="0"/>
    <x v="0"/>
    <x v="8"/>
    <x v="0"/>
    <x v="2"/>
  </r>
  <r>
    <n v="3"/>
    <d v="2015-12-29T00:00:00"/>
    <x v="0"/>
    <s v="MR4H562"/>
    <x v="66"/>
    <n v="1846"/>
    <x v="5"/>
    <x v="0"/>
    <x v="0"/>
    <x v="8"/>
    <x v="0"/>
    <x v="2"/>
  </r>
  <r>
    <n v="4"/>
    <d v="2015-12-29T00:00:00"/>
    <x v="0"/>
    <s v="PR4H686"/>
    <x v="66"/>
    <n v="534"/>
    <x v="5"/>
    <x v="0"/>
    <x v="0"/>
    <x v="8"/>
    <x v="0"/>
    <x v="2"/>
  </r>
  <r>
    <n v="5"/>
    <d v="2015-12-29T00:00:00"/>
    <x v="0"/>
    <s v="MR4H589"/>
    <x v="66"/>
    <n v="477"/>
    <x v="5"/>
    <x v="0"/>
    <x v="0"/>
    <x v="8"/>
    <x v="0"/>
    <x v="2"/>
  </r>
  <r>
    <n v="1"/>
    <d v="2015-12-29T00:00:00"/>
    <x v="2"/>
    <s v="MR4H589"/>
    <x v="74"/>
    <n v="3028"/>
    <x v="4"/>
    <x v="0"/>
    <x v="0"/>
    <x v="8"/>
    <x v="0"/>
    <x v="2"/>
  </r>
  <r>
    <n v="1"/>
    <d v="2015-12-30T00:00:00"/>
    <x v="0"/>
    <s v="MR4H589"/>
    <x v="66"/>
    <n v="642"/>
    <x v="5"/>
    <x v="0"/>
    <x v="0"/>
    <x v="8"/>
    <x v="0"/>
    <x v="2"/>
  </r>
  <r>
    <n v="2"/>
    <d v="2015-12-30T00:00:00"/>
    <x v="0"/>
    <s v="MR4H589"/>
    <x v="63"/>
    <n v="1062"/>
    <x v="5"/>
    <x v="0"/>
    <x v="0"/>
    <x v="8"/>
    <x v="0"/>
    <x v="2"/>
  </r>
  <r>
    <n v="3"/>
    <d v="2015-12-30T00:00:00"/>
    <x v="0"/>
    <s v="MR4H589"/>
    <x v="60"/>
    <n v="701"/>
    <x v="5"/>
    <x v="0"/>
    <x v="0"/>
    <x v="8"/>
    <x v="0"/>
    <x v="2"/>
  </r>
  <r>
    <n v="1"/>
    <d v="2015-12-31T00:00:00"/>
    <x v="0"/>
    <s v="MR0S593"/>
    <x v="13"/>
    <n v="91"/>
    <x v="1"/>
    <x v="12"/>
    <x v="3"/>
    <x v="8"/>
    <x v="0"/>
    <x v="2"/>
  </r>
  <r>
    <n v="2"/>
    <d v="2015-12-31T00:00:00"/>
    <x v="0"/>
    <s v="MRA594"/>
    <x v="67"/>
    <n v="579"/>
    <x v="1"/>
    <x v="17"/>
    <x v="4"/>
    <x v="8"/>
    <x v="0"/>
    <x v="2"/>
  </r>
  <r>
    <n v="1"/>
    <d v="2015-12-31T00:00:00"/>
    <x v="2"/>
    <s v="MR4H591"/>
    <x v="82"/>
    <n v="3022"/>
    <x v="4"/>
    <x v="0"/>
    <x v="0"/>
    <x v="8"/>
    <x v="0"/>
    <x v="2"/>
  </r>
  <r>
    <n v="2"/>
    <d v="2015-12-31T00:00:00"/>
    <x v="2"/>
    <s v="MR4H591"/>
    <x v="72"/>
    <n v="2058"/>
    <x v="4"/>
    <x v="0"/>
    <x v="0"/>
    <x v="8"/>
    <x v="0"/>
    <x v="2"/>
  </r>
  <r>
    <n v="1"/>
    <d v="2015-12-31T00:00:00"/>
    <x v="2"/>
    <s v="LINE FLUSHING"/>
    <x v="61"/>
    <n v="20"/>
    <x v="3"/>
    <x v="21"/>
    <x v="2"/>
    <x v="8"/>
    <x v="0"/>
    <x v="2"/>
  </r>
  <r>
    <n v="1"/>
    <d v="2016-01-01T00:00:00"/>
    <x v="0"/>
    <s v="MRA594"/>
    <x v="60"/>
    <n v="6709"/>
    <x v="1"/>
    <x v="17"/>
    <x v="4"/>
    <x v="9"/>
    <x v="0"/>
    <x v="3"/>
  </r>
  <r>
    <n v="2"/>
    <d v="2016-01-01T00:00:00"/>
    <x v="0"/>
    <s v="MRA595"/>
    <x v="67"/>
    <n v="3036"/>
    <x v="1"/>
    <x v="17"/>
    <x v="4"/>
    <x v="9"/>
    <x v="0"/>
    <x v="3"/>
  </r>
  <r>
    <n v="1"/>
    <d v="2016-01-01T00:00:00"/>
    <x v="0"/>
    <s v="MR4H589"/>
    <x v="60"/>
    <n v="757"/>
    <x v="5"/>
    <x v="0"/>
    <x v="0"/>
    <x v="9"/>
    <x v="0"/>
    <x v="3"/>
  </r>
  <r>
    <n v="2"/>
    <d v="2016-01-01T00:00:00"/>
    <x v="0"/>
    <s v="MR4H590"/>
    <x v="60"/>
    <n v="1843"/>
    <x v="5"/>
    <x v="0"/>
    <x v="0"/>
    <x v="9"/>
    <x v="0"/>
    <x v="3"/>
  </r>
  <r>
    <n v="3"/>
    <d v="2016-01-01T00:00:00"/>
    <x v="0"/>
    <s v="MR4H590"/>
    <x v="70"/>
    <n v="1200"/>
    <x v="5"/>
    <x v="0"/>
    <x v="0"/>
    <x v="9"/>
    <x v="0"/>
    <x v="3"/>
  </r>
  <r>
    <n v="4"/>
    <d v="2016-01-01T00:00:00"/>
    <x v="0"/>
    <s v="PRPCK693"/>
    <x v="32"/>
    <n v="166"/>
    <x v="5"/>
    <x v="4"/>
    <x v="3"/>
    <x v="9"/>
    <x v="0"/>
    <x v="3"/>
  </r>
  <r>
    <n v="5"/>
    <d v="2016-01-01T00:00:00"/>
    <x v="0"/>
    <s v="PR4M690"/>
    <x v="92"/>
    <n v="613"/>
    <x v="5"/>
    <x v="8"/>
    <x v="7"/>
    <x v="9"/>
    <x v="0"/>
    <x v="3"/>
  </r>
  <r>
    <n v="1"/>
    <d v="2016-01-01T00:00:00"/>
    <x v="2"/>
    <s v="MR4H591"/>
    <x v="92"/>
    <n v="3875"/>
    <x v="2"/>
    <x v="0"/>
    <x v="0"/>
    <x v="9"/>
    <x v="0"/>
    <x v="3"/>
  </r>
  <r>
    <n v="1"/>
    <d v="2016-01-01T00:00:00"/>
    <x v="2"/>
    <s v="MR4H591"/>
    <x v="72"/>
    <n v="691"/>
    <x v="4"/>
    <x v="0"/>
    <x v="0"/>
    <x v="9"/>
    <x v="0"/>
    <x v="3"/>
  </r>
  <r>
    <n v="2"/>
    <d v="2016-01-01T00:00:00"/>
    <x v="2"/>
    <s v="PRPCK693"/>
    <x v="71"/>
    <n v="41"/>
    <x v="4"/>
    <x v="4"/>
    <x v="3"/>
    <x v="9"/>
    <x v="0"/>
    <x v="3"/>
  </r>
  <r>
    <n v="3"/>
    <d v="2016-01-01T00:00:00"/>
    <x v="2"/>
    <s v="PR4M690"/>
    <x v="49"/>
    <n v="1032"/>
    <x v="4"/>
    <x v="8"/>
    <x v="7"/>
    <x v="9"/>
    <x v="0"/>
    <x v="3"/>
  </r>
  <r>
    <n v="1"/>
    <d v="2016-01-02T00:00:00"/>
    <x v="0"/>
    <s v="MRA595"/>
    <x v="35"/>
    <n v="489"/>
    <x v="1"/>
    <x v="17"/>
    <x v="4"/>
    <x v="9"/>
    <x v="0"/>
    <x v="3"/>
  </r>
  <r>
    <n v="2"/>
    <d v="2016-01-02T00:00:00"/>
    <x v="0"/>
    <s v="MRPNCP597"/>
    <x v="96"/>
    <n v="2101"/>
    <x v="1"/>
    <x v="1"/>
    <x v="1"/>
    <x v="9"/>
    <x v="0"/>
    <x v="3"/>
  </r>
  <r>
    <n v="3"/>
    <d v="2016-01-02T00:00:00"/>
    <x v="0"/>
    <s v="MRPNCP598"/>
    <x v="96"/>
    <n v="624"/>
    <x v="1"/>
    <x v="1"/>
    <x v="1"/>
    <x v="9"/>
    <x v="0"/>
    <x v="3"/>
  </r>
  <r>
    <n v="1"/>
    <d v="2016-01-02T00:00:00"/>
    <x v="0"/>
    <s v="PR4M690"/>
    <x v="92"/>
    <n v="2119"/>
    <x v="5"/>
    <x v="8"/>
    <x v="7"/>
    <x v="9"/>
    <x v="0"/>
    <x v="3"/>
  </r>
  <r>
    <n v="1"/>
    <d v="2016-01-02T00:00:00"/>
    <x v="2"/>
    <s v="PR4M690"/>
    <x v="49"/>
    <n v="3070"/>
    <x v="4"/>
    <x v="8"/>
    <x v="7"/>
    <x v="9"/>
    <x v="0"/>
    <x v="3"/>
  </r>
  <r>
    <n v="2"/>
    <d v="2016-01-02T00:00:00"/>
    <x v="2"/>
    <s v="PR4M690"/>
    <x v="44"/>
    <n v="342"/>
    <x v="4"/>
    <x v="8"/>
    <x v="7"/>
    <x v="9"/>
    <x v="0"/>
    <x v="3"/>
  </r>
  <r>
    <n v="3"/>
    <d v="2016-01-02T00:00:00"/>
    <x v="2"/>
    <s v="PR4M687"/>
    <x v="44"/>
    <n v="503"/>
    <x v="4"/>
    <x v="8"/>
    <x v="7"/>
    <x v="9"/>
    <x v="0"/>
    <x v="3"/>
  </r>
  <r>
    <n v="4"/>
    <d v="2016-01-02T00:00:00"/>
    <x v="2"/>
    <s v="PR4M695"/>
    <x v="44"/>
    <n v="373"/>
    <x v="4"/>
    <x v="8"/>
    <x v="7"/>
    <x v="9"/>
    <x v="0"/>
    <x v="3"/>
  </r>
  <r>
    <n v="5"/>
    <d v="2016-01-02T00:00:00"/>
    <x v="2"/>
    <s v="PR4M695"/>
    <x v="75"/>
    <n v="947"/>
    <x v="4"/>
    <x v="8"/>
    <x v="7"/>
    <x v="9"/>
    <x v="0"/>
    <x v="3"/>
  </r>
  <r>
    <n v="1"/>
    <d v="2016-01-02T00:00:00"/>
    <x v="2"/>
    <s v="MRPNCP597"/>
    <x v="61"/>
    <n v="2101"/>
    <x v="3"/>
    <x v="1"/>
    <x v="1"/>
    <x v="9"/>
    <x v="0"/>
    <x v="3"/>
  </r>
  <r>
    <n v="2"/>
    <d v="2016-01-02T00:00:00"/>
    <x v="2"/>
    <s v="MRPNCP598"/>
    <x v="61"/>
    <n v="624"/>
    <x v="3"/>
    <x v="1"/>
    <x v="1"/>
    <x v="9"/>
    <x v="0"/>
    <x v="3"/>
  </r>
  <r>
    <n v="1"/>
    <d v="2016-01-03T00:00:00"/>
    <x v="0"/>
    <s v="LINE FLUSH"/>
    <x v="61"/>
    <n v="57"/>
    <x v="1"/>
    <x v="21"/>
    <x v="2"/>
    <x v="9"/>
    <x v="0"/>
    <x v="3"/>
  </r>
  <r>
    <n v="2"/>
    <d v="2016-01-03T00:00:00"/>
    <x v="0"/>
    <s v="HI DEN PROD"/>
    <x v="61"/>
    <n v="191"/>
    <x v="1"/>
    <x v="38"/>
    <x v="2"/>
    <x v="9"/>
    <x v="0"/>
    <x v="3"/>
  </r>
  <r>
    <n v="3"/>
    <d v="2016-01-03T00:00:00"/>
    <x v="0"/>
    <s v="MR4M603"/>
    <x v="66"/>
    <n v="4470"/>
    <x v="1"/>
    <x v="8"/>
    <x v="7"/>
    <x v="9"/>
    <x v="0"/>
    <x v="3"/>
  </r>
  <r>
    <n v="1"/>
    <d v="2016-01-03T00:00:00"/>
    <x v="0"/>
    <s v="PR4M690"/>
    <x v="92"/>
    <n v="167"/>
    <x v="5"/>
    <x v="8"/>
    <x v="7"/>
    <x v="9"/>
    <x v="0"/>
    <x v="3"/>
  </r>
  <r>
    <n v="2"/>
    <d v="2016-01-03T00:00:00"/>
    <x v="0"/>
    <s v="PR4M690"/>
    <x v="97"/>
    <n v="120"/>
    <x v="5"/>
    <x v="8"/>
    <x v="7"/>
    <x v="9"/>
    <x v="0"/>
    <x v="3"/>
  </r>
  <r>
    <n v="1"/>
    <d v="2016-01-03T00:00:00"/>
    <x v="2"/>
    <s v="MR4H591"/>
    <x v="92"/>
    <n v="1511"/>
    <x v="2"/>
    <x v="0"/>
    <x v="0"/>
    <x v="9"/>
    <x v="0"/>
    <x v="3"/>
  </r>
  <r>
    <n v="2"/>
    <d v="2016-01-03T00:00:00"/>
    <x v="2"/>
    <s v="MS PRODCT"/>
    <x v="65"/>
    <n v="96"/>
    <x v="2"/>
    <x v="8"/>
    <x v="7"/>
    <x v="9"/>
    <x v="0"/>
    <x v="3"/>
  </r>
  <r>
    <n v="3"/>
    <d v="2016-01-03T00:00:00"/>
    <x v="2"/>
    <s v="PRPCK684/693"/>
    <x v="13"/>
    <n v="364"/>
    <x v="2"/>
    <x v="4"/>
    <x v="3"/>
    <x v="9"/>
    <x v="0"/>
    <x v="3"/>
  </r>
  <r>
    <n v="4"/>
    <d v="2016-01-03T00:00:00"/>
    <x v="2"/>
    <s v="PRNS692"/>
    <x v="13"/>
    <n v="1241"/>
    <x v="2"/>
    <x v="3"/>
    <x v="3"/>
    <x v="9"/>
    <x v="0"/>
    <x v="3"/>
  </r>
  <r>
    <n v="5"/>
    <d v="2016-01-03T00:00:00"/>
    <x v="2"/>
    <s v="PR0S689"/>
    <x v="13"/>
    <n v="450"/>
    <x v="2"/>
    <x v="12"/>
    <x v="3"/>
    <x v="9"/>
    <x v="0"/>
    <x v="3"/>
  </r>
  <r>
    <n v="6"/>
    <d v="2016-01-03T00:00:00"/>
    <x v="2"/>
    <s v="PR0S698"/>
    <x v="13"/>
    <n v="568"/>
    <x v="2"/>
    <x v="12"/>
    <x v="3"/>
    <x v="9"/>
    <x v="0"/>
    <x v="3"/>
  </r>
  <r>
    <n v="7"/>
    <d v="2016-01-03T00:00:00"/>
    <x v="2"/>
    <s v="PRA699"/>
    <x v="62"/>
    <n v="4566"/>
    <x v="2"/>
    <x v="18"/>
    <x v="4"/>
    <x v="9"/>
    <x v="0"/>
    <x v="3"/>
  </r>
  <r>
    <n v="1"/>
    <d v="2016-01-03T00:00:00"/>
    <x v="2"/>
    <s v="PR4M695"/>
    <x v="75"/>
    <n v="3027"/>
    <x v="4"/>
    <x v="8"/>
    <x v="7"/>
    <x v="9"/>
    <x v="0"/>
    <x v="3"/>
  </r>
  <r>
    <n v="2"/>
    <d v="2016-01-03T00:00:00"/>
    <x v="2"/>
    <s v="PRPCK693"/>
    <x v="71"/>
    <n v="27"/>
    <x v="4"/>
    <x v="4"/>
    <x v="3"/>
    <x v="9"/>
    <x v="0"/>
    <x v="3"/>
  </r>
  <r>
    <n v="1"/>
    <d v="2016-01-03T00:00:00"/>
    <x v="2"/>
    <s v="LINE FLUSHING"/>
    <x v="61"/>
    <n v="57"/>
    <x v="3"/>
    <x v="21"/>
    <x v="2"/>
    <x v="9"/>
    <x v="0"/>
    <x v="3"/>
  </r>
  <r>
    <n v="2"/>
    <d v="2016-01-03T00:00:00"/>
    <x v="2"/>
    <s v="I/F"/>
    <x v="61"/>
    <n v="191"/>
    <x v="3"/>
    <x v="20"/>
    <x v="2"/>
    <x v="9"/>
    <x v="0"/>
    <x v="3"/>
  </r>
  <r>
    <n v="1"/>
    <d v="2016-01-04T00:00:00"/>
    <x v="0"/>
    <s v="MR4M603"/>
    <x v="66"/>
    <n v="853"/>
    <x v="1"/>
    <x v="8"/>
    <x v="7"/>
    <x v="9"/>
    <x v="0"/>
    <x v="3"/>
  </r>
  <r>
    <n v="2"/>
    <d v="2016-01-04T00:00:00"/>
    <x v="0"/>
    <s v="MR4M603"/>
    <x v="32"/>
    <n v="1745"/>
    <x v="1"/>
    <x v="8"/>
    <x v="7"/>
    <x v="9"/>
    <x v="0"/>
    <x v="3"/>
  </r>
  <r>
    <n v="3"/>
    <d v="2016-01-04T00:00:00"/>
    <x v="0"/>
    <s v="MR4M604"/>
    <x v="32"/>
    <n v="880"/>
    <x v="1"/>
    <x v="8"/>
    <x v="7"/>
    <x v="9"/>
    <x v="0"/>
    <x v="3"/>
  </r>
  <r>
    <n v="4"/>
    <d v="2016-01-04T00:00:00"/>
    <x v="0"/>
    <s v="MR4M604"/>
    <x v="68"/>
    <n v="2745"/>
    <x v="1"/>
    <x v="8"/>
    <x v="7"/>
    <x v="9"/>
    <x v="0"/>
    <x v="3"/>
  </r>
  <r>
    <n v="5"/>
    <d v="2016-01-04T00:00:00"/>
    <x v="0"/>
    <s v="MR4M604"/>
    <x v="32"/>
    <n v="2660"/>
    <x v="1"/>
    <x v="8"/>
    <x v="7"/>
    <x v="9"/>
    <x v="0"/>
    <x v="3"/>
  </r>
  <r>
    <n v="6"/>
    <d v="2016-01-04T00:00:00"/>
    <x v="0"/>
    <s v="MRPNCP607"/>
    <x v="12"/>
    <n v="1897"/>
    <x v="1"/>
    <x v="1"/>
    <x v="1"/>
    <x v="9"/>
    <x v="0"/>
    <x v="3"/>
  </r>
  <r>
    <n v="1"/>
    <d v="2016-01-04T00:00:00"/>
    <x v="2"/>
    <s v="PRA699"/>
    <x v="62"/>
    <n v="3487"/>
    <x v="2"/>
    <x v="18"/>
    <x v="4"/>
    <x v="9"/>
    <x v="0"/>
    <x v="3"/>
  </r>
  <r>
    <n v="2"/>
    <d v="2016-01-04T00:00:00"/>
    <x v="2"/>
    <s v="PRA699"/>
    <x v="69"/>
    <n v="807"/>
    <x v="2"/>
    <x v="18"/>
    <x v="4"/>
    <x v="9"/>
    <x v="0"/>
    <x v="3"/>
  </r>
  <r>
    <n v="3"/>
    <d v="2016-01-04T00:00:00"/>
    <x v="2"/>
    <s v="PRA701"/>
    <x v="69"/>
    <n v="5227"/>
    <x v="2"/>
    <x v="5"/>
    <x v="4"/>
    <x v="9"/>
    <x v="0"/>
    <x v="3"/>
  </r>
  <r>
    <n v="1"/>
    <d v="2016-01-05T00:00:00"/>
    <x v="0"/>
    <s v="MRPNCP607"/>
    <x v="12"/>
    <n v="3119"/>
    <x v="1"/>
    <x v="1"/>
    <x v="1"/>
    <x v="9"/>
    <x v="0"/>
    <x v="3"/>
  </r>
  <r>
    <n v="1"/>
    <d v="2016-01-05T00:00:00"/>
    <x v="2"/>
    <s v="PRA701"/>
    <x v="69"/>
    <n v="217"/>
    <x v="2"/>
    <x v="5"/>
    <x v="4"/>
    <x v="9"/>
    <x v="0"/>
    <x v="3"/>
  </r>
  <r>
    <n v="2"/>
    <d v="2016-01-05T00:00:00"/>
    <x v="2"/>
    <s v="PRA701"/>
    <x v="60"/>
    <n v="3174"/>
    <x v="2"/>
    <x v="5"/>
    <x v="4"/>
    <x v="9"/>
    <x v="0"/>
    <x v="3"/>
  </r>
  <r>
    <n v="3"/>
    <d v="2016-01-05T00:00:00"/>
    <x v="2"/>
    <s v="PRA702"/>
    <x v="60"/>
    <n v="8340"/>
    <x v="2"/>
    <x v="5"/>
    <x v="4"/>
    <x v="9"/>
    <x v="0"/>
    <x v="3"/>
  </r>
  <r>
    <n v="1"/>
    <d v="2016-01-06T00:00:00"/>
    <x v="0"/>
    <s v="PR4M690"/>
    <x v="97"/>
    <n v="201"/>
    <x v="5"/>
    <x v="8"/>
    <x v="7"/>
    <x v="9"/>
    <x v="0"/>
    <x v="3"/>
  </r>
  <r>
    <n v="2"/>
    <d v="2016-01-06T00:00:00"/>
    <x v="0"/>
    <s v="PR4M690"/>
    <x v="98"/>
    <n v="2185"/>
    <x v="5"/>
    <x v="8"/>
    <x v="7"/>
    <x v="9"/>
    <x v="0"/>
    <x v="3"/>
  </r>
  <r>
    <n v="3"/>
    <d v="2016-01-06T00:00:00"/>
    <x v="0"/>
    <s v="PR4M687"/>
    <x v="98"/>
    <n v="298"/>
    <x v="5"/>
    <x v="8"/>
    <x v="7"/>
    <x v="9"/>
    <x v="0"/>
    <x v="3"/>
  </r>
  <r>
    <n v="1"/>
    <d v="2016-01-06T00:00:00"/>
    <x v="2"/>
    <s v="PRA702"/>
    <x v="60"/>
    <n v="1445"/>
    <x v="2"/>
    <x v="5"/>
    <x v="4"/>
    <x v="9"/>
    <x v="0"/>
    <x v="3"/>
  </r>
  <r>
    <n v="2"/>
    <d v="2016-01-06T00:00:00"/>
    <x v="2"/>
    <s v="PRA706"/>
    <x v="60"/>
    <n v="2111"/>
    <x v="2"/>
    <x v="5"/>
    <x v="4"/>
    <x v="9"/>
    <x v="0"/>
    <x v="3"/>
  </r>
  <r>
    <n v="3"/>
    <d v="2016-01-06T00:00:00"/>
    <x v="2"/>
    <s v="PRA706"/>
    <x v="67"/>
    <n v="5748"/>
    <x v="2"/>
    <x v="5"/>
    <x v="4"/>
    <x v="9"/>
    <x v="0"/>
    <x v="3"/>
  </r>
  <r>
    <n v="1"/>
    <d v="2016-01-07T00:00:00"/>
    <x v="0"/>
    <s v="MR4H612"/>
    <x v="70"/>
    <n v="1561"/>
    <x v="1"/>
    <x v="0"/>
    <x v="0"/>
    <x v="9"/>
    <x v="0"/>
    <x v="3"/>
  </r>
  <r>
    <n v="1"/>
    <d v="2016-01-07T00:00:00"/>
    <x v="0"/>
    <s v="PR4M687"/>
    <x v="98"/>
    <n v="80"/>
    <x v="5"/>
    <x v="8"/>
    <x v="7"/>
    <x v="9"/>
    <x v="0"/>
    <x v="3"/>
  </r>
  <r>
    <n v="2"/>
    <d v="2016-01-07T00:00:00"/>
    <x v="0"/>
    <s v="I/F"/>
    <x v="99"/>
    <n v="22"/>
    <x v="5"/>
    <x v="20"/>
    <x v="2"/>
    <x v="9"/>
    <x v="0"/>
    <x v="3"/>
  </r>
  <r>
    <n v="3"/>
    <d v="2016-01-07T00:00:00"/>
    <x v="0"/>
    <s v="PRPCK693"/>
    <x v="32"/>
    <n v="124"/>
    <x v="5"/>
    <x v="4"/>
    <x v="3"/>
    <x v="9"/>
    <x v="0"/>
    <x v="3"/>
  </r>
  <r>
    <n v="4"/>
    <d v="2016-01-07T00:00:00"/>
    <x v="0"/>
    <s v="PRNS696"/>
    <x v="32"/>
    <n v="241"/>
    <x v="5"/>
    <x v="3"/>
    <x v="3"/>
    <x v="9"/>
    <x v="0"/>
    <x v="3"/>
  </r>
  <r>
    <n v="5"/>
    <d v="2016-01-07T00:00:00"/>
    <x v="0"/>
    <s v="PRNS692"/>
    <x v="32"/>
    <n v="445"/>
    <x v="5"/>
    <x v="3"/>
    <x v="3"/>
    <x v="9"/>
    <x v="0"/>
    <x v="3"/>
  </r>
  <r>
    <n v="6"/>
    <d v="2016-01-07T00:00:00"/>
    <x v="0"/>
    <s v="PRPCK693"/>
    <x v="32"/>
    <n v="180"/>
    <x v="5"/>
    <x v="4"/>
    <x v="3"/>
    <x v="9"/>
    <x v="0"/>
    <x v="3"/>
  </r>
  <r>
    <n v="7"/>
    <d v="2016-01-07T00:00:00"/>
    <x v="0"/>
    <s v="PR4H688"/>
    <x v="68"/>
    <n v="140"/>
    <x v="5"/>
    <x v="0"/>
    <x v="0"/>
    <x v="9"/>
    <x v="0"/>
    <x v="3"/>
  </r>
  <r>
    <n v="8"/>
    <d v="2016-01-07T00:00:00"/>
    <x v="0"/>
    <s v="PR4H707"/>
    <x v="68"/>
    <n v="2343"/>
    <x v="5"/>
    <x v="0"/>
    <x v="0"/>
    <x v="9"/>
    <x v="0"/>
    <x v="3"/>
  </r>
  <r>
    <n v="1"/>
    <d v="2016-01-07T00:00:00"/>
    <x v="2"/>
    <s v="PRA706"/>
    <x v="67"/>
    <n v="1333"/>
    <x v="2"/>
    <x v="5"/>
    <x v="4"/>
    <x v="9"/>
    <x v="0"/>
    <x v="3"/>
  </r>
  <r>
    <n v="1"/>
    <d v="2016-01-07T00:00:00"/>
    <x v="2"/>
    <s v="DTSKO30"/>
    <x v="12"/>
    <n v="79"/>
    <x v="3"/>
    <x v="11"/>
    <x v="3"/>
    <x v="9"/>
    <x v="0"/>
    <x v="3"/>
  </r>
  <r>
    <n v="1"/>
    <d v="2016-01-08T00:00:00"/>
    <x v="0"/>
    <s v="MR4H612"/>
    <x v="70"/>
    <n v="683"/>
    <x v="1"/>
    <x v="0"/>
    <x v="0"/>
    <x v="9"/>
    <x v="0"/>
    <x v="3"/>
  </r>
  <r>
    <n v="1"/>
    <d v="2016-01-08T00:00:00"/>
    <x v="0"/>
    <s v="PR4H707"/>
    <x v="68"/>
    <n v="939"/>
    <x v="5"/>
    <x v="0"/>
    <x v="0"/>
    <x v="9"/>
    <x v="0"/>
    <x v="3"/>
  </r>
  <r>
    <n v="2"/>
    <d v="2016-01-08T00:00:00"/>
    <x v="0"/>
    <s v="PR4H707"/>
    <x v="66"/>
    <n v="1824"/>
    <x v="5"/>
    <x v="0"/>
    <x v="0"/>
    <x v="9"/>
    <x v="0"/>
    <x v="3"/>
  </r>
  <r>
    <n v="3"/>
    <d v="2016-01-08T00:00:00"/>
    <x v="0"/>
    <s v="PRPCK703"/>
    <x v="59"/>
    <n v="203"/>
    <x v="5"/>
    <x v="4"/>
    <x v="3"/>
    <x v="9"/>
    <x v="0"/>
    <x v="3"/>
  </r>
  <r>
    <n v="4"/>
    <d v="2016-01-08T00:00:00"/>
    <x v="0"/>
    <s v="PR0S709"/>
    <x v="59"/>
    <n v="500"/>
    <x v="5"/>
    <x v="12"/>
    <x v="3"/>
    <x v="9"/>
    <x v="0"/>
    <x v="3"/>
  </r>
  <r>
    <n v="5"/>
    <d v="2016-01-08T00:00:00"/>
    <x v="0"/>
    <s v="MRPCK611"/>
    <x v="59"/>
    <n v="256"/>
    <x v="5"/>
    <x v="4"/>
    <x v="3"/>
    <x v="9"/>
    <x v="0"/>
    <x v="3"/>
  </r>
  <r>
    <n v="6"/>
    <d v="2016-01-08T00:00:00"/>
    <x v="0"/>
    <s v="MR4H612"/>
    <x v="66"/>
    <n v="527"/>
    <x v="5"/>
    <x v="0"/>
    <x v="0"/>
    <x v="9"/>
    <x v="0"/>
    <x v="3"/>
  </r>
  <r>
    <n v="1"/>
    <d v="2016-01-09T00:00:00"/>
    <x v="0"/>
    <s v="MR4H612"/>
    <x v="70"/>
    <n v="33"/>
    <x v="1"/>
    <x v="0"/>
    <x v="0"/>
    <x v="9"/>
    <x v="0"/>
    <x v="3"/>
  </r>
  <r>
    <n v="1"/>
    <d v="2016-01-09T00:00:00"/>
    <x v="0"/>
    <s v="MR4H612"/>
    <x v="66"/>
    <n v="232"/>
    <x v="5"/>
    <x v="0"/>
    <x v="0"/>
    <x v="9"/>
    <x v="0"/>
    <x v="3"/>
  </r>
  <r>
    <n v="1"/>
    <d v="2016-01-09T00:00:00"/>
    <x v="2"/>
    <s v="MR4H614"/>
    <x v="83"/>
    <n v="2956"/>
    <x v="4"/>
    <x v="0"/>
    <x v="0"/>
    <x v="9"/>
    <x v="0"/>
    <x v="3"/>
  </r>
  <r>
    <n v="2"/>
    <d v="2016-01-09T00:00:00"/>
    <x v="2"/>
    <s v="MR4H614"/>
    <x v="95"/>
    <n v="826"/>
    <x v="4"/>
    <x v="0"/>
    <x v="0"/>
    <x v="9"/>
    <x v="0"/>
    <x v="3"/>
  </r>
  <r>
    <n v="3"/>
    <d v="2016-01-09T00:00:00"/>
    <x v="2"/>
    <s v="MR4H614"/>
    <x v="85"/>
    <n v="2881"/>
    <x v="4"/>
    <x v="0"/>
    <x v="0"/>
    <x v="9"/>
    <x v="0"/>
    <x v="3"/>
  </r>
  <r>
    <n v="1"/>
    <d v="2016-01-10T00:00:00"/>
    <x v="0"/>
    <s v="D/GMRA617"/>
    <x v="51"/>
    <n v="79"/>
    <x v="1"/>
    <x v="18"/>
    <x v="4"/>
    <x v="9"/>
    <x v="0"/>
    <x v="3"/>
  </r>
  <r>
    <n v="2"/>
    <d v="2016-01-10T00:00:00"/>
    <x v="0"/>
    <s v="MRA617"/>
    <x v="62"/>
    <n v="5626"/>
    <x v="1"/>
    <x v="18"/>
    <x v="4"/>
    <x v="9"/>
    <x v="0"/>
    <x v="3"/>
  </r>
  <r>
    <n v="3"/>
    <d v="2016-01-10T00:00:00"/>
    <x v="0"/>
    <s v="MRA618"/>
    <x v="35"/>
    <n v="2978"/>
    <x v="1"/>
    <x v="18"/>
    <x v="4"/>
    <x v="9"/>
    <x v="0"/>
    <x v="3"/>
  </r>
  <r>
    <n v="4"/>
    <d v="2016-01-10T00:00:00"/>
    <x v="0"/>
    <s v="MRA618"/>
    <x v="69"/>
    <n v="137"/>
    <x v="1"/>
    <x v="18"/>
    <x v="4"/>
    <x v="9"/>
    <x v="0"/>
    <x v="3"/>
  </r>
  <r>
    <n v="5"/>
    <d v="2016-01-10T00:00:00"/>
    <x v="0"/>
    <s v="MRA619"/>
    <x v="69"/>
    <n v="2571"/>
    <x v="1"/>
    <x v="18"/>
    <x v="4"/>
    <x v="9"/>
    <x v="0"/>
    <x v="3"/>
  </r>
  <r>
    <n v="1"/>
    <d v="2016-01-11T00:00:00"/>
    <x v="0"/>
    <s v="MRA619"/>
    <x v="69"/>
    <n v="2389"/>
    <x v="1"/>
    <x v="18"/>
    <x v="4"/>
    <x v="9"/>
    <x v="0"/>
    <x v="3"/>
  </r>
  <r>
    <n v="2"/>
    <d v="2016-01-11T00:00:00"/>
    <x v="0"/>
    <s v="MR0S620"/>
    <x v="13"/>
    <n v="827"/>
    <x v="1"/>
    <x v="12"/>
    <x v="3"/>
    <x v="9"/>
    <x v="0"/>
    <x v="3"/>
  </r>
  <r>
    <n v="3"/>
    <d v="2016-01-11T00:00:00"/>
    <x v="0"/>
    <s v="MRPNCP621"/>
    <x v="12"/>
    <n v="4314"/>
    <x v="1"/>
    <x v="1"/>
    <x v="1"/>
    <x v="9"/>
    <x v="0"/>
    <x v="3"/>
  </r>
  <r>
    <n v="1"/>
    <d v="2016-01-11T00:00:00"/>
    <x v="0"/>
    <s v="MR4H612"/>
    <x v="66"/>
    <n v="900"/>
    <x v="5"/>
    <x v="0"/>
    <x v="0"/>
    <x v="9"/>
    <x v="0"/>
    <x v="3"/>
  </r>
  <r>
    <n v="2"/>
    <d v="2016-01-11T00:00:00"/>
    <x v="0"/>
    <s v="MR4H612"/>
    <x v="60"/>
    <n v="1600"/>
    <x v="5"/>
    <x v="0"/>
    <x v="0"/>
    <x v="9"/>
    <x v="0"/>
    <x v="3"/>
  </r>
  <r>
    <n v="1"/>
    <d v="2016-01-11T00:00:00"/>
    <x v="2"/>
    <s v="L/F"/>
    <x v="86"/>
    <n v="11"/>
    <x v="2"/>
    <x v="20"/>
    <x v="2"/>
    <x v="9"/>
    <x v="0"/>
    <x v="3"/>
  </r>
  <r>
    <n v="2"/>
    <d v="2016-01-11T00:00:00"/>
    <x v="2"/>
    <s v="MR4H614"/>
    <x v="70"/>
    <n v="1858"/>
    <x v="2"/>
    <x v="0"/>
    <x v="0"/>
    <x v="9"/>
    <x v="0"/>
    <x v="3"/>
  </r>
  <r>
    <n v="3"/>
    <d v="2016-01-11T00:00:00"/>
    <x v="2"/>
    <s v="MR4H613"/>
    <x v="70"/>
    <n v="438"/>
    <x v="2"/>
    <x v="0"/>
    <x v="0"/>
    <x v="9"/>
    <x v="0"/>
    <x v="3"/>
  </r>
  <r>
    <n v="1"/>
    <d v="2016-01-11T00:00:00"/>
    <x v="2"/>
    <s v="MR4H614"/>
    <x v="73"/>
    <n v="520"/>
    <x v="4"/>
    <x v="0"/>
    <x v="0"/>
    <x v="9"/>
    <x v="0"/>
    <x v="3"/>
  </r>
  <r>
    <n v="2"/>
    <d v="2016-01-11T00:00:00"/>
    <x v="2"/>
    <s v="MR4H614"/>
    <x v="73"/>
    <n v="1290"/>
    <x v="4"/>
    <x v="0"/>
    <x v="0"/>
    <x v="9"/>
    <x v="0"/>
    <x v="3"/>
  </r>
  <r>
    <n v="1"/>
    <d v="2016-01-12T00:00:00"/>
    <x v="0"/>
    <s v="MRPNCP622"/>
    <x v="12"/>
    <n v="316"/>
    <x v="1"/>
    <x v="1"/>
    <x v="1"/>
    <x v="9"/>
    <x v="0"/>
    <x v="3"/>
  </r>
  <r>
    <n v="2"/>
    <d v="2016-01-12T00:00:00"/>
    <x v="0"/>
    <s v="MRPCK626"/>
    <x v="13"/>
    <n v="74"/>
    <x v="1"/>
    <x v="4"/>
    <x v="3"/>
    <x v="9"/>
    <x v="0"/>
    <x v="3"/>
  </r>
  <r>
    <n v="3"/>
    <d v="2016-01-12T00:00:00"/>
    <x v="0"/>
    <s v="MR4M627"/>
    <x v="68"/>
    <n v="1153"/>
    <x v="1"/>
    <x v="8"/>
    <x v="7"/>
    <x v="9"/>
    <x v="0"/>
    <x v="3"/>
  </r>
  <r>
    <n v="1"/>
    <d v="2016-01-12T00:00:00"/>
    <x v="0"/>
    <s v="MR4H612"/>
    <x v="60"/>
    <n v="270"/>
    <x v="5"/>
    <x v="0"/>
    <x v="0"/>
    <x v="9"/>
    <x v="0"/>
    <x v="3"/>
  </r>
  <r>
    <n v="2"/>
    <d v="2016-01-12T00:00:00"/>
    <x v="0"/>
    <s v="MR4H613"/>
    <x v="60"/>
    <n v="1632"/>
    <x v="5"/>
    <x v="0"/>
    <x v="0"/>
    <x v="9"/>
    <x v="0"/>
    <x v="3"/>
  </r>
  <r>
    <n v="1"/>
    <d v="2016-01-12T00:00:00"/>
    <x v="2"/>
    <s v="MR4H613"/>
    <x v="70"/>
    <n v="1716"/>
    <x v="2"/>
    <x v="0"/>
    <x v="0"/>
    <x v="9"/>
    <x v="0"/>
    <x v="3"/>
  </r>
  <r>
    <n v="2"/>
    <d v="2016-01-12T00:00:00"/>
    <x v="2"/>
    <s v="MR4H612"/>
    <x v="70"/>
    <n v="2070"/>
    <x v="2"/>
    <x v="0"/>
    <x v="0"/>
    <x v="9"/>
    <x v="0"/>
    <x v="3"/>
  </r>
  <r>
    <n v="1"/>
    <d v="2016-01-15T00:00:00"/>
    <x v="2"/>
    <s v="PRA725"/>
    <x v="67"/>
    <n v="3748"/>
    <x v="2"/>
    <x v="5"/>
    <x v="4"/>
    <x v="9"/>
    <x v="0"/>
    <x v="3"/>
  </r>
  <r>
    <n v="4"/>
    <d v="2016-01-12T00:00:00"/>
    <x v="2"/>
    <s v="PR4H712"/>
    <x v="64"/>
    <n v="323"/>
    <x v="2"/>
    <x v="0"/>
    <x v="0"/>
    <x v="9"/>
    <x v="0"/>
    <x v="3"/>
  </r>
  <r>
    <n v="5"/>
    <d v="2016-01-12T00:00:00"/>
    <x v="2"/>
    <s v="PRPCK720"/>
    <x v="13"/>
    <n v="186"/>
    <x v="2"/>
    <x v="4"/>
    <x v="3"/>
    <x v="9"/>
    <x v="0"/>
    <x v="3"/>
  </r>
  <r>
    <n v="1"/>
    <d v="2016-01-12T00:00:00"/>
    <x v="2"/>
    <s v="MR4H612"/>
    <x v="73"/>
    <n v="736"/>
    <x v="4"/>
    <x v="0"/>
    <x v="0"/>
    <x v="9"/>
    <x v="0"/>
    <x v="3"/>
  </r>
  <r>
    <n v="1"/>
    <d v="2016-01-13T00:00:00"/>
    <x v="0"/>
    <s v="MR4M627"/>
    <x v="68"/>
    <n v="4741"/>
    <x v="1"/>
    <x v="8"/>
    <x v="7"/>
    <x v="9"/>
    <x v="0"/>
    <x v="3"/>
  </r>
  <r>
    <n v="2"/>
    <d v="2016-01-13T00:00:00"/>
    <x v="0"/>
    <s v="MR4M627"/>
    <x v="59"/>
    <n v="1384"/>
    <x v="1"/>
    <x v="8"/>
    <x v="7"/>
    <x v="9"/>
    <x v="0"/>
    <x v="3"/>
  </r>
  <r>
    <n v="3"/>
    <d v="2016-01-13T00:00:00"/>
    <x v="0"/>
    <s v="MR4M628"/>
    <x v="59"/>
    <n v="3709"/>
    <x v="1"/>
    <x v="8"/>
    <x v="7"/>
    <x v="9"/>
    <x v="0"/>
    <x v="3"/>
  </r>
  <r>
    <n v="4"/>
    <d v="2016-01-13T00:00:00"/>
    <x v="0"/>
    <s v="L/F"/>
    <x v="12"/>
    <n v="49"/>
    <x v="1"/>
    <x v="20"/>
    <x v="2"/>
    <x v="9"/>
    <x v="0"/>
    <x v="3"/>
  </r>
  <r>
    <n v="1"/>
    <d v="2016-01-13T00:00:00"/>
    <x v="2"/>
    <s v="PRPCK720"/>
    <x v="13"/>
    <n v="14"/>
    <x v="2"/>
    <x v="4"/>
    <x v="3"/>
    <x v="9"/>
    <x v="0"/>
    <x v="3"/>
  </r>
  <r>
    <n v="2"/>
    <d v="2016-01-13T00:00:00"/>
    <x v="2"/>
    <s v="PRNS717"/>
    <x v="13"/>
    <n v="1016"/>
    <x v="2"/>
    <x v="3"/>
    <x v="3"/>
    <x v="9"/>
    <x v="0"/>
    <x v="3"/>
  </r>
  <r>
    <n v="3"/>
    <d v="2016-01-13T00:00:00"/>
    <x v="2"/>
    <s v="PR0S718"/>
    <x v="13"/>
    <n v="1051"/>
    <x v="2"/>
    <x v="12"/>
    <x v="3"/>
    <x v="9"/>
    <x v="0"/>
    <x v="3"/>
  </r>
  <r>
    <n v="4"/>
    <d v="2016-01-13T00:00:00"/>
    <x v="2"/>
    <s v="PRA716"/>
    <x v="60"/>
    <n v="5189"/>
    <x v="2"/>
    <x v="5"/>
    <x v="4"/>
    <x v="9"/>
    <x v="0"/>
    <x v="3"/>
  </r>
  <r>
    <n v="5"/>
    <d v="2016-01-13T00:00:00"/>
    <x v="2"/>
    <s v="PRA722"/>
    <x v="60"/>
    <n v="6401"/>
    <x v="2"/>
    <x v="5"/>
    <x v="4"/>
    <x v="9"/>
    <x v="0"/>
    <x v="3"/>
  </r>
  <r>
    <n v="1"/>
    <d v="2016-01-14T00:00:00"/>
    <x v="0"/>
    <s v="MR4H630"/>
    <x v="64"/>
    <n v="3379"/>
    <x v="1"/>
    <x v="0"/>
    <x v="0"/>
    <x v="9"/>
    <x v="0"/>
    <x v="3"/>
  </r>
  <r>
    <n v="1"/>
    <d v="2016-01-14T00:00:00"/>
    <x v="2"/>
    <s v="PRA722"/>
    <x v="60"/>
    <n v="3379"/>
    <x v="2"/>
    <x v="5"/>
    <x v="4"/>
    <x v="9"/>
    <x v="0"/>
    <x v="3"/>
  </r>
  <r>
    <n v="2"/>
    <d v="2016-01-14T00:00:00"/>
    <x v="2"/>
    <s v="PRA722"/>
    <x v="67"/>
    <n v="112"/>
    <x v="2"/>
    <x v="5"/>
    <x v="4"/>
    <x v="9"/>
    <x v="0"/>
    <x v="3"/>
  </r>
  <r>
    <n v="3"/>
    <d v="2016-01-14T00:00:00"/>
    <x v="2"/>
    <s v="PRA723"/>
    <x v="67"/>
    <n v="1234"/>
    <x v="2"/>
    <x v="5"/>
    <x v="4"/>
    <x v="9"/>
    <x v="0"/>
    <x v="3"/>
  </r>
  <r>
    <n v="1"/>
    <d v="2016-01-15T00:00:00"/>
    <x v="0"/>
    <s v="MR4H630"/>
    <x v="64"/>
    <n v="3023"/>
    <x v="1"/>
    <x v="0"/>
    <x v="0"/>
    <x v="9"/>
    <x v="0"/>
    <x v="3"/>
  </r>
  <r>
    <n v="1"/>
    <d v="2016-01-15T00:00:00"/>
    <x v="0"/>
    <s v="PRA725"/>
    <x v="67"/>
    <n v="3748"/>
    <x v="2"/>
    <x v="5"/>
    <x v="4"/>
    <x v="9"/>
    <x v="0"/>
    <x v="3"/>
  </r>
  <r>
    <n v="1"/>
    <d v="2016-01-16T00:00:00"/>
    <x v="0"/>
    <s v="MR4H630"/>
    <x v="64"/>
    <n v="3294"/>
    <x v="1"/>
    <x v="0"/>
    <x v="0"/>
    <x v="9"/>
    <x v="0"/>
    <x v="3"/>
  </r>
  <r>
    <n v="2"/>
    <d v="2016-01-16T00:00:00"/>
    <x v="0"/>
    <s v="MR4H631"/>
    <x v="64"/>
    <n v="2601"/>
    <x v="1"/>
    <x v="0"/>
    <x v="0"/>
    <x v="9"/>
    <x v="0"/>
    <x v="3"/>
  </r>
  <r>
    <n v="3"/>
    <d v="2016-01-16T00:00:00"/>
    <x v="0"/>
    <s v="MR4H631"/>
    <x v="100"/>
    <n v="392"/>
    <x v="1"/>
    <x v="0"/>
    <x v="0"/>
    <x v="9"/>
    <x v="0"/>
    <x v="3"/>
  </r>
  <r>
    <n v="1"/>
    <d v="2016-01-17T00:00:00"/>
    <x v="0"/>
    <s v="MR4H630"/>
    <x v="63"/>
    <n v="941"/>
    <x v="1"/>
    <x v="0"/>
    <x v="0"/>
    <x v="9"/>
    <x v="0"/>
    <x v="3"/>
  </r>
  <r>
    <n v="2"/>
    <d v="2016-01-17T00:00:00"/>
    <x v="0"/>
    <s v="LINE FLUSH"/>
    <x v="63"/>
    <n v="21"/>
    <x v="1"/>
    <x v="21"/>
    <x v="2"/>
    <x v="9"/>
    <x v="0"/>
    <x v="3"/>
  </r>
  <r>
    <n v="1"/>
    <d v="2016-01-17T00:00:00"/>
    <x v="2"/>
    <s v="MRPNCP634"/>
    <x v="61"/>
    <n v="3606"/>
    <x v="3"/>
    <x v="1"/>
    <x v="1"/>
    <x v="9"/>
    <x v="0"/>
    <x v="3"/>
  </r>
  <r>
    <n v="1"/>
    <d v="2016-01-18T00:00:00"/>
    <x v="0"/>
    <s v="MRPNCP634"/>
    <x v="12"/>
    <n v="297"/>
    <x v="1"/>
    <x v="1"/>
    <x v="1"/>
    <x v="9"/>
    <x v="0"/>
    <x v="3"/>
  </r>
  <r>
    <n v="2"/>
    <d v="2016-01-18T00:00:00"/>
    <x v="0"/>
    <s v="MRNS635"/>
    <x v="13"/>
    <n v="205"/>
    <x v="1"/>
    <x v="3"/>
    <x v="3"/>
    <x v="9"/>
    <x v="0"/>
    <x v="3"/>
  </r>
  <r>
    <n v="3"/>
    <d v="2016-01-18T00:00:00"/>
    <x v="0"/>
    <s v="MR0S636"/>
    <x v="13"/>
    <n v="571"/>
    <x v="1"/>
    <x v="12"/>
    <x v="3"/>
    <x v="9"/>
    <x v="0"/>
    <x v="3"/>
  </r>
  <r>
    <n v="4"/>
    <d v="2016-01-18T00:00:00"/>
    <x v="0"/>
    <s v="MRA637"/>
    <x v="69"/>
    <n v="3401"/>
    <x v="1"/>
    <x v="18"/>
    <x v="4"/>
    <x v="9"/>
    <x v="0"/>
    <x v="3"/>
  </r>
  <r>
    <n v="1"/>
    <d v="2016-01-18T00:00:00"/>
    <x v="2"/>
    <s v="MRPNCP634"/>
    <x v="61"/>
    <n v="297"/>
    <x v="3"/>
    <x v="1"/>
    <x v="1"/>
    <x v="9"/>
    <x v="0"/>
    <x v="3"/>
  </r>
  <r>
    <n v="1"/>
    <d v="2016-01-19T00:00:00"/>
    <x v="0"/>
    <s v="MRA637"/>
    <x v="69"/>
    <n v="2982"/>
    <x v="1"/>
    <x v="18"/>
    <x v="4"/>
    <x v="9"/>
    <x v="0"/>
    <x v="3"/>
  </r>
  <r>
    <n v="2"/>
    <d v="2016-01-19T00:00:00"/>
    <x v="0"/>
    <s v="MRA637"/>
    <x v="35"/>
    <n v="947"/>
    <x v="1"/>
    <x v="18"/>
    <x v="4"/>
    <x v="9"/>
    <x v="0"/>
    <x v="3"/>
  </r>
  <r>
    <n v="3"/>
    <d v="2016-01-19T00:00:00"/>
    <x v="0"/>
    <s v="MRA638"/>
    <x v="35"/>
    <n v="452"/>
    <x v="1"/>
    <x v="18"/>
    <x v="4"/>
    <x v="9"/>
    <x v="0"/>
    <x v="3"/>
  </r>
  <r>
    <n v="4"/>
    <d v="2016-01-19T00:00:00"/>
    <x v="0"/>
    <s v="MR0S639"/>
    <x v="13"/>
    <n v="631"/>
    <x v="1"/>
    <x v="12"/>
    <x v="3"/>
    <x v="9"/>
    <x v="0"/>
    <x v="3"/>
  </r>
  <r>
    <n v="5"/>
    <d v="2016-01-19T00:00:00"/>
    <x v="0"/>
    <s v="MRNS640"/>
    <x v="13"/>
    <n v="132"/>
    <x v="1"/>
    <x v="3"/>
    <x v="3"/>
    <x v="9"/>
    <x v="0"/>
    <x v="3"/>
  </r>
  <r>
    <n v="6"/>
    <d v="2016-01-19T00:00:00"/>
    <x v="0"/>
    <s v="MRPNCP641"/>
    <x v="12"/>
    <n v="2476"/>
    <x v="1"/>
    <x v="1"/>
    <x v="1"/>
    <x v="9"/>
    <x v="0"/>
    <x v="3"/>
  </r>
  <r>
    <n v="7"/>
    <d v="2016-01-19T00:00:00"/>
    <x v="0"/>
    <s v="MRPNCP642"/>
    <x v="12"/>
    <n v="1191"/>
    <x v="1"/>
    <x v="1"/>
    <x v="1"/>
    <x v="9"/>
    <x v="0"/>
    <x v="3"/>
  </r>
  <r>
    <n v="1"/>
    <d v="2016-01-19T00:00:00"/>
    <x v="2"/>
    <s v="PRA725"/>
    <x v="60"/>
    <n v="4827"/>
    <x v="2"/>
    <x v="5"/>
    <x v="4"/>
    <x v="9"/>
    <x v="0"/>
    <x v="3"/>
  </r>
  <r>
    <n v="1"/>
    <d v="2016-01-20T00:00:00"/>
    <x v="2"/>
    <s v="PRA725"/>
    <x v="60"/>
    <n v="228"/>
    <x v="2"/>
    <x v="5"/>
    <x v="4"/>
    <x v="9"/>
    <x v="0"/>
    <x v="3"/>
  </r>
  <r>
    <n v="2"/>
    <d v="2016-01-20T00:00:00"/>
    <x v="2"/>
    <s v="PRA728"/>
    <x v="60"/>
    <n v="6505"/>
    <x v="2"/>
    <x v="5"/>
    <x v="4"/>
    <x v="9"/>
    <x v="0"/>
    <x v="3"/>
  </r>
  <r>
    <n v="3"/>
    <d v="2016-01-20T00:00:00"/>
    <x v="2"/>
    <s v="PRA737"/>
    <x v="60"/>
    <n v="2068"/>
    <x v="2"/>
    <x v="5"/>
    <x v="4"/>
    <x v="9"/>
    <x v="0"/>
    <x v="3"/>
  </r>
  <r>
    <n v="4"/>
    <d v="2016-01-20T00:00:00"/>
    <x v="2"/>
    <s v="PRA737"/>
    <x v="35"/>
    <n v="136"/>
    <x v="2"/>
    <x v="5"/>
    <x v="4"/>
    <x v="9"/>
    <x v="0"/>
    <x v="3"/>
  </r>
  <r>
    <n v="1"/>
    <d v="2016-01-21T00:00:00"/>
    <x v="0"/>
    <s v="MRNS645"/>
    <x v="51"/>
    <n v="93"/>
    <x v="1"/>
    <x v="3"/>
    <x v="3"/>
    <x v="9"/>
    <x v="0"/>
    <x v="3"/>
  </r>
  <r>
    <n v="2"/>
    <d v="2016-01-21T00:00:00"/>
    <x v="0"/>
    <s v="MRPCK646"/>
    <x v="51"/>
    <n v="35"/>
    <x v="1"/>
    <x v="4"/>
    <x v="3"/>
    <x v="9"/>
    <x v="0"/>
    <x v="3"/>
  </r>
  <r>
    <n v="3"/>
    <d v="2016-01-21T00:00:00"/>
    <x v="0"/>
    <s v="MR4MH647"/>
    <x v="63"/>
    <n v="6122"/>
    <x v="1"/>
    <x v="8"/>
    <x v="7"/>
    <x v="9"/>
    <x v="0"/>
    <x v="3"/>
  </r>
  <r>
    <n v="1"/>
    <d v="2016-01-21T00:00:00"/>
    <x v="2"/>
    <s v="PRA737"/>
    <x v="35"/>
    <n v="3099"/>
    <x v="2"/>
    <x v="5"/>
    <x v="4"/>
    <x v="9"/>
    <x v="0"/>
    <x v="3"/>
  </r>
  <r>
    <n v="2"/>
    <d v="2016-01-21T00:00:00"/>
    <x v="2"/>
    <s v="PRA737"/>
    <x v="67"/>
    <n v="4784"/>
    <x v="2"/>
    <x v="5"/>
    <x v="4"/>
    <x v="9"/>
    <x v="0"/>
    <x v="3"/>
  </r>
  <r>
    <n v="3"/>
    <d v="2016-01-21T00:00:00"/>
    <x v="2"/>
    <s v="PRA740"/>
    <x v="67"/>
    <n v="1880"/>
    <x v="2"/>
    <x v="5"/>
    <x v="4"/>
    <x v="9"/>
    <x v="0"/>
    <x v="3"/>
  </r>
  <r>
    <n v="1"/>
    <d v="2016-01-21T00:00:00"/>
    <x v="2"/>
    <s v="MRPNCP644"/>
    <x v="12"/>
    <n v="34"/>
    <x v="3"/>
    <x v="1"/>
    <x v="1"/>
    <x v="9"/>
    <x v="0"/>
    <x v="3"/>
  </r>
  <r>
    <n v="1"/>
    <d v="2016-01-22T00:00:00"/>
    <x v="0"/>
    <s v="MR4MH647"/>
    <x v="63"/>
    <n v="836"/>
    <x v="1"/>
    <x v="8"/>
    <x v="7"/>
    <x v="9"/>
    <x v="0"/>
    <x v="3"/>
  </r>
  <r>
    <n v="2"/>
    <d v="2016-01-22T00:00:00"/>
    <x v="0"/>
    <s v="MRPCK648"/>
    <x v="51"/>
    <n v="133"/>
    <x v="1"/>
    <x v="4"/>
    <x v="3"/>
    <x v="9"/>
    <x v="0"/>
    <x v="3"/>
  </r>
  <r>
    <n v="3"/>
    <d v="2016-01-22T00:00:00"/>
    <x v="0"/>
    <s v="MR4M649"/>
    <x v="66"/>
    <n v="3048"/>
    <x v="1"/>
    <x v="8"/>
    <x v="7"/>
    <x v="9"/>
    <x v="0"/>
    <x v="3"/>
  </r>
  <r>
    <n v="4"/>
    <d v="2016-01-22T00:00:00"/>
    <x v="0"/>
    <s v="MR4M650"/>
    <x v="66"/>
    <n v="2426"/>
    <x v="1"/>
    <x v="8"/>
    <x v="7"/>
    <x v="9"/>
    <x v="0"/>
    <x v="3"/>
  </r>
  <r>
    <n v="5"/>
    <d v="2016-01-22T00:00:00"/>
    <x v="0"/>
    <s v="MR4M650"/>
    <x v="59"/>
    <n v="4864"/>
    <x v="1"/>
    <x v="8"/>
    <x v="7"/>
    <x v="9"/>
    <x v="0"/>
    <x v="3"/>
  </r>
  <r>
    <n v="6"/>
    <d v="2016-01-22T00:00:00"/>
    <x v="0"/>
    <s v="MR4M651"/>
    <x v="59"/>
    <n v="1000"/>
    <x v="1"/>
    <x v="8"/>
    <x v="7"/>
    <x v="9"/>
    <x v="0"/>
    <x v="3"/>
  </r>
  <r>
    <n v="1"/>
    <d v="2016-01-22T00:00:00"/>
    <x v="2"/>
    <s v="PRA740"/>
    <x v="67"/>
    <n v="2297"/>
    <x v="2"/>
    <x v="5"/>
    <x v="4"/>
    <x v="9"/>
    <x v="0"/>
    <x v="3"/>
  </r>
  <r>
    <n v="2"/>
    <d v="2016-01-22T00:00:00"/>
    <x v="2"/>
    <s v="PRA740"/>
    <x v="69"/>
    <n v="3523"/>
    <x v="2"/>
    <x v="5"/>
    <x v="4"/>
    <x v="9"/>
    <x v="0"/>
    <x v="3"/>
  </r>
  <r>
    <n v="1"/>
    <d v="2016-01-22T00:00:00"/>
    <x v="2"/>
    <s v="MR4H612"/>
    <x v="74"/>
    <n v="24"/>
    <x v="4"/>
    <x v="0"/>
    <x v="0"/>
    <x v="9"/>
    <x v="0"/>
    <x v="3"/>
  </r>
  <r>
    <n v="2"/>
    <d v="2016-01-22T00:00:00"/>
    <x v="2"/>
    <s v="PRPCK735"/>
    <x v="71"/>
    <n v="283"/>
    <x v="4"/>
    <x v="4"/>
    <x v="3"/>
    <x v="9"/>
    <x v="0"/>
    <x v="3"/>
  </r>
  <r>
    <n v="3"/>
    <d v="2016-01-22T00:00:00"/>
    <x v="2"/>
    <s v="PR4M733"/>
    <x v="49"/>
    <n v="2552"/>
    <x v="4"/>
    <x v="8"/>
    <x v="7"/>
    <x v="9"/>
    <x v="0"/>
    <x v="3"/>
  </r>
  <r>
    <n v="4"/>
    <d v="2016-01-22T00:00:00"/>
    <x v="2"/>
    <s v="PR4M733"/>
    <x v="90"/>
    <n v="1373"/>
    <x v="4"/>
    <x v="8"/>
    <x v="7"/>
    <x v="9"/>
    <x v="0"/>
    <x v="3"/>
  </r>
  <r>
    <n v="1"/>
    <d v="2016-01-22T00:00:00"/>
    <x v="2"/>
    <s v="MRPNCP644"/>
    <x v="12"/>
    <n v="46"/>
    <x v="3"/>
    <x v="1"/>
    <x v="1"/>
    <x v="9"/>
    <x v="0"/>
    <x v="3"/>
  </r>
  <r>
    <n v="1"/>
    <d v="2016-01-23T00:00:00"/>
    <x v="0"/>
    <s v="MR4M651"/>
    <x v="59"/>
    <n v="185"/>
    <x v="1"/>
    <x v="8"/>
    <x v="7"/>
    <x v="9"/>
    <x v="0"/>
    <x v="3"/>
  </r>
  <r>
    <n v="2"/>
    <d v="2016-01-23T00:00:00"/>
    <x v="0"/>
    <s v="I/F4M651"/>
    <x v="59"/>
    <n v="59"/>
    <x v="1"/>
    <x v="26"/>
    <x v="2"/>
    <x v="9"/>
    <x v="0"/>
    <x v="3"/>
  </r>
  <r>
    <n v="3"/>
    <d v="2016-01-23T00:00:00"/>
    <x v="0"/>
    <s v="I/F4M651"/>
    <x v="61"/>
    <n v="61"/>
    <x v="1"/>
    <x v="26"/>
    <x v="2"/>
    <x v="9"/>
    <x v="0"/>
    <x v="3"/>
  </r>
  <r>
    <n v="4"/>
    <d v="2016-01-23T00:00:00"/>
    <x v="0"/>
    <s v="MRPCK652"/>
    <x v="51"/>
    <n v="185"/>
    <x v="1"/>
    <x v="4"/>
    <x v="3"/>
    <x v="9"/>
    <x v="0"/>
    <x v="3"/>
  </r>
  <r>
    <n v="5"/>
    <d v="2016-01-23T00:00:00"/>
    <x v="0"/>
    <s v="I/FPCK/4H"/>
    <x v="92"/>
    <n v="82"/>
    <x v="1"/>
    <x v="23"/>
    <x v="2"/>
    <x v="9"/>
    <x v="0"/>
    <x v="3"/>
  </r>
  <r>
    <n v="6"/>
    <d v="2016-01-23T00:00:00"/>
    <x v="0"/>
    <s v="MR4H653"/>
    <x v="92"/>
    <n v="5644"/>
    <x v="1"/>
    <x v="0"/>
    <x v="0"/>
    <x v="9"/>
    <x v="0"/>
    <x v="3"/>
  </r>
  <r>
    <n v="7"/>
    <d v="2016-01-23T00:00:00"/>
    <x v="0"/>
    <s v="MR4H653"/>
    <x v="70"/>
    <n v="3481"/>
    <x v="1"/>
    <x v="0"/>
    <x v="0"/>
    <x v="9"/>
    <x v="0"/>
    <x v="3"/>
  </r>
  <r>
    <n v="1"/>
    <d v="2016-01-23T00:00:00"/>
    <x v="0"/>
    <s v="MR4H612"/>
    <x v="77"/>
    <n v="146"/>
    <x v="5"/>
    <x v="0"/>
    <x v="0"/>
    <x v="9"/>
    <x v="0"/>
    <x v="3"/>
  </r>
  <r>
    <n v="1"/>
    <d v="2016-01-23T00:00:00"/>
    <x v="2"/>
    <s v="PRA740"/>
    <x v="69"/>
    <n v="1319"/>
    <x v="2"/>
    <x v="5"/>
    <x v="4"/>
    <x v="9"/>
    <x v="0"/>
    <x v="3"/>
  </r>
  <r>
    <n v="2"/>
    <d v="2016-01-23T00:00:00"/>
    <x v="2"/>
    <s v="PR0S742"/>
    <x v="51"/>
    <n v="494"/>
    <x v="2"/>
    <x v="12"/>
    <x v="3"/>
    <x v="9"/>
    <x v="0"/>
    <x v="3"/>
  </r>
  <r>
    <n v="3"/>
    <d v="2016-01-23T00:00:00"/>
    <x v="2"/>
    <s v="I/FSK0/MS"/>
    <x v="76"/>
    <n v="19"/>
    <x v="2"/>
    <x v="29"/>
    <x v="2"/>
    <x v="9"/>
    <x v="0"/>
    <x v="3"/>
  </r>
  <r>
    <n v="4"/>
    <d v="2016-01-23T00:00:00"/>
    <x v="2"/>
    <s v="PRPCK735"/>
    <x v="51"/>
    <n v="183"/>
    <x v="2"/>
    <x v="4"/>
    <x v="3"/>
    <x v="9"/>
    <x v="0"/>
    <x v="3"/>
  </r>
  <r>
    <n v="5"/>
    <d v="2016-01-23T00:00:00"/>
    <x v="2"/>
    <s v="I/FPCK/4H"/>
    <x v="70"/>
    <n v="68"/>
    <x v="2"/>
    <x v="23"/>
    <x v="2"/>
    <x v="9"/>
    <x v="0"/>
    <x v="3"/>
  </r>
  <r>
    <n v="1"/>
    <d v="2016-01-23T00:00:00"/>
    <x v="2"/>
    <s v="PR4M733"/>
    <x v="49"/>
    <n v="1492"/>
    <x v="4"/>
    <x v="8"/>
    <x v="7"/>
    <x v="9"/>
    <x v="0"/>
    <x v="3"/>
  </r>
  <r>
    <n v="2"/>
    <d v="2016-01-23T00:00:00"/>
    <x v="2"/>
    <s v="PR4M733"/>
    <x v="75"/>
    <n v="1486"/>
    <x v="4"/>
    <x v="8"/>
    <x v="7"/>
    <x v="9"/>
    <x v="0"/>
    <x v="3"/>
  </r>
  <r>
    <n v="3"/>
    <d v="2016-01-23T00:00:00"/>
    <x v="2"/>
    <s v="PR4M724"/>
    <x v="75"/>
    <n v="1297"/>
    <x v="4"/>
    <x v="8"/>
    <x v="7"/>
    <x v="9"/>
    <x v="0"/>
    <x v="3"/>
  </r>
  <r>
    <n v="4"/>
    <d v="2016-01-23T00:00:00"/>
    <x v="2"/>
    <s v="PR4M724"/>
    <x v="44"/>
    <n v="715"/>
    <x v="4"/>
    <x v="8"/>
    <x v="7"/>
    <x v="9"/>
    <x v="0"/>
    <x v="3"/>
  </r>
  <r>
    <n v="5"/>
    <d v="2016-01-23T00:00:00"/>
    <x v="2"/>
    <s v="I/F4M/PCK"/>
    <x v="75"/>
    <n v="880"/>
    <x v="4"/>
    <x v="26"/>
    <x v="2"/>
    <x v="9"/>
    <x v="0"/>
    <x v="3"/>
  </r>
  <r>
    <n v="6"/>
    <d v="2016-01-23T00:00:00"/>
    <x v="2"/>
    <s v="PRPCK735"/>
    <x v="71"/>
    <n v="17"/>
    <x v="4"/>
    <x v="4"/>
    <x v="3"/>
    <x v="9"/>
    <x v="0"/>
    <x v="3"/>
  </r>
  <r>
    <n v="7"/>
    <d v="2016-01-23T00:00:00"/>
    <x v="2"/>
    <s v="I/FPCK/4H"/>
    <x v="74"/>
    <n v="29"/>
    <x v="4"/>
    <x v="23"/>
    <x v="2"/>
    <x v="9"/>
    <x v="0"/>
    <x v="3"/>
  </r>
  <r>
    <n v="8"/>
    <d v="2016-01-23T00:00:00"/>
    <x v="2"/>
    <s v="PR4H743"/>
    <x v="72"/>
    <n v="1433"/>
    <x v="4"/>
    <x v="0"/>
    <x v="0"/>
    <x v="9"/>
    <x v="0"/>
    <x v="3"/>
  </r>
  <r>
    <n v="9"/>
    <d v="2016-01-23T00:00:00"/>
    <x v="2"/>
    <s v="PR4H723"/>
    <x v="72"/>
    <n v="420"/>
    <x v="4"/>
    <x v="0"/>
    <x v="0"/>
    <x v="9"/>
    <x v="0"/>
    <x v="3"/>
  </r>
  <r>
    <n v="10"/>
    <d v="2016-01-23T00:00:00"/>
    <x v="2"/>
    <s v="MR4H653"/>
    <x v="72"/>
    <n v="817"/>
    <x v="4"/>
    <x v="0"/>
    <x v="0"/>
    <x v="9"/>
    <x v="0"/>
    <x v="3"/>
  </r>
  <r>
    <n v="1"/>
    <d v="2016-01-23T00:00:00"/>
    <x v="2"/>
    <s v="I/F4M/PCK"/>
    <x v="12"/>
    <n v="61"/>
    <x v="3"/>
    <x v="26"/>
    <x v="2"/>
    <x v="9"/>
    <x v="0"/>
    <x v="3"/>
  </r>
  <r>
    <n v="1"/>
    <d v="2016-01-24T00:00:00"/>
    <x v="0"/>
    <s v="MR4H654"/>
    <x v="70"/>
    <n v="68"/>
    <x v="1"/>
    <x v="0"/>
    <x v="0"/>
    <x v="9"/>
    <x v="0"/>
    <x v="3"/>
  </r>
  <r>
    <n v="2"/>
    <d v="2016-01-24T00:00:00"/>
    <x v="0"/>
    <s v="MRPNCP657"/>
    <x v="61"/>
    <n v="2387"/>
    <x v="1"/>
    <x v="1"/>
    <x v="1"/>
    <x v="9"/>
    <x v="0"/>
    <x v="3"/>
  </r>
  <r>
    <n v="1"/>
    <d v="2016-01-24T00:00:00"/>
    <x v="0"/>
    <s v="MR4H612"/>
    <x v="66"/>
    <n v="1727"/>
    <x v="5"/>
    <x v="0"/>
    <x v="0"/>
    <x v="9"/>
    <x v="0"/>
    <x v="3"/>
  </r>
  <r>
    <n v="2"/>
    <d v="2016-01-24T00:00:00"/>
    <x v="0"/>
    <s v="PR4H712"/>
    <x v="66"/>
    <n v="856"/>
    <x v="5"/>
    <x v="0"/>
    <x v="0"/>
    <x v="9"/>
    <x v="0"/>
    <x v="3"/>
  </r>
  <r>
    <n v="1"/>
    <d v="2016-01-24T00:00:00"/>
    <x v="2"/>
    <s v="MR4H653"/>
    <x v="72"/>
    <n v="470"/>
    <x v="4"/>
    <x v="0"/>
    <x v="0"/>
    <x v="9"/>
    <x v="0"/>
    <x v="3"/>
  </r>
  <r>
    <n v="2"/>
    <d v="2016-01-24T00:00:00"/>
    <x v="2"/>
    <s v="MR4H653"/>
    <x v="74"/>
    <n v="2512"/>
    <x v="4"/>
    <x v="0"/>
    <x v="0"/>
    <x v="9"/>
    <x v="0"/>
    <x v="3"/>
  </r>
  <r>
    <n v="3"/>
    <d v="2016-01-24T00:00:00"/>
    <x v="2"/>
    <s v="MR4H654"/>
    <x v="74"/>
    <n v="653"/>
    <x v="4"/>
    <x v="0"/>
    <x v="0"/>
    <x v="9"/>
    <x v="0"/>
    <x v="3"/>
  </r>
  <r>
    <n v="4"/>
    <d v="2016-01-24T00:00:00"/>
    <x v="2"/>
    <s v="MR4H654"/>
    <x v="82"/>
    <n v="69"/>
    <x v="4"/>
    <x v="0"/>
    <x v="0"/>
    <x v="9"/>
    <x v="0"/>
    <x v="3"/>
  </r>
  <r>
    <n v="1"/>
    <d v="2016-01-24T00:00:00"/>
    <x v="2"/>
    <s v="MRPNCP657"/>
    <x v="12"/>
    <n v="2387"/>
    <x v="3"/>
    <x v="1"/>
    <x v="1"/>
    <x v="9"/>
    <x v="0"/>
    <x v="3"/>
  </r>
  <r>
    <n v="1"/>
    <d v="2016-01-25T00:00:00"/>
    <x v="0"/>
    <s v="MRNS658"/>
    <x v="13"/>
    <n v="540"/>
    <x v="1"/>
    <x v="3"/>
    <x v="3"/>
    <x v="9"/>
    <x v="0"/>
    <x v="3"/>
  </r>
  <r>
    <n v="2"/>
    <d v="2016-01-25T00:00:00"/>
    <x v="0"/>
    <s v="MR0S659"/>
    <x v="13"/>
    <n v="832"/>
    <x v="1"/>
    <x v="12"/>
    <x v="3"/>
    <x v="9"/>
    <x v="0"/>
    <x v="3"/>
  </r>
  <r>
    <n v="3"/>
    <d v="2016-01-25T00:00:00"/>
    <x v="0"/>
    <s v="MRA660"/>
    <x v="60"/>
    <n v="2547"/>
    <x v="1"/>
    <x v="18"/>
    <x v="4"/>
    <x v="9"/>
    <x v="0"/>
    <x v="3"/>
  </r>
  <r>
    <n v="1"/>
    <d v="2016-01-25T00:00:00"/>
    <x v="0"/>
    <s v="PR4H712"/>
    <x v="66"/>
    <n v="750"/>
    <x v="5"/>
    <x v="0"/>
    <x v="0"/>
    <x v="9"/>
    <x v="0"/>
    <x v="3"/>
  </r>
  <r>
    <n v="2"/>
    <d v="2016-01-25T00:00:00"/>
    <x v="0"/>
    <s v="PR4H712"/>
    <x v="68"/>
    <n v="295"/>
    <x v="5"/>
    <x v="0"/>
    <x v="0"/>
    <x v="9"/>
    <x v="0"/>
    <x v="3"/>
  </r>
  <r>
    <n v="3"/>
    <d v="2016-01-25T00:00:00"/>
    <x v="0"/>
    <s v="PR4H743"/>
    <x v="68"/>
    <n v="3173"/>
    <x v="5"/>
    <x v="0"/>
    <x v="0"/>
    <x v="9"/>
    <x v="0"/>
    <x v="3"/>
  </r>
  <r>
    <n v="1"/>
    <d v="2016-01-25T00:00:00"/>
    <x v="2"/>
    <s v="MR4H654"/>
    <x v="82"/>
    <n v="951"/>
    <x v="4"/>
    <x v="0"/>
    <x v="0"/>
    <x v="9"/>
    <x v="0"/>
    <x v="3"/>
  </r>
  <r>
    <n v="2"/>
    <d v="2016-01-25T00:00:00"/>
    <x v="2"/>
    <s v="MR4H653"/>
    <x v="82"/>
    <n v="961"/>
    <x v="4"/>
    <x v="0"/>
    <x v="0"/>
    <x v="9"/>
    <x v="0"/>
    <x v="3"/>
  </r>
  <r>
    <n v="1"/>
    <d v="2016-01-25T00:00:00"/>
    <x v="2"/>
    <s v="MRPNCP657"/>
    <x v="61"/>
    <n v="2673"/>
    <x v="3"/>
    <x v="1"/>
    <x v="1"/>
    <x v="9"/>
    <x v="0"/>
    <x v="3"/>
  </r>
  <r>
    <n v="1"/>
    <d v="2016-01-26T00:00:00"/>
    <x v="0"/>
    <s v="MRA660"/>
    <x v="60"/>
    <n v="4735"/>
    <x v="1"/>
    <x v="18"/>
    <x v="4"/>
    <x v="9"/>
    <x v="0"/>
    <x v="3"/>
  </r>
  <r>
    <n v="2"/>
    <d v="2016-01-26T00:00:00"/>
    <x v="0"/>
    <s v="MRA661"/>
    <x v="60"/>
    <n v="6533"/>
    <x v="1"/>
    <x v="18"/>
    <x v="4"/>
    <x v="9"/>
    <x v="0"/>
    <x v="3"/>
  </r>
  <r>
    <n v="3"/>
    <d v="2016-01-26T00:00:00"/>
    <x v="0"/>
    <s v="MRA661"/>
    <x v="35"/>
    <n v="654"/>
    <x v="1"/>
    <x v="18"/>
    <x v="4"/>
    <x v="9"/>
    <x v="0"/>
    <x v="3"/>
  </r>
  <r>
    <n v="4"/>
    <d v="2016-01-26T00:00:00"/>
    <x v="0"/>
    <s v="MRA662"/>
    <x v="35"/>
    <n v="260"/>
    <x v="1"/>
    <x v="18"/>
    <x v="4"/>
    <x v="9"/>
    <x v="0"/>
    <x v="3"/>
  </r>
  <r>
    <n v="1"/>
    <d v="2016-01-26T00:00:00"/>
    <x v="0"/>
    <s v="PR4H743"/>
    <x v="60"/>
    <n v="3399"/>
    <x v="5"/>
    <x v="0"/>
    <x v="0"/>
    <x v="9"/>
    <x v="0"/>
    <x v="3"/>
  </r>
  <r>
    <n v="2"/>
    <d v="2016-01-26T00:00:00"/>
    <x v="0"/>
    <s v="PR4H743"/>
    <x v="70"/>
    <n v="448"/>
    <x v="5"/>
    <x v="0"/>
    <x v="0"/>
    <x v="9"/>
    <x v="0"/>
    <x v="3"/>
  </r>
  <r>
    <n v="1"/>
    <d v="2016-01-26T00:00:00"/>
    <x v="2"/>
    <s v="MR4H653"/>
    <x v="82"/>
    <n v="672"/>
    <x v="4"/>
    <x v="0"/>
    <x v="0"/>
    <x v="9"/>
    <x v="0"/>
    <x v="3"/>
  </r>
  <r>
    <n v="2"/>
    <d v="2016-01-26T00:00:00"/>
    <x v="2"/>
    <s v="PR4H743"/>
    <x v="82"/>
    <n v="361"/>
    <x v="4"/>
    <x v="0"/>
    <x v="0"/>
    <x v="9"/>
    <x v="0"/>
    <x v="3"/>
  </r>
  <r>
    <n v="3"/>
    <d v="2016-01-26T00:00:00"/>
    <x v="2"/>
    <s v="PR4H743"/>
    <x v="73"/>
    <n v="1159"/>
    <x v="4"/>
    <x v="0"/>
    <x v="0"/>
    <x v="9"/>
    <x v="0"/>
    <x v="3"/>
  </r>
  <r>
    <n v="4"/>
    <d v="2016-01-26T00:00:00"/>
    <x v="2"/>
    <s v="PR4H743"/>
    <x v="85"/>
    <n v="1234"/>
    <x v="4"/>
    <x v="0"/>
    <x v="0"/>
    <x v="9"/>
    <x v="0"/>
    <x v="3"/>
  </r>
  <r>
    <n v="1"/>
    <d v="2016-01-26T00:00:00"/>
    <x v="2"/>
    <s v="LINE FLUSH "/>
    <x v="61"/>
    <n v="45"/>
    <x v="3"/>
    <x v="21"/>
    <x v="1"/>
    <x v="9"/>
    <x v="0"/>
    <x v="3"/>
  </r>
  <r>
    <n v="1"/>
    <d v="2016-01-27T00:00:00"/>
    <x v="0"/>
    <s v="MRA662"/>
    <x v="35"/>
    <n v="1527"/>
    <x v="1"/>
    <x v="18"/>
    <x v="4"/>
    <x v="9"/>
    <x v="0"/>
    <x v="3"/>
  </r>
  <r>
    <n v="2"/>
    <d v="2016-01-27T00:00:00"/>
    <x v="0"/>
    <s v="MR0S663"/>
    <x v="13"/>
    <n v="848"/>
    <x v="1"/>
    <x v="12"/>
    <x v="3"/>
    <x v="9"/>
    <x v="0"/>
    <x v="3"/>
  </r>
  <r>
    <n v="3"/>
    <d v="2016-01-27T00:00:00"/>
    <x v="0"/>
    <s v="MRPNCP664"/>
    <x v="12"/>
    <n v="3666"/>
    <x v="1"/>
    <x v="1"/>
    <x v="1"/>
    <x v="9"/>
    <x v="0"/>
    <x v="3"/>
  </r>
  <r>
    <n v="4"/>
    <d v="2016-01-27T00:00:00"/>
    <x v="0"/>
    <s v="MRPNCP665"/>
    <x v="12"/>
    <n v="701"/>
    <x v="1"/>
    <x v="1"/>
    <x v="1"/>
    <x v="9"/>
    <x v="0"/>
    <x v="3"/>
  </r>
  <r>
    <n v="1"/>
    <d v="2016-01-27T00:00:00"/>
    <x v="2"/>
    <s v="I/F"/>
    <x v="86"/>
    <n v="71"/>
    <x v="2"/>
    <x v="20"/>
    <x v="2"/>
    <x v="9"/>
    <x v="0"/>
    <x v="3"/>
  </r>
  <r>
    <n v="2"/>
    <d v="2016-01-27T00:00:00"/>
    <x v="2"/>
    <s v="MR4H654"/>
    <x v="70"/>
    <n v="1744"/>
    <x v="2"/>
    <x v="0"/>
    <x v="0"/>
    <x v="9"/>
    <x v="0"/>
    <x v="3"/>
  </r>
  <r>
    <n v="3"/>
    <d v="2016-01-27T00:00:00"/>
    <x v="2"/>
    <s v="PR4H745"/>
    <x v="70"/>
    <n v="939"/>
    <x v="2"/>
    <x v="0"/>
    <x v="0"/>
    <x v="9"/>
    <x v="0"/>
    <x v="3"/>
  </r>
  <r>
    <n v="4"/>
    <d v="2016-01-27T00:00:00"/>
    <x v="2"/>
    <s v="PRPCK747"/>
    <x v="13"/>
    <n v="98"/>
    <x v="2"/>
    <x v="4"/>
    <x v="3"/>
    <x v="9"/>
    <x v="0"/>
    <x v="3"/>
  </r>
  <r>
    <n v="5"/>
    <d v="2016-01-27T00:00:00"/>
    <x v="2"/>
    <s v="PRNS746"/>
    <x v="13"/>
    <n v="328"/>
    <x v="2"/>
    <x v="3"/>
    <x v="3"/>
    <x v="9"/>
    <x v="0"/>
    <x v="3"/>
  </r>
  <r>
    <n v="6"/>
    <d v="2016-01-27T00:00:00"/>
    <x v="2"/>
    <s v="PRNS746"/>
    <x v="51"/>
    <n v="743"/>
    <x v="2"/>
    <x v="3"/>
    <x v="3"/>
    <x v="9"/>
    <x v="0"/>
    <x v="3"/>
  </r>
  <r>
    <n v="7"/>
    <d v="2016-01-27T00:00:00"/>
    <x v="2"/>
    <s v="PR0S744"/>
    <x v="51"/>
    <n v="450"/>
    <x v="2"/>
    <x v="12"/>
    <x v="3"/>
    <x v="9"/>
    <x v="0"/>
    <x v="3"/>
  </r>
  <r>
    <n v="8"/>
    <d v="2016-01-27T00:00:00"/>
    <x v="2"/>
    <s v="PR0S750"/>
    <x v="51"/>
    <n v="618"/>
    <x v="2"/>
    <x v="12"/>
    <x v="3"/>
    <x v="9"/>
    <x v="0"/>
    <x v="3"/>
  </r>
  <r>
    <n v="9"/>
    <d v="2016-01-27T00:00:00"/>
    <x v="2"/>
    <s v="PRA751"/>
    <x v="67"/>
    <n v="3230"/>
    <x v="2"/>
    <x v="5"/>
    <x v="4"/>
    <x v="9"/>
    <x v="0"/>
    <x v="3"/>
  </r>
  <r>
    <n v="1"/>
    <d v="2016-01-27T00:00:00"/>
    <x v="2"/>
    <s v="PR4H745"/>
    <x v="85"/>
    <n v="1149"/>
    <x v="4"/>
    <x v="0"/>
    <x v="0"/>
    <x v="9"/>
    <x v="0"/>
    <x v="3"/>
  </r>
  <r>
    <n v="2"/>
    <d v="2016-01-27T00:00:00"/>
    <x v="2"/>
    <s v="PRPCK747"/>
    <x v="71"/>
    <n v="26"/>
    <x v="4"/>
    <x v="4"/>
    <x v="3"/>
    <x v="9"/>
    <x v="0"/>
    <x v="3"/>
  </r>
  <r>
    <n v="1"/>
    <d v="2016-01-28T00:00:00"/>
    <x v="0"/>
    <s v="MR4H670"/>
    <x v="70"/>
    <n v="3094"/>
    <x v="1"/>
    <x v="0"/>
    <x v="0"/>
    <x v="9"/>
    <x v="0"/>
    <x v="3"/>
  </r>
  <r>
    <n v="1"/>
    <d v="2016-01-28T00:00:00"/>
    <x v="2"/>
    <s v="PRA751"/>
    <x v="67"/>
    <n v="2342"/>
    <x v="2"/>
    <x v="5"/>
    <x v="4"/>
    <x v="9"/>
    <x v="0"/>
    <x v="3"/>
  </r>
  <r>
    <n v="1"/>
    <d v="2016-01-28T00:00:00"/>
    <x v="2"/>
    <s v="MRPNCP667"/>
    <x v="84"/>
    <n v="51"/>
    <x v="3"/>
    <x v="1"/>
    <x v="1"/>
    <x v="9"/>
    <x v="0"/>
    <x v="3"/>
  </r>
  <r>
    <n v="1"/>
    <d v="2016-01-29T00:00:00"/>
    <x v="0"/>
    <s v="MR4H670"/>
    <x v="70"/>
    <n v="2323"/>
    <x v="1"/>
    <x v="0"/>
    <x v="0"/>
    <x v="9"/>
    <x v="0"/>
    <x v="3"/>
  </r>
  <r>
    <n v="2"/>
    <d v="2016-01-29T00:00:00"/>
    <x v="0"/>
    <s v="MR4H670"/>
    <x v="64"/>
    <n v="1129"/>
    <x v="1"/>
    <x v="0"/>
    <x v="0"/>
    <x v="9"/>
    <x v="0"/>
    <x v="3"/>
  </r>
  <r>
    <n v="3"/>
    <d v="2016-01-29T00:00:00"/>
    <x v="0"/>
    <s v="MR4H671"/>
    <x v="64"/>
    <n v="3652"/>
    <x v="1"/>
    <x v="0"/>
    <x v="0"/>
    <x v="9"/>
    <x v="0"/>
    <x v="3"/>
  </r>
  <r>
    <n v="1"/>
    <d v="2016-01-29T00:00:00"/>
    <x v="2"/>
    <s v="PRA751"/>
    <x v="69"/>
    <n v="2270"/>
    <x v="2"/>
    <x v="5"/>
    <x v="4"/>
    <x v="9"/>
    <x v="0"/>
    <x v="3"/>
  </r>
  <r>
    <n v="1"/>
    <d v="2016-01-30T00:00:00"/>
    <x v="0"/>
    <s v="MR4H671"/>
    <x v="64"/>
    <n v="61"/>
    <x v="1"/>
    <x v="0"/>
    <x v="0"/>
    <x v="9"/>
    <x v="0"/>
    <x v="3"/>
  </r>
  <r>
    <n v="2"/>
    <d v="2016-01-30T00:00:00"/>
    <x v="0"/>
    <s v="MRPCK672"/>
    <x v="51"/>
    <n v="259"/>
    <x v="1"/>
    <x v="4"/>
    <x v="3"/>
    <x v="9"/>
    <x v="0"/>
    <x v="3"/>
  </r>
  <r>
    <n v="3"/>
    <d v="2016-01-30T00:00:00"/>
    <x v="0"/>
    <s v="I/FPCK/4M"/>
    <x v="61"/>
    <n v="30"/>
    <x v="1"/>
    <x v="23"/>
    <x v="2"/>
    <x v="9"/>
    <x v="0"/>
    <x v="3"/>
  </r>
  <r>
    <n v="4"/>
    <d v="2016-01-30T00:00:00"/>
    <x v="0"/>
    <s v="MR4M673"/>
    <x v="68"/>
    <n v="5851"/>
    <x v="1"/>
    <x v="8"/>
    <x v="7"/>
    <x v="9"/>
    <x v="0"/>
    <x v="3"/>
  </r>
  <r>
    <n v="5"/>
    <d v="2016-01-30T00:00:00"/>
    <x v="0"/>
    <s v="MR4M673"/>
    <x v="32"/>
    <n v="1580"/>
    <x v="1"/>
    <x v="8"/>
    <x v="7"/>
    <x v="9"/>
    <x v="0"/>
    <x v="3"/>
  </r>
  <r>
    <n v="6"/>
    <d v="2016-01-30T00:00:00"/>
    <x v="0"/>
    <s v="MR4M674"/>
    <x v="32"/>
    <n v="4079"/>
    <x v="1"/>
    <x v="8"/>
    <x v="7"/>
    <x v="9"/>
    <x v="0"/>
    <x v="3"/>
  </r>
  <r>
    <n v="7"/>
    <d v="2016-01-30T00:00:00"/>
    <x v="0"/>
    <s v="I/F4M/PCK"/>
    <x v="61"/>
    <n v="40"/>
    <x v="1"/>
    <x v="26"/>
    <x v="2"/>
    <x v="9"/>
    <x v="0"/>
    <x v="3"/>
  </r>
  <r>
    <n v="8"/>
    <d v="2016-01-30T00:00:00"/>
    <x v="0"/>
    <s v="MRPCK675"/>
    <x v="51"/>
    <n v="82"/>
    <x v="1"/>
    <x v="4"/>
    <x v="3"/>
    <x v="9"/>
    <x v="0"/>
    <x v="3"/>
  </r>
  <r>
    <n v="9"/>
    <d v="2016-01-30T00:00:00"/>
    <x v="0"/>
    <s v="MRNS676"/>
    <x v="51"/>
    <n v="102"/>
    <x v="1"/>
    <x v="3"/>
    <x v="3"/>
    <x v="9"/>
    <x v="0"/>
    <x v="3"/>
  </r>
  <r>
    <n v="10"/>
    <d v="2016-01-30T00:00:00"/>
    <x v="0"/>
    <s v="MRPNCP677"/>
    <x v="61"/>
    <n v="174"/>
    <x v="1"/>
    <x v="1"/>
    <x v="1"/>
    <x v="9"/>
    <x v="0"/>
    <x v="3"/>
  </r>
  <r>
    <n v="1"/>
    <d v="2016-01-30T00:00:00"/>
    <x v="2"/>
    <s v="PRA751"/>
    <x v="69"/>
    <n v="1584"/>
    <x v="2"/>
    <x v="5"/>
    <x v="4"/>
    <x v="9"/>
    <x v="0"/>
    <x v="3"/>
  </r>
  <r>
    <n v="2"/>
    <d v="2016-01-30T00:00:00"/>
    <x v="2"/>
    <s v="PRA752"/>
    <x v="69"/>
    <n v="1390"/>
    <x v="2"/>
    <x v="5"/>
    <x v="4"/>
    <x v="9"/>
    <x v="0"/>
    <x v="3"/>
  </r>
  <r>
    <n v="1"/>
    <d v="2016-01-30T00:00:00"/>
    <x v="2"/>
    <s v="I/FPCK/4M"/>
    <x v="61"/>
    <n v="30"/>
    <x v="3"/>
    <x v="23"/>
    <x v="2"/>
    <x v="9"/>
    <x v="0"/>
    <x v="3"/>
  </r>
  <r>
    <n v="2"/>
    <d v="2016-01-30T00:00:00"/>
    <x v="2"/>
    <s v="I/F 4M/PCK"/>
    <x v="61"/>
    <n v="40"/>
    <x v="3"/>
    <x v="9"/>
    <x v="2"/>
    <x v="9"/>
    <x v="0"/>
    <x v="3"/>
  </r>
  <r>
    <n v="3"/>
    <d v="2016-01-30T00:00:00"/>
    <x v="2"/>
    <s v="MRPNCP677"/>
    <x v="61"/>
    <n v="174"/>
    <x v="3"/>
    <x v="1"/>
    <x v="1"/>
    <x v="9"/>
    <x v="0"/>
    <x v="3"/>
  </r>
  <r>
    <n v="1"/>
    <d v="2016-01-31T00:00:00"/>
    <x v="0"/>
    <s v="MRNS678"/>
    <x v="51"/>
    <n v="34"/>
    <x v="1"/>
    <x v="3"/>
    <x v="3"/>
    <x v="9"/>
    <x v="0"/>
    <x v="3"/>
  </r>
  <r>
    <n v="2"/>
    <d v="2016-01-31T00:00:00"/>
    <x v="0"/>
    <s v="MRPCK679"/>
    <x v="51"/>
    <n v="75"/>
    <x v="1"/>
    <x v="4"/>
    <x v="3"/>
    <x v="9"/>
    <x v="0"/>
    <x v="3"/>
  </r>
  <r>
    <n v="1"/>
    <d v="2016-01-31T00:00:00"/>
    <x v="2"/>
    <s v="PRA752"/>
    <x v="69"/>
    <n v="1273"/>
    <x v="2"/>
    <x v="5"/>
    <x v="4"/>
    <x v="9"/>
    <x v="0"/>
    <x v="3"/>
  </r>
  <r>
    <n v="2"/>
    <d v="2016-01-31T00:00:00"/>
    <x v="2"/>
    <s v="PRA752"/>
    <x v="35"/>
    <n v="3087"/>
    <x v="2"/>
    <x v="5"/>
    <x v="4"/>
    <x v="9"/>
    <x v="0"/>
    <x v="3"/>
  </r>
  <r>
    <n v="3"/>
    <d v="2016-01-31T00:00:00"/>
    <x v="2"/>
    <s v="PRA752"/>
    <x v="60"/>
    <n v="4260"/>
    <x v="2"/>
    <x v="5"/>
    <x v="4"/>
    <x v="9"/>
    <x v="0"/>
    <x v="3"/>
  </r>
  <r>
    <n v="4"/>
    <d v="2016-01-31T00:00:00"/>
    <x v="2"/>
    <s v="PRA757"/>
    <x v="60"/>
    <n v="383"/>
    <x v="2"/>
    <x v="5"/>
    <x v="4"/>
    <x v="9"/>
    <x v="0"/>
    <x v="3"/>
  </r>
  <r>
    <n v="1"/>
    <d v="2016-01-31T00:00:00"/>
    <x v="2"/>
    <s v="MRPNCP677"/>
    <x v="61"/>
    <n v="4421"/>
    <x v="3"/>
    <x v="1"/>
    <x v="1"/>
    <x v="9"/>
    <x v="0"/>
    <x v="3"/>
  </r>
  <r>
    <n v="1"/>
    <d v="2016-02-01T00:00:00"/>
    <x v="0"/>
    <s v="MR4H680"/>
    <x v="64"/>
    <n v="1737"/>
    <x v="1"/>
    <x v="0"/>
    <x v="0"/>
    <x v="10"/>
    <x v="0"/>
    <x v="3"/>
  </r>
  <r>
    <n v="1"/>
    <d v="2016-02-01T00:00:00"/>
    <x v="2"/>
    <s v="PR4H743"/>
    <x v="63"/>
    <n v="45"/>
    <x v="5"/>
    <x v="0"/>
    <x v="0"/>
    <x v="10"/>
    <x v="0"/>
    <x v="3"/>
  </r>
  <r>
    <n v="2"/>
    <d v="2016-02-01T00:00:00"/>
    <x v="2"/>
    <s v="PR4H745"/>
    <x v="63"/>
    <n v="1862"/>
    <x v="5"/>
    <x v="0"/>
    <x v="0"/>
    <x v="10"/>
    <x v="0"/>
    <x v="3"/>
  </r>
  <r>
    <n v="3"/>
    <d v="2016-02-01T00:00:00"/>
    <x v="2"/>
    <s v="PR4H745"/>
    <x v="66"/>
    <n v="1180"/>
    <x v="5"/>
    <x v="0"/>
    <x v="0"/>
    <x v="10"/>
    <x v="0"/>
    <x v="3"/>
  </r>
  <r>
    <n v="1"/>
    <d v="2016-02-01T00:00:00"/>
    <x v="2"/>
    <s v="PRA757"/>
    <x v="60"/>
    <n v="3222"/>
    <x v="2"/>
    <x v="5"/>
    <x v="4"/>
    <x v="10"/>
    <x v="0"/>
    <x v="3"/>
  </r>
  <r>
    <n v="2"/>
    <d v="2016-02-01T00:00:00"/>
    <x v="2"/>
    <s v="PR0S758/PRPCK747"/>
    <x v="51"/>
    <n v="724"/>
    <x v="2"/>
    <x v="12"/>
    <x v="3"/>
    <x v="10"/>
    <x v="0"/>
    <x v="3"/>
  </r>
  <r>
    <n v="1"/>
    <d v="2016-02-02T00:00:00"/>
    <x v="2"/>
    <s v="PR4H745"/>
    <x v="66"/>
    <n v="688"/>
    <x v="5"/>
    <x v="0"/>
    <x v="0"/>
    <x v="10"/>
    <x v="0"/>
    <x v="3"/>
  </r>
  <r>
    <n v="2"/>
    <d v="2016-02-02T00:00:00"/>
    <x v="2"/>
    <s v="PR4H759"/>
    <x v="66"/>
    <n v="1153"/>
    <x v="5"/>
    <x v="0"/>
    <x v="0"/>
    <x v="10"/>
    <x v="0"/>
    <x v="3"/>
  </r>
  <r>
    <n v="3"/>
    <d v="2016-02-02T00:00:00"/>
    <x v="2"/>
    <s v="PR4H759"/>
    <x v="70"/>
    <n v="862"/>
    <x v="5"/>
    <x v="0"/>
    <x v="0"/>
    <x v="10"/>
    <x v="0"/>
    <x v="3"/>
  </r>
  <r>
    <n v="4"/>
    <d v="2016-02-02T00:00:00"/>
    <x v="0"/>
    <s v="MR4H680/682"/>
    <x v="70"/>
    <n v="478"/>
    <x v="5"/>
    <x v="0"/>
    <x v="0"/>
    <x v="10"/>
    <x v="0"/>
    <x v="3"/>
  </r>
  <r>
    <n v="5"/>
    <d v="2016-02-02T00:00:00"/>
    <x v="0"/>
    <s v="MR4H681/682"/>
    <x v="64"/>
    <n v="814"/>
    <x v="5"/>
    <x v="0"/>
    <x v="0"/>
    <x v="10"/>
    <x v="0"/>
    <x v="3"/>
  </r>
  <r>
    <n v="1"/>
    <d v="2016-02-03T00:00:00"/>
    <x v="0"/>
    <s v="MR4H682"/>
    <x v="92"/>
    <n v="30"/>
    <x v="1"/>
    <x v="0"/>
    <x v="0"/>
    <x v="10"/>
    <x v="0"/>
    <x v="3"/>
  </r>
  <r>
    <n v="2"/>
    <d v="2016-02-03T00:00:00"/>
    <x v="0"/>
    <s v="L/F"/>
    <x v="12"/>
    <n v="28"/>
    <x v="1"/>
    <x v="20"/>
    <x v="2"/>
    <x v="10"/>
    <x v="0"/>
    <x v="3"/>
  </r>
  <r>
    <n v="3"/>
    <d v="2016-02-03T00:00:00"/>
    <x v="0"/>
    <s v="MR0S685"/>
    <x v="51"/>
    <n v="419"/>
    <x v="1"/>
    <x v="12"/>
    <x v="3"/>
    <x v="10"/>
    <x v="0"/>
    <x v="3"/>
  </r>
  <r>
    <n v="4"/>
    <d v="2016-02-03T00:00:00"/>
    <x v="0"/>
    <s v="MRA686"/>
    <x v="69"/>
    <n v="3154"/>
    <x v="1"/>
    <x v="18"/>
    <x v="4"/>
    <x v="10"/>
    <x v="0"/>
    <x v="3"/>
  </r>
  <r>
    <n v="1"/>
    <d v="2016-02-03T00:00:00"/>
    <x v="0"/>
    <s v="MR4H681/682"/>
    <x v="64"/>
    <n v="380"/>
    <x v="5"/>
    <x v="0"/>
    <x v="0"/>
    <x v="10"/>
    <x v="0"/>
    <x v="3"/>
  </r>
  <r>
    <n v="1"/>
    <d v="2016-02-04T00:00:00"/>
    <x v="0"/>
    <s v="MRA686"/>
    <x v="69"/>
    <n v="3157"/>
    <x v="1"/>
    <x v="18"/>
    <x v="4"/>
    <x v="10"/>
    <x v="0"/>
    <x v="3"/>
  </r>
  <r>
    <n v="2"/>
    <d v="2016-02-04T00:00:00"/>
    <x v="0"/>
    <s v="MRA686"/>
    <x v="35"/>
    <n v="1175"/>
    <x v="1"/>
    <x v="18"/>
    <x v="4"/>
    <x v="10"/>
    <x v="0"/>
    <x v="3"/>
  </r>
  <r>
    <n v="3"/>
    <d v="2016-02-04T00:00:00"/>
    <x v="0"/>
    <s v="MRA687"/>
    <x v="35"/>
    <n v="2306"/>
    <x v="1"/>
    <x v="18"/>
    <x v="4"/>
    <x v="10"/>
    <x v="0"/>
    <x v="3"/>
  </r>
  <r>
    <n v="4"/>
    <d v="2016-02-04T00:00:00"/>
    <x v="0"/>
    <s v="MRA687"/>
    <x v="67"/>
    <n v="2963"/>
    <x v="1"/>
    <x v="18"/>
    <x v="4"/>
    <x v="10"/>
    <x v="0"/>
    <x v="3"/>
  </r>
  <r>
    <n v="1"/>
    <d v="2016-02-04T00:00:00"/>
    <x v="0"/>
    <s v="MR4H681/682"/>
    <x v="68"/>
    <n v="381"/>
    <x v="5"/>
    <x v="0"/>
    <x v="0"/>
    <x v="10"/>
    <x v="0"/>
    <x v="3"/>
  </r>
  <r>
    <n v="2"/>
    <d v="2016-02-04T00:00:00"/>
    <x v="0"/>
    <s v="MR4H682"/>
    <x v="68"/>
    <n v="2635"/>
    <x v="5"/>
    <x v="0"/>
    <x v="0"/>
    <x v="10"/>
    <x v="0"/>
    <x v="3"/>
  </r>
  <r>
    <n v="1"/>
    <d v="2016-02-04T00:00:00"/>
    <x v="0"/>
    <s v="MR4H682"/>
    <x v="83"/>
    <n v="3002"/>
    <x v="4"/>
    <x v="0"/>
    <x v="0"/>
    <x v="10"/>
    <x v="0"/>
    <x v="3"/>
  </r>
  <r>
    <n v="2"/>
    <d v="2016-02-04T00:00:00"/>
    <x v="0"/>
    <s v="MR4H682"/>
    <x v="74"/>
    <n v="1105"/>
    <x v="4"/>
    <x v="0"/>
    <x v="0"/>
    <x v="10"/>
    <x v="0"/>
    <x v="3"/>
  </r>
  <r>
    <n v="1"/>
    <d v="2016-02-05T00:00:00"/>
    <x v="0"/>
    <s v="MR4H682"/>
    <x v="92"/>
    <n v="1423"/>
    <x v="2"/>
    <x v="0"/>
    <x v="0"/>
    <x v="10"/>
    <x v="0"/>
    <x v="3"/>
  </r>
  <r>
    <n v="1"/>
    <d v="2016-02-05T00:00:00"/>
    <x v="0"/>
    <s v="MR4H682"/>
    <x v="74"/>
    <n v="1999"/>
    <x v="4"/>
    <x v="0"/>
    <x v="0"/>
    <x v="10"/>
    <x v="0"/>
    <x v="3"/>
  </r>
  <r>
    <n v="2"/>
    <d v="2016-02-05T00:00:00"/>
    <x v="2"/>
    <s v="PRPCK762"/>
    <x v="71"/>
    <n v="62"/>
    <x v="4"/>
    <x v="4"/>
    <x v="3"/>
    <x v="10"/>
    <x v="0"/>
    <x v="3"/>
  </r>
  <r>
    <n v="1"/>
    <d v="2016-02-05T00:00:00"/>
    <x v="0"/>
    <s v="MRPNCP690"/>
    <x v="37"/>
    <n v="717"/>
    <x v="3"/>
    <x v="1"/>
    <x v="1"/>
    <x v="10"/>
    <x v="0"/>
    <x v="3"/>
  </r>
  <r>
    <n v="1"/>
    <d v="2016-02-06T00:00:00"/>
    <x v="0"/>
    <s v="MR4H682"/>
    <x v="92"/>
    <n v="640"/>
    <x v="2"/>
    <x v="0"/>
    <x v="0"/>
    <x v="10"/>
    <x v="0"/>
    <x v="3"/>
  </r>
  <r>
    <n v="2"/>
    <d v="2016-02-06T00:00:00"/>
    <x v="2"/>
    <s v="PRPCK762"/>
    <x v="13"/>
    <n v="114"/>
    <x v="2"/>
    <x v="4"/>
    <x v="3"/>
    <x v="10"/>
    <x v="0"/>
    <x v="3"/>
  </r>
  <r>
    <n v="3"/>
    <d v="2016-02-06T00:00:00"/>
    <x v="2"/>
    <s v="PRNS763"/>
    <x v="13"/>
    <n v="1071"/>
    <x v="2"/>
    <x v="3"/>
    <x v="3"/>
    <x v="10"/>
    <x v="0"/>
    <x v="3"/>
  </r>
  <r>
    <n v="4"/>
    <d v="2016-02-06T00:00:00"/>
    <x v="2"/>
    <s v="PR0S767"/>
    <x v="13"/>
    <n v="981"/>
    <x v="2"/>
    <x v="12"/>
    <x v="3"/>
    <x v="10"/>
    <x v="0"/>
    <x v="3"/>
  </r>
  <r>
    <n v="5"/>
    <d v="2016-02-06T00:00:00"/>
    <x v="2"/>
    <s v="PRA769"/>
    <x v="62"/>
    <n v="2426"/>
    <x v="2"/>
    <x v="5"/>
    <x v="4"/>
    <x v="10"/>
    <x v="0"/>
    <x v="3"/>
  </r>
  <r>
    <n v="1"/>
    <d v="2016-02-06T00:00:00"/>
    <x v="0"/>
    <s v="MRPNCP690"/>
    <x v="37"/>
    <n v="778"/>
    <x v="3"/>
    <x v="1"/>
    <x v="1"/>
    <x v="10"/>
    <x v="0"/>
    <x v="3"/>
  </r>
  <r>
    <n v="2"/>
    <d v="2016-02-06T00:00:00"/>
    <x v="0"/>
    <s v="MRPNCP692"/>
    <x v="37"/>
    <n v="3009"/>
    <x v="3"/>
    <x v="1"/>
    <x v="1"/>
    <x v="10"/>
    <x v="0"/>
    <x v="3"/>
  </r>
  <r>
    <n v="1"/>
    <d v="2016-02-07T00:00:00"/>
    <x v="0"/>
    <s v="MRNS693"/>
    <x v="13"/>
    <n v="64"/>
    <x v="1"/>
    <x v="3"/>
    <x v="3"/>
    <x v="10"/>
    <x v="0"/>
    <x v="3"/>
  </r>
  <r>
    <n v="2"/>
    <d v="2016-02-07T00:00:00"/>
    <x v="0"/>
    <s v="MRPCK694"/>
    <x v="13"/>
    <n v="94"/>
    <x v="1"/>
    <x v="4"/>
    <x v="3"/>
    <x v="10"/>
    <x v="0"/>
    <x v="3"/>
  </r>
  <r>
    <n v="3"/>
    <d v="2016-02-07T00:00:00"/>
    <x v="0"/>
    <s v="MR4M695"/>
    <x v="66"/>
    <n v="5863"/>
    <x v="1"/>
    <x v="8"/>
    <x v="7"/>
    <x v="10"/>
    <x v="0"/>
    <x v="3"/>
  </r>
  <r>
    <n v="4"/>
    <d v="2016-02-07T00:00:00"/>
    <x v="0"/>
    <s v="MR4M695"/>
    <x v="59"/>
    <n v="1189"/>
    <x v="1"/>
    <x v="8"/>
    <x v="7"/>
    <x v="10"/>
    <x v="0"/>
    <x v="3"/>
  </r>
  <r>
    <n v="5"/>
    <d v="2016-02-07T00:00:00"/>
    <x v="0"/>
    <s v="MR4M696"/>
    <x v="59"/>
    <n v="3903"/>
    <x v="1"/>
    <x v="8"/>
    <x v="7"/>
    <x v="10"/>
    <x v="0"/>
    <x v="3"/>
  </r>
  <r>
    <n v="1"/>
    <d v="2016-02-07T00:00:00"/>
    <x v="2"/>
    <s v="PRA769"/>
    <x v="62"/>
    <n v="4360"/>
    <x v="2"/>
    <x v="5"/>
    <x v="4"/>
    <x v="10"/>
    <x v="0"/>
    <x v="3"/>
  </r>
  <r>
    <n v="1"/>
    <d v="2016-02-07T00:00:00"/>
    <x v="0"/>
    <s v="MRPNCP692"/>
    <x v="37"/>
    <n v="424"/>
    <x v="3"/>
    <x v="1"/>
    <x v="1"/>
    <x v="10"/>
    <x v="0"/>
    <x v="3"/>
  </r>
  <r>
    <n v="2"/>
    <d v="2016-02-07T00:00:00"/>
    <x v="2"/>
    <s v="I/F"/>
    <x v="37"/>
    <n v="78"/>
    <x v="3"/>
    <x v="20"/>
    <x v="2"/>
    <x v="10"/>
    <x v="0"/>
    <x v="3"/>
  </r>
  <r>
    <n v="1"/>
    <d v="2016-02-08T00:00:00"/>
    <x v="0"/>
    <s v="MR4H698"/>
    <x v="92"/>
    <n v="3380"/>
    <x v="1"/>
    <x v="0"/>
    <x v="0"/>
    <x v="10"/>
    <x v="0"/>
    <x v="3"/>
  </r>
  <r>
    <n v="2"/>
    <d v="2016-02-08T00:00:00"/>
    <x v="0"/>
    <s v="MR4H698"/>
    <x v="70"/>
    <n v="3599"/>
    <x v="1"/>
    <x v="0"/>
    <x v="0"/>
    <x v="10"/>
    <x v="0"/>
    <x v="3"/>
  </r>
  <r>
    <n v="1"/>
    <d v="2016-02-08T00:00:00"/>
    <x v="2"/>
    <s v="PRA769"/>
    <x v="62"/>
    <n v="685"/>
    <x v="2"/>
    <x v="5"/>
    <x v="4"/>
    <x v="10"/>
    <x v="0"/>
    <x v="3"/>
  </r>
  <r>
    <n v="2"/>
    <d v="2016-02-08T00:00:00"/>
    <x v="2"/>
    <s v="PRA769"/>
    <x v="60"/>
    <n v="1312"/>
    <x v="2"/>
    <x v="5"/>
    <x v="4"/>
    <x v="10"/>
    <x v="0"/>
    <x v="3"/>
  </r>
  <r>
    <n v="3"/>
    <d v="2016-02-08T00:00:00"/>
    <x v="2"/>
    <s v="PRA773"/>
    <x v="60"/>
    <n v="5560"/>
    <x v="2"/>
    <x v="5"/>
    <x v="4"/>
    <x v="10"/>
    <x v="0"/>
    <x v="3"/>
  </r>
  <r>
    <n v="1"/>
    <d v="2016-02-08T00:00:00"/>
    <x v="2"/>
    <s v="I/F"/>
    <x v="37"/>
    <n v="12"/>
    <x v="3"/>
    <x v="20"/>
    <x v="2"/>
    <x v="10"/>
    <x v="0"/>
    <x v="3"/>
  </r>
  <r>
    <n v="1"/>
    <d v="2016-02-09T00:00:00"/>
    <x v="0"/>
    <s v="MR4H698"/>
    <x v="70"/>
    <n v="4475"/>
    <x v="1"/>
    <x v="0"/>
    <x v="0"/>
    <x v="10"/>
    <x v="0"/>
    <x v="3"/>
  </r>
  <r>
    <n v="2"/>
    <d v="2016-02-09T00:00:00"/>
    <x v="0"/>
    <s v="MR4H699"/>
    <x v="70"/>
    <n v="1665"/>
    <x v="1"/>
    <x v="0"/>
    <x v="0"/>
    <x v="10"/>
    <x v="0"/>
    <x v="3"/>
  </r>
  <r>
    <n v="1"/>
    <d v="2016-02-09T00:00:00"/>
    <x v="2"/>
    <s v="PRA773"/>
    <x v="60"/>
    <n v="623"/>
    <x v="2"/>
    <x v="5"/>
    <x v="4"/>
    <x v="10"/>
    <x v="0"/>
    <x v="3"/>
  </r>
  <r>
    <n v="1"/>
    <d v="2016-02-10T00:00:00"/>
    <x v="0"/>
    <s v="MR4H699"/>
    <x v="70"/>
    <n v="930"/>
    <x v="1"/>
    <x v="0"/>
    <x v="0"/>
    <x v="10"/>
    <x v="0"/>
    <x v="3"/>
  </r>
  <r>
    <n v="2"/>
    <d v="2016-02-10T00:00:00"/>
    <x v="0"/>
    <s v="MR4H700"/>
    <x v="70"/>
    <n v="260"/>
    <x v="1"/>
    <x v="0"/>
    <x v="0"/>
    <x v="10"/>
    <x v="0"/>
    <x v="3"/>
  </r>
  <r>
    <n v="3"/>
    <d v="2016-02-10T00:00:00"/>
    <x v="0"/>
    <s v="MR4H700"/>
    <x v="63"/>
    <n v="3822"/>
    <x v="1"/>
    <x v="0"/>
    <x v="0"/>
    <x v="10"/>
    <x v="0"/>
    <x v="3"/>
  </r>
  <r>
    <n v="1"/>
    <d v="2016-02-10T00:00:00"/>
    <x v="0"/>
    <s v="MR4H682"/>
    <x v="60"/>
    <n v="1677"/>
    <x v="5"/>
    <x v="0"/>
    <x v="0"/>
    <x v="10"/>
    <x v="0"/>
    <x v="3"/>
  </r>
  <r>
    <n v="1"/>
    <d v="2016-02-10T00:00:00"/>
    <x v="2"/>
    <s v="PRA773"/>
    <x v="60"/>
    <n v="3344"/>
    <x v="2"/>
    <x v="5"/>
    <x v="4"/>
    <x v="10"/>
    <x v="0"/>
    <x v="3"/>
  </r>
  <r>
    <n v="2"/>
    <d v="2016-02-10T00:00:00"/>
    <x v="2"/>
    <s v="PRA777"/>
    <x v="60"/>
    <n v="2840"/>
    <x v="2"/>
    <x v="5"/>
    <x v="4"/>
    <x v="10"/>
    <x v="0"/>
    <x v="3"/>
  </r>
  <r>
    <n v="1"/>
    <d v="2016-02-11T00:00:00"/>
    <x v="0"/>
    <s v="MR0S702"/>
    <x v="13"/>
    <n v="267"/>
    <x v="1"/>
    <x v="12"/>
    <x v="3"/>
    <x v="10"/>
    <x v="0"/>
    <x v="3"/>
  </r>
  <r>
    <n v="2"/>
    <d v="2016-02-11T00:00:00"/>
    <x v="0"/>
    <s v="MRA703"/>
    <x v="69"/>
    <n v="6360"/>
    <x v="1"/>
    <x v="5"/>
    <x v="4"/>
    <x v="10"/>
    <x v="0"/>
    <x v="3"/>
  </r>
  <r>
    <n v="1"/>
    <d v="2016-02-11T00:00:00"/>
    <x v="0"/>
    <s v="MR4H682"/>
    <x v="60"/>
    <n v="1589"/>
    <x v="5"/>
    <x v="0"/>
    <x v="0"/>
    <x v="10"/>
    <x v="0"/>
    <x v="3"/>
  </r>
  <r>
    <n v="2"/>
    <d v="2016-02-11T00:00:00"/>
    <x v="0"/>
    <s v="MR4H682"/>
    <x v="66"/>
    <n v="497"/>
    <x v="5"/>
    <x v="0"/>
    <x v="0"/>
    <x v="10"/>
    <x v="0"/>
    <x v="3"/>
  </r>
  <r>
    <n v="3"/>
    <d v="2016-02-11T00:00:00"/>
    <x v="2"/>
    <s v="PRPCK782"/>
    <x v="59"/>
    <n v="67"/>
    <x v="5"/>
    <x v="4"/>
    <x v="3"/>
    <x v="10"/>
    <x v="0"/>
    <x v="3"/>
  </r>
  <r>
    <n v="4"/>
    <d v="2016-02-11T00:00:00"/>
    <x v="2"/>
    <s v="PRNS763"/>
    <x v="59"/>
    <n v="1826"/>
    <x v="5"/>
    <x v="3"/>
    <x v="3"/>
    <x v="10"/>
    <x v="0"/>
    <x v="3"/>
  </r>
  <r>
    <n v="1"/>
    <d v="2016-02-11T00:00:00"/>
    <x v="2"/>
    <s v="PRA777"/>
    <x v="60"/>
    <n v="1236"/>
    <x v="2"/>
    <x v="5"/>
    <x v="4"/>
    <x v="10"/>
    <x v="0"/>
    <x v="3"/>
  </r>
  <r>
    <n v="2"/>
    <d v="2016-02-11T00:00:00"/>
    <x v="2"/>
    <s v="PRA777"/>
    <x v="35"/>
    <n v="2197"/>
    <x v="2"/>
    <x v="5"/>
    <x v="4"/>
    <x v="10"/>
    <x v="0"/>
    <x v="3"/>
  </r>
  <r>
    <n v="1"/>
    <d v="2016-02-11T00:00:00"/>
    <x v="2"/>
    <s v="PR4M779"/>
    <x v="49"/>
    <n v="885"/>
    <x v="4"/>
    <x v="8"/>
    <x v="7"/>
    <x v="10"/>
    <x v="0"/>
    <x v="3"/>
  </r>
  <r>
    <n v="2"/>
    <d v="2016-02-11T00:00:00"/>
    <x v="2"/>
    <s v="PR4M 779LF"/>
    <x v="49"/>
    <n v="850"/>
    <x v="4"/>
    <x v="8"/>
    <x v="7"/>
    <x v="10"/>
    <x v="0"/>
    <x v="3"/>
  </r>
  <r>
    <n v="3"/>
    <d v="2016-02-11T00:00:00"/>
    <x v="2"/>
    <s v="PR4M784"/>
    <x v="49"/>
    <n v="782"/>
    <x v="4"/>
    <x v="8"/>
    <x v="7"/>
    <x v="10"/>
    <x v="0"/>
    <x v="3"/>
  </r>
  <r>
    <n v="1"/>
    <d v="2016-02-12T00:00:00"/>
    <x v="0"/>
    <s v="MRA703"/>
    <x v="69"/>
    <n v="207"/>
    <x v="1"/>
    <x v="5"/>
    <x v="4"/>
    <x v="10"/>
    <x v="0"/>
    <x v="3"/>
  </r>
  <r>
    <n v="2"/>
    <d v="2016-02-12T00:00:00"/>
    <x v="0"/>
    <s v="MRA703"/>
    <x v="62"/>
    <n v="704"/>
    <x v="1"/>
    <x v="5"/>
    <x v="4"/>
    <x v="10"/>
    <x v="0"/>
    <x v="3"/>
  </r>
  <r>
    <n v="3"/>
    <d v="2016-02-12T00:00:00"/>
    <x v="0"/>
    <s v="MRA704"/>
    <x v="62"/>
    <n v="3349"/>
    <x v="1"/>
    <x v="5"/>
    <x v="4"/>
    <x v="10"/>
    <x v="0"/>
    <x v="3"/>
  </r>
  <r>
    <n v="1"/>
    <d v="2016-02-12T00:00:00"/>
    <x v="2"/>
    <s v="PRNS763"/>
    <x v="59"/>
    <n v="20"/>
    <x v="5"/>
    <x v="3"/>
    <x v="3"/>
    <x v="10"/>
    <x v="0"/>
    <x v="3"/>
  </r>
  <r>
    <n v="2"/>
    <d v="2016-02-12T00:00:00"/>
    <x v="2"/>
    <s v="PRNS763"/>
    <x v="32"/>
    <n v="538"/>
    <x v="5"/>
    <x v="3"/>
    <x v="3"/>
    <x v="10"/>
    <x v="0"/>
    <x v="3"/>
  </r>
  <r>
    <n v="3"/>
    <d v="2016-02-12T00:00:00"/>
    <x v="2"/>
    <s v="PRPCK782"/>
    <x v="32"/>
    <n v="129"/>
    <x v="5"/>
    <x v="4"/>
    <x v="3"/>
    <x v="10"/>
    <x v="0"/>
    <x v="3"/>
  </r>
  <r>
    <n v="4"/>
    <d v="2016-02-12T00:00:00"/>
    <x v="2"/>
    <s v="PR4M784"/>
    <x v="98"/>
    <n v="2317"/>
    <x v="5"/>
    <x v="8"/>
    <x v="7"/>
    <x v="10"/>
    <x v="0"/>
    <x v="3"/>
  </r>
  <r>
    <n v="1"/>
    <d v="2016-02-12T00:00:00"/>
    <x v="2"/>
    <s v="PR4M784"/>
    <x v="49"/>
    <n v="1551"/>
    <x v="4"/>
    <x v="8"/>
    <x v="7"/>
    <x v="10"/>
    <x v="0"/>
    <x v="3"/>
  </r>
  <r>
    <n v="2"/>
    <d v="2016-02-12T00:00:00"/>
    <x v="2"/>
    <s v="PR4M784"/>
    <x v="75"/>
    <n v="2264"/>
    <x v="4"/>
    <x v="8"/>
    <x v="7"/>
    <x v="10"/>
    <x v="0"/>
    <x v="3"/>
  </r>
  <r>
    <n v="3"/>
    <d v="2016-02-12T00:00:00"/>
    <x v="2"/>
    <s v="PR4M784"/>
    <x v="44"/>
    <n v="859"/>
    <x v="4"/>
    <x v="8"/>
    <x v="7"/>
    <x v="10"/>
    <x v="0"/>
    <x v="3"/>
  </r>
  <r>
    <n v="4"/>
    <d v="2016-02-12T00:00:00"/>
    <x v="2"/>
    <s v="PR4M786"/>
    <x v="44"/>
    <n v="502"/>
    <x v="4"/>
    <x v="8"/>
    <x v="7"/>
    <x v="10"/>
    <x v="0"/>
    <x v="3"/>
  </r>
  <r>
    <n v="5"/>
    <d v="2016-02-12T00:00:00"/>
    <x v="2"/>
    <s v="PR4M786"/>
    <x v="75"/>
    <n v="1479"/>
    <x v="4"/>
    <x v="8"/>
    <x v="7"/>
    <x v="10"/>
    <x v="0"/>
    <x v="3"/>
  </r>
  <r>
    <n v="6"/>
    <d v="2016-02-12T00:00:00"/>
    <x v="2"/>
    <s v="PR4M786"/>
    <x v="49"/>
    <n v="45"/>
    <x v="4"/>
    <x v="8"/>
    <x v="7"/>
    <x v="10"/>
    <x v="0"/>
    <x v="3"/>
  </r>
  <r>
    <n v="1"/>
    <d v="2016-02-12T00:00:00"/>
    <x v="0"/>
    <s v="MRPNCP706"/>
    <x v="58"/>
    <n v="3280"/>
    <x v="3"/>
    <x v="1"/>
    <x v="1"/>
    <x v="10"/>
    <x v="0"/>
    <x v="3"/>
  </r>
  <r>
    <n v="1"/>
    <d v="2016-02-13T00:00:00"/>
    <x v="0"/>
    <s v="MRNS709"/>
    <x v="13"/>
    <n v="85"/>
    <x v="1"/>
    <x v="3"/>
    <x v="3"/>
    <x v="10"/>
    <x v="0"/>
    <x v="3"/>
  </r>
  <r>
    <n v="2"/>
    <d v="2016-02-13T00:00:00"/>
    <x v="0"/>
    <s v="MRPCK710"/>
    <x v="13"/>
    <n v="98"/>
    <x v="1"/>
    <x v="4"/>
    <x v="3"/>
    <x v="10"/>
    <x v="0"/>
    <x v="3"/>
  </r>
  <r>
    <n v="3"/>
    <d v="2016-02-13T00:00:00"/>
    <x v="0"/>
    <s v="MR4M711"/>
    <x v="68"/>
    <n v="40"/>
    <x v="1"/>
    <x v="8"/>
    <x v="7"/>
    <x v="10"/>
    <x v="0"/>
    <x v="3"/>
  </r>
  <r>
    <n v="1"/>
    <d v="2016-02-13T00:00:00"/>
    <x v="2"/>
    <s v="PR4M784"/>
    <x v="98"/>
    <n v="619"/>
    <x v="5"/>
    <x v="8"/>
    <x v="7"/>
    <x v="10"/>
    <x v="0"/>
    <x v="3"/>
  </r>
  <r>
    <n v="2"/>
    <d v="2016-02-13T00:00:00"/>
    <x v="2"/>
    <s v="PR4M784"/>
    <x v="101"/>
    <n v="311"/>
    <x v="5"/>
    <x v="8"/>
    <x v="7"/>
    <x v="10"/>
    <x v="0"/>
    <x v="3"/>
  </r>
  <r>
    <n v="3"/>
    <d v="2016-02-13T00:00:00"/>
    <x v="2"/>
    <s v="PR4M784"/>
    <x v="92"/>
    <n v="1836"/>
    <x v="5"/>
    <x v="8"/>
    <x v="7"/>
    <x v="10"/>
    <x v="0"/>
    <x v="3"/>
  </r>
  <r>
    <n v="1"/>
    <d v="2016-02-13T00:00:00"/>
    <x v="2"/>
    <s v="PRA787"/>
    <x v="35"/>
    <n v="962"/>
    <x v="2"/>
    <x v="5"/>
    <x v="4"/>
    <x v="10"/>
    <x v="0"/>
    <x v="3"/>
  </r>
  <r>
    <n v="1"/>
    <d v="2016-02-13T00:00:00"/>
    <x v="2"/>
    <s v="PR4M786"/>
    <x v="49"/>
    <n v="64"/>
    <x v="4"/>
    <x v="8"/>
    <x v="7"/>
    <x v="10"/>
    <x v="0"/>
    <x v="3"/>
  </r>
  <r>
    <n v="2"/>
    <d v="2016-02-13T00:00:00"/>
    <x v="2"/>
    <s v="PR4M786"/>
    <x v="75"/>
    <n v="179"/>
    <x v="4"/>
    <x v="8"/>
    <x v="7"/>
    <x v="10"/>
    <x v="0"/>
    <x v="3"/>
  </r>
  <r>
    <n v="3"/>
    <d v="2016-02-13T00:00:00"/>
    <x v="2"/>
    <s v="PRPCK782"/>
    <x v="71"/>
    <n v="64"/>
    <x v="4"/>
    <x v="4"/>
    <x v="3"/>
    <x v="10"/>
    <x v="0"/>
    <x v="3"/>
  </r>
  <r>
    <n v="4"/>
    <d v="2016-02-13T00:00:00"/>
    <x v="2"/>
    <s v="PR4H787"/>
    <x v="72"/>
    <n v="127"/>
    <x v="4"/>
    <x v="0"/>
    <x v="0"/>
    <x v="10"/>
    <x v="0"/>
    <x v="3"/>
  </r>
  <r>
    <n v="1"/>
    <d v="2016-02-13T00:00:00"/>
    <x v="0"/>
    <s v="MRPNCP706"/>
    <x v="58"/>
    <n v="1721"/>
    <x v="3"/>
    <x v="1"/>
    <x v="1"/>
    <x v="10"/>
    <x v="0"/>
    <x v="3"/>
  </r>
  <r>
    <n v="2"/>
    <d v="2016-02-13T00:00:00"/>
    <x v="0"/>
    <s v="MRPNCP708"/>
    <x v="58"/>
    <n v="254"/>
    <x v="3"/>
    <x v="1"/>
    <x v="1"/>
    <x v="10"/>
    <x v="0"/>
    <x v="3"/>
  </r>
  <r>
    <n v="3"/>
    <d v="2016-02-13T00:00:00"/>
    <x v="2"/>
    <s v="I/F PCK/4M"/>
    <x v="58"/>
    <n v="30"/>
    <x v="3"/>
    <x v="9"/>
    <x v="1"/>
    <x v="10"/>
    <x v="0"/>
    <x v="3"/>
  </r>
  <r>
    <n v="1"/>
    <d v="2016-02-14T00:00:00"/>
    <x v="0"/>
    <s v="MR4M711"/>
    <x v="68"/>
    <n v="4110"/>
    <x v="1"/>
    <x v="8"/>
    <x v="7"/>
    <x v="10"/>
    <x v="0"/>
    <x v="3"/>
  </r>
  <r>
    <n v="2"/>
    <d v="2016-02-14T00:00:00"/>
    <x v="0"/>
    <s v="MR4M712"/>
    <x v="68"/>
    <n v="1575"/>
    <x v="1"/>
    <x v="8"/>
    <x v="7"/>
    <x v="10"/>
    <x v="0"/>
    <x v="3"/>
  </r>
  <r>
    <n v="1"/>
    <d v="2016-02-14T00:00:00"/>
    <x v="2"/>
    <s v="PR4M784"/>
    <x v="92"/>
    <n v="292"/>
    <x v="5"/>
    <x v="8"/>
    <x v="7"/>
    <x v="10"/>
    <x v="0"/>
    <x v="3"/>
  </r>
  <r>
    <n v="2"/>
    <d v="2016-02-14T00:00:00"/>
    <x v="2"/>
    <s v="PR4M786"/>
    <x v="92"/>
    <n v="479"/>
    <x v="5"/>
    <x v="8"/>
    <x v="7"/>
    <x v="10"/>
    <x v="0"/>
    <x v="3"/>
  </r>
  <r>
    <n v="3"/>
    <d v="2016-02-14T00:00:00"/>
    <x v="0"/>
    <s v="I/F"/>
    <x v="65"/>
    <n v="10"/>
    <x v="5"/>
    <x v="20"/>
    <x v="2"/>
    <x v="10"/>
    <x v="0"/>
    <x v="3"/>
  </r>
  <r>
    <n v="4"/>
    <d v="2016-02-14T00:00:00"/>
    <x v="2"/>
    <s v="PRPCK782"/>
    <x v="32"/>
    <n v="175"/>
    <x v="5"/>
    <x v="4"/>
    <x v="3"/>
    <x v="10"/>
    <x v="0"/>
    <x v="3"/>
  </r>
  <r>
    <n v="5"/>
    <d v="2016-02-14T00:00:00"/>
    <x v="2"/>
    <s v="PR4H787"/>
    <x v="66"/>
    <n v="842"/>
    <x v="5"/>
    <x v="0"/>
    <x v="0"/>
    <x v="10"/>
    <x v="0"/>
    <x v="3"/>
  </r>
  <r>
    <n v="1"/>
    <d v="2016-02-14T00:00:00"/>
    <x v="2"/>
    <s v="PR4H787"/>
    <x v="72"/>
    <n v="2977"/>
    <x v="4"/>
    <x v="0"/>
    <x v="0"/>
    <x v="10"/>
    <x v="0"/>
    <x v="3"/>
  </r>
  <r>
    <n v="2"/>
    <d v="2016-02-14T00:00:00"/>
    <x v="2"/>
    <s v="PR4H787"/>
    <x v="74"/>
    <n v="683"/>
    <x v="4"/>
    <x v="0"/>
    <x v="0"/>
    <x v="10"/>
    <x v="0"/>
    <x v="3"/>
  </r>
  <r>
    <n v="3"/>
    <d v="2016-02-14T00:00:00"/>
    <x v="2"/>
    <s v="PR4H787"/>
    <x v="73"/>
    <n v="1410"/>
    <x v="4"/>
    <x v="0"/>
    <x v="0"/>
    <x v="10"/>
    <x v="0"/>
    <x v="3"/>
  </r>
  <r>
    <n v="4"/>
    <d v="2016-02-14T00:00:00"/>
    <x v="2"/>
    <s v="PR4H787L/F"/>
    <x v="73"/>
    <n v="501"/>
    <x v="4"/>
    <x v="0"/>
    <x v="0"/>
    <x v="10"/>
    <x v="0"/>
    <x v="3"/>
  </r>
  <r>
    <n v="5"/>
    <d v="2016-02-14T00:00:00"/>
    <x v="2"/>
    <s v="PR4H789"/>
    <x v="73"/>
    <n v="1361"/>
    <x v="4"/>
    <x v="0"/>
    <x v="0"/>
    <x v="10"/>
    <x v="0"/>
    <x v="3"/>
  </r>
  <r>
    <n v="6"/>
    <d v="2016-02-14T00:00:00"/>
    <x v="2"/>
    <s v="PRPCK782"/>
    <x v="71"/>
    <n v="21"/>
    <x v="4"/>
    <x v="4"/>
    <x v="3"/>
    <x v="10"/>
    <x v="0"/>
    <x v="3"/>
  </r>
  <r>
    <n v="1"/>
    <d v="2016-02-15T00:00:00"/>
    <x v="0"/>
    <s v="MR4M712"/>
    <x v="32"/>
    <n v="2434"/>
    <x v="1"/>
    <x v="8"/>
    <x v="7"/>
    <x v="10"/>
    <x v="0"/>
    <x v="3"/>
  </r>
  <r>
    <n v="2"/>
    <d v="2016-02-15T00:00:00"/>
    <x v="0"/>
    <s v="MR4M712"/>
    <x v="68"/>
    <n v="160"/>
    <x v="1"/>
    <x v="8"/>
    <x v="7"/>
    <x v="10"/>
    <x v="0"/>
    <x v="3"/>
  </r>
  <r>
    <n v="3"/>
    <d v="2016-02-15T00:00:00"/>
    <x v="0"/>
    <s v="MR4M712"/>
    <x v="32"/>
    <n v="2352"/>
    <x v="1"/>
    <x v="8"/>
    <x v="7"/>
    <x v="10"/>
    <x v="0"/>
    <x v="3"/>
  </r>
  <r>
    <n v="1"/>
    <d v="2016-02-15T00:00:00"/>
    <x v="2"/>
    <s v="PR0S783"/>
    <x v="13"/>
    <n v="499"/>
    <x v="2"/>
    <x v="12"/>
    <x v="3"/>
    <x v="10"/>
    <x v="0"/>
    <x v="3"/>
  </r>
  <r>
    <n v="2"/>
    <d v="2016-02-15T00:00:00"/>
    <x v="2"/>
    <s v="PRPCK775/782"/>
    <x v="13"/>
    <n v="104"/>
    <x v="2"/>
    <x v="4"/>
    <x v="3"/>
    <x v="10"/>
    <x v="0"/>
    <x v="3"/>
  </r>
  <r>
    <n v="3"/>
    <d v="2016-02-15T00:00:00"/>
    <x v="2"/>
    <s v="PR4H787"/>
    <x v="92"/>
    <n v="782"/>
    <x v="2"/>
    <x v="0"/>
    <x v="0"/>
    <x v="10"/>
    <x v="0"/>
    <x v="3"/>
  </r>
  <r>
    <n v="4"/>
    <d v="2016-02-15T00:00:00"/>
    <x v="2"/>
    <s v="PRPCK782"/>
    <x v="13"/>
    <n v="227"/>
    <x v="2"/>
    <x v="4"/>
    <x v="3"/>
    <x v="10"/>
    <x v="0"/>
    <x v="3"/>
  </r>
  <r>
    <n v="5"/>
    <d v="2016-02-15T00:00:00"/>
    <x v="2"/>
    <s v="PRNS763"/>
    <x v="13"/>
    <n v="344"/>
    <x v="2"/>
    <x v="3"/>
    <x v="3"/>
    <x v="10"/>
    <x v="0"/>
    <x v="3"/>
  </r>
  <r>
    <n v="6"/>
    <d v="2016-02-15T00:00:00"/>
    <x v="2"/>
    <s v="PRNS791"/>
    <x v="13"/>
    <n v="524"/>
    <x v="2"/>
    <x v="3"/>
    <x v="3"/>
    <x v="10"/>
    <x v="0"/>
    <x v="3"/>
  </r>
  <r>
    <n v="7"/>
    <d v="2016-02-15T00:00:00"/>
    <x v="2"/>
    <s v="PR0S780"/>
    <x v="13"/>
    <n v="450"/>
    <x v="2"/>
    <x v="12"/>
    <x v="3"/>
    <x v="10"/>
    <x v="0"/>
    <x v="3"/>
  </r>
  <r>
    <n v="8"/>
    <d v="2016-02-15T00:00:00"/>
    <x v="2"/>
    <s v="PR0S792"/>
    <x v="13"/>
    <n v="638"/>
    <x v="2"/>
    <x v="12"/>
    <x v="3"/>
    <x v="10"/>
    <x v="0"/>
    <x v="3"/>
  </r>
  <r>
    <n v="9"/>
    <d v="2016-02-15T00:00:00"/>
    <x v="2"/>
    <s v="PRA793"/>
    <x v="67"/>
    <n v="2356"/>
    <x v="2"/>
    <x v="5"/>
    <x v="4"/>
    <x v="10"/>
    <x v="0"/>
    <x v="3"/>
  </r>
  <r>
    <n v="1"/>
    <d v="2016-02-15T00:00:00"/>
    <x v="2"/>
    <s v="PRNS763"/>
    <x v="71"/>
    <n v="122"/>
    <x v="4"/>
    <x v="3"/>
    <x v="3"/>
    <x v="10"/>
    <x v="0"/>
    <x v="3"/>
  </r>
  <r>
    <n v="2"/>
    <d v="2016-02-15T00:00:00"/>
    <x v="2"/>
    <s v="PRNS791"/>
    <x v="71"/>
    <n v="427"/>
    <x v="4"/>
    <x v="3"/>
    <x v="3"/>
    <x v="10"/>
    <x v="0"/>
    <x v="3"/>
  </r>
  <r>
    <n v="1"/>
    <d v="2016-02-16T00:00:00"/>
    <x v="0"/>
    <s v="MR4M712"/>
    <x v="32"/>
    <n v="292"/>
    <x v="1"/>
    <x v="8"/>
    <x v="7"/>
    <x v="10"/>
    <x v="0"/>
    <x v="3"/>
  </r>
  <r>
    <n v="2"/>
    <d v="2016-02-16T00:00:00"/>
    <x v="0"/>
    <s v="I/F, MRPNCP715"/>
    <x v="12"/>
    <n v="2498"/>
    <x v="1"/>
    <x v="39"/>
    <x v="2"/>
    <x v="10"/>
    <x v="0"/>
    <x v="3"/>
  </r>
  <r>
    <n v="3"/>
    <d v="2016-02-16T00:00:00"/>
    <x v="0"/>
    <s v="MRNS716/MRPCK717"/>
    <x v="13"/>
    <n v="171"/>
    <x v="1"/>
    <x v="3"/>
    <x v="3"/>
    <x v="10"/>
    <x v="0"/>
    <x v="3"/>
  </r>
  <r>
    <n v="4"/>
    <d v="2016-02-16T00:00:00"/>
    <x v="0"/>
    <s v="MR4H718"/>
    <x v="92"/>
    <n v="5619"/>
    <x v="1"/>
    <x v="0"/>
    <x v="0"/>
    <x v="10"/>
    <x v="0"/>
    <x v="3"/>
  </r>
  <r>
    <n v="5"/>
    <d v="2016-02-16T00:00:00"/>
    <x v="0"/>
    <s v="MR4H718"/>
    <x v="70"/>
    <n v="215"/>
    <x v="1"/>
    <x v="0"/>
    <x v="0"/>
    <x v="10"/>
    <x v="0"/>
    <x v="3"/>
  </r>
  <r>
    <n v="1"/>
    <d v="2016-02-16T00:00:00"/>
    <x v="2"/>
    <s v="PRA793"/>
    <x v="67"/>
    <n v="6112"/>
    <x v="2"/>
    <x v="5"/>
    <x v="4"/>
    <x v="10"/>
    <x v="0"/>
    <x v="3"/>
  </r>
  <r>
    <n v="2"/>
    <d v="2016-02-16T00:00:00"/>
    <x v="2"/>
    <s v="PRA795"/>
    <x v="67"/>
    <n v="273"/>
    <x v="2"/>
    <x v="5"/>
    <x v="4"/>
    <x v="10"/>
    <x v="0"/>
    <x v="3"/>
  </r>
  <r>
    <n v="3"/>
    <d v="2016-02-16T00:00:00"/>
    <x v="2"/>
    <s v="PRA795"/>
    <x v="60"/>
    <n v="3883"/>
    <x v="2"/>
    <x v="5"/>
    <x v="4"/>
    <x v="10"/>
    <x v="0"/>
    <x v="3"/>
  </r>
  <r>
    <n v="4"/>
    <d v="2016-02-16T00:00:00"/>
    <x v="2"/>
    <s v="PR0S796"/>
    <x v="13"/>
    <n v="494"/>
    <x v="2"/>
    <x v="12"/>
    <x v="3"/>
    <x v="10"/>
    <x v="0"/>
    <x v="3"/>
  </r>
  <r>
    <n v="5"/>
    <d v="2016-02-16T00:00:00"/>
    <x v="2"/>
    <s v="PRPCK790"/>
    <x v="13"/>
    <n v="168"/>
    <x v="2"/>
    <x v="4"/>
    <x v="3"/>
    <x v="10"/>
    <x v="0"/>
    <x v="3"/>
  </r>
  <r>
    <n v="1"/>
    <d v="2016-02-16T00:00:00"/>
    <x v="2"/>
    <s v="PRPCK790"/>
    <x v="71"/>
    <n v="35"/>
    <x v="4"/>
    <x v="4"/>
    <x v="3"/>
    <x v="10"/>
    <x v="0"/>
    <x v="3"/>
  </r>
  <r>
    <n v="2"/>
    <d v="2016-02-16T00:00:00"/>
    <x v="2"/>
    <s v="PR4H794"/>
    <x v="74"/>
    <n v="713"/>
    <x v="4"/>
    <x v="0"/>
    <x v="0"/>
    <x v="10"/>
    <x v="0"/>
    <x v="3"/>
  </r>
  <r>
    <n v="1"/>
    <d v="2016-02-17T00:00:00"/>
    <x v="0"/>
    <s v="PR4H787"/>
    <x v="68"/>
    <n v="3153"/>
    <x v="5"/>
    <x v="0"/>
    <x v="0"/>
    <x v="10"/>
    <x v="0"/>
    <x v="3"/>
  </r>
  <r>
    <n v="2"/>
    <d v="2016-02-17T00:00:00"/>
    <x v="0"/>
    <s v="PR4H787"/>
    <x v="70"/>
    <n v="622"/>
    <x v="5"/>
    <x v="0"/>
    <x v="0"/>
    <x v="10"/>
    <x v="0"/>
    <x v="3"/>
  </r>
  <r>
    <n v="3"/>
    <d v="2016-02-17T00:00:00"/>
    <x v="0"/>
    <s v="PR4H794"/>
    <x v="70"/>
    <n v="685"/>
    <x v="5"/>
    <x v="0"/>
    <x v="0"/>
    <x v="10"/>
    <x v="0"/>
    <x v="3"/>
  </r>
  <r>
    <n v="1"/>
    <d v="2016-02-17T00:00:00"/>
    <x v="2"/>
    <s v="MR4H718"/>
    <x v="74"/>
    <n v="1323"/>
    <x v="4"/>
    <x v="0"/>
    <x v="0"/>
    <x v="10"/>
    <x v="0"/>
    <x v="3"/>
  </r>
  <r>
    <n v="1"/>
    <d v="2016-02-18T00:00:00"/>
    <x v="0"/>
    <s v="MR4H719"/>
    <x v="70"/>
    <n v="16"/>
    <x v="1"/>
    <x v="0"/>
    <x v="0"/>
    <x v="10"/>
    <x v="0"/>
    <x v="3"/>
  </r>
  <r>
    <n v="1"/>
    <d v="2016-02-18T00:00:00"/>
    <x v="0"/>
    <s v="PR4H794"/>
    <x v="70"/>
    <n v="582"/>
    <x v="5"/>
    <x v="0"/>
    <x v="0"/>
    <x v="10"/>
    <x v="0"/>
    <x v="3"/>
  </r>
  <r>
    <n v="2"/>
    <d v="2016-02-18T00:00:00"/>
    <x v="0"/>
    <s v="PR4H794"/>
    <x v="64"/>
    <n v="200"/>
    <x v="5"/>
    <x v="0"/>
    <x v="0"/>
    <x v="10"/>
    <x v="0"/>
    <x v="3"/>
  </r>
  <r>
    <n v="3"/>
    <d v="2016-02-18T00:00:00"/>
    <x v="0"/>
    <s v="MR4H718"/>
    <x v="64"/>
    <n v="947"/>
    <x v="5"/>
    <x v="0"/>
    <x v="0"/>
    <x v="10"/>
    <x v="0"/>
    <x v="3"/>
  </r>
  <r>
    <n v="1"/>
    <d v="2016-02-18T00:00:00"/>
    <x v="2"/>
    <s v="MRPNCP722"/>
    <x v="37"/>
    <n v="2853"/>
    <x v="3"/>
    <x v="1"/>
    <x v="1"/>
    <x v="10"/>
    <x v="0"/>
    <x v="3"/>
  </r>
  <r>
    <n v="1"/>
    <d v="2016-02-19T00:00:00"/>
    <x v="0"/>
    <s v="MR0S723"/>
    <x v="13"/>
    <n v="352"/>
    <x v="1"/>
    <x v="12"/>
    <x v="3"/>
    <x v="10"/>
    <x v="0"/>
    <x v="3"/>
  </r>
  <r>
    <n v="2"/>
    <d v="2016-02-19T00:00:00"/>
    <x v="0"/>
    <s v="MRA724"/>
    <x v="62"/>
    <n v="7153"/>
    <x v="1"/>
    <x v="5"/>
    <x v="4"/>
    <x v="10"/>
    <x v="0"/>
    <x v="3"/>
  </r>
  <r>
    <n v="1"/>
    <d v="2016-02-19T00:00:00"/>
    <x v="0"/>
    <s v="MR4H718"/>
    <x v="64"/>
    <n v="579"/>
    <x v="5"/>
    <x v="0"/>
    <x v="0"/>
    <x v="10"/>
    <x v="0"/>
    <x v="3"/>
  </r>
  <r>
    <n v="2"/>
    <d v="2016-02-19T00:00:00"/>
    <x v="0"/>
    <s v="MR4H719"/>
    <x v="64"/>
    <n v="111"/>
    <x v="5"/>
    <x v="0"/>
    <x v="0"/>
    <x v="10"/>
    <x v="0"/>
    <x v="3"/>
  </r>
  <r>
    <n v="1"/>
    <d v="2016-02-19T00:00:00"/>
    <x v="2"/>
    <s v="MR4H719"/>
    <x v="74"/>
    <n v="352"/>
    <x v="4"/>
    <x v="0"/>
    <x v="0"/>
    <x v="10"/>
    <x v="0"/>
    <x v="3"/>
  </r>
  <r>
    <n v="1"/>
    <d v="2016-02-19T00:00:00"/>
    <x v="2"/>
    <s v="MRPNCP722"/>
    <x v="37"/>
    <n v="462"/>
    <x v="3"/>
    <x v="1"/>
    <x v="1"/>
    <x v="10"/>
    <x v="0"/>
    <x v="3"/>
  </r>
  <r>
    <n v="1"/>
    <d v="2016-02-20T00:00:00"/>
    <x v="0"/>
    <s v="MRA724"/>
    <x v="69"/>
    <n v="132"/>
    <x v="1"/>
    <x v="5"/>
    <x v="4"/>
    <x v="10"/>
    <x v="0"/>
    <x v="3"/>
  </r>
  <r>
    <n v="2"/>
    <d v="2016-02-20T00:00:00"/>
    <x v="0"/>
    <s v="MRA725"/>
    <x v="69"/>
    <n v="3474"/>
    <x v="1"/>
    <x v="5"/>
    <x v="4"/>
    <x v="10"/>
    <x v="0"/>
    <x v="3"/>
  </r>
  <r>
    <n v="1"/>
    <d v="2016-02-20T00:00:00"/>
    <x v="0"/>
    <s v="MR4H719"/>
    <x v="63"/>
    <n v="688"/>
    <x v="5"/>
    <x v="0"/>
    <x v="0"/>
    <x v="10"/>
    <x v="0"/>
    <x v="3"/>
  </r>
  <r>
    <n v="1"/>
    <d v="2016-02-20T00:00:00"/>
    <x v="2"/>
    <s v="MRPNCP727"/>
    <x v="37"/>
    <n v="3098"/>
    <x v="3"/>
    <x v="1"/>
    <x v="1"/>
    <x v="10"/>
    <x v="0"/>
    <x v="3"/>
  </r>
  <r>
    <n v="1"/>
    <d v="2016-02-21T00:00:00"/>
    <x v="0"/>
    <s v="MR4M732"/>
    <x v="66"/>
    <n v="63"/>
    <x v="1"/>
    <x v="8"/>
    <x v="7"/>
    <x v="10"/>
    <x v="0"/>
    <x v="3"/>
  </r>
  <r>
    <n v="1"/>
    <d v="2016-02-21T00:00:00"/>
    <x v="0"/>
    <s v="MR4H719"/>
    <x v="63"/>
    <n v="278"/>
    <x v="5"/>
    <x v="0"/>
    <x v="0"/>
    <x v="10"/>
    <x v="0"/>
    <x v="3"/>
  </r>
  <r>
    <n v="1"/>
    <d v="2016-02-21T00:00:00"/>
    <x v="2"/>
    <s v="MRPNCP729"/>
    <x v="37"/>
    <n v="1590"/>
    <x v="3"/>
    <x v="1"/>
    <x v="1"/>
    <x v="10"/>
    <x v="0"/>
    <x v="3"/>
  </r>
  <r>
    <n v="2"/>
    <d v="2016-02-21T00:00:00"/>
    <x v="2"/>
    <s v="I/F4M/PCK"/>
    <x v="37"/>
    <n v="38"/>
    <x v="3"/>
    <x v="26"/>
    <x v="2"/>
    <x v="10"/>
    <x v="0"/>
    <x v="3"/>
  </r>
  <r>
    <n v="1"/>
    <d v="2016-02-22T00:00:00"/>
    <x v="0"/>
    <s v="MR4M732"/>
    <x v="66"/>
    <n v="1330"/>
    <x v="1"/>
    <x v="8"/>
    <x v="7"/>
    <x v="10"/>
    <x v="0"/>
    <x v="3"/>
  </r>
  <r>
    <n v="2"/>
    <d v="2016-02-22T00:00:00"/>
    <x v="0"/>
    <s v="MR4M733"/>
    <x v="66"/>
    <n v="3484"/>
    <x v="1"/>
    <x v="8"/>
    <x v="7"/>
    <x v="10"/>
    <x v="0"/>
    <x v="3"/>
  </r>
  <r>
    <n v="1"/>
    <d v="2016-02-22T00:00:00"/>
    <x v="0"/>
    <s v="MR4H719"/>
    <x v="66"/>
    <n v="3050"/>
    <x v="5"/>
    <x v="0"/>
    <x v="0"/>
    <x v="10"/>
    <x v="0"/>
    <x v="3"/>
  </r>
  <r>
    <n v="2"/>
    <d v="2016-02-22T00:00:00"/>
    <x v="0"/>
    <s v="MR4H719"/>
    <x v="60"/>
    <n v="59"/>
    <x v="5"/>
    <x v="0"/>
    <x v="0"/>
    <x v="10"/>
    <x v="0"/>
    <x v="3"/>
  </r>
  <r>
    <n v="1"/>
    <d v="2016-02-22T00:00:00"/>
    <x v="2"/>
    <s v="MRPCK731"/>
    <x v="83"/>
    <n v="27"/>
    <x v="4"/>
    <x v="4"/>
    <x v="3"/>
    <x v="10"/>
    <x v="0"/>
    <x v="3"/>
  </r>
  <r>
    <n v="2"/>
    <d v="2016-02-22T00:00:00"/>
    <x v="2"/>
    <s v="MRPCK731"/>
    <x v="71"/>
    <n v="3"/>
    <x v="4"/>
    <x v="4"/>
    <x v="3"/>
    <x v="10"/>
    <x v="0"/>
    <x v="3"/>
  </r>
  <r>
    <n v="3"/>
    <d v="2016-02-22T00:00:00"/>
    <x v="2"/>
    <s v="MR4M732"/>
    <x v="49"/>
    <n v="3002"/>
    <x v="4"/>
    <x v="8"/>
    <x v="7"/>
    <x v="10"/>
    <x v="0"/>
    <x v="3"/>
  </r>
  <r>
    <n v="1"/>
    <d v="2016-02-23T00:00:00"/>
    <x v="0"/>
    <s v="MR4M733"/>
    <x v="66"/>
    <n v="302"/>
    <x v="1"/>
    <x v="8"/>
    <x v="7"/>
    <x v="10"/>
    <x v="0"/>
    <x v="3"/>
  </r>
  <r>
    <n v="2"/>
    <d v="2016-02-23T00:00:00"/>
    <x v="0"/>
    <s v="L/F"/>
    <x v="12"/>
    <n v="18"/>
    <x v="1"/>
    <x v="20"/>
    <x v="2"/>
    <x v="10"/>
    <x v="0"/>
    <x v="3"/>
  </r>
  <r>
    <n v="3"/>
    <d v="2016-02-23T00:00:00"/>
    <x v="0"/>
    <s v="MR4H735"/>
    <x v="70"/>
    <n v="2478"/>
    <x v="1"/>
    <x v="0"/>
    <x v="0"/>
    <x v="10"/>
    <x v="0"/>
    <x v="3"/>
  </r>
  <r>
    <n v="1"/>
    <d v="2016-02-23T00:00:00"/>
    <x v="0"/>
    <s v="MR4H719"/>
    <x v="60"/>
    <n v="1615"/>
    <x v="5"/>
    <x v="0"/>
    <x v="0"/>
    <x v="10"/>
    <x v="0"/>
    <x v="3"/>
  </r>
  <r>
    <n v="2"/>
    <d v="2016-02-23T00:00:00"/>
    <x v="0"/>
    <s v="MRPCK720"/>
    <x v="32"/>
    <n v="30"/>
    <x v="5"/>
    <x v="4"/>
    <x v="3"/>
    <x v="10"/>
    <x v="0"/>
    <x v="3"/>
  </r>
  <r>
    <n v="3"/>
    <d v="2016-02-23T00:00:00"/>
    <x v="0"/>
    <s v="MR0S723"/>
    <x v="32"/>
    <n v="1197"/>
    <x v="5"/>
    <x v="12"/>
    <x v="3"/>
    <x v="10"/>
    <x v="0"/>
    <x v="3"/>
  </r>
  <r>
    <n v="4"/>
    <d v="2016-02-23T00:00:00"/>
    <x v="0"/>
    <s v="MR0S726"/>
    <x v="32"/>
    <n v="315"/>
    <x v="5"/>
    <x v="12"/>
    <x v="3"/>
    <x v="10"/>
    <x v="0"/>
    <x v="3"/>
  </r>
  <r>
    <n v="5"/>
    <d v="2016-02-23T00:00:00"/>
    <x v="0"/>
    <s v="MR0S726"/>
    <x v="59"/>
    <n v="267"/>
    <x v="5"/>
    <x v="12"/>
    <x v="3"/>
    <x v="10"/>
    <x v="0"/>
    <x v="3"/>
  </r>
  <r>
    <n v="6"/>
    <d v="2016-02-23T00:00:00"/>
    <x v="0"/>
    <s v="MRPCK731"/>
    <x v="59"/>
    <n v="203"/>
    <x v="5"/>
    <x v="4"/>
    <x v="3"/>
    <x v="10"/>
    <x v="0"/>
    <x v="3"/>
  </r>
  <r>
    <n v="7"/>
    <d v="2016-02-23T00:00:00"/>
    <x v="0"/>
    <s v="MR4M732"/>
    <x v="98"/>
    <n v="1908"/>
    <x v="5"/>
    <x v="8"/>
    <x v="7"/>
    <x v="10"/>
    <x v="0"/>
    <x v="3"/>
  </r>
  <r>
    <n v="1"/>
    <d v="2016-02-23T00:00:00"/>
    <x v="2"/>
    <s v="MR4M733"/>
    <x v="49"/>
    <n v="327"/>
    <x v="4"/>
    <x v="8"/>
    <x v="7"/>
    <x v="10"/>
    <x v="0"/>
    <x v="3"/>
  </r>
  <r>
    <n v="2"/>
    <d v="2016-02-23T00:00:00"/>
    <x v="2"/>
    <s v="MRPCK734"/>
    <x v="49"/>
    <n v="26"/>
    <x v="4"/>
    <x v="4"/>
    <x v="3"/>
    <x v="10"/>
    <x v="0"/>
    <x v="3"/>
  </r>
  <r>
    <n v="1"/>
    <d v="2016-02-24T00:00:00"/>
    <x v="0"/>
    <s v="MR4H737"/>
    <x v="70"/>
    <n v="1774"/>
    <x v="1"/>
    <x v="0"/>
    <x v="0"/>
    <x v="10"/>
    <x v="0"/>
    <x v="3"/>
  </r>
  <r>
    <n v="2"/>
    <d v="2016-02-24T00:00:00"/>
    <x v="0"/>
    <s v="MR4H737"/>
    <x v="63"/>
    <n v="278"/>
    <x v="1"/>
    <x v="0"/>
    <x v="0"/>
    <x v="10"/>
    <x v="0"/>
    <x v="3"/>
  </r>
  <r>
    <n v="1"/>
    <d v="2016-02-24T00:00:00"/>
    <x v="0"/>
    <s v="MR4M732"/>
    <x v="98"/>
    <n v="445"/>
    <x v="5"/>
    <x v="8"/>
    <x v="7"/>
    <x v="10"/>
    <x v="0"/>
    <x v="3"/>
  </r>
  <r>
    <n v="2"/>
    <d v="2016-02-24T00:00:00"/>
    <x v="0"/>
    <s v="MR4M732"/>
    <x v="98"/>
    <n v="456"/>
    <x v="5"/>
    <x v="8"/>
    <x v="7"/>
    <x v="10"/>
    <x v="0"/>
    <x v="3"/>
  </r>
  <r>
    <n v="3"/>
    <d v="2016-02-24T00:00:00"/>
    <x v="0"/>
    <s v="MR4M732"/>
    <x v="92"/>
    <n v="39"/>
    <x v="5"/>
    <x v="8"/>
    <x v="7"/>
    <x v="10"/>
    <x v="0"/>
    <x v="3"/>
  </r>
  <r>
    <n v="4"/>
    <d v="2016-02-24T00:00:00"/>
    <x v="0"/>
    <s v="MR4M733"/>
    <x v="92"/>
    <n v="609"/>
    <x v="5"/>
    <x v="8"/>
    <x v="7"/>
    <x v="10"/>
    <x v="0"/>
    <x v="3"/>
  </r>
  <r>
    <n v="1"/>
    <d v="2016-02-24T00:00:00"/>
    <x v="2"/>
    <s v="MR4H737"/>
    <x v="83"/>
    <n v="18"/>
    <x v="4"/>
    <x v="0"/>
    <x v="0"/>
    <x v="10"/>
    <x v="0"/>
    <x v="3"/>
  </r>
  <r>
    <n v="2"/>
    <d v="2016-02-24T00:00:00"/>
    <x v="2"/>
    <s v="MR4H737"/>
    <x v="85"/>
    <n v="316"/>
    <x v="4"/>
    <x v="0"/>
    <x v="0"/>
    <x v="10"/>
    <x v="0"/>
    <x v="3"/>
  </r>
  <r>
    <n v="1"/>
    <d v="2016-02-25T00:00:00"/>
    <x v="0"/>
    <s v="MR4H737"/>
    <x v="63"/>
    <n v="1871"/>
    <x v="1"/>
    <x v="0"/>
    <x v="0"/>
    <x v="10"/>
    <x v="0"/>
    <x v="3"/>
  </r>
  <r>
    <n v="1"/>
    <d v="2016-02-25T00:00:00"/>
    <x v="0"/>
    <s v="MR4M733"/>
    <x v="98"/>
    <n v="1755"/>
    <x v="5"/>
    <x v="8"/>
    <x v="7"/>
    <x v="10"/>
    <x v="0"/>
    <x v="3"/>
  </r>
  <r>
    <n v="2"/>
    <d v="2016-02-25T00:00:00"/>
    <x v="0"/>
    <s v="MRPCK734"/>
    <x v="59"/>
    <n v="198"/>
    <x v="5"/>
    <x v="4"/>
    <x v="3"/>
    <x v="10"/>
    <x v="0"/>
    <x v="3"/>
  </r>
  <r>
    <n v="3"/>
    <d v="2016-02-25T00:00:00"/>
    <x v="0"/>
    <s v="MR4H735"/>
    <x v="63"/>
    <n v="71"/>
    <x v="5"/>
    <x v="0"/>
    <x v="0"/>
    <x v="10"/>
    <x v="0"/>
    <x v="3"/>
  </r>
  <r>
    <n v="4"/>
    <d v="2016-02-25T00:00:00"/>
    <x v="0"/>
    <s v="IF M/PCK"/>
    <x v="76"/>
    <n v="23"/>
    <x v="5"/>
    <x v="40"/>
    <x v="2"/>
    <x v="10"/>
    <x v="0"/>
    <x v="3"/>
  </r>
  <r>
    <n v="1"/>
    <d v="2016-02-25T00:00:00"/>
    <x v="2"/>
    <s v="MR4H737"/>
    <x v="63"/>
    <n v="1881"/>
    <x v="2"/>
    <x v="0"/>
    <x v="0"/>
    <x v="10"/>
    <x v="0"/>
    <x v="3"/>
  </r>
  <r>
    <n v="1"/>
    <d v="2016-02-25T00:00:00"/>
    <x v="2"/>
    <s v="MR4H737"/>
    <x v="85"/>
    <n v="822"/>
    <x v="4"/>
    <x v="0"/>
    <x v="0"/>
    <x v="10"/>
    <x v="0"/>
    <x v="3"/>
  </r>
  <r>
    <n v="2"/>
    <d v="2016-02-25T00:00:00"/>
    <x v="2"/>
    <s v="MR4H736"/>
    <x v="85"/>
    <n v="1764"/>
    <x v="4"/>
    <x v="0"/>
    <x v="0"/>
    <x v="10"/>
    <x v="0"/>
    <x v="3"/>
  </r>
  <r>
    <n v="3"/>
    <d v="2016-02-25T00:00:00"/>
    <x v="2"/>
    <s v="MR4H736"/>
    <x v="83"/>
    <n v="1389"/>
    <x v="4"/>
    <x v="0"/>
    <x v="0"/>
    <x v="10"/>
    <x v="0"/>
    <x v="3"/>
  </r>
  <r>
    <n v="4"/>
    <d v="2016-02-25T00:00:00"/>
    <x v="2"/>
    <s v="MR4H735"/>
    <x v="83"/>
    <n v="1488"/>
    <x v="4"/>
    <x v="0"/>
    <x v="0"/>
    <x v="10"/>
    <x v="0"/>
    <x v="3"/>
  </r>
  <r>
    <n v="5"/>
    <d v="2016-02-25T00:00:00"/>
    <x v="2"/>
    <s v="MR4H735"/>
    <x v="82"/>
    <n v="404"/>
    <x v="4"/>
    <x v="0"/>
    <x v="0"/>
    <x v="10"/>
    <x v="0"/>
    <x v="3"/>
  </r>
  <r>
    <n v="6"/>
    <d v="2016-02-25T00:00:00"/>
    <x v="2"/>
    <s v="PRPCK801"/>
    <x v="71"/>
    <n v="24"/>
    <x v="4"/>
    <x v="4"/>
    <x v="3"/>
    <x v="10"/>
    <x v="0"/>
    <x v="3"/>
  </r>
  <r>
    <n v="1"/>
    <d v="2016-02-26T00:00:00"/>
    <x v="2"/>
    <s v="LINE FLUSHING"/>
    <x v="86"/>
    <n v="15"/>
    <x v="2"/>
    <x v="21"/>
    <x v="2"/>
    <x v="10"/>
    <x v="0"/>
    <x v="3"/>
  </r>
  <r>
    <n v="2"/>
    <d v="2016-02-26T00:00:00"/>
    <x v="2"/>
    <s v="PR0S817"/>
    <x v="13"/>
    <n v="114"/>
    <x v="2"/>
    <x v="12"/>
    <x v="3"/>
    <x v="10"/>
    <x v="0"/>
    <x v="3"/>
  </r>
  <r>
    <n v="3"/>
    <d v="2016-02-26T00:00:00"/>
    <x v="2"/>
    <s v="PRA818"/>
    <x v="60"/>
    <n v="3902"/>
    <x v="2"/>
    <x v="19"/>
    <x v="4"/>
    <x v="10"/>
    <x v="0"/>
    <x v="3"/>
  </r>
  <r>
    <n v="4"/>
    <d v="2016-02-26T00:00:00"/>
    <x v="2"/>
    <s v="PRA818"/>
    <x v="62"/>
    <n v="4358"/>
    <x v="2"/>
    <x v="19"/>
    <x v="4"/>
    <x v="10"/>
    <x v="0"/>
    <x v="3"/>
  </r>
  <r>
    <n v="1"/>
    <d v="2016-02-27T00:00:00"/>
    <x v="0"/>
    <s v="MRPNCP741"/>
    <x v="61"/>
    <n v="50"/>
    <x v="1"/>
    <x v="1"/>
    <x v="1"/>
    <x v="10"/>
    <x v="0"/>
    <x v="3"/>
  </r>
  <r>
    <n v="1"/>
    <d v="2016-02-27T00:00:00"/>
    <x v="2"/>
    <s v="PRA818"/>
    <x v="62"/>
    <n v="785"/>
    <x v="2"/>
    <x v="19"/>
    <x v="4"/>
    <x v="10"/>
    <x v="0"/>
    <x v="3"/>
  </r>
  <r>
    <n v="2"/>
    <d v="2016-02-27T00:00:00"/>
    <x v="2"/>
    <s v="PRA820"/>
    <x v="62"/>
    <n v="2748"/>
    <x v="2"/>
    <x v="19"/>
    <x v="4"/>
    <x v="10"/>
    <x v="0"/>
    <x v="3"/>
  </r>
  <r>
    <n v="3"/>
    <d v="2016-02-27T00:00:00"/>
    <x v="2"/>
    <s v="PRA820"/>
    <x v="69"/>
    <n v="6561"/>
    <x v="2"/>
    <x v="19"/>
    <x v="4"/>
    <x v="10"/>
    <x v="0"/>
    <x v="3"/>
  </r>
  <r>
    <n v="4"/>
    <d v="2016-02-27T00:00:00"/>
    <x v="2"/>
    <s v="PRA820"/>
    <x v="35"/>
    <n v="111"/>
    <x v="2"/>
    <x v="19"/>
    <x v="4"/>
    <x v="10"/>
    <x v="0"/>
    <x v="3"/>
  </r>
  <r>
    <n v="5"/>
    <d v="2016-02-27T00:00:00"/>
    <x v="2"/>
    <s v="PRA822"/>
    <x v="35"/>
    <n v="2733"/>
    <x v="2"/>
    <x v="19"/>
    <x v="4"/>
    <x v="10"/>
    <x v="0"/>
    <x v="3"/>
  </r>
  <r>
    <n v="1"/>
    <d v="2016-02-27T00:00:00"/>
    <x v="2"/>
    <s v="MRPNCP741"/>
    <x v="61"/>
    <n v="50"/>
    <x v="3"/>
    <x v="1"/>
    <x v="1"/>
    <x v="10"/>
    <x v="0"/>
    <x v="3"/>
  </r>
  <r>
    <n v="1"/>
    <d v="2016-02-28T00:00:00"/>
    <x v="0"/>
    <s v="MROS743"/>
    <x v="51"/>
    <n v="238"/>
    <x v="1"/>
    <x v="22"/>
    <x v="3"/>
    <x v="10"/>
    <x v="0"/>
    <x v="3"/>
  </r>
  <r>
    <n v="2"/>
    <d v="2016-02-28T00:00:00"/>
    <x v="0"/>
    <s v="MRA744"/>
    <x v="60"/>
    <n v="6930"/>
    <x v="1"/>
    <x v="5"/>
    <x v="4"/>
    <x v="10"/>
    <x v="0"/>
    <x v="3"/>
  </r>
  <r>
    <n v="1"/>
    <d v="2016-02-28T00:00:00"/>
    <x v="2"/>
    <s v="PRA822"/>
    <x v="35"/>
    <n v="615"/>
    <x v="2"/>
    <x v="19"/>
    <x v="4"/>
    <x v="10"/>
    <x v="0"/>
    <x v="3"/>
  </r>
  <r>
    <n v="2"/>
    <d v="2016-02-28T00:00:00"/>
    <x v="2"/>
    <s v="PRA822"/>
    <x v="67"/>
    <n v="755"/>
    <x v="2"/>
    <x v="19"/>
    <x v="4"/>
    <x v="10"/>
    <x v="0"/>
    <x v="3"/>
  </r>
  <r>
    <n v="3"/>
    <d v="2016-02-28T00:00:00"/>
    <x v="2"/>
    <s v="PRA823"/>
    <x v="67"/>
    <n v="2575"/>
    <x v="2"/>
    <x v="19"/>
    <x v="4"/>
    <x v="10"/>
    <x v="0"/>
    <x v="3"/>
  </r>
  <r>
    <n v="1"/>
    <d v="2016-02-28T00:00:00"/>
    <x v="2"/>
    <s v="LINE FLUSH"/>
    <x v="61"/>
    <n v="35"/>
    <x v="3"/>
    <x v="21"/>
    <x v="1"/>
    <x v="10"/>
    <x v="0"/>
    <x v="3"/>
  </r>
  <r>
    <n v="1"/>
    <d v="2016-02-29T00:00:00"/>
    <x v="2"/>
    <s v="PRA823"/>
    <x v="67"/>
    <n v="5528"/>
    <x v="2"/>
    <x v="19"/>
    <x v="1"/>
    <x v="10"/>
    <x v="0"/>
    <x v="3"/>
  </r>
  <r>
    <n v="2"/>
    <d v="2016-02-29T00:00:00"/>
    <x v="2"/>
    <s v="PRA823"/>
    <x v="62"/>
    <n v="1932"/>
    <x v="2"/>
    <x v="19"/>
    <x v="1"/>
    <x v="10"/>
    <x v="0"/>
    <x v="3"/>
  </r>
  <r>
    <n v="3"/>
    <d v="2016-02-29T00:00:00"/>
    <x v="2"/>
    <s v="PRA826"/>
    <x v="62"/>
    <n v="5799"/>
    <x v="2"/>
    <x v="19"/>
    <x v="1"/>
    <x v="10"/>
    <x v="0"/>
    <x v="3"/>
  </r>
  <r>
    <n v="1"/>
    <d v="2016-02-29T00:00:00"/>
    <x v="2"/>
    <s v="MRPNCP748"/>
    <x v="12"/>
    <n v="734"/>
    <x v="3"/>
    <x v="1"/>
    <x v="1"/>
    <x v="10"/>
    <x v="0"/>
    <x v="3"/>
  </r>
  <r>
    <n v="1"/>
    <d v="2016-03-01T00:00:00"/>
    <x v="0"/>
    <s v="MR4M751"/>
    <x v="68"/>
    <n v="5551"/>
    <x v="1"/>
    <x v="8"/>
    <x v="7"/>
    <x v="11"/>
    <x v="0"/>
    <x v="3"/>
  </r>
  <r>
    <n v="2"/>
    <d v="2016-03-01T00:00:00"/>
    <x v="0"/>
    <s v="MR4M751"/>
    <x v="59"/>
    <n v="1175"/>
    <x v="1"/>
    <x v="8"/>
    <x v="7"/>
    <x v="11"/>
    <x v="0"/>
    <x v="3"/>
  </r>
  <r>
    <n v="1"/>
    <d v="2016-03-01T00:00:00"/>
    <x v="2"/>
    <s v="PRA826"/>
    <x v="60"/>
    <n v="2551"/>
    <x v="2"/>
    <x v="19"/>
    <x v="4"/>
    <x v="11"/>
    <x v="0"/>
    <x v="3"/>
  </r>
  <r>
    <n v="1"/>
    <d v="2016-03-01T00:00:00"/>
    <x v="2"/>
    <s v="MRPNCP748"/>
    <x v="12"/>
    <n v="2440"/>
    <x v="3"/>
    <x v="1"/>
    <x v="1"/>
    <x v="11"/>
    <x v="0"/>
    <x v="3"/>
  </r>
  <r>
    <n v="2"/>
    <d v="2016-03-01T00:00:00"/>
    <x v="2"/>
    <s v="I/F, MRPNCP748/MRNS749/MRPCK750"/>
    <x v="12"/>
    <n v="76"/>
    <x v="3"/>
    <x v="39"/>
    <x v="1"/>
    <x v="11"/>
    <x v="0"/>
    <x v="3"/>
  </r>
  <r>
    <n v="1"/>
    <d v="2016-03-02T00:00:00"/>
    <x v="0"/>
    <s v="MR4M751"/>
    <x v="59"/>
    <n v="531"/>
    <x v="1"/>
    <x v="8"/>
    <x v="7"/>
    <x v="11"/>
    <x v="0"/>
    <x v="3"/>
  </r>
  <r>
    <n v="2"/>
    <d v="2016-03-02T00:00:00"/>
    <x v="0"/>
    <s v="MR4M752"/>
    <x v="59"/>
    <n v="3805"/>
    <x v="1"/>
    <x v="8"/>
    <x v="7"/>
    <x v="11"/>
    <x v="0"/>
    <x v="3"/>
  </r>
  <r>
    <n v="1"/>
    <d v="2016-03-02T00:00:00"/>
    <x v="2"/>
    <s v="PRA826"/>
    <x v="60"/>
    <n v="1790"/>
    <x v="2"/>
    <x v="19"/>
    <x v="4"/>
    <x v="11"/>
    <x v="0"/>
    <x v="3"/>
  </r>
  <r>
    <n v="2"/>
    <d v="2016-03-02T00:00:00"/>
    <x v="2"/>
    <s v="PRA829"/>
    <x v="60"/>
    <n v="3226"/>
    <x v="2"/>
    <x v="19"/>
    <x v="4"/>
    <x v="11"/>
    <x v="0"/>
    <x v="3"/>
  </r>
  <r>
    <n v="3"/>
    <d v="2016-03-02T00:00:00"/>
    <x v="2"/>
    <s v="PRA829"/>
    <x v="69"/>
    <n v="3038"/>
    <x v="2"/>
    <x v="19"/>
    <x v="4"/>
    <x v="11"/>
    <x v="0"/>
    <x v="3"/>
  </r>
  <r>
    <n v="1"/>
    <d v="2016-03-02T00:00:00"/>
    <x v="2"/>
    <s v="I/F4M/PCK"/>
    <x v="12"/>
    <n v="50"/>
    <x v="3"/>
    <x v="26"/>
    <x v="2"/>
    <x v="11"/>
    <x v="0"/>
    <x v="3"/>
  </r>
  <r>
    <n v="2"/>
    <d v="2016-03-02T00:00:00"/>
    <x v="2"/>
    <s v="Line Flush"/>
    <x v="12"/>
    <n v="74"/>
    <x v="3"/>
    <x v="21"/>
    <x v="1"/>
    <x v="11"/>
    <x v="0"/>
    <x v="3"/>
  </r>
  <r>
    <n v="1"/>
    <d v="2016-03-03T00:00:00"/>
    <x v="0"/>
    <s v="I/F4H/PCK"/>
    <x v="61"/>
    <n v="15"/>
    <x v="1"/>
    <x v="26"/>
    <x v="2"/>
    <x v="11"/>
    <x v="0"/>
    <x v="3"/>
  </r>
  <r>
    <n v="2"/>
    <d v="2016-03-03T00:00:00"/>
    <x v="0"/>
    <s v="MR4H754"/>
    <x v="63"/>
    <n v="416"/>
    <x v="1"/>
    <x v="0"/>
    <x v="0"/>
    <x v="11"/>
    <x v="0"/>
    <x v="3"/>
  </r>
  <r>
    <n v="1"/>
    <d v="2016-03-03T00:00:00"/>
    <x v="0"/>
    <s v="MR4H735"/>
    <x v="63"/>
    <n v="624"/>
    <x v="5"/>
    <x v="0"/>
    <x v="0"/>
    <x v="11"/>
    <x v="0"/>
    <x v="3"/>
  </r>
  <r>
    <n v="2"/>
    <d v="2016-03-03T00:00:00"/>
    <x v="0"/>
    <s v="MR4H736"/>
    <x v="63"/>
    <n v="376"/>
    <x v="5"/>
    <x v="0"/>
    <x v="0"/>
    <x v="11"/>
    <x v="0"/>
    <x v="3"/>
  </r>
  <r>
    <n v="3"/>
    <d v="2016-03-03T00:00:00"/>
    <x v="0"/>
    <s v="MR4H736"/>
    <x v="60"/>
    <n v="746"/>
    <x v="5"/>
    <x v="0"/>
    <x v="0"/>
    <x v="11"/>
    <x v="0"/>
    <x v="3"/>
  </r>
  <r>
    <n v="1"/>
    <d v="2016-03-03T00:00:00"/>
    <x v="2"/>
    <s v="PRA829"/>
    <x v="69"/>
    <n v="3361"/>
    <x v="2"/>
    <x v="19"/>
    <x v="4"/>
    <x v="11"/>
    <x v="0"/>
    <x v="3"/>
  </r>
  <r>
    <n v="2"/>
    <d v="2016-03-03T00:00:00"/>
    <x v="2"/>
    <s v="PRA829"/>
    <x v="62"/>
    <n v="178"/>
    <x v="2"/>
    <x v="19"/>
    <x v="4"/>
    <x v="11"/>
    <x v="0"/>
    <x v="3"/>
  </r>
  <r>
    <n v="3"/>
    <d v="2016-03-03T00:00:00"/>
    <x v="2"/>
    <s v="PRA832"/>
    <x v="62"/>
    <n v="4936"/>
    <x v="2"/>
    <x v="19"/>
    <x v="4"/>
    <x v="11"/>
    <x v="0"/>
    <x v="3"/>
  </r>
  <r>
    <n v="1"/>
    <d v="2016-03-03T00:00:00"/>
    <x v="2"/>
    <s v="I/F4HPCK"/>
    <x v="12"/>
    <n v="15"/>
    <x v="3"/>
    <x v="26"/>
    <x v="2"/>
    <x v="11"/>
    <x v="0"/>
    <x v="3"/>
  </r>
  <r>
    <n v="1"/>
    <d v="2016-03-04T00:00:00"/>
    <x v="0"/>
    <s v="MR4H754"/>
    <x v="63"/>
    <n v="4292"/>
    <x v="1"/>
    <x v="0"/>
    <x v="0"/>
    <x v="11"/>
    <x v="0"/>
    <x v="3"/>
  </r>
  <r>
    <n v="1"/>
    <d v="2016-03-04T00:00:00"/>
    <x v="0"/>
    <s v="MR4H736"/>
    <x v="60"/>
    <n v="782"/>
    <x v="5"/>
    <x v="0"/>
    <x v="0"/>
    <x v="11"/>
    <x v="0"/>
    <x v="3"/>
  </r>
  <r>
    <n v="2"/>
    <d v="2016-03-04T00:00:00"/>
    <x v="0"/>
    <s v="MR4H735"/>
    <x v="60"/>
    <n v="1247"/>
    <x v="5"/>
    <x v="0"/>
    <x v="0"/>
    <x v="11"/>
    <x v="0"/>
    <x v="3"/>
  </r>
  <r>
    <n v="3"/>
    <d v="2016-03-04T00:00:00"/>
    <x v="0"/>
    <s v="PR4H831"/>
    <x v="60"/>
    <n v="773"/>
    <x v="5"/>
    <x v="0"/>
    <x v="0"/>
    <x v="11"/>
    <x v="0"/>
    <x v="3"/>
  </r>
  <r>
    <n v="4"/>
    <d v="2016-03-04T00:00:00"/>
    <x v="0"/>
    <s v="PR4H831"/>
    <x v="66"/>
    <n v="1067"/>
    <x v="5"/>
    <x v="0"/>
    <x v="0"/>
    <x v="11"/>
    <x v="0"/>
    <x v="3"/>
  </r>
  <r>
    <n v="1"/>
    <d v="2016-03-04T00:00:00"/>
    <x v="2"/>
    <s v="PRA832"/>
    <x v="62"/>
    <n v="1469"/>
    <x v="2"/>
    <x v="19"/>
    <x v="4"/>
    <x v="11"/>
    <x v="0"/>
    <x v="3"/>
  </r>
  <r>
    <n v="2"/>
    <d v="2016-03-04T00:00:00"/>
    <x v="2"/>
    <s v="PRA832"/>
    <x v="35"/>
    <n v="694"/>
    <x v="2"/>
    <x v="19"/>
    <x v="4"/>
    <x v="11"/>
    <x v="0"/>
    <x v="3"/>
  </r>
  <r>
    <n v="3"/>
    <d v="2016-03-04T00:00:00"/>
    <x v="2"/>
    <s v="PR0S836"/>
    <x v="13"/>
    <n v="551"/>
    <x v="2"/>
    <x v="12"/>
    <x v="3"/>
    <x v="11"/>
    <x v="0"/>
    <x v="3"/>
  </r>
  <r>
    <n v="4"/>
    <d v="2016-03-04T00:00:00"/>
    <x v="2"/>
    <s v="PRPCK813"/>
    <x v="13"/>
    <n v="156"/>
    <x v="2"/>
    <x v="4"/>
    <x v="3"/>
    <x v="11"/>
    <x v="0"/>
    <x v="3"/>
  </r>
  <r>
    <n v="5"/>
    <d v="2016-03-04T00:00:00"/>
    <x v="2"/>
    <s v="IF/ PR4H/PCK"/>
    <x v="76"/>
    <n v="15"/>
    <x v="2"/>
    <x v="41"/>
    <x v="2"/>
    <x v="11"/>
    <x v="0"/>
    <x v="3"/>
  </r>
  <r>
    <n v="6"/>
    <d v="2016-03-04T00:00:00"/>
    <x v="2"/>
    <s v="PR4H831"/>
    <x v="63"/>
    <n v="37"/>
    <x v="2"/>
    <x v="0"/>
    <x v="0"/>
    <x v="11"/>
    <x v="0"/>
    <x v="3"/>
  </r>
  <r>
    <n v="1"/>
    <d v="2016-03-04T00:00:00"/>
    <x v="2"/>
    <s v="PRPCK813"/>
    <x v="71"/>
    <n v="54"/>
    <x v="4"/>
    <x v="4"/>
    <x v="3"/>
    <x v="11"/>
    <x v="0"/>
    <x v="3"/>
  </r>
  <r>
    <n v="2"/>
    <d v="2016-03-04T00:00:00"/>
    <x v="2"/>
    <s v="PR4H831"/>
    <x v="72"/>
    <n v="1507"/>
    <x v="4"/>
    <x v="0"/>
    <x v="0"/>
    <x v="11"/>
    <x v="0"/>
    <x v="3"/>
  </r>
  <r>
    <n v="3"/>
    <d v="2016-03-04T00:00:00"/>
    <x v="2"/>
    <s v="PR4H831"/>
    <x v="72"/>
    <n v="1795"/>
    <x v="4"/>
    <x v="0"/>
    <x v="0"/>
    <x v="11"/>
    <x v="0"/>
    <x v="3"/>
  </r>
  <r>
    <n v="4"/>
    <d v="2016-03-04T00:00:00"/>
    <x v="2"/>
    <s v="PR4H831"/>
    <x v="73"/>
    <n v="63"/>
    <x v="4"/>
    <x v="0"/>
    <x v="0"/>
    <x v="11"/>
    <x v="0"/>
    <x v="3"/>
  </r>
  <r>
    <n v="5"/>
    <d v="2016-03-04T00:00:00"/>
    <x v="2"/>
    <s v="MR4H754"/>
    <x v="73"/>
    <n v="2147"/>
    <x v="4"/>
    <x v="0"/>
    <x v="0"/>
    <x v="11"/>
    <x v="0"/>
    <x v="3"/>
  </r>
  <r>
    <n v="1"/>
    <d v="2016-04-01T00:00:00"/>
    <x v="0"/>
    <s v="MR0S827"/>
    <x v="13"/>
    <n v="462"/>
    <x v="1"/>
    <x v="12"/>
    <x v="3"/>
    <x v="0"/>
    <x v="1"/>
    <x v="0"/>
  </r>
  <r>
    <n v="2"/>
    <d v="2016-04-01T00:00:00"/>
    <x v="0"/>
    <s v="MR0S827"/>
    <x v="51"/>
    <n v="1214"/>
    <x v="1"/>
    <x v="12"/>
    <x v="3"/>
    <x v="0"/>
    <x v="1"/>
    <x v="0"/>
  </r>
  <r>
    <n v="3"/>
    <d v="2016-04-01T00:00:00"/>
    <x v="0"/>
    <s v="MRA828"/>
    <x v="60"/>
    <n v="4868"/>
    <x v="1"/>
    <x v="19"/>
    <x v="4"/>
    <x v="0"/>
    <x v="1"/>
    <x v="0"/>
  </r>
  <r>
    <n v="4"/>
    <d v="2016-04-01T00:00:00"/>
    <x v="0"/>
    <s v="MRA829"/>
    <x v="60"/>
    <n v="3757"/>
    <x v="1"/>
    <x v="19"/>
    <x v="4"/>
    <x v="0"/>
    <x v="1"/>
    <x v="0"/>
  </r>
  <r>
    <n v="1"/>
    <d v="2016-04-01T00:00:00"/>
    <x v="2"/>
    <s v="PR4H884"/>
    <x v="70"/>
    <n v="672"/>
    <x v="5"/>
    <x v="0"/>
    <x v="8"/>
    <x v="0"/>
    <x v="1"/>
    <x v="0"/>
  </r>
  <r>
    <n v="2"/>
    <d v="2016-04-01T00:00:00"/>
    <x v="2"/>
    <s v="PR4H884"/>
    <x v="60"/>
    <n v="3105"/>
    <x v="5"/>
    <x v="0"/>
    <x v="8"/>
    <x v="0"/>
    <x v="1"/>
    <x v="0"/>
  </r>
  <r>
    <n v="3"/>
    <d v="2016-04-01T00:00:00"/>
    <x v="2"/>
    <s v="PR4H898"/>
    <x v="60"/>
    <n v="103"/>
    <x v="5"/>
    <x v="0"/>
    <x v="8"/>
    <x v="0"/>
    <x v="1"/>
    <x v="0"/>
  </r>
  <r>
    <n v="4"/>
    <d v="2016-04-01T00:00:00"/>
    <x v="2"/>
    <s v="PR4H898"/>
    <x v="68"/>
    <n v="1594"/>
    <x v="5"/>
    <x v="0"/>
    <x v="8"/>
    <x v="0"/>
    <x v="1"/>
    <x v="0"/>
  </r>
  <r>
    <n v="1"/>
    <d v="2016-04-01T00:00:00"/>
    <x v="2"/>
    <s v="PRA893"/>
    <x v="67"/>
    <n v="683"/>
    <x v="2"/>
    <x v="19"/>
    <x v="4"/>
    <x v="0"/>
    <x v="1"/>
    <x v="0"/>
  </r>
  <r>
    <n v="1"/>
    <d v="2016-04-01T00:00:00"/>
    <x v="2"/>
    <s v="Lineflush"/>
    <x v="58"/>
    <n v="50"/>
    <x v="3"/>
    <x v="21"/>
    <x v="2"/>
    <x v="0"/>
    <x v="1"/>
    <x v="0"/>
  </r>
  <r>
    <n v="1"/>
    <d v="2016-04-02T00:00:00"/>
    <x v="0"/>
    <s v="MRA829"/>
    <x v="60"/>
    <n v="35"/>
    <x v="1"/>
    <x v="19"/>
    <x v="4"/>
    <x v="0"/>
    <x v="1"/>
    <x v="0"/>
  </r>
  <r>
    <n v="2"/>
    <d v="2016-04-02T00:00:00"/>
    <x v="0"/>
    <s v="MRA829"/>
    <x v="35"/>
    <n v="2606"/>
    <x v="1"/>
    <x v="19"/>
    <x v="4"/>
    <x v="0"/>
    <x v="1"/>
    <x v="0"/>
  </r>
  <r>
    <n v="1"/>
    <d v="2016-04-02T00:00:00"/>
    <x v="2"/>
    <s v="PR4H898"/>
    <x v="68"/>
    <n v="850"/>
    <x v="5"/>
    <x v="0"/>
    <x v="8"/>
    <x v="0"/>
    <x v="1"/>
    <x v="0"/>
  </r>
  <r>
    <n v="2"/>
    <d v="2016-04-02T00:00:00"/>
    <x v="2"/>
    <s v="PR4H898L/F"/>
    <x v="68"/>
    <n v="450"/>
    <x v="5"/>
    <x v="0"/>
    <x v="8"/>
    <x v="0"/>
    <x v="1"/>
    <x v="0"/>
  </r>
  <r>
    <n v="3"/>
    <d v="2016-04-02T00:00:00"/>
    <x v="2"/>
    <s v="PR4H900"/>
    <x v="68"/>
    <n v="509"/>
    <x v="5"/>
    <x v="0"/>
    <x v="8"/>
    <x v="0"/>
    <x v="1"/>
    <x v="0"/>
  </r>
  <r>
    <n v="4"/>
    <d v="2016-04-02T00:00:00"/>
    <x v="2"/>
    <s v="PR4H900"/>
    <x v="66"/>
    <n v="798"/>
    <x v="5"/>
    <x v="0"/>
    <x v="8"/>
    <x v="0"/>
    <x v="1"/>
    <x v="0"/>
  </r>
  <r>
    <n v="1"/>
    <d v="2016-04-02T00:00:00"/>
    <x v="2"/>
    <s v="PRA893"/>
    <x v="67"/>
    <n v="906"/>
    <x v="2"/>
    <x v="19"/>
    <x v="4"/>
    <x v="0"/>
    <x v="1"/>
    <x v="0"/>
  </r>
  <r>
    <n v="2"/>
    <d v="2016-04-02T00:00:00"/>
    <x v="2"/>
    <s v="PRA894"/>
    <x v="67"/>
    <n v="1168"/>
    <x v="2"/>
    <x v="19"/>
    <x v="4"/>
    <x v="0"/>
    <x v="1"/>
    <x v="0"/>
  </r>
  <r>
    <n v="1"/>
    <d v="2016-04-03T00:00:00"/>
    <x v="2"/>
    <s v="PR4H900"/>
    <x v="66"/>
    <n v="1206"/>
    <x v="5"/>
    <x v="0"/>
    <x v="8"/>
    <x v="0"/>
    <x v="1"/>
    <x v="0"/>
  </r>
  <r>
    <n v="2"/>
    <d v="2016-04-03T00:00:00"/>
    <x v="2"/>
    <s v="PR4H01"/>
    <x v="66"/>
    <n v="278"/>
    <x v="5"/>
    <x v="0"/>
    <x v="8"/>
    <x v="0"/>
    <x v="1"/>
    <x v="0"/>
  </r>
  <r>
    <n v="1"/>
    <d v="2016-04-03T00:00:00"/>
    <x v="2"/>
    <s v="PRA894"/>
    <x v="62"/>
    <n v="528"/>
    <x v="2"/>
    <x v="19"/>
    <x v="4"/>
    <x v="0"/>
    <x v="1"/>
    <x v="0"/>
  </r>
  <r>
    <n v="1"/>
    <d v="2016-04-03T00:00:00"/>
    <x v="2"/>
    <s v="PRPCK897"/>
    <x v="71"/>
    <n v="6"/>
    <x v="4"/>
    <x v="4"/>
    <x v="3"/>
    <x v="0"/>
    <x v="1"/>
    <x v="0"/>
  </r>
  <r>
    <n v="2"/>
    <d v="2016-04-03T00:00:00"/>
    <x v="2"/>
    <s v="PR4H883/884"/>
    <x v="74"/>
    <n v="450"/>
    <x v="4"/>
    <x v="0"/>
    <x v="8"/>
    <x v="0"/>
    <x v="1"/>
    <x v="0"/>
  </r>
  <r>
    <n v="3"/>
    <d v="2016-04-03T00:00:00"/>
    <x v="2"/>
    <s v="PR4H898"/>
    <x v="74"/>
    <n v="266"/>
    <x v="4"/>
    <x v="0"/>
    <x v="8"/>
    <x v="0"/>
    <x v="1"/>
    <x v="0"/>
  </r>
  <r>
    <n v="4"/>
    <d v="2016-04-03T00:00:00"/>
    <x v="2"/>
    <s v="PR4H01"/>
    <x v="74"/>
    <n v="2452"/>
    <x v="4"/>
    <x v="0"/>
    <x v="8"/>
    <x v="0"/>
    <x v="1"/>
    <x v="0"/>
  </r>
  <r>
    <n v="5"/>
    <d v="2016-04-03T00:00:00"/>
    <x v="2"/>
    <s v="PR4H01"/>
    <x v="73"/>
    <n v="850"/>
    <x v="4"/>
    <x v="0"/>
    <x v="8"/>
    <x v="0"/>
    <x v="1"/>
    <x v="0"/>
  </r>
  <r>
    <n v="1"/>
    <d v="2016-04-04T00:00:00"/>
    <x v="2"/>
    <s v="PR4H01"/>
    <x v="66"/>
    <n v="1176"/>
    <x v="5"/>
    <x v="0"/>
    <x v="8"/>
    <x v="0"/>
    <x v="1"/>
    <x v="0"/>
  </r>
  <r>
    <n v="2"/>
    <d v="2016-04-04T00:00:00"/>
    <x v="2"/>
    <s v="PR4H01"/>
    <x v="64"/>
    <n v="1733"/>
    <x v="5"/>
    <x v="0"/>
    <x v="8"/>
    <x v="0"/>
    <x v="1"/>
    <x v="0"/>
  </r>
  <r>
    <n v="3"/>
    <d v="2016-04-04T00:00:00"/>
    <x v="2"/>
    <s v="PRPCK897"/>
    <x v="32"/>
    <n v="180"/>
    <x v="5"/>
    <x v="4"/>
    <x v="3"/>
    <x v="0"/>
    <x v="1"/>
    <x v="0"/>
  </r>
  <r>
    <n v="4"/>
    <d v="2016-04-04T00:00:00"/>
    <x v="2"/>
    <s v="PRNS878"/>
    <x v="32"/>
    <n v="601"/>
    <x v="5"/>
    <x v="3"/>
    <x v="3"/>
    <x v="0"/>
    <x v="1"/>
    <x v="0"/>
  </r>
  <r>
    <n v="5"/>
    <d v="2016-04-04T00:00:00"/>
    <x v="2"/>
    <s v="PRPCK897"/>
    <x v="32"/>
    <n v="40"/>
    <x v="5"/>
    <x v="4"/>
    <x v="3"/>
    <x v="0"/>
    <x v="1"/>
    <x v="0"/>
  </r>
  <r>
    <n v="1"/>
    <d v="2016-04-04T00:00:00"/>
    <x v="2"/>
    <s v="PRA894"/>
    <x v="62"/>
    <n v="148"/>
    <x v="2"/>
    <x v="19"/>
    <x v="4"/>
    <x v="0"/>
    <x v="1"/>
    <x v="0"/>
  </r>
  <r>
    <n v="1"/>
    <d v="2016-04-04T00:00:00"/>
    <x v="2"/>
    <s v="PR4H01"/>
    <x v="73"/>
    <n v="1076"/>
    <x v="4"/>
    <x v="0"/>
    <x v="8"/>
    <x v="0"/>
    <x v="1"/>
    <x v="0"/>
  </r>
  <r>
    <n v="2"/>
    <d v="2016-04-04T00:00:00"/>
    <x v="2"/>
    <s v="PR4H01"/>
    <x v="95"/>
    <n v="799"/>
    <x v="4"/>
    <x v="0"/>
    <x v="8"/>
    <x v="0"/>
    <x v="1"/>
    <x v="0"/>
  </r>
  <r>
    <n v="3"/>
    <d v="2016-04-04T00:00:00"/>
    <x v="2"/>
    <s v="PR4H02"/>
    <x v="82"/>
    <n v="219"/>
    <x v="4"/>
    <x v="0"/>
    <x v="8"/>
    <x v="0"/>
    <x v="1"/>
    <x v="0"/>
  </r>
  <r>
    <n v="4"/>
    <d v="2016-04-04T00:00:00"/>
    <x v="2"/>
    <s v="PR4H02"/>
    <x v="73"/>
    <n v="1091"/>
    <x v="4"/>
    <x v="0"/>
    <x v="8"/>
    <x v="0"/>
    <x v="1"/>
    <x v="0"/>
  </r>
  <r>
    <n v="5"/>
    <d v="2016-04-04T00:00:00"/>
    <x v="2"/>
    <s v="PRPCK897"/>
    <x v="71"/>
    <n v="22"/>
    <x v="4"/>
    <x v="4"/>
    <x v="3"/>
    <x v="0"/>
    <x v="1"/>
    <x v="0"/>
  </r>
  <r>
    <n v="6"/>
    <d v="2016-04-04T00:00:00"/>
    <x v="2"/>
    <s v="PRPCK04"/>
    <x v="71"/>
    <n v="82"/>
    <x v="4"/>
    <x v="4"/>
    <x v="3"/>
    <x v="0"/>
    <x v="1"/>
    <x v="0"/>
  </r>
  <r>
    <n v="7"/>
    <d v="2016-04-04T00:00:00"/>
    <x v="2"/>
    <s v="PR4M05"/>
    <x v="49"/>
    <n v="55"/>
    <x v="4"/>
    <x v="8"/>
    <x v="7"/>
    <x v="0"/>
    <x v="1"/>
    <x v="0"/>
  </r>
  <r>
    <n v="1"/>
    <d v="2016-04-04T00:00:00"/>
    <x v="0"/>
    <s v="MRPNCP831"/>
    <x v="12"/>
    <n v="1832"/>
    <x v="3"/>
    <x v="1"/>
    <x v="1"/>
    <x v="0"/>
    <x v="1"/>
    <x v="0"/>
  </r>
  <r>
    <n v="2"/>
    <d v="2016-04-04T00:00:00"/>
    <x v="0"/>
    <s v="MRPNCP01"/>
    <x v="12"/>
    <n v="865"/>
    <x v="3"/>
    <x v="1"/>
    <x v="1"/>
    <x v="0"/>
    <x v="1"/>
    <x v="0"/>
  </r>
  <r>
    <n v="1"/>
    <d v="2016-04-05T00:00:00"/>
    <x v="2"/>
    <s v="PRPCK8978"/>
    <x v="32"/>
    <n v="84"/>
    <x v="5"/>
    <x v="4"/>
    <x v="3"/>
    <x v="0"/>
    <x v="1"/>
    <x v="0"/>
  </r>
  <r>
    <n v="2"/>
    <d v="2016-04-05T00:00:00"/>
    <x v="2"/>
    <s v="PRPCK04"/>
    <x v="32"/>
    <n v="38"/>
    <x v="5"/>
    <x v="4"/>
    <x v="3"/>
    <x v="0"/>
    <x v="1"/>
    <x v="0"/>
  </r>
  <r>
    <n v="3"/>
    <d v="2016-04-05T00:00:00"/>
    <x v="2"/>
    <s v="PR4M895/01"/>
    <x v="92"/>
    <n v="2475"/>
    <x v="5"/>
    <x v="8"/>
    <x v="7"/>
    <x v="0"/>
    <x v="1"/>
    <x v="0"/>
  </r>
  <r>
    <n v="1"/>
    <d v="2016-04-05T00:00:00"/>
    <x v="2"/>
    <s v="PRA894"/>
    <x v="62"/>
    <n v="197"/>
    <x v="2"/>
    <x v="19"/>
    <x v="4"/>
    <x v="0"/>
    <x v="1"/>
    <x v="0"/>
  </r>
  <r>
    <n v="2"/>
    <d v="2016-04-05T00:00:00"/>
    <x v="2"/>
    <s v="PR0S896"/>
    <x v="13"/>
    <n v="537"/>
    <x v="2"/>
    <x v="12"/>
    <x v="3"/>
    <x v="0"/>
    <x v="1"/>
    <x v="0"/>
  </r>
  <r>
    <n v="3"/>
    <d v="2016-04-05T00:00:00"/>
    <x v="2"/>
    <s v="PRPCK890"/>
    <x v="13"/>
    <n v="66"/>
    <x v="2"/>
    <x v="4"/>
    <x v="3"/>
    <x v="0"/>
    <x v="1"/>
    <x v="0"/>
  </r>
  <r>
    <n v="4"/>
    <d v="2016-04-05T00:00:00"/>
    <x v="2"/>
    <s v="PRPCK897"/>
    <x v="13"/>
    <n v="752"/>
    <x v="2"/>
    <x v="4"/>
    <x v="3"/>
    <x v="0"/>
    <x v="1"/>
    <x v="0"/>
  </r>
  <r>
    <n v="5"/>
    <d v="2016-04-05T00:00:00"/>
    <x v="2"/>
    <s v="I/F 4H/PCK"/>
    <x v="86"/>
    <n v="146"/>
    <x v="2"/>
    <x v="9"/>
    <x v="2"/>
    <x v="0"/>
    <x v="1"/>
    <x v="0"/>
  </r>
  <r>
    <n v="1"/>
    <d v="2016-04-05T00:00:00"/>
    <x v="2"/>
    <s v="PR4M895"/>
    <x v="49"/>
    <n v="3690"/>
    <x v="4"/>
    <x v="8"/>
    <x v="7"/>
    <x v="0"/>
    <x v="1"/>
    <x v="0"/>
  </r>
  <r>
    <n v="2"/>
    <d v="2016-04-05T00:00:00"/>
    <x v="2"/>
    <s v="PRPCK04"/>
    <x v="71"/>
    <n v="33"/>
    <x v="4"/>
    <x v="4"/>
    <x v="3"/>
    <x v="0"/>
    <x v="1"/>
    <x v="0"/>
  </r>
  <r>
    <n v="1"/>
    <d v="2016-04-05T00:00:00"/>
    <x v="0"/>
    <s v="MRPNCP03"/>
    <x v="12"/>
    <n v="1130"/>
    <x v="3"/>
    <x v="1"/>
    <x v="1"/>
    <x v="0"/>
    <x v="1"/>
    <x v="0"/>
  </r>
  <r>
    <n v="1"/>
    <d v="2016-04-06T00:00:00"/>
    <x v="0"/>
    <s v="MRPCK05"/>
    <x v="13"/>
    <n v="107"/>
    <x v="1"/>
    <x v="4"/>
    <x v="3"/>
    <x v="0"/>
    <x v="1"/>
    <x v="0"/>
  </r>
  <r>
    <n v="2"/>
    <d v="2016-04-06T00:00:00"/>
    <x v="0"/>
    <s v="MR4H06"/>
    <x v="92"/>
    <n v="1787"/>
    <x v="1"/>
    <x v="0"/>
    <x v="8"/>
    <x v="0"/>
    <x v="1"/>
    <x v="0"/>
  </r>
  <r>
    <n v="1"/>
    <d v="2016-04-06T00:00:00"/>
    <x v="2"/>
    <s v="LINE FLUSHING"/>
    <x v="86"/>
    <n v="10"/>
    <x v="2"/>
    <x v="21"/>
    <x v="2"/>
    <x v="0"/>
    <x v="1"/>
    <x v="0"/>
  </r>
  <r>
    <n v="2"/>
    <d v="2016-04-06T00:00:00"/>
    <x v="2"/>
    <s v="PRPCK04/PRNS08"/>
    <x v="13"/>
    <n v="259"/>
    <x v="2"/>
    <x v="4"/>
    <x v="3"/>
    <x v="0"/>
    <x v="1"/>
    <x v="0"/>
  </r>
  <r>
    <n v="3"/>
    <d v="2016-04-06T00:00:00"/>
    <x v="2"/>
    <s v="PRNS09"/>
    <x v="13"/>
    <n v="767"/>
    <x v="2"/>
    <x v="3"/>
    <x v="3"/>
    <x v="0"/>
    <x v="1"/>
    <x v="0"/>
  </r>
  <r>
    <n v="4"/>
    <d v="2016-04-06T00:00:00"/>
    <x v="2"/>
    <s v="PR0S896"/>
    <x v="13"/>
    <n v="448"/>
    <x v="2"/>
    <x v="12"/>
    <x v="3"/>
    <x v="0"/>
    <x v="1"/>
    <x v="0"/>
  </r>
  <r>
    <n v="5"/>
    <d v="2016-04-06T00:00:00"/>
    <x v="2"/>
    <s v="PR0S10"/>
    <x v="13"/>
    <n v="583"/>
    <x v="2"/>
    <x v="12"/>
    <x v="3"/>
    <x v="0"/>
    <x v="1"/>
    <x v="0"/>
  </r>
  <r>
    <n v="6"/>
    <d v="2016-04-06T00:00:00"/>
    <x v="2"/>
    <s v="PRA11"/>
    <x v="69"/>
    <n v="5447"/>
    <x v="2"/>
    <x v="10"/>
    <x v="4"/>
    <x v="0"/>
    <x v="1"/>
    <x v="0"/>
  </r>
  <r>
    <n v="1"/>
    <d v="2016-04-06T00:00:00"/>
    <x v="0"/>
    <s v="MRPNCP03"/>
    <x v="12"/>
    <n v="614"/>
    <x v="3"/>
    <x v="1"/>
    <x v="1"/>
    <x v="0"/>
    <x v="1"/>
    <x v="0"/>
  </r>
  <r>
    <n v="2"/>
    <d v="2016-04-06T00:00:00"/>
    <x v="0"/>
    <s v="L/F"/>
    <x v="12"/>
    <n v="31"/>
    <x v="3"/>
    <x v="20"/>
    <x v="2"/>
    <x v="0"/>
    <x v="1"/>
    <x v="0"/>
  </r>
  <r>
    <n v="1"/>
    <d v="2016-04-07T00:00:00"/>
    <x v="0"/>
    <s v="MR4H06"/>
    <x v="92"/>
    <n v="1049"/>
    <x v="1"/>
    <x v="0"/>
    <x v="8"/>
    <x v="0"/>
    <x v="1"/>
    <x v="0"/>
  </r>
  <r>
    <n v="2"/>
    <d v="2016-04-07T00:00:00"/>
    <x v="0"/>
    <s v="MR4H06"/>
    <x v="63"/>
    <n v="8233"/>
    <x v="1"/>
    <x v="0"/>
    <x v="8"/>
    <x v="0"/>
    <x v="1"/>
    <x v="0"/>
  </r>
  <r>
    <n v="3"/>
    <d v="2016-04-07T00:00:00"/>
    <x v="0"/>
    <s v="MRPCK07"/>
    <x v="13"/>
    <n v="188"/>
    <x v="1"/>
    <x v="4"/>
    <x v="3"/>
    <x v="0"/>
    <x v="1"/>
    <x v="0"/>
  </r>
  <r>
    <n v="4"/>
    <d v="2016-04-07T00:00:00"/>
    <x v="0"/>
    <s v="MR4M08"/>
    <x v="68"/>
    <n v="2127"/>
    <x v="1"/>
    <x v="8"/>
    <x v="7"/>
    <x v="0"/>
    <x v="1"/>
    <x v="0"/>
  </r>
  <r>
    <n v="1"/>
    <d v="2016-04-07T00:00:00"/>
    <x v="2"/>
    <s v="PRA11 "/>
    <x v="69"/>
    <n v="1003"/>
    <x v="2"/>
    <x v="10"/>
    <x v="4"/>
    <x v="0"/>
    <x v="1"/>
    <x v="0"/>
  </r>
  <r>
    <n v="2"/>
    <d v="2016-04-07T00:00:00"/>
    <x v="2"/>
    <s v="PRA11 "/>
    <x v="62"/>
    <n v="1121"/>
    <x v="2"/>
    <x v="10"/>
    <x v="4"/>
    <x v="0"/>
    <x v="1"/>
    <x v="0"/>
  </r>
  <r>
    <n v="3"/>
    <d v="2016-04-07T00:00:00"/>
    <x v="2"/>
    <s v="PRA12"/>
    <x v="62"/>
    <n v="4348"/>
    <x v="2"/>
    <x v="10"/>
    <x v="4"/>
    <x v="0"/>
    <x v="1"/>
    <x v="0"/>
  </r>
  <r>
    <n v="4"/>
    <d v="2016-04-07T00:00:00"/>
    <x v="2"/>
    <s v="PRA12"/>
    <x v="60"/>
    <n v="67"/>
    <x v="2"/>
    <x v="10"/>
    <x v="4"/>
    <x v="0"/>
    <x v="1"/>
    <x v="0"/>
  </r>
  <r>
    <n v="1"/>
    <d v="2016-04-07T00:00:00"/>
    <x v="0"/>
    <s v="IF PCK/MS"/>
    <x v="61"/>
    <n v="33"/>
    <x v="3"/>
    <x v="31"/>
    <x v="2"/>
    <x v="0"/>
    <x v="1"/>
    <x v="0"/>
  </r>
  <r>
    <n v="1"/>
    <d v="2016-04-08T00:00:00"/>
    <x v="0"/>
    <s v="MR4M08"/>
    <x v="68"/>
    <n v="2033"/>
    <x v="1"/>
    <x v="8"/>
    <x v="7"/>
    <x v="0"/>
    <x v="1"/>
    <x v="0"/>
  </r>
  <r>
    <n v="2"/>
    <d v="2016-04-08T00:00:00"/>
    <x v="0"/>
    <s v="MR4M09"/>
    <x v="68"/>
    <n v="1702"/>
    <x v="1"/>
    <x v="8"/>
    <x v="7"/>
    <x v="0"/>
    <x v="1"/>
    <x v="0"/>
  </r>
  <r>
    <n v="3"/>
    <d v="2016-04-08T00:00:00"/>
    <x v="0"/>
    <s v="MR4M09"/>
    <x v="59"/>
    <n v="207"/>
    <x v="1"/>
    <x v="8"/>
    <x v="7"/>
    <x v="0"/>
    <x v="1"/>
    <x v="0"/>
  </r>
  <r>
    <n v="4"/>
    <d v="2016-04-08T00:00:00"/>
    <x v="0"/>
    <s v="MR4M10"/>
    <x v="59"/>
    <n v="1492"/>
    <x v="1"/>
    <x v="8"/>
    <x v="7"/>
    <x v="0"/>
    <x v="1"/>
    <x v="0"/>
  </r>
  <r>
    <n v="5"/>
    <d v="2016-04-08T00:00:00"/>
    <x v="0"/>
    <s v="MR4M11"/>
    <x v="59"/>
    <n v="4887"/>
    <x v="1"/>
    <x v="8"/>
    <x v="7"/>
    <x v="0"/>
    <x v="1"/>
    <x v="0"/>
  </r>
  <r>
    <n v="1"/>
    <d v="2016-04-08T00:00:00"/>
    <x v="2"/>
    <s v="PR4M895"/>
    <x v="98"/>
    <n v="1109"/>
    <x v="5"/>
    <x v="8"/>
    <x v="7"/>
    <x v="0"/>
    <x v="1"/>
    <x v="0"/>
  </r>
  <r>
    <n v="1"/>
    <d v="2016-04-08T00:00:00"/>
    <x v="2"/>
    <s v="PRA12"/>
    <x v="60"/>
    <n v="5067"/>
    <x v="2"/>
    <x v="10"/>
    <x v="4"/>
    <x v="0"/>
    <x v="1"/>
    <x v="0"/>
  </r>
  <r>
    <n v="2"/>
    <d v="2016-04-08T00:00:00"/>
    <x v="2"/>
    <s v="PRA17"/>
    <x v="60"/>
    <n v="4883"/>
    <x v="2"/>
    <x v="10"/>
    <x v="4"/>
    <x v="0"/>
    <x v="1"/>
    <x v="0"/>
  </r>
  <r>
    <n v="1"/>
    <d v="2016-04-09T00:00:00"/>
    <x v="0"/>
    <s v="MR4M11"/>
    <x v="59"/>
    <n v="631"/>
    <x v="1"/>
    <x v="8"/>
    <x v="7"/>
    <x v="0"/>
    <x v="1"/>
    <x v="0"/>
  </r>
  <r>
    <n v="2"/>
    <d v="2016-04-09T00:00:00"/>
    <x v="0"/>
    <s v="MR0S14"/>
    <x v="13"/>
    <n v="211"/>
    <x v="1"/>
    <x v="12"/>
    <x v="3"/>
    <x v="0"/>
    <x v="1"/>
    <x v="0"/>
  </r>
  <r>
    <n v="3"/>
    <d v="2016-04-09T00:00:00"/>
    <x v="0"/>
    <s v="MRA15"/>
    <x v="35"/>
    <n v="2802"/>
    <x v="1"/>
    <x v="10"/>
    <x v="4"/>
    <x v="0"/>
    <x v="1"/>
    <x v="0"/>
  </r>
  <r>
    <n v="1"/>
    <d v="2016-04-09T00:00:00"/>
    <x v="2"/>
    <s v="PR4M895"/>
    <x v="101"/>
    <n v="534"/>
    <x v="5"/>
    <x v="8"/>
    <x v="7"/>
    <x v="0"/>
    <x v="1"/>
    <x v="0"/>
  </r>
  <r>
    <n v="2"/>
    <d v="2016-04-09T00:00:00"/>
    <x v="2"/>
    <s v="PR4M896"/>
    <x v="97"/>
    <n v="449"/>
    <x v="5"/>
    <x v="8"/>
    <x v="7"/>
    <x v="0"/>
    <x v="1"/>
    <x v="0"/>
  </r>
  <r>
    <n v="3"/>
    <d v="2016-04-09T00:00:00"/>
    <x v="2"/>
    <s v="PR4M896"/>
    <x v="98"/>
    <n v="1649"/>
    <x v="5"/>
    <x v="8"/>
    <x v="7"/>
    <x v="0"/>
    <x v="1"/>
    <x v="0"/>
  </r>
  <r>
    <n v="4"/>
    <d v="2016-04-09T00:00:00"/>
    <x v="2"/>
    <s v="PRPCK15"/>
    <x v="32"/>
    <n v="201"/>
    <x v="5"/>
    <x v="4"/>
    <x v="3"/>
    <x v="0"/>
    <x v="1"/>
    <x v="0"/>
  </r>
  <r>
    <n v="5"/>
    <d v="2016-04-09T00:00:00"/>
    <x v="2"/>
    <s v="PR4H03"/>
    <x v="60"/>
    <n v="60"/>
    <x v="5"/>
    <x v="0"/>
    <x v="8"/>
    <x v="0"/>
    <x v="1"/>
    <x v="0"/>
  </r>
  <r>
    <n v="1"/>
    <d v="2016-04-09T00:00:00"/>
    <x v="2"/>
    <s v="PRA17"/>
    <x v="60"/>
    <n v="3339"/>
    <x v="2"/>
    <x v="10"/>
    <x v="4"/>
    <x v="0"/>
    <x v="1"/>
    <x v="0"/>
  </r>
  <r>
    <n v="1"/>
    <d v="2016-04-09T00:00:00"/>
    <x v="2"/>
    <s v="PRPCK04"/>
    <x v="71"/>
    <n v="9"/>
    <x v="4"/>
    <x v="4"/>
    <x v="3"/>
    <x v="0"/>
    <x v="1"/>
    <x v="0"/>
  </r>
  <r>
    <n v="2"/>
    <d v="2016-04-09T00:00:00"/>
    <x v="2"/>
    <s v="PR4H19"/>
    <x v="85"/>
    <n v="1511"/>
    <x v="4"/>
    <x v="0"/>
    <x v="8"/>
    <x v="0"/>
    <x v="1"/>
    <x v="0"/>
  </r>
  <r>
    <n v="1"/>
    <d v="2016-04-09T00:00:00"/>
    <x v="0"/>
    <s v="IF M/S"/>
    <x v="84"/>
    <n v="38"/>
    <x v="3"/>
    <x v="40"/>
    <x v="2"/>
    <x v="0"/>
    <x v="1"/>
    <x v="0"/>
  </r>
  <r>
    <n v="2"/>
    <d v="2016-04-09T00:00:00"/>
    <x v="0"/>
    <s v="LINE FLUSH"/>
    <x v="84"/>
    <n v="42"/>
    <x v="3"/>
    <x v="21"/>
    <x v="2"/>
    <x v="0"/>
    <x v="1"/>
    <x v="0"/>
  </r>
  <r>
    <n v="3"/>
    <d v="2016-04-09T00:00:00"/>
    <x v="0"/>
    <s v="DTSKO02"/>
    <x v="84"/>
    <n v="35"/>
    <x v="3"/>
    <x v="11"/>
    <x v="3"/>
    <x v="0"/>
    <x v="1"/>
    <x v="0"/>
  </r>
  <r>
    <n v="1"/>
    <d v="2016-04-10T00:00:00"/>
    <x v="0"/>
    <s v="MRA15"/>
    <x v="67"/>
    <n v="2737"/>
    <x v="1"/>
    <x v="10"/>
    <x v="4"/>
    <x v="0"/>
    <x v="1"/>
    <x v="0"/>
  </r>
  <r>
    <n v="2"/>
    <d v="2016-04-10T00:00:00"/>
    <x v="0"/>
    <s v="MRA16"/>
    <x v="67"/>
    <n v="599"/>
    <x v="1"/>
    <x v="10"/>
    <x v="4"/>
    <x v="0"/>
    <x v="1"/>
    <x v="0"/>
  </r>
  <r>
    <n v="1"/>
    <d v="2016-04-11T00:00:00"/>
    <x v="0"/>
    <s v="MRA16"/>
    <x v="67"/>
    <n v="4732"/>
    <x v="1"/>
    <x v="10"/>
    <x v="4"/>
    <x v="0"/>
    <x v="1"/>
    <x v="0"/>
  </r>
  <r>
    <n v="2"/>
    <d v="2016-04-11T00:00:00"/>
    <x v="0"/>
    <s v="MRA16"/>
    <x v="69"/>
    <n v="1782"/>
    <x v="1"/>
    <x v="10"/>
    <x v="4"/>
    <x v="0"/>
    <x v="1"/>
    <x v="0"/>
  </r>
  <r>
    <n v="3"/>
    <d v="2016-04-11T00:00:00"/>
    <x v="0"/>
    <s v="MRA17"/>
    <x v="69"/>
    <n v="1536"/>
    <x v="1"/>
    <x v="10"/>
    <x v="4"/>
    <x v="0"/>
    <x v="1"/>
    <x v="0"/>
  </r>
  <r>
    <n v="4"/>
    <d v="2016-04-11T00:00:00"/>
    <x v="0"/>
    <s v="MR0S18"/>
    <x v="51"/>
    <n v="631"/>
    <x v="1"/>
    <x v="12"/>
    <x v="3"/>
    <x v="0"/>
    <x v="1"/>
    <x v="0"/>
  </r>
  <r>
    <n v="1"/>
    <d v="2016-04-11T00:00:00"/>
    <x v="2"/>
    <s v="PR4H03"/>
    <x v="60"/>
    <n v="165"/>
    <x v="5"/>
    <x v="0"/>
    <x v="8"/>
    <x v="0"/>
    <x v="1"/>
    <x v="0"/>
  </r>
  <r>
    <n v="2"/>
    <d v="2016-04-11T00:00:00"/>
    <x v="2"/>
    <s v="PR4H19"/>
    <x v="60"/>
    <n v="326"/>
    <x v="5"/>
    <x v="0"/>
    <x v="8"/>
    <x v="0"/>
    <x v="1"/>
    <x v="0"/>
  </r>
  <r>
    <n v="1"/>
    <d v="2016-04-11T00:00:00"/>
    <x v="2"/>
    <s v="PR4H19"/>
    <x v="85"/>
    <n v="903"/>
    <x v="4"/>
    <x v="0"/>
    <x v="8"/>
    <x v="0"/>
    <x v="1"/>
    <x v="0"/>
  </r>
  <r>
    <n v="2"/>
    <d v="2016-04-11T00:00:00"/>
    <x v="2"/>
    <s v="PR4H03"/>
    <x v="85"/>
    <n v="124"/>
    <x v="4"/>
    <x v="0"/>
    <x v="8"/>
    <x v="0"/>
    <x v="1"/>
    <x v="0"/>
  </r>
  <r>
    <n v="1"/>
    <d v="2016-04-11T00:00:00"/>
    <x v="0"/>
    <s v="MRPNCP19"/>
    <x v="12"/>
    <n v="321"/>
    <x v="3"/>
    <x v="1"/>
    <x v="1"/>
    <x v="0"/>
    <x v="1"/>
    <x v="0"/>
  </r>
  <r>
    <n v="1"/>
    <d v="2016-04-12T00:00:00"/>
    <x v="2"/>
    <s v="PR4H90"/>
    <x v="66"/>
    <n v="2008"/>
    <x v="5"/>
    <x v="0"/>
    <x v="8"/>
    <x v="0"/>
    <x v="1"/>
    <x v="0"/>
  </r>
  <r>
    <n v="1"/>
    <d v="2016-04-12T00:00:00"/>
    <x v="0"/>
    <s v="MRPNCP19"/>
    <x v="84"/>
    <n v="2168"/>
    <x v="3"/>
    <x v="1"/>
    <x v="1"/>
    <x v="0"/>
    <x v="1"/>
    <x v="0"/>
  </r>
  <r>
    <n v="1"/>
    <d v="2016-04-13T00:00:00"/>
    <x v="2"/>
    <s v="PR4H19"/>
    <x v="68"/>
    <n v="1061"/>
    <x v="5"/>
    <x v="0"/>
    <x v="8"/>
    <x v="0"/>
    <x v="1"/>
    <x v="0"/>
  </r>
  <r>
    <n v="1"/>
    <d v="2016-04-13T00:00:00"/>
    <x v="0"/>
    <s v="MRPNCP21"/>
    <x v="84"/>
    <n v="2008"/>
    <x v="3"/>
    <x v="1"/>
    <x v="1"/>
    <x v="0"/>
    <x v="1"/>
    <x v="0"/>
  </r>
  <r>
    <n v="1"/>
    <d v="2016-04-14T00:00:00"/>
    <x v="0"/>
    <s v="LINE FLUSH"/>
    <x v="61"/>
    <n v="31"/>
    <x v="1"/>
    <x v="21"/>
    <x v="2"/>
    <x v="0"/>
    <x v="1"/>
    <x v="0"/>
  </r>
  <r>
    <n v="2"/>
    <d v="2016-04-14T00:00:00"/>
    <x v="0"/>
    <s v="MRNS22"/>
    <x v="51"/>
    <n v="4"/>
    <x v="1"/>
    <x v="3"/>
    <x v="3"/>
    <x v="0"/>
    <x v="1"/>
    <x v="0"/>
  </r>
  <r>
    <n v="3"/>
    <d v="2016-04-14T00:00:00"/>
    <x v="0"/>
    <s v="MRPCK23/24"/>
    <x v="51"/>
    <n v="10"/>
    <x v="1"/>
    <x v="4"/>
    <x v="3"/>
    <x v="0"/>
    <x v="1"/>
    <x v="0"/>
  </r>
  <r>
    <n v="4"/>
    <d v="2016-04-14T00:00:00"/>
    <x v="0"/>
    <s v="I/F4H/PCK"/>
    <x v="70"/>
    <n v="48"/>
    <x v="1"/>
    <x v="26"/>
    <x v="2"/>
    <x v="0"/>
    <x v="1"/>
    <x v="0"/>
  </r>
  <r>
    <n v="5"/>
    <d v="2016-04-14T00:00:00"/>
    <x v="0"/>
    <s v="MR4H25"/>
    <x v="70"/>
    <n v="2409"/>
    <x v="1"/>
    <x v="0"/>
    <x v="8"/>
    <x v="0"/>
    <x v="1"/>
    <x v="0"/>
  </r>
  <r>
    <n v="6"/>
    <d v="2016-04-14T00:00:00"/>
    <x v="0"/>
    <s v="MR4H26"/>
    <x v="70"/>
    <n v="2556"/>
    <x v="1"/>
    <x v="0"/>
    <x v="8"/>
    <x v="0"/>
    <x v="1"/>
    <x v="0"/>
  </r>
  <r>
    <n v="1"/>
    <d v="2016-04-14T00:00:00"/>
    <x v="2"/>
    <s v="PR4H19"/>
    <x v="68"/>
    <n v="2244"/>
    <x v="5"/>
    <x v="0"/>
    <x v="8"/>
    <x v="0"/>
    <x v="1"/>
    <x v="0"/>
  </r>
  <r>
    <n v="2"/>
    <d v="2016-04-14T00:00:00"/>
    <x v="2"/>
    <s v="PR4H19"/>
    <x v="66"/>
    <n v="697"/>
    <x v="5"/>
    <x v="0"/>
    <x v="8"/>
    <x v="0"/>
    <x v="1"/>
    <x v="0"/>
  </r>
  <r>
    <n v="1"/>
    <d v="2016-04-14T00:00:00"/>
    <x v="2"/>
    <s v="DTSK0 03"/>
    <x v="51"/>
    <n v="2227"/>
    <x v="2"/>
    <x v="11"/>
    <x v="3"/>
    <x v="0"/>
    <x v="1"/>
    <x v="0"/>
  </r>
  <r>
    <n v="1"/>
    <d v="2016-04-14T00:00:00"/>
    <x v="2"/>
    <s v="PR4H03"/>
    <x v="85"/>
    <n v="156"/>
    <x v="4"/>
    <x v="0"/>
    <x v="8"/>
    <x v="0"/>
    <x v="1"/>
    <x v="0"/>
  </r>
  <r>
    <n v="2"/>
    <d v="2016-04-14T00:00:00"/>
    <x v="2"/>
    <s v="PR4H19"/>
    <x v="85"/>
    <n v="265"/>
    <x v="4"/>
    <x v="0"/>
    <x v="8"/>
    <x v="0"/>
    <x v="1"/>
    <x v="0"/>
  </r>
  <r>
    <n v="3"/>
    <d v="2016-04-14T00:00:00"/>
    <x v="2"/>
    <s v="PR4H19"/>
    <x v="73"/>
    <n v="585"/>
    <x v="4"/>
    <x v="0"/>
    <x v="8"/>
    <x v="0"/>
    <x v="1"/>
    <x v="0"/>
  </r>
  <r>
    <n v="4"/>
    <d v="2016-04-14T00:00:00"/>
    <x v="2"/>
    <s v="PR4H27"/>
    <x v="73"/>
    <n v="1695"/>
    <x v="4"/>
    <x v="0"/>
    <x v="8"/>
    <x v="0"/>
    <x v="1"/>
    <x v="0"/>
  </r>
  <r>
    <n v="5"/>
    <d v="2016-04-14T00:00:00"/>
    <x v="2"/>
    <s v="I/F"/>
    <x v="65"/>
    <n v="10"/>
    <x v="4"/>
    <x v="20"/>
    <x v="2"/>
    <x v="0"/>
    <x v="1"/>
    <x v="0"/>
  </r>
  <r>
    <n v="1"/>
    <d v="2016-04-14T00:00:00"/>
    <x v="0"/>
    <s v="LINE FLUSH"/>
    <x v="84"/>
    <n v="31"/>
    <x v="3"/>
    <x v="21"/>
    <x v="2"/>
    <x v="0"/>
    <x v="1"/>
    <x v="0"/>
  </r>
  <r>
    <n v="1"/>
    <d v="2016-04-15T00:00:00"/>
    <x v="0"/>
    <s v="MR4H26"/>
    <x v="70"/>
    <n v="1731"/>
    <x v="1"/>
    <x v="0"/>
    <x v="8"/>
    <x v="0"/>
    <x v="1"/>
    <x v="0"/>
  </r>
  <r>
    <n v="2"/>
    <d v="2016-04-15T00:00:00"/>
    <x v="0"/>
    <s v="MRPCK27"/>
    <x v="51"/>
    <n v="101"/>
    <x v="1"/>
    <x v="4"/>
    <x v="3"/>
    <x v="0"/>
    <x v="1"/>
    <x v="0"/>
  </r>
  <r>
    <n v="3"/>
    <d v="2016-04-15T00:00:00"/>
    <x v="0"/>
    <s v="MR4M28"/>
    <x v="66"/>
    <n v="3720"/>
    <x v="1"/>
    <x v="8"/>
    <x v="7"/>
    <x v="0"/>
    <x v="1"/>
    <x v="0"/>
  </r>
  <r>
    <n v="4"/>
    <d v="2016-04-15T00:00:00"/>
    <x v="0"/>
    <s v="MR4M29"/>
    <x v="66"/>
    <n v="1906"/>
    <x v="1"/>
    <x v="8"/>
    <x v="7"/>
    <x v="0"/>
    <x v="1"/>
    <x v="0"/>
  </r>
  <r>
    <n v="5"/>
    <d v="2016-04-15T00:00:00"/>
    <x v="0"/>
    <s v="MR4M29"/>
    <x v="32"/>
    <n v="264"/>
    <x v="1"/>
    <x v="8"/>
    <x v="7"/>
    <x v="0"/>
    <x v="1"/>
    <x v="0"/>
  </r>
  <r>
    <n v="1"/>
    <d v="2016-04-15T00:00:00"/>
    <x v="2"/>
    <s v="DTSK0 03"/>
    <x v="51"/>
    <n v="81"/>
    <x v="2"/>
    <x v="11"/>
    <x v="3"/>
    <x v="0"/>
    <x v="1"/>
    <x v="0"/>
  </r>
  <r>
    <n v="1"/>
    <d v="2016-04-15T00:00:00"/>
    <x v="2"/>
    <s v="PR4H27"/>
    <x v="85"/>
    <n v="332"/>
    <x v="4"/>
    <x v="0"/>
    <x v="8"/>
    <x v="0"/>
    <x v="1"/>
    <x v="0"/>
  </r>
  <r>
    <n v="2"/>
    <d v="2016-04-15T00:00:00"/>
    <x v="2"/>
    <s v="I/F 4H/PCK"/>
    <x v="102"/>
    <n v="44"/>
    <x v="4"/>
    <x v="9"/>
    <x v="8"/>
    <x v="0"/>
    <x v="1"/>
    <x v="0"/>
  </r>
  <r>
    <n v="3"/>
    <d v="2016-04-15T00:00:00"/>
    <x v="2"/>
    <s v="PRPCK15"/>
    <x v="71"/>
    <n v="28"/>
    <x v="4"/>
    <x v="4"/>
    <x v="3"/>
    <x v="0"/>
    <x v="1"/>
    <x v="0"/>
  </r>
  <r>
    <n v="1"/>
    <d v="2016-04-15T00:00:00"/>
    <x v="0"/>
    <s v="I/F MS/SKO"/>
    <x v="12"/>
    <n v="37"/>
    <x v="3"/>
    <x v="9"/>
    <x v="2"/>
    <x v="0"/>
    <x v="1"/>
    <x v="0"/>
  </r>
  <r>
    <n v="1"/>
    <d v="2016-04-16T00:00:00"/>
    <x v="0"/>
    <s v="MR4M29"/>
    <x v="32"/>
    <n v="5207"/>
    <x v="1"/>
    <x v="8"/>
    <x v="7"/>
    <x v="0"/>
    <x v="1"/>
    <x v="0"/>
  </r>
  <r>
    <n v="2"/>
    <d v="2016-04-16T00:00:00"/>
    <x v="0"/>
    <s v="MRPCK30/OS31"/>
    <x v="13"/>
    <n v="899"/>
    <x v="1"/>
    <x v="4"/>
    <x v="3"/>
    <x v="0"/>
    <x v="1"/>
    <x v="0"/>
  </r>
  <r>
    <n v="3"/>
    <d v="2016-04-16T00:00:00"/>
    <x v="0"/>
    <s v="MRA32"/>
    <x v="69"/>
    <n v="323"/>
    <x v="1"/>
    <x v="14"/>
    <x v="4"/>
    <x v="0"/>
    <x v="1"/>
    <x v="0"/>
  </r>
  <r>
    <n v="1"/>
    <d v="2016-04-16T00:00:00"/>
    <x v="2"/>
    <s v="PR0S30"/>
    <x v="13"/>
    <n v="299"/>
    <x v="2"/>
    <x v="12"/>
    <x v="3"/>
    <x v="0"/>
    <x v="1"/>
    <x v="0"/>
  </r>
  <r>
    <n v="2"/>
    <d v="2016-04-16T00:00:00"/>
    <x v="2"/>
    <s v="PRA31"/>
    <x v="67"/>
    <n v="130"/>
    <x v="2"/>
    <x v="14"/>
    <x v="4"/>
    <x v="0"/>
    <x v="1"/>
    <x v="0"/>
  </r>
  <r>
    <n v="3"/>
    <d v="2016-04-16T00:00:00"/>
    <x v="2"/>
    <s v="PRA31"/>
    <x v="62"/>
    <n v="7126"/>
    <x v="2"/>
    <x v="14"/>
    <x v="4"/>
    <x v="0"/>
    <x v="1"/>
    <x v="0"/>
  </r>
  <r>
    <n v="1"/>
    <d v="2016-04-16T00:00:00"/>
    <x v="0"/>
    <s v="I/F MS/SKO"/>
    <x v="12"/>
    <n v="43"/>
    <x v="3"/>
    <x v="9"/>
    <x v="2"/>
    <x v="0"/>
    <x v="1"/>
    <x v="0"/>
  </r>
  <r>
    <n v="1"/>
    <d v="2016-04-17T00:00:00"/>
    <x v="0"/>
    <s v="MRA32"/>
    <x v="69"/>
    <n v="3742"/>
    <x v="1"/>
    <x v="14"/>
    <x v="4"/>
    <x v="0"/>
    <x v="1"/>
    <x v="0"/>
  </r>
  <r>
    <n v="1"/>
    <d v="2016-04-17T00:00:00"/>
    <x v="2"/>
    <s v="PRA31"/>
    <x v="60"/>
    <n v="1996"/>
    <x v="2"/>
    <x v="14"/>
    <x v="4"/>
    <x v="0"/>
    <x v="1"/>
    <x v="0"/>
  </r>
  <r>
    <n v="2"/>
    <d v="2016-04-17T00:00:00"/>
    <x v="2"/>
    <s v="PRA35"/>
    <x v="60"/>
    <n v="3926"/>
    <x v="2"/>
    <x v="14"/>
    <x v="4"/>
    <x v="0"/>
    <x v="1"/>
    <x v="0"/>
  </r>
  <r>
    <n v="1"/>
    <d v="2016-04-18T00:00:00"/>
    <x v="0"/>
    <s v="MRA32"/>
    <x v="69"/>
    <n v="308"/>
    <x v="1"/>
    <x v="14"/>
    <x v="4"/>
    <x v="0"/>
    <x v="1"/>
    <x v="0"/>
  </r>
  <r>
    <n v="2"/>
    <d v="2016-04-18T00:00:00"/>
    <x v="0"/>
    <s v="MRA33"/>
    <x v="69"/>
    <n v="2122"/>
    <x v="1"/>
    <x v="14"/>
    <x v="4"/>
    <x v="0"/>
    <x v="1"/>
    <x v="0"/>
  </r>
  <r>
    <n v="3"/>
    <d v="2016-04-18T00:00:00"/>
    <x v="0"/>
    <s v="MRA33"/>
    <x v="67"/>
    <n v="3828"/>
    <x v="1"/>
    <x v="14"/>
    <x v="4"/>
    <x v="0"/>
    <x v="1"/>
    <x v="0"/>
  </r>
  <r>
    <n v="1"/>
    <d v="2016-04-18T00:00:00"/>
    <x v="2"/>
    <s v="PR4H19"/>
    <x v="70"/>
    <n v="900"/>
    <x v="5"/>
    <x v="0"/>
    <x v="8"/>
    <x v="0"/>
    <x v="1"/>
    <x v="0"/>
  </r>
  <r>
    <n v="2"/>
    <d v="2016-04-18T00:00:00"/>
    <x v="2"/>
    <s v="PR4H24"/>
    <x v="70"/>
    <n v="394"/>
    <x v="5"/>
    <x v="0"/>
    <x v="8"/>
    <x v="0"/>
    <x v="1"/>
    <x v="0"/>
  </r>
  <r>
    <n v="3"/>
    <d v="2016-04-18T00:00:00"/>
    <x v="2"/>
    <s v="PR4H19"/>
    <x v="70"/>
    <n v="318"/>
    <x v="5"/>
    <x v="0"/>
    <x v="8"/>
    <x v="0"/>
    <x v="1"/>
    <x v="0"/>
  </r>
  <r>
    <n v="4"/>
    <d v="2016-04-18T00:00:00"/>
    <x v="2"/>
    <s v="PR4H19"/>
    <x v="60"/>
    <n v="132"/>
    <x v="5"/>
    <x v="0"/>
    <x v="8"/>
    <x v="0"/>
    <x v="1"/>
    <x v="0"/>
  </r>
  <r>
    <n v="5"/>
    <d v="2016-04-18T00:00:00"/>
    <x v="0"/>
    <s v="MR4H27"/>
    <x v="60"/>
    <n v="2031"/>
    <x v="5"/>
    <x v="0"/>
    <x v="8"/>
    <x v="0"/>
    <x v="1"/>
    <x v="0"/>
  </r>
  <r>
    <n v="6"/>
    <d v="2016-04-18T00:00:00"/>
    <x v="2"/>
    <s v="PRPCK38"/>
    <x v="32"/>
    <n v="148"/>
    <x v="5"/>
    <x v="4"/>
    <x v="3"/>
    <x v="0"/>
    <x v="1"/>
    <x v="0"/>
  </r>
  <r>
    <n v="7"/>
    <d v="2016-04-18T00:00:00"/>
    <x v="2"/>
    <s v="PR4M40"/>
    <x v="92"/>
    <n v="224"/>
    <x v="5"/>
    <x v="8"/>
    <x v="7"/>
    <x v="0"/>
    <x v="1"/>
    <x v="0"/>
  </r>
  <r>
    <n v="1"/>
    <d v="2016-04-18T00:00:00"/>
    <x v="2"/>
    <s v="PRA35"/>
    <x v="60"/>
    <n v="3213"/>
    <x v="2"/>
    <x v="14"/>
    <x v="4"/>
    <x v="0"/>
    <x v="1"/>
    <x v="0"/>
  </r>
  <r>
    <n v="1"/>
    <d v="2016-04-18T00:00:00"/>
    <x v="2"/>
    <s v="PR0S41"/>
    <x v="71"/>
    <n v="243"/>
    <x v="4"/>
    <x v="12"/>
    <x v="3"/>
    <x v="0"/>
    <x v="1"/>
    <x v="0"/>
  </r>
  <r>
    <n v="2"/>
    <d v="2016-04-18T00:00:00"/>
    <x v="2"/>
    <s v="PRPCK38"/>
    <x v="71"/>
    <n v="186"/>
    <x v="4"/>
    <x v="4"/>
    <x v="3"/>
    <x v="0"/>
    <x v="1"/>
    <x v="0"/>
  </r>
  <r>
    <n v="3"/>
    <d v="2016-04-18T00:00:00"/>
    <x v="2"/>
    <s v="PR4M34"/>
    <x v="49"/>
    <n v="762"/>
    <x v="4"/>
    <x v="8"/>
    <x v="7"/>
    <x v="0"/>
    <x v="1"/>
    <x v="0"/>
  </r>
  <r>
    <n v="4"/>
    <d v="2016-04-18T00:00:00"/>
    <x v="2"/>
    <s v="PR4M40"/>
    <x v="49"/>
    <n v="147"/>
    <x v="4"/>
    <x v="8"/>
    <x v="7"/>
    <x v="0"/>
    <x v="1"/>
    <x v="0"/>
  </r>
  <r>
    <n v="5"/>
    <d v="2016-04-18T00:00:00"/>
    <x v="2"/>
    <s v="PR4M34"/>
    <x v="75"/>
    <n v="365"/>
    <x v="4"/>
    <x v="8"/>
    <x v="7"/>
    <x v="0"/>
    <x v="1"/>
    <x v="0"/>
  </r>
  <r>
    <n v="1"/>
    <d v="2016-04-19T00:00:00"/>
    <x v="0"/>
    <s v="MRA33"/>
    <x v="67"/>
    <n v="1394"/>
    <x v="1"/>
    <x v="14"/>
    <x v="4"/>
    <x v="0"/>
    <x v="1"/>
    <x v="0"/>
  </r>
  <r>
    <n v="2"/>
    <d v="2016-04-19T00:00:00"/>
    <x v="0"/>
    <s v="MR0S34"/>
    <x v="13"/>
    <n v="666"/>
    <x v="1"/>
    <x v="12"/>
    <x v="3"/>
    <x v="0"/>
    <x v="1"/>
    <x v="0"/>
  </r>
  <r>
    <n v="1"/>
    <d v="2016-04-19T00:00:00"/>
    <x v="2"/>
    <s v="PR4M40"/>
    <x v="92"/>
    <n v="1847"/>
    <x v="5"/>
    <x v="8"/>
    <x v="7"/>
    <x v="0"/>
    <x v="1"/>
    <x v="0"/>
  </r>
  <r>
    <n v="1"/>
    <d v="2016-04-19T00:00:00"/>
    <x v="2"/>
    <s v="PR4M40"/>
    <x v="44"/>
    <n v="1132"/>
    <x v="4"/>
    <x v="8"/>
    <x v="7"/>
    <x v="0"/>
    <x v="1"/>
    <x v="0"/>
  </r>
  <r>
    <n v="2"/>
    <d v="2016-04-19T00:00:00"/>
    <x v="2"/>
    <s v="PR4M40"/>
    <x v="49"/>
    <n v="2765"/>
    <x v="4"/>
    <x v="8"/>
    <x v="7"/>
    <x v="0"/>
    <x v="1"/>
    <x v="0"/>
  </r>
  <r>
    <n v="1"/>
    <d v="2016-04-19T00:00:00"/>
    <x v="0"/>
    <s v="MRPNCP35"/>
    <x v="84"/>
    <n v="1830"/>
    <x v="3"/>
    <x v="1"/>
    <x v="1"/>
    <x v="0"/>
    <x v="1"/>
    <x v="0"/>
  </r>
  <r>
    <n v="1"/>
    <d v="2016-04-20T00:00:00"/>
    <x v="2"/>
    <s v="PR4M40"/>
    <x v="92"/>
    <n v="909"/>
    <x v="5"/>
    <x v="8"/>
    <x v="7"/>
    <x v="0"/>
    <x v="1"/>
    <x v="0"/>
  </r>
  <r>
    <n v="2"/>
    <d v="2016-04-20T00:00:00"/>
    <x v="2"/>
    <s v="PR4M40"/>
    <x v="98"/>
    <n v="2838"/>
    <x v="5"/>
    <x v="8"/>
    <x v="7"/>
    <x v="0"/>
    <x v="1"/>
    <x v="0"/>
  </r>
  <r>
    <n v="3"/>
    <d v="2016-04-20T00:00:00"/>
    <x v="2"/>
    <s v="PRPCK38"/>
    <x v="32"/>
    <n v="70"/>
    <x v="5"/>
    <x v="4"/>
    <x v="3"/>
    <x v="0"/>
    <x v="1"/>
    <x v="0"/>
  </r>
  <r>
    <n v="1"/>
    <d v="2016-04-20T00:00:00"/>
    <x v="2"/>
    <s v="PRA35"/>
    <x v="35"/>
    <n v="487"/>
    <x v="2"/>
    <x v="14"/>
    <x v="4"/>
    <x v="0"/>
    <x v="1"/>
    <x v="0"/>
  </r>
  <r>
    <n v="1"/>
    <d v="2016-04-20T00:00:00"/>
    <x v="2"/>
    <s v="PR4M40"/>
    <x v="49"/>
    <n v="161"/>
    <x v="4"/>
    <x v="8"/>
    <x v="7"/>
    <x v="0"/>
    <x v="1"/>
    <x v="0"/>
  </r>
  <r>
    <n v="2"/>
    <d v="2016-04-20T00:00:00"/>
    <x v="2"/>
    <s v="PR4M40"/>
    <x v="75"/>
    <n v="2621"/>
    <x v="4"/>
    <x v="8"/>
    <x v="7"/>
    <x v="0"/>
    <x v="1"/>
    <x v="0"/>
  </r>
  <r>
    <n v="3"/>
    <d v="2016-04-20T00:00:00"/>
    <x v="2"/>
    <s v="PR4M33"/>
    <x v="75"/>
    <n v="576"/>
    <x v="4"/>
    <x v="8"/>
    <x v="7"/>
    <x v="0"/>
    <x v="1"/>
    <x v="0"/>
  </r>
  <r>
    <n v="4"/>
    <d v="2016-04-20T00:00:00"/>
    <x v="2"/>
    <s v="PR4M33"/>
    <x v="44"/>
    <n v="305"/>
    <x v="4"/>
    <x v="8"/>
    <x v="7"/>
    <x v="0"/>
    <x v="1"/>
    <x v="0"/>
  </r>
  <r>
    <n v="5"/>
    <d v="2016-04-20T00:00:00"/>
    <x v="2"/>
    <s v="I/F"/>
    <x v="65"/>
    <n v="15"/>
    <x v="4"/>
    <x v="20"/>
    <x v="2"/>
    <x v="0"/>
    <x v="1"/>
    <x v="0"/>
  </r>
  <r>
    <n v="6"/>
    <d v="2016-04-20T00:00:00"/>
    <x v="2"/>
    <s v="PR4M38"/>
    <x v="71"/>
    <n v="215"/>
    <x v="4"/>
    <x v="8"/>
    <x v="7"/>
    <x v="0"/>
    <x v="1"/>
    <x v="0"/>
  </r>
  <r>
    <n v="1"/>
    <d v="2016-04-20T00:00:00"/>
    <x v="0"/>
    <s v="MRPNCP37"/>
    <x v="12"/>
    <n v="237"/>
    <x v="3"/>
    <x v="1"/>
    <x v="1"/>
    <x v="0"/>
    <x v="1"/>
    <x v="0"/>
  </r>
  <r>
    <n v="2"/>
    <d v="2016-04-20T00:00:00"/>
    <x v="0"/>
    <s v="MRPNCP38"/>
    <x v="12"/>
    <n v="1133"/>
    <x v="3"/>
    <x v="1"/>
    <x v="1"/>
    <x v="0"/>
    <x v="1"/>
    <x v="0"/>
  </r>
  <r>
    <n v="1"/>
    <d v="2016-04-21T00:00:00"/>
    <x v="2"/>
    <s v="PRA35"/>
    <x v="35"/>
    <n v="958"/>
    <x v="2"/>
    <x v="14"/>
    <x v="4"/>
    <x v="0"/>
    <x v="1"/>
    <x v="0"/>
  </r>
  <r>
    <n v="2"/>
    <d v="2016-04-21T00:00:00"/>
    <x v="2"/>
    <s v="PR0S41"/>
    <x v="13"/>
    <n v="11"/>
    <x v="2"/>
    <x v="12"/>
    <x v="3"/>
    <x v="0"/>
    <x v="1"/>
    <x v="0"/>
  </r>
  <r>
    <n v="1"/>
    <d v="2016-04-21T00:00:00"/>
    <x v="0"/>
    <s v="MRPNCP38"/>
    <x v="12"/>
    <n v="1724"/>
    <x v="3"/>
    <x v="1"/>
    <x v="1"/>
    <x v="0"/>
    <x v="1"/>
    <x v="0"/>
  </r>
  <r>
    <n v="1"/>
    <d v="2016-04-22T00:00:00"/>
    <x v="0"/>
    <s v="MRPCK40"/>
    <x v="13"/>
    <n v="81"/>
    <x v="1"/>
    <x v="4"/>
    <x v="3"/>
    <x v="0"/>
    <x v="1"/>
    <x v="0"/>
  </r>
  <r>
    <n v="2"/>
    <d v="2016-04-22T00:00:00"/>
    <x v="0"/>
    <s v="MR4H41"/>
    <x v="64"/>
    <n v="6969"/>
    <x v="1"/>
    <x v="0"/>
    <x v="8"/>
    <x v="0"/>
    <x v="1"/>
    <x v="0"/>
  </r>
  <r>
    <n v="1"/>
    <d v="2016-04-22T00:00:00"/>
    <x v="0"/>
    <s v="LINE FLUSH"/>
    <x v="58"/>
    <n v="35"/>
    <x v="3"/>
    <x v="21"/>
    <x v="2"/>
    <x v="0"/>
    <x v="1"/>
    <x v="0"/>
  </r>
  <r>
    <n v="1"/>
    <d v="2016-04-23T00:00:00"/>
    <x v="0"/>
    <s v="MR4H41"/>
    <x v="64"/>
    <n v="2355"/>
    <x v="1"/>
    <x v="0"/>
    <x v="8"/>
    <x v="0"/>
    <x v="1"/>
    <x v="0"/>
  </r>
  <r>
    <n v="2"/>
    <d v="2016-04-23T00:00:00"/>
    <x v="0"/>
    <s v="MR4H41"/>
    <x v="70"/>
    <n v="2563"/>
    <x v="1"/>
    <x v="0"/>
    <x v="8"/>
    <x v="0"/>
    <x v="1"/>
    <x v="0"/>
  </r>
  <r>
    <n v="3"/>
    <d v="2016-04-23T00:00:00"/>
    <x v="0"/>
    <s v="MR4H41"/>
    <x v="64"/>
    <n v="692"/>
    <x v="1"/>
    <x v="0"/>
    <x v="8"/>
    <x v="0"/>
    <x v="1"/>
    <x v="0"/>
  </r>
  <r>
    <n v="4"/>
    <d v="2016-04-23T00:00:00"/>
    <x v="0"/>
    <s v="MRPCK42"/>
    <x v="13"/>
    <n v="117"/>
    <x v="1"/>
    <x v="4"/>
    <x v="3"/>
    <x v="0"/>
    <x v="1"/>
    <x v="0"/>
  </r>
  <r>
    <n v="5"/>
    <d v="2016-04-23T00:00:00"/>
    <x v="0"/>
    <s v="MRPCK43"/>
    <x v="13"/>
    <n v="88"/>
    <x v="1"/>
    <x v="4"/>
    <x v="3"/>
    <x v="0"/>
    <x v="1"/>
    <x v="0"/>
  </r>
  <r>
    <n v="6"/>
    <d v="2016-04-23T00:00:00"/>
    <x v="0"/>
    <s v="MR4M44"/>
    <x v="68"/>
    <n v="5328"/>
    <x v="1"/>
    <x v="8"/>
    <x v="7"/>
    <x v="0"/>
    <x v="1"/>
    <x v="0"/>
  </r>
  <r>
    <n v="1"/>
    <d v="2016-04-23T00:00:00"/>
    <x v="2"/>
    <s v="PR0S47"/>
    <x v="13"/>
    <n v="81"/>
    <x v="2"/>
    <x v="12"/>
    <x v="3"/>
    <x v="0"/>
    <x v="1"/>
    <x v="0"/>
  </r>
  <r>
    <n v="2"/>
    <d v="2016-04-23T00:00:00"/>
    <x v="2"/>
    <s v="PRA48"/>
    <x v="62"/>
    <n v="7873"/>
    <x v="2"/>
    <x v="16"/>
    <x v="4"/>
    <x v="0"/>
    <x v="1"/>
    <x v="0"/>
  </r>
  <r>
    <n v="3"/>
    <d v="2016-04-23T00:00:00"/>
    <x v="2"/>
    <s v="PRA48"/>
    <x v="60"/>
    <n v="1109"/>
    <x v="2"/>
    <x v="16"/>
    <x v="4"/>
    <x v="0"/>
    <x v="1"/>
    <x v="0"/>
  </r>
  <r>
    <n v="4"/>
    <d v="2016-04-23T00:00:00"/>
    <x v="2"/>
    <s v="PRA55"/>
    <x v="60"/>
    <n v="2659"/>
    <x v="2"/>
    <x v="17"/>
    <x v="4"/>
    <x v="0"/>
    <x v="1"/>
    <x v="0"/>
  </r>
  <r>
    <n v="1"/>
    <d v="2016-04-23T00:00:00"/>
    <x v="0"/>
    <s v="I/F PCK/MS"/>
    <x v="61"/>
    <n v="30"/>
    <x v="3"/>
    <x v="9"/>
    <x v="2"/>
    <x v="0"/>
    <x v="1"/>
    <x v="0"/>
  </r>
  <r>
    <n v="1"/>
    <d v="2016-04-24T00:00:00"/>
    <x v="0"/>
    <s v="MR4M44"/>
    <x v="68"/>
    <n v="388"/>
    <x v="1"/>
    <x v="8"/>
    <x v="7"/>
    <x v="0"/>
    <x v="1"/>
    <x v="0"/>
  </r>
  <r>
    <n v="2"/>
    <d v="2016-04-24T00:00:00"/>
    <x v="0"/>
    <s v="MR4M45"/>
    <x v="68"/>
    <n v="158"/>
    <x v="1"/>
    <x v="8"/>
    <x v="7"/>
    <x v="0"/>
    <x v="1"/>
    <x v="0"/>
  </r>
  <r>
    <n v="3"/>
    <d v="2016-04-24T00:00:00"/>
    <x v="0"/>
    <s v="MR4M45"/>
    <x v="59"/>
    <n v="7180"/>
    <x v="1"/>
    <x v="8"/>
    <x v="7"/>
    <x v="0"/>
    <x v="1"/>
    <x v="0"/>
  </r>
  <r>
    <n v="4"/>
    <d v="2016-04-24T00:00:00"/>
    <x v="0"/>
    <s v="MEPCK46/NS47"/>
    <x v="13"/>
    <n v="65"/>
    <x v="1"/>
    <x v="4"/>
    <x v="3"/>
    <x v="0"/>
    <x v="1"/>
    <x v="0"/>
  </r>
  <r>
    <n v="1"/>
    <d v="2016-04-24T00:00:00"/>
    <x v="2"/>
    <s v="PRNS36"/>
    <x v="32"/>
    <n v="674"/>
    <x v="5"/>
    <x v="3"/>
    <x v="3"/>
    <x v="0"/>
    <x v="1"/>
    <x v="0"/>
  </r>
  <r>
    <n v="1"/>
    <d v="2016-04-24T00:00:00"/>
    <x v="2"/>
    <s v="PRA55"/>
    <x v="60"/>
    <n v="7600"/>
    <x v="2"/>
    <x v="17"/>
    <x v="4"/>
    <x v="0"/>
    <x v="1"/>
    <x v="0"/>
  </r>
  <r>
    <n v="2"/>
    <d v="2016-04-24T00:00:00"/>
    <x v="2"/>
    <s v="PRA58"/>
    <x v="60"/>
    <n v="303"/>
    <x v="2"/>
    <x v="17"/>
    <x v="4"/>
    <x v="0"/>
    <x v="1"/>
    <x v="0"/>
  </r>
  <r>
    <n v="1"/>
    <d v="2016-04-24T00:00:00"/>
    <x v="0"/>
    <s v="I/F PCK/MS"/>
    <x v="61"/>
    <n v="53"/>
    <x v="3"/>
    <x v="9"/>
    <x v="2"/>
    <x v="0"/>
    <x v="1"/>
    <x v="0"/>
  </r>
  <r>
    <n v="2"/>
    <d v="2016-04-24T00:00:00"/>
    <x v="0"/>
    <s v="MRPNCP"/>
    <x v="61"/>
    <n v="885"/>
    <x v="3"/>
    <x v="1"/>
    <x v="1"/>
    <x v="0"/>
    <x v="1"/>
    <x v="0"/>
  </r>
  <r>
    <n v="1"/>
    <d v="2016-04-25T00:00:00"/>
    <x v="0"/>
    <s v="MROS49"/>
    <x v="13"/>
    <n v="37"/>
    <x v="1"/>
    <x v="22"/>
    <x v="3"/>
    <x v="0"/>
    <x v="1"/>
    <x v="0"/>
  </r>
  <r>
    <n v="1"/>
    <d v="2016-04-25T00:00:00"/>
    <x v="2"/>
    <s v="PRNS36"/>
    <x v="32"/>
    <n v="1181"/>
    <x v="5"/>
    <x v="3"/>
    <x v="3"/>
    <x v="0"/>
    <x v="1"/>
    <x v="0"/>
  </r>
  <r>
    <n v="2"/>
    <d v="2016-04-25T00:00:00"/>
    <x v="2"/>
    <s v="PRNS36"/>
    <x v="59"/>
    <n v="1811"/>
    <x v="5"/>
    <x v="3"/>
    <x v="3"/>
    <x v="0"/>
    <x v="1"/>
    <x v="0"/>
  </r>
  <r>
    <n v="3"/>
    <d v="2016-04-25T00:00:00"/>
    <x v="2"/>
    <s v="PRNS36"/>
    <x v="32"/>
    <n v="72"/>
    <x v="5"/>
    <x v="3"/>
    <x v="3"/>
    <x v="0"/>
    <x v="1"/>
    <x v="0"/>
  </r>
  <r>
    <n v="4"/>
    <d v="2016-04-25T00:00:00"/>
    <x v="2"/>
    <s v="PRPCK52"/>
    <x v="32"/>
    <n v="90"/>
    <x v="5"/>
    <x v="4"/>
    <x v="3"/>
    <x v="0"/>
    <x v="1"/>
    <x v="0"/>
  </r>
  <r>
    <n v="5"/>
    <d v="2016-04-25T00:00:00"/>
    <x v="2"/>
    <s v="PR4H44 LF"/>
    <x v="66"/>
    <n v="37"/>
    <x v="5"/>
    <x v="0"/>
    <x v="8"/>
    <x v="0"/>
    <x v="1"/>
    <x v="0"/>
  </r>
  <r>
    <n v="6"/>
    <d v="2016-04-25T00:00:00"/>
    <x v="2"/>
    <s v="PR4H44 LF"/>
    <x v="60"/>
    <n v="413"/>
    <x v="5"/>
    <x v="0"/>
    <x v="8"/>
    <x v="0"/>
    <x v="1"/>
    <x v="0"/>
  </r>
  <r>
    <n v="7"/>
    <d v="2016-04-25T00:00:00"/>
    <x v="2"/>
    <s v="PR4H59"/>
    <x v="60"/>
    <n v="1689"/>
    <x v="5"/>
    <x v="0"/>
    <x v="8"/>
    <x v="0"/>
    <x v="1"/>
    <x v="0"/>
  </r>
  <r>
    <n v="1"/>
    <d v="2016-04-25T00:00:00"/>
    <x v="0"/>
    <s v="MRPNCP48"/>
    <x v="12"/>
    <n v="277"/>
    <x v="3"/>
    <x v="1"/>
    <x v="1"/>
    <x v="0"/>
    <x v="1"/>
    <x v="0"/>
  </r>
  <r>
    <n v="1"/>
    <d v="2016-04-26T00:00:00"/>
    <x v="0"/>
    <s v="MR0S49"/>
    <x v="13"/>
    <n v="383"/>
    <x v="1"/>
    <x v="12"/>
    <x v="3"/>
    <x v="0"/>
    <x v="1"/>
    <x v="0"/>
  </r>
  <r>
    <n v="2"/>
    <d v="2016-04-26T00:00:00"/>
    <x v="0"/>
    <s v="MRA50"/>
    <x v="69"/>
    <n v="3746"/>
    <x v="1"/>
    <x v="17"/>
    <x v="4"/>
    <x v="0"/>
    <x v="1"/>
    <x v="0"/>
  </r>
  <r>
    <n v="3"/>
    <d v="2016-04-26T00:00:00"/>
    <x v="0"/>
    <s v="MRA50 (DG)"/>
    <x v="13"/>
    <n v="141"/>
    <x v="1"/>
    <x v="17"/>
    <x v="4"/>
    <x v="0"/>
    <x v="1"/>
    <x v="0"/>
  </r>
  <r>
    <n v="4"/>
    <d v="2016-04-26T00:00:00"/>
    <x v="0"/>
    <s v="MRA50"/>
    <x v="69"/>
    <n v="89"/>
    <x v="1"/>
    <x v="17"/>
    <x v="4"/>
    <x v="0"/>
    <x v="1"/>
    <x v="0"/>
  </r>
  <r>
    <n v="5"/>
    <d v="2016-04-26T00:00:00"/>
    <x v="0"/>
    <s v="MRA51"/>
    <x v="69"/>
    <n v="2642"/>
    <x v="1"/>
    <x v="17"/>
    <x v="4"/>
    <x v="0"/>
    <x v="1"/>
    <x v="0"/>
  </r>
  <r>
    <n v="6"/>
    <d v="2016-04-26T00:00:00"/>
    <x v="0"/>
    <s v="MRA51"/>
    <x v="67"/>
    <n v="1045"/>
    <x v="1"/>
    <x v="17"/>
    <x v="4"/>
    <x v="0"/>
    <x v="1"/>
    <x v="0"/>
  </r>
  <r>
    <n v="1"/>
    <d v="2016-04-26T00:00:00"/>
    <x v="2"/>
    <s v="PR4H59"/>
    <x v="60"/>
    <n v="1403"/>
    <x v="5"/>
    <x v="0"/>
    <x v="8"/>
    <x v="0"/>
    <x v="1"/>
    <x v="0"/>
  </r>
  <r>
    <n v="2"/>
    <d v="2016-04-26T00:00:00"/>
    <x v="2"/>
    <s v="PR4H59"/>
    <x v="66"/>
    <n v="2918"/>
    <x v="5"/>
    <x v="0"/>
    <x v="8"/>
    <x v="0"/>
    <x v="1"/>
    <x v="0"/>
  </r>
  <r>
    <n v="1"/>
    <d v="2016-04-26T00:00:00"/>
    <x v="0"/>
    <s v="L/F"/>
    <x v="103"/>
    <n v="57"/>
    <x v="3"/>
    <x v="20"/>
    <x v="2"/>
    <x v="0"/>
    <x v="1"/>
    <x v="0"/>
  </r>
  <r>
    <n v="1"/>
    <d v="2016-04-27T00:00:00"/>
    <x v="0"/>
    <s v="MRA51"/>
    <x v="67"/>
    <n v="2215"/>
    <x v="1"/>
    <x v="17"/>
    <x v="4"/>
    <x v="0"/>
    <x v="1"/>
    <x v="0"/>
  </r>
  <r>
    <n v="2"/>
    <d v="2016-04-27T00:00:00"/>
    <x v="0"/>
    <s v="MRA52"/>
    <x v="67"/>
    <n v="760"/>
    <x v="1"/>
    <x v="17"/>
    <x v="4"/>
    <x v="0"/>
    <x v="1"/>
    <x v="0"/>
  </r>
  <r>
    <n v="3"/>
    <d v="2016-04-27T00:00:00"/>
    <x v="0"/>
    <s v="MR0S53"/>
    <x v="13"/>
    <n v="59"/>
    <x v="1"/>
    <x v="12"/>
    <x v="3"/>
    <x v="0"/>
    <x v="1"/>
    <x v="0"/>
  </r>
  <r>
    <n v="1"/>
    <d v="2016-04-27T00:00:00"/>
    <x v="2"/>
    <s v="PR4H59/63"/>
    <x v="66"/>
    <n v="540"/>
    <x v="5"/>
    <x v="0"/>
    <x v="8"/>
    <x v="0"/>
    <x v="1"/>
    <x v="0"/>
  </r>
  <r>
    <n v="2"/>
    <d v="2016-04-27T00:00:00"/>
    <x v="2"/>
    <s v="PR4H59/63"/>
    <x v="68"/>
    <n v="3437"/>
    <x v="5"/>
    <x v="0"/>
    <x v="8"/>
    <x v="0"/>
    <x v="1"/>
    <x v="0"/>
  </r>
  <r>
    <n v="3"/>
    <d v="2016-04-27T00:00:00"/>
    <x v="2"/>
    <s v="PR4H59/63"/>
    <x v="70"/>
    <n v="1781"/>
    <x v="5"/>
    <x v="0"/>
    <x v="8"/>
    <x v="0"/>
    <x v="1"/>
    <x v="0"/>
  </r>
  <r>
    <n v="4"/>
    <d v="2016-04-27T00:00:00"/>
    <x v="2"/>
    <s v="PR4H59/63"/>
    <x v="64"/>
    <n v="46"/>
    <x v="5"/>
    <x v="0"/>
    <x v="8"/>
    <x v="0"/>
    <x v="1"/>
    <x v="0"/>
  </r>
  <r>
    <n v="1"/>
    <d v="2016-04-27T00:00:00"/>
    <x v="2"/>
    <s v="PRA58"/>
    <x v="35"/>
    <n v="99"/>
    <x v="2"/>
    <x v="17"/>
    <x v="4"/>
    <x v="0"/>
    <x v="1"/>
    <x v="0"/>
  </r>
  <r>
    <n v="1"/>
    <d v="2016-04-27T00:00:00"/>
    <x v="0"/>
    <s v="MRPNCP54"/>
    <x v="58"/>
    <n v="2361"/>
    <x v="3"/>
    <x v="1"/>
    <x v="1"/>
    <x v="0"/>
    <x v="1"/>
    <x v="0"/>
  </r>
  <r>
    <n v="1"/>
    <d v="2016-04-28T00:00:00"/>
    <x v="2"/>
    <s v="PR4H63"/>
    <x v="64"/>
    <n v="1702"/>
    <x v="5"/>
    <x v="0"/>
    <x v="8"/>
    <x v="0"/>
    <x v="1"/>
    <x v="0"/>
  </r>
  <r>
    <n v="2"/>
    <d v="2016-04-28T00:00:00"/>
    <x v="6"/>
    <s v="I/F"/>
    <x v="70"/>
    <n v="18"/>
    <x v="5"/>
    <x v="20"/>
    <x v="2"/>
    <x v="0"/>
    <x v="1"/>
    <x v="0"/>
  </r>
  <r>
    <n v="3"/>
    <d v="2016-04-28T00:00:00"/>
    <x v="2"/>
    <s v="PRPCK62"/>
    <x v="32"/>
    <n v="184"/>
    <x v="5"/>
    <x v="4"/>
    <x v="3"/>
    <x v="0"/>
    <x v="1"/>
    <x v="0"/>
  </r>
  <r>
    <n v="4"/>
    <d v="2016-04-28T00:00:00"/>
    <x v="2"/>
    <s v="PR4M64"/>
    <x v="92"/>
    <n v="2815"/>
    <x v="5"/>
    <x v="8"/>
    <x v="7"/>
    <x v="0"/>
    <x v="1"/>
    <x v="0"/>
  </r>
  <r>
    <n v="1"/>
    <d v="2016-04-28T00:00:00"/>
    <x v="2"/>
    <s v="PRA58"/>
    <x v="35"/>
    <n v="1424"/>
    <x v="2"/>
    <x v="17"/>
    <x v="4"/>
    <x v="0"/>
    <x v="1"/>
    <x v="0"/>
  </r>
  <r>
    <n v="2"/>
    <d v="2016-04-28T00:00:00"/>
    <x v="2"/>
    <s v="PRA58"/>
    <x v="62"/>
    <n v="481"/>
    <x v="2"/>
    <x v="17"/>
    <x v="4"/>
    <x v="0"/>
    <x v="1"/>
    <x v="0"/>
  </r>
  <r>
    <n v="1"/>
    <d v="2016-04-28T00:00:00"/>
    <x v="0"/>
    <s v="MRPNCP54"/>
    <x v="58"/>
    <n v="1645"/>
    <x v="3"/>
    <x v="1"/>
    <x v="1"/>
    <x v="0"/>
    <x v="1"/>
    <x v="0"/>
  </r>
  <r>
    <n v="1"/>
    <d v="2016-04-29T00:00:00"/>
    <x v="0"/>
    <s v="MRNS57/PCK58"/>
    <x v="13"/>
    <n v="41"/>
    <x v="1"/>
    <x v="3"/>
    <x v="3"/>
    <x v="0"/>
    <x v="1"/>
    <x v="0"/>
  </r>
  <r>
    <n v="2"/>
    <d v="2016-04-29T00:00:00"/>
    <x v="0"/>
    <s v="MR4H59"/>
    <x v="92"/>
    <n v="4565"/>
    <x v="1"/>
    <x v="0"/>
    <x v="8"/>
    <x v="0"/>
    <x v="1"/>
    <x v="0"/>
  </r>
  <r>
    <n v="1"/>
    <d v="2016-04-29T00:00:00"/>
    <x v="2"/>
    <s v="PRA58"/>
    <x v="62"/>
    <n v="2381"/>
    <x v="2"/>
    <x v="17"/>
    <x v="4"/>
    <x v="0"/>
    <x v="1"/>
    <x v="0"/>
  </r>
  <r>
    <n v="2"/>
    <d v="2016-04-29T00:00:00"/>
    <x v="2"/>
    <s v="PRNS53"/>
    <x v="51"/>
    <n v="427"/>
    <x v="2"/>
    <x v="3"/>
    <x v="3"/>
    <x v="0"/>
    <x v="1"/>
    <x v="0"/>
  </r>
  <r>
    <n v="3"/>
    <d v="2016-04-29T00:00:00"/>
    <x v="2"/>
    <s v="PR0S60"/>
    <x v="51"/>
    <n v="450"/>
    <x v="2"/>
    <x v="12"/>
    <x v="3"/>
    <x v="0"/>
    <x v="1"/>
    <x v="0"/>
  </r>
  <r>
    <n v="4"/>
    <d v="2016-04-29T00:00:00"/>
    <x v="2"/>
    <s v="PR0S67"/>
    <x v="51"/>
    <n v="491"/>
    <x v="2"/>
    <x v="12"/>
    <x v="3"/>
    <x v="0"/>
    <x v="1"/>
    <x v="0"/>
  </r>
  <r>
    <n v="5"/>
    <d v="2016-04-29T00:00:00"/>
    <x v="2"/>
    <s v="PRA68"/>
    <x v="62"/>
    <n v="2426"/>
    <x v="2"/>
    <x v="18"/>
    <x v="4"/>
    <x v="0"/>
    <x v="1"/>
    <x v="0"/>
  </r>
  <r>
    <n v="1"/>
    <d v="2016-04-29T00:00:00"/>
    <x v="0"/>
    <s v="MR IF"/>
    <x v="104"/>
    <n v="44"/>
    <x v="3"/>
    <x v="2"/>
    <x v="2"/>
    <x v="0"/>
    <x v="1"/>
    <x v="0"/>
  </r>
  <r>
    <n v="1"/>
    <d v="2016-04-30T00:00:00"/>
    <x v="0"/>
    <s v="MR4H59"/>
    <x v="92"/>
    <n v="870"/>
    <x v="1"/>
    <x v="0"/>
    <x v="8"/>
    <x v="0"/>
    <x v="1"/>
    <x v="0"/>
  </r>
  <r>
    <n v="2"/>
    <d v="2016-04-30T00:00:00"/>
    <x v="0"/>
    <s v="MR4H59"/>
    <x v="63"/>
    <n v="187"/>
    <x v="1"/>
    <x v="0"/>
    <x v="8"/>
    <x v="0"/>
    <x v="1"/>
    <x v="0"/>
  </r>
  <r>
    <n v="3"/>
    <d v="2016-04-30T00:00:00"/>
    <x v="0"/>
    <s v="MR4H60"/>
    <x v="63"/>
    <n v="1854"/>
    <x v="1"/>
    <x v="0"/>
    <x v="8"/>
    <x v="0"/>
    <x v="1"/>
    <x v="0"/>
  </r>
  <r>
    <n v="1"/>
    <d v="2016-04-30T00:00:00"/>
    <x v="2"/>
    <s v="PRA68"/>
    <x v="62"/>
    <n v="2475"/>
    <x v="2"/>
    <x v="18"/>
    <x v="4"/>
    <x v="0"/>
    <x v="1"/>
    <x v="0"/>
  </r>
  <r>
    <n v="2"/>
    <d v="2016-04-30T00:00:00"/>
    <x v="2"/>
    <s v="PRA68"/>
    <x v="60"/>
    <n v="2287"/>
    <x v="2"/>
    <x v="18"/>
    <x v="4"/>
    <x v="0"/>
    <x v="1"/>
    <x v="0"/>
  </r>
  <r>
    <n v="3"/>
    <d v="2016-04-30T00:00:00"/>
    <x v="2"/>
    <s v="PRA69"/>
    <x v="60"/>
    <n v="536"/>
    <x v="2"/>
    <x v="18"/>
    <x v="4"/>
    <x v="0"/>
    <x v="1"/>
    <x v="0"/>
  </r>
  <r>
    <n v="1"/>
    <d v="2016-04-01T00:00:00"/>
    <x v="0"/>
    <s v="MR4H822"/>
    <x v="48"/>
    <n v="2818"/>
    <x v="6"/>
    <x v="0"/>
    <x v="8"/>
    <x v="0"/>
    <x v="1"/>
    <x v="0"/>
  </r>
  <r>
    <n v="1"/>
    <d v="2016-04-02T00:00:00"/>
    <x v="0"/>
    <s v="MR4H822"/>
    <x v="48"/>
    <n v="1134"/>
    <x v="6"/>
    <x v="0"/>
    <x v="8"/>
    <x v="0"/>
    <x v="1"/>
    <x v="0"/>
  </r>
  <r>
    <n v="2"/>
    <d v="2016-04-02T00:00:00"/>
    <x v="0"/>
    <s v="I/F4H/PCK"/>
    <x v="105"/>
    <n v="213"/>
    <x v="6"/>
    <x v="26"/>
    <x v="2"/>
    <x v="0"/>
    <x v="1"/>
    <x v="0"/>
  </r>
  <r>
    <n v="1"/>
    <d v="2016-04-02T00:00:00"/>
    <x v="0"/>
    <s v="MRPNCP802/804"/>
    <x v="106"/>
    <n v="864"/>
    <x v="6"/>
    <x v="1"/>
    <x v="1"/>
    <x v="0"/>
    <x v="1"/>
    <x v="0"/>
  </r>
  <r>
    <n v="1"/>
    <d v="2016-04-04T00:00:00"/>
    <x v="0"/>
    <s v="I/F"/>
    <x v="92"/>
    <n v="87"/>
    <x v="6"/>
    <x v="20"/>
    <x v="2"/>
    <x v="0"/>
    <x v="1"/>
    <x v="0"/>
  </r>
  <r>
    <n v="1"/>
    <d v="2016-04-04T00:00:00"/>
    <x v="0"/>
    <s v="MRPNCP804"/>
    <x v="106"/>
    <n v="1035"/>
    <x v="6"/>
    <x v="1"/>
    <x v="1"/>
    <x v="0"/>
    <x v="1"/>
    <x v="0"/>
  </r>
  <r>
    <n v="2"/>
    <d v="2016-04-04T00:00:00"/>
    <x v="0"/>
    <s v="DTSKO41"/>
    <x v="107"/>
    <n v="4534"/>
    <x v="6"/>
    <x v="11"/>
    <x v="3"/>
    <x v="0"/>
    <x v="1"/>
    <x v="0"/>
  </r>
  <r>
    <n v="3"/>
    <d v="2016-04-04T00:00:00"/>
    <x v="0"/>
    <s v="MRPNCP804/MR0S830"/>
    <x v="106"/>
    <n v="54"/>
    <x v="6"/>
    <x v="1"/>
    <x v="1"/>
    <x v="0"/>
    <x v="1"/>
    <x v="0"/>
  </r>
  <r>
    <n v="1"/>
    <d v="2016-04-05T00:00:00"/>
    <x v="0"/>
    <s v="MRPNCP831"/>
    <x v="106"/>
    <n v="550"/>
    <x v="6"/>
    <x v="1"/>
    <x v="1"/>
    <x v="0"/>
    <x v="1"/>
    <x v="0"/>
  </r>
  <r>
    <n v="2"/>
    <d v="2016-04-05T00:00:00"/>
    <x v="0"/>
    <s v="MRPNCP831/01"/>
    <x v="82"/>
    <n v="960"/>
    <x v="6"/>
    <x v="1"/>
    <x v="1"/>
    <x v="0"/>
    <x v="1"/>
    <x v="0"/>
  </r>
  <r>
    <n v="3"/>
    <d v="2016-04-05T00:00:00"/>
    <x v="0"/>
    <s v="MRPNCP01"/>
    <x v="106"/>
    <n v="1551"/>
    <x v="6"/>
    <x v="1"/>
    <x v="1"/>
    <x v="0"/>
    <x v="1"/>
    <x v="0"/>
  </r>
  <r>
    <n v="1"/>
    <d v="2016-04-06T00:00:00"/>
    <x v="0"/>
    <s v="MRPNCP01"/>
    <x v="106"/>
    <n v="1499"/>
    <x v="6"/>
    <x v="1"/>
    <x v="1"/>
    <x v="0"/>
    <x v="1"/>
    <x v="0"/>
  </r>
  <r>
    <n v="2"/>
    <d v="2016-04-06T00:00:00"/>
    <x v="0"/>
    <s v="MRPXPT02"/>
    <x v="108"/>
    <n v="1916"/>
    <x v="6"/>
    <x v="7"/>
    <x v="5"/>
    <x v="0"/>
    <x v="1"/>
    <x v="0"/>
  </r>
  <r>
    <n v="3"/>
    <d v="2016-04-06T00:00:00"/>
    <x v="0"/>
    <s v="MRPNCP03"/>
    <x v="82"/>
    <n v="524"/>
    <x v="6"/>
    <x v="1"/>
    <x v="1"/>
    <x v="0"/>
    <x v="1"/>
    <x v="0"/>
  </r>
  <r>
    <n v="4"/>
    <d v="2016-04-06T00:00:00"/>
    <x v="0"/>
    <s v="MRPNCP03"/>
    <x v="106"/>
    <n v="1257"/>
    <x v="6"/>
    <x v="1"/>
    <x v="1"/>
    <x v="0"/>
    <x v="1"/>
    <x v="0"/>
  </r>
  <r>
    <n v="1"/>
    <d v="2016-04-07T00:00:00"/>
    <x v="0"/>
    <s v="MRPNCP03&amp;IF"/>
    <x v="82"/>
    <n v="874"/>
    <x v="6"/>
    <x v="1"/>
    <x v="1"/>
    <x v="0"/>
    <x v="1"/>
    <x v="0"/>
  </r>
  <r>
    <n v="1"/>
    <d v="2016-04-08T00:00:00"/>
    <x v="0"/>
    <s v="MRPNCP03"/>
    <x v="109"/>
    <n v="3268"/>
    <x v="6"/>
    <x v="1"/>
    <x v="1"/>
    <x v="0"/>
    <x v="1"/>
    <x v="0"/>
  </r>
  <r>
    <n v="1"/>
    <d v="2016-04-09T00:00:00"/>
    <x v="0"/>
    <s v="MRPNCP03"/>
    <x v="106"/>
    <n v="3940"/>
    <x v="6"/>
    <x v="1"/>
    <x v="1"/>
    <x v="0"/>
    <x v="1"/>
    <x v="0"/>
  </r>
  <r>
    <n v="1"/>
    <d v="2016-04-10T00:00:00"/>
    <x v="0"/>
    <s v="I/FPN/NS"/>
    <x v="110"/>
    <n v="30"/>
    <x v="6"/>
    <x v="23"/>
    <x v="2"/>
    <x v="0"/>
    <x v="1"/>
    <x v="0"/>
  </r>
  <r>
    <n v="1"/>
    <d v="2016-04-10T00:00:00"/>
    <x v="0"/>
    <s v="MRPNCP831/01/03"/>
    <x v="106"/>
    <n v="2212"/>
    <x v="6"/>
    <x v="1"/>
    <x v="1"/>
    <x v="0"/>
    <x v="1"/>
    <x v="0"/>
  </r>
  <r>
    <n v="2"/>
    <d v="2016-04-10T00:00:00"/>
    <x v="0"/>
    <s v="MRNS13"/>
    <x v="107"/>
    <n v="610"/>
    <x v="6"/>
    <x v="3"/>
    <x v="3"/>
    <x v="0"/>
    <x v="1"/>
    <x v="0"/>
  </r>
  <r>
    <n v="1"/>
    <d v="2016-04-11T00:00:00"/>
    <x v="0"/>
    <s v="L/F"/>
    <x v="92"/>
    <n v="46"/>
    <x v="6"/>
    <x v="20"/>
    <x v="2"/>
    <x v="0"/>
    <x v="1"/>
    <x v="0"/>
  </r>
  <r>
    <n v="1"/>
    <d v="2016-04-11T00:00:00"/>
    <x v="0"/>
    <s v="MR0S14"/>
    <x v="44"/>
    <n v="285"/>
    <x v="6"/>
    <x v="12"/>
    <x v="3"/>
    <x v="0"/>
    <x v="1"/>
    <x v="0"/>
  </r>
  <r>
    <n v="1"/>
    <d v="2016-04-12T00:00:00"/>
    <x v="0"/>
    <s v="DTSKO02"/>
    <x v="111"/>
    <n v="21"/>
    <x v="6"/>
    <x v="11"/>
    <x v="3"/>
    <x v="0"/>
    <x v="1"/>
    <x v="0"/>
  </r>
  <r>
    <n v="1"/>
    <d v="2016-04-12T00:00:00"/>
    <x v="0"/>
    <s v="MR0S314"/>
    <x v="107"/>
    <n v="1337"/>
    <x v="6"/>
    <x v="12"/>
    <x v="3"/>
    <x v="0"/>
    <x v="1"/>
    <x v="0"/>
  </r>
  <r>
    <n v="2"/>
    <d v="2016-04-12T00:00:00"/>
    <x v="0"/>
    <s v="MRPNCP3"/>
    <x v="106"/>
    <n v="638"/>
    <x v="6"/>
    <x v="1"/>
    <x v="1"/>
    <x v="0"/>
    <x v="1"/>
    <x v="0"/>
  </r>
  <r>
    <n v="3"/>
    <d v="2016-04-12T00:00:00"/>
    <x v="0"/>
    <s v="IF PN/SK"/>
    <x v="106"/>
    <n v="99"/>
    <x v="6"/>
    <x v="31"/>
    <x v="1"/>
    <x v="0"/>
    <x v="1"/>
    <x v="0"/>
  </r>
  <r>
    <n v="4"/>
    <d v="2016-04-12T00:00:00"/>
    <x v="0"/>
    <s v="DTSKO2"/>
    <x v="107"/>
    <n v="3391"/>
    <x v="6"/>
    <x v="11"/>
    <x v="3"/>
    <x v="0"/>
    <x v="1"/>
    <x v="0"/>
  </r>
  <r>
    <n v="1"/>
    <d v="2016-04-13T00:00:00"/>
    <x v="0"/>
    <s v="MRPXPT20"/>
    <x v="112"/>
    <n v="1906"/>
    <x v="6"/>
    <x v="7"/>
    <x v="5"/>
    <x v="0"/>
    <x v="1"/>
    <x v="0"/>
  </r>
  <r>
    <n v="1"/>
    <d v="2016-04-13T00:00:00"/>
    <x v="0"/>
    <s v="DTSK0 02"/>
    <x v="107"/>
    <n v="124"/>
    <x v="6"/>
    <x v="11"/>
    <x v="3"/>
    <x v="0"/>
    <x v="1"/>
    <x v="0"/>
  </r>
  <r>
    <n v="2"/>
    <d v="2016-04-13T00:00:00"/>
    <x v="0"/>
    <s v="MRPNCP19"/>
    <x v="106"/>
    <n v="3550"/>
    <x v="6"/>
    <x v="1"/>
    <x v="1"/>
    <x v="0"/>
    <x v="1"/>
    <x v="0"/>
  </r>
  <r>
    <n v="1"/>
    <d v="2016-04-14T00:00:00"/>
    <x v="0"/>
    <s v="MRPXPT20"/>
    <x v="112"/>
    <n v="1031"/>
    <x v="6"/>
    <x v="7"/>
    <x v="5"/>
    <x v="0"/>
    <x v="1"/>
    <x v="0"/>
  </r>
  <r>
    <n v="1"/>
    <d v="2016-04-14T00:00:00"/>
    <x v="0"/>
    <s v="MRPNCP21"/>
    <x v="113"/>
    <n v="5413"/>
    <x v="6"/>
    <x v="1"/>
    <x v="1"/>
    <x v="0"/>
    <x v="1"/>
    <x v="0"/>
  </r>
  <r>
    <n v="1"/>
    <d v="2016-04-15T00:00:00"/>
    <x v="0"/>
    <s v="I/F"/>
    <x v="110"/>
    <n v="234"/>
    <x v="6"/>
    <x v="20"/>
    <x v="2"/>
    <x v="0"/>
    <x v="1"/>
    <x v="0"/>
  </r>
  <r>
    <n v="2"/>
    <d v="2016-04-15T00:00:00"/>
    <x v="0"/>
    <s v="MR4H25/26"/>
    <x v="48"/>
    <n v="3190"/>
    <x v="6"/>
    <x v="0"/>
    <x v="8"/>
    <x v="0"/>
    <x v="1"/>
    <x v="0"/>
  </r>
  <r>
    <n v="1"/>
    <d v="2016-04-15T00:00:00"/>
    <x v="0"/>
    <s v="MRPNCP21"/>
    <x v="82"/>
    <n v="1314"/>
    <x v="6"/>
    <x v="1"/>
    <x v="1"/>
    <x v="0"/>
    <x v="1"/>
    <x v="0"/>
  </r>
  <r>
    <n v="1"/>
    <d v="2016-04-16T00:00:00"/>
    <x v="0"/>
    <s v="MR4H26"/>
    <x v="48"/>
    <n v="2701"/>
    <x v="6"/>
    <x v="0"/>
    <x v="8"/>
    <x v="0"/>
    <x v="1"/>
    <x v="0"/>
  </r>
  <r>
    <n v="2"/>
    <d v="2016-04-16T00:00:00"/>
    <x v="0"/>
    <s v="I/F"/>
    <x v="105"/>
    <n v="297"/>
    <x v="6"/>
    <x v="20"/>
    <x v="2"/>
    <x v="0"/>
    <x v="1"/>
    <x v="0"/>
  </r>
  <r>
    <n v="1"/>
    <d v="2016-04-16T00:00:00"/>
    <x v="0"/>
    <s v="MR0S18/DTSK0 03"/>
    <x v="107"/>
    <n v="1441"/>
    <x v="6"/>
    <x v="12"/>
    <x v="3"/>
    <x v="0"/>
    <x v="1"/>
    <x v="0"/>
  </r>
  <r>
    <n v="1"/>
    <d v="2016-04-17T00:00:00"/>
    <x v="0"/>
    <s v="I/F"/>
    <x v="105"/>
    <n v="192"/>
    <x v="6"/>
    <x v="20"/>
    <x v="2"/>
    <x v="0"/>
    <x v="1"/>
    <x v="0"/>
  </r>
  <r>
    <n v="1"/>
    <d v="2016-04-17T00:00:00"/>
    <x v="0"/>
    <s v="PR0S18/PCK15"/>
    <x v="107"/>
    <n v="185"/>
    <x v="6"/>
    <x v="12"/>
    <x v="3"/>
    <x v="0"/>
    <x v="1"/>
    <x v="0"/>
  </r>
  <r>
    <n v="2"/>
    <d v="2016-04-17T00:00:00"/>
    <x v="0"/>
    <s v="NS23/0S24/30"/>
    <x v="107"/>
    <n v="1670"/>
    <x v="6"/>
    <x v="42"/>
    <x v="3"/>
    <x v="0"/>
    <x v="1"/>
    <x v="0"/>
  </r>
  <r>
    <n v="3"/>
    <d v="2016-04-17T00:00:00"/>
    <x v="0"/>
    <s v="MRPNCP03/19"/>
    <x v="82"/>
    <n v="682"/>
    <x v="6"/>
    <x v="1"/>
    <x v="1"/>
    <x v="0"/>
    <x v="1"/>
    <x v="0"/>
  </r>
  <r>
    <n v="1"/>
    <d v="2016-04-19T00:00:00"/>
    <x v="0"/>
    <s v="I/F"/>
    <x v="111"/>
    <n v="99"/>
    <x v="6"/>
    <x v="20"/>
    <x v="2"/>
    <x v="0"/>
    <x v="1"/>
    <x v="0"/>
  </r>
  <r>
    <n v="1"/>
    <d v="2016-04-19T00:00:00"/>
    <x v="0"/>
    <s v="MRPNCP3 &amp;19"/>
    <x v="114"/>
    <n v="1361"/>
    <x v="6"/>
    <x v="1"/>
    <x v="1"/>
    <x v="0"/>
    <x v="1"/>
    <x v="0"/>
  </r>
  <r>
    <n v="2"/>
    <d v="2016-04-19T00:00:00"/>
    <x v="0"/>
    <s v="MR0S31"/>
    <x v="107"/>
    <n v="1617"/>
    <x v="6"/>
    <x v="12"/>
    <x v="3"/>
    <x v="0"/>
    <x v="1"/>
    <x v="0"/>
  </r>
  <r>
    <n v="3"/>
    <d v="2016-04-19T00:00:00"/>
    <x v="0"/>
    <s v="MRPNCP19&amp;31"/>
    <x v="106"/>
    <n v="1960"/>
    <x v="6"/>
    <x v="1"/>
    <x v="1"/>
    <x v="0"/>
    <x v="1"/>
    <x v="0"/>
  </r>
  <r>
    <n v="1"/>
    <d v="2016-04-20T00:00:00"/>
    <x v="0"/>
    <s v="MRPNCP21/35"/>
    <x v="106"/>
    <n v="745"/>
    <x v="6"/>
    <x v="1"/>
    <x v="1"/>
    <x v="0"/>
    <x v="1"/>
    <x v="0"/>
  </r>
  <r>
    <n v="2"/>
    <d v="2016-04-20T00:00:00"/>
    <x v="0"/>
    <s v="MRPNCP35"/>
    <x v="82"/>
    <n v="4424"/>
    <x v="6"/>
    <x v="1"/>
    <x v="1"/>
    <x v="0"/>
    <x v="1"/>
    <x v="0"/>
  </r>
  <r>
    <n v="3"/>
    <d v="2016-04-20T00:00:00"/>
    <x v="0"/>
    <s v="MRPXPT36"/>
    <x v="68"/>
    <n v="1439"/>
    <x v="6"/>
    <x v="7"/>
    <x v="5"/>
    <x v="0"/>
    <x v="1"/>
    <x v="0"/>
  </r>
  <r>
    <n v="1"/>
    <d v="2016-04-21T00:00:00"/>
    <x v="0"/>
    <s v="MRPXPT35"/>
    <x v="68"/>
    <n v="1618"/>
    <x v="6"/>
    <x v="7"/>
    <x v="5"/>
    <x v="0"/>
    <x v="1"/>
    <x v="0"/>
  </r>
  <r>
    <n v="2"/>
    <d v="2016-04-21T00:00:00"/>
    <x v="0"/>
    <s v="MRPNCP37"/>
    <x v="82"/>
    <n v="289"/>
    <x v="6"/>
    <x v="1"/>
    <x v="1"/>
    <x v="0"/>
    <x v="1"/>
    <x v="0"/>
  </r>
  <r>
    <n v="3"/>
    <d v="2016-04-21T00:00:00"/>
    <x v="0"/>
    <s v="MRPNCP37"/>
    <x v="106"/>
    <n v="39"/>
    <x v="6"/>
    <x v="1"/>
    <x v="1"/>
    <x v="0"/>
    <x v="1"/>
    <x v="0"/>
  </r>
  <r>
    <n v="4"/>
    <d v="2016-04-21T00:00:00"/>
    <x v="0"/>
    <s v="MRPNCP38"/>
    <x v="82"/>
    <n v="1631"/>
    <x v="6"/>
    <x v="1"/>
    <x v="1"/>
    <x v="0"/>
    <x v="1"/>
    <x v="0"/>
  </r>
  <r>
    <n v="1"/>
    <d v="2016-04-22T00:00:00"/>
    <x v="0"/>
    <s v="MRPNCP38"/>
    <x v="82"/>
    <n v="4232"/>
    <x v="6"/>
    <x v="1"/>
    <x v="1"/>
    <x v="0"/>
    <x v="1"/>
    <x v="0"/>
  </r>
  <r>
    <n v="1"/>
    <d v="2016-04-23T00:00:00"/>
    <x v="0"/>
    <s v="MRPNCP38"/>
    <x v="82"/>
    <n v="1131"/>
    <x v="6"/>
    <x v="1"/>
    <x v="1"/>
    <x v="0"/>
    <x v="1"/>
    <x v="0"/>
  </r>
  <r>
    <n v="2"/>
    <d v="2016-04-23T00:00:00"/>
    <x v="0"/>
    <s v="MRPNCP38"/>
    <x v="106"/>
    <n v="1707"/>
    <x v="6"/>
    <x v="1"/>
    <x v="1"/>
    <x v="0"/>
    <x v="1"/>
    <x v="0"/>
  </r>
  <r>
    <n v="1"/>
    <d v="2016-04-24T00:00:00"/>
    <x v="0"/>
    <s v="MRPNCP38"/>
    <x v="105"/>
    <n v="24"/>
    <x v="6"/>
    <x v="1"/>
    <x v="1"/>
    <x v="0"/>
    <x v="1"/>
    <x v="0"/>
  </r>
  <r>
    <n v="1"/>
    <d v="2016-04-24T00:00:00"/>
    <x v="0"/>
    <s v="MRPNCP38"/>
    <x v="106"/>
    <n v="666"/>
    <x v="6"/>
    <x v="1"/>
    <x v="1"/>
    <x v="0"/>
    <x v="1"/>
    <x v="0"/>
  </r>
  <r>
    <n v="2"/>
    <d v="2016-04-24T00:00:00"/>
    <x v="0"/>
    <s v="PROS41/PCK38/NS36/0S4I"/>
    <x v="107"/>
    <n v="2284"/>
    <x v="6"/>
    <x v="22"/>
    <x v="3"/>
    <x v="0"/>
    <x v="1"/>
    <x v="0"/>
  </r>
  <r>
    <n v="3"/>
    <d v="2016-04-24T00:00:00"/>
    <x v="0"/>
    <s v="MRPNCP35"/>
    <x v="82"/>
    <n v="1536"/>
    <x v="6"/>
    <x v="1"/>
    <x v="1"/>
    <x v="0"/>
    <x v="1"/>
    <x v="0"/>
  </r>
  <r>
    <n v="1"/>
    <d v="2016-04-25T00:00:00"/>
    <x v="0"/>
    <s v="MRPNCP38/45/35"/>
    <x v="109"/>
    <n v="6389"/>
    <x v="6"/>
    <x v="1"/>
    <x v="1"/>
    <x v="0"/>
    <x v="1"/>
    <x v="0"/>
  </r>
  <r>
    <n v="1"/>
    <d v="2016-04-26T00:00:00"/>
    <x v="0"/>
    <s v="MRPNCP48"/>
    <x v="109"/>
    <n v="3089"/>
    <x v="6"/>
    <x v="1"/>
    <x v="1"/>
    <x v="0"/>
    <x v="1"/>
    <x v="0"/>
  </r>
  <r>
    <n v="1"/>
    <d v="2016-04-27T00:00:00"/>
    <x v="0"/>
    <s v="IF PN/SKO"/>
    <x v="110"/>
    <n v="49"/>
    <x v="6"/>
    <x v="31"/>
    <x v="2"/>
    <x v="0"/>
    <x v="1"/>
    <x v="0"/>
  </r>
  <r>
    <n v="2"/>
    <d v="2016-04-27T00:00:00"/>
    <x v="0"/>
    <s v="IF PN SKO"/>
    <x v="110"/>
    <n v="18"/>
    <x v="6"/>
    <x v="31"/>
    <x v="2"/>
    <x v="0"/>
    <x v="1"/>
    <x v="0"/>
  </r>
  <r>
    <n v="1"/>
    <d v="2016-04-27T00:00:00"/>
    <x v="0"/>
    <s v="MRPNCP48"/>
    <x v="106"/>
    <n v="209"/>
    <x v="6"/>
    <x v="1"/>
    <x v="1"/>
    <x v="0"/>
    <x v="1"/>
    <x v="0"/>
  </r>
  <r>
    <n v="2"/>
    <d v="2016-04-27T00:00:00"/>
    <x v="0"/>
    <s v="MR0S49"/>
    <x v="107"/>
    <n v="2291"/>
    <x v="6"/>
    <x v="12"/>
    <x v="3"/>
    <x v="0"/>
    <x v="1"/>
    <x v="0"/>
  </r>
  <r>
    <n v="3"/>
    <d v="2016-04-27T00:00:00"/>
    <x v="0"/>
    <s v="MRPNCP38"/>
    <x v="106"/>
    <n v="914"/>
    <x v="6"/>
    <x v="1"/>
    <x v="1"/>
    <x v="0"/>
    <x v="1"/>
    <x v="0"/>
  </r>
  <r>
    <n v="4"/>
    <d v="2016-04-27T00:00:00"/>
    <x v="0"/>
    <s v="DTSKO4"/>
    <x v="107"/>
    <n v="732"/>
    <x v="6"/>
    <x v="11"/>
    <x v="3"/>
    <x v="0"/>
    <x v="1"/>
    <x v="0"/>
  </r>
  <r>
    <n v="1"/>
    <d v="2016-04-04T00:00:00"/>
    <x v="0"/>
    <s v="MR4H254"/>
    <x v="92"/>
    <n v="2029"/>
    <x v="7"/>
    <x v="0"/>
    <x v="0"/>
    <x v="0"/>
    <x v="1"/>
    <x v="0"/>
  </r>
  <r>
    <n v="1"/>
    <d v="2016-04-08T00:00:00"/>
    <x v="0"/>
    <s v="MR4H254"/>
    <x v="97"/>
    <n v="3164"/>
    <x v="7"/>
    <x v="0"/>
    <x v="0"/>
    <x v="0"/>
    <x v="1"/>
    <x v="0"/>
  </r>
  <r>
    <n v="1"/>
    <d v="2016-04-10T00:00:00"/>
    <x v="0"/>
    <s v="MR4H254"/>
    <x v="97"/>
    <n v="440"/>
    <x v="7"/>
    <x v="0"/>
    <x v="0"/>
    <x v="0"/>
    <x v="1"/>
    <x v="0"/>
  </r>
  <r>
    <n v="2"/>
    <d v="2016-04-10T00:00:00"/>
    <x v="0"/>
    <s v="MR4H254"/>
    <x v="101"/>
    <n v="1340"/>
    <x v="7"/>
    <x v="0"/>
    <x v="0"/>
    <x v="0"/>
    <x v="1"/>
    <x v="0"/>
  </r>
  <r>
    <n v="3"/>
    <d v="2016-04-10T00:00:00"/>
    <x v="0"/>
    <s v="MR4H01"/>
    <x v="101"/>
    <n v="2100"/>
    <x v="7"/>
    <x v="0"/>
    <x v="0"/>
    <x v="0"/>
    <x v="1"/>
    <x v="0"/>
  </r>
  <r>
    <n v="4"/>
    <d v="2016-04-10T00:00:00"/>
    <x v="0"/>
    <s v="MRPCK02"/>
    <x v="32"/>
    <n v="73"/>
    <x v="7"/>
    <x v="4"/>
    <x v="3"/>
    <x v="0"/>
    <x v="1"/>
    <x v="0"/>
  </r>
  <r>
    <n v="5"/>
    <d v="2016-04-10T00:00:00"/>
    <x v="0"/>
    <s v="MRNS03"/>
    <x v="32"/>
    <n v="10"/>
    <x v="7"/>
    <x v="3"/>
    <x v="3"/>
    <x v="0"/>
    <x v="1"/>
    <x v="0"/>
  </r>
  <r>
    <n v="1"/>
    <d v="2016-04-11T00:00:00"/>
    <x v="0"/>
    <s v="MRNS03"/>
    <x v="32"/>
    <n v="804"/>
    <x v="7"/>
    <x v="3"/>
    <x v="3"/>
    <x v="0"/>
    <x v="1"/>
    <x v="0"/>
  </r>
  <r>
    <n v="2"/>
    <d v="2016-04-11T00:00:00"/>
    <x v="0"/>
    <s v="MRPCK04"/>
    <x v="32"/>
    <n v="86"/>
    <x v="7"/>
    <x v="4"/>
    <x v="3"/>
    <x v="0"/>
    <x v="1"/>
    <x v="0"/>
  </r>
  <r>
    <n v="3"/>
    <d v="2016-04-11T00:00:00"/>
    <x v="0"/>
    <s v="MR4M05"/>
    <x v="64"/>
    <n v="1905"/>
    <x v="7"/>
    <x v="8"/>
    <x v="6"/>
    <x v="0"/>
    <x v="1"/>
    <x v="0"/>
  </r>
  <r>
    <n v="4"/>
    <d v="2016-04-11T00:00:00"/>
    <x v="0"/>
    <s v="MR4M05"/>
    <x v="63"/>
    <n v="230"/>
    <x v="7"/>
    <x v="8"/>
    <x v="6"/>
    <x v="0"/>
    <x v="1"/>
    <x v="0"/>
  </r>
  <r>
    <n v="5"/>
    <d v="2016-04-11T00:00:00"/>
    <x v="0"/>
    <s v="MR4M06"/>
    <x v="63"/>
    <n v="1913"/>
    <x v="7"/>
    <x v="8"/>
    <x v="6"/>
    <x v="0"/>
    <x v="1"/>
    <x v="0"/>
  </r>
  <r>
    <n v="6"/>
    <d v="2016-04-11T00:00:00"/>
    <x v="0"/>
    <s v="MR4M06"/>
    <x v="64"/>
    <n v="1340"/>
    <x v="7"/>
    <x v="8"/>
    <x v="6"/>
    <x v="0"/>
    <x v="1"/>
    <x v="0"/>
  </r>
  <r>
    <n v="1"/>
    <d v="2016-04-12T00:00:00"/>
    <x v="0"/>
    <s v="MR4M07"/>
    <x v="64"/>
    <n v="756"/>
    <x v="7"/>
    <x v="8"/>
    <x v="6"/>
    <x v="0"/>
    <x v="1"/>
    <x v="0"/>
  </r>
  <r>
    <n v="2"/>
    <d v="2016-04-12T00:00:00"/>
    <x v="0"/>
    <s v="MR4M07"/>
    <x v="63"/>
    <n v="784"/>
    <x v="7"/>
    <x v="8"/>
    <x v="6"/>
    <x v="0"/>
    <x v="1"/>
    <x v="0"/>
  </r>
  <r>
    <n v="3"/>
    <d v="2016-04-12T00:00:00"/>
    <x v="0"/>
    <s v="MR4M08"/>
    <x v="63"/>
    <n v="1176"/>
    <x v="7"/>
    <x v="8"/>
    <x v="6"/>
    <x v="0"/>
    <x v="1"/>
    <x v="0"/>
  </r>
  <r>
    <n v="4"/>
    <d v="2016-04-12T00:00:00"/>
    <x v="0"/>
    <s v="MRPCK09"/>
    <x v="32"/>
    <n v="67"/>
    <x v="7"/>
    <x v="4"/>
    <x v="3"/>
    <x v="0"/>
    <x v="1"/>
    <x v="0"/>
  </r>
  <r>
    <n v="5"/>
    <d v="2016-04-12T00:00:00"/>
    <x v="0"/>
    <s v="MRNS10"/>
    <x v="32"/>
    <n v="304"/>
    <x v="7"/>
    <x v="3"/>
    <x v="3"/>
    <x v="0"/>
    <x v="1"/>
    <x v="0"/>
  </r>
  <r>
    <n v="6"/>
    <d v="2016-04-12T00:00:00"/>
    <x v="0"/>
    <s v="MRNS11"/>
    <x v="32"/>
    <n v="500"/>
    <x v="7"/>
    <x v="3"/>
    <x v="3"/>
    <x v="0"/>
    <x v="1"/>
    <x v="0"/>
  </r>
  <r>
    <n v="7"/>
    <d v="2016-04-12T00:00:00"/>
    <x v="0"/>
    <s v="MRPCK12"/>
    <x v="32"/>
    <n v="70"/>
    <x v="7"/>
    <x v="4"/>
    <x v="3"/>
    <x v="0"/>
    <x v="1"/>
    <x v="0"/>
  </r>
  <r>
    <n v="8"/>
    <d v="2016-04-12T00:00:00"/>
    <x v="0"/>
    <s v="MR4H13"/>
    <x v="97"/>
    <n v="79"/>
    <x v="7"/>
    <x v="0"/>
    <x v="0"/>
    <x v="0"/>
    <x v="1"/>
    <x v="0"/>
  </r>
  <r>
    <n v="1"/>
    <d v="2016-04-17T00:00:00"/>
    <x v="0"/>
    <s v="MR4H13"/>
    <x v="92"/>
    <n v="3400"/>
    <x v="7"/>
    <x v="0"/>
    <x v="0"/>
    <x v="0"/>
    <x v="1"/>
    <x v="0"/>
  </r>
  <r>
    <n v="2"/>
    <d v="2016-04-17T00:00:00"/>
    <x v="0"/>
    <s v="MR4H13"/>
    <x v="101"/>
    <n v="3498"/>
    <x v="7"/>
    <x v="0"/>
    <x v="0"/>
    <x v="0"/>
    <x v="1"/>
    <x v="0"/>
  </r>
  <r>
    <n v="3"/>
    <d v="2016-04-17T00:00:00"/>
    <x v="0"/>
    <s v="MR4H14"/>
    <x v="101"/>
    <n v="149"/>
    <x v="7"/>
    <x v="0"/>
    <x v="0"/>
    <x v="0"/>
    <x v="1"/>
    <x v="0"/>
  </r>
  <r>
    <n v="4"/>
    <d v="2016-04-17T00:00:00"/>
    <x v="0"/>
    <s v="MRPCK15"/>
    <x v="32"/>
    <n v="73"/>
    <x v="7"/>
    <x v="4"/>
    <x v="3"/>
    <x v="0"/>
    <x v="1"/>
    <x v="0"/>
  </r>
  <r>
    <n v="5"/>
    <d v="2016-04-17T00:00:00"/>
    <x v="0"/>
    <s v="MRNS16"/>
    <x v="32"/>
    <n v="294"/>
    <x v="7"/>
    <x v="3"/>
    <x v="3"/>
    <x v="0"/>
    <x v="1"/>
    <x v="0"/>
  </r>
  <r>
    <n v="1"/>
    <d v="2016-04-18T00:00:00"/>
    <x v="0"/>
    <s v="MRNS16"/>
    <x v="32"/>
    <n v="434"/>
    <x v="7"/>
    <x v="3"/>
    <x v="3"/>
    <x v="0"/>
    <x v="1"/>
    <x v="0"/>
  </r>
  <r>
    <n v="2"/>
    <d v="2016-04-18T00:00:00"/>
    <x v="0"/>
    <s v="MRNS17"/>
    <x v="59"/>
    <n v="2087"/>
    <x v="7"/>
    <x v="3"/>
    <x v="3"/>
    <x v="0"/>
    <x v="1"/>
    <x v="0"/>
  </r>
  <r>
    <n v="3"/>
    <d v="2016-04-18T00:00:00"/>
    <x v="0"/>
    <s v="MRPCK18"/>
    <x v="59"/>
    <n v="86"/>
    <x v="7"/>
    <x v="4"/>
    <x v="3"/>
    <x v="0"/>
    <x v="1"/>
    <x v="0"/>
  </r>
  <r>
    <n v="4"/>
    <d v="2016-04-18T00:00:00"/>
    <x v="0"/>
    <s v="MR4H19"/>
    <x v="92"/>
    <n v="63"/>
    <x v="7"/>
    <x v="0"/>
    <x v="0"/>
    <x v="0"/>
    <x v="1"/>
    <x v="0"/>
  </r>
  <r>
    <n v="1"/>
    <d v="2016-04-21T00:00:00"/>
    <x v="0"/>
    <s v="MR4H19"/>
    <x v="97"/>
    <n v="3806"/>
    <x v="7"/>
    <x v="0"/>
    <x v="0"/>
    <x v="0"/>
    <x v="1"/>
    <x v="0"/>
  </r>
  <r>
    <n v="2"/>
    <d v="2016-04-21T00:00:00"/>
    <x v="0"/>
    <s v="MR4H19"/>
    <x v="101"/>
    <n v="57"/>
    <x v="7"/>
    <x v="0"/>
    <x v="0"/>
    <x v="0"/>
    <x v="1"/>
    <x v="0"/>
  </r>
  <r>
    <n v="1"/>
    <d v="2016-04-22T00:00:00"/>
    <x v="0"/>
    <s v="MR4H19"/>
    <x v="101"/>
    <n v="3136"/>
    <x v="7"/>
    <x v="0"/>
    <x v="0"/>
    <x v="0"/>
    <x v="1"/>
    <x v="0"/>
  </r>
  <r>
    <n v="1"/>
    <d v="2016-04-28T00:00:00"/>
    <x v="0"/>
    <s v="MR4H20"/>
    <x v="92"/>
    <n v="3499"/>
    <x v="7"/>
    <x v="0"/>
    <x v="0"/>
    <x v="0"/>
    <x v="1"/>
    <x v="0"/>
  </r>
  <r>
    <n v="2"/>
    <d v="2016-04-28T00:00:00"/>
    <x v="0"/>
    <s v="MR4H20"/>
    <x v="97"/>
    <n v="1309"/>
    <x v="7"/>
    <x v="0"/>
    <x v="0"/>
    <x v="0"/>
    <x v="1"/>
    <x v="0"/>
  </r>
  <r>
    <n v="1"/>
    <d v="2016-04-29T00:00:00"/>
    <x v="0"/>
    <s v="MR4H20"/>
    <x v="97"/>
    <n v="2237"/>
    <x v="7"/>
    <x v="0"/>
    <x v="0"/>
    <x v="0"/>
    <x v="1"/>
    <x v="0"/>
  </r>
  <r>
    <n v="2"/>
    <d v="2016-04-29T00:00:00"/>
    <x v="0"/>
    <s v="MRPCK21"/>
    <x v="32"/>
    <n v="86"/>
    <x v="7"/>
    <x v="4"/>
    <x v="3"/>
    <x v="0"/>
    <x v="1"/>
    <x v="0"/>
  </r>
  <r>
    <n v="3"/>
    <d v="2016-04-29T00:00:00"/>
    <x v="0"/>
    <s v="MRNS22"/>
    <x v="32"/>
    <n v="1834"/>
    <x v="7"/>
    <x v="3"/>
    <x v="3"/>
    <x v="0"/>
    <x v="1"/>
    <x v="0"/>
  </r>
  <r>
    <n v="4"/>
    <d v="2016-04-29T00:00:00"/>
    <x v="0"/>
    <s v="MRPCK23"/>
    <x v="32"/>
    <n v="45"/>
    <x v="7"/>
    <x v="4"/>
    <x v="3"/>
    <x v="0"/>
    <x v="1"/>
    <x v="0"/>
  </r>
  <r>
    <n v="5"/>
    <d v="2016-04-29T00:00:00"/>
    <x v="0"/>
    <s v="MR4M24"/>
    <x v="70"/>
    <n v="3175"/>
    <x v="7"/>
    <x v="8"/>
    <x v="6"/>
    <x v="0"/>
    <x v="1"/>
    <x v="0"/>
  </r>
  <r>
    <n v="1"/>
    <d v="2016-04-30T00:00:00"/>
    <x v="0"/>
    <s v="MR4M24"/>
    <x v="70"/>
    <n v="368"/>
    <x v="7"/>
    <x v="8"/>
    <x v="6"/>
    <x v="0"/>
    <x v="1"/>
    <x v="0"/>
  </r>
  <r>
    <n v="2"/>
    <d v="2016-04-30T00:00:00"/>
    <x v="0"/>
    <s v="MR4M24"/>
    <x v="64"/>
    <n v="3541"/>
    <x v="7"/>
    <x v="8"/>
    <x v="6"/>
    <x v="0"/>
    <x v="1"/>
    <x v="0"/>
  </r>
  <r>
    <n v="3"/>
    <d v="2016-04-30T00:00:00"/>
    <x v="0"/>
    <s v="MRPCK25"/>
    <x v="32"/>
    <n v="132"/>
    <x v="7"/>
    <x v="4"/>
    <x v="3"/>
    <x v="0"/>
    <x v="1"/>
    <x v="0"/>
  </r>
  <r>
    <n v="4"/>
    <d v="2016-04-30T00:00:00"/>
    <x v="0"/>
    <s v="MR4H26"/>
    <x v="92"/>
    <n v="297"/>
    <x v="7"/>
    <x v="0"/>
    <x v="0"/>
    <x v="0"/>
    <x v="1"/>
    <x v="0"/>
  </r>
  <r>
    <n v="1"/>
    <d v="2016-04-04T00:00:00"/>
    <x v="0"/>
    <s v="MR3H388/389"/>
    <x v="115"/>
    <n v="732"/>
    <x v="8"/>
    <x v="43"/>
    <x v="9"/>
    <x v="0"/>
    <x v="1"/>
    <x v="0"/>
  </r>
  <r>
    <n v="2"/>
    <d v="2016-04-04T00:00:00"/>
    <x v="0"/>
    <s v="MR4H01"/>
    <x v="116"/>
    <n v="2414"/>
    <x v="8"/>
    <x v="0"/>
    <x v="0"/>
    <x v="0"/>
    <x v="1"/>
    <x v="0"/>
  </r>
  <r>
    <n v="1"/>
    <d v="2016-04-05T00:00:00"/>
    <x v="0"/>
    <s v="MR4H01"/>
    <x v="116"/>
    <n v="2598"/>
    <x v="8"/>
    <x v="0"/>
    <x v="0"/>
    <x v="0"/>
    <x v="1"/>
    <x v="0"/>
  </r>
  <r>
    <n v="2"/>
    <d v="2016-04-05T00:00:00"/>
    <x v="0"/>
    <s v="MRPCK02"/>
    <x v="117"/>
    <n v="118"/>
    <x v="8"/>
    <x v="4"/>
    <x v="3"/>
    <x v="0"/>
    <x v="1"/>
    <x v="0"/>
  </r>
  <r>
    <n v="3"/>
    <d v="2016-04-05T00:00:00"/>
    <x v="0"/>
    <s v="MR4M03"/>
    <x v="118"/>
    <n v="1162"/>
    <x v="8"/>
    <x v="8"/>
    <x v="6"/>
    <x v="0"/>
    <x v="1"/>
    <x v="0"/>
  </r>
  <r>
    <n v="4"/>
    <d v="2016-04-05T00:00:00"/>
    <x v="0"/>
    <s v="MR3M04"/>
    <x v="118"/>
    <n v="198"/>
    <x v="8"/>
    <x v="44"/>
    <x v="10"/>
    <x v="0"/>
    <x v="1"/>
    <x v="0"/>
  </r>
  <r>
    <n v="5"/>
    <d v="2016-04-05T00:00:00"/>
    <x v="0"/>
    <s v="MR4M05"/>
    <x v="119"/>
    <n v="190"/>
    <x v="8"/>
    <x v="8"/>
    <x v="6"/>
    <x v="0"/>
    <x v="1"/>
    <x v="0"/>
  </r>
  <r>
    <n v="1"/>
    <d v="2016-04-06T00:00:00"/>
    <x v="0"/>
    <s v="MR3M05"/>
    <x v="119"/>
    <n v="161"/>
    <x v="8"/>
    <x v="44"/>
    <x v="10"/>
    <x v="0"/>
    <x v="1"/>
    <x v="0"/>
  </r>
  <r>
    <n v="2"/>
    <d v="2016-04-06T00:00:00"/>
    <x v="0"/>
    <s v="MR4M06"/>
    <x v="120"/>
    <n v="2130"/>
    <x v="8"/>
    <x v="8"/>
    <x v="6"/>
    <x v="0"/>
    <x v="1"/>
    <x v="0"/>
  </r>
  <r>
    <n v="3"/>
    <d v="2016-04-06T00:00:00"/>
    <x v="0"/>
    <s v="MRPCK07"/>
    <x v="117"/>
    <n v="60"/>
    <x v="8"/>
    <x v="4"/>
    <x v="3"/>
    <x v="0"/>
    <x v="1"/>
    <x v="0"/>
  </r>
  <r>
    <n v="4"/>
    <d v="2016-04-06T00:00:00"/>
    <x v="0"/>
    <s v="MRNS08"/>
    <x v="117"/>
    <n v="1613"/>
    <x v="8"/>
    <x v="3"/>
    <x v="3"/>
    <x v="0"/>
    <x v="1"/>
    <x v="0"/>
  </r>
  <r>
    <n v="1"/>
    <d v="2016-04-12T00:00:00"/>
    <x v="0"/>
    <s v="MRNS08"/>
    <x v="121"/>
    <n v="722"/>
    <x v="8"/>
    <x v="3"/>
    <x v="3"/>
    <x v="0"/>
    <x v="1"/>
    <x v="0"/>
  </r>
  <r>
    <n v="2"/>
    <d v="2016-04-12T00:00:00"/>
    <x v="0"/>
    <s v="MRPCK09"/>
    <x v="121"/>
    <n v="35"/>
    <x v="8"/>
    <x v="4"/>
    <x v="3"/>
    <x v="0"/>
    <x v="1"/>
    <x v="0"/>
  </r>
  <r>
    <n v="3"/>
    <d v="2016-04-12T00:00:00"/>
    <x v="0"/>
    <s v="MR4H10"/>
    <x v="108"/>
    <n v="1618"/>
    <x v="8"/>
    <x v="0"/>
    <x v="0"/>
    <x v="0"/>
    <x v="1"/>
    <x v="0"/>
  </r>
  <r>
    <n v="1"/>
    <d v="2016-04-13T00:00:00"/>
    <x v="0"/>
    <s v="MR4H10"/>
    <x v="112"/>
    <n v="2694"/>
    <x v="8"/>
    <x v="0"/>
    <x v="0"/>
    <x v="0"/>
    <x v="1"/>
    <x v="0"/>
  </r>
  <r>
    <n v="2"/>
    <d v="2016-04-13T00:00:00"/>
    <x v="0"/>
    <s v="MR4H10"/>
    <x v="122"/>
    <n v="2059"/>
    <x v="8"/>
    <x v="0"/>
    <x v="0"/>
    <x v="0"/>
    <x v="1"/>
    <x v="0"/>
  </r>
  <r>
    <n v="1"/>
    <d v="2016-04-15T00:00:00"/>
    <x v="0"/>
    <s v="MR4H10"/>
    <x v="123"/>
    <n v="802"/>
    <x v="8"/>
    <x v="0"/>
    <x v="0"/>
    <x v="0"/>
    <x v="1"/>
    <x v="0"/>
  </r>
  <r>
    <n v="2"/>
    <d v="2016-04-15T00:00:00"/>
    <x v="0"/>
    <s v="MRPCK11"/>
    <x v="121"/>
    <n v="62"/>
    <x v="8"/>
    <x v="4"/>
    <x v="3"/>
    <x v="0"/>
    <x v="1"/>
    <x v="0"/>
  </r>
  <r>
    <n v="3"/>
    <d v="2016-04-15T00:00:00"/>
    <x v="0"/>
    <s v="MRNS12"/>
    <x v="121"/>
    <n v="425"/>
    <x v="8"/>
    <x v="3"/>
    <x v="3"/>
    <x v="0"/>
    <x v="1"/>
    <x v="0"/>
  </r>
  <r>
    <n v="4"/>
    <d v="2016-04-15T00:00:00"/>
    <x v="0"/>
    <s v="MRPCK13"/>
    <x v="121"/>
    <n v="72"/>
    <x v="8"/>
    <x v="4"/>
    <x v="3"/>
    <x v="0"/>
    <x v="1"/>
    <x v="0"/>
  </r>
  <r>
    <n v="5"/>
    <d v="2016-04-15T00:00:00"/>
    <x v="0"/>
    <s v="MR4M14"/>
    <x v="120"/>
    <n v="1104"/>
    <x v="8"/>
    <x v="8"/>
    <x v="6"/>
    <x v="0"/>
    <x v="1"/>
    <x v="0"/>
  </r>
  <r>
    <n v="6"/>
    <d v="2016-04-15T00:00:00"/>
    <x v="0"/>
    <s v="MR3M15"/>
    <x v="124"/>
    <n v="345"/>
    <x v="8"/>
    <x v="44"/>
    <x v="10"/>
    <x v="0"/>
    <x v="1"/>
    <x v="0"/>
  </r>
  <r>
    <n v="7"/>
    <d v="2016-04-15T00:00:00"/>
    <x v="0"/>
    <s v="MR4M16"/>
    <x v="118"/>
    <n v="380"/>
    <x v="8"/>
    <x v="8"/>
    <x v="6"/>
    <x v="0"/>
    <x v="1"/>
    <x v="0"/>
  </r>
  <r>
    <n v="1"/>
    <d v="2016-04-16T00:00:00"/>
    <x v="0"/>
    <s v="MR4M16"/>
    <x v="118"/>
    <n v="1699"/>
    <x v="8"/>
    <x v="8"/>
    <x v="6"/>
    <x v="0"/>
    <x v="1"/>
    <x v="0"/>
  </r>
  <r>
    <n v="2"/>
    <d v="2016-04-16T00:00:00"/>
    <x v="0"/>
    <s v="MRPCK17"/>
    <x v="121"/>
    <n v="56"/>
    <x v="8"/>
    <x v="4"/>
    <x v="3"/>
    <x v="0"/>
    <x v="1"/>
    <x v="0"/>
  </r>
  <r>
    <n v="3"/>
    <d v="2016-04-16T00:00:00"/>
    <x v="0"/>
    <s v="MRNS18"/>
    <x v="121"/>
    <n v="256"/>
    <x v="8"/>
    <x v="3"/>
    <x v="3"/>
    <x v="0"/>
    <x v="1"/>
    <x v="0"/>
  </r>
  <r>
    <n v="1"/>
    <d v="2016-04-26T00:00:00"/>
    <x v="0"/>
    <s v="MRNS18"/>
    <x v="117"/>
    <n v="53"/>
    <x v="8"/>
    <x v="3"/>
    <x v="3"/>
    <x v="0"/>
    <x v="1"/>
    <x v="0"/>
  </r>
  <r>
    <n v="2"/>
    <d v="2016-04-26T00:00:00"/>
    <x v="0"/>
    <s v="MRNS19"/>
    <x v="117"/>
    <n v="638"/>
    <x v="8"/>
    <x v="3"/>
    <x v="3"/>
    <x v="0"/>
    <x v="1"/>
    <x v="0"/>
  </r>
  <r>
    <n v="3"/>
    <d v="2016-04-26T00:00:00"/>
    <x v="0"/>
    <s v="MRPCK20"/>
    <x v="117"/>
    <n v="77"/>
    <x v="8"/>
    <x v="4"/>
    <x v="3"/>
    <x v="0"/>
    <x v="1"/>
    <x v="0"/>
  </r>
  <r>
    <n v="4"/>
    <d v="2016-04-26T00:00:00"/>
    <x v="0"/>
    <s v="MR4H21"/>
    <x v="116"/>
    <n v="1966"/>
    <x v="8"/>
    <x v="0"/>
    <x v="0"/>
    <x v="0"/>
    <x v="1"/>
    <x v="0"/>
  </r>
  <r>
    <n v="1"/>
    <d v="2016-04-27T00:00:00"/>
    <x v="0"/>
    <s v="MR4H21"/>
    <x v="116"/>
    <n v="2746"/>
    <x v="8"/>
    <x v="0"/>
    <x v="0"/>
    <x v="0"/>
    <x v="1"/>
    <x v="0"/>
  </r>
  <r>
    <n v="2"/>
    <d v="2016-04-27T00:00:00"/>
    <x v="0"/>
    <s v="MR3H22"/>
    <x v="115"/>
    <n v="1469"/>
    <x v="8"/>
    <x v="43"/>
    <x v="9"/>
    <x v="0"/>
    <x v="1"/>
    <x v="0"/>
  </r>
  <r>
    <n v="1"/>
    <d v="2016-05-01T00:00:00"/>
    <x v="0"/>
    <s v="MR0S63"/>
    <x v="51"/>
    <n v="558"/>
    <x v="1"/>
    <x v="12"/>
    <x v="3"/>
    <x v="1"/>
    <x v="1"/>
    <x v="0"/>
  </r>
  <r>
    <n v="2"/>
    <d v="2016-05-01T00:00:00"/>
    <x v="0"/>
    <s v="MRA64"/>
    <x v="35"/>
    <n v="1885"/>
    <x v="1"/>
    <x v="18"/>
    <x v="4"/>
    <x v="1"/>
    <x v="1"/>
    <x v="0"/>
  </r>
  <r>
    <n v="1"/>
    <d v="2016-05-01T00:00:00"/>
    <x v="2"/>
    <s v="PR4M64"/>
    <x v="101"/>
    <n v="704"/>
    <x v="5"/>
    <x v="8"/>
    <x v="7"/>
    <x v="1"/>
    <x v="1"/>
    <x v="0"/>
  </r>
  <r>
    <n v="2"/>
    <d v="2016-05-01T00:00:00"/>
    <x v="2"/>
    <s v="PR4M64"/>
    <x v="97"/>
    <n v="405"/>
    <x v="5"/>
    <x v="8"/>
    <x v="7"/>
    <x v="1"/>
    <x v="1"/>
    <x v="0"/>
  </r>
  <r>
    <n v="3"/>
    <d v="2016-05-01T00:00:00"/>
    <x v="2"/>
    <s v="PR4M64"/>
    <x v="98"/>
    <n v="2626"/>
    <x v="5"/>
    <x v="8"/>
    <x v="7"/>
    <x v="1"/>
    <x v="1"/>
    <x v="0"/>
  </r>
  <r>
    <n v="1"/>
    <d v="2016-05-01T00:00:00"/>
    <x v="2"/>
    <s v="PRA69"/>
    <x v="60"/>
    <n v="7053"/>
    <x v="2"/>
    <x v="18"/>
    <x v="4"/>
    <x v="1"/>
    <x v="1"/>
    <x v="0"/>
  </r>
  <r>
    <n v="1"/>
    <d v="2016-05-01T00:00:00"/>
    <x v="2"/>
    <s v="PRPCK62"/>
    <x v="71"/>
    <n v="127"/>
    <x v="4"/>
    <x v="4"/>
    <x v="3"/>
    <x v="1"/>
    <x v="1"/>
    <x v="0"/>
  </r>
  <r>
    <n v="2"/>
    <d v="2016-05-01T00:00:00"/>
    <x v="2"/>
    <s v="PR4H70"/>
    <x v="82"/>
    <n v="1393"/>
    <x v="4"/>
    <x v="0"/>
    <x v="8"/>
    <x v="1"/>
    <x v="1"/>
    <x v="0"/>
  </r>
  <r>
    <n v="1"/>
    <d v="2016-05-02T00:00:00"/>
    <x v="0"/>
    <s v="MRA64"/>
    <x v="35"/>
    <n v="590"/>
    <x v="1"/>
    <x v="18"/>
    <x v="4"/>
    <x v="1"/>
    <x v="1"/>
    <x v="0"/>
  </r>
  <r>
    <n v="2"/>
    <d v="2016-05-02T00:00:00"/>
    <x v="0"/>
    <s v="MRA64"/>
    <x v="62"/>
    <n v="4693"/>
    <x v="1"/>
    <x v="18"/>
    <x v="4"/>
    <x v="1"/>
    <x v="1"/>
    <x v="0"/>
  </r>
  <r>
    <n v="3"/>
    <d v="2016-05-02T00:00:00"/>
    <x v="0"/>
    <s v="MRA65"/>
    <x v="62"/>
    <n v="205"/>
    <x v="1"/>
    <x v="18"/>
    <x v="4"/>
    <x v="1"/>
    <x v="1"/>
    <x v="0"/>
  </r>
  <r>
    <n v="4"/>
    <d v="2016-05-02T00:00:00"/>
    <x v="0"/>
    <s v="MRA65"/>
    <x v="67"/>
    <n v="3556"/>
    <x v="1"/>
    <x v="18"/>
    <x v="4"/>
    <x v="1"/>
    <x v="1"/>
    <x v="0"/>
  </r>
  <r>
    <n v="1"/>
    <d v="2016-05-02T00:00:00"/>
    <x v="2"/>
    <s v="PR4M64"/>
    <x v="98"/>
    <n v="3"/>
    <x v="5"/>
    <x v="8"/>
    <x v="7"/>
    <x v="1"/>
    <x v="1"/>
    <x v="0"/>
  </r>
  <r>
    <n v="2"/>
    <d v="2016-05-02T00:00:00"/>
    <x v="2"/>
    <s v="PRPCK62"/>
    <x v="32"/>
    <n v="145"/>
    <x v="5"/>
    <x v="4"/>
    <x v="3"/>
    <x v="1"/>
    <x v="1"/>
    <x v="0"/>
  </r>
  <r>
    <n v="3"/>
    <d v="2016-05-02T00:00:00"/>
    <x v="2"/>
    <s v="PR4H70"/>
    <x v="60"/>
    <n v="3291"/>
    <x v="5"/>
    <x v="0"/>
    <x v="8"/>
    <x v="1"/>
    <x v="1"/>
    <x v="0"/>
  </r>
  <r>
    <n v="1"/>
    <d v="2016-05-02T00:00:00"/>
    <x v="2"/>
    <s v="PR4H70"/>
    <x v="82"/>
    <n v="1518"/>
    <x v="4"/>
    <x v="0"/>
    <x v="8"/>
    <x v="1"/>
    <x v="1"/>
    <x v="0"/>
  </r>
  <r>
    <n v="2"/>
    <d v="2016-05-02T00:00:00"/>
    <x v="2"/>
    <s v="PR4H70"/>
    <x v="73"/>
    <n v="1270"/>
    <x v="4"/>
    <x v="0"/>
    <x v="8"/>
    <x v="1"/>
    <x v="1"/>
    <x v="0"/>
  </r>
  <r>
    <n v="1"/>
    <d v="2016-05-03T00:00:00"/>
    <x v="0"/>
    <s v="MRA64"/>
    <x v="67"/>
    <n v="689"/>
    <x v="1"/>
    <x v="18"/>
    <x v="4"/>
    <x v="1"/>
    <x v="1"/>
    <x v="0"/>
  </r>
  <r>
    <n v="2"/>
    <d v="2016-05-03T00:00:00"/>
    <x v="0"/>
    <s v="MR0S66"/>
    <x v="51"/>
    <n v="636"/>
    <x v="1"/>
    <x v="12"/>
    <x v="3"/>
    <x v="1"/>
    <x v="1"/>
    <x v="0"/>
  </r>
  <r>
    <n v="1"/>
    <d v="2016-05-03T00:00:00"/>
    <x v="2"/>
    <s v="PR4H70"/>
    <x v="60"/>
    <n v="494"/>
    <x v="5"/>
    <x v="0"/>
    <x v="8"/>
    <x v="1"/>
    <x v="1"/>
    <x v="0"/>
  </r>
  <r>
    <n v="1"/>
    <d v="2016-05-03T00:00:00"/>
    <x v="2"/>
    <s v="PRA69"/>
    <x v="60"/>
    <n v="1197"/>
    <x v="2"/>
    <x v="18"/>
    <x v="4"/>
    <x v="1"/>
    <x v="1"/>
    <x v="0"/>
  </r>
  <r>
    <n v="1"/>
    <d v="2016-05-03T00:00:00"/>
    <x v="2"/>
    <s v="PR4H70"/>
    <x v="73"/>
    <n v="1579"/>
    <x v="4"/>
    <x v="0"/>
    <x v="8"/>
    <x v="1"/>
    <x v="1"/>
    <x v="0"/>
  </r>
  <r>
    <n v="2"/>
    <d v="2016-05-03T00:00:00"/>
    <x v="2"/>
    <s v="PR4H70"/>
    <x v="72"/>
    <n v="1829"/>
    <x v="4"/>
    <x v="0"/>
    <x v="8"/>
    <x v="1"/>
    <x v="1"/>
    <x v="0"/>
  </r>
  <r>
    <n v="1"/>
    <d v="2016-05-03T00:00:00"/>
    <x v="0"/>
    <s v="MRPNCP67"/>
    <x v="58"/>
    <n v="3667"/>
    <x v="3"/>
    <x v="1"/>
    <x v="1"/>
    <x v="1"/>
    <x v="1"/>
    <x v="0"/>
  </r>
  <r>
    <n v="1"/>
    <d v="2016-05-04T00:00:00"/>
    <x v="0"/>
    <s v="MRPNCP69"/>
    <x v="12"/>
    <n v="1223"/>
    <x v="3"/>
    <x v="1"/>
    <x v="1"/>
    <x v="1"/>
    <x v="1"/>
    <x v="0"/>
  </r>
  <r>
    <n v="1"/>
    <d v="2016-05-05T00:00:00"/>
    <x v="0"/>
    <s v="MR4M72"/>
    <x v="66"/>
    <n v="5867"/>
    <x v="1"/>
    <x v="8"/>
    <x v="7"/>
    <x v="1"/>
    <x v="1"/>
    <x v="0"/>
  </r>
  <r>
    <n v="2"/>
    <d v="2016-05-05T00:00:00"/>
    <x v="0"/>
    <s v="MR4M72"/>
    <x v="68"/>
    <n v="299"/>
    <x v="1"/>
    <x v="8"/>
    <x v="7"/>
    <x v="1"/>
    <x v="1"/>
    <x v="0"/>
  </r>
  <r>
    <n v="3"/>
    <d v="2016-05-05T00:00:00"/>
    <x v="0"/>
    <s v="MR4M73"/>
    <x v="68"/>
    <n v="1073"/>
    <x v="1"/>
    <x v="8"/>
    <x v="7"/>
    <x v="1"/>
    <x v="1"/>
    <x v="0"/>
  </r>
  <r>
    <n v="4"/>
    <d v="2016-05-05T00:00:00"/>
    <x v="0"/>
    <s v="MR4M73"/>
    <x v="32"/>
    <n v="2491"/>
    <x v="1"/>
    <x v="8"/>
    <x v="7"/>
    <x v="1"/>
    <x v="1"/>
    <x v="0"/>
  </r>
  <r>
    <n v="5"/>
    <d v="2016-05-05T00:00:00"/>
    <x v="0"/>
    <s v="MR4M74"/>
    <x v="32"/>
    <n v="1618"/>
    <x v="1"/>
    <x v="8"/>
    <x v="7"/>
    <x v="1"/>
    <x v="1"/>
    <x v="0"/>
  </r>
  <r>
    <n v="6"/>
    <d v="2016-05-05T00:00:00"/>
    <x v="0"/>
    <s v="MR4M75"/>
    <x v="32"/>
    <n v="1294"/>
    <x v="1"/>
    <x v="8"/>
    <x v="7"/>
    <x v="1"/>
    <x v="1"/>
    <x v="0"/>
  </r>
  <r>
    <n v="1"/>
    <d v="2016-05-05T00:00:00"/>
    <x v="2"/>
    <s v="PR0S77"/>
    <x v="13"/>
    <n v="89"/>
    <x v="2"/>
    <x v="12"/>
    <x v="3"/>
    <x v="1"/>
    <x v="1"/>
    <x v="0"/>
  </r>
  <r>
    <n v="2"/>
    <d v="2016-05-05T00:00:00"/>
    <x v="2"/>
    <s v="PRA78"/>
    <x v="35"/>
    <n v="3495"/>
    <x v="2"/>
    <x v="5"/>
    <x v="4"/>
    <x v="1"/>
    <x v="1"/>
    <x v="0"/>
  </r>
  <r>
    <n v="3"/>
    <d v="2016-05-05T00:00:00"/>
    <x v="2"/>
    <s v="PRA78"/>
    <x v="62"/>
    <n v="560"/>
    <x v="2"/>
    <x v="5"/>
    <x v="4"/>
    <x v="1"/>
    <x v="1"/>
    <x v="0"/>
  </r>
  <r>
    <n v="1"/>
    <d v="2016-05-05T00:00:00"/>
    <x v="0"/>
    <s v="MRPNCP69"/>
    <x v="12"/>
    <n v="50"/>
    <x v="3"/>
    <x v="1"/>
    <x v="1"/>
    <x v="1"/>
    <x v="1"/>
    <x v="0"/>
  </r>
  <r>
    <n v="2"/>
    <d v="2016-05-05T00:00:00"/>
    <x v="0"/>
    <s v="I/F"/>
    <x v="12"/>
    <n v="50"/>
    <x v="3"/>
    <x v="20"/>
    <x v="2"/>
    <x v="1"/>
    <x v="1"/>
    <x v="0"/>
  </r>
  <r>
    <n v="1"/>
    <d v="2016-05-06T00:00:00"/>
    <x v="0"/>
    <s v="MR4M75"/>
    <x v="32"/>
    <n v="1410"/>
    <x v="1"/>
    <x v="8"/>
    <x v="7"/>
    <x v="1"/>
    <x v="1"/>
    <x v="0"/>
  </r>
  <r>
    <n v="2"/>
    <d v="2016-05-06T00:00:00"/>
    <x v="0"/>
    <s v="MR4H77"/>
    <x v="63"/>
    <n v="62"/>
    <x v="1"/>
    <x v="0"/>
    <x v="8"/>
    <x v="1"/>
    <x v="1"/>
    <x v="0"/>
  </r>
  <r>
    <n v="1"/>
    <d v="2016-05-06T00:00:00"/>
    <x v="2"/>
    <s v="PRA78"/>
    <x v="62"/>
    <n v="4685"/>
    <x v="2"/>
    <x v="5"/>
    <x v="4"/>
    <x v="1"/>
    <x v="1"/>
    <x v="0"/>
  </r>
  <r>
    <n v="2"/>
    <d v="2016-05-06T00:00:00"/>
    <x v="2"/>
    <s v="PRA82"/>
    <x v="62"/>
    <n v="1736"/>
    <x v="2"/>
    <x v="19"/>
    <x v="4"/>
    <x v="1"/>
    <x v="1"/>
    <x v="0"/>
  </r>
  <r>
    <n v="1"/>
    <d v="2016-05-06T00:00:00"/>
    <x v="0"/>
    <s v="I/F,L/F"/>
    <x v="12"/>
    <n v="62"/>
    <x v="3"/>
    <x v="39"/>
    <x v="2"/>
    <x v="1"/>
    <x v="1"/>
    <x v="0"/>
  </r>
  <r>
    <n v="1"/>
    <d v="2016-05-07T00:00:00"/>
    <x v="0"/>
    <s v="MR4H77"/>
    <x v="63"/>
    <n v="4492"/>
    <x v="1"/>
    <x v="0"/>
    <x v="8"/>
    <x v="1"/>
    <x v="1"/>
    <x v="0"/>
  </r>
  <r>
    <n v="2"/>
    <d v="2016-05-07T00:00:00"/>
    <x v="0"/>
    <s v="MR4H77"/>
    <x v="70"/>
    <n v="1700"/>
    <x v="1"/>
    <x v="0"/>
    <x v="8"/>
    <x v="1"/>
    <x v="1"/>
    <x v="0"/>
  </r>
  <r>
    <n v="1"/>
    <d v="2016-05-07T00:00:00"/>
    <x v="2"/>
    <s v="PR4H70"/>
    <x v="66"/>
    <n v="3142"/>
    <x v="5"/>
    <x v="0"/>
    <x v="8"/>
    <x v="1"/>
    <x v="1"/>
    <x v="0"/>
  </r>
  <r>
    <n v="2"/>
    <d v="2016-05-07T00:00:00"/>
    <x v="2"/>
    <s v="PR4H70"/>
    <x v="63"/>
    <n v="327"/>
    <x v="5"/>
    <x v="0"/>
    <x v="8"/>
    <x v="1"/>
    <x v="1"/>
    <x v="0"/>
  </r>
  <r>
    <n v="1"/>
    <d v="2016-05-07T00:00:00"/>
    <x v="2"/>
    <s v="PRA82"/>
    <x v="62"/>
    <n v="827"/>
    <x v="2"/>
    <x v="19"/>
    <x v="4"/>
    <x v="1"/>
    <x v="1"/>
    <x v="0"/>
  </r>
  <r>
    <n v="2"/>
    <d v="2016-05-07T00:00:00"/>
    <x v="2"/>
    <s v="PRA82"/>
    <x v="69"/>
    <n v="5481"/>
    <x v="2"/>
    <x v="19"/>
    <x v="4"/>
    <x v="1"/>
    <x v="1"/>
    <x v="0"/>
  </r>
  <r>
    <n v="1"/>
    <d v="2016-05-07T00:00:00"/>
    <x v="2"/>
    <s v="PR4H70"/>
    <x v="95"/>
    <n v="10"/>
    <x v="4"/>
    <x v="0"/>
    <x v="8"/>
    <x v="1"/>
    <x v="1"/>
    <x v="0"/>
  </r>
  <r>
    <n v="2"/>
    <d v="2016-05-07T00:00:00"/>
    <x v="2"/>
    <s v="PRPCK84"/>
    <x v="71"/>
    <n v="150"/>
    <x v="4"/>
    <x v="4"/>
    <x v="3"/>
    <x v="1"/>
    <x v="1"/>
    <x v="0"/>
  </r>
  <r>
    <n v="3"/>
    <d v="2016-05-07T00:00:00"/>
    <x v="2"/>
    <s v="PR4M81"/>
    <x v="49"/>
    <n v="50"/>
    <x v="4"/>
    <x v="8"/>
    <x v="7"/>
    <x v="1"/>
    <x v="1"/>
    <x v="0"/>
  </r>
  <r>
    <n v="4"/>
    <d v="2016-05-07T00:00:00"/>
    <x v="2"/>
    <s v="PR4M81"/>
    <x v="90"/>
    <n v="11"/>
    <x v="4"/>
    <x v="8"/>
    <x v="7"/>
    <x v="1"/>
    <x v="1"/>
    <x v="0"/>
  </r>
  <r>
    <n v="1"/>
    <d v="2016-05-08T00:00:00"/>
    <x v="0"/>
    <s v="MR4H77"/>
    <x v="70"/>
    <n v="1649"/>
    <x v="1"/>
    <x v="0"/>
    <x v="8"/>
    <x v="1"/>
    <x v="1"/>
    <x v="0"/>
  </r>
  <r>
    <n v="2"/>
    <d v="2016-05-08T00:00:00"/>
    <x v="0"/>
    <s v="MR4H78"/>
    <x v="70"/>
    <n v="1320"/>
    <x v="1"/>
    <x v="0"/>
    <x v="8"/>
    <x v="1"/>
    <x v="1"/>
    <x v="0"/>
  </r>
  <r>
    <n v="3"/>
    <d v="2016-05-08T00:00:00"/>
    <x v="0"/>
    <s v="MRPCK79"/>
    <x v="13"/>
    <n v="62"/>
    <x v="1"/>
    <x v="4"/>
    <x v="3"/>
    <x v="1"/>
    <x v="1"/>
    <x v="0"/>
  </r>
  <r>
    <n v="4"/>
    <d v="2016-05-08T00:00:00"/>
    <x v="0"/>
    <s v="MRNS80"/>
    <x v="13"/>
    <n v="17"/>
    <x v="1"/>
    <x v="3"/>
    <x v="3"/>
    <x v="1"/>
    <x v="1"/>
    <x v="0"/>
  </r>
  <r>
    <n v="5"/>
    <d v="2016-05-08T00:00:00"/>
    <x v="0"/>
    <s v="MRPNCP81"/>
    <x v="12"/>
    <n v="1747"/>
    <x v="1"/>
    <x v="1"/>
    <x v="1"/>
    <x v="1"/>
    <x v="1"/>
    <x v="0"/>
  </r>
  <r>
    <n v="1"/>
    <d v="2016-05-08T00:00:00"/>
    <x v="2"/>
    <s v="PR4H70"/>
    <x v="63"/>
    <n v="284"/>
    <x v="5"/>
    <x v="0"/>
    <x v="8"/>
    <x v="1"/>
    <x v="1"/>
    <x v="0"/>
  </r>
  <r>
    <n v="2"/>
    <d v="2016-05-08T00:00:00"/>
    <x v="2"/>
    <s v="PRPCK84"/>
    <x v="32"/>
    <n v="186"/>
    <x v="5"/>
    <x v="4"/>
    <x v="3"/>
    <x v="1"/>
    <x v="1"/>
    <x v="0"/>
  </r>
  <r>
    <n v="3"/>
    <d v="2016-05-08T00:00:00"/>
    <x v="2"/>
    <s v="PR4M81"/>
    <x v="92"/>
    <n v="425"/>
    <x v="5"/>
    <x v="8"/>
    <x v="7"/>
    <x v="1"/>
    <x v="1"/>
    <x v="0"/>
  </r>
  <r>
    <n v="4"/>
    <d v="2016-05-08T00:00:00"/>
    <x v="2"/>
    <s v="PR4M87"/>
    <x v="92"/>
    <n v="2543"/>
    <x v="5"/>
    <x v="8"/>
    <x v="7"/>
    <x v="1"/>
    <x v="1"/>
    <x v="0"/>
  </r>
  <r>
    <n v="5"/>
    <d v="2016-05-08T00:00:00"/>
    <x v="2"/>
    <s v="PR4M87"/>
    <x v="98"/>
    <n v="209"/>
    <x v="5"/>
    <x v="8"/>
    <x v="7"/>
    <x v="1"/>
    <x v="1"/>
    <x v="0"/>
  </r>
  <r>
    <n v="1"/>
    <d v="2016-05-08T00:00:00"/>
    <x v="2"/>
    <s v="PR4M81"/>
    <x v="90"/>
    <n v="258"/>
    <x v="4"/>
    <x v="8"/>
    <x v="7"/>
    <x v="1"/>
    <x v="1"/>
    <x v="0"/>
  </r>
  <r>
    <n v="2"/>
    <d v="2016-05-08T00:00:00"/>
    <x v="2"/>
    <s v="PR4M87"/>
    <x v="90"/>
    <n v="1123"/>
    <x v="4"/>
    <x v="8"/>
    <x v="7"/>
    <x v="1"/>
    <x v="1"/>
    <x v="0"/>
  </r>
  <r>
    <n v="3"/>
    <d v="2016-05-08T00:00:00"/>
    <x v="2"/>
    <s v="PR4M87"/>
    <x v="49"/>
    <n v="2244"/>
    <x v="4"/>
    <x v="8"/>
    <x v="7"/>
    <x v="1"/>
    <x v="1"/>
    <x v="0"/>
  </r>
  <r>
    <n v="4"/>
    <d v="2016-05-08T00:00:00"/>
    <x v="2"/>
    <s v="PR4M88"/>
    <x v="49"/>
    <n v="1819"/>
    <x v="4"/>
    <x v="8"/>
    <x v="7"/>
    <x v="1"/>
    <x v="1"/>
    <x v="0"/>
  </r>
  <r>
    <n v="5"/>
    <d v="2016-05-08T00:00:00"/>
    <x v="2"/>
    <s v="PR4M88"/>
    <x v="75"/>
    <n v="1763"/>
    <x v="4"/>
    <x v="8"/>
    <x v="7"/>
    <x v="1"/>
    <x v="1"/>
    <x v="0"/>
  </r>
  <r>
    <n v="1"/>
    <d v="2016-05-09T00:00:00"/>
    <x v="2"/>
    <s v="PR4M88"/>
    <x v="98"/>
    <n v="2695"/>
    <x v="5"/>
    <x v="8"/>
    <x v="7"/>
    <x v="1"/>
    <x v="1"/>
    <x v="0"/>
  </r>
  <r>
    <n v="2"/>
    <d v="2016-05-09T00:00:00"/>
    <x v="2"/>
    <s v="PRPCK84"/>
    <x v="32"/>
    <n v="156"/>
    <x v="5"/>
    <x v="4"/>
    <x v="3"/>
    <x v="1"/>
    <x v="1"/>
    <x v="0"/>
  </r>
  <r>
    <n v="3"/>
    <d v="2016-05-09T00:00:00"/>
    <x v="2"/>
    <s v="PR4H86"/>
    <x v="60"/>
    <n v="1603"/>
    <x v="5"/>
    <x v="0"/>
    <x v="8"/>
    <x v="1"/>
    <x v="1"/>
    <x v="0"/>
  </r>
  <r>
    <n v="4"/>
    <d v="2016-05-09T00:00:00"/>
    <x v="2"/>
    <s v="PR4H86"/>
    <x v="63"/>
    <n v="696"/>
    <x v="5"/>
    <x v="0"/>
    <x v="8"/>
    <x v="1"/>
    <x v="1"/>
    <x v="0"/>
  </r>
  <r>
    <n v="1"/>
    <d v="2016-05-09T00:00:00"/>
    <x v="2"/>
    <s v="PR4M88"/>
    <x v="75"/>
    <n v="1857"/>
    <x v="4"/>
    <x v="8"/>
    <x v="7"/>
    <x v="1"/>
    <x v="1"/>
    <x v="0"/>
  </r>
  <r>
    <n v="2"/>
    <d v="2016-05-09T00:00:00"/>
    <x v="2"/>
    <s v="PRPCK84"/>
    <x v="71"/>
    <n v="192"/>
    <x v="4"/>
    <x v="4"/>
    <x v="3"/>
    <x v="1"/>
    <x v="1"/>
    <x v="0"/>
  </r>
  <r>
    <n v="3"/>
    <d v="2016-05-09T00:00:00"/>
    <x v="2"/>
    <s v="PR4H86"/>
    <x v="74"/>
    <n v="54"/>
    <x v="4"/>
    <x v="0"/>
    <x v="8"/>
    <x v="1"/>
    <x v="1"/>
    <x v="0"/>
  </r>
  <r>
    <n v="4"/>
    <d v="2016-05-09T00:00:00"/>
    <x v="2"/>
    <s v="PR4H86"/>
    <x v="85"/>
    <n v="2810"/>
    <x v="4"/>
    <x v="0"/>
    <x v="8"/>
    <x v="1"/>
    <x v="1"/>
    <x v="0"/>
  </r>
  <r>
    <n v="5"/>
    <d v="2016-05-09T00:00:00"/>
    <x v="2"/>
    <s v="PR4H86"/>
    <x v="95"/>
    <n v="785"/>
    <x v="4"/>
    <x v="0"/>
    <x v="8"/>
    <x v="1"/>
    <x v="1"/>
    <x v="0"/>
  </r>
  <r>
    <n v="1"/>
    <d v="2016-05-09T00:00:00"/>
    <x v="0"/>
    <s v="MRPNCP81"/>
    <x v="58"/>
    <n v="2361"/>
    <x v="3"/>
    <x v="1"/>
    <x v="1"/>
    <x v="1"/>
    <x v="1"/>
    <x v="0"/>
  </r>
  <r>
    <n v="1"/>
    <d v="2016-05-10T00:00:00"/>
    <x v="0"/>
    <s v="MR0S82"/>
    <x v="51"/>
    <n v="164"/>
    <x v="1"/>
    <x v="12"/>
    <x v="3"/>
    <x v="1"/>
    <x v="1"/>
    <x v="0"/>
  </r>
  <r>
    <n v="2"/>
    <d v="2016-05-10T00:00:00"/>
    <x v="0"/>
    <s v="MR0S83"/>
    <x v="51"/>
    <n v="247"/>
    <x v="1"/>
    <x v="12"/>
    <x v="3"/>
    <x v="1"/>
    <x v="1"/>
    <x v="0"/>
  </r>
  <r>
    <n v="3"/>
    <d v="2016-05-10T00:00:00"/>
    <x v="0"/>
    <s v="MRA84"/>
    <x v="67"/>
    <n v="2676"/>
    <x v="1"/>
    <x v="19"/>
    <x v="4"/>
    <x v="1"/>
    <x v="1"/>
    <x v="0"/>
  </r>
  <r>
    <n v="1"/>
    <d v="2016-05-10T00:00:00"/>
    <x v="2"/>
    <s v="PR4H86"/>
    <x v="63"/>
    <n v="613"/>
    <x v="5"/>
    <x v="0"/>
    <x v="8"/>
    <x v="1"/>
    <x v="1"/>
    <x v="0"/>
  </r>
  <r>
    <n v="2"/>
    <d v="2016-05-10T00:00:00"/>
    <x v="2"/>
    <s v="PR4H86"/>
    <x v="68"/>
    <n v="3042"/>
    <x v="5"/>
    <x v="0"/>
    <x v="8"/>
    <x v="1"/>
    <x v="1"/>
    <x v="0"/>
  </r>
  <r>
    <n v="1"/>
    <d v="2016-05-10T00:00:00"/>
    <x v="2"/>
    <s v="PR4H86"/>
    <x v="95"/>
    <n v="125"/>
    <x v="4"/>
    <x v="0"/>
    <x v="8"/>
    <x v="1"/>
    <x v="1"/>
    <x v="0"/>
  </r>
  <r>
    <n v="2"/>
    <d v="2016-05-10T00:00:00"/>
    <x v="2"/>
    <s v="PR4H86"/>
    <x v="74"/>
    <n v="2989"/>
    <x v="4"/>
    <x v="0"/>
    <x v="8"/>
    <x v="1"/>
    <x v="1"/>
    <x v="0"/>
  </r>
  <r>
    <n v="3"/>
    <d v="2016-05-10T00:00:00"/>
    <x v="2"/>
    <s v="PR4H86"/>
    <x v="72"/>
    <n v="1319"/>
    <x v="4"/>
    <x v="0"/>
    <x v="8"/>
    <x v="1"/>
    <x v="1"/>
    <x v="0"/>
  </r>
  <r>
    <n v="1"/>
    <d v="2016-05-10T00:00:00"/>
    <x v="0"/>
    <s v="Lineflush"/>
    <x v="58"/>
    <n v="40"/>
    <x v="3"/>
    <x v="21"/>
    <x v="8"/>
    <x v="1"/>
    <x v="1"/>
    <x v="0"/>
  </r>
  <r>
    <n v="1"/>
    <d v="2016-05-11T00:00:00"/>
    <x v="0"/>
    <s v="MRA84"/>
    <x v="67"/>
    <n v="2351"/>
    <x v="1"/>
    <x v="19"/>
    <x v="4"/>
    <x v="1"/>
    <x v="1"/>
    <x v="0"/>
  </r>
  <r>
    <n v="2"/>
    <d v="2016-05-11T00:00:00"/>
    <x v="0"/>
    <s v="MRA84"/>
    <x v="67"/>
    <n v="2376"/>
    <x v="1"/>
    <x v="19"/>
    <x v="4"/>
    <x v="1"/>
    <x v="1"/>
    <x v="0"/>
  </r>
  <r>
    <n v="3"/>
    <d v="2016-05-11T00:00:00"/>
    <x v="0"/>
    <s v="MRA85"/>
    <x v="60"/>
    <n v="4390"/>
    <x v="1"/>
    <x v="19"/>
    <x v="4"/>
    <x v="1"/>
    <x v="1"/>
    <x v="0"/>
  </r>
  <r>
    <n v="4"/>
    <d v="2016-05-11T00:00:00"/>
    <x v="0"/>
    <s v="MRA86"/>
    <x v="60"/>
    <n v="2012"/>
    <x v="1"/>
    <x v="19"/>
    <x v="4"/>
    <x v="1"/>
    <x v="1"/>
    <x v="0"/>
  </r>
  <r>
    <n v="5"/>
    <d v="2016-05-11T00:00:00"/>
    <x v="0"/>
    <s v="MR0S87"/>
    <x v="51"/>
    <n v="515"/>
    <x v="1"/>
    <x v="12"/>
    <x v="3"/>
    <x v="1"/>
    <x v="1"/>
    <x v="0"/>
  </r>
  <r>
    <n v="1"/>
    <d v="2016-05-11T00:00:00"/>
    <x v="2"/>
    <s v="PRA82"/>
    <x v="35"/>
    <n v="1190"/>
    <x v="2"/>
    <x v="19"/>
    <x v="4"/>
    <x v="1"/>
    <x v="1"/>
    <x v="0"/>
  </r>
  <r>
    <n v="1"/>
    <d v="2016-05-11T00:00:00"/>
    <x v="2"/>
    <s v="PR4H86"/>
    <x v="72"/>
    <n v="1098"/>
    <x v="4"/>
    <x v="0"/>
    <x v="8"/>
    <x v="1"/>
    <x v="1"/>
    <x v="0"/>
  </r>
  <r>
    <n v="2"/>
    <d v="2016-05-11T00:00:00"/>
    <x v="2"/>
    <s v="PRPCK84"/>
    <x v="71"/>
    <n v="23"/>
    <x v="4"/>
    <x v="4"/>
    <x v="3"/>
    <x v="1"/>
    <x v="1"/>
    <x v="0"/>
  </r>
  <r>
    <n v="1"/>
    <d v="2016-05-11T00:00:00"/>
    <x v="0"/>
    <s v="MRPNCP88"/>
    <x v="12"/>
    <n v="683"/>
    <x v="3"/>
    <x v="1"/>
    <x v="1"/>
    <x v="1"/>
    <x v="1"/>
    <x v="0"/>
  </r>
  <r>
    <n v="1"/>
    <d v="2016-05-12T00:00:00"/>
    <x v="2"/>
    <s v="PR0S98"/>
    <x v="51"/>
    <n v="219"/>
    <x v="2"/>
    <x v="12"/>
    <x v="3"/>
    <x v="1"/>
    <x v="1"/>
    <x v="0"/>
  </r>
  <r>
    <n v="2"/>
    <d v="2016-05-12T00:00:00"/>
    <x v="2"/>
    <s v="PRA95"/>
    <x v="60"/>
    <n v="5055"/>
    <x v="2"/>
    <x v="45"/>
    <x v="4"/>
    <x v="1"/>
    <x v="1"/>
    <x v="0"/>
  </r>
  <r>
    <n v="1"/>
    <d v="2016-05-12T00:00:00"/>
    <x v="0"/>
    <s v="MRPNCP88"/>
    <x v="58"/>
    <n v="4081"/>
    <x v="3"/>
    <x v="1"/>
    <x v="1"/>
    <x v="1"/>
    <x v="1"/>
    <x v="0"/>
  </r>
  <r>
    <n v="1"/>
    <d v="2016-05-13T00:00:00"/>
    <x v="2"/>
    <s v="PRA95"/>
    <x v="60"/>
    <n v="141"/>
    <x v="2"/>
    <x v="45"/>
    <x v="4"/>
    <x v="1"/>
    <x v="1"/>
    <x v="0"/>
  </r>
  <r>
    <n v="2"/>
    <d v="2016-05-13T00:00:00"/>
    <x v="2"/>
    <s v="PRA95"/>
    <x v="62"/>
    <n v="1004"/>
    <x v="2"/>
    <x v="45"/>
    <x v="4"/>
    <x v="1"/>
    <x v="1"/>
    <x v="0"/>
  </r>
  <r>
    <n v="3"/>
    <d v="2016-05-13T00:00:00"/>
    <x v="2"/>
    <s v="PRA99"/>
    <x v="62"/>
    <n v="4108"/>
    <x v="2"/>
    <x v="45"/>
    <x v="4"/>
    <x v="1"/>
    <x v="1"/>
    <x v="0"/>
  </r>
  <r>
    <n v="1"/>
    <d v="2016-05-13T00:00:00"/>
    <x v="0"/>
    <s v="MRPNCP89"/>
    <x v="58"/>
    <n v="12"/>
    <x v="3"/>
    <x v="1"/>
    <x v="1"/>
    <x v="1"/>
    <x v="1"/>
    <x v="0"/>
  </r>
  <r>
    <n v="1"/>
    <d v="2016-05-14T00:00:00"/>
    <x v="0"/>
    <s v="MRNS93"/>
    <x v="51"/>
    <n v="63"/>
    <x v="1"/>
    <x v="3"/>
    <x v="3"/>
    <x v="1"/>
    <x v="1"/>
    <x v="0"/>
  </r>
  <r>
    <n v="2"/>
    <d v="2016-05-14T00:00:00"/>
    <x v="0"/>
    <s v="MRPCK94"/>
    <x v="51"/>
    <n v="30"/>
    <x v="1"/>
    <x v="4"/>
    <x v="3"/>
    <x v="1"/>
    <x v="1"/>
    <x v="0"/>
  </r>
  <r>
    <n v="3"/>
    <d v="2016-05-14T00:00:00"/>
    <x v="0"/>
    <s v="MR4H95"/>
    <x v="64"/>
    <n v="2746"/>
    <x v="1"/>
    <x v="0"/>
    <x v="8"/>
    <x v="1"/>
    <x v="1"/>
    <x v="0"/>
  </r>
  <r>
    <n v="4"/>
    <d v="2016-05-14T00:00:00"/>
    <x v="0"/>
    <s v="MR4H96"/>
    <x v="64"/>
    <n v="1606"/>
    <x v="1"/>
    <x v="0"/>
    <x v="8"/>
    <x v="1"/>
    <x v="1"/>
    <x v="0"/>
  </r>
  <r>
    <n v="5"/>
    <d v="2016-05-14T00:00:00"/>
    <x v="0"/>
    <s v="MR4H97"/>
    <x v="64"/>
    <n v="155"/>
    <x v="1"/>
    <x v="0"/>
    <x v="8"/>
    <x v="1"/>
    <x v="1"/>
    <x v="0"/>
  </r>
  <r>
    <n v="1"/>
    <d v="2016-05-14T00:00:00"/>
    <x v="2"/>
    <s v="PRA99"/>
    <x v="62"/>
    <n v="2750"/>
    <x v="2"/>
    <x v="45"/>
    <x v="4"/>
    <x v="1"/>
    <x v="1"/>
    <x v="0"/>
  </r>
  <r>
    <n v="2"/>
    <d v="2016-05-14T00:00:00"/>
    <x v="2"/>
    <s v="PRA99"/>
    <x v="35"/>
    <n v="530"/>
    <x v="2"/>
    <x v="45"/>
    <x v="4"/>
    <x v="1"/>
    <x v="1"/>
    <x v="0"/>
  </r>
  <r>
    <n v="1"/>
    <d v="2016-05-14T00:00:00"/>
    <x v="0"/>
    <s v="MRPNCP92"/>
    <x v="12"/>
    <n v="39"/>
    <x v="3"/>
    <x v="1"/>
    <x v="1"/>
    <x v="1"/>
    <x v="1"/>
    <x v="0"/>
  </r>
  <r>
    <n v="1"/>
    <d v="2016-05-15T00:00:00"/>
    <x v="0"/>
    <s v="MR4H97"/>
    <x v="64"/>
    <n v="3163"/>
    <x v="1"/>
    <x v="0"/>
    <x v="8"/>
    <x v="1"/>
    <x v="1"/>
    <x v="0"/>
  </r>
  <r>
    <n v="2"/>
    <d v="2016-05-15T00:00:00"/>
    <x v="0"/>
    <s v="MR4H98"/>
    <x v="64"/>
    <n v="1547"/>
    <x v="1"/>
    <x v="0"/>
    <x v="8"/>
    <x v="1"/>
    <x v="1"/>
    <x v="0"/>
  </r>
  <r>
    <n v="3"/>
    <d v="2016-05-15T00:00:00"/>
    <x v="0"/>
    <s v="MRPCK99"/>
    <x v="51"/>
    <n v="151"/>
    <x v="1"/>
    <x v="4"/>
    <x v="3"/>
    <x v="1"/>
    <x v="1"/>
    <x v="0"/>
  </r>
  <r>
    <n v="4"/>
    <d v="2016-05-15T00:00:00"/>
    <x v="0"/>
    <s v="MR4M101"/>
    <x v="68"/>
    <n v="3612"/>
    <x v="1"/>
    <x v="8"/>
    <x v="7"/>
    <x v="1"/>
    <x v="1"/>
    <x v="0"/>
  </r>
  <r>
    <n v="1"/>
    <d v="2016-05-15T00:00:00"/>
    <x v="2"/>
    <s v="PR4H86"/>
    <x v="60"/>
    <n v="3487"/>
    <x v="5"/>
    <x v="0"/>
    <x v="8"/>
    <x v="1"/>
    <x v="1"/>
    <x v="0"/>
  </r>
  <r>
    <n v="2"/>
    <d v="2016-05-15T00:00:00"/>
    <x v="2"/>
    <s v="PR4H86"/>
    <x v="70"/>
    <n v="271"/>
    <x v="5"/>
    <x v="0"/>
    <x v="8"/>
    <x v="1"/>
    <x v="1"/>
    <x v="0"/>
  </r>
  <r>
    <n v="3"/>
    <d v="2016-05-15T00:00:00"/>
    <x v="2"/>
    <s v="PRPCK102"/>
    <x v="32"/>
    <n v="29"/>
    <x v="5"/>
    <x v="4"/>
    <x v="3"/>
    <x v="1"/>
    <x v="1"/>
    <x v="0"/>
  </r>
  <r>
    <n v="1"/>
    <d v="2016-05-15T00:00:00"/>
    <x v="2"/>
    <s v="PRA99"/>
    <x v="35"/>
    <n v="2536"/>
    <x v="2"/>
    <x v="45"/>
    <x v="4"/>
    <x v="1"/>
    <x v="1"/>
    <x v="0"/>
  </r>
  <r>
    <n v="2"/>
    <d v="2016-05-15T00:00:00"/>
    <x v="2"/>
    <s v="PRA99"/>
    <x v="67"/>
    <n v="583"/>
    <x v="2"/>
    <x v="45"/>
    <x v="4"/>
    <x v="1"/>
    <x v="1"/>
    <x v="0"/>
  </r>
  <r>
    <n v="3"/>
    <d v="2016-05-15T00:00:00"/>
    <x v="2"/>
    <s v="PRA103"/>
    <x v="67"/>
    <n v="2330"/>
    <x v="2"/>
    <x v="10"/>
    <x v="4"/>
    <x v="1"/>
    <x v="1"/>
    <x v="0"/>
  </r>
  <r>
    <n v="1"/>
    <d v="2016-05-15T00:00:00"/>
    <x v="0"/>
    <s v="I/FPCK/4M"/>
    <x v="12"/>
    <n v="23"/>
    <x v="3"/>
    <x v="23"/>
    <x v="2"/>
    <x v="1"/>
    <x v="1"/>
    <x v="0"/>
  </r>
  <r>
    <n v="1"/>
    <d v="2016-05-16T00:00:00"/>
    <x v="0"/>
    <s v="MR4M100"/>
    <x v="68"/>
    <n v="2218"/>
    <x v="1"/>
    <x v="8"/>
    <x v="7"/>
    <x v="1"/>
    <x v="1"/>
    <x v="0"/>
  </r>
  <r>
    <n v="2"/>
    <d v="2016-05-16T00:00:00"/>
    <x v="0"/>
    <s v="MR4M100"/>
    <x v="66"/>
    <n v="700"/>
    <x v="1"/>
    <x v="8"/>
    <x v="7"/>
    <x v="1"/>
    <x v="1"/>
    <x v="0"/>
  </r>
  <r>
    <n v="3"/>
    <d v="2016-05-16T00:00:00"/>
    <x v="0"/>
    <s v="MR4M101"/>
    <x v="66"/>
    <n v="66"/>
    <x v="1"/>
    <x v="8"/>
    <x v="7"/>
    <x v="1"/>
    <x v="1"/>
    <x v="0"/>
  </r>
  <r>
    <n v="4"/>
    <d v="2016-05-16T00:00:00"/>
    <x v="0"/>
    <s v="MR4M101"/>
    <x v="59"/>
    <n v="6531"/>
    <x v="1"/>
    <x v="8"/>
    <x v="7"/>
    <x v="1"/>
    <x v="1"/>
    <x v="0"/>
  </r>
  <r>
    <n v="5"/>
    <d v="2016-05-16T00:00:00"/>
    <x v="0"/>
    <s v="MRPCK102"/>
    <x v="51"/>
    <n v="32"/>
    <x v="1"/>
    <x v="4"/>
    <x v="3"/>
    <x v="1"/>
    <x v="1"/>
    <x v="0"/>
  </r>
  <r>
    <n v="1"/>
    <d v="2016-05-16T00:00:00"/>
    <x v="2"/>
    <s v="PRPCK102"/>
    <x v="32"/>
    <n v="141"/>
    <x v="5"/>
    <x v="4"/>
    <x v="3"/>
    <x v="1"/>
    <x v="1"/>
    <x v="0"/>
  </r>
  <r>
    <n v="2"/>
    <d v="2016-05-16T00:00:00"/>
    <x v="2"/>
    <s v="PRNS53"/>
    <x v="32"/>
    <n v="642"/>
    <x v="5"/>
    <x v="3"/>
    <x v="3"/>
    <x v="1"/>
    <x v="1"/>
    <x v="0"/>
  </r>
  <r>
    <n v="3"/>
    <d v="2016-05-16T00:00:00"/>
    <x v="2"/>
    <s v="PRPCK102"/>
    <x v="32"/>
    <n v="120"/>
    <x v="5"/>
    <x v="4"/>
    <x v="3"/>
    <x v="1"/>
    <x v="1"/>
    <x v="0"/>
  </r>
  <r>
    <n v="4"/>
    <d v="2016-05-16T00:00:00"/>
    <x v="2"/>
    <s v="PR4H91"/>
    <x v="64"/>
    <n v="267"/>
    <x v="5"/>
    <x v="0"/>
    <x v="8"/>
    <x v="1"/>
    <x v="1"/>
    <x v="0"/>
  </r>
  <r>
    <n v="5"/>
    <d v="2016-05-16T00:00:00"/>
    <x v="2"/>
    <s v="PR4H107"/>
    <x v="64"/>
    <n v="1633"/>
    <x v="5"/>
    <x v="0"/>
    <x v="8"/>
    <x v="1"/>
    <x v="1"/>
    <x v="0"/>
  </r>
  <r>
    <n v="6"/>
    <d v="2016-05-16T00:00:00"/>
    <x v="2"/>
    <s v="PR4H107"/>
    <x v="66"/>
    <n v="585"/>
    <x v="5"/>
    <x v="0"/>
    <x v="8"/>
    <x v="1"/>
    <x v="1"/>
    <x v="0"/>
  </r>
  <r>
    <n v="1"/>
    <d v="2016-05-16T00:00:00"/>
    <x v="2"/>
    <s v="PRA103"/>
    <x v="67"/>
    <n v="809"/>
    <x v="2"/>
    <x v="10"/>
    <x v="4"/>
    <x v="1"/>
    <x v="1"/>
    <x v="0"/>
  </r>
  <r>
    <n v="1"/>
    <d v="2016-05-16T00:00:00"/>
    <x v="2"/>
    <s v="PRPCK102"/>
    <x v="71"/>
    <n v="57"/>
    <x v="4"/>
    <x v="4"/>
    <x v="3"/>
    <x v="1"/>
    <x v="1"/>
    <x v="0"/>
  </r>
  <r>
    <n v="2"/>
    <d v="2016-05-16T00:00:00"/>
    <x v="2"/>
    <s v="PR4H91"/>
    <x v="82"/>
    <n v="183"/>
    <x v="4"/>
    <x v="0"/>
    <x v="8"/>
    <x v="1"/>
    <x v="1"/>
    <x v="0"/>
  </r>
  <r>
    <n v="3"/>
    <d v="2016-05-16T00:00:00"/>
    <x v="2"/>
    <s v="PR4H107"/>
    <x v="82"/>
    <n v="2328"/>
    <x v="4"/>
    <x v="0"/>
    <x v="8"/>
    <x v="1"/>
    <x v="1"/>
    <x v="0"/>
  </r>
  <r>
    <n v="1"/>
    <d v="2016-05-17T00:00:00"/>
    <x v="0"/>
    <s v="MR0S103"/>
    <x v="51"/>
    <n v="359"/>
    <x v="1"/>
    <x v="12"/>
    <x v="3"/>
    <x v="1"/>
    <x v="1"/>
    <x v="0"/>
  </r>
  <r>
    <n v="2"/>
    <d v="2016-05-17T00:00:00"/>
    <x v="0"/>
    <s v="MRA104"/>
    <x v="69"/>
    <n v="3799"/>
    <x v="1"/>
    <x v="10"/>
    <x v="4"/>
    <x v="1"/>
    <x v="1"/>
    <x v="0"/>
  </r>
  <r>
    <n v="3"/>
    <d v="2016-05-17T00:00:00"/>
    <x v="0"/>
    <s v="MRA104"/>
    <x v="60"/>
    <n v="3438"/>
    <x v="1"/>
    <x v="10"/>
    <x v="4"/>
    <x v="1"/>
    <x v="1"/>
    <x v="0"/>
  </r>
  <r>
    <n v="4"/>
    <d v="2016-05-17T00:00:00"/>
    <x v="0"/>
    <s v="MRA105"/>
    <x v="60"/>
    <n v="304"/>
    <x v="1"/>
    <x v="10"/>
    <x v="4"/>
    <x v="1"/>
    <x v="1"/>
    <x v="0"/>
  </r>
  <r>
    <n v="1"/>
    <d v="2016-05-17T00:00:00"/>
    <x v="2"/>
    <s v="PR4H107"/>
    <x v="66"/>
    <n v="1914"/>
    <x v="5"/>
    <x v="0"/>
    <x v="8"/>
    <x v="1"/>
    <x v="1"/>
    <x v="0"/>
  </r>
  <r>
    <n v="2"/>
    <d v="2016-05-17T00:00:00"/>
    <x v="2"/>
    <s v="PR4H108"/>
    <x v="66"/>
    <n v="970"/>
    <x v="5"/>
    <x v="0"/>
    <x v="8"/>
    <x v="1"/>
    <x v="1"/>
    <x v="0"/>
  </r>
  <r>
    <n v="3"/>
    <d v="2016-05-17T00:00:00"/>
    <x v="2"/>
    <s v="PR4H108"/>
    <x v="70"/>
    <n v="1617"/>
    <x v="5"/>
    <x v="0"/>
    <x v="8"/>
    <x v="1"/>
    <x v="1"/>
    <x v="0"/>
  </r>
  <r>
    <n v="4"/>
    <d v="2016-05-17T00:00:00"/>
    <x v="2"/>
    <s v="PR4H108"/>
    <x v="68"/>
    <n v="790"/>
    <x v="5"/>
    <x v="0"/>
    <x v="8"/>
    <x v="1"/>
    <x v="1"/>
    <x v="0"/>
  </r>
  <r>
    <n v="1"/>
    <d v="2016-05-17T00:00:00"/>
    <x v="2"/>
    <s v="PR4H107"/>
    <x v="82"/>
    <n v="455"/>
    <x v="4"/>
    <x v="0"/>
    <x v="8"/>
    <x v="1"/>
    <x v="1"/>
    <x v="0"/>
  </r>
  <r>
    <n v="2"/>
    <d v="2016-05-17T00:00:00"/>
    <x v="2"/>
    <s v="PR4H107"/>
    <x v="83"/>
    <n v="870"/>
    <x v="4"/>
    <x v="0"/>
    <x v="8"/>
    <x v="1"/>
    <x v="1"/>
    <x v="0"/>
  </r>
  <r>
    <n v="3"/>
    <d v="2016-05-17T00:00:00"/>
    <x v="2"/>
    <s v="PR4H108"/>
    <x v="83"/>
    <n v="543"/>
    <x v="4"/>
    <x v="0"/>
    <x v="8"/>
    <x v="1"/>
    <x v="1"/>
    <x v="0"/>
  </r>
  <r>
    <n v="4"/>
    <d v="2016-05-17T00:00:00"/>
    <x v="2"/>
    <s v="PR4H108"/>
    <x v="73"/>
    <n v="523"/>
    <x v="4"/>
    <x v="0"/>
    <x v="8"/>
    <x v="1"/>
    <x v="1"/>
    <x v="0"/>
  </r>
  <r>
    <n v="1"/>
    <d v="2016-05-17T00:00:00"/>
    <x v="0"/>
    <s v="LINE FLUSH"/>
    <x v="61"/>
    <n v="79"/>
    <x v="3"/>
    <x v="21"/>
    <x v="1"/>
    <x v="1"/>
    <x v="1"/>
    <x v="0"/>
  </r>
  <r>
    <n v="1"/>
    <d v="2016-05-18T00:00:00"/>
    <x v="0"/>
    <s v="MRA105"/>
    <x v="60"/>
    <n v="178"/>
    <x v="1"/>
    <x v="10"/>
    <x v="4"/>
    <x v="1"/>
    <x v="1"/>
    <x v="0"/>
  </r>
  <r>
    <n v="2"/>
    <d v="2016-05-18T00:00:00"/>
    <x v="0"/>
    <s v="MRA105"/>
    <x v="69"/>
    <n v="212"/>
    <x v="1"/>
    <x v="10"/>
    <x v="4"/>
    <x v="1"/>
    <x v="1"/>
    <x v="0"/>
  </r>
  <r>
    <n v="3"/>
    <d v="2016-05-18T00:00:00"/>
    <x v="0"/>
    <s v="MRA105"/>
    <x v="60"/>
    <n v="3102"/>
    <x v="1"/>
    <x v="10"/>
    <x v="4"/>
    <x v="1"/>
    <x v="1"/>
    <x v="0"/>
  </r>
  <r>
    <n v="4"/>
    <d v="2016-05-18T00:00:00"/>
    <x v="0"/>
    <s v="MRA106"/>
    <x v="60"/>
    <n v="4633"/>
    <x v="1"/>
    <x v="10"/>
    <x v="4"/>
    <x v="1"/>
    <x v="1"/>
    <x v="0"/>
  </r>
  <r>
    <n v="5"/>
    <d v="2016-05-18T00:00:00"/>
    <x v="0"/>
    <s v="MR0S107"/>
    <x v="13"/>
    <n v="708"/>
    <x v="1"/>
    <x v="12"/>
    <x v="3"/>
    <x v="1"/>
    <x v="1"/>
    <x v="0"/>
  </r>
  <r>
    <n v="1"/>
    <d v="2016-05-18T00:00:00"/>
    <x v="2"/>
    <s v="PR4H108"/>
    <x v="68"/>
    <n v="1342"/>
    <x v="5"/>
    <x v="0"/>
    <x v="8"/>
    <x v="1"/>
    <x v="1"/>
    <x v="0"/>
  </r>
  <r>
    <n v="2"/>
    <d v="2016-05-18T00:00:00"/>
    <x v="2"/>
    <s v="PR4H108"/>
    <x v="63"/>
    <n v="1671"/>
    <x v="5"/>
    <x v="0"/>
    <x v="8"/>
    <x v="1"/>
    <x v="1"/>
    <x v="0"/>
  </r>
  <r>
    <n v="3"/>
    <d v="2016-05-18T00:00:00"/>
    <x v="2"/>
    <s v="PRPCK111"/>
    <x v="32"/>
    <n v="166"/>
    <x v="5"/>
    <x v="4"/>
    <x v="3"/>
    <x v="1"/>
    <x v="1"/>
    <x v="0"/>
  </r>
  <r>
    <n v="4"/>
    <d v="2016-05-18T00:00:00"/>
    <x v="2"/>
    <s v="PR4M105"/>
    <x v="92"/>
    <n v="2425"/>
    <x v="5"/>
    <x v="8"/>
    <x v="7"/>
    <x v="1"/>
    <x v="1"/>
    <x v="0"/>
  </r>
  <r>
    <n v="1"/>
    <d v="2016-05-18T00:00:00"/>
    <x v="2"/>
    <s v="PRA103"/>
    <x v="67"/>
    <n v="213"/>
    <x v="2"/>
    <x v="10"/>
    <x v="4"/>
    <x v="1"/>
    <x v="1"/>
    <x v="0"/>
  </r>
  <r>
    <n v="1"/>
    <d v="2016-05-18T00:00:00"/>
    <x v="2"/>
    <s v="PR4H108"/>
    <x v="73"/>
    <n v="2158"/>
    <x v="4"/>
    <x v="0"/>
    <x v="8"/>
    <x v="1"/>
    <x v="1"/>
    <x v="0"/>
  </r>
  <r>
    <n v="2"/>
    <d v="2016-05-18T00:00:00"/>
    <x v="2"/>
    <s v="PR4H108"/>
    <x v="83"/>
    <n v="254"/>
    <x v="4"/>
    <x v="0"/>
    <x v="8"/>
    <x v="1"/>
    <x v="1"/>
    <x v="0"/>
  </r>
  <r>
    <n v="3"/>
    <d v="2016-05-18T00:00:00"/>
    <x v="2"/>
    <s v="PRPCK111"/>
    <x v="71"/>
    <n v="23"/>
    <x v="4"/>
    <x v="4"/>
    <x v="3"/>
    <x v="1"/>
    <x v="1"/>
    <x v="0"/>
  </r>
  <r>
    <n v="4"/>
    <d v="2016-05-18T00:00:00"/>
    <x v="2"/>
    <s v="PR4M105"/>
    <x v="49"/>
    <n v="1565"/>
    <x v="4"/>
    <x v="8"/>
    <x v="7"/>
    <x v="1"/>
    <x v="1"/>
    <x v="0"/>
  </r>
  <r>
    <n v="1"/>
    <d v="2016-05-18T00:00:00"/>
    <x v="0"/>
    <s v="MRPN108"/>
    <x v="58"/>
    <n v="1650"/>
    <x v="3"/>
    <x v="1"/>
    <x v="1"/>
    <x v="1"/>
    <x v="1"/>
    <x v="0"/>
  </r>
  <r>
    <n v="1"/>
    <d v="2016-05-19T00:00:00"/>
    <x v="2"/>
    <s v="PR4M 105"/>
    <x v="92"/>
    <n v="387"/>
    <x v="5"/>
    <x v="8"/>
    <x v="7"/>
    <x v="1"/>
    <x v="1"/>
    <x v="0"/>
  </r>
  <r>
    <n v="2"/>
    <d v="2016-05-19T00:00:00"/>
    <x v="2"/>
    <s v="PR4M 105"/>
    <x v="98"/>
    <n v="477"/>
    <x v="5"/>
    <x v="8"/>
    <x v="7"/>
    <x v="1"/>
    <x v="1"/>
    <x v="0"/>
  </r>
  <r>
    <n v="1"/>
    <d v="2016-05-19T00:00:00"/>
    <x v="2"/>
    <s v="PRA103"/>
    <x v="67"/>
    <n v="823"/>
    <x v="2"/>
    <x v="10"/>
    <x v="4"/>
    <x v="1"/>
    <x v="1"/>
    <x v="0"/>
  </r>
  <r>
    <n v="1"/>
    <d v="2016-05-19T00:00:00"/>
    <x v="2"/>
    <s v="PR4M105"/>
    <x v="49"/>
    <n v="896"/>
    <x v="4"/>
    <x v="8"/>
    <x v="7"/>
    <x v="1"/>
    <x v="1"/>
    <x v="0"/>
  </r>
  <r>
    <n v="2"/>
    <d v="2016-05-19T00:00:00"/>
    <x v="2"/>
    <s v="PR4M113"/>
    <x v="49"/>
    <n v="1613"/>
    <x v="4"/>
    <x v="8"/>
    <x v="7"/>
    <x v="1"/>
    <x v="1"/>
    <x v="0"/>
  </r>
  <r>
    <n v="3"/>
    <d v="2016-05-19T00:00:00"/>
    <x v="2"/>
    <s v="PR4M105"/>
    <x v="44"/>
    <n v="710"/>
    <x v="4"/>
    <x v="8"/>
    <x v="7"/>
    <x v="1"/>
    <x v="1"/>
    <x v="0"/>
  </r>
  <r>
    <n v="4"/>
    <d v="2016-05-19T00:00:00"/>
    <x v="2"/>
    <s v="PR4M113"/>
    <x v="44"/>
    <n v="545"/>
    <x v="4"/>
    <x v="8"/>
    <x v="7"/>
    <x v="1"/>
    <x v="1"/>
    <x v="0"/>
  </r>
  <r>
    <n v="5"/>
    <d v="2016-05-19T00:00:00"/>
    <x v="2"/>
    <s v="PR4M113"/>
    <x v="90"/>
    <n v="247"/>
    <x v="4"/>
    <x v="8"/>
    <x v="7"/>
    <x v="1"/>
    <x v="1"/>
    <x v="0"/>
  </r>
  <r>
    <n v="1"/>
    <d v="2016-05-19T00:00:00"/>
    <x v="0"/>
    <s v="MRPNCP108"/>
    <x v="84"/>
    <n v="2718"/>
    <x v="3"/>
    <x v="1"/>
    <x v="1"/>
    <x v="1"/>
    <x v="1"/>
    <x v="0"/>
  </r>
  <r>
    <n v="1"/>
    <d v="2016-05-20T00:00:00"/>
    <x v="0"/>
    <s v="MRPCK112"/>
    <x v="13"/>
    <n v="112"/>
    <x v="1"/>
    <x v="4"/>
    <x v="3"/>
    <x v="1"/>
    <x v="1"/>
    <x v="0"/>
  </r>
  <r>
    <n v="2"/>
    <d v="2016-05-20T00:00:00"/>
    <x v="0"/>
    <s v="MR4H113"/>
    <x v="70"/>
    <n v="1153"/>
    <x v="1"/>
    <x v="0"/>
    <x v="8"/>
    <x v="1"/>
    <x v="1"/>
    <x v="0"/>
  </r>
  <r>
    <n v="1"/>
    <d v="2016-05-20T00:00:00"/>
    <x v="2"/>
    <s v="PR0S109"/>
    <x v="13"/>
    <n v="490"/>
    <x v="2"/>
    <x v="12"/>
    <x v="3"/>
    <x v="1"/>
    <x v="1"/>
    <x v="0"/>
  </r>
  <r>
    <n v="2"/>
    <d v="2016-05-20T00:00:00"/>
    <x v="2"/>
    <s v="PRPCK102"/>
    <x v="13"/>
    <n v="294"/>
    <x v="2"/>
    <x v="4"/>
    <x v="3"/>
    <x v="1"/>
    <x v="1"/>
    <x v="0"/>
  </r>
  <r>
    <n v="3"/>
    <d v="2016-05-20T00:00:00"/>
    <x v="2"/>
    <s v="PRPCK111"/>
    <x v="13"/>
    <n v="114"/>
    <x v="2"/>
    <x v="4"/>
    <x v="3"/>
    <x v="1"/>
    <x v="1"/>
    <x v="0"/>
  </r>
  <r>
    <n v="4"/>
    <d v="2016-05-20T00:00:00"/>
    <x v="2"/>
    <s v="PR I/F(PCK/4M)"/>
    <x v="86"/>
    <n v="11"/>
    <x v="2"/>
    <x v="2"/>
    <x v="2"/>
    <x v="1"/>
    <x v="1"/>
    <x v="0"/>
  </r>
  <r>
    <n v="5"/>
    <d v="2016-05-20T00:00:00"/>
    <x v="2"/>
    <s v="PRPCK111"/>
    <x v="13"/>
    <n v="62"/>
    <x v="2"/>
    <x v="4"/>
    <x v="3"/>
    <x v="1"/>
    <x v="1"/>
    <x v="0"/>
  </r>
  <r>
    <n v="6"/>
    <d v="2016-05-20T00:00:00"/>
    <x v="2"/>
    <s v="PRNS53"/>
    <x v="13"/>
    <n v="434"/>
    <x v="2"/>
    <x v="3"/>
    <x v="3"/>
    <x v="1"/>
    <x v="1"/>
    <x v="0"/>
  </r>
  <r>
    <n v="7"/>
    <d v="2016-05-20T00:00:00"/>
    <x v="2"/>
    <s v="PRNS115"/>
    <x v="13"/>
    <n v="617"/>
    <x v="2"/>
    <x v="3"/>
    <x v="3"/>
    <x v="1"/>
    <x v="1"/>
    <x v="0"/>
  </r>
  <r>
    <n v="8"/>
    <d v="2016-05-20T00:00:00"/>
    <x v="2"/>
    <s v="PR0S109"/>
    <x v="13"/>
    <n v="450"/>
    <x v="2"/>
    <x v="12"/>
    <x v="3"/>
    <x v="1"/>
    <x v="1"/>
    <x v="0"/>
  </r>
  <r>
    <n v="9"/>
    <d v="2016-05-20T00:00:00"/>
    <x v="2"/>
    <s v="PR0S116"/>
    <x v="13"/>
    <n v="570"/>
    <x v="2"/>
    <x v="12"/>
    <x v="3"/>
    <x v="1"/>
    <x v="1"/>
    <x v="0"/>
  </r>
  <r>
    <n v="10"/>
    <d v="2016-05-20T00:00:00"/>
    <x v="2"/>
    <s v="PRA117"/>
    <x v="125"/>
    <n v="5044"/>
    <x v="2"/>
    <x v="10"/>
    <x v="4"/>
    <x v="1"/>
    <x v="1"/>
    <x v="0"/>
  </r>
  <r>
    <n v="1"/>
    <d v="2016-05-20T00:00:00"/>
    <x v="0"/>
    <s v="MRPNCP110"/>
    <x v="12"/>
    <n v="277"/>
    <x v="3"/>
    <x v="1"/>
    <x v="1"/>
    <x v="1"/>
    <x v="1"/>
    <x v="0"/>
  </r>
  <r>
    <n v="1"/>
    <d v="2016-05-01T00:00:00"/>
    <x v="0"/>
    <s v="MR4H59/60"/>
    <x v="105"/>
    <n v="4094"/>
    <x v="6"/>
    <x v="0"/>
    <x v="8"/>
    <x v="1"/>
    <x v="1"/>
    <x v="0"/>
  </r>
  <r>
    <n v="2"/>
    <d v="2016-05-01T00:00:00"/>
    <x v="0"/>
    <s v="I/F4H/PCK"/>
    <x v="105"/>
    <n v="227"/>
    <x v="6"/>
    <x v="26"/>
    <x v="2"/>
    <x v="1"/>
    <x v="1"/>
    <x v="0"/>
  </r>
  <r>
    <n v="1"/>
    <d v="2016-05-02T00:00:00"/>
    <x v="0"/>
    <s v="MR IF 4H/PCK"/>
    <x v="111"/>
    <n v="45"/>
    <x v="6"/>
    <x v="2"/>
    <x v="2"/>
    <x v="1"/>
    <x v="1"/>
    <x v="0"/>
  </r>
  <r>
    <n v="1"/>
    <d v="2016-05-02T00:00:00"/>
    <x v="0"/>
    <s v="MRPCK61/0S62/NS63"/>
    <x v="107"/>
    <n v="1013"/>
    <x v="6"/>
    <x v="4"/>
    <x v="3"/>
    <x v="1"/>
    <x v="1"/>
    <x v="0"/>
  </r>
  <r>
    <n v="1"/>
    <d v="2016-05-03T00:00:00"/>
    <x v="0"/>
    <s v="IF 4H/PCK"/>
    <x v="111"/>
    <n v="45"/>
    <x v="6"/>
    <x v="46"/>
    <x v="2"/>
    <x v="1"/>
    <x v="1"/>
    <x v="0"/>
  </r>
  <r>
    <n v="1"/>
    <d v="2016-05-03T00:00:00"/>
    <x v="0"/>
    <s v="MR0S63"/>
    <x v="107"/>
    <n v="1090"/>
    <x v="6"/>
    <x v="12"/>
    <x v="3"/>
    <x v="1"/>
    <x v="1"/>
    <x v="0"/>
  </r>
  <r>
    <n v="2"/>
    <d v="2016-05-03T00:00:00"/>
    <x v="0"/>
    <s v="MRPNCP48/38"/>
    <x v="82"/>
    <n v="4011"/>
    <x v="6"/>
    <x v="1"/>
    <x v="1"/>
    <x v="1"/>
    <x v="1"/>
    <x v="0"/>
  </r>
  <r>
    <n v="1"/>
    <d v="2016-05-04T00:00:00"/>
    <x v="0"/>
    <s v="MRPNCP54/56/67"/>
    <x v="126"/>
    <n v="5322"/>
    <x v="6"/>
    <x v="1"/>
    <x v="1"/>
    <x v="1"/>
    <x v="1"/>
    <x v="0"/>
  </r>
  <r>
    <n v="2"/>
    <d v="2016-05-04T00:00:00"/>
    <x v="0"/>
    <s v="MRPXPT68"/>
    <x v="68"/>
    <n v="1399"/>
    <x v="6"/>
    <x v="7"/>
    <x v="5"/>
    <x v="1"/>
    <x v="1"/>
    <x v="0"/>
  </r>
  <r>
    <n v="1"/>
    <d v="2016-05-05T00:00:00"/>
    <x v="0"/>
    <s v="MRPXPT68"/>
    <x v="68"/>
    <n v="653"/>
    <x v="6"/>
    <x v="7"/>
    <x v="5"/>
    <x v="1"/>
    <x v="1"/>
    <x v="0"/>
  </r>
  <r>
    <n v="2"/>
    <d v="2016-05-05T00:00:00"/>
    <x v="0"/>
    <s v="MRPNCP69"/>
    <x v="106"/>
    <n v="1648"/>
    <x v="6"/>
    <x v="1"/>
    <x v="1"/>
    <x v="1"/>
    <x v="1"/>
    <x v="0"/>
  </r>
  <r>
    <n v="3"/>
    <d v="2016-05-05T00:00:00"/>
    <x v="0"/>
    <s v="MRPNCP69"/>
    <x v="82"/>
    <n v="2846"/>
    <x v="6"/>
    <x v="1"/>
    <x v="1"/>
    <x v="1"/>
    <x v="1"/>
    <x v="0"/>
  </r>
  <r>
    <n v="1"/>
    <d v="2016-05-06T00:00:00"/>
    <x v="0"/>
    <s v="MRPNCP69"/>
    <x v="82"/>
    <n v="903"/>
    <x v="6"/>
    <x v="1"/>
    <x v="1"/>
    <x v="1"/>
    <x v="1"/>
    <x v="0"/>
  </r>
  <r>
    <n v="2"/>
    <d v="2016-05-06T00:00:00"/>
    <x v="0"/>
    <s v="NS,I/F"/>
    <x v="92"/>
    <n v="167"/>
    <x v="6"/>
    <x v="47"/>
    <x v="2"/>
    <x v="1"/>
    <x v="1"/>
    <x v="0"/>
  </r>
  <r>
    <n v="3"/>
    <d v="2016-05-06T00:00:00"/>
    <x v="0"/>
    <s v="PR0S/PRNS73,62,84,53"/>
    <x v="107"/>
    <n v="2501"/>
    <x v="6"/>
    <x v="12"/>
    <x v="3"/>
    <x v="1"/>
    <x v="1"/>
    <x v="0"/>
  </r>
  <r>
    <n v="4"/>
    <d v="2016-05-06T00:00:00"/>
    <x v="0"/>
    <s v="MRPNCP56/67"/>
    <x v="109"/>
    <n v="1287"/>
    <x v="6"/>
    <x v="1"/>
    <x v="1"/>
    <x v="1"/>
    <x v="1"/>
    <x v="0"/>
  </r>
  <r>
    <n v="1"/>
    <d v="2016-05-07T00:00:00"/>
    <x v="0"/>
    <s v="MRPNCP67"/>
    <x v="106"/>
    <n v="2910"/>
    <x v="6"/>
    <x v="1"/>
    <x v="1"/>
    <x v="1"/>
    <x v="1"/>
    <x v="0"/>
  </r>
  <r>
    <n v="2"/>
    <d v="2016-05-07T00:00:00"/>
    <x v="0"/>
    <s v="MRPNCP67"/>
    <x v="82"/>
    <n v="308"/>
    <x v="6"/>
    <x v="1"/>
    <x v="1"/>
    <x v="1"/>
    <x v="1"/>
    <x v="0"/>
  </r>
  <r>
    <n v="3"/>
    <d v="2016-05-07T00:00:00"/>
    <x v="0"/>
    <s v="I/F"/>
    <x v="92"/>
    <n v="52"/>
    <x v="6"/>
    <x v="20"/>
    <x v="2"/>
    <x v="1"/>
    <x v="1"/>
    <x v="0"/>
  </r>
  <r>
    <n v="4"/>
    <d v="2016-05-07T00:00:00"/>
    <x v="0"/>
    <s v="DTSKO5"/>
    <x v="107"/>
    <n v="1313"/>
    <x v="6"/>
    <x v="11"/>
    <x v="3"/>
    <x v="1"/>
    <x v="1"/>
    <x v="0"/>
  </r>
  <r>
    <n v="1"/>
    <d v="2016-05-08T00:00:00"/>
    <x v="0"/>
    <s v="DTSKO05/MRPCK76"/>
    <x v="107"/>
    <n v="1143"/>
    <x v="6"/>
    <x v="11"/>
    <x v="3"/>
    <x v="1"/>
    <x v="1"/>
    <x v="0"/>
  </r>
  <r>
    <n v="2"/>
    <d v="2016-05-08T00:00:00"/>
    <x v="0"/>
    <s v="I/F"/>
    <x v="92"/>
    <n v="283"/>
    <x v="6"/>
    <x v="20"/>
    <x v="2"/>
    <x v="1"/>
    <x v="1"/>
    <x v="0"/>
  </r>
  <r>
    <n v="3"/>
    <d v="2016-05-08T00:00:00"/>
    <x v="0"/>
    <s v="MR4H77"/>
    <x v="48"/>
    <n v="4374"/>
    <x v="6"/>
    <x v="0"/>
    <x v="8"/>
    <x v="1"/>
    <x v="1"/>
    <x v="0"/>
  </r>
  <r>
    <n v="1"/>
    <d v="2016-05-09T00:00:00"/>
    <x v="0"/>
    <s v="MR4H78"/>
    <x v="127"/>
    <n v="3731"/>
    <x v="6"/>
    <x v="0"/>
    <x v="8"/>
    <x v="1"/>
    <x v="1"/>
    <x v="0"/>
  </r>
  <r>
    <n v="2"/>
    <d v="2016-05-09T00:00:00"/>
    <x v="0"/>
    <s v="Interface"/>
    <x v="110"/>
    <n v="115"/>
    <x v="6"/>
    <x v="48"/>
    <x v="2"/>
    <x v="1"/>
    <x v="1"/>
    <x v="0"/>
  </r>
  <r>
    <n v="1"/>
    <d v="2016-05-09T00:00:00"/>
    <x v="0"/>
    <s v="PN81+PCK"/>
    <x v="82"/>
    <n v="1993"/>
    <x v="6"/>
    <x v="49"/>
    <x v="1"/>
    <x v="1"/>
    <x v="1"/>
    <x v="0"/>
  </r>
  <r>
    <n v="1"/>
    <d v="2016-05-10T00:00:00"/>
    <x v="0"/>
    <s v="MRPNCP81"/>
    <x v="128"/>
    <n v="5898"/>
    <x v="6"/>
    <x v="1"/>
    <x v="1"/>
    <x v="1"/>
    <x v="1"/>
    <x v="0"/>
  </r>
  <r>
    <n v="1"/>
    <d v="2016-05-11T00:00:00"/>
    <x v="0"/>
    <s v="MRPNCP81"/>
    <x v="109"/>
    <n v="2571"/>
    <x v="6"/>
    <x v="1"/>
    <x v="1"/>
    <x v="1"/>
    <x v="1"/>
    <x v="0"/>
  </r>
  <r>
    <n v="2"/>
    <d v="2016-05-11T00:00:00"/>
    <x v="0"/>
    <s v="I/F"/>
    <x v="92"/>
    <n v="17"/>
    <x v="6"/>
    <x v="20"/>
    <x v="2"/>
    <x v="1"/>
    <x v="1"/>
    <x v="0"/>
  </r>
  <r>
    <n v="3"/>
    <d v="2016-05-11T00:00:00"/>
    <x v="0"/>
    <s v="MR0S82"/>
    <x v="44"/>
    <n v="1551"/>
    <x v="6"/>
    <x v="12"/>
    <x v="3"/>
    <x v="1"/>
    <x v="1"/>
    <x v="0"/>
  </r>
  <r>
    <n v="1"/>
    <d v="2016-05-12T00:00:00"/>
    <x v="0"/>
    <s v="MR0S82"/>
    <x v="107"/>
    <n v="674"/>
    <x v="6"/>
    <x v="12"/>
    <x v="3"/>
    <x v="1"/>
    <x v="1"/>
    <x v="0"/>
  </r>
  <r>
    <n v="2"/>
    <d v="2016-05-12T00:00:00"/>
    <x v="0"/>
    <s v="MRPNCP69/81"/>
    <x v="114"/>
    <n v="5209"/>
    <x v="6"/>
    <x v="1"/>
    <x v="1"/>
    <x v="1"/>
    <x v="1"/>
    <x v="0"/>
  </r>
  <r>
    <n v="1"/>
    <d v="2016-05-13T00:00:00"/>
    <x v="0"/>
    <s v="PR0S88"/>
    <x v="105"/>
    <n v="38"/>
    <x v="6"/>
    <x v="12"/>
    <x v="3"/>
    <x v="1"/>
    <x v="1"/>
    <x v="0"/>
  </r>
  <r>
    <n v="1"/>
    <d v="2016-05-13T00:00:00"/>
    <x v="0"/>
    <s v="I/FPN81/0S87"/>
    <x v="82"/>
    <n v="82"/>
    <x v="6"/>
    <x v="23"/>
    <x v="2"/>
    <x v="1"/>
    <x v="1"/>
    <x v="0"/>
  </r>
  <r>
    <n v="2"/>
    <d v="2016-05-13T00:00:00"/>
    <x v="0"/>
    <s v="PR0S88/NS53/0S89"/>
    <x v="107"/>
    <n v="2488"/>
    <x v="6"/>
    <x v="12"/>
    <x v="3"/>
    <x v="1"/>
    <x v="1"/>
    <x v="0"/>
  </r>
  <r>
    <n v="3"/>
    <d v="2016-05-13T00:00:00"/>
    <x v="0"/>
    <s v="MRPNCP89"/>
    <x v="109"/>
    <n v="3219"/>
    <x v="6"/>
    <x v="1"/>
    <x v="1"/>
    <x v="1"/>
    <x v="1"/>
    <x v="0"/>
  </r>
  <r>
    <n v="1"/>
    <d v="2016-05-14T00:00:00"/>
    <x v="0"/>
    <s v="MRPNCP89"/>
    <x v="106"/>
    <n v="386"/>
    <x v="6"/>
    <x v="1"/>
    <x v="1"/>
    <x v="1"/>
    <x v="1"/>
    <x v="0"/>
  </r>
  <r>
    <n v="2"/>
    <d v="2016-05-14T00:00:00"/>
    <x v="0"/>
    <s v="MRPXPT90/91"/>
    <x v="129"/>
    <n v="3588"/>
    <x v="6"/>
    <x v="7"/>
    <x v="5"/>
    <x v="1"/>
    <x v="1"/>
    <x v="0"/>
  </r>
  <r>
    <n v="3"/>
    <d v="2016-05-14T00:00:00"/>
    <x v="0"/>
    <s v="MRPNCP[92"/>
    <x v="106"/>
    <n v="2131"/>
    <x v="6"/>
    <x v="1"/>
    <x v="1"/>
    <x v="1"/>
    <x v="1"/>
    <x v="0"/>
  </r>
  <r>
    <n v="1"/>
    <d v="2016-05-15T00:00:00"/>
    <x v="0"/>
    <s v="I/FPN/PCK"/>
    <x v="110"/>
    <n v="68"/>
    <x v="6"/>
    <x v="23"/>
    <x v="2"/>
    <x v="1"/>
    <x v="1"/>
    <x v="0"/>
  </r>
  <r>
    <n v="2"/>
    <d v="2016-05-15T00:00:00"/>
    <x v="0"/>
    <s v="MR4H95/96"/>
    <x v="48"/>
    <n v="3646"/>
    <x v="6"/>
    <x v="0"/>
    <x v="8"/>
    <x v="1"/>
    <x v="1"/>
    <x v="0"/>
  </r>
  <r>
    <n v="1"/>
    <d v="2016-05-15T00:00:00"/>
    <x v="0"/>
    <s v="MRPNCP92"/>
    <x v="106"/>
    <n v="1690"/>
    <x v="6"/>
    <x v="1"/>
    <x v="1"/>
    <x v="1"/>
    <x v="1"/>
    <x v="0"/>
  </r>
  <r>
    <n v="2"/>
    <d v="2016-05-15T00:00:00"/>
    <x v="0"/>
    <s v="I/FPCK/4M"/>
    <x v="82"/>
    <n v="135"/>
    <x v="6"/>
    <x v="23"/>
    <x v="2"/>
    <x v="1"/>
    <x v="1"/>
    <x v="0"/>
  </r>
  <r>
    <n v="1"/>
    <d v="2016-05-16T00:00:00"/>
    <x v="0"/>
    <s v="MR4H97"/>
    <x v="48"/>
    <n v="4488"/>
    <x v="6"/>
    <x v="0"/>
    <x v="8"/>
    <x v="1"/>
    <x v="1"/>
    <x v="0"/>
  </r>
  <r>
    <n v="2"/>
    <d v="2016-05-16T00:00:00"/>
    <x v="0"/>
    <s v="IF 4H/PCK"/>
    <x v="110"/>
    <n v="238"/>
    <x v="6"/>
    <x v="46"/>
    <x v="2"/>
    <x v="1"/>
    <x v="1"/>
    <x v="0"/>
  </r>
  <r>
    <n v="1"/>
    <d v="2016-05-16T00:00:00"/>
    <x v="0"/>
    <s v="MRPNCP92"/>
    <x v="106"/>
    <n v="103"/>
    <x v="6"/>
    <x v="1"/>
    <x v="1"/>
    <x v="1"/>
    <x v="1"/>
    <x v="0"/>
  </r>
  <r>
    <n v="1"/>
    <d v="2016-05-17T00:00:00"/>
    <x v="0"/>
    <s v="I/FPN/0SKO103"/>
    <x v="105"/>
    <n v="40"/>
    <x v="6"/>
    <x v="23"/>
    <x v="2"/>
    <x v="1"/>
    <x v="1"/>
    <x v="0"/>
  </r>
  <r>
    <n v="1"/>
    <d v="2016-05-17T00:00:00"/>
    <x v="0"/>
    <s v="MRPNCP81"/>
    <x v="130"/>
    <n v="982"/>
    <x v="6"/>
    <x v="1"/>
    <x v="1"/>
    <x v="1"/>
    <x v="1"/>
    <x v="0"/>
  </r>
  <r>
    <n v="2"/>
    <d v="2016-05-17T00:00:00"/>
    <x v="0"/>
    <s v="MRPNCP88"/>
    <x v="106"/>
    <n v="3202"/>
    <x v="6"/>
    <x v="1"/>
    <x v="1"/>
    <x v="1"/>
    <x v="1"/>
    <x v="0"/>
  </r>
  <r>
    <n v="3"/>
    <d v="2016-05-17T00:00:00"/>
    <x v="0"/>
    <s v="MR0S103"/>
    <x v="107"/>
    <n v="768"/>
    <x v="6"/>
    <x v="12"/>
    <x v="3"/>
    <x v="1"/>
    <x v="1"/>
    <x v="0"/>
  </r>
  <r>
    <n v="1"/>
    <d v="2016-05-18T00:00:00"/>
    <x v="0"/>
    <s v="I/F"/>
    <x v="105"/>
    <n v="34"/>
    <x v="6"/>
    <x v="20"/>
    <x v="2"/>
    <x v="1"/>
    <x v="1"/>
    <x v="0"/>
  </r>
  <r>
    <n v="1"/>
    <d v="2016-05-18T00:00:00"/>
    <x v="0"/>
    <s v="MR0S103"/>
    <x v="107"/>
    <n v="801"/>
    <x v="6"/>
    <x v="12"/>
    <x v="3"/>
    <x v="1"/>
    <x v="1"/>
    <x v="0"/>
  </r>
  <r>
    <n v="2"/>
    <d v="2016-05-18T00:00:00"/>
    <x v="0"/>
    <s v="MR0S103"/>
    <x v="107"/>
    <n v="640"/>
    <x v="6"/>
    <x v="12"/>
    <x v="3"/>
    <x v="1"/>
    <x v="1"/>
    <x v="0"/>
  </r>
  <r>
    <n v="3"/>
    <d v="2016-05-18T00:00:00"/>
    <x v="0"/>
    <s v="MRPN88"/>
    <x v="106"/>
    <n v="849"/>
    <x v="6"/>
    <x v="1"/>
    <x v="1"/>
    <x v="1"/>
    <x v="1"/>
    <x v="0"/>
  </r>
  <r>
    <n v="1"/>
    <d v="2016-05-19T00:00:00"/>
    <x v="0"/>
    <s v="I/F"/>
    <x v="105"/>
    <n v="23"/>
    <x v="6"/>
    <x v="20"/>
    <x v="2"/>
    <x v="1"/>
    <x v="1"/>
    <x v="0"/>
  </r>
  <r>
    <n v="1"/>
    <d v="2016-05-19T00:00:00"/>
    <x v="0"/>
    <s v="i/f"/>
    <x v="131"/>
    <n v="59"/>
    <x v="6"/>
    <x v="20"/>
    <x v="2"/>
    <x v="1"/>
    <x v="1"/>
    <x v="0"/>
  </r>
  <r>
    <n v="2"/>
    <d v="2016-05-19T00:00:00"/>
    <x v="0"/>
    <s v="DTSKO6"/>
    <x v="132"/>
    <n v="4184"/>
    <x v="6"/>
    <x v="11"/>
    <x v="3"/>
    <x v="1"/>
    <x v="1"/>
    <x v="0"/>
  </r>
  <r>
    <n v="3"/>
    <d v="2016-05-19T00:00:00"/>
    <x v="0"/>
    <s v="MR-PNCP-108"/>
    <x v="131"/>
    <n v="2279"/>
    <x v="6"/>
    <x v="50"/>
    <x v="1"/>
    <x v="1"/>
    <x v="1"/>
    <x v="0"/>
  </r>
  <r>
    <n v="1"/>
    <d v="2016-05-20T00:00:00"/>
    <x v="0"/>
    <s v="MR-PNCP-108"/>
    <x v="133"/>
    <n v="4265"/>
    <x v="6"/>
    <x v="50"/>
    <x v="1"/>
    <x v="1"/>
    <x v="1"/>
    <x v="0"/>
  </r>
  <r>
    <n v="2"/>
    <d v="2016-05-20T00:00:00"/>
    <x v="0"/>
    <s v="MR-PXPT-109"/>
    <x v="134"/>
    <n v="1918"/>
    <x v="6"/>
    <x v="50"/>
    <x v="1"/>
    <x v="1"/>
    <x v="1"/>
    <x v="0"/>
  </r>
  <r>
    <n v="1"/>
    <d v="2016-05-03T00:00:00"/>
    <x v="0"/>
    <s v="MR4H26"/>
    <x v="101"/>
    <n v="47"/>
    <x v="7"/>
    <x v="0"/>
    <x v="0"/>
    <x v="1"/>
    <x v="1"/>
    <x v="0"/>
  </r>
  <r>
    <n v="1"/>
    <d v="2016-05-07T00:00:00"/>
    <x v="0"/>
    <s v="MR4H26"/>
    <x v="101"/>
    <n v="3098"/>
    <x v="7"/>
    <x v="0"/>
    <x v="0"/>
    <x v="1"/>
    <x v="1"/>
    <x v="0"/>
  </r>
  <r>
    <n v="2"/>
    <d v="2016-05-07T00:00:00"/>
    <x v="0"/>
    <s v="MR4H26"/>
    <x v="97"/>
    <n v="3930"/>
    <x v="7"/>
    <x v="0"/>
    <x v="0"/>
    <x v="1"/>
    <x v="1"/>
    <x v="0"/>
  </r>
  <r>
    <n v="3"/>
    <d v="2016-05-07T00:00:00"/>
    <x v="0"/>
    <s v="MRPCK27"/>
    <x v="59"/>
    <n v="20"/>
    <x v="7"/>
    <x v="4"/>
    <x v="3"/>
    <x v="1"/>
    <x v="1"/>
    <x v="0"/>
  </r>
  <r>
    <n v="4"/>
    <d v="2016-05-07T00:00:00"/>
    <x v="0"/>
    <s v="MRPCK28"/>
    <x v="59"/>
    <n v="57"/>
    <x v="7"/>
    <x v="4"/>
    <x v="3"/>
    <x v="1"/>
    <x v="1"/>
    <x v="0"/>
  </r>
  <r>
    <n v="5"/>
    <d v="2016-05-07T00:00:00"/>
    <x v="0"/>
    <s v="MRNS29"/>
    <x v="59"/>
    <n v="40"/>
    <x v="7"/>
    <x v="3"/>
    <x v="3"/>
    <x v="1"/>
    <x v="1"/>
    <x v="0"/>
  </r>
  <r>
    <n v="1"/>
    <d v="2016-05-08T00:00:00"/>
    <x v="0"/>
    <s v="MRNS29"/>
    <x v="59"/>
    <n v="1285"/>
    <x v="7"/>
    <x v="3"/>
    <x v="3"/>
    <x v="1"/>
    <x v="1"/>
    <x v="0"/>
  </r>
  <r>
    <n v="2"/>
    <d v="2016-05-08T00:00:00"/>
    <x v="0"/>
    <s v="MRPCK30"/>
    <x v="59"/>
    <n v="71"/>
    <x v="7"/>
    <x v="4"/>
    <x v="3"/>
    <x v="1"/>
    <x v="1"/>
    <x v="0"/>
  </r>
  <r>
    <n v="3"/>
    <d v="2016-05-08T00:00:00"/>
    <x v="0"/>
    <s v="MR4H31"/>
    <x v="101"/>
    <n v="505"/>
    <x v="7"/>
    <x v="0"/>
    <x v="0"/>
    <x v="1"/>
    <x v="1"/>
    <x v="0"/>
  </r>
  <r>
    <n v="1"/>
    <d v="2016-05-09T00:00:00"/>
    <x v="0"/>
    <s v="MR4H31"/>
    <x v="92"/>
    <n v="56"/>
    <x v="7"/>
    <x v="0"/>
    <x v="0"/>
    <x v="1"/>
    <x v="1"/>
    <x v="0"/>
  </r>
  <r>
    <n v="1"/>
    <d v="2016-05-16T00:00:00"/>
    <x v="0"/>
    <s v="MR4H31"/>
    <x v="92"/>
    <n v="3520"/>
    <x v="7"/>
    <x v="0"/>
    <x v="0"/>
    <x v="1"/>
    <x v="1"/>
    <x v="0"/>
  </r>
  <r>
    <n v="2"/>
    <d v="2016-05-16T00:00:00"/>
    <x v="0"/>
    <s v="MR4H31"/>
    <x v="97"/>
    <n v="1563"/>
    <x v="7"/>
    <x v="0"/>
    <x v="0"/>
    <x v="1"/>
    <x v="1"/>
    <x v="0"/>
  </r>
  <r>
    <n v="1"/>
    <d v="2016-05-17T00:00:00"/>
    <x v="0"/>
    <s v="MR4H31"/>
    <x v="97"/>
    <n v="1936"/>
    <x v="7"/>
    <x v="0"/>
    <x v="0"/>
    <x v="1"/>
    <x v="1"/>
    <x v="0"/>
  </r>
  <r>
    <n v="2"/>
    <d v="2016-05-17T00:00:00"/>
    <x v="0"/>
    <s v="MRPCK32"/>
    <x v="32"/>
    <n v="18"/>
    <x v="7"/>
    <x v="4"/>
    <x v="3"/>
    <x v="1"/>
    <x v="1"/>
    <x v="0"/>
  </r>
  <r>
    <n v="3"/>
    <d v="2016-05-17T00:00:00"/>
    <x v="0"/>
    <s v="MRPCK33"/>
    <x v="32"/>
    <n v="53"/>
    <x v="7"/>
    <x v="4"/>
    <x v="3"/>
    <x v="1"/>
    <x v="1"/>
    <x v="0"/>
  </r>
  <r>
    <n v="4"/>
    <d v="2016-05-17T00:00:00"/>
    <x v="0"/>
    <s v="MRNS34"/>
    <x v="32"/>
    <n v="1796"/>
    <x v="7"/>
    <x v="3"/>
    <x v="3"/>
    <x v="1"/>
    <x v="1"/>
    <x v="0"/>
  </r>
  <r>
    <n v="5"/>
    <d v="2016-05-17T00:00:00"/>
    <x v="0"/>
    <s v="MRPCK35"/>
    <x v="32"/>
    <n v="76"/>
    <x v="7"/>
    <x v="4"/>
    <x v="3"/>
    <x v="1"/>
    <x v="1"/>
    <x v="0"/>
  </r>
  <r>
    <n v="6"/>
    <d v="2016-05-17T00:00:00"/>
    <x v="0"/>
    <s v="MR4H36"/>
    <x v="92"/>
    <n v="90"/>
    <x v="7"/>
    <x v="0"/>
    <x v="0"/>
    <x v="1"/>
    <x v="1"/>
    <x v="0"/>
  </r>
  <r>
    <n v="1"/>
    <d v="2016-05-19T00:00:00"/>
    <x v="0"/>
    <s v="MR4H36"/>
    <x v="101"/>
    <n v="33"/>
    <x v="7"/>
    <x v="0"/>
    <x v="0"/>
    <x v="1"/>
    <x v="1"/>
    <x v="0"/>
  </r>
  <r>
    <n v="1"/>
    <d v="2016-05-03T00:00:00"/>
    <x v="0"/>
    <s v="MR4H43"/>
    <x v="123"/>
    <n v="768"/>
    <x v="8"/>
    <x v="0"/>
    <x v="0"/>
    <x v="1"/>
    <x v="1"/>
    <x v="0"/>
  </r>
  <r>
    <n v="2"/>
    <d v="2016-05-03T00:00:00"/>
    <x v="0"/>
    <s v="MRPCK24"/>
    <x v="121"/>
    <n v="127"/>
    <x v="8"/>
    <x v="4"/>
    <x v="3"/>
    <x v="1"/>
    <x v="1"/>
    <x v="0"/>
  </r>
  <r>
    <n v="3"/>
    <d v="2016-05-03T00:00:00"/>
    <x v="0"/>
    <s v="MR4M25"/>
    <x v="118"/>
    <n v="995"/>
    <x v="8"/>
    <x v="8"/>
    <x v="6"/>
    <x v="1"/>
    <x v="1"/>
    <x v="0"/>
  </r>
  <r>
    <n v="4"/>
    <d v="2016-05-03T00:00:00"/>
    <x v="0"/>
    <s v="MR4M26"/>
    <x v="118"/>
    <n v="464"/>
    <x v="8"/>
    <x v="8"/>
    <x v="6"/>
    <x v="1"/>
    <x v="1"/>
    <x v="0"/>
  </r>
  <r>
    <n v="5"/>
    <d v="2016-05-03T00:00:00"/>
    <x v="0"/>
    <s v="MR4M26"/>
    <x v="120"/>
    <n v="757"/>
    <x v="8"/>
    <x v="8"/>
    <x v="6"/>
    <x v="1"/>
    <x v="1"/>
    <x v="0"/>
  </r>
  <r>
    <n v="1"/>
    <d v="2016-05-04T00:00:00"/>
    <x v="0"/>
    <s v="MR4M26"/>
    <x v="120"/>
    <n v="973"/>
    <x v="8"/>
    <x v="8"/>
    <x v="6"/>
    <x v="1"/>
    <x v="1"/>
    <x v="0"/>
  </r>
  <r>
    <n v="2"/>
    <d v="2016-05-04T00:00:00"/>
    <x v="0"/>
    <s v="MR4M27"/>
    <x v="120"/>
    <n v="244"/>
    <x v="8"/>
    <x v="8"/>
    <x v="6"/>
    <x v="1"/>
    <x v="1"/>
    <x v="0"/>
  </r>
  <r>
    <n v="3"/>
    <d v="2016-05-04T00:00:00"/>
    <x v="0"/>
    <s v="MRPCK28"/>
    <x v="121"/>
    <n v="74"/>
    <x v="8"/>
    <x v="4"/>
    <x v="3"/>
    <x v="1"/>
    <x v="1"/>
    <x v="0"/>
  </r>
  <r>
    <n v="4"/>
    <d v="2016-05-04T00:00:00"/>
    <x v="0"/>
    <s v="MRNS29"/>
    <x v="121"/>
    <n v="219"/>
    <x v="8"/>
    <x v="3"/>
    <x v="3"/>
    <x v="1"/>
    <x v="1"/>
    <x v="0"/>
  </r>
  <r>
    <n v="1"/>
    <d v="2016-05-06T00:00:00"/>
    <x v="0"/>
    <s v="MRNS29"/>
    <x v="117"/>
    <n v="29"/>
    <x v="8"/>
    <x v="3"/>
    <x v="3"/>
    <x v="1"/>
    <x v="1"/>
    <x v="0"/>
  </r>
  <r>
    <n v="1"/>
    <d v="2016-05-09T00:00:00"/>
    <x v="0"/>
    <s v="MRNS29"/>
    <x v="117"/>
    <n v="742"/>
    <x v="8"/>
    <x v="3"/>
    <x v="3"/>
    <x v="1"/>
    <x v="1"/>
    <x v="0"/>
  </r>
  <r>
    <n v="2"/>
    <d v="2016-05-09T00:00:00"/>
    <x v="0"/>
    <s v="MRPCK30"/>
    <x v="117"/>
    <n v="22"/>
    <x v="8"/>
    <x v="4"/>
    <x v="3"/>
    <x v="1"/>
    <x v="1"/>
    <x v="0"/>
  </r>
  <r>
    <n v="3"/>
    <d v="2016-05-09T00:00:00"/>
    <x v="0"/>
    <s v="MRNS31"/>
    <x v="117"/>
    <n v="1136"/>
    <x v="8"/>
    <x v="3"/>
    <x v="3"/>
    <x v="1"/>
    <x v="1"/>
    <x v="0"/>
  </r>
  <r>
    <n v="4"/>
    <d v="2016-05-09T00:00:00"/>
    <x v="0"/>
    <s v="MRPCK32"/>
    <x v="117"/>
    <n v="70"/>
    <x v="8"/>
    <x v="4"/>
    <x v="3"/>
    <x v="1"/>
    <x v="1"/>
    <x v="0"/>
  </r>
  <r>
    <n v="5"/>
    <d v="2016-05-09T00:00:00"/>
    <x v="0"/>
    <s v="MR4H33"/>
    <x v="123"/>
    <n v="511"/>
    <x v="8"/>
    <x v="0"/>
    <x v="0"/>
    <x v="1"/>
    <x v="1"/>
    <x v="0"/>
  </r>
  <r>
    <n v="1"/>
    <d v="2016-05-10T00:00:00"/>
    <x v="0"/>
    <s v="MR4H33"/>
    <x v="123"/>
    <n v="2032"/>
    <x v="8"/>
    <x v="0"/>
    <x v="0"/>
    <x v="1"/>
    <x v="1"/>
    <x v="0"/>
  </r>
  <r>
    <n v="2"/>
    <d v="2016-05-10T00:00:00"/>
    <x v="0"/>
    <s v="MR4H33"/>
    <x v="108"/>
    <n v="2153"/>
    <x v="8"/>
    <x v="0"/>
    <x v="0"/>
    <x v="1"/>
    <x v="1"/>
    <x v="0"/>
  </r>
  <r>
    <n v="1"/>
    <d v="2016-05-11T00:00:00"/>
    <x v="0"/>
    <s v="MR4H33"/>
    <x v="108"/>
    <n v="797"/>
    <x v="8"/>
    <x v="0"/>
    <x v="0"/>
    <x v="1"/>
    <x v="1"/>
    <x v="0"/>
  </r>
  <r>
    <n v="2"/>
    <d v="2016-05-11T00:00:00"/>
    <x v="0"/>
    <s v="MRPCK34"/>
    <x v="121"/>
    <n v="132"/>
    <x v="8"/>
    <x v="4"/>
    <x v="3"/>
    <x v="1"/>
    <x v="1"/>
    <x v="0"/>
  </r>
  <r>
    <n v="3"/>
    <d v="2016-05-11T00:00:00"/>
    <x v="0"/>
    <s v="MR4M35"/>
    <x v="120"/>
    <n v="1168"/>
    <x v="8"/>
    <x v="8"/>
    <x v="6"/>
    <x v="1"/>
    <x v="1"/>
    <x v="0"/>
  </r>
  <r>
    <n v="4"/>
    <d v="2016-05-11T00:00:00"/>
    <x v="0"/>
    <s v="MR4M35"/>
    <x v="118"/>
    <n v="1613"/>
    <x v="8"/>
    <x v="8"/>
    <x v="6"/>
    <x v="1"/>
    <x v="1"/>
    <x v="0"/>
  </r>
  <r>
    <n v="1"/>
    <d v="2016-05-12T00:00:00"/>
    <x v="0"/>
    <s v="MR4M35"/>
    <x v="118"/>
    <n v="461"/>
    <x v="8"/>
    <x v="8"/>
    <x v="6"/>
    <x v="1"/>
    <x v="1"/>
    <x v="0"/>
  </r>
  <r>
    <n v="2"/>
    <d v="2016-05-12T00:00:00"/>
    <x v="0"/>
    <s v="MRPCK36"/>
    <x v="121"/>
    <n v="121"/>
    <x v="8"/>
    <x v="4"/>
    <x v="3"/>
    <x v="1"/>
    <x v="1"/>
    <x v="0"/>
  </r>
  <r>
    <n v="1"/>
    <d v="2016-05-16T00:00:00"/>
    <x v="0"/>
    <s v="MR4H37"/>
    <x v="116"/>
    <n v="31"/>
    <x v="8"/>
    <x v="0"/>
    <x v="0"/>
    <x v="1"/>
    <x v="1"/>
    <x v="0"/>
  </r>
  <r>
    <n v="1"/>
    <d v="2016-05-20T00:00:00"/>
    <x v="0"/>
    <s v="MR4H-37"/>
    <x v="116"/>
    <n v="766"/>
    <x v="8"/>
    <x v="0"/>
    <x v="0"/>
    <x v="1"/>
    <x v="1"/>
    <x v="0"/>
  </r>
  <r>
    <n v="2"/>
    <d v="2016-05-20T00:00:00"/>
    <x v="0"/>
    <s v="MRPCK-38,39,MRNS-40,MRPCK-41"/>
    <x v="117"/>
    <n v="775"/>
    <x v="8"/>
    <x v="4"/>
    <x v="3"/>
    <x v="1"/>
    <x v="1"/>
    <x v="0"/>
  </r>
  <r>
    <n v="3"/>
    <d v="2016-05-20T00:00:00"/>
    <x v="0"/>
    <s v="MR4M-42"/>
    <x v="118"/>
    <n v="1723"/>
    <x v="8"/>
    <x v="8"/>
    <x v="6"/>
    <x v="1"/>
    <x v="1"/>
    <x v="0"/>
  </r>
  <r>
    <n v="4"/>
    <d v="2016-05-20T00:00:00"/>
    <x v="0"/>
    <s v="MR4M-42"/>
    <x v="120"/>
    <n v="885"/>
    <x v="8"/>
    <x v="8"/>
    <x v="6"/>
    <x v="1"/>
    <x v="1"/>
    <x v="0"/>
  </r>
  <r>
    <n v="1"/>
    <d v="2016-05-21T00:00:00"/>
    <x v="0"/>
    <s v="MR4H113"/>
    <x v="70"/>
    <n v="3349"/>
    <x v="1"/>
    <x v="0"/>
    <x v="8"/>
    <x v="1"/>
    <x v="1"/>
    <x v="0"/>
  </r>
  <r>
    <n v="2"/>
    <d v="2016-05-21T00:00:00"/>
    <x v="0"/>
    <s v="MR4H114"/>
    <x v="70"/>
    <n v="3082"/>
    <x v="1"/>
    <x v="0"/>
    <x v="8"/>
    <x v="1"/>
    <x v="1"/>
    <x v="0"/>
  </r>
  <r>
    <n v="1"/>
    <d v="2016-05-21T00:00:00"/>
    <x v="2"/>
    <s v="PRA117"/>
    <x v="62"/>
    <n v="3253"/>
    <x v="2"/>
    <x v="10"/>
    <x v="4"/>
    <x v="1"/>
    <x v="1"/>
    <x v="0"/>
  </r>
  <r>
    <n v="2"/>
    <d v="2016-05-21T00:00:00"/>
    <x v="2"/>
    <s v="PRA121"/>
    <x v="62"/>
    <n v="2763"/>
    <x v="2"/>
    <x v="10"/>
    <x v="4"/>
    <x v="1"/>
    <x v="1"/>
    <x v="0"/>
  </r>
  <r>
    <n v="1"/>
    <d v="2016-05-22T00:00:00"/>
    <x v="0"/>
    <s v="MR4H114"/>
    <x v="70"/>
    <n v="1481"/>
    <x v="1"/>
    <x v="0"/>
    <x v="8"/>
    <x v="1"/>
    <x v="1"/>
    <x v="0"/>
  </r>
  <r>
    <n v="2"/>
    <d v="2016-05-22T00:00:00"/>
    <x v="0"/>
    <s v="MRPCK115"/>
    <x v="13"/>
    <n v="64"/>
    <x v="1"/>
    <x v="4"/>
    <x v="3"/>
    <x v="1"/>
    <x v="1"/>
    <x v="0"/>
  </r>
  <r>
    <n v="3"/>
    <d v="2016-05-22T00:00:00"/>
    <x v="0"/>
    <s v="MRNS116"/>
    <x v="13"/>
    <n v="11"/>
    <x v="1"/>
    <x v="3"/>
    <x v="3"/>
    <x v="1"/>
    <x v="1"/>
    <x v="0"/>
  </r>
  <r>
    <n v="1"/>
    <d v="2016-05-22T00:00:00"/>
    <x v="2"/>
    <s v="PRA121"/>
    <x v="62"/>
    <n v="216"/>
    <x v="2"/>
    <x v="10"/>
    <x v="4"/>
    <x v="1"/>
    <x v="1"/>
    <x v="0"/>
  </r>
  <r>
    <n v="2"/>
    <d v="2016-05-22T00:00:00"/>
    <x v="2"/>
    <s v="PRA121"/>
    <x v="69"/>
    <n v="6461"/>
    <x v="2"/>
    <x v="10"/>
    <x v="4"/>
    <x v="1"/>
    <x v="1"/>
    <x v="0"/>
  </r>
  <r>
    <n v="3"/>
    <d v="2016-05-22T00:00:00"/>
    <x v="2"/>
    <s v="PRA121"/>
    <x v="67"/>
    <n v="266"/>
    <x v="2"/>
    <x v="10"/>
    <x v="4"/>
    <x v="1"/>
    <x v="1"/>
    <x v="0"/>
  </r>
  <r>
    <n v="1"/>
    <d v="2016-05-22T00:00:00"/>
    <x v="0"/>
    <s v="MRPNCP117"/>
    <x v="61"/>
    <n v="230"/>
    <x v="3"/>
    <x v="1"/>
    <x v="1"/>
    <x v="1"/>
    <x v="1"/>
    <x v="0"/>
  </r>
  <r>
    <n v="1"/>
    <d v="2016-05-23T00:00:00"/>
    <x v="2"/>
    <s v="PRA121"/>
    <x v="67"/>
    <n v="502"/>
    <x v="2"/>
    <x v="10"/>
    <x v="4"/>
    <x v="1"/>
    <x v="1"/>
    <x v="0"/>
  </r>
  <r>
    <n v="2"/>
    <d v="2016-05-23T00:00:00"/>
    <x v="2"/>
    <s v="PRA124"/>
    <x v="67"/>
    <n v="1185"/>
    <x v="2"/>
    <x v="10"/>
    <x v="4"/>
    <x v="1"/>
    <x v="1"/>
    <x v="0"/>
  </r>
  <r>
    <n v="1"/>
    <d v="2016-05-23T00:00:00"/>
    <x v="0"/>
    <s v="MRPNCP117"/>
    <x v="61"/>
    <n v="28"/>
    <x v="3"/>
    <x v="1"/>
    <x v="1"/>
    <x v="1"/>
    <x v="1"/>
    <x v="0"/>
  </r>
  <r>
    <n v="1"/>
    <d v="2016-05-24T00:00:00"/>
    <x v="0"/>
    <s v="MRNS118/MRPCK119"/>
    <x v="13"/>
    <n v="157"/>
    <x v="1"/>
    <x v="3"/>
    <x v="3"/>
    <x v="1"/>
    <x v="1"/>
    <x v="0"/>
  </r>
  <r>
    <n v="2"/>
    <d v="2016-05-24T00:00:00"/>
    <x v="0"/>
    <s v="MR4M120"/>
    <x v="66"/>
    <n v="5596"/>
    <x v="1"/>
    <x v="8"/>
    <x v="7"/>
    <x v="1"/>
    <x v="1"/>
    <x v="0"/>
  </r>
  <r>
    <n v="3"/>
    <d v="2016-05-24T00:00:00"/>
    <x v="0"/>
    <s v="MR4M120"/>
    <x v="32"/>
    <n v="1125"/>
    <x v="1"/>
    <x v="8"/>
    <x v="7"/>
    <x v="1"/>
    <x v="1"/>
    <x v="0"/>
  </r>
  <r>
    <n v="4"/>
    <d v="2016-05-24T00:00:00"/>
    <x v="0"/>
    <s v="MR4M121"/>
    <x v="32"/>
    <n v="2195"/>
    <x v="1"/>
    <x v="8"/>
    <x v="7"/>
    <x v="1"/>
    <x v="1"/>
    <x v="0"/>
  </r>
  <r>
    <n v="5"/>
    <d v="2016-05-24T00:00:00"/>
    <x v="0"/>
    <s v="MR4M121"/>
    <x v="68"/>
    <n v="3498"/>
    <x v="1"/>
    <x v="8"/>
    <x v="7"/>
    <x v="1"/>
    <x v="1"/>
    <x v="0"/>
  </r>
  <r>
    <n v="1"/>
    <d v="2016-05-24T00:00:00"/>
    <x v="2"/>
    <s v="PR4M105"/>
    <x v="98"/>
    <n v="674"/>
    <x v="5"/>
    <x v="8"/>
    <x v="7"/>
    <x v="1"/>
    <x v="1"/>
    <x v="0"/>
  </r>
  <r>
    <n v="2"/>
    <d v="2016-05-24T00:00:00"/>
    <x v="2"/>
    <s v="PR4M113"/>
    <x v="98"/>
    <n v="285"/>
    <x v="5"/>
    <x v="8"/>
    <x v="7"/>
    <x v="1"/>
    <x v="1"/>
    <x v="0"/>
  </r>
  <r>
    <n v="3"/>
    <d v="2016-05-24T00:00:00"/>
    <x v="2"/>
    <s v="PR4M113"/>
    <x v="92"/>
    <n v="2787"/>
    <x v="5"/>
    <x v="8"/>
    <x v="7"/>
    <x v="1"/>
    <x v="1"/>
    <x v="0"/>
  </r>
  <r>
    <n v="4"/>
    <d v="2016-05-24T00:00:00"/>
    <x v="2"/>
    <s v="PRPCK126"/>
    <x v="32"/>
    <n v="223"/>
    <x v="5"/>
    <x v="4"/>
    <x v="3"/>
    <x v="1"/>
    <x v="1"/>
    <x v="0"/>
  </r>
  <r>
    <n v="5"/>
    <d v="2016-05-24T00:00:00"/>
    <x v="2"/>
    <s v="PR4H91 LF"/>
    <x v="66"/>
    <n v="37"/>
    <x v="5"/>
    <x v="0"/>
    <x v="8"/>
    <x v="1"/>
    <x v="1"/>
    <x v="0"/>
  </r>
  <r>
    <n v="6"/>
    <d v="2016-05-24T00:00:00"/>
    <x v="2"/>
    <s v="PR4H91 LF"/>
    <x v="60"/>
    <n v="161"/>
    <x v="5"/>
    <x v="0"/>
    <x v="8"/>
    <x v="1"/>
    <x v="1"/>
    <x v="0"/>
  </r>
  <r>
    <n v="1"/>
    <d v="2016-05-24T00:00:00"/>
    <x v="2"/>
    <s v="PRA124"/>
    <x v="67"/>
    <n v="3087"/>
    <x v="2"/>
    <x v="10"/>
    <x v="4"/>
    <x v="1"/>
    <x v="1"/>
    <x v="0"/>
  </r>
  <r>
    <n v="1"/>
    <d v="2016-05-24T00:00:00"/>
    <x v="0"/>
    <s v="LF+ I/F"/>
    <x v="58"/>
    <n v="107"/>
    <x v="3"/>
    <x v="51"/>
    <x v="1"/>
    <x v="1"/>
    <x v="1"/>
    <x v="0"/>
  </r>
  <r>
    <n v="1"/>
    <d v="2016-05-25T00:00:00"/>
    <x v="0"/>
    <s v="MR4M121"/>
    <x v="68"/>
    <n v="492"/>
    <x v="1"/>
    <x v="8"/>
    <x v="7"/>
    <x v="1"/>
    <x v="1"/>
    <x v="0"/>
  </r>
  <r>
    <n v="2"/>
    <d v="2016-05-25T00:00:00"/>
    <x v="0"/>
    <s v="MR4M121"/>
    <x v="32"/>
    <n v="3144"/>
    <x v="1"/>
    <x v="8"/>
    <x v="7"/>
    <x v="1"/>
    <x v="1"/>
    <x v="0"/>
  </r>
  <r>
    <n v="3"/>
    <d v="2016-05-25T00:00:00"/>
    <x v="0"/>
    <s v="MR4H124"/>
    <x v="92"/>
    <n v="3855"/>
    <x v="1"/>
    <x v="0"/>
    <x v="8"/>
    <x v="1"/>
    <x v="1"/>
    <x v="0"/>
  </r>
  <r>
    <n v="1"/>
    <d v="2016-05-25T00:00:00"/>
    <x v="0"/>
    <s v="MR4H91 LF"/>
    <x v="60"/>
    <n v="384"/>
    <x v="5"/>
    <x v="0"/>
    <x v="8"/>
    <x v="1"/>
    <x v="1"/>
    <x v="0"/>
  </r>
  <r>
    <n v="2"/>
    <d v="2016-05-25T00:00:00"/>
    <x v="0"/>
    <s v="MR4H127"/>
    <x v="60"/>
    <n v="2427"/>
    <x v="5"/>
    <x v="0"/>
    <x v="8"/>
    <x v="1"/>
    <x v="1"/>
    <x v="0"/>
  </r>
  <r>
    <n v="3"/>
    <d v="2016-05-25T00:00:00"/>
    <x v="0"/>
    <s v="MR4H127"/>
    <x v="66"/>
    <n v="1654"/>
    <x v="5"/>
    <x v="0"/>
    <x v="8"/>
    <x v="1"/>
    <x v="1"/>
    <x v="0"/>
  </r>
  <r>
    <n v="1"/>
    <d v="2016-05-25T00:00:00"/>
    <x v="0"/>
    <s v="Line flush"/>
    <x v="58"/>
    <n v="31"/>
    <x v="3"/>
    <x v="21"/>
    <x v="1"/>
    <x v="1"/>
    <x v="1"/>
    <x v="0"/>
  </r>
  <r>
    <n v="1"/>
    <d v="2016-05-26T00:00:00"/>
    <x v="0"/>
    <s v="MR0S126"/>
    <x v="51"/>
    <n v="322"/>
    <x v="1"/>
    <x v="12"/>
    <x v="3"/>
    <x v="1"/>
    <x v="1"/>
    <x v="0"/>
  </r>
  <r>
    <n v="2"/>
    <d v="2016-05-26T00:00:00"/>
    <x v="0"/>
    <s v="MRA127"/>
    <x v="60"/>
    <n v="6506"/>
    <x v="1"/>
    <x v="10"/>
    <x v="4"/>
    <x v="1"/>
    <x v="1"/>
    <x v="0"/>
  </r>
  <r>
    <n v="1"/>
    <d v="2016-05-26T00:00:00"/>
    <x v="2"/>
    <s v="PR4H127"/>
    <x v="66"/>
    <n v="1513"/>
    <x v="5"/>
    <x v="0"/>
    <x v="8"/>
    <x v="1"/>
    <x v="1"/>
    <x v="0"/>
  </r>
  <r>
    <n v="2"/>
    <d v="2016-05-26T00:00:00"/>
    <x v="2"/>
    <s v="PR4H127"/>
    <x v="68"/>
    <n v="620"/>
    <x v="5"/>
    <x v="0"/>
    <x v="8"/>
    <x v="1"/>
    <x v="1"/>
    <x v="0"/>
  </r>
  <r>
    <n v="1"/>
    <d v="2016-05-26T00:00:00"/>
    <x v="0"/>
    <s v="Line flush"/>
    <x v="58"/>
    <n v="12"/>
    <x v="3"/>
    <x v="21"/>
    <x v="1"/>
    <x v="1"/>
    <x v="1"/>
    <x v="0"/>
  </r>
  <r>
    <n v="2"/>
    <d v="2016-05-26T00:00:00"/>
    <x v="0"/>
    <s v="Line flush FROM TK16"/>
    <x v="58"/>
    <n v="61"/>
    <x v="3"/>
    <x v="21"/>
    <x v="1"/>
    <x v="1"/>
    <x v="1"/>
    <x v="0"/>
  </r>
  <r>
    <n v="1"/>
    <d v="2016-05-27T00:00:00"/>
    <x v="0"/>
    <s v="MRA127"/>
    <x v="60"/>
    <n v="890"/>
    <x v="1"/>
    <x v="10"/>
    <x v="4"/>
    <x v="1"/>
    <x v="1"/>
    <x v="0"/>
  </r>
  <r>
    <n v="2"/>
    <d v="2016-05-27T00:00:00"/>
    <x v="0"/>
    <s v="MRA128"/>
    <x v="60"/>
    <n v="4803"/>
    <x v="1"/>
    <x v="10"/>
    <x v="4"/>
    <x v="1"/>
    <x v="1"/>
    <x v="0"/>
  </r>
  <r>
    <n v="3"/>
    <d v="2016-05-27T00:00:00"/>
    <x v="0"/>
    <s v="DOWN /Grade"/>
    <x v="51"/>
    <n v="34"/>
    <x v="1"/>
    <x v="35"/>
    <x v="3"/>
    <x v="1"/>
    <x v="1"/>
    <x v="0"/>
  </r>
  <r>
    <n v="4"/>
    <d v="2016-05-27T00:00:00"/>
    <x v="0"/>
    <s v="MR0S129"/>
    <x v="51"/>
    <n v="124"/>
    <x v="1"/>
    <x v="12"/>
    <x v="3"/>
    <x v="1"/>
    <x v="1"/>
    <x v="0"/>
  </r>
  <r>
    <n v="1"/>
    <d v="2016-05-27T00:00:00"/>
    <x v="2"/>
    <s v="PR4H127"/>
    <x v="68"/>
    <n v="2634"/>
    <x v="5"/>
    <x v="0"/>
    <x v="8"/>
    <x v="1"/>
    <x v="1"/>
    <x v="0"/>
  </r>
  <r>
    <n v="2"/>
    <d v="2016-05-27T00:00:00"/>
    <x v="2"/>
    <s v="PR4H127"/>
    <x v="63"/>
    <n v="520"/>
    <x v="5"/>
    <x v="0"/>
    <x v="8"/>
    <x v="1"/>
    <x v="1"/>
    <x v="0"/>
  </r>
  <r>
    <n v="3"/>
    <d v="2016-05-27T00:00:00"/>
    <x v="2"/>
    <s v="PR4H133"/>
    <x v="63"/>
    <n v="129"/>
    <x v="5"/>
    <x v="0"/>
    <x v="8"/>
    <x v="1"/>
    <x v="1"/>
    <x v="0"/>
  </r>
  <r>
    <n v="1"/>
    <d v="2016-05-27T00:00:00"/>
    <x v="0"/>
    <s v="MRPNCP130"/>
    <x v="58"/>
    <n v="2622"/>
    <x v="3"/>
    <x v="1"/>
    <x v="1"/>
    <x v="1"/>
    <x v="1"/>
    <x v="0"/>
  </r>
  <r>
    <n v="1"/>
    <d v="2016-05-28T00:00:00"/>
    <x v="2"/>
    <s v="PR4H123"/>
    <x v="63"/>
    <n v="1139"/>
    <x v="5"/>
    <x v="0"/>
    <x v="8"/>
    <x v="1"/>
    <x v="1"/>
    <x v="0"/>
  </r>
  <r>
    <n v="2"/>
    <d v="2016-05-28T00:00:00"/>
    <x v="2"/>
    <s v="PR4H123"/>
    <x v="64"/>
    <n v="1551"/>
    <x v="5"/>
    <x v="0"/>
    <x v="8"/>
    <x v="1"/>
    <x v="1"/>
    <x v="0"/>
  </r>
  <r>
    <n v="3"/>
    <d v="2016-05-28T00:00:00"/>
    <x v="6"/>
    <s v="I/F4H/PCK"/>
    <x v="64"/>
    <n v="21"/>
    <x v="5"/>
    <x v="26"/>
    <x v="2"/>
    <x v="1"/>
    <x v="1"/>
    <x v="0"/>
  </r>
  <r>
    <n v="4"/>
    <d v="2016-05-28T00:00:00"/>
    <x v="6"/>
    <s v="I/F4H/PCK"/>
    <x v="68"/>
    <n v="34"/>
    <x v="5"/>
    <x v="26"/>
    <x v="2"/>
    <x v="1"/>
    <x v="1"/>
    <x v="0"/>
  </r>
  <r>
    <n v="5"/>
    <d v="2016-05-28T00:00:00"/>
    <x v="2"/>
    <s v="PRPCK132"/>
    <x v="32"/>
    <n v="66"/>
    <x v="5"/>
    <x v="4"/>
    <x v="3"/>
    <x v="1"/>
    <x v="1"/>
    <x v="0"/>
  </r>
  <r>
    <n v="6"/>
    <d v="2016-05-28T00:00:00"/>
    <x v="2"/>
    <s v="PRNS134"/>
    <x v="32"/>
    <n v="111"/>
    <x v="5"/>
    <x v="3"/>
    <x v="3"/>
    <x v="1"/>
    <x v="1"/>
    <x v="0"/>
  </r>
  <r>
    <n v="1"/>
    <d v="2016-05-28T00:00:00"/>
    <x v="2"/>
    <s v="PRA124"/>
    <x v="62"/>
    <n v="2217"/>
    <x v="2"/>
    <x v="10"/>
    <x v="4"/>
    <x v="1"/>
    <x v="1"/>
    <x v="0"/>
  </r>
  <r>
    <n v="1"/>
    <d v="2016-05-28T00:00:00"/>
    <x v="0"/>
    <s v="MRPNCP130"/>
    <x v="58"/>
    <n v="945"/>
    <x v="3"/>
    <x v="1"/>
    <x v="1"/>
    <x v="1"/>
    <x v="1"/>
    <x v="0"/>
  </r>
  <r>
    <n v="2"/>
    <d v="2016-05-28T00:00:00"/>
    <x v="0"/>
    <s v="MRPNCP132"/>
    <x v="58"/>
    <n v="1293"/>
    <x v="3"/>
    <x v="1"/>
    <x v="1"/>
    <x v="1"/>
    <x v="1"/>
    <x v="0"/>
  </r>
  <r>
    <n v="1"/>
    <d v="2016-05-29T00:00:00"/>
    <x v="0"/>
    <s v="MR4H135"/>
    <x v="63"/>
    <n v="773"/>
    <x v="1"/>
    <x v="0"/>
    <x v="8"/>
    <x v="1"/>
    <x v="1"/>
    <x v="0"/>
  </r>
  <r>
    <n v="2"/>
    <d v="2016-05-29T00:00:00"/>
    <x v="0"/>
    <s v="MR4H136"/>
    <x v="63"/>
    <n v="1696"/>
    <x v="1"/>
    <x v="0"/>
    <x v="8"/>
    <x v="1"/>
    <x v="1"/>
    <x v="0"/>
  </r>
  <r>
    <n v="1"/>
    <d v="2016-05-29T00:00:00"/>
    <x v="2"/>
    <s v="PRA124"/>
    <x v="62"/>
    <n v="1013"/>
    <x v="2"/>
    <x v="10"/>
    <x v="4"/>
    <x v="1"/>
    <x v="1"/>
    <x v="0"/>
  </r>
  <r>
    <n v="1"/>
    <d v="2016-05-29T00:00:00"/>
    <x v="2"/>
    <s v="PRPCK132"/>
    <x v="71"/>
    <n v="95"/>
    <x v="4"/>
    <x v="4"/>
    <x v="3"/>
    <x v="1"/>
    <x v="1"/>
    <x v="0"/>
  </r>
  <r>
    <n v="2"/>
    <d v="2016-05-29T00:00:00"/>
    <x v="2"/>
    <s v="PR4H137"/>
    <x v="83"/>
    <n v="3009"/>
    <x v="4"/>
    <x v="0"/>
    <x v="8"/>
    <x v="1"/>
    <x v="1"/>
    <x v="0"/>
  </r>
  <r>
    <n v="3"/>
    <d v="2016-05-29T00:00:00"/>
    <x v="2"/>
    <s v="PR4H137"/>
    <x v="72"/>
    <n v="1380"/>
    <x v="4"/>
    <x v="0"/>
    <x v="8"/>
    <x v="1"/>
    <x v="1"/>
    <x v="0"/>
  </r>
  <r>
    <n v="1"/>
    <d v="2016-05-29T00:00:00"/>
    <x v="0"/>
    <s v="LINE FLUSH"/>
    <x v="61"/>
    <n v="36"/>
    <x v="3"/>
    <x v="21"/>
    <x v="1"/>
    <x v="1"/>
    <x v="1"/>
    <x v="0"/>
  </r>
  <r>
    <n v="1"/>
    <d v="2016-05-30T00:00:00"/>
    <x v="0"/>
    <s v="MR4H136"/>
    <x v="63"/>
    <n v="4856"/>
    <x v="1"/>
    <x v="0"/>
    <x v="8"/>
    <x v="1"/>
    <x v="1"/>
    <x v="0"/>
  </r>
  <r>
    <n v="1"/>
    <d v="2016-05-30T00:00:00"/>
    <x v="2"/>
    <s v="PRA124"/>
    <x v="62"/>
    <n v="1280"/>
    <x v="2"/>
    <x v="10"/>
    <x v="4"/>
    <x v="1"/>
    <x v="1"/>
    <x v="0"/>
  </r>
  <r>
    <n v="2"/>
    <d v="2016-05-30T00:00:00"/>
    <x v="2"/>
    <s v="PR0S128"/>
    <x v="13"/>
    <n v="403"/>
    <x v="2"/>
    <x v="12"/>
    <x v="3"/>
    <x v="1"/>
    <x v="1"/>
    <x v="0"/>
  </r>
  <r>
    <n v="3"/>
    <d v="2016-05-30T00:00:00"/>
    <x v="2"/>
    <s v="PRPCK126/132"/>
    <x v="13"/>
    <n v="75"/>
    <x v="2"/>
    <x v="4"/>
    <x v="3"/>
    <x v="1"/>
    <x v="1"/>
    <x v="0"/>
  </r>
  <r>
    <n v="4"/>
    <d v="2016-05-30T00:00:00"/>
    <x v="2"/>
    <s v="PRPCK142"/>
    <x v="13"/>
    <n v="117"/>
    <x v="2"/>
    <x v="4"/>
    <x v="3"/>
    <x v="1"/>
    <x v="1"/>
    <x v="0"/>
  </r>
  <r>
    <n v="5"/>
    <d v="2016-05-30T00:00:00"/>
    <x v="2"/>
    <s v="PRNS136"/>
    <x v="13"/>
    <n v="995"/>
    <x v="2"/>
    <x v="3"/>
    <x v="3"/>
    <x v="1"/>
    <x v="1"/>
    <x v="0"/>
  </r>
  <r>
    <n v="6"/>
    <d v="2016-05-30T00:00:00"/>
    <x v="2"/>
    <s v="PR0S138"/>
    <x v="13"/>
    <n v="450"/>
    <x v="2"/>
    <x v="12"/>
    <x v="3"/>
    <x v="1"/>
    <x v="1"/>
    <x v="0"/>
  </r>
  <r>
    <n v="7"/>
    <d v="2016-05-30T00:00:00"/>
    <x v="2"/>
    <s v="PR0S143"/>
    <x v="13"/>
    <n v="371"/>
    <x v="2"/>
    <x v="12"/>
    <x v="3"/>
    <x v="1"/>
    <x v="1"/>
    <x v="0"/>
  </r>
  <r>
    <n v="1"/>
    <d v="2016-05-30T00:00:00"/>
    <x v="2"/>
    <s v="PR4H137"/>
    <x v="72"/>
    <n v="1055"/>
    <x v="4"/>
    <x v="0"/>
    <x v="8"/>
    <x v="1"/>
    <x v="1"/>
    <x v="0"/>
  </r>
  <r>
    <n v="2"/>
    <d v="2016-05-30T00:00:00"/>
    <x v="2"/>
    <s v="PR4H137"/>
    <x v="85"/>
    <n v="2767"/>
    <x v="4"/>
    <x v="0"/>
    <x v="8"/>
    <x v="1"/>
    <x v="1"/>
    <x v="0"/>
  </r>
  <r>
    <n v="3"/>
    <d v="2016-05-30T00:00:00"/>
    <x v="2"/>
    <s v="PRPCK142"/>
    <x v="71"/>
    <n v="24"/>
    <x v="4"/>
    <x v="4"/>
    <x v="3"/>
    <x v="1"/>
    <x v="1"/>
    <x v="0"/>
  </r>
  <r>
    <n v="1"/>
    <d v="2016-05-31T00:00:00"/>
    <x v="0"/>
    <s v="MR4H136"/>
    <x v="63"/>
    <n v="579"/>
    <x v="1"/>
    <x v="0"/>
    <x v="8"/>
    <x v="1"/>
    <x v="1"/>
    <x v="0"/>
  </r>
  <r>
    <n v="2"/>
    <d v="2016-05-31T00:00:00"/>
    <x v="0"/>
    <s v="MRPCK137/MRNS138"/>
    <x v="13"/>
    <n v="97"/>
    <x v="1"/>
    <x v="4"/>
    <x v="3"/>
    <x v="1"/>
    <x v="1"/>
    <x v="0"/>
  </r>
  <r>
    <n v="1"/>
    <d v="2016-05-31T00:00:00"/>
    <x v="2"/>
    <s v="PR0S143"/>
    <x v="13"/>
    <n v="357"/>
    <x v="2"/>
    <x v="12"/>
    <x v="3"/>
    <x v="1"/>
    <x v="1"/>
    <x v="0"/>
  </r>
  <r>
    <n v="2"/>
    <d v="2016-05-31T00:00:00"/>
    <x v="2"/>
    <s v="Downgraded ATF"/>
    <x v="13"/>
    <n v="64"/>
    <x v="2"/>
    <x v="35"/>
    <x v="3"/>
    <x v="1"/>
    <x v="1"/>
    <x v="0"/>
  </r>
  <r>
    <n v="3"/>
    <d v="2016-05-31T00:00:00"/>
    <x v="2"/>
    <s v="PRA144"/>
    <x v="62"/>
    <n v="3221"/>
    <x v="2"/>
    <x v="10"/>
    <x v="4"/>
    <x v="1"/>
    <x v="1"/>
    <x v="0"/>
  </r>
  <r>
    <n v="4"/>
    <d v="2016-05-31T00:00:00"/>
    <x v="2"/>
    <s v="PRA144"/>
    <x v="69"/>
    <n v="1184"/>
    <x v="2"/>
    <x v="10"/>
    <x v="4"/>
    <x v="1"/>
    <x v="1"/>
    <x v="0"/>
  </r>
  <r>
    <n v="1"/>
    <d v="2016-05-31T00:00:00"/>
    <x v="0"/>
    <s v="IF NS/PCK/PNCP"/>
    <x v="58"/>
    <n v="41"/>
    <x v="3"/>
    <x v="52"/>
    <x v="2"/>
    <x v="1"/>
    <x v="1"/>
    <x v="0"/>
  </r>
  <r>
    <n v="2"/>
    <d v="2016-05-31T00:00:00"/>
    <x v="0"/>
    <s v="MRPNCP139"/>
    <x v="58"/>
    <n v="897"/>
    <x v="3"/>
    <x v="1"/>
    <x v="1"/>
    <x v="1"/>
    <x v="1"/>
    <x v="0"/>
  </r>
  <r>
    <n v="1"/>
    <d v="2016-05-21T00:00:00"/>
    <x v="0"/>
    <s v="MR IF PCK/4H"/>
    <x v="111"/>
    <n v="229"/>
    <x v="6"/>
    <x v="2"/>
    <x v="2"/>
    <x v="1"/>
    <x v="1"/>
    <x v="0"/>
  </r>
  <r>
    <n v="2"/>
    <d v="2016-05-21T00:00:00"/>
    <x v="0"/>
    <s v="MR4H113"/>
    <x v="20"/>
    <n v="1203"/>
    <x v="6"/>
    <x v="0"/>
    <x v="8"/>
    <x v="1"/>
    <x v="1"/>
    <x v="0"/>
  </r>
  <r>
    <n v="1"/>
    <d v="2016-05-21T00:00:00"/>
    <x v="0"/>
    <s v="MRPXPT109"/>
    <x v="68"/>
    <n v="1429"/>
    <x v="6"/>
    <x v="7"/>
    <x v="5"/>
    <x v="1"/>
    <x v="1"/>
    <x v="0"/>
  </r>
  <r>
    <n v="2"/>
    <d v="2016-05-21T00:00:00"/>
    <x v="0"/>
    <s v="MRPNCP110"/>
    <x v="82"/>
    <n v="3117"/>
    <x v="6"/>
    <x v="1"/>
    <x v="1"/>
    <x v="1"/>
    <x v="1"/>
    <x v="0"/>
  </r>
  <r>
    <n v="1"/>
    <d v="2016-05-22T00:00:00"/>
    <x v="0"/>
    <s v="MR4H113/114"/>
    <x v="33"/>
    <n v="6158"/>
    <x v="6"/>
    <x v="0"/>
    <x v="8"/>
    <x v="1"/>
    <x v="1"/>
    <x v="0"/>
  </r>
  <r>
    <n v="1"/>
    <d v="2016-05-23T00:00:00"/>
    <x v="0"/>
    <s v="MR4H114"/>
    <x v="48"/>
    <n v="915"/>
    <x v="6"/>
    <x v="0"/>
    <x v="8"/>
    <x v="1"/>
    <x v="1"/>
    <x v="0"/>
  </r>
  <r>
    <n v="2"/>
    <d v="2016-05-23T00:00:00"/>
    <x v="0"/>
    <s v="Interface"/>
    <x v="110"/>
    <n v="194"/>
    <x v="6"/>
    <x v="48"/>
    <x v="2"/>
    <x v="1"/>
    <x v="1"/>
    <x v="0"/>
  </r>
  <r>
    <n v="1"/>
    <d v="2016-05-23T00:00:00"/>
    <x v="0"/>
    <s v="MRPNCP117"/>
    <x v="82"/>
    <n v="5176"/>
    <x v="6"/>
    <x v="1"/>
    <x v="1"/>
    <x v="1"/>
    <x v="1"/>
    <x v="0"/>
  </r>
  <r>
    <n v="1"/>
    <d v="2016-05-24T00:00:00"/>
    <x v="0"/>
    <s v="MRPNCP117"/>
    <x v="135"/>
    <n v="5336"/>
    <x v="6"/>
    <x v="1"/>
    <x v="1"/>
    <x v="1"/>
    <x v="1"/>
    <x v="0"/>
  </r>
  <r>
    <n v="1"/>
    <d v="2016-05-25T00:00:00"/>
    <x v="0"/>
    <s v="MRPNCP117"/>
    <x v="106"/>
    <n v="3256"/>
    <x v="6"/>
    <x v="1"/>
    <x v="1"/>
    <x v="1"/>
    <x v="1"/>
    <x v="0"/>
  </r>
  <r>
    <n v="2"/>
    <d v="2016-05-25T00:00:00"/>
    <x v="0"/>
    <s v="MRPNCP108"/>
    <x v="82"/>
    <n v="1248"/>
    <x v="6"/>
    <x v="1"/>
    <x v="1"/>
    <x v="1"/>
    <x v="1"/>
    <x v="0"/>
  </r>
  <r>
    <n v="1"/>
    <d v="2016-05-26T00:00:00"/>
    <x v="0"/>
    <s v="I/F"/>
    <x v="92"/>
    <n v="319"/>
    <x v="6"/>
    <x v="20"/>
    <x v="2"/>
    <x v="1"/>
    <x v="1"/>
    <x v="0"/>
  </r>
  <r>
    <n v="2"/>
    <d v="2016-05-26T00:00:00"/>
    <x v="0"/>
    <s v="MR4H124"/>
    <x v="48"/>
    <n v="3172"/>
    <x v="6"/>
    <x v="0"/>
    <x v="8"/>
    <x v="1"/>
    <x v="1"/>
    <x v="0"/>
  </r>
  <r>
    <n v="1"/>
    <d v="2016-05-26T00:00:00"/>
    <x v="0"/>
    <s v="MRPNCP108"/>
    <x v="82"/>
    <n v="1490"/>
    <x v="6"/>
    <x v="1"/>
    <x v="1"/>
    <x v="1"/>
    <x v="1"/>
    <x v="0"/>
  </r>
  <r>
    <n v="1"/>
    <d v="2016-05-27T00:00:00"/>
    <x v="0"/>
    <s v="MR4H124"/>
    <x v="48"/>
    <n v="737"/>
    <x v="6"/>
    <x v="0"/>
    <x v="8"/>
    <x v="1"/>
    <x v="1"/>
    <x v="0"/>
  </r>
  <r>
    <n v="2"/>
    <d v="2016-05-27T00:00:00"/>
    <x v="0"/>
    <s v="I/F"/>
    <x v="136"/>
    <n v="397"/>
    <x v="6"/>
    <x v="20"/>
    <x v="2"/>
    <x v="1"/>
    <x v="1"/>
    <x v="0"/>
  </r>
  <r>
    <n v="1"/>
    <d v="2016-05-27T00:00:00"/>
    <x v="0"/>
    <s v="MR0S126"/>
    <x v="107"/>
    <n v="2137"/>
    <x v="6"/>
    <x v="12"/>
    <x v="3"/>
    <x v="1"/>
    <x v="1"/>
    <x v="0"/>
  </r>
  <r>
    <n v="2"/>
    <d v="2016-05-27T00:00:00"/>
    <x v="0"/>
    <s v="MRPNCP108"/>
    <x v="82"/>
    <n v="448"/>
    <x v="6"/>
    <x v="1"/>
    <x v="1"/>
    <x v="1"/>
    <x v="1"/>
    <x v="0"/>
  </r>
  <r>
    <n v="3"/>
    <d v="2016-05-27T00:00:00"/>
    <x v="0"/>
    <s v="DTSK0 07"/>
    <x v="107"/>
    <n v="1230"/>
    <x v="6"/>
    <x v="11"/>
    <x v="3"/>
    <x v="1"/>
    <x v="1"/>
    <x v="0"/>
  </r>
  <r>
    <n v="1"/>
    <d v="2016-05-28T00:00:00"/>
    <x v="0"/>
    <s v="I/F"/>
    <x v="136"/>
    <n v="55"/>
    <x v="6"/>
    <x v="20"/>
    <x v="2"/>
    <x v="1"/>
    <x v="1"/>
    <x v="0"/>
  </r>
  <r>
    <n v="1"/>
    <d v="2016-05-28T00:00:00"/>
    <x v="0"/>
    <s v="DTSK0 07"/>
    <x v="107"/>
    <n v="1757"/>
    <x v="6"/>
    <x v="11"/>
    <x v="3"/>
    <x v="1"/>
    <x v="1"/>
    <x v="0"/>
  </r>
  <r>
    <n v="2"/>
    <d v="2016-05-28T00:00:00"/>
    <x v="0"/>
    <s v="DTSK0 07"/>
    <x v="107"/>
    <n v="1078"/>
    <x v="6"/>
    <x v="11"/>
    <x v="3"/>
    <x v="1"/>
    <x v="1"/>
    <x v="0"/>
  </r>
  <r>
    <n v="3"/>
    <d v="2016-05-28T00:00:00"/>
    <x v="0"/>
    <s v="MRPNCP130"/>
    <x v="137"/>
    <n v="4021"/>
    <x v="6"/>
    <x v="1"/>
    <x v="1"/>
    <x v="1"/>
    <x v="1"/>
    <x v="0"/>
  </r>
  <r>
    <n v="1"/>
    <d v="2016-05-29T00:00:00"/>
    <x v="0"/>
    <s v="MRPNCP130"/>
    <x v="82"/>
    <n v="746"/>
    <x v="6"/>
    <x v="1"/>
    <x v="1"/>
    <x v="1"/>
    <x v="1"/>
    <x v="0"/>
  </r>
  <r>
    <n v="2"/>
    <d v="2016-05-29T00:00:00"/>
    <x v="0"/>
    <s v="MRPXPT131"/>
    <x v="68"/>
    <n v="3349"/>
    <x v="6"/>
    <x v="7"/>
    <x v="5"/>
    <x v="1"/>
    <x v="1"/>
    <x v="0"/>
  </r>
  <r>
    <n v="3"/>
    <d v="2016-05-29T00:00:00"/>
    <x v="0"/>
    <s v="MRPNCP132"/>
    <x v="82"/>
    <n v="1804"/>
    <x v="6"/>
    <x v="1"/>
    <x v="1"/>
    <x v="1"/>
    <x v="1"/>
    <x v="0"/>
  </r>
  <r>
    <n v="1"/>
    <d v="2016-05-30T00:00:00"/>
    <x v="0"/>
    <s v="Interface"/>
    <x v="110"/>
    <n v="298"/>
    <x v="6"/>
    <x v="48"/>
    <x v="2"/>
    <x v="1"/>
    <x v="1"/>
    <x v="0"/>
  </r>
  <r>
    <n v="2"/>
    <d v="2016-05-30T00:00:00"/>
    <x v="0"/>
    <s v="MR4H135/136"/>
    <x v="48"/>
    <n v="2052"/>
    <x v="6"/>
    <x v="0"/>
    <x v="8"/>
    <x v="1"/>
    <x v="1"/>
    <x v="0"/>
  </r>
  <r>
    <n v="1"/>
    <d v="2016-05-30T00:00:00"/>
    <x v="0"/>
    <s v="MRPNCP132"/>
    <x v="138"/>
    <n v="2487"/>
    <x v="6"/>
    <x v="1"/>
    <x v="1"/>
    <x v="1"/>
    <x v="1"/>
    <x v="0"/>
  </r>
  <r>
    <n v="1"/>
    <d v="2016-05-31T00:00:00"/>
    <x v="0"/>
    <s v="MR4H135/136"/>
    <x v="48"/>
    <n v="6191"/>
    <x v="6"/>
    <x v="0"/>
    <x v="8"/>
    <x v="1"/>
    <x v="1"/>
    <x v="0"/>
  </r>
  <r>
    <n v="1"/>
    <d v="2016-06-01T00:00:00"/>
    <x v="2"/>
    <s v="PRA144"/>
    <x v="69"/>
    <n v="4734"/>
    <x v="2"/>
    <x v="10"/>
    <x v="4"/>
    <x v="2"/>
    <x v="1"/>
    <x v="0"/>
  </r>
  <r>
    <n v="2"/>
    <d v="2016-06-01T00:00:00"/>
    <x v="2"/>
    <s v="PRA147"/>
    <x v="69"/>
    <n v="216"/>
    <x v="2"/>
    <x v="10"/>
    <x v="4"/>
    <x v="2"/>
    <x v="1"/>
    <x v="0"/>
  </r>
  <r>
    <n v="1"/>
    <d v="2016-06-02T00:00:00"/>
    <x v="2"/>
    <s v="PRA147 LF"/>
    <x v="67"/>
    <n v="1789"/>
    <x v="2"/>
    <x v="10"/>
    <x v="4"/>
    <x v="2"/>
    <x v="1"/>
    <x v="0"/>
  </r>
  <r>
    <n v="2"/>
    <d v="2016-06-02T00:00:00"/>
    <x v="2"/>
    <s v="PRA150"/>
    <x v="67"/>
    <n v="5161"/>
    <x v="2"/>
    <x v="10"/>
    <x v="4"/>
    <x v="2"/>
    <x v="1"/>
    <x v="0"/>
  </r>
  <r>
    <n v="1"/>
    <d v="2016-06-02T00:00:00"/>
    <x v="0"/>
    <s v="MRPNCP141"/>
    <x v="58"/>
    <n v="199"/>
    <x v="3"/>
    <x v="1"/>
    <x v="1"/>
    <x v="2"/>
    <x v="1"/>
    <x v="0"/>
  </r>
  <r>
    <n v="1"/>
    <d v="2016-06-03T00:00:00"/>
    <x v="0"/>
    <s v="MR0S142"/>
    <x v="13"/>
    <n v="362"/>
    <x v="1"/>
    <x v="12"/>
    <x v="3"/>
    <x v="2"/>
    <x v="1"/>
    <x v="0"/>
  </r>
  <r>
    <n v="2"/>
    <d v="2016-06-03T00:00:00"/>
    <x v="0"/>
    <s v="MRA143"/>
    <x v="60"/>
    <n v="3787"/>
    <x v="1"/>
    <x v="10"/>
    <x v="4"/>
    <x v="2"/>
    <x v="1"/>
    <x v="0"/>
  </r>
  <r>
    <n v="3"/>
    <d v="2016-06-03T00:00:00"/>
    <x v="0"/>
    <s v="MRA144"/>
    <x v="60"/>
    <n v="5826"/>
    <x v="1"/>
    <x v="10"/>
    <x v="4"/>
    <x v="2"/>
    <x v="1"/>
    <x v="0"/>
  </r>
  <r>
    <n v="4"/>
    <d v="2016-06-03T00:00:00"/>
    <x v="0"/>
    <s v="MRA145"/>
    <x v="60"/>
    <n v="121"/>
    <x v="1"/>
    <x v="10"/>
    <x v="4"/>
    <x v="2"/>
    <x v="1"/>
    <x v="0"/>
  </r>
  <r>
    <n v="1"/>
    <d v="2016-06-03T00:00:00"/>
    <x v="2"/>
    <s v="PRNS134"/>
    <x v="59"/>
    <n v="401"/>
    <x v="5"/>
    <x v="3"/>
    <x v="3"/>
    <x v="2"/>
    <x v="1"/>
    <x v="0"/>
  </r>
  <r>
    <n v="2"/>
    <d v="2016-06-03T00:00:00"/>
    <x v="2"/>
    <s v="PRNS136"/>
    <x v="59"/>
    <n v="1481"/>
    <x v="5"/>
    <x v="3"/>
    <x v="3"/>
    <x v="2"/>
    <x v="1"/>
    <x v="0"/>
  </r>
  <r>
    <n v="3"/>
    <d v="2016-06-03T00:00:00"/>
    <x v="2"/>
    <s v="PRNS136"/>
    <x v="32"/>
    <n v="1707"/>
    <x v="5"/>
    <x v="3"/>
    <x v="3"/>
    <x v="2"/>
    <x v="1"/>
    <x v="0"/>
  </r>
  <r>
    <n v="4"/>
    <d v="2016-06-03T00:00:00"/>
    <x v="2"/>
    <s v="PRPCK132"/>
    <x v="32"/>
    <n v="133"/>
    <x v="5"/>
    <x v="4"/>
    <x v="3"/>
    <x v="2"/>
    <x v="1"/>
    <x v="0"/>
  </r>
  <r>
    <n v="5"/>
    <d v="2016-06-03T00:00:00"/>
    <x v="2"/>
    <s v="PR4H151"/>
    <x v="70"/>
    <n v="391"/>
    <x v="5"/>
    <x v="0"/>
    <x v="8"/>
    <x v="2"/>
    <x v="1"/>
    <x v="0"/>
  </r>
  <r>
    <n v="1"/>
    <d v="2016-06-03T00:00:00"/>
    <x v="2"/>
    <s v="PRA150"/>
    <x v="67"/>
    <n v="1879"/>
    <x v="2"/>
    <x v="10"/>
    <x v="4"/>
    <x v="2"/>
    <x v="1"/>
    <x v="0"/>
  </r>
  <r>
    <n v="2"/>
    <d v="2016-06-03T00:00:00"/>
    <x v="2"/>
    <s v="PRA150"/>
    <x v="35"/>
    <n v="580"/>
    <x v="2"/>
    <x v="10"/>
    <x v="4"/>
    <x v="2"/>
    <x v="1"/>
    <x v="0"/>
  </r>
  <r>
    <n v="1"/>
    <d v="2016-06-03T00:00:00"/>
    <x v="2"/>
    <s v="PRPCK152"/>
    <x v="71"/>
    <n v="49"/>
    <x v="4"/>
    <x v="4"/>
    <x v="3"/>
    <x v="2"/>
    <x v="1"/>
    <x v="0"/>
  </r>
  <r>
    <n v="2"/>
    <d v="2016-06-03T00:00:00"/>
    <x v="2"/>
    <s v="PR4H151"/>
    <x v="74"/>
    <n v="105"/>
    <x v="4"/>
    <x v="0"/>
    <x v="8"/>
    <x v="2"/>
    <x v="1"/>
    <x v="0"/>
  </r>
  <r>
    <n v="1"/>
    <d v="2016-06-03T00:00:00"/>
    <x v="0"/>
    <s v="LINE FLUSH"/>
    <x v="58"/>
    <n v="49"/>
    <x v="3"/>
    <x v="21"/>
    <x v="1"/>
    <x v="2"/>
    <x v="1"/>
    <x v="0"/>
  </r>
  <r>
    <n v="2"/>
    <d v="2016-06-03T00:00:00"/>
    <x v="0"/>
    <s v="TK17 L/F"/>
    <x v="61"/>
    <n v="54"/>
    <x v="3"/>
    <x v="53"/>
    <x v="1"/>
    <x v="2"/>
    <x v="1"/>
    <x v="0"/>
  </r>
  <r>
    <n v="1"/>
    <d v="2016-06-04T00:00:00"/>
    <x v="0"/>
    <s v="MRA145"/>
    <x v="60"/>
    <n v="4099"/>
    <x v="1"/>
    <x v="10"/>
    <x v="4"/>
    <x v="2"/>
    <x v="1"/>
    <x v="0"/>
  </r>
  <r>
    <n v="2"/>
    <d v="2016-06-04T00:00:00"/>
    <x v="0"/>
    <s v="MR0S146"/>
    <x v="13"/>
    <n v="474"/>
    <x v="1"/>
    <x v="12"/>
    <x v="3"/>
    <x v="2"/>
    <x v="1"/>
    <x v="0"/>
  </r>
  <r>
    <n v="3"/>
    <d v="2016-06-04T00:00:00"/>
    <x v="0"/>
    <s v="MRPCK147"/>
    <x v="13"/>
    <n v="100"/>
    <x v="1"/>
    <x v="4"/>
    <x v="3"/>
    <x v="2"/>
    <x v="1"/>
    <x v="0"/>
  </r>
  <r>
    <n v="4"/>
    <d v="2016-06-04T00:00:00"/>
    <x v="0"/>
    <s v="MR4M148"/>
    <x v="68"/>
    <n v="105"/>
    <x v="1"/>
    <x v="8"/>
    <x v="7"/>
    <x v="2"/>
    <x v="1"/>
    <x v="0"/>
  </r>
  <r>
    <n v="5"/>
    <d v="2016-06-04T00:00:00"/>
    <x v="0"/>
    <s v="MR4M149"/>
    <x v="68"/>
    <n v="5858"/>
    <x v="1"/>
    <x v="8"/>
    <x v="7"/>
    <x v="2"/>
    <x v="1"/>
    <x v="0"/>
  </r>
  <r>
    <n v="6"/>
    <d v="2016-06-04T00:00:00"/>
    <x v="0"/>
    <s v="MR4M149"/>
    <x v="66"/>
    <n v="1196"/>
    <x v="1"/>
    <x v="8"/>
    <x v="7"/>
    <x v="2"/>
    <x v="1"/>
    <x v="0"/>
  </r>
  <r>
    <n v="7"/>
    <d v="2016-06-04T00:00:00"/>
    <x v="0"/>
    <s v="MR4M150"/>
    <x v="66"/>
    <n v="697"/>
    <x v="1"/>
    <x v="8"/>
    <x v="7"/>
    <x v="2"/>
    <x v="1"/>
    <x v="0"/>
  </r>
  <r>
    <n v="1"/>
    <d v="2016-06-04T00:00:00"/>
    <x v="2"/>
    <s v="PR4H151"/>
    <x v="70"/>
    <n v="1483"/>
    <x v="5"/>
    <x v="0"/>
    <x v="8"/>
    <x v="2"/>
    <x v="1"/>
    <x v="0"/>
  </r>
  <r>
    <n v="2"/>
    <d v="2016-06-04T00:00:00"/>
    <x v="2"/>
    <s v="PR4H151"/>
    <x v="60"/>
    <n v="3402"/>
    <x v="5"/>
    <x v="0"/>
    <x v="8"/>
    <x v="2"/>
    <x v="1"/>
    <x v="0"/>
  </r>
  <r>
    <n v="3"/>
    <d v="2016-06-04T00:00:00"/>
    <x v="2"/>
    <s v="PR4H151"/>
    <x v="63"/>
    <n v="818"/>
    <x v="5"/>
    <x v="0"/>
    <x v="8"/>
    <x v="2"/>
    <x v="1"/>
    <x v="0"/>
  </r>
  <r>
    <n v="4"/>
    <d v="2016-06-04T00:00:00"/>
    <x v="2"/>
    <s v="PR4H151L/F"/>
    <x v="63"/>
    <n v="85"/>
    <x v="5"/>
    <x v="0"/>
    <x v="8"/>
    <x v="2"/>
    <x v="1"/>
    <x v="0"/>
  </r>
  <r>
    <n v="1"/>
    <d v="2016-06-04T00:00:00"/>
    <x v="2"/>
    <s v="PR4H151"/>
    <x v="74"/>
    <n v="1295"/>
    <x v="4"/>
    <x v="0"/>
    <x v="8"/>
    <x v="2"/>
    <x v="1"/>
    <x v="0"/>
  </r>
  <r>
    <n v="1"/>
    <d v="2016-06-04T00:00:00"/>
    <x v="0"/>
    <s v="I/F4M/PCK"/>
    <x v="58"/>
    <n v="59"/>
    <x v="3"/>
    <x v="26"/>
    <x v="2"/>
    <x v="2"/>
    <x v="1"/>
    <x v="0"/>
  </r>
  <r>
    <n v="1"/>
    <d v="2016-06-05T00:00:00"/>
    <x v="0"/>
    <s v="MR4M150"/>
    <x v="66"/>
    <n v="115"/>
    <x v="1"/>
    <x v="8"/>
    <x v="7"/>
    <x v="2"/>
    <x v="1"/>
    <x v="0"/>
  </r>
  <r>
    <n v="2"/>
    <d v="2016-06-05T00:00:00"/>
    <x v="0"/>
    <s v="MR4M150"/>
    <x v="59"/>
    <n v="6571"/>
    <x v="1"/>
    <x v="8"/>
    <x v="7"/>
    <x v="2"/>
    <x v="1"/>
    <x v="0"/>
  </r>
  <r>
    <n v="3"/>
    <d v="2016-06-05T00:00:00"/>
    <x v="0"/>
    <s v="MRPCK151&amp;152"/>
    <x v="13"/>
    <n v="91"/>
    <x v="1"/>
    <x v="4"/>
    <x v="3"/>
    <x v="2"/>
    <x v="1"/>
    <x v="0"/>
  </r>
  <r>
    <n v="4"/>
    <d v="2016-06-05T00:00:00"/>
    <x v="0"/>
    <s v="MR4H153"/>
    <x v="64"/>
    <n v="2239"/>
    <x v="1"/>
    <x v="0"/>
    <x v="8"/>
    <x v="2"/>
    <x v="1"/>
    <x v="0"/>
  </r>
  <r>
    <n v="1"/>
    <d v="2016-06-05T00:00:00"/>
    <x v="2"/>
    <s v="PR4H151"/>
    <x v="63"/>
    <n v="5"/>
    <x v="5"/>
    <x v="0"/>
    <x v="8"/>
    <x v="2"/>
    <x v="1"/>
    <x v="0"/>
  </r>
  <r>
    <n v="2"/>
    <d v="2016-06-05T00:00:00"/>
    <x v="2"/>
    <s v="PR4H151LF"/>
    <x v="68"/>
    <n v="353"/>
    <x v="5"/>
    <x v="0"/>
    <x v="8"/>
    <x v="2"/>
    <x v="1"/>
    <x v="0"/>
  </r>
  <r>
    <n v="3"/>
    <d v="2016-06-05T00:00:00"/>
    <x v="2"/>
    <s v="PR4H153"/>
    <x v="68"/>
    <n v="2536"/>
    <x v="5"/>
    <x v="0"/>
    <x v="8"/>
    <x v="2"/>
    <x v="1"/>
    <x v="0"/>
  </r>
  <r>
    <n v="4"/>
    <d v="2016-06-05T00:00:00"/>
    <x v="2"/>
    <s v="PR4H153"/>
    <x v="66"/>
    <n v="1828"/>
    <x v="5"/>
    <x v="0"/>
    <x v="8"/>
    <x v="2"/>
    <x v="1"/>
    <x v="0"/>
  </r>
  <r>
    <n v="5"/>
    <d v="2016-06-05T00:00:00"/>
    <x v="2"/>
    <s v="PR4H158"/>
    <x v="66"/>
    <n v="438"/>
    <x v="5"/>
    <x v="0"/>
    <x v="8"/>
    <x v="2"/>
    <x v="1"/>
    <x v="0"/>
  </r>
  <r>
    <n v="1"/>
    <d v="2016-06-05T00:00:00"/>
    <x v="2"/>
    <s v="PRA150"/>
    <x v="35"/>
    <n v="1308"/>
    <x v="2"/>
    <x v="10"/>
    <x v="4"/>
    <x v="2"/>
    <x v="1"/>
    <x v="0"/>
  </r>
  <r>
    <n v="2"/>
    <d v="2016-06-05T00:00:00"/>
    <x v="2"/>
    <s v="PR0S155"/>
    <x v="13"/>
    <n v="13"/>
    <x v="2"/>
    <x v="12"/>
    <x v="3"/>
    <x v="2"/>
    <x v="1"/>
    <x v="0"/>
  </r>
  <r>
    <n v="1"/>
    <d v="2016-06-05T00:00:00"/>
    <x v="2"/>
    <s v="PR4H151"/>
    <x v="74"/>
    <n v="1849"/>
    <x v="4"/>
    <x v="0"/>
    <x v="8"/>
    <x v="2"/>
    <x v="1"/>
    <x v="0"/>
  </r>
  <r>
    <n v="2"/>
    <d v="2016-06-05T00:00:00"/>
    <x v="2"/>
    <s v="PR4H153"/>
    <x v="95"/>
    <n v="826"/>
    <x v="4"/>
    <x v="0"/>
    <x v="8"/>
    <x v="2"/>
    <x v="1"/>
    <x v="0"/>
  </r>
  <r>
    <n v="3"/>
    <d v="2016-06-05T00:00:00"/>
    <x v="2"/>
    <s v="PR4H153"/>
    <x v="72"/>
    <n v="1049"/>
    <x v="4"/>
    <x v="0"/>
    <x v="8"/>
    <x v="2"/>
    <x v="1"/>
    <x v="0"/>
  </r>
  <r>
    <n v="1"/>
    <d v="2016-06-05T00:00:00"/>
    <x v="0"/>
    <s v="MR IF MS/PCK"/>
    <x v="58"/>
    <n v="52"/>
    <x v="3"/>
    <x v="2"/>
    <x v="2"/>
    <x v="2"/>
    <x v="1"/>
    <x v="0"/>
  </r>
  <r>
    <n v="1"/>
    <d v="2016-06-06T00:00:00"/>
    <x v="0"/>
    <s v="MR4H153/154"/>
    <x v="64"/>
    <n v="1762"/>
    <x v="1"/>
    <x v="0"/>
    <x v="8"/>
    <x v="2"/>
    <x v="1"/>
    <x v="0"/>
  </r>
  <r>
    <n v="2"/>
    <d v="2016-06-06T00:00:00"/>
    <x v="0"/>
    <s v="MR4H154"/>
    <x v="64"/>
    <n v="4170"/>
    <x v="1"/>
    <x v="0"/>
    <x v="8"/>
    <x v="2"/>
    <x v="1"/>
    <x v="0"/>
  </r>
  <r>
    <n v="3"/>
    <d v="2016-06-06T00:00:00"/>
    <x v="0"/>
    <s v="MRPCK155"/>
    <x v="13"/>
    <n v="92"/>
    <x v="1"/>
    <x v="4"/>
    <x v="3"/>
    <x v="2"/>
    <x v="1"/>
    <x v="0"/>
  </r>
  <r>
    <n v="4"/>
    <d v="2016-06-06T00:00:00"/>
    <x v="0"/>
    <s v="MRNS156"/>
    <x v="13"/>
    <n v="28"/>
    <x v="1"/>
    <x v="3"/>
    <x v="3"/>
    <x v="2"/>
    <x v="1"/>
    <x v="0"/>
  </r>
  <r>
    <n v="1"/>
    <d v="2016-06-06T00:00:00"/>
    <x v="2"/>
    <s v="PR4H158"/>
    <x v="66"/>
    <n v="1130"/>
    <x v="5"/>
    <x v="0"/>
    <x v="8"/>
    <x v="2"/>
    <x v="1"/>
    <x v="0"/>
  </r>
  <r>
    <n v="2"/>
    <d v="2016-06-06T00:00:00"/>
    <x v="2"/>
    <s v="PR4H158"/>
    <x v="68"/>
    <n v="517"/>
    <x v="5"/>
    <x v="0"/>
    <x v="8"/>
    <x v="2"/>
    <x v="1"/>
    <x v="0"/>
  </r>
  <r>
    <n v="3"/>
    <d v="2016-06-06T00:00:00"/>
    <x v="2"/>
    <s v="PR4H158"/>
    <x v="63"/>
    <n v="828"/>
    <x v="5"/>
    <x v="0"/>
    <x v="8"/>
    <x v="2"/>
    <x v="1"/>
    <x v="0"/>
  </r>
  <r>
    <n v="4"/>
    <d v="2016-06-06T00:00:00"/>
    <x v="2"/>
    <s v="PRPCK161"/>
    <x v="32"/>
    <n v="85"/>
    <x v="5"/>
    <x v="4"/>
    <x v="3"/>
    <x v="2"/>
    <x v="1"/>
    <x v="0"/>
  </r>
  <r>
    <n v="5"/>
    <d v="2016-06-06T00:00:00"/>
    <x v="2"/>
    <s v="PR4M157"/>
    <x v="92"/>
    <n v="2947"/>
    <x v="5"/>
    <x v="8"/>
    <x v="7"/>
    <x v="2"/>
    <x v="1"/>
    <x v="0"/>
  </r>
  <r>
    <n v="1"/>
    <d v="2016-06-06T00:00:00"/>
    <x v="2"/>
    <s v="PR0S155"/>
    <x v="13"/>
    <n v="446"/>
    <x v="2"/>
    <x v="12"/>
    <x v="3"/>
    <x v="2"/>
    <x v="1"/>
    <x v="0"/>
  </r>
  <r>
    <n v="2"/>
    <d v="2016-06-06T00:00:00"/>
    <x v="2"/>
    <s v="PRPCK152"/>
    <x v="13"/>
    <n v="60"/>
    <x v="2"/>
    <x v="4"/>
    <x v="3"/>
    <x v="2"/>
    <x v="1"/>
    <x v="0"/>
  </r>
  <r>
    <n v="3"/>
    <d v="2016-06-06T00:00:00"/>
    <x v="2"/>
    <s v="PR4H153"/>
    <x v="64"/>
    <n v="38"/>
    <x v="2"/>
    <x v="0"/>
    <x v="8"/>
    <x v="2"/>
    <x v="1"/>
    <x v="0"/>
  </r>
  <r>
    <n v="1"/>
    <d v="2016-06-06T00:00:00"/>
    <x v="2"/>
    <s v="PR4H158"/>
    <x v="72"/>
    <n v="1196"/>
    <x v="4"/>
    <x v="0"/>
    <x v="8"/>
    <x v="2"/>
    <x v="1"/>
    <x v="0"/>
  </r>
  <r>
    <n v="2"/>
    <d v="2016-06-06T00:00:00"/>
    <x v="2"/>
    <s v="PRPCK161"/>
    <x v="71"/>
    <n v="100"/>
    <x v="4"/>
    <x v="4"/>
    <x v="3"/>
    <x v="2"/>
    <x v="1"/>
    <x v="0"/>
  </r>
  <r>
    <n v="3"/>
    <d v="2016-06-06T00:00:00"/>
    <x v="2"/>
    <s v="PR4M157"/>
    <x v="90"/>
    <n v="1357"/>
    <x v="4"/>
    <x v="8"/>
    <x v="7"/>
    <x v="2"/>
    <x v="1"/>
    <x v="0"/>
  </r>
  <r>
    <n v="4"/>
    <d v="2016-06-06T00:00:00"/>
    <x v="2"/>
    <s v="PR4M157"/>
    <x v="75"/>
    <n v="2913"/>
    <x v="4"/>
    <x v="8"/>
    <x v="7"/>
    <x v="2"/>
    <x v="1"/>
    <x v="0"/>
  </r>
  <r>
    <n v="1"/>
    <d v="2016-06-06T00:00:00"/>
    <x v="0"/>
    <s v="MRPNCP157"/>
    <x v="58"/>
    <n v="46"/>
    <x v="3"/>
    <x v="1"/>
    <x v="1"/>
    <x v="2"/>
    <x v="1"/>
    <x v="0"/>
  </r>
  <r>
    <n v="1"/>
    <d v="2016-06-07T00:00:00"/>
    <x v="2"/>
    <s v="PR4H158"/>
    <x v="64"/>
    <n v="1830"/>
    <x v="2"/>
    <x v="0"/>
    <x v="8"/>
    <x v="2"/>
    <x v="1"/>
    <x v="0"/>
  </r>
  <r>
    <n v="2"/>
    <d v="2016-06-07T00:00:00"/>
    <x v="2"/>
    <s v="PRPCK161"/>
    <x v="51"/>
    <n v="235"/>
    <x v="2"/>
    <x v="4"/>
    <x v="3"/>
    <x v="2"/>
    <x v="1"/>
    <x v="0"/>
  </r>
  <r>
    <n v="3"/>
    <d v="2016-06-07T00:00:00"/>
    <x v="2"/>
    <s v="PRNS160"/>
    <x v="51"/>
    <n v="1066"/>
    <x v="2"/>
    <x v="3"/>
    <x v="3"/>
    <x v="2"/>
    <x v="1"/>
    <x v="0"/>
  </r>
  <r>
    <n v="4"/>
    <d v="2016-06-07T00:00:00"/>
    <x v="2"/>
    <s v="PR0S155"/>
    <x v="51"/>
    <n v="450"/>
    <x v="2"/>
    <x v="12"/>
    <x v="3"/>
    <x v="2"/>
    <x v="1"/>
    <x v="0"/>
  </r>
  <r>
    <n v="5"/>
    <d v="2016-06-07T00:00:00"/>
    <x v="2"/>
    <s v="PR0S164"/>
    <x v="51"/>
    <n v="559"/>
    <x v="2"/>
    <x v="12"/>
    <x v="3"/>
    <x v="2"/>
    <x v="1"/>
    <x v="0"/>
  </r>
  <r>
    <n v="6"/>
    <d v="2016-06-07T00:00:00"/>
    <x v="2"/>
    <s v="PRA165"/>
    <x v="62"/>
    <n v="2432"/>
    <x v="2"/>
    <x v="10"/>
    <x v="4"/>
    <x v="2"/>
    <x v="1"/>
    <x v="0"/>
  </r>
  <r>
    <n v="1"/>
    <d v="2016-06-07T00:00:00"/>
    <x v="2"/>
    <s v="PR4M157"/>
    <x v="75"/>
    <n v="1122"/>
    <x v="4"/>
    <x v="8"/>
    <x v="7"/>
    <x v="2"/>
    <x v="1"/>
    <x v="0"/>
  </r>
  <r>
    <n v="2"/>
    <d v="2016-06-07T00:00:00"/>
    <x v="2"/>
    <s v="PR4M157"/>
    <x v="49"/>
    <n v="201"/>
    <x v="4"/>
    <x v="8"/>
    <x v="7"/>
    <x v="2"/>
    <x v="1"/>
    <x v="0"/>
  </r>
  <r>
    <n v="3"/>
    <d v="2016-06-07T00:00:00"/>
    <x v="2"/>
    <s v="PR4M162"/>
    <x v="49"/>
    <n v="2842"/>
    <x v="4"/>
    <x v="8"/>
    <x v="7"/>
    <x v="2"/>
    <x v="1"/>
    <x v="0"/>
  </r>
  <r>
    <n v="1"/>
    <d v="2016-06-07T00:00:00"/>
    <x v="0"/>
    <s v="MRPNCP157"/>
    <x v="58"/>
    <n v="1652"/>
    <x v="3"/>
    <x v="1"/>
    <x v="1"/>
    <x v="2"/>
    <x v="1"/>
    <x v="0"/>
  </r>
  <r>
    <n v="2"/>
    <d v="2016-06-07T00:00:00"/>
    <x v="0"/>
    <s v="MRPNCP159"/>
    <x v="58"/>
    <n v="328"/>
    <x v="3"/>
    <x v="1"/>
    <x v="1"/>
    <x v="2"/>
    <x v="1"/>
    <x v="0"/>
  </r>
  <r>
    <n v="1"/>
    <d v="2016-06-08T00:00:00"/>
    <x v="0"/>
    <s v="MRNS160/MRPCK161"/>
    <x v="51"/>
    <n v="153"/>
    <x v="1"/>
    <x v="3"/>
    <x v="3"/>
    <x v="2"/>
    <x v="1"/>
    <x v="0"/>
  </r>
  <r>
    <n v="2"/>
    <d v="2016-06-08T00:00:00"/>
    <x v="0"/>
    <s v="MR4H162"/>
    <x v="64"/>
    <n v="2644"/>
    <x v="1"/>
    <x v="0"/>
    <x v="8"/>
    <x v="2"/>
    <x v="1"/>
    <x v="0"/>
  </r>
  <r>
    <n v="3"/>
    <d v="2016-06-08T00:00:00"/>
    <x v="0"/>
    <s v="MR4H162"/>
    <x v="92"/>
    <n v="16"/>
    <x v="1"/>
    <x v="0"/>
    <x v="8"/>
    <x v="2"/>
    <x v="1"/>
    <x v="0"/>
  </r>
  <r>
    <n v="4"/>
    <d v="2016-06-08T00:00:00"/>
    <x v="0"/>
    <s v="MR4H163"/>
    <x v="92"/>
    <n v="3035"/>
    <x v="1"/>
    <x v="0"/>
    <x v="8"/>
    <x v="2"/>
    <x v="1"/>
    <x v="0"/>
  </r>
  <r>
    <n v="1"/>
    <d v="2016-06-08T00:00:00"/>
    <x v="2"/>
    <s v="PRA165"/>
    <x v="62"/>
    <n v="5405"/>
    <x v="2"/>
    <x v="10"/>
    <x v="4"/>
    <x v="2"/>
    <x v="1"/>
    <x v="0"/>
  </r>
  <r>
    <n v="2"/>
    <d v="2016-06-08T00:00:00"/>
    <x v="2"/>
    <s v="PRA165"/>
    <x v="69"/>
    <n v="1800"/>
    <x v="2"/>
    <x v="10"/>
    <x v="4"/>
    <x v="2"/>
    <x v="1"/>
    <x v="0"/>
  </r>
  <r>
    <n v="3"/>
    <d v="2016-06-08T00:00:00"/>
    <x v="2"/>
    <s v="PRA167"/>
    <x v="69"/>
    <n v="2559"/>
    <x v="2"/>
    <x v="10"/>
    <x v="4"/>
    <x v="2"/>
    <x v="1"/>
    <x v="0"/>
  </r>
  <r>
    <n v="1"/>
    <d v="2016-06-08T00:00:00"/>
    <x v="0"/>
    <s v="MRPNCP159"/>
    <x v="12"/>
    <n v="766"/>
    <x v="3"/>
    <x v="1"/>
    <x v="1"/>
    <x v="2"/>
    <x v="1"/>
    <x v="0"/>
  </r>
  <r>
    <n v="1"/>
    <d v="2016-06-09T00:00:00"/>
    <x v="0"/>
    <s v="MR4H163"/>
    <x v="92"/>
    <n v="1933"/>
    <x v="1"/>
    <x v="0"/>
    <x v="8"/>
    <x v="2"/>
    <x v="1"/>
    <x v="0"/>
  </r>
  <r>
    <n v="2"/>
    <d v="2016-06-09T00:00:00"/>
    <x v="0"/>
    <s v="MR4H163"/>
    <x v="70"/>
    <n v="2140"/>
    <x v="1"/>
    <x v="0"/>
    <x v="8"/>
    <x v="2"/>
    <x v="1"/>
    <x v="0"/>
  </r>
  <r>
    <n v="1"/>
    <d v="2016-06-09T00:00:00"/>
    <x v="2"/>
    <s v="PRA167"/>
    <x v="69"/>
    <n v="2069"/>
    <x v="2"/>
    <x v="10"/>
    <x v="4"/>
    <x v="2"/>
    <x v="1"/>
    <x v="0"/>
  </r>
  <r>
    <n v="2"/>
    <d v="2016-06-09T00:00:00"/>
    <x v="2"/>
    <s v="PRA167"/>
    <x v="35"/>
    <n v="204"/>
    <x v="2"/>
    <x v="10"/>
    <x v="4"/>
    <x v="2"/>
    <x v="1"/>
    <x v="0"/>
  </r>
  <r>
    <n v="1"/>
    <d v="2016-06-10T00:00:00"/>
    <x v="0"/>
    <s v="MR0S165"/>
    <x v="51"/>
    <n v="404"/>
    <x v="1"/>
    <x v="12"/>
    <x v="3"/>
    <x v="2"/>
    <x v="1"/>
    <x v="0"/>
  </r>
  <r>
    <n v="2"/>
    <d v="2016-06-10T00:00:00"/>
    <x v="0"/>
    <s v="MRA166"/>
    <x v="67"/>
    <n v="1311"/>
    <x v="1"/>
    <x v="10"/>
    <x v="4"/>
    <x v="2"/>
    <x v="1"/>
    <x v="0"/>
  </r>
  <r>
    <n v="3"/>
    <d v="2016-06-10T00:00:00"/>
    <x v="0"/>
    <s v="MRA167"/>
    <x v="67"/>
    <n v="5456"/>
    <x v="1"/>
    <x v="10"/>
    <x v="4"/>
    <x v="2"/>
    <x v="1"/>
    <x v="0"/>
  </r>
  <r>
    <n v="4"/>
    <d v="2016-06-10T00:00:00"/>
    <x v="0"/>
    <s v="MRA168"/>
    <x v="60"/>
    <n v="4749"/>
    <x v="1"/>
    <x v="10"/>
    <x v="4"/>
    <x v="2"/>
    <x v="1"/>
    <x v="0"/>
  </r>
  <r>
    <n v="1"/>
    <d v="2016-06-11T00:00:00"/>
    <x v="0"/>
    <s v="MRA168"/>
    <x v="60"/>
    <n v="2309"/>
    <x v="1"/>
    <x v="10"/>
    <x v="4"/>
    <x v="2"/>
    <x v="1"/>
    <x v="0"/>
  </r>
  <r>
    <n v="2"/>
    <d v="2016-06-11T00:00:00"/>
    <x v="0"/>
    <s v="MR0S169"/>
    <x v="51"/>
    <n v="368"/>
    <x v="1"/>
    <x v="12"/>
    <x v="3"/>
    <x v="2"/>
    <x v="1"/>
    <x v="0"/>
  </r>
  <r>
    <n v="3"/>
    <d v="2016-06-11T00:00:00"/>
    <x v="0"/>
    <s v="MR0S170"/>
    <x v="51"/>
    <n v="191"/>
    <x v="1"/>
    <x v="12"/>
    <x v="3"/>
    <x v="2"/>
    <x v="1"/>
    <x v="0"/>
  </r>
  <r>
    <n v="4"/>
    <d v="2016-06-11T00:00:00"/>
    <x v="0"/>
    <s v="MRPCK171"/>
    <x v="51"/>
    <n v="82"/>
    <x v="1"/>
    <x v="4"/>
    <x v="3"/>
    <x v="2"/>
    <x v="1"/>
    <x v="0"/>
  </r>
  <r>
    <n v="5"/>
    <d v="2016-06-11T00:00:00"/>
    <x v="0"/>
    <s v="MR4M172"/>
    <x v="66"/>
    <n v="4111"/>
    <x v="1"/>
    <x v="8"/>
    <x v="7"/>
    <x v="2"/>
    <x v="1"/>
    <x v="0"/>
  </r>
  <r>
    <n v="6"/>
    <d v="2016-06-11T00:00:00"/>
    <x v="0"/>
    <s v="MR4M173"/>
    <x v="66"/>
    <n v="1444"/>
    <x v="1"/>
    <x v="8"/>
    <x v="7"/>
    <x v="2"/>
    <x v="1"/>
    <x v="0"/>
  </r>
  <r>
    <n v="7"/>
    <d v="2016-06-11T00:00:00"/>
    <x v="0"/>
    <s v="MR4M173"/>
    <x v="32"/>
    <n v="3772"/>
    <x v="1"/>
    <x v="8"/>
    <x v="7"/>
    <x v="2"/>
    <x v="1"/>
    <x v="0"/>
  </r>
  <r>
    <n v="1"/>
    <d v="2016-06-11T00:00:00"/>
    <x v="2"/>
    <s v="PRA163"/>
    <x v="35"/>
    <n v="2300"/>
    <x v="2"/>
    <x v="10"/>
    <x v="4"/>
    <x v="2"/>
    <x v="1"/>
    <x v="0"/>
  </r>
  <r>
    <n v="2"/>
    <d v="2016-06-11T00:00:00"/>
    <x v="2"/>
    <s v="PRA163"/>
    <x v="60"/>
    <n v="3037"/>
    <x v="2"/>
    <x v="10"/>
    <x v="4"/>
    <x v="2"/>
    <x v="1"/>
    <x v="0"/>
  </r>
  <r>
    <n v="3"/>
    <d v="2016-06-11T00:00:00"/>
    <x v="2"/>
    <s v="PRA169"/>
    <x v="60"/>
    <n v="776"/>
    <x v="2"/>
    <x v="10"/>
    <x v="4"/>
    <x v="2"/>
    <x v="1"/>
    <x v="0"/>
  </r>
  <r>
    <n v="1"/>
    <d v="2016-06-11T00:00:00"/>
    <x v="0"/>
    <s v="I/F4M/PCK"/>
    <x v="37"/>
    <n v="36"/>
    <x v="3"/>
    <x v="26"/>
    <x v="2"/>
    <x v="2"/>
    <x v="1"/>
    <x v="0"/>
  </r>
  <r>
    <n v="2"/>
    <d v="2016-06-11T00:00:00"/>
    <x v="0"/>
    <s v="TK16L/F"/>
    <x v="37"/>
    <n v="52"/>
    <x v="3"/>
    <x v="54"/>
    <x v="2"/>
    <x v="2"/>
    <x v="1"/>
    <x v="0"/>
  </r>
  <r>
    <n v="1"/>
    <d v="2016-06-12T00:00:00"/>
    <x v="0"/>
    <s v="MR4M173"/>
    <x v="32"/>
    <n v="1783"/>
    <x v="1"/>
    <x v="8"/>
    <x v="7"/>
    <x v="2"/>
    <x v="1"/>
    <x v="0"/>
  </r>
  <r>
    <n v="2"/>
    <d v="2016-06-12T00:00:00"/>
    <x v="0"/>
    <s v="MRPCK174"/>
    <x v="51"/>
    <n v="98"/>
    <x v="1"/>
    <x v="4"/>
    <x v="3"/>
    <x v="2"/>
    <x v="1"/>
    <x v="0"/>
  </r>
  <r>
    <n v="3"/>
    <d v="2016-06-12T00:00:00"/>
    <x v="0"/>
    <s v="MRNS175"/>
    <x v="51"/>
    <n v="80"/>
    <x v="1"/>
    <x v="3"/>
    <x v="3"/>
    <x v="2"/>
    <x v="1"/>
    <x v="0"/>
  </r>
  <r>
    <n v="1"/>
    <d v="2016-06-12T00:00:00"/>
    <x v="2"/>
    <s v="PRA169"/>
    <x v="60"/>
    <n v="4099"/>
    <x v="2"/>
    <x v="10"/>
    <x v="4"/>
    <x v="2"/>
    <x v="1"/>
    <x v="0"/>
  </r>
  <r>
    <n v="2"/>
    <d v="2016-06-12T00:00:00"/>
    <x v="2"/>
    <s v="PRA169"/>
    <x v="62"/>
    <n v="276"/>
    <x v="2"/>
    <x v="10"/>
    <x v="4"/>
    <x v="2"/>
    <x v="1"/>
    <x v="0"/>
  </r>
  <r>
    <n v="3"/>
    <d v="2016-06-12T00:00:00"/>
    <x v="2"/>
    <s v="PR0S173/DG"/>
    <x v="13"/>
    <n v="458"/>
    <x v="2"/>
    <x v="12"/>
    <x v="3"/>
    <x v="2"/>
    <x v="1"/>
    <x v="0"/>
  </r>
  <r>
    <n v="4"/>
    <d v="2016-06-12T00:00:00"/>
    <x v="2"/>
    <s v="PRPCK161"/>
    <x v="13"/>
    <n v="105"/>
    <x v="2"/>
    <x v="4"/>
    <x v="3"/>
    <x v="2"/>
    <x v="1"/>
    <x v="0"/>
  </r>
  <r>
    <n v="5"/>
    <d v="2016-06-12T00:00:00"/>
    <x v="2"/>
    <s v="PRNS160"/>
    <x v="13"/>
    <n v="695"/>
    <x v="2"/>
    <x v="3"/>
    <x v="3"/>
    <x v="2"/>
    <x v="1"/>
    <x v="0"/>
  </r>
  <r>
    <n v="6"/>
    <d v="2016-06-12T00:00:00"/>
    <x v="2"/>
    <s v="PR0S173"/>
    <x v="13"/>
    <n v="952"/>
    <x v="2"/>
    <x v="12"/>
    <x v="3"/>
    <x v="2"/>
    <x v="1"/>
    <x v="0"/>
  </r>
  <r>
    <n v="7"/>
    <d v="2016-06-12T00:00:00"/>
    <x v="2"/>
    <s v="PRA175"/>
    <x v="62"/>
    <n v="2275"/>
    <x v="2"/>
    <x v="10"/>
    <x v="4"/>
    <x v="2"/>
    <x v="1"/>
    <x v="0"/>
  </r>
  <r>
    <n v="1"/>
    <d v="2016-06-12T00:00:00"/>
    <x v="0"/>
    <s v="I/F4M/PCK"/>
    <x v="37"/>
    <n v="36"/>
    <x v="3"/>
    <x v="26"/>
    <x v="2"/>
    <x v="2"/>
    <x v="1"/>
    <x v="0"/>
  </r>
  <r>
    <n v="1"/>
    <d v="2016-06-13T00:00:00"/>
    <x v="0"/>
    <s v="MRPCK178"/>
    <x v="13"/>
    <n v="136"/>
    <x v="1"/>
    <x v="4"/>
    <x v="3"/>
    <x v="2"/>
    <x v="1"/>
    <x v="0"/>
  </r>
  <r>
    <n v="1"/>
    <d v="2016-06-13T00:00:00"/>
    <x v="2"/>
    <s v="PR4M157"/>
    <x v="101"/>
    <n v="551"/>
    <x v="5"/>
    <x v="8"/>
    <x v="7"/>
    <x v="2"/>
    <x v="1"/>
    <x v="0"/>
  </r>
  <r>
    <n v="2"/>
    <d v="2016-06-13T00:00:00"/>
    <x v="2"/>
    <s v="PR4M157"/>
    <x v="97"/>
    <n v="314"/>
    <x v="5"/>
    <x v="8"/>
    <x v="7"/>
    <x v="2"/>
    <x v="1"/>
    <x v="0"/>
  </r>
  <r>
    <n v="3"/>
    <d v="2016-06-13T00:00:00"/>
    <x v="2"/>
    <s v="PR4M157"/>
    <x v="98"/>
    <n v="2080"/>
    <x v="5"/>
    <x v="8"/>
    <x v="7"/>
    <x v="2"/>
    <x v="1"/>
    <x v="0"/>
  </r>
  <r>
    <n v="4"/>
    <d v="2016-06-13T00:00:00"/>
    <x v="2"/>
    <s v="PR4M162"/>
    <x v="98"/>
    <n v="768"/>
    <x v="5"/>
    <x v="8"/>
    <x v="7"/>
    <x v="2"/>
    <x v="1"/>
    <x v="0"/>
  </r>
  <r>
    <n v="1"/>
    <d v="2016-06-13T00:00:00"/>
    <x v="2"/>
    <s v="PRA175"/>
    <x v="62"/>
    <n v="1265"/>
    <x v="2"/>
    <x v="10"/>
    <x v="4"/>
    <x v="2"/>
    <x v="1"/>
    <x v="0"/>
  </r>
  <r>
    <n v="2"/>
    <d v="2016-06-13T00:00:00"/>
    <x v="2"/>
    <s v="PRA176"/>
    <x v="62"/>
    <n v="2571"/>
    <x v="2"/>
    <x v="10"/>
    <x v="4"/>
    <x v="2"/>
    <x v="1"/>
    <x v="0"/>
  </r>
  <r>
    <n v="3"/>
    <d v="2016-06-13T00:00:00"/>
    <x v="2"/>
    <s v="PRA176"/>
    <x v="69"/>
    <n v="4436"/>
    <x v="2"/>
    <x v="10"/>
    <x v="4"/>
    <x v="2"/>
    <x v="1"/>
    <x v="0"/>
  </r>
  <r>
    <n v="4"/>
    <d v="2016-06-13T00:00:00"/>
    <x v="2"/>
    <s v="PR0S180"/>
    <x v="13"/>
    <n v="533"/>
    <x v="2"/>
    <x v="12"/>
    <x v="3"/>
    <x v="2"/>
    <x v="1"/>
    <x v="0"/>
  </r>
  <r>
    <n v="5"/>
    <d v="2016-06-13T00:00:00"/>
    <x v="2"/>
    <s v="PRPCK171"/>
    <x v="13"/>
    <n v="89"/>
    <x v="2"/>
    <x v="4"/>
    <x v="3"/>
    <x v="2"/>
    <x v="1"/>
    <x v="0"/>
  </r>
  <r>
    <n v="6"/>
    <d v="2016-06-13T00:00:00"/>
    <x v="2"/>
    <s v="PR4M177"/>
    <x v="70"/>
    <n v="58"/>
    <x v="2"/>
    <x v="8"/>
    <x v="7"/>
    <x v="2"/>
    <x v="1"/>
    <x v="0"/>
  </r>
  <r>
    <n v="1"/>
    <d v="2016-06-13T00:00:00"/>
    <x v="0"/>
    <s v="MRPNCP176"/>
    <x v="37"/>
    <n v="1588"/>
    <x v="3"/>
    <x v="1"/>
    <x v="1"/>
    <x v="2"/>
    <x v="1"/>
    <x v="0"/>
  </r>
  <r>
    <n v="1"/>
    <d v="2016-06-14T00:00:00"/>
    <x v="2"/>
    <s v="PR4M162"/>
    <x v="98"/>
    <n v="27"/>
    <x v="5"/>
    <x v="8"/>
    <x v="7"/>
    <x v="2"/>
    <x v="1"/>
    <x v="0"/>
  </r>
  <r>
    <n v="2"/>
    <d v="2016-06-14T00:00:00"/>
    <x v="7"/>
    <s v="IF (4M/PCK)"/>
    <x v="139"/>
    <n v="4"/>
    <x v="5"/>
    <x v="55"/>
    <x v="2"/>
    <x v="2"/>
    <x v="1"/>
    <x v="0"/>
  </r>
  <r>
    <n v="3"/>
    <d v="2016-06-14T00:00:00"/>
    <x v="2"/>
    <s v="PRPCK171"/>
    <x v="32"/>
    <n v="74"/>
    <x v="5"/>
    <x v="4"/>
    <x v="3"/>
    <x v="2"/>
    <x v="1"/>
    <x v="0"/>
  </r>
  <r>
    <n v="4"/>
    <d v="2016-06-14T00:00:00"/>
    <x v="2"/>
    <s v="PR4H177"/>
    <x v="60"/>
    <n v="76"/>
    <x v="5"/>
    <x v="0"/>
    <x v="8"/>
    <x v="2"/>
    <x v="1"/>
    <x v="0"/>
  </r>
  <r>
    <n v="5"/>
    <d v="2016-06-14T00:00:00"/>
    <x v="2"/>
    <s v="PR4H177"/>
    <x v="66"/>
    <n v="3105"/>
    <x v="5"/>
    <x v="0"/>
    <x v="8"/>
    <x v="2"/>
    <x v="1"/>
    <x v="0"/>
  </r>
  <r>
    <n v="6"/>
    <d v="2016-06-14T00:00:00"/>
    <x v="2"/>
    <s v="PR4H177"/>
    <x v="60"/>
    <n v="1484"/>
    <x v="5"/>
    <x v="0"/>
    <x v="8"/>
    <x v="2"/>
    <x v="1"/>
    <x v="0"/>
  </r>
  <r>
    <n v="1"/>
    <d v="2016-06-14T00:00:00"/>
    <x v="2"/>
    <s v="PR4H177"/>
    <x v="70"/>
    <n v="24"/>
    <x v="2"/>
    <x v="0"/>
    <x v="8"/>
    <x v="2"/>
    <x v="1"/>
    <x v="0"/>
  </r>
  <r>
    <n v="1"/>
    <d v="2016-06-15T00:00:00"/>
    <x v="0"/>
    <s v="MR4H180"/>
    <x v="70"/>
    <n v="2164"/>
    <x v="1"/>
    <x v="0"/>
    <x v="8"/>
    <x v="2"/>
    <x v="1"/>
    <x v="0"/>
  </r>
  <r>
    <n v="2"/>
    <d v="2016-06-15T00:00:00"/>
    <x v="0"/>
    <s v="MR4H181"/>
    <x v="70"/>
    <n v="1392"/>
    <x v="1"/>
    <x v="0"/>
    <x v="8"/>
    <x v="2"/>
    <x v="1"/>
    <x v="0"/>
  </r>
  <r>
    <n v="3"/>
    <d v="2016-06-15T00:00:00"/>
    <x v="0"/>
    <s v="MR4H181"/>
    <x v="63"/>
    <n v="2771"/>
    <x v="1"/>
    <x v="0"/>
    <x v="8"/>
    <x v="2"/>
    <x v="1"/>
    <x v="0"/>
  </r>
  <r>
    <n v="4"/>
    <d v="2016-06-15T00:00:00"/>
    <x v="0"/>
    <s v="MRPCK182"/>
    <x v="13"/>
    <n v="385"/>
    <x v="1"/>
    <x v="4"/>
    <x v="3"/>
    <x v="2"/>
    <x v="1"/>
    <x v="0"/>
  </r>
  <r>
    <n v="5"/>
    <d v="2016-06-15T00:00:00"/>
    <x v="0"/>
    <s v="MRNS183"/>
    <x v="13"/>
    <n v="3"/>
    <x v="1"/>
    <x v="3"/>
    <x v="3"/>
    <x v="2"/>
    <x v="1"/>
    <x v="0"/>
  </r>
  <r>
    <n v="1"/>
    <d v="2016-06-15T00:00:00"/>
    <x v="2"/>
    <s v="PR4H177"/>
    <x v="60"/>
    <n v="1673"/>
    <x v="5"/>
    <x v="0"/>
    <x v="8"/>
    <x v="2"/>
    <x v="1"/>
    <x v="0"/>
  </r>
  <r>
    <n v="2"/>
    <d v="2016-06-15T00:00:00"/>
    <x v="0"/>
    <s v="MR4H179"/>
    <x v="60"/>
    <n v="173"/>
    <x v="5"/>
    <x v="0"/>
    <x v="8"/>
    <x v="2"/>
    <x v="1"/>
    <x v="0"/>
  </r>
  <r>
    <n v="3"/>
    <d v="2016-06-15T00:00:00"/>
    <x v="0"/>
    <s v="MR4H179"/>
    <x v="68"/>
    <n v="1177"/>
    <x v="5"/>
    <x v="0"/>
    <x v="8"/>
    <x v="2"/>
    <x v="1"/>
    <x v="0"/>
  </r>
  <r>
    <n v="1"/>
    <d v="2016-06-16T00:00:00"/>
    <x v="0"/>
    <s v="MRNS183"/>
    <x v="13"/>
    <n v="102"/>
    <x v="1"/>
    <x v="3"/>
    <x v="3"/>
    <x v="2"/>
    <x v="1"/>
    <x v="0"/>
  </r>
  <r>
    <n v="1"/>
    <d v="2016-06-16T00:00:00"/>
    <x v="0"/>
    <s v="MR4H179"/>
    <x v="68"/>
    <n v="513"/>
    <x v="5"/>
    <x v="0"/>
    <x v="8"/>
    <x v="2"/>
    <x v="1"/>
    <x v="0"/>
  </r>
  <r>
    <n v="2"/>
    <d v="2016-06-16T00:00:00"/>
    <x v="2"/>
    <s v="PR4H177"/>
    <x v="68"/>
    <n v="1716"/>
    <x v="5"/>
    <x v="0"/>
    <x v="8"/>
    <x v="2"/>
    <x v="1"/>
    <x v="0"/>
  </r>
  <r>
    <n v="1"/>
    <d v="2016-06-16T00:00:00"/>
    <x v="0"/>
    <s v="MRPNCP184"/>
    <x v="58"/>
    <n v="3235"/>
    <x v="3"/>
    <x v="1"/>
    <x v="1"/>
    <x v="2"/>
    <x v="1"/>
    <x v="0"/>
  </r>
  <r>
    <n v="1"/>
    <d v="2016-06-17T00:00:00"/>
    <x v="0"/>
    <s v="MRPCK189"/>
    <x v="13"/>
    <n v="40"/>
    <x v="1"/>
    <x v="4"/>
    <x v="3"/>
    <x v="2"/>
    <x v="1"/>
    <x v="0"/>
  </r>
  <r>
    <n v="2"/>
    <d v="2016-06-17T00:00:00"/>
    <x v="0"/>
    <s v="MR4H190"/>
    <x v="63"/>
    <n v="5071"/>
    <x v="1"/>
    <x v="0"/>
    <x v="8"/>
    <x v="2"/>
    <x v="1"/>
    <x v="0"/>
  </r>
  <r>
    <n v="1"/>
    <d v="2016-06-17T00:00:00"/>
    <x v="0"/>
    <s v="MRPNCP184"/>
    <x v="58"/>
    <n v="32"/>
    <x v="3"/>
    <x v="1"/>
    <x v="1"/>
    <x v="2"/>
    <x v="1"/>
    <x v="0"/>
  </r>
  <r>
    <n v="1"/>
    <d v="2016-06-18T00:00:00"/>
    <x v="0"/>
    <s v="MR4H190"/>
    <x v="63"/>
    <n v="1689"/>
    <x v="1"/>
    <x v="0"/>
    <x v="8"/>
    <x v="2"/>
    <x v="1"/>
    <x v="0"/>
  </r>
  <r>
    <n v="2"/>
    <d v="2016-06-18T00:00:00"/>
    <x v="0"/>
    <s v="MR4H190"/>
    <x v="92"/>
    <n v="86"/>
    <x v="1"/>
    <x v="0"/>
    <x v="8"/>
    <x v="2"/>
    <x v="1"/>
    <x v="0"/>
  </r>
  <r>
    <n v="1"/>
    <d v="2016-06-18T00:00:00"/>
    <x v="2"/>
    <s v="PR4H177"/>
    <x v="66"/>
    <n v="630"/>
    <x v="5"/>
    <x v="0"/>
    <x v="8"/>
    <x v="2"/>
    <x v="1"/>
    <x v="0"/>
  </r>
  <r>
    <n v="1"/>
    <d v="2016-06-18T00:00:00"/>
    <x v="2"/>
    <s v="MR4H180"/>
    <x v="63"/>
    <n v="180"/>
    <x v="2"/>
    <x v="0"/>
    <x v="8"/>
    <x v="2"/>
    <x v="1"/>
    <x v="0"/>
  </r>
  <r>
    <n v="2"/>
    <d v="2016-06-18T00:00:00"/>
    <x v="2"/>
    <s v="MR4H180"/>
    <x v="92"/>
    <n v="3175"/>
    <x v="2"/>
    <x v="0"/>
    <x v="8"/>
    <x v="2"/>
    <x v="1"/>
    <x v="0"/>
  </r>
  <r>
    <n v="3"/>
    <d v="2016-06-18T00:00:00"/>
    <x v="2"/>
    <s v="MR4H179"/>
    <x v="92"/>
    <n v="7"/>
    <x v="2"/>
    <x v="0"/>
    <x v="8"/>
    <x v="2"/>
    <x v="1"/>
    <x v="0"/>
  </r>
  <r>
    <n v="1"/>
    <d v="2016-06-18T00:00:00"/>
    <x v="2"/>
    <s v="MR4H190"/>
    <x v="74"/>
    <n v="3121"/>
    <x v="4"/>
    <x v="0"/>
    <x v="8"/>
    <x v="2"/>
    <x v="1"/>
    <x v="0"/>
  </r>
  <r>
    <n v="2"/>
    <d v="2016-06-18T00:00:00"/>
    <x v="2"/>
    <s v="MR4H191"/>
    <x v="82"/>
    <n v="1448"/>
    <x v="4"/>
    <x v="0"/>
    <x v="8"/>
    <x v="2"/>
    <x v="1"/>
    <x v="0"/>
  </r>
  <r>
    <n v="1"/>
    <d v="2016-06-19T00:00:00"/>
    <x v="0"/>
    <s v="MR4H190"/>
    <x v="92"/>
    <n v="20"/>
    <x v="1"/>
    <x v="0"/>
    <x v="8"/>
    <x v="2"/>
    <x v="1"/>
    <x v="0"/>
  </r>
  <r>
    <n v="2"/>
    <d v="2016-06-19T00:00:00"/>
    <x v="0"/>
    <s v="MR4M193"/>
    <x v="68"/>
    <n v="3302"/>
    <x v="1"/>
    <x v="8"/>
    <x v="7"/>
    <x v="2"/>
    <x v="1"/>
    <x v="0"/>
  </r>
  <r>
    <n v="3"/>
    <d v="2016-06-19T00:00:00"/>
    <x v="0"/>
    <s v="MR4M194"/>
    <x v="68"/>
    <n v="2130"/>
    <x v="1"/>
    <x v="8"/>
    <x v="7"/>
    <x v="2"/>
    <x v="1"/>
    <x v="0"/>
  </r>
  <r>
    <n v="4"/>
    <d v="2016-06-19T00:00:00"/>
    <x v="0"/>
    <s v="MR4M194"/>
    <x v="59"/>
    <n v="1029"/>
    <x v="1"/>
    <x v="8"/>
    <x v="7"/>
    <x v="2"/>
    <x v="1"/>
    <x v="0"/>
  </r>
  <r>
    <n v="1"/>
    <d v="2016-06-19T00:00:00"/>
    <x v="2"/>
    <s v="PR4H177"/>
    <x v="66"/>
    <n v="174"/>
    <x v="5"/>
    <x v="0"/>
    <x v="8"/>
    <x v="2"/>
    <x v="1"/>
    <x v="0"/>
  </r>
  <r>
    <n v="2"/>
    <d v="2016-06-19T00:00:00"/>
    <x v="0"/>
    <s v="MR4H179"/>
    <x v="66"/>
    <n v="79"/>
    <x v="5"/>
    <x v="0"/>
    <x v="8"/>
    <x v="2"/>
    <x v="1"/>
    <x v="0"/>
  </r>
  <r>
    <n v="3"/>
    <d v="2016-06-19T00:00:00"/>
    <x v="0"/>
    <s v="MR4H180"/>
    <x v="66"/>
    <n v="2534"/>
    <x v="5"/>
    <x v="0"/>
    <x v="8"/>
    <x v="2"/>
    <x v="1"/>
    <x v="0"/>
  </r>
  <r>
    <n v="4"/>
    <d v="2016-06-19T00:00:00"/>
    <x v="0"/>
    <s v="MR4H180"/>
    <x v="64"/>
    <n v="79"/>
    <x v="5"/>
    <x v="0"/>
    <x v="8"/>
    <x v="2"/>
    <x v="1"/>
    <x v="0"/>
  </r>
  <r>
    <n v="1"/>
    <d v="2016-06-19T00:00:00"/>
    <x v="2"/>
    <s v="MR4H179"/>
    <x v="92"/>
    <n v="1520"/>
    <x v="2"/>
    <x v="0"/>
    <x v="8"/>
    <x v="2"/>
    <x v="1"/>
    <x v="0"/>
  </r>
  <r>
    <n v="2"/>
    <d v="2016-06-19T00:00:00"/>
    <x v="2"/>
    <s v="MR4H179"/>
    <x v="70"/>
    <n v="1141"/>
    <x v="2"/>
    <x v="0"/>
    <x v="8"/>
    <x v="2"/>
    <x v="1"/>
    <x v="0"/>
  </r>
  <r>
    <n v="3"/>
    <d v="2016-06-19T00:00:00"/>
    <x v="2"/>
    <s v="PR4H177"/>
    <x v="92"/>
    <n v="44"/>
    <x v="2"/>
    <x v="0"/>
    <x v="8"/>
    <x v="2"/>
    <x v="1"/>
    <x v="0"/>
  </r>
  <r>
    <n v="4"/>
    <d v="2016-06-19T00:00:00"/>
    <x v="2"/>
    <s v="PRPCK185"/>
    <x v="51"/>
    <n v="121"/>
    <x v="2"/>
    <x v="4"/>
    <x v="3"/>
    <x v="2"/>
    <x v="1"/>
    <x v="0"/>
  </r>
  <r>
    <n v="5"/>
    <d v="2016-06-19T00:00:00"/>
    <x v="2"/>
    <s v="PRNS178"/>
    <x v="51"/>
    <n v="450"/>
    <x v="2"/>
    <x v="3"/>
    <x v="3"/>
    <x v="2"/>
    <x v="1"/>
    <x v="0"/>
  </r>
  <r>
    <n v="6"/>
    <d v="2016-06-19T00:00:00"/>
    <x v="2"/>
    <s v="PR0S190"/>
    <x v="51"/>
    <n v="853"/>
    <x v="2"/>
    <x v="12"/>
    <x v="3"/>
    <x v="2"/>
    <x v="1"/>
    <x v="0"/>
  </r>
  <r>
    <n v="7"/>
    <d v="2016-06-19T00:00:00"/>
    <x v="2"/>
    <s v="PR0S191"/>
    <x v="51"/>
    <n v="1001"/>
    <x v="2"/>
    <x v="12"/>
    <x v="3"/>
    <x v="2"/>
    <x v="1"/>
    <x v="0"/>
  </r>
  <r>
    <n v="8"/>
    <d v="2016-06-19T00:00:00"/>
    <x v="2"/>
    <s v="PR0S191(D/G ATF)"/>
    <x v="51"/>
    <n v="247"/>
    <x v="2"/>
    <x v="12"/>
    <x v="3"/>
    <x v="2"/>
    <x v="1"/>
    <x v="0"/>
  </r>
  <r>
    <n v="1"/>
    <d v="2016-06-19T00:00:00"/>
    <x v="2"/>
    <s v="MR4H191"/>
    <x v="82"/>
    <n v="1438"/>
    <x v="4"/>
    <x v="0"/>
    <x v="8"/>
    <x v="2"/>
    <x v="1"/>
    <x v="0"/>
  </r>
  <r>
    <n v="1"/>
    <d v="2016-06-19T00:00:00"/>
    <x v="0"/>
    <s v="MR I/F(PCK/4M)"/>
    <x v="37"/>
    <n v="34"/>
    <x v="3"/>
    <x v="2"/>
    <x v="2"/>
    <x v="2"/>
    <x v="1"/>
    <x v="0"/>
  </r>
  <r>
    <n v="1"/>
    <d v="2016-06-20T00:00:00"/>
    <x v="0"/>
    <s v="MR4M194"/>
    <x v="59"/>
    <n v="1390"/>
    <x v="1"/>
    <x v="8"/>
    <x v="7"/>
    <x v="2"/>
    <x v="1"/>
    <x v="0"/>
  </r>
  <r>
    <n v="2"/>
    <d v="2016-06-20T00:00:00"/>
    <x v="0"/>
    <s v="MR4M195"/>
    <x v="59"/>
    <n v="2361"/>
    <x v="1"/>
    <x v="8"/>
    <x v="7"/>
    <x v="2"/>
    <x v="1"/>
    <x v="0"/>
  </r>
  <r>
    <n v="3"/>
    <d v="2016-06-20T00:00:00"/>
    <x v="0"/>
    <s v="MR4M196"/>
    <x v="59"/>
    <n v="790"/>
    <x v="1"/>
    <x v="8"/>
    <x v="7"/>
    <x v="2"/>
    <x v="1"/>
    <x v="0"/>
  </r>
  <r>
    <n v="1"/>
    <d v="2016-06-20T00:00:00"/>
    <x v="0"/>
    <s v="MR4H180"/>
    <x v="70"/>
    <n v="273"/>
    <x v="5"/>
    <x v="0"/>
    <x v="8"/>
    <x v="2"/>
    <x v="1"/>
    <x v="0"/>
  </r>
  <r>
    <n v="2"/>
    <d v="2016-06-20T00:00:00"/>
    <x v="0"/>
    <s v="MR4H190"/>
    <x v="70"/>
    <n v="1591"/>
    <x v="5"/>
    <x v="0"/>
    <x v="8"/>
    <x v="2"/>
    <x v="1"/>
    <x v="0"/>
  </r>
  <r>
    <n v="3"/>
    <d v="2016-06-20T00:00:00"/>
    <x v="0"/>
    <s v="MR4H190"/>
    <x v="64"/>
    <n v="1168"/>
    <x v="5"/>
    <x v="0"/>
    <x v="8"/>
    <x v="2"/>
    <x v="1"/>
    <x v="0"/>
  </r>
  <r>
    <n v="4"/>
    <d v="2016-06-20T00:00:00"/>
    <x v="0"/>
    <s v="MR4H190"/>
    <x v="60"/>
    <n v="236"/>
    <x v="5"/>
    <x v="0"/>
    <x v="8"/>
    <x v="2"/>
    <x v="1"/>
    <x v="0"/>
  </r>
  <r>
    <n v="5"/>
    <d v="2016-06-20T00:00:00"/>
    <x v="0"/>
    <s v="MR4H191"/>
    <x v="60"/>
    <n v="1680"/>
    <x v="5"/>
    <x v="0"/>
    <x v="8"/>
    <x v="2"/>
    <x v="1"/>
    <x v="0"/>
  </r>
  <r>
    <n v="1"/>
    <d v="2016-06-20T00:00:00"/>
    <x v="2"/>
    <s v="PRA189"/>
    <x v="60"/>
    <n v="2822"/>
    <x v="2"/>
    <x v="10"/>
    <x v="4"/>
    <x v="2"/>
    <x v="1"/>
    <x v="0"/>
  </r>
  <r>
    <n v="1"/>
    <d v="2016-06-20T00:00:00"/>
    <x v="2"/>
    <s v="MRPCK192"/>
    <x v="74"/>
    <n v="21"/>
    <x v="4"/>
    <x v="4"/>
    <x v="3"/>
    <x v="2"/>
    <x v="1"/>
    <x v="0"/>
  </r>
  <r>
    <n v="2"/>
    <d v="2016-06-20T00:00:00"/>
    <x v="2"/>
    <s v="MR4M194"/>
    <x v="49"/>
    <n v="183"/>
    <x v="4"/>
    <x v="8"/>
    <x v="7"/>
    <x v="2"/>
    <x v="1"/>
    <x v="0"/>
  </r>
  <r>
    <n v="3"/>
    <d v="2016-06-20T00:00:00"/>
    <x v="2"/>
    <s v="MR4M195"/>
    <x v="49"/>
    <n v="3439"/>
    <x v="4"/>
    <x v="8"/>
    <x v="7"/>
    <x v="2"/>
    <x v="1"/>
    <x v="0"/>
  </r>
  <r>
    <n v="4"/>
    <d v="2016-06-20T00:00:00"/>
    <x v="2"/>
    <s v="MR4M196"/>
    <x v="49"/>
    <n v="278"/>
    <x v="4"/>
    <x v="8"/>
    <x v="7"/>
    <x v="2"/>
    <x v="1"/>
    <x v="0"/>
  </r>
  <r>
    <n v="5"/>
    <d v="2016-06-20T00:00:00"/>
    <x v="2"/>
    <s v="MR4M196"/>
    <x v="75"/>
    <n v="347"/>
    <x v="4"/>
    <x v="8"/>
    <x v="7"/>
    <x v="2"/>
    <x v="1"/>
    <x v="0"/>
  </r>
  <r>
    <n v="1"/>
    <d v="2016-06-21T00:00:00"/>
    <x v="0"/>
    <s v="MR4M196"/>
    <x v="59"/>
    <n v="19"/>
    <x v="1"/>
    <x v="8"/>
    <x v="7"/>
    <x v="2"/>
    <x v="1"/>
    <x v="0"/>
  </r>
  <r>
    <n v="2"/>
    <d v="2016-06-21T00:00:00"/>
    <x v="0"/>
    <s v="I/FMR4M196/PCK"/>
    <x v="59"/>
    <n v="15"/>
    <x v="1"/>
    <x v="56"/>
    <x v="7"/>
    <x v="2"/>
    <x v="1"/>
    <x v="0"/>
  </r>
  <r>
    <n v="3"/>
    <d v="2016-06-21T00:00:00"/>
    <x v="0"/>
    <s v="MRPCK197"/>
    <x v="51"/>
    <n v="114"/>
    <x v="1"/>
    <x v="4"/>
    <x v="3"/>
    <x v="2"/>
    <x v="1"/>
    <x v="0"/>
  </r>
  <r>
    <n v="4"/>
    <d v="2016-06-21T00:00:00"/>
    <x v="0"/>
    <s v="MR0S198"/>
    <x v="51"/>
    <n v="2667"/>
    <x v="1"/>
    <x v="12"/>
    <x v="3"/>
    <x v="2"/>
    <x v="1"/>
    <x v="0"/>
  </r>
  <r>
    <n v="5"/>
    <d v="2016-06-21T00:00:00"/>
    <x v="0"/>
    <s v="MRA199"/>
    <x v="67"/>
    <n v="7297"/>
    <x v="1"/>
    <x v="10"/>
    <x v="4"/>
    <x v="2"/>
    <x v="1"/>
    <x v="0"/>
  </r>
  <r>
    <n v="6"/>
    <d v="2016-06-21T00:00:00"/>
    <x v="0"/>
    <s v="MRA200"/>
    <x v="67"/>
    <n v="622"/>
    <x v="1"/>
    <x v="13"/>
    <x v="4"/>
    <x v="2"/>
    <x v="1"/>
    <x v="0"/>
  </r>
  <r>
    <n v="1"/>
    <d v="2016-06-21T00:00:00"/>
    <x v="0"/>
    <s v="MR4H191"/>
    <x v="60"/>
    <n v="1495"/>
    <x v="5"/>
    <x v="0"/>
    <x v="8"/>
    <x v="2"/>
    <x v="1"/>
    <x v="0"/>
  </r>
  <r>
    <n v="2"/>
    <d v="2016-06-21T00:00:00"/>
    <x v="0"/>
    <s v="MR4H191"/>
    <x v="63"/>
    <n v="273"/>
    <x v="5"/>
    <x v="0"/>
    <x v="8"/>
    <x v="2"/>
    <x v="1"/>
    <x v="0"/>
  </r>
  <r>
    <n v="3"/>
    <d v="2016-06-21T00:00:00"/>
    <x v="0"/>
    <s v="MR4H191"/>
    <x v="64"/>
    <n v="569"/>
    <x v="5"/>
    <x v="0"/>
    <x v="8"/>
    <x v="2"/>
    <x v="1"/>
    <x v="0"/>
  </r>
  <r>
    <n v="4"/>
    <d v="2016-06-21T00:00:00"/>
    <x v="0"/>
    <s v="MRPCK192"/>
    <x v="32"/>
    <n v="130"/>
    <x v="5"/>
    <x v="4"/>
    <x v="3"/>
    <x v="2"/>
    <x v="1"/>
    <x v="0"/>
  </r>
  <r>
    <n v="5"/>
    <d v="2016-06-21T00:00:00"/>
    <x v="8"/>
    <s v="DTSK011"/>
    <x v="32"/>
    <n v="1005"/>
    <x v="5"/>
    <x v="11"/>
    <x v="3"/>
    <x v="2"/>
    <x v="1"/>
    <x v="0"/>
  </r>
  <r>
    <n v="6"/>
    <d v="2016-06-21T00:00:00"/>
    <x v="0"/>
    <s v="MRPCK192"/>
    <x v="32"/>
    <n v="256"/>
    <x v="5"/>
    <x v="4"/>
    <x v="3"/>
    <x v="2"/>
    <x v="1"/>
    <x v="0"/>
  </r>
  <r>
    <n v="7"/>
    <d v="2016-06-21T00:00:00"/>
    <x v="0"/>
    <s v="MR4M194"/>
    <x v="98"/>
    <n v="28"/>
    <x v="5"/>
    <x v="8"/>
    <x v="7"/>
    <x v="2"/>
    <x v="1"/>
    <x v="0"/>
  </r>
  <r>
    <n v="8"/>
    <d v="2016-06-21T00:00:00"/>
    <x v="0"/>
    <s v="MR4M195"/>
    <x v="98"/>
    <n v="1661"/>
    <x v="5"/>
    <x v="8"/>
    <x v="7"/>
    <x v="2"/>
    <x v="1"/>
    <x v="0"/>
  </r>
  <r>
    <n v="9"/>
    <d v="2016-06-21T00:00:00"/>
    <x v="0"/>
    <s v="MR4M196"/>
    <x v="98"/>
    <n v="410"/>
    <x v="5"/>
    <x v="8"/>
    <x v="7"/>
    <x v="2"/>
    <x v="1"/>
    <x v="0"/>
  </r>
  <r>
    <n v="1"/>
    <d v="2016-06-21T00:00:00"/>
    <x v="2"/>
    <s v="PRA189"/>
    <x v="60"/>
    <n v="1754"/>
    <x v="2"/>
    <x v="10"/>
    <x v="4"/>
    <x v="2"/>
    <x v="1"/>
    <x v="0"/>
  </r>
  <r>
    <n v="2"/>
    <d v="2016-06-21T00:00:00"/>
    <x v="2"/>
    <s v="PRA193"/>
    <x v="60"/>
    <n v="677"/>
    <x v="2"/>
    <x v="10"/>
    <x v="4"/>
    <x v="2"/>
    <x v="1"/>
    <x v="0"/>
  </r>
  <r>
    <n v="1"/>
    <d v="2016-06-21T00:00:00"/>
    <x v="2"/>
    <s v="MR4M196"/>
    <x v="75"/>
    <n v="1679"/>
    <x v="4"/>
    <x v="8"/>
    <x v="7"/>
    <x v="2"/>
    <x v="1"/>
    <x v="0"/>
  </r>
  <r>
    <n v="2"/>
    <d v="2016-06-21T00:00:00"/>
    <x v="2"/>
    <s v="MRPCK197"/>
    <x v="71"/>
    <n v="15"/>
    <x v="4"/>
    <x v="4"/>
    <x v="3"/>
    <x v="2"/>
    <x v="1"/>
    <x v="0"/>
  </r>
  <r>
    <n v="1"/>
    <d v="2016-06-22T00:00:00"/>
    <x v="0"/>
    <s v="MRA200"/>
    <x v="67"/>
    <n v="1021"/>
    <x v="1"/>
    <x v="13"/>
    <x v="4"/>
    <x v="2"/>
    <x v="1"/>
    <x v="0"/>
  </r>
  <r>
    <n v="2"/>
    <d v="2016-06-22T00:00:00"/>
    <x v="0"/>
    <s v="MRA200"/>
    <x v="35"/>
    <n v="2862"/>
    <x v="1"/>
    <x v="13"/>
    <x v="4"/>
    <x v="2"/>
    <x v="1"/>
    <x v="0"/>
  </r>
  <r>
    <n v="3"/>
    <d v="2016-06-22T00:00:00"/>
    <x v="0"/>
    <s v="MRA200"/>
    <x v="62"/>
    <n v="2951"/>
    <x v="1"/>
    <x v="13"/>
    <x v="4"/>
    <x v="2"/>
    <x v="1"/>
    <x v="0"/>
  </r>
  <r>
    <n v="4"/>
    <d v="2016-06-22T00:00:00"/>
    <x v="0"/>
    <s v="MRA201"/>
    <x v="62"/>
    <n v="3106"/>
    <x v="1"/>
    <x v="13"/>
    <x v="4"/>
    <x v="2"/>
    <x v="1"/>
    <x v="0"/>
  </r>
  <r>
    <n v="5"/>
    <d v="2016-06-22T00:00:00"/>
    <x v="0"/>
    <s v="MR0S202"/>
    <x v="51"/>
    <n v="671"/>
    <x v="1"/>
    <x v="12"/>
    <x v="3"/>
    <x v="2"/>
    <x v="1"/>
    <x v="0"/>
  </r>
  <r>
    <n v="1"/>
    <d v="2016-06-22T00:00:00"/>
    <x v="2"/>
    <s v="PRA193"/>
    <x v="69"/>
    <n v="1727"/>
    <x v="2"/>
    <x v="10"/>
    <x v="4"/>
    <x v="2"/>
    <x v="1"/>
    <x v="0"/>
  </r>
  <r>
    <n v="1"/>
    <d v="2016-06-22T00:00:00"/>
    <x v="0"/>
    <s v="MRPNCP203"/>
    <x v="58"/>
    <n v="580"/>
    <x v="3"/>
    <x v="1"/>
    <x v="1"/>
    <x v="2"/>
    <x v="1"/>
    <x v="0"/>
  </r>
  <r>
    <n v="1"/>
    <d v="2016-06-23T00:00:00"/>
    <x v="2"/>
    <s v="PRA193"/>
    <x v="69"/>
    <n v="4506"/>
    <x v="2"/>
    <x v="10"/>
    <x v="4"/>
    <x v="2"/>
    <x v="1"/>
    <x v="0"/>
  </r>
  <r>
    <n v="2"/>
    <d v="2016-06-23T00:00:00"/>
    <x v="2"/>
    <s v="PRA193"/>
    <x v="60"/>
    <n v="1462"/>
    <x v="2"/>
    <x v="10"/>
    <x v="4"/>
    <x v="2"/>
    <x v="1"/>
    <x v="0"/>
  </r>
  <r>
    <n v="1"/>
    <d v="2016-06-23T00:00:00"/>
    <x v="2"/>
    <s v="MR4H206"/>
    <x v="73"/>
    <n v="2776"/>
    <x v="4"/>
    <x v="0"/>
    <x v="8"/>
    <x v="2"/>
    <x v="1"/>
    <x v="0"/>
  </r>
  <r>
    <n v="1"/>
    <d v="2016-06-23T00:00:00"/>
    <x v="0"/>
    <s v="MRPNCP203"/>
    <x v="61"/>
    <n v="195"/>
    <x v="3"/>
    <x v="1"/>
    <x v="1"/>
    <x v="2"/>
    <x v="1"/>
    <x v="0"/>
  </r>
  <r>
    <n v="2"/>
    <d v="2016-06-23T00:00:00"/>
    <x v="0"/>
    <s v="MR I/F(PN/NS)"/>
    <x v="61"/>
    <n v="15"/>
    <x v="3"/>
    <x v="2"/>
    <x v="2"/>
    <x v="2"/>
    <x v="1"/>
    <x v="0"/>
  </r>
  <r>
    <n v="1"/>
    <d v="2016-06-24T00:00:00"/>
    <x v="0"/>
    <s v="MR4H206"/>
    <x v="64"/>
    <n v="2501"/>
    <x v="1"/>
    <x v="0"/>
    <x v="8"/>
    <x v="2"/>
    <x v="1"/>
    <x v="0"/>
  </r>
  <r>
    <n v="2"/>
    <d v="2016-06-24T00:00:00"/>
    <x v="0"/>
    <s v="MR4H207"/>
    <x v="64"/>
    <n v="3487"/>
    <x v="1"/>
    <x v="0"/>
    <x v="8"/>
    <x v="2"/>
    <x v="1"/>
    <x v="0"/>
  </r>
  <r>
    <n v="3"/>
    <d v="2016-06-24T00:00:00"/>
    <x v="0"/>
    <s v="MRPCK208"/>
    <x v="13"/>
    <n v="45"/>
    <x v="1"/>
    <x v="4"/>
    <x v="3"/>
    <x v="2"/>
    <x v="1"/>
    <x v="0"/>
  </r>
  <r>
    <n v="4"/>
    <d v="2016-06-24T00:00:00"/>
    <x v="0"/>
    <s v="MRNS209"/>
    <x v="13"/>
    <n v="14"/>
    <x v="1"/>
    <x v="3"/>
    <x v="3"/>
    <x v="2"/>
    <x v="1"/>
    <x v="0"/>
  </r>
  <r>
    <n v="1"/>
    <d v="2016-06-24T00:00:00"/>
    <x v="2"/>
    <s v="PRA193"/>
    <x v="60"/>
    <n v="1813"/>
    <x v="2"/>
    <x v="10"/>
    <x v="4"/>
    <x v="2"/>
    <x v="1"/>
    <x v="0"/>
  </r>
  <r>
    <n v="2"/>
    <d v="2016-06-24T00:00:00"/>
    <x v="2"/>
    <s v="PRA201"/>
    <x v="60"/>
    <n v="4386"/>
    <x v="2"/>
    <x v="13"/>
    <x v="4"/>
    <x v="2"/>
    <x v="1"/>
    <x v="0"/>
  </r>
  <r>
    <n v="1"/>
    <d v="2016-06-24T00:00:00"/>
    <x v="2"/>
    <s v="MR4H206"/>
    <x v="73"/>
    <n v="316"/>
    <x v="4"/>
    <x v="0"/>
    <x v="8"/>
    <x v="2"/>
    <x v="1"/>
    <x v="0"/>
  </r>
  <r>
    <n v="2"/>
    <d v="2016-06-24T00:00:00"/>
    <x v="2"/>
    <s v="MR4H206"/>
    <x v="83"/>
    <n v="2827"/>
    <x v="4"/>
    <x v="0"/>
    <x v="8"/>
    <x v="2"/>
    <x v="1"/>
    <x v="0"/>
  </r>
  <r>
    <n v="1"/>
    <d v="2016-06-25T00:00:00"/>
    <x v="2"/>
    <s v="PRA201"/>
    <x v="60"/>
    <n v="4721"/>
    <x v="2"/>
    <x v="13"/>
    <x v="4"/>
    <x v="2"/>
    <x v="1"/>
    <x v="0"/>
  </r>
  <r>
    <n v="2"/>
    <d v="2016-06-25T00:00:00"/>
    <x v="2"/>
    <s v="PRA204"/>
    <x v="60"/>
    <n v="1249"/>
    <x v="2"/>
    <x v="13"/>
    <x v="4"/>
    <x v="2"/>
    <x v="1"/>
    <x v="0"/>
  </r>
  <r>
    <n v="1"/>
    <d v="2016-06-25T00:00:00"/>
    <x v="0"/>
    <s v="Line Flush"/>
    <x v="61"/>
    <n v="21"/>
    <x v="3"/>
    <x v="21"/>
    <x v="1"/>
    <x v="2"/>
    <x v="1"/>
    <x v="0"/>
  </r>
  <r>
    <n v="1"/>
    <d v="2016-06-26T00:00:00"/>
    <x v="0"/>
    <s v="MR4M196"/>
    <x v="92"/>
    <n v="2885"/>
    <x v="5"/>
    <x v="8"/>
    <x v="7"/>
    <x v="2"/>
    <x v="1"/>
    <x v="0"/>
  </r>
  <r>
    <n v="2"/>
    <d v="2016-06-26T00:00:00"/>
    <x v="0"/>
    <s v="MR4M196"/>
    <x v="98"/>
    <n v="888"/>
    <x v="5"/>
    <x v="8"/>
    <x v="7"/>
    <x v="2"/>
    <x v="1"/>
    <x v="0"/>
  </r>
  <r>
    <n v="3"/>
    <d v="2016-06-26T00:00:00"/>
    <x v="0"/>
    <s v="MRPCK197"/>
    <x v="59"/>
    <n v="7"/>
    <x v="5"/>
    <x v="4"/>
    <x v="3"/>
    <x v="2"/>
    <x v="1"/>
    <x v="0"/>
  </r>
  <r>
    <n v="4"/>
    <d v="2016-06-26T00:00:00"/>
    <x v="0"/>
    <s v="MRPCK214"/>
    <x v="59"/>
    <n v="139"/>
    <x v="5"/>
    <x v="4"/>
    <x v="3"/>
    <x v="2"/>
    <x v="1"/>
    <x v="0"/>
  </r>
  <r>
    <n v="5"/>
    <d v="2016-06-26T00:00:00"/>
    <x v="0"/>
    <s v="MR4H215"/>
    <x v="68"/>
    <n v="496"/>
    <x v="5"/>
    <x v="0"/>
    <x v="8"/>
    <x v="2"/>
    <x v="1"/>
    <x v="0"/>
  </r>
  <r>
    <n v="1"/>
    <d v="2016-06-26T00:00:00"/>
    <x v="2"/>
    <s v="PRA204"/>
    <x v="60"/>
    <n v="881"/>
    <x v="2"/>
    <x v="13"/>
    <x v="4"/>
    <x v="2"/>
    <x v="1"/>
    <x v="0"/>
  </r>
  <r>
    <n v="2"/>
    <d v="2016-06-26T00:00:00"/>
    <x v="2"/>
    <s v="PRA204"/>
    <x v="67"/>
    <n v="3699"/>
    <x v="2"/>
    <x v="13"/>
    <x v="4"/>
    <x v="2"/>
    <x v="1"/>
    <x v="0"/>
  </r>
  <r>
    <n v="1"/>
    <d v="2016-06-27T00:00:00"/>
    <x v="0"/>
    <s v="MR4H216"/>
    <x v="64"/>
    <n v="858"/>
    <x v="1"/>
    <x v="0"/>
    <x v="8"/>
    <x v="2"/>
    <x v="1"/>
    <x v="0"/>
  </r>
  <r>
    <n v="1"/>
    <d v="2016-06-27T00:00:00"/>
    <x v="0"/>
    <s v="MR4H215"/>
    <x v="68"/>
    <n v="1806"/>
    <x v="5"/>
    <x v="0"/>
    <x v="8"/>
    <x v="2"/>
    <x v="1"/>
    <x v="0"/>
  </r>
  <r>
    <n v="1"/>
    <d v="2016-06-27T00:00:00"/>
    <x v="2"/>
    <s v="PRA204"/>
    <x v="67"/>
    <n v="1520"/>
    <x v="2"/>
    <x v="13"/>
    <x v="4"/>
    <x v="2"/>
    <x v="1"/>
    <x v="0"/>
  </r>
  <r>
    <n v="1"/>
    <d v="2016-06-27T00:00:00"/>
    <x v="2"/>
    <s v="MR4H216"/>
    <x v="72"/>
    <n v="25"/>
    <x v="4"/>
    <x v="0"/>
    <x v="8"/>
    <x v="2"/>
    <x v="1"/>
    <x v="0"/>
  </r>
  <r>
    <n v="1"/>
    <d v="2016-06-28T00:00:00"/>
    <x v="0"/>
    <s v="MR4H216"/>
    <x v="64"/>
    <n v="31"/>
    <x v="1"/>
    <x v="0"/>
    <x v="8"/>
    <x v="2"/>
    <x v="1"/>
    <x v="0"/>
  </r>
  <r>
    <n v="2"/>
    <d v="2016-06-28T00:00:00"/>
    <x v="0"/>
    <s v="MRPCK217"/>
    <x v="13"/>
    <n v="44"/>
    <x v="1"/>
    <x v="4"/>
    <x v="3"/>
    <x v="2"/>
    <x v="1"/>
    <x v="0"/>
  </r>
  <r>
    <n v="3"/>
    <d v="2016-06-28T00:00:00"/>
    <x v="0"/>
    <s v="MR4M218"/>
    <x v="68"/>
    <n v="1040"/>
    <x v="1"/>
    <x v="8"/>
    <x v="7"/>
    <x v="2"/>
    <x v="1"/>
    <x v="0"/>
  </r>
  <r>
    <n v="4"/>
    <d v="2016-06-28T00:00:00"/>
    <x v="0"/>
    <s v="MR4M219"/>
    <x v="68"/>
    <n v="2917"/>
    <x v="1"/>
    <x v="8"/>
    <x v="7"/>
    <x v="2"/>
    <x v="1"/>
    <x v="0"/>
  </r>
  <r>
    <n v="5"/>
    <d v="2016-06-28T00:00:00"/>
    <x v="0"/>
    <s v="MR4M220"/>
    <x v="68"/>
    <n v="1319"/>
    <x v="1"/>
    <x v="8"/>
    <x v="7"/>
    <x v="2"/>
    <x v="1"/>
    <x v="0"/>
  </r>
  <r>
    <n v="6"/>
    <d v="2016-06-28T00:00:00"/>
    <x v="0"/>
    <s v="MR4M220"/>
    <x v="32"/>
    <n v="1208"/>
    <x v="1"/>
    <x v="8"/>
    <x v="7"/>
    <x v="2"/>
    <x v="1"/>
    <x v="0"/>
  </r>
  <r>
    <n v="1"/>
    <d v="2016-06-28T00:00:00"/>
    <x v="0"/>
    <s v="MR4H215"/>
    <x v="68"/>
    <n v="951"/>
    <x v="5"/>
    <x v="0"/>
    <x v="8"/>
    <x v="2"/>
    <x v="1"/>
    <x v="0"/>
  </r>
  <r>
    <n v="2"/>
    <d v="2016-06-28T00:00:00"/>
    <x v="0"/>
    <s v="MR4H215"/>
    <x v="63"/>
    <n v="738"/>
    <x v="5"/>
    <x v="0"/>
    <x v="8"/>
    <x v="2"/>
    <x v="1"/>
    <x v="0"/>
  </r>
  <r>
    <n v="1"/>
    <d v="2016-06-28T00:00:00"/>
    <x v="2"/>
    <s v="PRA204"/>
    <x v="67"/>
    <n v="972"/>
    <x v="2"/>
    <x v="13"/>
    <x v="4"/>
    <x v="2"/>
    <x v="1"/>
    <x v="0"/>
  </r>
  <r>
    <n v="1"/>
    <d v="2016-06-28T00:00:00"/>
    <x v="2"/>
    <s v="MR4H216"/>
    <x v="72"/>
    <n v="2068"/>
    <x v="4"/>
    <x v="0"/>
    <x v="8"/>
    <x v="2"/>
    <x v="1"/>
    <x v="0"/>
  </r>
  <r>
    <n v="2"/>
    <d v="2016-06-28T00:00:00"/>
    <x v="2"/>
    <s v="MRPCK217"/>
    <x v="71"/>
    <n v="39"/>
    <x v="4"/>
    <x v="4"/>
    <x v="3"/>
    <x v="2"/>
    <x v="1"/>
    <x v="0"/>
  </r>
  <r>
    <n v="3"/>
    <d v="2016-06-28T00:00:00"/>
    <x v="2"/>
    <s v="MR4M215"/>
    <x v="49"/>
    <n v="1433"/>
    <x v="4"/>
    <x v="8"/>
    <x v="7"/>
    <x v="2"/>
    <x v="1"/>
    <x v="0"/>
  </r>
  <r>
    <n v="4"/>
    <d v="2016-06-28T00:00:00"/>
    <x v="2"/>
    <s v="MR4M219"/>
    <x v="49"/>
    <n v="878"/>
    <x v="4"/>
    <x v="8"/>
    <x v="7"/>
    <x v="2"/>
    <x v="1"/>
    <x v="0"/>
  </r>
  <r>
    <n v="1"/>
    <d v="2016-06-28T00:00:00"/>
    <x v="0"/>
    <s v="I/F"/>
    <x v="12"/>
    <n v="48"/>
    <x v="3"/>
    <x v="20"/>
    <x v="2"/>
    <x v="2"/>
    <x v="1"/>
    <x v="0"/>
  </r>
  <r>
    <n v="1"/>
    <d v="2016-06-29T00:00:00"/>
    <x v="0"/>
    <s v="MR4M220"/>
    <x v="32"/>
    <n v="1838"/>
    <x v="1"/>
    <x v="8"/>
    <x v="7"/>
    <x v="2"/>
    <x v="1"/>
    <x v="0"/>
  </r>
  <r>
    <n v="1"/>
    <d v="2016-06-29T00:00:00"/>
    <x v="0"/>
    <s v="MR4H215"/>
    <x v="66"/>
    <n v="3087"/>
    <x v="5"/>
    <x v="0"/>
    <x v="8"/>
    <x v="2"/>
    <x v="1"/>
    <x v="0"/>
  </r>
  <r>
    <n v="1"/>
    <d v="2016-06-29T00:00:00"/>
    <x v="2"/>
    <s v="PRA204"/>
    <x v="67"/>
    <n v="1322"/>
    <x v="2"/>
    <x v="13"/>
    <x v="4"/>
    <x v="2"/>
    <x v="1"/>
    <x v="0"/>
  </r>
  <r>
    <n v="2"/>
    <d v="2016-06-29T00:00:00"/>
    <x v="2"/>
    <s v="PRA208"/>
    <x v="69"/>
    <n v="1308"/>
    <x v="2"/>
    <x v="13"/>
    <x v="4"/>
    <x v="2"/>
    <x v="1"/>
    <x v="0"/>
  </r>
  <r>
    <n v="3"/>
    <d v="2016-06-29T00:00:00"/>
    <x v="2"/>
    <s v="PRA210"/>
    <x v="69"/>
    <n v="2703"/>
    <x v="2"/>
    <x v="13"/>
    <x v="4"/>
    <x v="2"/>
    <x v="1"/>
    <x v="0"/>
  </r>
  <r>
    <n v="4"/>
    <d v="2016-06-29T00:00:00"/>
    <x v="2"/>
    <s v="PRA214"/>
    <x v="69"/>
    <n v="674"/>
    <x v="2"/>
    <x v="13"/>
    <x v="4"/>
    <x v="2"/>
    <x v="1"/>
    <x v="0"/>
  </r>
  <r>
    <n v="1"/>
    <d v="2016-06-29T00:00:00"/>
    <x v="2"/>
    <s v="MR4M219"/>
    <x v="49"/>
    <n v="684"/>
    <x v="4"/>
    <x v="8"/>
    <x v="7"/>
    <x v="2"/>
    <x v="1"/>
    <x v="0"/>
  </r>
  <r>
    <n v="2"/>
    <d v="2016-06-29T00:00:00"/>
    <x v="2"/>
    <s v="MR4M219"/>
    <x v="75"/>
    <n v="358"/>
    <x v="4"/>
    <x v="8"/>
    <x v="7"/>
    <x v="2"/>
    <x v="1"/>
    <x v="0"/>
  </r>
  <r>
    <n v="3"/>
    <d v="2016-06-29T00:00:00"/>
    <x v="2"/>
    <s v="MR4M220"/>
    <x v="75"/>
    <n v="1179"/>
    <x v="4"/>
    <x v="8"/>
    <x v="7"/>
    <x v="2"/>
    <x v="1"/>
    <x v="0"/>
  </r>
  <r>
    <n v="4"/>
    <d v="2016-06-29T00:00:00"/>
    <x v="2"/>
    <s v="MR4M220"/>
    <x v="49"/>
    <n v="265"/>
    <x v="4"/>
    <x v="8"/>
    <x v="7"/>
    <x v="2"/>
    <x v="1"/>
    <x v="0"/>
  </r>
  <r>
    <n v="1"/>
    <d v="2016-06-29T00:00:00"/>
    <x v="0"/>
    <s v="I/F"/>
    <x v="12"/>
    <n v="42"/>
    <x v="3"/>
    <x v="20"/>
    <x v="2"/>
    <x v="2"/>
    <x v="1"/>
    <x v="0"/>
  </r>
  <r>
    <n v="2"/>
    <d v="2016-06-29T00:00:00"/>
    <x v="0"/>
    <s v="MRPNCP223"/>
    <x v="12"/>
    <n v="1377"/>
    <x v="3"/>
    <x v="1"/>
    <x v="1"/>
    <x v="2"/>
    <x v="1"/>
    <x v="0"/>
  </r>
  <r>
    <n v="1"/>
    <d v="2016-06-30T00:00:00"/>
    <x v="0"/>
    <s v="MR0S227"/>
    <x v="13"/>
    <n v="403"/>
    <x v="1"/>
    <x v="12"/>
    <x v="3"/>
    <x v="2"/>
    <x v="1"/>
    <x v="0"/>
  </r>
  <r>
    <n v="2"/>
    <d v="2016-06-30T00:00:00"/>
    <x v="0"/>
    <s v="MRA228"/>
    <x v="62"/>
    <n v="4819"/>
    <x v="1"/>
    <x v="13"/>
    <x v="4"/>
    <x v="2"/>
    <x v="1"/>
    <x v="0"/>
  </r>
  <r>
    <n v="1"/>
    <d v="2016-06-30T00:00:00"/>
    <x v="2"/>
    <s v="PRA214"/>
    <x v="69"/>
    <n v="2592"/>
    <x v="2"/>
    <x v="13"/>
    <x v="4"/>
    <x v="2"/>
    <x v="1"/>
    <x v="0"/>
  </r>
  <r>
    <n v="1"/>
    <d v="2016-06-30T00:00:00"/>
    <x v="0"/>
    <s v="Lineflush+Sump"/>
    <x v="12"/>
    <n v="58"/>
    <x v="3"/>
    <x v="21"/>
    <x v="1"/>
    <x v="2"/>
    <x v="1"/>
    <x v="0"/>
  </r>
  <r>
    <n v="1"/>
    <d v="2016-06-01T00:00:00"/>
    <x v="0"/>
    <s v="MR4H136"/>
    <x v="48"/>
    <n v="744"/>
    <x v="6"/>
    <x v="0"/>
    <x v="8"/>
    <x v="2"/>
    <x v="1"/>
    <x v="0"/>
  </r>
  <r>
    <n v="2"/>
    <d v="2016-06-01T00:00:00"/>
    <x v="0"/>
    <s v="Interface"/>
    <x v="110"/>
    <n v="288"/>
    <x v="6"/>
    <x v="48"/>
    <x v="2"/>
    <x v="2"/>
    <x v="1"/>
    <x v="0"/>
  </r>
  <r>
    <n v="1"/>
    <d v="2016-06-01T00:00:00"/>
    <x v="0"/>
    <s v="MRPNCP139"/>
    <x v="113"/>
    <n v="5345"/>
    <x v="6"/>
    <x v="1"/>
    <x v="1"/>
    <x v="2"/>
    <x v="1"/>
    <x v="0"/>
  </r>
  <r>
    <n v="2"/>
    <d v="2016-06-01T00:00:00"/>
    <x v="0"/>
    <s v="MRPXPT140"/>
    <x v="68"/>
    <n v="629"/>
    <x v="6"/>
    <x v="7"/>
    <x v="5"/>
    <x v="2"/>
    <x v="1"/>
    <x v="0"/>
  </r>
  <r>
    <n v="1"/>
    <d v="2016-06-02T00:00:00"/>
    <x v="0"/>
    <s v="MRPXPT140"/>
    <x v="68"/>
    <n v="1231"/>
    <x v="6"/>
    <x v="7"/>
    <x v="5"/>
    <x v="2"/>
    <x v="1"/>
    <x v="0"/>
  </r>
  <r>
    <n v="2"/>
    <d v="2016-06-02T00:00:00"/>
    <x v="0"/>
    <s v="MRPXPT140"/>
    <x v="123"/>
    <n v="889"/>
    <x v="6"/>
    <x v="7"/>
    <x v="5"/>
    <x v="2"/>
    <x v="1"/>
    <x v="0"/>
  </r>
  <r>
    <n v="3"/>
    <d v="2016-06-02T00:00:00"/>
    <x v="0"/>
    <s v="MRPNCP141"/>
    <x v="109"/>
    <n v="4091"/>
    <x v="6"/>
    <x v="1"/>
    <x v="1"/>
    <x v="2"/>
    <x v="1"/>
    <x v="0"/>
  </r>
  <r>
    <n v="1"/>
    <d v="2016-06-03T00:00:00"/>
    <x v="0"/>
    <s v="I/FPN/0S"/>
    <x v="105"/>
    <n v="24"/>
    <x v="6"/>
    <x v="23"/>
    <x v="2"/>
    <x v="2"/>
    <x v="1"/>
    <x v="0"/>
  </r>
  <r>
    <n v="1"/>
    <d v="2016-06-03T00:00:00"/>
    <x v="0"/>
    <s v="MRPNCP141"/>
    <x v="106"/>
    <n v="935"/>
    <x v="6"/>
    <x v="1"/>
    <x v="1"/>
    <x v="2"/>
    <x v="1"/>
    <x v="0"/>
  </r>
  <r>
    <n v="2"/>
    <d v="2016-06-03T00:00:00"/>
    <x v="0"/>
    <s v="MR0S142"/>
    <x v="107"/>
    <n v="2328"/>
    <x v="6"/>
    <x v="12"/>
    <x v="3"/>
    <x v="2"/>
    <x v="1"/>
    <x v="0"/>
  </r>
  <r>
    <n v="3"/>
    <d v="2016-06-03T00:00:00"/>
    <x v="0"/>
    <s v="MRPNCP130"/>
    <x v="109"/>
    <n v="2222"/>
    <x v="6"/>
    <x v="1"/>
    <x v="1"/>
    <x v="2"/>
    <x v="1"/>
    <x v="0"/>
  </r>
  <r>
    <n v="1"/>
    <d v="2016-06-04T00:00:00"/>
    <x v="0"/>
    <s v="MRPNCP130"/>
    <x v="82"/>
    <n v="612"/>
    <x v="6"/>
    <x v="1"/>
    <x v="1"/>
    <x v="2"/>
    <x v="1"/>
    <x v="0"/>
  </r>
  <r>
    <n v="1"/>
    <d v="2016-06-05T00:00:00"/>
    <x v="0"/>
    <s v="MRPNCP130"/>
    <x v="106"/>
    <n v="1585"/>
    <x v="6"/>
    <x v="1"/>
    <x v="1"/>
    <x v="2"/>
    <x v="1"/>
    <x v="0"/>
  </r>
  <r>
    <n v="1"/>
    <d v="2016-06-06T00:00:00"/>
    <x v="0"/>
    <s v="Ex MR Flushing"/>
    <x v="110"/>
    <n v="25"/>
    <x v="6"/>
    <x v="40"/>
    <x v="2"/>
    <x v="2"/>
    <x v="1"/>
    <x v="0"/>
  </r>
  <r>
    <n v="2"/>
    <d v="2016-06-06T00:00:00"/>
    <x v="0"/>
    <s v="IF 4H/SKO"/>
    <x v="110"/>
    <n v="348"/>
    <x v="6"/>
    <x v="46"/>
    <x v="2"/>
    <x v="2"/>
    <x v="1"/>
    <x v="0"/>
  </r>
  <r>
    <n v="3"/>
    <d v="2016-06-06T00:00:00"/>
    <x v="0"/>
    <s v="MR4H134"/>
    <x v="48"/>
    <n v="1119"/>
    <x v="6"/>
    <x v="0"/>
    <x v="8"/>
    <x v="2"/>
    <x v="1"/>
    <x v="0"/>
  </r>
  <r>
    <n v="1"/>
    <d v="2016-06-06T00:00:00"/>
    <x v="0"/>
    <s v="MRPNCP130"/>
    <x v="82"/>
    <n v="525"/>
    <x v="6"/>
    <x v="1"/>
    <x v="1"/>
    <x v="2"/>
    <x v="1"/>
    <x v="0"/>
  </r>
  <r>
    <n v="2"/>
    <d v="2016-06-06T00:00:00"/>
    <x v="0"/>
    <s v="DTSKO08/MRPCK151/152"/>
    <x v="107"/>
    <n v="3867"/>
    <x v="6"/>
    <x v="11"/>
    <x v="3"/>
    <x v="2"/>
    <x v="1"/>
    <x v="0"/>
  </r>
  <r>
    <n v="1"/>
    <d v="2016-06-07T00:00:00"/>
    <x v="0"/>
    <s v="MR4H153/154"/>
    <x v="48"/>
    <n v="5451"/>
    <x v="6"/>
    <x v="0"/>
    <x v="8"/>
    <x v="2"/>
    <x v="1"/>
    <x v="0"/>
  </r>
  <r>
    <n v="2"/>
    <d v="2016-06-07T00:00:00"/>
    <x v="0"/>
    <s v="IF 4H/PCK"/>
    <x v="110"/>
    <n v="180"/>
    <x v="6"/>
    <x v="46"/>
    <x v="2"/>
    <x v="2"/>
    <x v="1"/>
    <x v="0"/>
  </r>
  <r>
    <n v="1"/>
    <d v="2016-06-07T00:00:00"/>
    <x v="0"/>
    <s v="MRPNCP157"/>
    <x v="106"/>
    <n v="799"/>
    <x v="6"/>
    <x v="1"/>
    <x v="1"/>
    <x v="2"/>
    <x v="1"/>
    <x v="0"/>
  </r>
  <r>
    <n v="1"/>
    <d v="2016-06-08T00:00:00"/>
    <x v="0"/>
    <s v="MRPNCP157"/>
    <x v="106"/>
    <n v="1775"/>
    <x v="6"/>
    <x v="1"/>
    <x v="1"/>
    <x v="2"/>
    <x v="1"/>
    <x v="0"/>
  </r>
  <r>
    <n v="2"/>
    <d v="2016-06-08T00:00:00"/>
    <x v="0"/>
    <s v="MRPXPT158"/>
    <x v="140"/>
    <n v="3581"/>
    <x v="6"/>
    <x v="7"/>
    <x v="5"/>
    <x v="2"/>
    <x v="1"/>
    <x v="0"/>
  </r>
  <r>
    <n v="3"/>
    <d v="2016-06-08T00:00:00"/>
    <x v="0"/>
    <s v="MRPNCP159"/>
    <x v="106"/>
    <n v="1038"/>
    <x v="6"/>
    <x v="1"/>
    <x v="1"/>
    <x v="2"/>
    <x v="1"/>
    <x v="0"/>
  </r>
  <r>
    <n v="1"/>
    <d v="2016-06-09T00:00:00"/>
    <x v="0"/>
    <s v="MR IF"/>
    <x v="111"/>
    <n v="185"/>
    <x v="6"/>
    <x v="2"/>
    <x v="2"/>
    <x v="2"/>
    <x v="1"/>
    <x v="0"/>
  </r>
  <r>
    <n v="2"/>
    <d v="2016-06-09T00:00:00"/>
    <x v="0"/>
    <s v="MR4H163/162"/>
    <x v="20"/>
    <n v="5187"/>
    <x v="6"/>
    <x v="0"/>
    <x v="8"/>
    <x v="2"/>
    <x v="1"/>
    <x v="0"/>
  </r>
  <r>
    <n v="1"/>
    <d v="2016-06-09T00:00:00"/>
    <x v="0"/>
    <s v="MRPNCP159"/>
    <x v="106"/>
    <n v="367"/>
    <x v="6"/>
    <x v="1"/>
    <x v="1"/>
    <x v="2"/>
    <x v="1"/>
    <x v="0"/>
  </r>
  <r>
    <n v="1"/>
    <d v="2016-06-10T00:00:00"/>
    <x v="0"/>
    <s v="MR4H163"/>
    <x v="20"/>
    <n v="3848"/>
    <x v="6"/>
    <x v="0"/>
    <x v="8"/>
    <x v="2"/>
    <x v="1"/>
    <x v="0"/>
  </r>
  <r>
    <n v="2"/>
    <d v="2016-06-10T00:00:00"/>
    <x v="0"/>
    <s v="IF 4H/PCK"/>
    <x v="111"/>
    <n v="160"/>
    <x v="6"/>
    <x v="46"/>
    <x v="2"/>
    <x v="2"/>
    <x v="1"/>
    <x v="0"/>
  </r>
  <r>
    <n v="1"/>
    <d v="2016-06-10T00:00:00"/>
    <x v="0"/>
    <s v="mrpck164/os165"/>
    <x v="107"/>
    <n v="755"/>
    <x v="6"/>
    <x v="4"/>
    <x v="3"/>
    <x v="2"/>
    <x v="1"/>
    <x v="0"/>
  </r>
  <r>
    <n v="1"/>
    <d v="2016-06-11T00:00:00"/>
    <x v="0"/>
    <s v="I/F FLUSHING"/>
    <x v="105"/>
    <n v="27"/>
    <x v="6"/>
    <x v="9"/>
    <x v="2"/>
    <x v="2"/>
    <x v="1"/>
    <x v="0"/>
  </r>
  <r>
    <n v="1"/>
    <d v="2016-06-11T00:00:00"/>
    <x v="0"/>
    <s v="MR0S165/DTSK09"/>
    <x v="107"/>
    <n v="2501"/>
    <x v="6"/>
    <x v="12"/>
    <x v="3"/>
    <x v="2"/>
    <x v="1"/>
    <x v="0"/>
  </r>
  <r>
    <n v="2"/>
    <d v="2016-06-11T00:00:00"/>
    <x v="0"/>
    <s v="DTSK09"/>
    <x v="107"/>
    <n v="33"/>
    <x v="6"/>
    <x v="11"/>
    <x v="3"/>
    <x v="2"/>
    <x v="1"/>
    <x v="0"/>
  </r>
  <r>
    <n v="1"/>
    <d v="2016-06-12T00:00:00"/>
    <x v="0"/>
    <s v="DTSK0 09"/>
    <x v="107"/>
    <n v="2708"/>
    <x v="6"/>
    <x v="11"/>
    <x v="3"/>
    <x v="2"/>
    <x v="1"/>
    <x v="0"/>
  </r>
  <r>
    <n v="2"/>
    <d v="2016-06-12T00:00:00"/>
    <x v="0"/>
    <s v="MRPNCP139/141/157"/>
    <x v="141"/>
    <n v="3197"/>
    <x v="6"/>
    <x v="1"/>
    <x v="1"/>
    <x v="2"/>
    <x v="1"/>
    <x v="0"/>
  </r>
  <r>
    <n v="1"/>
    <d v="2016-06-13T00:00:00"/>
    <x v="0"/>
    <s v="MRPNCP176"/>
    <x v="141"/>
    <n v="6505"/>
    <x v="6"/>
    <x v="1"/>
    <x v="1"/>
    <x v="2"/>
    <x v="1"/>
    <x v="0"/>
  </r>
  <r>
    <n v="1"/>
    <d v="2016-06-14T00:00:00"/>
    <x v="0"/>
    <s v="MRPNCP176"/>
    <x v="82"/>
    <n v="2770"/>
    <x v="6"/>
    <x v="1"/>
    <x v="1"/>
    <x v="2"/>
    <x v="1"/>
    <x v="0"/>
  </r>
  <r>
    <n v="1"/>
    <d v="2016-06-15T00:00:00"/>
    <x v="0"/>
    <s v="IF PN/4H"/>
    <x v="110"/>
    <n v="300"/>
    <x v="6"/>
    <x v="31"/>
    <x v="2"/>
    <x v="2"/>
    <x v="1"/>
    <x v="0"/>
  </r>
  <r>
    <n v="2"/>
    <d v="2016-06-15T00:00:00"/>
    <x v="0"/>
    <s v="MR4H179"/>
    <x v="48"/>
    <n v="739"/>
    <x v="6"/>
    <x v="0"/>
    <x v="8"/>
    <x v="2"/>
    <x v="1"/>
    <x v="0"/>
  </r>
  <r>
    <n v="1"/>
    <d v="2016-06-15T00:00:00"/>
    <x v="0"/>
    <s v="MRPNCP176"/>
    <x v="82"/>
    <n v="355"/>
    <x v="6"/>
    <x v="1"/>
    <x v="1"/>
    <x v="2"/>
    <x v="1"/>
    <x v="0"/>
  </r>
  <r>
    <n v="1"/>
    <d v="2016-06-21T00:00:00"/>
    <x v="0"/>
    <s v="I/FPNCP/NS"/>
    <x v="82"/>
    <n v="64"/>
    <x v="6"/>
    <x v="23"/>
    <x v="2"/>
    <x v="2"/>
    <x v="1"/>
    <x v="0"/>
  </r>
  <r>
    <n v="1"/>
    <d v="2016-07-01T00:00:00"/>
    <x v="0"/>
    <s v="MRA228"/>
    <x v="62"/>
    <n v="1572"/>
    <x v="1"/>
    <x v="13"/>
    <x v="4"/>
    <x v="3"/>
    <x v="1"/>
    <x v="1"/>
  </r>
  <r>
    <n v="2"/>
    <d v="2016-07-01T00:00:00"/>
    <x v="0"/>
    <s v="MRA229"/>
    <x v="62"/>
    <n v="1206"/>
    <x v="1"/>
    <x v="13"/>
    <x v="4"/>
    <x v="3"/>
    <x v="1"/>
    <x v="1"/>
  </r>
  <r>
    <n v="3"/>
    <d v="2016-07-01T00:00:00"/>
    <x v="0"/>
    <s v="MRA229"/>
    <x v="60"/>
    <n v="6228"/>
    <x v="1"/>
    <x v="13"/>
    <x v="4"/>
    <x v="3"/>
    <x v="1"/>
    <x v="1"/>
  </r>
  <r>
    <n v="4"/>
    <d v="2016-07-01T00:00:00"/>
    <x v="0"/>
    <s v="MRA230"/>
    <x v="60"/>
    <n v="2917"/>
    <x v="1"/>
    <x v="13"/>
    <x v="4"/>
    <x v="3"/>
    <x v="1"/>
    <x v="1"/>
  </r>
  <r>
    <n v="5"/>
    <d v="2016-07-01T00:00:00"/>
    <x v="0"/>
    <s v="MR0S231"/>
    <x v="13"/>
    <n v="12"/>
    <x v="1"/>
    <x v="12"/>
    <x v="3"/>
    <x v="3"/>
    <x v="1"/>
    <x v="1"/>
  </r>
  <r>
    <n v="1"/>
    <d v="2016-07-01T00:00:00"/>
    <x v="0"/>
    <s v="MR4H215"/>
    <x v="63"/>
    <n v="292"/>
    <x v="5"/>
    <x v="0"/>
    <x v="8"/>
    <x v="3"/>
    <x v="1"/>
    <x v="1"/>
  </r>
  <r>
    <n v="2"/>
    <d v="2016-07-01T00:00:00"/>
    <x v="0"/>
    <s v="MR4H215"/>
    <x v="60"/>
    <n v="732"/>
    <x v="5"/>
    <x v="0"/>
    <x v="8"/>
    <x v="3"/>
    <x v="1"/>
    <x v="1"/>
  </r>
  <r>
    <n v="3"/>
    <d v="2016-07-01T00:00:00"/>
    <x v="0"/>
    <s v="MR4H216"/>
    <x v="60"/>
    <n v="1311"/>
    <x v="5"/>
    <x v="0"/>
    <x v="8"/>
    <x v="3"/>
    <x v="1"/>
    <x v="1"/>
  </r>
  <r>
    <n v="1"/>
    <d v="2016-07-02T00:00:00"/>
    <x v="0"/>
    <s v="MRPCK233"/>
    <x v="13"/>
    <n v="20"/>
    <x v="1"/>
    <x v="4"/>
    <x v="3"/>
    <x v="3"/>
    <x v="1"/>
    <x v="1"/>
  </r>
  <r>
    <n v="2"/>
    <d v="2016-07-02T00:00:00"/>
    <x v="0"/>
    <s v="MR4H214"/>
    <x v="63"/>
    <n v="2488"/>
    <x v="1"/>
    <x v="0"/>
    <x v="8"/>
    <x v="3"/>
    <x v="1"/>
    <x v="1"/>
  </r>
  <r>
    <n v="3"/>
    <d v="2016-07-02T00:00:00"/>
    <x v="0"/>
    <s v="MR4H215"/>
    <x v="63"/>
    <n v="1976"/>
    <x v="1"/>
    <x v="0"/>
    <x v="8"/>
    <x v="3"/>
    <x v="1"/>
    <x v="1"/>
  </r>
  <r>
    <n v="1"/>
    <d v="2016-07-02T00:00:00"/>
    <x v="0"/>
    <s v="MR4H216"/>
    <x v="60"/>
    <n v="1264"/>
    <x v="5"/>
    <x v="0"/>
    <x v="8"/>
    <x v="3"/>
    <x v="1"/>
    <x v="1"/>
  </r>
  <r>
    <n v="2"/>
    <d v="2016-07-02T00:00:00"/>
    <x v="0"/>
    <s v="MRPCK221"/>
    <x v="59"/>
    <n v="163"/>
    <x v="5"/>
    <x v="4"/>
    <x v="3"/>
    <x v="3"/>
    <x v="1"/>
    <x v="1"/>
  </r>
  <r>
    <n v="3"/>
    <d v="2016-07-02T00:00:00"/>
    <x v="0"/>
    <s v="MR0S226"/>
    <x v="59"/>
    <n v="253"/>
    <x v="5"/>
    <x v="12"/>
    <x v="3"/>
    <x v="3"/>
    <x v="1"/>
    <x v="1"/>
  </r>
  <r>
    <n v="4"/>
    <d v="2016-07-02T00:00:00"/>
    <x v="0"/>
    <s v="MR0S226"/>
    <x v="32"/>
    <n v="379"/>
    <x v="5"/>
    <x v="12"/>
    <x v="3"/>
    <x v="3"/>
    <x v="1"/>
    <x v="1"/>
  </r>
  <r>
    <n v="5"/>
    <d v="2016-07-02T00:00:00"/>
    <x v="0"/>
    <s v="MR0S227"/>
    <x v="32"/>
    <n v="1018"/>
    <x v="5"/>
    <x v="12"/>
    <x v="3"/>
    <x v="3"/>
    <x v="1"/>
    <x v="1"/>
  </r>
  <r>
    <n v="1"/>
    <d v="2016-07-03T00:00:00"/>
    <x v="0"/>
    <s v="MR4H235"/>
    <x v="63"/>
    <n v="4885"/>
    <x v="1"/>
    <x v="0"/>
    <x v="8"/>
    <x v="3"/>
    <x v="1"/>
    <x v="1"/>
  </r>
  <r>
    <n v="2"/>
    <d v="2016-07-03T00:00:00"/>
    <x v="0"/>
    <s v="MRPCK236"/>
    <x v="13"/>
    <n v="117"/>
    <x v="1"/>
    <x v="4"/>
    <x v="3"/>
    <x v="3"/>
    <x v="1"/>
    <x v="1"/>
  </r>
  <r>
    <n v="3"/>
    <d v="2016-07-03T00:00:00"/>
    <x v="0"/>
    <s v="MR4M237"/>
    <x v="68"/>
    <n v="269"/>
    <x v="1"/>
    <x v="8"/>
    <x v="7"/>
    <x v="3"/>
    <x v="1"/>
    <x v="1"/>
  </r>
  <r>
    <n v="1"/>
    <d v="2016-07-03T00:00:00"/>
    <x v="0"/>
    <s v="MR0S227"/>
    <x v="32"/>
    <n v="531"/>
    <x v="5"/>
    <x v="12"/>
    <x v="3"/>
    <x v="3"/>
    <x v="1"/>
    <x v="1"/>
  </r>
  <r>
    <n v="2"/>
    <d v="2016-07-03T00:00:00"/>
    <x v="0"/>
    <s v="MR0S227"/>
    <x v="59"/>
    <n v="167"/>
    <x v="5"/>
    <x v="12"/>
    <x v="3"/>
    <x v="3"/>
    <x v="1"/>
    <x v="1"/>
  </r>
  <r>
    <n v="3"/>
    <d v="2016-07-03T00:00:00"/>
    <x v="8"/>
    <s v="DTSKO12"/>
    <x v="59"/>
    <n v="1680"/>
    <x v="5"/>
    <x v="11"/>
    <x v="3"/>
    <x v="3"/>
    <x v="1"/>
    <x v="1"/>
  </r>
  <r>
    <n v="4"/>
    <d v="2016-07-03T00:00:00"/>
    <x v="0"/>
    <s v="MRPCK232/233"/>
    <x v="59"/>
    <n v="51"/>
    <x v="5"/>
    <x v="4"/>
    <x v="3"/>
    <x v="3"/>
    <x v="1"/>
    <x v="1"/>
  </r>
  <r>
    <n v="5"/>
    <d v="2016-07-03T00:00:00"/>
    <x v="0"/>
    <s v="I/F4H/PCK"/>
    <x v="68"/>
    <n v="48"/>
    <x v="5"/>
    <x v="26"/>
    <x v="2"/>
    <x v="3"/>
    <x v="1"/>
    <x v="1"/>
  </r>
  <r>
    <n v="6"/>
    <d v="2016-07-03T00:00:00"/>
    <x v="0"/>
    <s v="I/F4H/PCK"/>
    <x v="70"/>
    <n v="30"/>
    <x v="5"/>
    <x v="26"/>
    <x v="2"/>
    <x v="3"/>
    <x v="1"/>
    <x v="1"/>
  </r>
  <r>
    <n v="7"/>
    <d v="2016-07-03T00:00:00"/>
    <x v="0"/>
    <s v="MR4H234"/>
    <x v="70"/>
    <n v="386"/>
    <x v="5"/>
    <x v="0"/>
    <x v="8"/>
    <x v="3"/>
    <x v="1"/>
    <x v="1"/>
  </r>
  <r>
    <n v="1"/>
    <d v="2016-07-03T00:00:00"/>
    <x v="2"/>
    <s v="PRA214"/>
    <x v="35"/>
    <n v="2642"/>
    <x v="2"/>
    <x v="13"/>
    <x v="4"/>
    <x v="3"/>
    <x v="1"/>
    <x v="1"/>
  </r>
  <r>
    <n v="2"/>
    <d v="2016-07-03T00:00:00"/>
    <x v="2"/>
    <s v="PRA214"/>
    <x v="67"/>
    <n v="2542"/>
    <x v="2"/>
    <x v="13"/>
    <x v="4"/>
    <x v="3"/>
    <x v="1"/>
    <x v="1"/>
  </r>
  <r>
    <n v="1"/>
    <d v="2016-07-03T00:00:00"/>
    <x v="0"/>
    <s v="I/F4M/PCK"/>
    <x v="61"/>
    <n v="39"/>
    <x v="3"/>
    <x v="26"/>
    <x v="2"/>
    <x v="3"/>
    <x v="1"/>
    <x v="1"/>
  </r>
  <r>
    <n v="1"/>
    <d v="2016-07-04T00:00:00"/>
    <x v="0"/>
    <s v="MR4M237"/>
    <x v="68"/>
    <n v="3830"/>
    <x v="1"/>
    <x v="8"/>
    <x v="7"/>
    <x v="3"/>
    <x v="1"/>
    <x v="1"/>
  </r>
  <r>
    <n v="2"/>
    <d v="2016-07-04T00:00:00"/>
    <x v="0"/>
    <s v="MR4M238"/>
    <x v="68"/>
    <n v="714"/>
    <x v="1"/>
    <x v="8"/>
    <x v="7"/>
    <x v="3"/>
    <x v="1"/>
    <x v="1"/>
  </r>
  <r>
    <n v="1"/>
    <d v="2016-07-04T00:00:00"/>
    <x v="0"/>
    <s v="MR4H234"/>
    <x v="63"/>
    <n v="627"/>
    <x v="5"/>
    <x v="0"/>
    <x v="8"/>
    <x v="3"/>
    <x v="1"/>
    <x v="1"/>
  </r>
  <r>
    <n v="2"/>
    <d v="2016-07-04T00:00:00"/>
    <x v="0"/>
    <s v="MR4H234"/>
    <x v="68"/>
    <n v="3329"/>
    <x v="5"/>
    <x v="0"/>
    <x v="8"/>
    <x v="3"/>
    <x v="1"/>
    <x v="1"/>
  </r>
  <r>
    <n v="3"/>
    <d v="2016-07-04T00:00:00"/>
    <x v="0"/>
    <s v="MR4H234"/>
    <x v="70"/>
    <n v="36"/>
    <x v="5"/>
    <x v="0"/>
    <x v="8"/>
    <x v="3"/>
    <x v="1"/>
    <x v="1"/>
  </r>
  <r>
    <n v="4"/>
    <d v="2016-07-04T00:00:00"/>
    <x v="0"/>
    <s v="MR4H235"/>
    <x v="70"/>
    <n v="33"/>
    <x v="5"/>
    <x v="0"/>
    <x v="8"/>
    <x v="3"/>
    <x v="1"/>
    <x v="1"/>
  </r>
  <r>
    <n v="1"/>
    <d v="2016-07-04T00:00:00"/>
    <x v="2"/>
    <s v="PRA214"/>
    <x v="67"/>
    <n v="234"/>
    <x v="2"/>
    <x v="13"/>
    <x v="4"/>
    <x v="3"/>
    <x v="1"/>
    <x v="1"/>
  </r>
  <r>
    <n v="2"/>
    <d v="2016-07-04T00:00:00"/>
    <x v="2"/>
    <s v="PR0S222"/>
    <x v="13"/>
    <n v="565"/>
    <x v="2"/>
    <x v="12"/>
    <x v="3"/>
    <x v="3"/>
    <x v="1"/>
    <x v="1"/>
  </r>
  <r>
    <n v="3"/>
    <d v="2016-07-04T00:00:00"/>
    <x v="2"/>
    <s v="PR0S222"/>
    <x v="51"/>
    <n v="294"/>
    <x v="2"/>
    <x v="12"/>
    <x v="3"/>
    <x v="3"/>
    <x v="1"/>
    <x v="1"/>
  </r>
  <r>
    <n v="4"/>
    <d v="2016-07-04T00:00:00"/>
    <x v="2"/>
    <s v="PR0S223"/>
    <x v="51"/>
    <n v="891"/>
    <x v="2"/>
    <x v="12"/>
    <x v="3"/>
    <x v="3"/>
    <x v="1"/>
    <x v="1"/>
  </r>
  <r>
    <n v="5"/>
    <d v="2016-07-04T00:00:00"/>
    <x v="2"/>
    <s v="PRA224"/>
    <x v="67"/>
    <n v="4092"/>
    <x v="2"/>
    <x v="13"/>
    <x v="4"/>
    <x v="3"/>
    <x v="1"/>
    <x v="1"/>
  </r>
  <r>
    <n v="1"/>
    <d v="2016-07-05T00:00:00"/>
    <x v="0"/>
    <s v="MR4M238"/>
    <x v="68"/>
    <n v="892"/>
    <x v="1"/>
    <x v="8"/>
    <x v="7"/>
    <x v="3"/>
    <x v="1"/>
    <x v="1"/>
  </r>
  <r>
    <n v="2"/>
    <d v="2016-07-05T00:00:00"/>
    <x v="0"/>
    <s v="MR4M238"/>
    <x v="32"/>
    <n v="1920"/>
    <x v="1"/>
    <x v="8"/>
    <x v="7"/>
    <x v="3"/>
    <x v="1"/>
    <x v="1"/>
  </r>
  <r>
    <n v="3"/>
    <d v="2016-07-05T00:00:00"/>
    <x v="0"/>
    <s v="MR4M239"/>
    <x v="32"/>
    <n v="2375"/>
    <x v="1"/>
    <x v="8"/>
    <x v="7"/>
    <x v="3"/>
    <x v="1"/>
    <x v="1"/>
  </r>
  <r>
    <n v="1"/>
    <d v="2016-07-05T00:00:00"/>
    <x v="0"/>
    <s v="MR4H235"/>
    <x v="70"/>
    <n v="1378"/>
    <x v="5"/>
    <x v="0"/>
    <x v="8"/>
    <x v="3"/>
    <x v="1"/>
    <x v="1"/>
  </r>
  <r>
    <n v="2"/>
    <d v="2016-07-05T00:00:00"/>
    <x v="0"/>
    <s v="MR4H235"/>
    <x v="64"/>
    <n v="1285"/>
    <x v="5"/>
    <x v="0"/>
    <x v="8"/>
    <x v="3"/>
    <x v="1"/>
    <x v="1"/>
  </r>
  <r>
    <n v="3"/>
    <d v="2016-07-05T00:00:00"/>
    <x v="0"/>
    <s v="MR4H235"/>
    <x v="66"/>
    <n v="1969"/>
    <x v="5"/>
    <x v="0"/>
    <x v="8"/>
    <x v="3"/>
    <x v="1"/>
    <x v="1"/>
  </r>
  <r>
    <n v="4"/>
    <d v="2016-07-05T00:00:00"/>
    <x v="0"/>
    <s v="MRPCK236"/>
    <x v="59"/>
    <n v="78"/>
    <x v="5"/>
    <x v="4"/>
    <x v="3"/>
    <x v="3"/>
    <x v="1"/>
    <x v="1"/>
  </r>
  <r>
    <n v="5"/>
    <d v="2016-07-05T00:00:00"/>
    <x v="0"/>
    <s v="MR4M237"/>
    <x v="92"/>
    <n v="1666"/>
    <x v="5"/>
    <x v="8"/>
    <x v="7"/>
    <x v="3"/>
    <x v="1"/>
    <x v="1"/>
  </r>
  <r>
    <n v="1"/>
    <d v="2016-07-05T00:00:00"/>
    <x v="2"/>
    <s v="PRA214"/>
    <x v="67"/>
    <n v="2040"/>
    <x v="2"/>
    <x v="13"/>
    <x v="4"/>
    <x v="3"/>
    <x v="1"/>
    <x v="1"/>
  </r>
  <r>
    <n v="2"/>
    <d v="2016-07-05T00:00:00"/>
    <x v="2"/>
    <s v="PRA214"/>
    <x v="69"/>
    <n v="2830"/>
    <x v="2"/>
    <x v="13"/>
    <x v="4"/>
    <x v="3"/>
    <x v="1"/>
    <x v="1"/>
  </r>
  <r>
    <n v="3"/>
    <d v="2016-07-05T00:00:00"/>
    <x v="2"/>
    <s v="PRA227"/>
    <x v="69"/>
    <n v="1274"/>
    <x v="2"/>
    <x v="13"/>
    <x v="4"/>
    <x v="3"/>
    <x v="1"/>
    <x v="1"/>
  </r>
  <r>
    <n v="1"/>
    <d v="2016-07-05T00:00:00"/>
    <x v="0"/>
    <s v="IF 4M239/PCK240"/>
    <x v="58"/>
    <n v="24"/>
    <x v="3"/>
    <x v="46"/>
    <x v="2"/>
    <x v="3"/>
    <x v="1"/>
    <x v="1"/>
  </r>
  <r>
    <n v="1"/>
    <d v="2016-07-06T00:00:00"/>
    <x v="0"/>
    <s v="MRNS243"/>
    <x v="51"/>
    <n v="83"/>
    <x v="1"/>
    <x v="3"/>
    <x v="3"/>
    <x v="3"/>
    <x v="1"/>
    <x v="1"/>
  </r>
  <r>
    <n v="2"/>
    <d v="2016-07-06T00:00:00"/>
    <x v="0"/>
    <s v="MRPCK244"/>
    <x v="51"/>
    <n v="217"/>
    <x v="1"/>
    <x v="4"/>
    <x v="3"/>
    <x v="3"/>
    <x v="1"/>
    <x v="1"/>
  </r>
  <r>
    <n v="3"/>
    <d v="2016-07-06T00:00:00"/>
    <x v="0"/>
    <s v="MR4H245"/>
    <x v="92"/>
    <n v="1598"/>
    <x v="1"/>
    <x v="0"/>
    <x v="8"/>
    <x v="3"/>
    <x v="1"/>
    <x v="1"/>
  </r>
  <r>
    <n v="1"/>
    <d v="2016-07-06T00:00:00"/>
    <x v="0"/>
    <s v="MR4M237"/>
    <x v="92"/>
    <n v="1261"/>
    <x v="5"/>
    <x v="8"/>
    <x v="7"/>
    <x v="3"/>
    <x v="1"/>
    <x v="1"/>
  </r>
  <r>
    <n v="2"/>
    <d v="2016-07-06T00:00:00"/>
    <x v="0"/>
    <s v="MR4M237"/>
    <x v="98"/>
    <n v="251"/>
    <x v="5"/>
    <x v="8"/>
    <x v="7"/>
    <x v="3"/>
    <x v="1"/>
    <x v="1"/>
  </r>
  <r>
    <n v="3"/>
    <d v="2016-07-06T00:00:00"/>
    <x v="0"/>
    <s v="MR4M238"/>
    <x v="98"/>
    <n v="1136"/>
    <x v="5"/>
    <x v="8"/>
    <x v="7"/>
    <x v="3"/>
    <x v="1"/>
    <x v="1"/>
  </r>
  <r>
    <n v="1"/>
    <d v="2016-07-06T00:00:00"/>
    <x v="2"/>
    <s v="PRA227"/>
    <x v="69"/>
    <n v="1950"/>
    <x v="2"/>
    <x v="13"/>
    <x v="4"/>
    <x v="3"/>
    <x v="1"/>
    <x v="1"/>
  </r>
  <r>
    <n v="2"/>
    <d v="2016-07-06T00:00:00"/>
    <x v="2"/>
    <s v="PRA227"/>
    <x v="62"/>
    <n v="3714"/>
    <x v="2"/>
    <x v="13"/>
    <x v="4"/>
    <x v="3"/>
    <x v="1"/>
    <x v="1"/>
  </r>
  <r>
    <n v="1"/>
    <d v="2016-07-06T00:00:00"/>
    <x v="0"/>
    <s v="MRPNCP242"/>
    <x v="12"/>
    <n v="222"/>
    <x v="3"/>
    <x v="1"/>
    <x v="1"/>
    <x v="3"/>
    <x v="1"/>
    <x v="1"/>
  </r>
  <r>
    <n v="1"/>
    <d v="2016-07-07T00:00:00"/>
    <x v="0"/>
    <s v="MR4H245"/>
    <x v="92"/>
    <n v="3006"/>
    <x v="1"/>
    <x v="0"/>
    <x v="8"/>
    <x v="3"/>
    <x v="1"/>
    <x v="1"/>
  </r>
  <r>
    <n v="2"/>
    <d v="2016-07-07T00:00:00"/>
    <x v="0"/>
    <s v="MR4H245"/>
    <x v="70"/>
    <n v="3199"/>
    <x v="1"/>
    <x v="0"/>
    <x v="8"/>
    <x v="3"/>
    <x v="1"/>
    <x v="1"/>
  </r>
  <r>
    <n v="3"/>
    <d v="2016-07-07T00:00:00"/>
    <x v="0"/>
    <s v="MR4H246"/>
    <x v="70"/>
    <n v="3293"/>
    <x v="1"/>
    <x v="0"/>
    <x v="8"/>
    <x v="3"/>
    <x v="1"/>
    <x v="1"/>
  </r>
  <r>
    <n v="1"/>
    <d v="2016-07-07T00:00:00"/>
    <x v="2"/>
    <s v="PRA227"/>
    <x v="62"/>
    <n v="2103"/>
    <x v="2"/>
    <x v="13"/>
    <x v="4"/>
    <x v="3"/>
    <x v="1"/>
    <x v="1"/>
  </r>
  <r>
    <n v="1"/>
    <d v="2016-07-07T00:00:00"/>
    <x v="0"/>
    <s v="MR4H246"/>
    <x v="85"/>
    <n v="1811"/>
    <x v="4"/>
    <x v="0"/>
    <x v="8"/>
    <x v="3"/>
    <x v="1"/>
    <x v="1"/>
  </r>
  <r>
    <n v="1"/>
    <d v="2016-07-07T00:00:00"/>
    <x v="0"/>
    <s v="DTSKO FLUSHING"/>
    <x v="12"/>
    <n v="81"/>
    <x v="3"/>
    <x v="11"/>
    <x v="3"/>
    <x v="3"/>
    <x v="1"/>
    <x v="1"/>
  </r>
  <r>
    <n v="1"/>
    <d v="2016-07-08T00:00:00"/>
    <x v="0"/>
    <s v="MR4H246"/>
    <x v="70"/>
    <n v="24"/>
    <x v="1"/>
    <x v="0"/>
    <x v="8"/>
    <x v="3"/>
    <x v="1"/>
    <x v="1"/>
  </r>
  <r>
    <n v="2"/>
    <d v="2016-07-08T00:00:00"/>
    <x v="0"/>
    <s v="MRPCK247"/>
    <x v="51"/>
    <n v="100"/>
    <x v="1"/>
    <x v="4"/>
    <x v="3"/>
    <x v="3"/>
    <x v="1"/>
    <x v="1"/>
  </r>
  <r>
    <n v="3"/>
    <d v="2016-07-08T00:00:00"/>
    <x v="0"/>
    <s v="MR0S248"/>
    <x v="51"/>
    <n v="1115"/>
    <x v="1"/>
    <x v="12"/>
    <x v="3"/>
    <x v="3"/>
    <x v="1"/>
    <x v="1"/>
  </r>
  <r>
    <n v="4"/>
    <d v="2016-07-08T00:00:00"/>
    <x v="0"/>
    <s v="MR0S249"/>
    <x v="51"/>
    <n v="1557"/>
    <x v="1"/>
    <x v="12"/>
    <x v="3"/>
    <x v="3"/>
    <x v="1"/>
    <x v="1"/>
  </r>
  <r>
    <n v="5"/>
    <d v="2016-07-08T00:00:00"/>
    <x v="0"/>
    <s v="MRA250"/>
    <x v="60"/>
    <n v="3449"/>
    <x v="1"/>
    <x v="13"/>
    <x v="4"/>
    <x v="3"/>
    <x v="1"/>
    <x v="1"/>
  </r>
  <r>
    <n v="6"/>
    <d v="2016-07-08T00:00:00"/>
    <x v="0"/>
    <s v="MRA251"/>
    <x v="60"/>
    <n v="263"/>
    <x v="1"/>
    <x v="13"/>
    <x v="4"/>
    <x v="3"/>
    <x v="1"/>
    <x v="1"/>
  </r>
  <r>
    <n v="1"/>
    <d v="2016-07-08T00:00:00"/>
    <x v="0"/>
    <s v="MR4H246"/>
    <x v="85"/>
    <n v="1248"/>
    <x v="4"/>
    <x v="0"/>
    <x v="8"/>
    <x v="3"/>
    <x v="1"/>
    <x v="1"/>
  </r>
  <r>
    <n v="2"/>
    <d v="2016-07-08T00:00:00"/>
    <x v="0"/>
    <s v="MR4H246"/>
    <x v="95"/>
    <n v="824"/>
    <x v="4"/>
    <x v="0"/>
    <x v="8"/>
    <x v="3"/>
    <x v="1"/>
    <x v="1"/>
  </r>
  <r>
    <n v="3"/>
    <d v="2016-07-08T00:00:00"/>
    <x v="0"/>
    <s v="MR4H246"/>
    <x v="82"/>
    <n v="2344"/>
    <x v="4"/>
    <x v="0"/>
    <x v="8"/>
    <x v="3"/>
    <x v="1"/>
    <x v="1"/>
  </r>
  <r>
    <n v="4"/>
    <d v="2016-07-08T00:00:00"/>
    <x v="0"/>
    <s v="MR4H246"/>
    <x v="74"/>
    <n v="1012"/>
    <x v="4"/>
    <x v="0"/>
    <x v="8"/>
    <x v="3"/>
    <x v="1"/>
    <x v="1"/>
  </r>
  <r>
    <n v="1"/>
    <d v="2016-07-09T00:00:00"/>
    <x v="0"/>
    <s v="MRA251"/>
    <x v="60"/>
    <n v="6661"/>
    <x v="1"/>
    <x v="13"/>
    <x v="4"/>
    <x v="3"/>
    <x v="1"/>
    <x v="1"/>
  </r>
  <r>
    <n v="2"/>
    <d v="2016-07-09T00:00:00"/>
    <x v="0"/>
    <s v="MRA252"/>
    <x v="60"/>
    <n v="2249"/>
    <x v="1"/>
    <x v="13"/>
    <x v="4"/>
    <x v="3"/>
    <x v="1"/>
    <x v="1"/>
  </r>
  <r>
    <n v="3"/>
    <d v="2016-07-09T00:00:00"/>
    <x v="0"/>
    <s v="MRA252"/>
    <x v="69"/>
    <n v="3745"/>
    <x v="1"/>
    <x v="13"/>
    <x v="4"/>
    <x v="3"/>
    <x v="1"/>
    <x v="1"/>
  </r>
  <r>
    <n v="4"/>
    <d v="2016-07-09T00:00:00"/>
    <x v="0"/>
    <s v="MR0S253"/>
    <x v="13"/>
    <n v="92"/>
    <x v="1"/>
    <x v="12"/>
    <x v="3"/>
    <x v="3"/>
    <x v="1"/>
    <x v="1"/>
  </r>
  <r>
    <n v="1"/>
    <d v="2016-07-10T00:00:00"/>
    <x v="0"/>
    <s v="MR0S253"/>
    <x v="13"/>
    <n v="567"/>
    <x v="1"/>
    <x v="12"/>
    <x v="3"/>
    <x v="3"/>
    <x v="1"/>
    <x v="1"/>
  </r>
  <r>
    <n v="2"/>
    <d v="2016-07-10T00:00:00"/>
    <x v="0"/>
    <s v="MR4H259"/>
    <x v="64"/>
    <n v="611"/>
    <x v="1"/>
    <x v="0"/>
    <x v="8"/>
    <x v="3"/>
    <x v="1"/>
    <x v="1"/>
  </r>
  <r>
    <n v="1"/>
    <d v="2016-07-10T00:00:00"/>
    <x v="0"/>
    <s v="MR4H246"/>
    <x v="74"/>
    <n v="1702"/>
    <x v="4"/>
    <x v="0"/>
    <x v="8"/>
    <x v="3"/>
    <x v="1"/>
    <x v="1"/>
  </r>
  <r>
    <n v="1"/>
    <d v="2016-07-10T00:00:00"/>
    <x v="0"/>
    <s v="LINE FLUSH"/>
    <x v="61"/>
    <n v="35"/>
    <x v="3"/>
    <x v="21"/>
    <x v="2"/>
    <x v="3"/>
    <x v="1"/>
    <x v="1"/>
  </r>
  <r>
    <n v="1"/>
    <d v="2016-07-11T00:00:00"/>
    <x v="0"/>
    <s v="MR4H259"/>
    <x v="64"/>
    <n v="381"/>
    <x v="1"/>
    <x v="0"/>
    <x v="8"/>
    <x v="3"/>
    <x v="1"/>
    <x v="1"/>
  </r>
  <r>
    <n v="1"/>
    <d v="2016-07-11T00:00:00"/>
    <x v="0"/>
    <s v="MR4M238"/>
    <x v="92"/>
    <n v="867"/>
    <x v="5"/>
    <x v="8"/>
    <x v="7"/>
    <x v="3"/>
    <x v="1"/>
    <x v="1"/>
  </r>
  <r>
    <n v="2"/>
    <d v="2016-07-11T00:00:00"/>
    <x v="0"/>
    <s v="MR4M238"/>
    <x v="98"/>
    <n v="1235"/>
    <x v="5"/>
    <x v="8"/>
    <x v="7"/>
    <x v="3"/>
    <x v="1"/>
    <x v="1"/>
  </r>
  <r>
    <n v="3"/>
    <d v="2016-07-11T00:00:00"/>
    <x v="0"/>
    <s v="MR4M239"/>
    <x v="98"/>
    <n v="1611"/>
    <x v="5"/>
    <x v="8"/>
    <x v="7"/>
    <x v="3"/>
    <x v="1"/>
    <x v="1"/>
  </r>
  <r>
    <n v="1"/>
    <d v="2016-07-11T00:00:00"/>
    <x v="2"/>
    <s v="PRA227"/>
    <x v="67"/>
    <n v="708"/>
    <x v="2"/>
    <x v="13"/>
    <x v="4"/>
    <x v="3"/>
    <x v="1"/>
    <x v="1"/>
  </r>
  <r>
    <n v="2"/>
    <d v="2016-07-11T00:00:00"/>
    <x v="2"/>
    <s v="PRA231"/>
    <x v="67"/>
    <n v="1210"/>
    <x v="2"/>
    <x v="13"/>
    <x v="4"/>
    <x v="3"/>
    <x v="1"/>
    <x v="1"/>
  </r>
  <r>
    <n v="1"/>
    <d v="2016-07-11T00:00:00"/>
    <x v="0"/>
    <s v="MR4H259"/>
    <x v="74"/>
    <n v="34"/>
    <x v="4"/>
    <x v="0"/>
    <x v="8"/>
    <x v="3"/>
    <x v="1"/>
    <x v="1"/>
  </r>
  <r>
    <n v="2"/>
    <d v="2016-07-11T00:00:00"/>
    <x v="0"/>
    <s v="MR4H259"/>
    <x v="73"/>
    <n v="1354"/>
    <x v="4"/>
    <x v="0"/>
    <x v="8"/>
    <x v="3"/>
    <x v="1"/>
    <x v="1"/>
  </r>
  <r>
    <n v="1"/>
    <d v="2016-07-12T00:00:00"/>
    <x v="0"/>
    <s v="MR4H260"/>
    <x v="64"/>
    <n v="4830"/>
    <x v="1"/>
    <x v="0"/>
    <x v="8"/>
    <x v="3"/>
    <x v="1"/>
    <x v="1"/>
  </r>
  <r>
    <n v="1"/>
    <d v="2016-07-12T00:00:00"/>
    <x v="0"/>
    <s v="MR4M239"/>
    <x v="98"/>
    <n v="57"/>
    <x v="5"/>
    <x v="8"/>
    <x v="7"/>
    <x v="3"/>
    <x v="1"/>
    <x v="1"/>
  </r>
  <r>
    <n v="2"/>
    <d v="2016-07-12T00:00:00"/>
    <x v="0"/>
    <s v="MRPCK258"/>
    <x v="59"/>
    <n v="174"/>
    <x v="5"/>
    <x v="4"/>
    <x v="3"/>
    <x v="3"/>
    <x v="1"/>
    <x v="1"/>
  </r>
  <r>
    <n v="3"/>
    <d v="2016-07-12T00:00:00"/>
    <x v="0"/>
    <s v="MR4H259"/>
    <x v="60"/>
    <n v="3188"/>
    <x v="5"/>
    <x v="0"/>
    <x v="8"/>
    <x v="3"/>
    <x v="1"/>
    <x v="1"/>
  </r>
  <r>
    <n v="1"/>
    <d v="2016-07-12T00:00:00"/>
    <x v="2"/>
    <s v="PRA231"/>
    <x v="67"/>
    <n v="4006"/>
    <x v="2"/>
    <x v="13"/>
    <x v="4"/>
    <x v="3"/>
    <x v="1"/>
    <x v="1"/>
  </r>
  <r>
    <n v="2"/>
    <d v="2016-07-12T00:00:00"/>
    <x v="2"/>
    <s v="PRA238"/>
    <x v="67"/>
    <n v="1127"/>
    <x v="2"/>
    <x v="13"/>
    <x v="4"/>
    <x v="3"/>
    <x v="1"/>
    <x v="1"/>
  </r>
  <r>
    <n v="1"/>
    <d v="2016-07-12T00:00:00"/>
    <x v="0"/>
    <s v="MR4H259"/>
    <x v="73"/>
    <n v="814"/>
    <x v="4"/>
    <x v="0"/>
    <x v="8"/>
    <x v="3"/>
    <x v="1"/>
    <x v="1"/>
  </r>
  <r>
    <n v="1"/>
    <d v="2016-07-13T00:00:00"/>
    <x v="2"/>
    <s v="PRA238"/>
    <x v="67"/>
    <n v="527"/>
    <x v="2"/>
    <x v="13"/>
    <x v="4"/>
    <x v="3"/>
    <x v="1"/>
    <x v="1"/>
  </r>
  <r>
    <n v="2"/>
    <d v="2016-07-13T00:00:00"/>
    <x v="2"/>
    <s v="PRA238"/>
    <x v="62"/>
    <n v="4529"/>
    <x v="2"/>
    <x v="13"/>
    <x v="4"/>
    <x v="3"/>
    <x v="1"/>
    <x v="1"/>
  </r>
  <r>
    <n v="1"/>
    <d v="2016-07-14T00:00:00"/>
    <x v="0"/>
    <s v="MR4M262"/>
    <x v="68"/>
    <n v="97"/>
    <x v="1"/>
    <x v="8"/>
    <x v="7"/>
    <x v="3"/>
    <x v="1"/>
    <x v="1"/>
  </r>
  <r>
    <n v="1"/>
    <d v="2016-07-14T00:00:00"/>
    <x v="0"/>
    <s v="MR4H259"/>
    <x v="66"/>
    <n v="1163"/>
    <x v="5"/>
    <x v="0"/>
    <x v="8"/>
    <x v="3"/>
    <x v="1"/>
    <x v="1"/>
  </r>
  <r>
    <n v="1"/>
    <d v="2016-07-14T00:00:00"/>
    <x v="2"/>
    <s v="PRA238"/>
    <x v="62"/>
    <n v="894"/>
    <x v="2"/>
    <x v="13"/>
    <x v="4"/>
    <x v="3"/>
    <x v="1"/>
    <x v="1"/>
  </r>
  <r>
    <n v="2"/>
    <d v="2016-07-14T00:00:00"/>
    <x v="2"/>
    <s v="PRA245"/>
    <x v="62"/>
    <n v="2366"/>
    <x v="2"/>
    <x v="13"/>
    <x v="4"/>
    <x v="3"/>
    <x v="1"/>
    <x v="1"/>
  </r>
  <r>
    <n v="3"/>
    <d v="2016-07-14T00:00:00"/>
    <x v="2"/>
    <s v="PRA245"/>
    <x v="60"/>
    <n v="2699"/>
    <x v="2"/>
    <x v="13"/>
    <x v="4"/>
    <x v="3"/>
    <x v="1"/>
    <x v="1"/>
  </r>
  <r>
    <n v="1"/>
    <d v="2016-07-14T00:00:00"/>
    <x v="0"/>
    <s v="MR4H260"/>
    <x v="73"/>
    <n v="811"/>
    <x v="4"/>
    <x v="0"/>
    <x v="8"/>
    <x v="3"/>
    <x v="1"/>
    <x v="1"/>
  </r>
  <r>
    <n v="2"/>
    <d v="2016-07-14T00:00:00"/>
    <x v="0"/>
    <s v="MRPCK261"/>
    <x v="73"/>
    <n v="14"/>
    <x v="4"/>
    <x v="4"/>
    <x v="3"/>
    <x v="3"/>
    <x v="1"/>
    <x v="1"/>
  </r>
  <r>
    <n v="3"/>
    <d v="2016-07-14T00:00:00"/>
    <x v="0"/>
    <s v="MRPCK261"/>
    <x v="71"/>
    <n v="120"/>
    <x v="4"/>
    <x v="4"/>
    <x v="3"/>
    <x v="3"/>
    <x v="1"/>
    <x v="1"/>
  </r>
  <r>
    <n v="4"/>
    <d v="2016-07-14T00:00:00"/>
    <x v="0"/>
    <s v="MR4M262"/>
    <x v="49"/>
    <n v="3824"/>
    <x v="4"/>
    <x v="8"/>
    <x v="7"/>
    <x v="3"/>
    <x v="1"/>
    <x v="1"/>
  </r>
  <r>
    <n v="1"/>
    <d v="2016-07-14T00:00:00"/>
    <x v="0"/>
    <s v="L/F"/>
    <x v="12"/>
    <n v="65"/>
    <x v="3"/>
    <x v="20"/>
    <x v="2"/>
    <x v="3"/>
    <x v="1"/>
    <x v="1"/>
  </r>
  <r>
    <n v="1"/>
    <d v="2016-07-15T00:00:00"/>
    <x v="0"/>
    <s v="MR4M263"/>
    <x v="68"/>
    <n v="5660"/>
    <x v="1"/>
    <x v="8"/>
    <x v="7"/>
    <x v="3"/>
    <x v="1"/>
    <x v="1"/>
  </r>
  <r>
    <n v="2"/>
    <d v="2016-07-15T00:00:00"/>
    <x v="0"/>
    <s v="MR4M263"/>
    <x v="59"/>
    <n v="1351"/>
    <x v="1"/>
    <x v="8"/>
    <x v="7"/>
    <x v="3"/>
    <x v="1"/>
    <x v="1"/>
  </r>
  <r>
    <n v="3"/>
    <d v="2016-07-15T00:00:00"/>
    <x v="0"/>
    <s v="MR4M264"/>
    <x v="59"/>
    <n v="3427"/>
    <x v="1"/>
    <x v="8"/>
    <x v="7"/>
    <x v="3"/>
    <x v="1"/>
    <x v="1"/>
  </r>
  <r>
    <n v="4"/>
    <d v="2016-07-15T00:00:00"/>
    <x v="0"/>
    <s v="MRPCK265"/>
    <x v="13"/>
    <n v="70"/>
    <x v="1"/>
    <x v="4"/>
    <x v="3"/>
    <x v="3"/>
    <x v="1"/>
    <x v="1"/>
  </r>
  <r>
    <n v="1"/>
    <d v="2016-07-15T00:00:00"/>
    <x v="2"/>
    <s v="PRA245"/>
    <x v="60"/>
    <n v="3117"/>
    <x v="2"/>
    <x v="13"/>
    <x v="4"/>
    <x v="3"/>
    <x v="1"/>
    <x v="1"/>
  </r>
  <r>
    <n v="2"/>
    <d v="2016-07-15T00:00:00"/>
    <x v="2"/>
    <s v="PRA245"/>
    <x v="69"/>
    <n v="1391"/>
    <x v="2"/>
    <x v="13"/>
    <x v="4"/>
    <x v="3"/>
    <x v="1"/>
    <x v="1"/>
  </r>
  <r>
    <n v="3"/>
    <d v="2016-07-15T00:00:00"/>
    <x v="2"/>
    <s v="PRA248"/>
    <x v="69"/>
    <n v="1460"/>
    <x v="2"/>
    <x v="13"/>
    <x v="4"/>
    <x v="3"/>
    <x v="1"/>
    <x v="1"/>
  </r>
  <r>
    <n v="1"/>
    <d v="2016-07-15T00:00:00"/>
    <x v="0"/>
    <s v="MR4M262"/>
    <x v="49"/>
    <n v="290"/>
    <x v="4"/>
    <x v="8"/>
    <x v="7"/>
    <x v="3"/>
    <x v="1"/>
    <x v="1"/>
  </r>
  <r>
    <n v="2"/>
    <d v="2016-07-15T00:00:00"/>
    <x v="0"/>
    <s v="MR4M262"/>
    <x v="75"/>
    <n v="1536"/>
    <x v="4"/>
    <x v="8"/>
    <x v="7"/>
    <x v="3"/>
    <x v="1"/>
    <x v="1"/>
  </r>
  <r>
    <n v="1"/>
    <d v="2016-07-15T00:00:00"/>
    <x v="0"/>
    <s v="L/F"/>
    <x v="12"/>
    <n v="76"/>
    <x v="3"/>
    <x v="20"/>
    <x v="2"/>
    <x v="3"/>
    <x v="1"/>
    <x v="1"/>
  </r>
  <r>
    <n v="1"/>
    <d v="2016-07-16T00:00:00"/>
    <x v="0"/>
    <s v="MR4H259"/>
    <x v="66"/>
    <n v="2241"/>
    <x v="5"/>
    <x v="0"/>
    <x v="8"/>
    <x v="3"/>
    <x v="1"/>
    <x v="1"/>
  </r>
  <r>
    <n v="2"/>
    <d v="2016-07-16T00:00:00"/>
    <x v="0"/>
    <s v="MR4H259"/>
    <x v="68"/>
    <n v="813"/>
    <x v="5"/>
    <x v="0"/>
    <x v="8"/>
    <x v="3"/>
    <x v="1"/>
    <x v="1"/>
  </r>
  <r>
    <n v="1"/>
    <d v="2016-07-16T00:00:00"/>
    <x v="2"/>
    <s v="PR0S250"/>
    <x v="35"/>
    <n v="179"/>
    <x v="2"/>
    <x v="12"/>
    <x v="3"/>
    <x v="3"/>
    <x v="1"/>
    <x v="1"/>
  </r>
  <r>
    <n v="1"/>
    <d v="2016-07-16T00:00:00"/>
    <x v="0"/>
    <s v="MR4M262"/>
    <x v="75"/>
    <n v="934"/>
    <x v="4"/>
    <x v="8"/>
    <x v="7"/>
    <x v="3"/>
    <x v="1"/>
    <x v="1"/>
  </r>
  <r>
    <n v="2"/>
    <d v="2016-07-16T00:00:00"/>
    <x v="0"/>
    <s v="MR4M263"/>
    <x v="75"/>
    <n v="427"/>
    <x v="4"/>
    <x v="8"/>
    <x v="7"/>
    <x v="3"/>
    <x v="1"/>
    <x v="1"/>
  </r>
  <r>
    <n v="1"/>
    <d v="2016-07-17T00:00:00"/>
    <x v="0"/>
    <s v="MR4H272"/>
    <x v="64"/>
    <n v="1259"/>
    <x v="1"/>
    <x v="0"/>
    <x v="8"/>
    <x v="3"/>
    <x v="1"/>
    <x v="1"/>
  </r>
  <r>
    <n v="2"/>
    <d v="2016-07-17T00:00:00"/>
    <x v="0"/>
    <s v="MR4H273"/>
    <x v="64"/>
    <n v="1578"/>
    <x v="1"/>
    <x v="0"/>
    <x v="8"/>
    <x v="3"/>
    <x v="1"/>
    <x v="1"/>
  </r>
  <r>
    <n v="1"/>
    <d v="2016-07-17T00:00:00"/>
    <x v="0"/>
    <s v="MR4H259"/>
    <x v="68"/>
    <n v="519"/>
    <x v="5"/>
    <x v="0"/>
    <x v="8"/>
    <x v="3"/>
    <x v="1"/>
    <x v="1"/>
  </r>
  <r>
    <n v="2"/>
    <d v="2016-07-17T00:00:00"/>
    <x v="0"/>
    <s v="MR4H260"/>
    <x v="68"/>
    <n v="2021"/>
    <x v="5"/>
    <x v="0"/>
    <x v="8"/>
    <x v="3"/>
    <x v="1"/>
    <x v="1"/>
  </r>
  <r>
    <n v="3"/>
    <d v="2016-07-17T00:00:00"/>
    <x v="0"/>
    <s v="MR4H260"/>
    <x v="70"/>
    <n v="67"/>
    <x v="5"/>
    <x v="0"/>
    <x v="8"/>
    <x v="3"/>
    <x v="1"/>
    <x v="1"/>
  </r>
  <r>
    <n v="1"/>
    <d v="2016-07-17T00:00:00"/>
    <x v="0"/>
    <s v="LINE FLUSH"/>
    <x v="61"/>
    <n v="21"/>
    <x v="3"/>
    <x v="21"/>
    <x v="2"/>
    <x v="3"/>
    <x v="1"/>
    <x v="1"/>
  </r>
  <r>
    <n v="1"/>
    <d v="2016-07-18T00:00:00"/>
    <x v="0"/>
    <s v="MR4H273"/>
    <x v="64"/>
    <n v="2058"/>
    <x v="1"/>
    <x v="0"/>
    <x v="8"/>
    <x v="3"/>
    <x v="1"/>
    <x v="1"/>
  </r>
  <r>
    <n v="2"/>
    <d v="2016-07-18T00:00:00"/>
    <x v="0"/>
    <s v="MR4H274"/>
    <x v="64"/>
    <n v="1882"/>
    <x v="1"/>
    <x v="0"/>
    <x v="8"/>
    <x v="3"/>
    <x v="1"/>
    <x v="1"/>
  </r>
  <r>
    <n v="3"/>
    <d v="2016-07-18T00:00:00"/>
    <x v="0"/>
    <s v="MR4H274"/>
    <x v="63"/>
    <n v="1336"/>
    <x v="1"/>
    <x v="0"/>
    <x v="8"/>
    <x v="3"/>
    <x v="1"/>
    <x v="1"/>
  </r>
  <r>
    <n v="1"/>
    <d v="2016-07-18T00:00:00"/>
    <x v="0"/>
    <s v="MR4H260"/>
    <x v="70"/>
    <n v="1175"/>
    <x v="5"/>
    <x v="0"/>
    <x v="8"/>
    <x v="3"/>
    <x v="1"/>
    <x v="1"/>
  </r>
  <r>
    <n v="2"/>
    <d v="2016-07-18T00:00:00"/>
    <x v="0"/>
    <s v="MR4H272"/>
    <x v="70"/>
    <n v="321"/>
    <x v="5"/>
    <x v="0"/>
    <x v="8"/>
    <x v="3"/>
    <x v="1"/>
    <x v="1"/>
  </r>
  <r>
    <n v="3"/>
    <d v="2016-07-18T00:00:00"/>
    <x v="0"/>
    <s v="MR4H272"/>
    <x v="63"/>
    <n v="758"/>
    <x v="5"/>
    <x v="0"/>
    <x v="8"/>
    <x v="3"/>
    <x v="1"/>
    <x v="1"/>
  </r>
  <r>
    <n v="1"/>
    <d v="2016-07-18T00:00:00"/>
    <x v="0"/>
    <s v="MR4H273"/>
    <x v="83"/>
    <n v="2546"/>
    <x v="4"/>
    <x v="0"/>
    <x v="8"/>
    <x v="3"/>
    <x v="1"/>
    <x v="1"/>
  </r>
  <r>
    <n v="2"/>
    <d v="2016-07-18T00:00:00"/>
    <x v="0"/>
    <s v="MR4H273"/>
    <x v="72"/>
    <n v="1846"/>
    <x v="4"/>
    <x v="0"/>
    <x v="8"/>
    <x v="3"/>
    <x v="1"/>
    <x v="1"/>
  </r>
  <r>
    <n v="3"/>
    <d v="2016-07-18T00:00:00"/>
    <x v="0"/>
    <s v="MR4H274"/>
    <x v="72"/>
    <n v="624"/>
    <x v="4"/>
    <x v="0"/>
    <x v="8"/>
    <x v="3"/>
    <x v="1"/>
    <x v="1"/>
  </r>
  <r>
    <n v="1"/>
    <d v="2016-07-18T00:00:00"/>
    <x v="0"/>
    <s v="LINE FLUSH"/>
    <x v="61"/>
    <n v="21"/>
    <x v="3"/>
    <x v="21"/>
    <x v="2"/>
    <x v="3"/>
    <x v="1"/>
    <x v="1"/>
  </r>
  <r>
    <n v="1"/>
    <d v="2016-07-19T00:00:00"/>
    <x v="0"/>
    <s v="MR0S276"/>
    <x v="13"/>
    <n v="376"/>
    <x v="1"/>
    <x v="12"/>
    <x v="3"/>
    <x v="3"/>
    <x v="1"/>
    <x v="1"/>
  </r>
  <r>
    <n v="2"/>
    <d v="2016-07-19T00:00:00"/>
    <x v="0"/>
    <s v="MRA277"/>
    <x v="67"/>
    <n v="6058"/>
    <x v="1"/>
    <x v="13"/>
    <x v="4"/>
    <x v="3"/>
    <x v="1"/>
    <x v="1"/>
  </r>
  <r>
    <n v="3"/>
    <d v="2016-07-19T00:00:00"/>
    <x v="0"/>
    <s v="MRA278"/>
    <x v="62"/>
    <n v="5612"/>
    <x v="1"/>
    <x v="13"/>
    <x v="4"/>
    <x v="3"/>
    <x v="1"/>
    <x v="1"/>
  </r>
  <r>
    <n v="1"/>
    <d v="2016-07-19T00:00:00"/>
    <x v="0"/>
    <s v="MR4H272"/>
    <x v="63"/>
    <n v="1109"/>
    <x v="5"/>
    <x v="0"/>
    <x v="8"/>
    <x v="3"/>
    <x v="1"/>
    <x v="1"/>
  </r>
  <r>
    <n v="2"/>
    <d v="2016-07-19T00:00:00"/>
    <x v="0"/>
    <s v="MR4H272"/>
    <x v="60"/>
    <n v="601"/>
    <x v="5"/>
    <x v="0"/>
    <x v="8"/>
    <x v="3"/>
    <x v="1"/>
    <x v="1"/>
  </r>
  <r>
    <n v="3"/>
    <d v="2016-07-19T00:00:00"/>
    <x v="0"/>
    <s v="MR4H272"/>
    <x v="64"/>
    <n v="1340"/>
    <x v="5"/>
    <x v="0"/>
    <x v="8"/>
    <x v="3"/>
    <x v="1"/>
    <x v="1"/>
  </r>
  <r>
    <n v="4"/>
    <d v="2016-07-19T00:00:00"/>
    <x v="0"/>
    <s v="MR4H273"/>
    <x v="64"/>
    <n v="172"/>
    <x v="5"/>
    <x v="0"/>
    <x v="8"/>
    <x v="3"/>
    <x v="1"/>
    <x v="1"/>
  </r>
  <r>
    <n v="5"/>
    <d v="2016-07-19T00:00:00"/>
    <x v="0"/>
    <s v="MR4H273"/>
    <x v="60"/>
    <n v="837"/>
    <x v="5"/>
    <x v="0"/>
    <x v="8"/>
    <x v="3"/>
    <x v="1"/>
    <x v="1"/>
  </r>
  <r>
    <n v="1"/>
    <d v="2016-07-20T00:00:00"/>
    <x v="0"/>
    <s v="MRA278"/>
    <x v="62"/>
    <n v="995"/>
    <x v="1"/>
    <x v="13"/>
    <x v="4"/>
    <x v="3"/>
    <x v="1"/>
    <x v="1"/>
  </r>
  <r>
    <n v="2"/>
    <d v="2016-07-20T00:00:00"/>
    <x v="0"/>
    <s v="MRA279"/>
    <x v="69"/>
    <n v="5089"/>
    <x v="1"/>
    <x v="13"/>
    <x v="4"/>
    <x v="3"/>
    <x v="1"/>
    <x v="1"/>
  </r>
  <r>
    <n v="1"/>
    <d v="2016-07-20T00:00:00"/>
    <x v="0"/>
    <s v="MR4H273"/>
    <x v="60"/>
    <n v="1731"/>
    <x v="5"/>
    <x v="0"/>
    <x v="8"/>
    <x v="3"/>
    <x v="1"/>
    <x v="1"/>
  </r>
  <r>
    <n v="2"/>
    <d v="2016-07-20T00:00:00"/>
    <x v="0"/>
    <s v="MRPCK275"/>
    <x v="59"/>
    <n v="48"/>
    <x v="5"/>
    <x v="4"/>
    <x v="3"/>
    <x v="3"/>
    <x v="1"/>
    <x v="1"/>
  </r>
  <r>
    <n v="1"/>
    <d v="2016-07-20T00:00:00"/>
    <x v="2"/>
    <s v="PRA248"/>
    <x v="35"/>
    <n v="117"/>
    <x v="2"/>
    <x v="13"/>
    <x v="4"/>
    <x v="3"/>
    <x v="1"/>
    <x v="1"/>
  </r>
  <r>
    <n v="1"/>
    <d v="2016-07-21T00:00:00"/>
    <x v="0"/>
    <s v="MR4M284"/>
    <x v="32"/>
    <n v="4283"/>
    <x v="1"/>
    <x v="8"/>
    <x v="7"/>
    <x v="3"/>
    <x v="1"/>
    <x v="1"/>
  </r>
  <r>
    <n v="2"/>
    <d v="2016-07-21T00:00:00"/>
    <x v="0"/>
    <s v="MR4M285"/>
    <x v="32"/>
    <n v="404"/>
    <x v="1"/>
    <x v="8"/>
    <x v="7"/>
    <x v="3"/>
    <x v="1"/>
    <x v="1"/>
  </r>
  <r>
    <n v="1"/>
    <d v="2016-07-21T00:00:00"/>
    <x v="2"/>
    <s v="PRA248"/>
    <x v="60"/>
    <n v="3548"/>
    <x v="2"/>
    <x v="13"/>
    <x v="4"/>
    <x v="3"/>
    <x v="1"/>
    <x v="1"/>
  </r>
  <r>
    <n v="1"/>
    <d v="2016-07-21T00:00:00"/>
    <x v="0"/>
    <s v="MRPNCP281"/>
    <x v="58"/>
    <n v="314"/>
    <x v="3"/>
    <x v="1"/>
    <x v="1"/>
    <x v="3"/>
    <x v="1"/>
    <x v="1"/>
  </r>
  <r>
    <n v="2"/>
    <d v="2016-07-21T00:00:00"/>
    <x v="0"/>
    <s v="IF PCK/4M"/>
    <x v="58"/>
    <n v="35"/>
    <x v="3"/>
    <x v="31"/>
    <x v="2"/>
    <x v="3"/>
    <x v="1"/>
    <x v="1"/>
  </r>
  <r>
    <n v="1"/>
    <d v="2016-07-22T00:00:00"/>
    <x v="0"/>
    <s v="MR4M285"/>
    <x v="32"/>
    <n v="1008"/>
    <x v="1"/>
    <x v="8"/>
    <x v="7"/>
    <x v="3"/>
    <x v="1"/>
    <x v="1"/>
  </r>
  <r>
    <n v="2"/>
    <d v="2016-07-22T00:00:00"/>
    <x v="0"/>
    <s v="MR4M285"/>
    <x v="68"/>
    <n v="560"/>
    <x v="1"/>
    <x v="8"/>
    <x v="7"/>
    <x v="3"/>
    <x v="1"/>
    <x v="1"/>
  </r>
  <r>
    <n v="3"/>
    <d v="2016-07-22T00:00:00"/>
    <x v="0"/>
    <s v="MR4M286"/>
    <x v="68"/>
    <n v="5242"/>
    <x v="1"/>
    <x v="8"/>
    <x v="7"/>
    <x v="3"/>
    <x v="1"/>
    <x v="1"/>
  </r>
  <r>
    <n v="4"/>
    <d v="2016-07-22T00:00:00"/>
    <x v="0"/>
    <s v="MRPCK287"/>
    <x v="13"/>
    <n v="23"/>
    <x v="1"/>
    <x v="4"/>
    <x v="3"/>
    <x v="3"/>
    <x v="1"/>
    <x v="1"/>
  </r>
  <r>
    <n v="5"/>
    <d v="2016-07-22T00:00:00"/>
    <x v="0"/>
    <s v="MR4H288"/>
    <x v="63"/>
    <n v="866"/>
    <x v="1"/>
    <x v="0"/>
    <x v="8"/>
    <x v="3"/>
    <x v="1"/>
    <x v="1"/>
  </r>
  <r>
    <n v="1"/>
    <d v="2016-07-22T00:00:00"/>
    <x v="0"/>
    <s v="MRPCK275"/>
    <x v="59"/>
    <n v="79"/>
    <x v="5"/>
    <x v="4"/>
    <x v="3"/>
    <x v="3"/>
    <x v="1"/>
    <x v="1"/>
  </r>
  <r>
    <n v="2"/>
    <d v="2016-07-22T00:00:00"/>
    <x v="0"/>
    <s v="MR0S276"/>
    <x v="59"/>
    <n v="609"/>
    <x v="5"/>
    <x v="12"/>
    <x v="3"/>
    <x v="3"/>
    <x v="1"/>
    <x v="1"/>
  </r>
  <r>
    <n v="3"/>
    <d v="2016-07-22T00:00:00"/>
    <x v="0"/>
    <s v="MR0S276"/>
    <x v="32"/>
    <n v="715"/>
    <x v="5"/>
    <x v="12"/>
    <x v="3"/>
    <x v="3"/>
    <x v="1"/>
    <x v="1"/>
  </r>
  <r>
    <n v="4"/>
    <d v="2016-07-22T00:00:00"/>
    <x v="8"/>
    <s v="DTSK0 14"/>
    <x v="32"/>
    <n v="1152"/>
    <x v="5"/>
    <x v="11"/>
    <x v="3"/>
    <x v="3"/>
    <x v="1"/>
    <x v="1"/>
  </r>
  <r>
    <n v="5"/>
    <d v="2016-07-22T00:00:00"/>
    <x v="8"/>
    <s v="DTSK0 14"/>
    <x v="59"/>
    <n v="435"/>
    <x v="5"/>
    <x v="11"/>
    <x v="3"/>
    <x v="3"/>
    <x v="1"/>
    <x v="1"/>
  </r>
  <r>
    <n v="1"/>
    <d v="2016-07-22T00:00:00"/>
    <x v="2"/>
    <s v="PRA248"/>
    <x v="60"/>
    <n v="3340"/>
    <x v="2"/>
    <x v="13"/>
    <x v="4"/>
    <x v="3"/>
    <x v="1"/>
    <x v="1"/>
  </r>
  <r>
    <n v="2"/>
    <d v="2016-07-22T00:00:00"/>
    <x v="2"/>
    <s v="PRA260"/>
    <x v="60"/>
    <n v="1979"/>
    <x v="2"/>
    <x v="13"/>
    <x v="4"/>
    <x v="3"/>
    <x v="1"/>
    <x v="1"/>
  </r>
  <r>
    <n v="1"/>
    <d v="2016-07-22T00:00:00"/>
    <x v="0"/>
    <s v="IF PCK/4M"/>
    <x v="58"/>
    <n v="41"/>
    <x v="3"/>
    <x v="31"/>
    <x v="7"/>
    <x v="3"/>
    <x v="1"/>
    <x v="1"/>
  </r>
  <r>
    <n v="1"/>
    <d v="2016-07-23T00:00:00"/>
    <x v="0"/>
    <s v="MR4H288"/>
    <x v="63"/>
    <n v="592"/>
    <x v="1"/>
    <x v="0"/>
    <x v="8"/>
    <x v="3"/>
    <x v="1"/>
    <x v="1"/>
  </r>
  <r>
    <n v="1"/>
    <d v="2016-07-23T00:00:00"/>
    <x v="8"/>
    <s v="DTSK0 14"/>
    <x v="59"/>
    <n v="786"/>
    <x v="5"/>
    <x v="11"/>
    <x v="3"/>
    <x v="3"/>
    <x v="1"/>
    <x v="1"/>
  </r>
  <r>
    <n v="2"/>
    <d v="2016-07-23T00:00:00"/>
    <x v="0"/>
    <s v="MRPCK283"/>
    <x v="59"/>
    <n v="108"/>
    <x v="5"/>
    <x v="4"/>
    <x v="3"/>
    <x v="3"/>
    <x v="1"/>
    <x v="1"/>
  </r>
  <r>
    <n v="3"/>
    <d v="2016-07-23T00:00:00"/>
    <x v="0"/>
    <s v="MR4M284"/>
    <x v="92"/>
    <n v="2784"/>
    <x v="5"/>
    <x v="8"/>
    <x v="7"/>
    <x v="3"/>
    <x v="1"/>
    <x v="1"/>
  </r>
  <r>
    <n v="1"/>
    <d v="2016-07-23T00:00:00"/>
    <x v="2"/>
    <s v="PRA260"/>
    <x v="60"/>
    <n v="745"/>
    <x v="2"/>
    <x v="13"/>
    <x v="4"/>
    <x v="3"/>
    <x v="1"/>
    <x v="1"/>
  </r>
  <r>
    <n v="2"/>
    <d v="2016-07-23T00:00:00"/>
    <x v="2"/>
    <s v="PRA260"/>
    <x v="67"/>
    <n v="4571"/>
    <x v="2"/>
    <x v="13"/>
    <x v="4"/>
    <x v="3"/>
    <x v="1"/>
    <x v="1"/>
  </r>
  <r>
    <n v="1"/>
    <d v="2016-07-24T00:00:00"/>
    <x v="0"/>
    <s v="MR4H288"/>
    <x v="63"/>
    <n v="2666"/>
    <x v="1"/>
    <x v="0"/>
    <x v="8"/>
    <x v="3"/>
    <x v="1"/>
    <x v="1"/>
  </r>
  <r>
    <n v="2"/>
    <d v="2016-07-24T00:00:00"/>
    <x v="0"/>
    <s v="MR4H289"/>
    <x v="63"/>
    <n v="2794"/>
    <x v="1"/>
    <x v="0"/>
    <x v="8"/>
    <x v="3"/>
    <x v="1"/>
    <x v="1"/>
  </r>
  <r>
    <n v="1"/>
    <d v="2016-07-24T00:00:00"/>
    <x v="0"/>
    <s v="MR4M284"/>
    <x v="98"/>
    <n v="453"/>
    <x v="5"/>
    <x v="8"/>
    <x v="7"/>
    <x v="3"/>
    <x v="1"/>
    <x v="1"/>
  </r>
  <r>
    <n v="2"/>
    <d v="2016-07-24T00:00:00"/>
    <x v="0"/>
    <s v="MR4M285"/>
    <x v="98"/>
    <n v="2381"/>
    <x v="5"/>
    <x v="8"/>
    <x v="7"/>
    <x v="3"/>
    <x v="1"/>
    <x v="1"/>
  </r>
  <r>
    <n v="3"/>
    <d v="2016-07-24T00:00:00"/>
    <x v="0"/>
    <s v="MR4M285"/>
    <x v="97"/>
    <n v="639"/>
    <x v="5"/>
    <x v="8"/>
    <x v="7"/>
    <x v="3"/>
    <x v="1"/>
    <x v="1"/>
  </r>
  <r>
    <n v="4"/>
    <d v="2016-07-24T00:00:00"/>
    <x v="0"/>
    <s v="MR4M285"/>
    <x v="101"/>
    <n v="306"/>
    <x v="5"/>
    <x v="8"/>
    <x v="7"/>
    <x v="3"/>
    <x v="1"/>
    <x v="1"/>
  </r>
  <r>
    <n v="5"/>
    <d v="2016-07-24T00:00:00"/>
    <x v="0"/>
    <s v="MRPCK287"/>
    <x v="32"/>
    <n v="210"/>
    <x v="5"/>
    <x v="4"/>
    <x v="3"/>
    <x v="3"/>
    <x v="1"/>
    <x v="1"/>
  </r>
  <r>
    <n v="6"/>
    <d v="2016-07-24T00:00:00"/>
    <x v="0"/>
    <s v="MR4H288"/>
    <x v="66"/>
    <n v="1786"/>
    <x v="5"/>
    <x v="0"/>
    <x v="8"/>
    <x v="3"/>
    <x v="1"/>
    <x v="1"/>
  </r>
  <r>
    <n v="1"/>
    <d v="2016-07-24T00:00:00"/>
    <x v="2"/>
    <s v="PRA260"/>
    <x v="67"/>
    <n v="1925"/>
    <x v="2"/>
    <x v="13"/>
    <x v="4"/>
    <x v="3"/>
    <x v="1"/>
    <x v="1"/>
  </r>
  <r>
    <n v="2"/>
    <d v="2016-07-24T00:00:00"/>
    <x v="2"/>
    <s v="PRA264"/>
    <x v="67"/>
    <n v="2319"/>
    <x v="2"/>
    <x v="13"/>
    <x v="4"/>
    <x v="3"/>
    <x v="1"/>
    <x v="1"/>
  </r>
  <r>
    <n v="3"/>
    <d v="2016-07-24T00:00:00"/>
    <x v="2"/>
    <s v="PRA264"/>
    <x v="62"/>
    <n v="1808"/>
    <x v="2"/>
    <x v="13"/>
    <x v="4"/>
    <x v="3"/>
    <x v="1"/>
    <x v="1"/>
  </r>
  <r>
    <n v="1"/>
    <d v="2016-07-25T00:00:00"/>
    <x v="0"/>
    <s v="MR4H289"/>
    <x v="63"/>
    <n v="601"/>
    <x v="1"/>
    <x v="0"/>
    <x v="8"/>
    <x v="3"/>
    <x v="1"/>
    <x v="1"/>
  </r>
  <r>
    <n v="2"/>
    <d v="2016-07-25T00:00:00"/>
    <x v="0"/>
    <s v="MR4H289"/>
    <x v="70"/>
    <n v="683"/>
    <x v="1"/>
    <x v="0"/>
    <x v="8"/>
    <x v="3"/>
    <x v="1"/>
    <x v="1"/>
  </r>
  <r>
    <n v="3"/>
    <d v="2016-07-25T00:00:00"/>
    <x v="0"/>
    <s v="MRPCK290"/>
    <x v="13"/>
    <n v="158"/>
    <x v="1"/>
    <x v="4"/>
    <x v="3"/>
    <x v="3"/>
    <x v="1"/>
    <x v="1"/>
  </r>
  <r>
    <n v="4"/>
    <d v="2016-07-25T00:00:00"/>
    <x v="0"/>
    <s v="MRNS289"/>
    <x v="13"/>
    <n v="50"/>
    <x v="1"/>
    <x v="3"/>
    <x v="3"/>
    <x v="3"/>
    <x v="1"/>
    <x v="1"/>
  </r>
  <r>
    <n v="1"/>
    <d v="2016-07-25T00:00:00"/>
    <x v="0"/>
    <s v="MR4H288"/>
    <x v="66"/>
    <n v="824"/>
    <x v="5"/>
    <x v="0"/>
    <x v="8"/>
    <x v="3"/>
    <x v="1"/>
    <x v="1"/>
  </r>
  <r>
    <n v="2"/>
    <d v="2016-07-25T00:00:00"/>
    <x v="0"/>
    <s v="MR4H288"/>
    <x v="68"/>
    <n v="1938"/>
    <x v="5"/>
    <x v="0"/>
    <x v="8"/>
    <x v="3"/>
    <x v="1"/>
    <x v="1"/>
  </r>
  <r>
    <n v="1"/>
    <d v="2016-07-25T00:00:00"/>
    <x v="2"/>
    <s v="PRA264"/>
    <x v="62"/>
    <n v="1358"/>
    <x v="2"/>
    <x v="13"/>
    <x v="4"/>
    <x v="3"/>
    <x v="1"/>
    <x v="1"/>
  </r>
  <r>
    <n v="2"/>
    <d v="2016-07-25T00:00:00"/>
    <x v="2"/>
    <s v="PRA266"/>
    <x v="62"/>
    <n v="4582"/>
    <x v="2"/>
    <x v="13"/>
    <x v="4"/>
    <x v="3"/>
    <x v="1"/>
    <x v="1"/>
  </r>
  <r>
    <n v="1"/>
    <d v="2016-07-25T00:00:00"/>
    <x v="0"/>
    <s v="MR4H289"/>
    <x v="82"/>
    <n v="2879"/>
    <x v="4"/>
    <x v="0"/>
    <x v="8"/>
    <x v="3"/>
    <x v="1"/>
    <x v="1"/>
  </r>
  <r>
    <n v="2"/>
    <d v="2016-07-25T00:00:00"/>
    <x v="0"/>
    <s v="MR4H289"/>
    <x v="72"/>
    <n v="751"/>
    <x v="4"/>
    <x v="0"/>
    <x v="8"/>
    <x v="3"/>
    <x v="1"/>
    <x v="1"/>
  </r>
  <r>
    <n v="3"/>
    <d v="2016-07-25T00:00:00"/>
    <x v="0"/>
    <s v="MR4H289"/>
    <x v="85"/>
    <n v="2402"/>
    <x v="4"/>
    <x v="0"/>
    <x v="8"/>
    <x v="3"/>
    <x v="1"/>
    <x v="1"/>
  </r>
  <r>
    <n v="1"/>
    <d v="2016-07-25T00:00:00"/>
    <x v="0"/>
    <s v="MRPNCP292"/>
    <x v="58"/>
    <n v="1767"/>
    <x v="3"/>
    <x v="1"/>
    <x v="1"/>
    <x v="3"/>
    <x v="1"/>
    <x v="1"/>
  </r>
  <r>
    <n v="1"/>
    <d v="2016-07-26T00:00:00"/>
    <x v="0"/>
    <s v="MR4H288"/>
    <x v="68"/>
    <n v="1443"/>
    <x v="5"/>
    <x v="0"/>
    <x v="8"/>
    <x v="3"/>
    <x v="1"/>
    <x v="1"/>
  </r>
  <r>
    <n v="2"/>
    <d v="2016-07-26T00:00:00"/>
    <x v="0"/>
    <s v="MR4H288"/>
    <x v="66"/>
    <n v="116"/>
    <x v="5"/>
    <x v="0"/>
    <x v="8"/>
    <x v="3"/>
    <x v="1"/>
    <x v="1"/>
  </r>
  <r>
    <n v="1"/>
    <d v="2016-07-26T00:00:00"/>
    <x v="2"/>
    <s v="PRA266"/>
    <x v="69"/>
    <n v="5352"/>
    <x v="2"/>
    <x v="13"/>
    <x v="4"/>
    <x v="3"/>
    <x v="1"/>
    <x v="1"/>
  </r>
  <r>
    <n v="2"/>
    <d v="2016-07-26T00:00:00"/>
    <x v="2"/>
    <s v="PRA268"/>
    <x v="69"/>
    <n v="530"/>
    <x v="2"/>
    <x v="13"/>
    <x v="4"/>
    <x v="3"/>
    <x v="1"/>
    <x v="1"/>
  </r>
  <r>
    <n v="1"/>
    <d v="2016-07-26T00:00:00"/>
    <x v="0"/>
    <s v="MRPNCP292"/>
    <x v="58"/>
    <n v="197"/>
    <x v="3"/>
    <x v="1"/>
    <x v="1"/>
    <x v="3"/>
    <x v="1"/>
    <x v="1"/>
  </r>
  <r>
    <n v="1"/>
    <d v="2016-07-27T00:00:00"/>
    <x v="0"/>
    <s v="MRNS295/PCK296"/>
    <x v="13"/>
    <n v="109"/>
    <x v="1"/>
    <x v="3"/>
    <x v="3"/>
    <x v="3"/>
    <x v="1"/>
    <x v="1"/>
  </r>
  <r>
    <n v="2"/>
    <d v="2016-07-27T00:00:00"/>
    <x v="0"/>
    <s v="MR I/F(4H297/PCK296)"/>
    <x v="70"/>
    <n v="51"/>
    <x v="1"/>
    <x v="2"/>
    <x v="2"/>
    <x v="3"/>
    <x v="1"/>
    <x v="1"/>
  </r>
  <r>
    <n v="3"/>
    <d v="2016-07-27T00:00:00"/>
    <x v="0"/>
    <s v="MR4H297"/>
    <x v="70"/>
    <n v="1925"/>
    <x v="1"/>
    <x v="0"/>
    <x v="8"/>
    <x v="3"/>
    <x v="1"/>
    <x v="1"/>
  </r>
  <r>
    <n v="1"/>
    <d v="2016-07-27T00:00:00"/>
    <x v="2"/>
    <s v="PRA268"/>
    <x v="69"/>
    <n v="543"/>
    <x v="2"/>
    <x v="13"/>
    <x v="4"/>
    <x v="3"/>
    <x v="1"/>
    <x v="1"/>
  </r>
  <r>
    <n v="2"/>
    <d v="2016-07-27T00:00:00"/>
    <x v="2"/>
    <s v="PRA268"/>
    <x v="60"/>
    <n v="3865"/>
    <x v="2"/>
    <x v="13"/>
    <x v="4"/>
    <x v="3"/>
    <x v="1"/>
    <x v="1"/>
  </r>
  <r>
    <n v="3"/>
    <d v="2016-07-27T00:00:00"/>
    <x v="2"/>
    <s v="PRA271"/>
    <x v="60"/>
    <n v="559"/>
    <x v="2"/>
    <x v="13"/>
    <x v="4"/>
    <x v="3"/>
    <x v="1"/>
    <x v="1"/>
  </r>
  <r>
    <n v="1"/>
    <d v="2016-07-27T00:00:00"/>
    <x v="0"/>
    <s v="L/F"/>
    <x v="37"/>
    <n v="32"/>
    <x v="3"/>
    <x v="20"/>
    <x v="2"/>
    <x v="3"/>
    <x v="1"/>
    <x v="1"/>
  </r>
  <r>
    <n v="1"/>
    <d v="2016-07-28T00:00:00"/>
    <x v="0"/>
    <s v="MR4H297"/>
    <x v="70"/>
    <n v="892"/>
    <x v="1"/>
    <x v="0"/>
    <x v="8"/>
    <x v="3"/>
    <x v="1"/>
    <x v="1"/>
  </r>
  <r>
    <n v="2"/>
    <d v="2016-07-28T00:00:00"/>
    <x v="0"/>
    <s v="MR4H298"/>
    <x v="70"/>
    <n v="6475"/>
    <x v="1"/>
    <x v="0"/>
    <x v="8"/>
    <x v="3"/>
    <x v="1"/>
    <x v="1"/>
  </r>
  <r>
    <n v="1"/>
    <d v="2016-07-28T00:00:00"/>
    <x v="0"/>
    <s v="MR4H297"/>
    <x v="73"/>
    <n v="1821"/>
    <x v="4"/>
    <x v="0"/>
    <x v="8"/>
    <x v="3"/>
    <x v="1"/>
    <x v="1"/>
  </r>
  <r>
    <n v="1"/>
    <d v="2016-07-28T00:00:00"/>
    <x v="0"/>
    <s v="MR4H288"/>
    <x v="70"/>
    <n v="1094"/>
    <x v="5"/>
    <x v="0"/>
    <x v="8"/>
    <x v="3"/>
    <x v="1"/>
    <x v="1"/>
  </r>
  <r>
    <n v="1"/>
    <d v="2016-07-28T00:00:00"/>
    <x v="2"/>
    <s v="PRA271"/>
    <x v="60"/>
    <n v="5058"/>
    <x v="1"/>
    <x v="13"/>
    <x v="4"/>
    <x v="3"/>
    <x v="1"/>
    <x v="1"/>
  </r>
  <r>
    <n v="1"/>
    <d v="2016-07-29T00:00:00"/>
    <x v="0"/>
    <s v="MR4H298"/>
    <x v="70"/>
    <n v="46"/>
    <x v="1"/>
    <x v="0"/>
    <x v="8"/>
    <x v="3"/>
    <x v="1"/>
    <x v="1"/>
  </r>
  <r>
    <n v="2"/>
    <d v="2016-07-29T00:00:00"/>
    <x v="0"/>
    <s v="MRPCK299"/>
    <x v="13"/>
    <n v="26"/>
    <x v="1"/>
    <x v="4"/>
    <x v="3"/>
    <x v="3"/>
    <x v="1"/>
    <x v="1"/>
  </r>
  <r>
    <n v="3"/>
    <d v="2016-07-29T00:00:00"/>
    <x v="0"/>
    <s v="MRPCK300"/>
    <x v="13"/>
    <n v="157"/>
    <x v="1"/>
    <x v="4"/>
    <x v="3"/>
    <x v="3"/>
    <x v="1"/>
    <x v="1"/>
  </r>
  <r>
    <n v="4"/>
    <d v="2016-07-29T00:00:00"/>
    <x v="0"/>
    <s v="MRNS301"/>
    <x v="13"/>
    <n v="24"/>
    <x v="1"/>
    <x v="3"/>
    <x v="3"/>
    <x v="3"/>
    <x v="1"/>
    <x v="1"/>
  </r>
  <r>
    <n v="1"/>
    <d v="2016-07-29T00:00:00"/>
    <x v="0"/>
    <s v="MR4H288"/>
    <x v="70"/>
    <n v="681"/>
    <x v="5"/>
    <x v="0"/>
    <x v="8"/>
    <x v="3"/>
    <x v="1"/>
    <x v="1"/>
  </r>
  <r>
    <n v="2"/>
    <d v="2016-07-29T00:00:00"/>
    <x v="0"/>
    <s v="MR4H289"/>
    <x v="63"/>
    <n v="155"/>
    <x v="5"/>
    <x v="0"/>
    <x v="8"/>
    <x v="3"/>
    <x v="1"/>
    <x v="1"/>
  </r>
  <r>
    <n v="3"/>
    <d v="2016-07-29T00:00:00"/>
    <x v="0"/>
    <s v="MR4H289"/>
    <x v="63"/>
    <n v="1845"/>
    <x v="5"/>
    <x v="0"/>
    <x v="8"/>
    <x v="3"/>
    <x v="1"/>
    <x v="1"/>
  </r>
  <r>
    <n v="4"/>
    <d v="2016-07-29T00:00:00"/>
    <x v="0"/>
    <s v="MR4H297"/>
    <x v="63"/>
    <n v="46"/>
    <x v="5"/>
    <x v="0"/>
    <x v="8"/>
    <x v="3"/>
    <x v="1"/>
    <x v="1"/>
  </r>
  <r>
    <n v="5"/>
    <d v="2016-07-29T00:00:00"/>
    <x v="0"/>
    <s v="MR4H297"/>
    <x v="60"/>
    <n v="2293"/>
    <x v="5"/>
    <x v="0"/>
    <x v="8"/>
    <x v="3"/>
    <x v="1"/>
    <x v="1"/>
  </r>
  <r>
    <n v="1"/>
    <d v="2016-07-29T00:00:00"/>
    <x v="0"/>
    <s v="MRPNCP302"/>
    <x v="37"/>
    <n v="514"/>
    <x v="3"/>
    <x v="1"/>
    <x v="1"/>
    <x v="3"/>
    <x v="1"/>
    <x v="1"/>
  </r>
  <r>
    <n v="1"/>
    <d v="2016-07-30T00:00:00"/>
    <x v="0"/>
    <s v="MRPCK306"/>
    <x v="13"/>
    <n v="65"/>
    <x v="1"/>
    <x v="4"/>
    <x v="3"/>
    <x v="3"/>
    <x v="1"/>
    <x v="1"/>
  </r>
  <r>
    <n v="2"/>
    <d v="2016-07-30T00:00:00"/>
    <x v="0"/>
    <s v="MR4M307"/>
    <x v="68"/>
    <n v="1787"/>
    <x v="1"/>
    <x v="8"/>
    <x v="7"/>
    <x v="3"/>
    <x v="1"/>
    <x v="1"/>
  </r>
  <r>
    <n v="3"/>
    <d v="2016-07-30T00:00:00"/>
    <x v="0"/>
    <s v="MR4M308"/>
    <x v="68"/>
    <n v="1191"/>
    <x v="1"/>
    <x v="8"/>
    <x v="7"/>
    <x v="3"/>
    <x v="1"/>
    <x v="1"/>
  </r>
  <r>
    <n v="1"/>
    <d v="2016-07-30T00:00:00"/>
    <x v="2"/>
    <s v="PRA271"/>
    <x v="67"/>
    <n v="3111"/>
    <x v="2"/>
    <x v="13"/>
    <x v="4"/>
    <x v="3"/>
    <x v="1"/>
    <x v="1"/>
  </r>
  <r>
    <n v="1"/>
    <d v="2016-07-30T00:00:00"/>
    <x v="2"/>
    <s v="MRPCK306"/>
    <x v="73"/>
    <n v="18"/>
    <x v="4"/>
    <x v="4"/>
    <x v="3"/>
    <x v="3"/>
    <x v="1"/>
    <x v="1"/>
  </r>
  <r>
    <n v="2"/>
    <d v="2016-07-30T00:00:00"/>
    <x v="2"/>
    <s v="MRPCK306"/>
    <x v="71"/>
    <n v="31"/>
    <x v="4"/>
    <x v="4"/>
    <x v="3"/>
    <x v="3"/>
    <x v="1"/>
    <x v="1"/>
  </r>
  <r>
    <n v="3"/>
    <d v="2016-07-30T00:00:00"/>
    <x v="2"/>
    <s v="MR4M307"/>
    <x v="44"/>
    <n v="1389"/>
    <x v="4"/>
    <x v="8"/>
    <x v="7"/>
    <x v="3"/>
    <x v="1"/>
    <x v="1"/>
  </r>
  <r>
    <n v="4"/>
    <d v="2016-07-30T00:00:00"/>
    <x v="2"/>
    <s v="MR4M307"/>
    <x v="49"/>
    <n v="1253"/>
    <x v="4"/>
    <x v="8"/>
    <x v="7"/>
    <x v="3"/>
    <x v="1"/>
    <x v="1"/>
  </r>
  <r>
    <n v="5"/>
    <d v="2016-07-30T00:00:00"/>
    <x v="2"/>
    <s v="MR4M308"/>
    <x v="49"/>
    <n v="366"/>
    <x v="4"/>
    <x v="8"/>
    <x v="7"/>
    <x v="3"/>
    <x v="1"/>
    <x v="1"/>
  </r>
  <r>
    <n v="1"/>
    <d v="2016-07-30T00:00:00"/>
    <x v="0"/>
    <s v="LINE FLUSH"/>
    <x v="37"/>
    <n v="27"/>
    <x v="3"/>
    <x v="21"/>
    <x v="2"/>
    <x v="3"/>
    <x v="1"/>
    <x v="1"/>
  </r>
  <r>
    <n v="2"/>
    <d v="2016-07-30T00:00:00"/>
    <x v="0"/>
    <s v="I/F4M/PCK"/>
    <x v="37"/>
    <n v="45"/>
    <x v="3"/>
    <x v="26"/>
    <x v="2"/>
    <x v="3"/>
    <x v="1"/>
    <x v="1"/>
  </r>
  <r>
    <n v="1"/>
    <d v="2016-07-31T00:00:00"/>
    <x v="0"/>
    <s v="MR4M308"/>
    <x v="68"/>
    <n v="1449"/>
    <x v="1"/>
    <x v="8"/>
    <x v="7"/>
    <x v="3"/>
    <x v="1"/>
    <x v="1"/>
  </r>
  <r>
    <n v="2"/>
    <d v="2016-07-31T00:00:00"/>
    <x v="0"/>
    <s v="MR4M308"/>
    <x v="68"/>
    <n v="1250"/>
    <x v="1"/>
    <x v="8"/>
    <x v="7"/>
    <x v="3"/>
    <x v="1"/>
    <x v="1"/>
  </r>
  <r>
    <n v="3"/>
    <d v="2016-07-31T00:00:00"/>
    <x v="0"/>
    <s v="MR4M309"/>
    <x v="59"/>
    <n v="3511"/>
    <x v="1"/>
    <x v="8"/>
    <x v="7"/>
    <x v="3"/>
    <x v="1"/>
    <x v="1"/>
  </r>
  <r>
    <n v="4"/>
    <d v="2016-07-31T00:00:00"/>
    <x v="0"/>
    <s v="MR0S311"/>
    <x v="13"/>
    <n v="68"/>
    <x v="1"/>
    <x v="12"/>
    <x v="3"/>
    <x v="3"/>
    <x v="1"/>
    <x v="1"/>
  </r>
  <r>
    <n v="5"/>
    <d v="2016-07-31T00:00:00"/>
    <x v="0"/>
    <s v="MR0S312"/>
    <x v="13"/>
    <n v="498"/>
    <x v="1"/>
    <x v="12"/>
    <x v="3"/>
    <x v="3"/>
    <x v="1"/>
    <x v="1"/>
  </r>
  <r>
    <n v="6"/>
    <d v="2016-07-31T00:00:00"/>
    <x v="0"/>
    <s v="MRA313"/>
    <x v="62"/>
    <n v="1753"/>
    <x v="1"/>
    <x v="14"/>
    <x v="4"/>
    <x v="3"/>
    <x v="1"/>
    <x v="1"/>
  </r>
  <r>
    <n v="7"/>
    <d v="2016-07-31T00:00:00"/>
    <x v="0"/>
    <s v="D/G MRA313"/>
    <x v="13"/>
    <n v="298"/>
    <x v="1"/>
    <x v="57"/>
    <x v="3"/>
    <x v="3"/>
    <x v="1"/>
    <x v="1"/>
  </r>
  <r>
    <n v="1"/>
    <d v="2016-07-31T00:00:00"/>
    <x v="2"/>
    <s v="PRA271"/>
    <x v="67"/>
    <n v="1812"/>
    <x v="2"/>
    <x v="13"/>
    <x v="4"/>
    <x v="3"/>
    <x v="1"/>
    <x v="1"/>
  </r>
  <r>
    <n v="2"/>
    <d v="2016-07-31T00:00:00"/>
    <x v="2"/>
    <s v="PRA274"/>
    <x v="67"/>
    <n v="3524"/>
    <x v="2"/>
    <x v="13"/>
    <x v="4"/>
    <x v="3"/>
    <x v="1"/>
    <x v="1"/>
  </r>
  <r>
    <n v="1"/>
    <d v="2016-07-31T00:00:00"/>
    <x v="2"/>
    <s v="MR4M308"/>
    <x v="49"/>
    <n v="2457"/>
    <x v="4"/>
    <x v="8"/>
    <x v="7"/>
    <x v="3"/>
    <x v="1"/>
    <x v="1"/>
  </r>
  <r>
    <n v="2"/>
    <d v="2016-07-31T00:00:00"/>
    <x v="2"/>
    <s v="MR4M308"/>
    <x v="75"/>
    <n v="496"/>
    <x v="4"/>
    <x v="8"/>
    <x v="7"/>
    <x v="3"/>
    <x v="1"/>
    <x v="1"/>
  </r>
  <r>
    <n v="1"/>
    <d v="2016-07-31T00:00:00"/>
    <x v="0"/>
    <s v="I/F4M/PCK"/>
    <x v="37"/>
    <n v="90"/>
    <x v="3"/>
    <x v="26"/>
    <x v="2"/>
    <x v="3"/>
    <x v="1"/>
    <x v="1"/>
  </r>
  <r>
    <n v="1"/>
    <d v="2016-07-01T00:00:00"/>
    <x v="0"/>
    <s v="MRPNCP233"/>
    <x v="111"/>
    <n v="76"/>
    <x v="9"/>
    <x v="1"/>
    <x v="2"/>
    <x v="3"/>
    <x v="1"/>
    <x v="1"/>
  </r>
  <r>
    <n v="1"/>
    <d v="2016-07-01T00:00:00"/>
    <x v="0"/>
    <s v="MRPNCP233"/>
    <x v="106"/>
    <n v="2675"/>
    <x v="9"/>
    <x v="1"/>
    <x v="1"/>
    <x v="3"/>
    <x v="1"/>
    <x v="1"/>
  </r>
  <r>
    <n v="1"/>
    <d v="2016-07-02T00:00:00"/>
    <x v="0"/>
    <s v="MRPXPT224"/>
    <x v="111"/>
    <n v="38"/>
    <x v="9"/>
    <x v="7"/>
    <x v="2"/>
    <x v="3"/>
    <x v="1"/>
    <x v="1"/>
  </r>
  <r>
    <n v="2"/>
    <d v="2016-07-02T00:00:00"/>
    <x v="0"/>
    <s v="MRPXPT224"/>
    <x v="142"/>
    <n v="456"/>
    <x v="9"/>
    <x v="7"/>
    <x v="5"/>
    <x v="3"/>
    <x v="1"/>
    <x v="1"/>
  </r>
  <r>
    <n v="1"/>
    <d v="2016-07-02T00:00:00"/>
    <x v="0"/>
    <s v="MRPNCP233"/>
    <x v="113"/>
    <n v="1099"/>
    <x v="9"/>
    <x v="1"/>
    <x v="1"/>
    <x v="3"/>
    <x v="1"/>
    <x v="1"/>
  </r>
  <r>
    <n v="2"/>
    <d v="2016-07-02T00:00:00"/>
    <x v="0"/>
    <s v="MRPXPT224"/>
    <x v="68"/>
    <n v="2715"/>
    <x v="9"/>
    <x v="7"/>
    <x v="5"/>
    <x v="3"/>
    <x v="1"/>
    <x v="1"/>
  </r>
  <r>
    <n v="1"/>
    <d v="2016-07-05T00:00:00"/>
    <x v="0"/>
    <s v="MRPXPT224"/>
    <x v="123"/>
    <n v="120"/>
    <x v="9"/>
    <x v="7"/>
    <x v="5"/>
    <x v="3"/>
    <x v="1"/>
    <x v="1"/>
  </r>
  <r>
    <n v="1"/>
    <d v="2016-07-06T00:00:00"/>
    <x v="0"/>
    <s v="L/F"/>
    <x v="92"/>
    <n v="22"/>
    <x v="10"/>
    <x v="20"/>
    <x v="2"/>
    <x v="3"/>
    <x v="1"/>
    <x v="1"/>
  </r>
  <r>
    <n v="1"/>
    <d v="2016-07-06T00:00:00"/>
    <x v="0"/>
    <s v="MRPXPT224"/>
    <x v="68"/>
    <n v="454"/>
    <x v="9"/>
    <x v="7"/>
    <x v="5"/>
    <x v="3"/>
    <x v="1"/>
    <x v="1"/>
  </r>
  <r>
    <n v="2"/>
    <d v="2016-07-06T00:00:00"/>
    <x v="0"/>
    <s v="MRPNCP223"/>
    <x v="82"/>
    <n v="1954"/>
    <x v="9"/>
    <x v="1"/>
    <x v="1"/>
    <x v="3"/>
    <x v="1"/>
    <x v="1"/>
  </r>
  <r>
    <n v="3"/>
    <d v="2016-07-06T00:00:00"/>
    <x v="0"/>
    <s v="DTSKO12"/>
    <x v="107"/>
    <n v="3179"/>
    <x v="9"/>
    <x v="11"/>
    <x v="3"/>
    <x v="3"/>
    <x v="1"/>
    <x v="1"/>
  </r>
  <r>
    <n v="1"/>
    <d v="2016-07-07T00:00:00"/>
    <x v="0"/>
    <s v="I/F"/>
    <x v="92"/>
    <n v="263"/>
    <x v="10"/>
    <x v="20"/>
    <x v="2"/>
    <x v="3"/>
    <x v="1"/>
    <x v="1"/>
  </r>
  <r>
    <n v="1"/>
    <d v="2016-07-07T00:00:00"/>
    <x v="0"/>
    <s v="DTSKO12"/>
    <x v="107"/>
    <n v="181"/>
    <x v="9"/>
    <x v="11"/>
    <x v="3"/>
    <x v="3"/>
    <x v="1"/>
    <x v="1"/>
  </r>
  <r>
    <n v="2"/>
    <d v="2016-07-07T00:00:00"/>
    <x v="0"/>
    <s v="MRPNCP223"/>
    <x v="137"/>
    <n v="8199"/>
    <x v="9"/>
    <x v="1"/>
    <x v="1"/>
    <x v="3"/>
    <x v="1"/>
    <x v="1"/>
  </r>
  <r>
    <n v="1"/>
    <d v="2016-07-10T00:00:00"/>
    <x v="0"/>
    <s v="DTSK013"/>
    <x v="105"/>
    <n v="32"/>
    <x v="10"/>
    <x v="11"/>
    <x v="2"/>
    <x v="3"/>
    <x v="1"/>
    <x v="1"/>
  </r>
  <r>
    <n v="2"/>
    <d v="2016-07-10T00:00:00"/>
    <x v="0"/>
    <s v="I/FDTSK013"/>
    <x v="110"/>
    <n v="172"/>
    <x v="10"/>
    <x v="58"/>
    <x v="2"/>
    <x v="3"/>
    <x v="1"/>
    <x v="1"/>
  </r>
  <r>
    <n v="1"/>
    <d v="2016-07-10T00:00:00"/>
    <x v="0"/>
    <s v="Mrpncp242/189/203/223"/>
    <x v="106"/>
    <n v="3929"/>
    <x v="9"/>
    <x v="1"/>
    <x v="1"/>
    <x v="3"/>
    <x v="1"/>
    <x v="1"/>
  </r>
  <r>
    <n v="2"/>
    <d v="2016-07-10T00:00:00"/>
    <x v="0"/>
    <s v="DTSK013"/>
    <x v="107"/>
    <n v="5172"/>
    <x v="9"/>
    <x v="11"/>
    <x v="3"/>
    <x v="3"/>
    <x v="1"/>
    <x v="1"/>
  </r>
  <r>
    <n v="1"/>
    <d v="2016-07-11T00:00:00"/>
    <x v="0"/>
    <s v="DTSK013+I/F"/>
    <x v="105"/>
    <n v="24"/>
    <x v="10"/>
    <x v="11"/>
    <x v="2"/>
    <x v="3"/>
    <x v="1"/>
    <x v="1"/>
  </r>
  <r>
    <n v="1"/>
    <d v="2016-07-11T00:00:00"/>
    <x v="0"/>
    <s v="MRPNCP254"/>
    <x v="82"/>
    <n v="3259"/>
    <x v="9"/>
    <x v="1"/>
    <x v="1"/>
    <x v="3"/>
    <x v="1"/>
    <x v="1"/>
  </r>
  <r>
    <n v="2"/>
    <d v="2016-07-11T00:00:00"/>
    <x v="0"/>
    <s v="MRPXPT255"/>
    <x v="68"/>
    <n v="545"/>
    <x v="9"/>
    <x v="7"/>
    <x v="5"/>
    <x v="3"/>
    <x v="1"/>
    <x v="1"/>
  </r>
  <r>
    <n v="1"/>
    <d v="2016-07-16T00:00:00"/>
    <x v="0"/>
    <s v="MRPXPT255"/>
    <x v="68"/>
    <n v="2487"/>
    <x v="9"/>
    <x v="7"/>
    <x v="5"/>
    <x v="3"/>
    <x v="1"/>
    <x v="1"/>
  </r>
  <r>
    <n v="2"/>
    <d v="2016-07-16T00:00:00"/>
    <x v="0"/>
    <s v="MRPNCP256"/>
    <x v="106"/>
    <n v="1478"/>
    <x v="9"/>
    <x v="1"/>
    <x v="1"/>
    <x v="3"/>
    <x v="1"/>
    <x v="1"/>
  </r>
  <r>
    <n v="1"/>
    <d v="2016-07-17T00:00:00"/>
    <x v="0"/>
    <s v="I/F"/>
    <x v="105"/>
    <n v="599"/>
    <x v="10"/>
    <x v="20"/>
    <x v="2"/>
    <x v="3"/>
    <x v="1"/>
    <x v="1"/>
  </r>
  <r>
    <n v="1"/>
    <d v="2016-07-17T00:00:00"/>
    <x v="0"/>
    <s v="MRPNCP256"/>
    <x v="106"/>
    <n v="1829"/>
    <x v="9"/>
    <x v="1"/>
    <x v="1"/>
    <x v="3"/>
    <x v="1"/>
    <x v="1"/>
  </r>
  <r>
    <n v="2"/>
    <d v="2016-07-17T00:00:00"/>
    <x v="0"/>
    <s v="MRPNCP257"/>
    <x v="82"/>
    <n v="4439"/>
    <x v="9"/>
    <x v="1"/>
    <x v="1"/>
    <x v="3"/>
    <x v="1"/>
    <x v="1"/>
  </r>
  <r>
    <n v="1"/>
    <d v="2016-07-19T00:00:00"/>
    <x v="0"/>
    <s v="MRPNCP267"/>
    <x v="82"/>
    <n v="1636"/>
    <x v="9"/>
    <x v="1"/>
    <x v="1"/>
    <x v="3"/>
    <x v="1"/>
    <x v="1"/>
  </r>
  <r>
    <n v="2"/>
    <d v="2016-07-19T00:00:00"/>
    <x v="0"/>
    <s v="MRPXPT268"/>
    <x v="68"/>
    <n v="504"/>
    <x v="9"/>
    <x v="7"/>
    <x v="5"/>
    <x v="3"/>
    <x v="1"/>
    <x v="1"/>
  </r>
  <r>
    <n v="1"/>
    <d v="2016-07-20T00:00:00"/>
    <x v="0"/>
    <s v="MR I/F"/>
    <x v="105"/>
    <n v="1615"/>
    <x v="10"/>
    <x v="2"/>
    <x v="2"/>
    <x v="3"/>
    <x v="1"/>
    <x v="1"/>
  </r>
  <r>
    <n v="1"/>
    <d v="2016-07-20T00:00:00"/>
    <x v="0"/>
    <s v="MRPXPT268"/>
    <x v="68"/>
    <n v="1118"/>
    <x v="9"/>
    <x v="7"/>
    <x v="5"/>
    <x v="3"/>
    <x v="1"/>
    <x v="1"/>
  </r>
  <r>
    <n v="2"/>
    <d v="2016-07-20T00:00:00"/>
    <x v="0"/>
    <s v="MRPNCP269"/>
    <x v="138"/>
    <n v="2458"/>
    <x v="9"/>
    <x v="1"/>
    <x v="1"/>
    <x v="3"/>
    <x v="1"/>
    <x v="1"/>
  </r>
  <r>
    <n v="1"/>
    <d v="2016-07-21T00:00:00"/>
    <x v="0"/>
    <s v="DTSKO14"/>
    <x v="107"/>
    <n v="6045"/>
    <x v="9"/>
    <x v="11"/>
    <x v="3"/>
    <x v="3"/>
    <x v="1"/>
    <x v="1"/>
  </r>
  <r>
    <n v="2"/>
    <d v="2016-07-21T00:00:00"/>
    <x v="0"/>
    <s v="I/F + MRPNCP281"/>
    <x v="82"/>
    <n v="1478"/>
    <x v="9"/>
    <x v="9"/>
    <x v="1"/>
    <x v="3"/>
    <x v="1"/>
    <x v="1"/>
  </r>
  <r>
    <n v="1"/>
    <d v="2016-07-22T00:00:00"/>
    <x v="0"/>
    <s v="MRPNCP281"/>
    <x v="82"/>
    <n v="685"/>
    <x v="9"/>
    <x v="1"/>
    <x v="1"/>
    <x v="3"/>
    <x v="1"/>
    <x v="1"/>
  </r>
  <r>
    <n v="1"/>
    <d v="2016-07-24T00:00:00"/>
    <x v="0"/>
    <s v="MRPNCP281"/>
    <x v="82"/>
    <n v="57"/>
    <x v="9"/>
    <x v="1"/>
    <x v="1"/>
    <x v="3"/>
    <x v="1"/>
    <x v="1"/>
  </r>
  <r>
    <n v="1"/>
    <d v="2016-07-26T00:00:00"/>
    <x v="0"/>
    <s v="I/F"/>
    <x v="105"/>
    <n v="321"/>
    <x v="10"/>
    <x v="20"/>
    <x v="2"/>
    <x v="3"/>
    <x v="1"/>
    <x v="1"/>
  </r>
  <r>
    <n v="1"/>
    <d v="2016-07-26T00:00:00"/>
    <x v="0"/>
    <s v="MRPNCP281"/>
    <x v="109"/>
    <n v="5950"/>
    <x v="9"/>
    <x v="1"/>
    <x v="1"/>
    <x v="3"/>
    <x v="1"/>
    <x v="1"/>
  </r>
  <r>
    <n v="2"/>
    <d v="2016-07-26T00:00:00"/>
    <x v="0"/>
    <s v="MRPNCP292"/>
    <x v="82"/>
    <n v="2320"/>
    <x v="9"/>
    <x v="1"/>
    <x v="1"/>
    <x v="3"/>
    <x v="1"/>
    <x v="1"/>
  </r>
  <r>
    <n v="1"/>
    <d v="2016-07-27T00:00:00"/>
    <x v="0"/>
    <s v="MRPNCP292"/>
    <x v="82"/>
    <n v="493"/>
    <x v="9"/>
    <x v="1"/>
    <x v="1"/>
    <x v="3"/>
    <x v="1"/>
    <x v="1"/>
  </r>
  <r>
    <n v="2"/>
    <d v="2016-07-27T00:00:00"/>
    <x v="0"/>
    <s v="MRPNCP292"/>
    <x v="106"/>
    <n v="3483"/>
    <x v="9"/>
    <x v="1"/>
    <x v="1"/>
    <x v="3"/>
    <x v="1"/>
    <x v="1"/>
  </r>
  <r>
    <n v="3"/>
    <d v="2016-07-27T00:00:00"/>
    <x v="0"/>
    <s v="MRPXPT293"/>
    <x v="68"/>
    <n v="830"/>
    <x v="9"/>
    <x v="7"/>
    <x v="5"/>
    <x v="3"/>
    <x v="1"/>
    <x v="1"/>
  </r>
  <r>
    <n v="1"/>
    <d v="2016-07-28T00:00:00"/>
    <x v="0"/>
    <s v="MRPXPT293"/>
    <x v="68"/>
    <n v="1074"/>
    <x v="9"/>
    <x v="7"/>
    <x v="5"/>
    <x v="3"/>
    <x v="1"/>
    <x v="1"/>
  </r>
  <r>
    <n v="1"/>
    <d v="2016-07-29T00:00:00"/>
    <x v="0"/>
    <s v="MRPXPT293"/>
    <x v="68"/>
    <n v="888"/>
    <x v="9"/>
    <x v="7"/>
    <x v="5"/>
    <x v="3"/>
    <x v="1"/>
    <x v="1"/>
  </r>
  <r>
    <n v="2"/>
    <d v="2016-07-29T00:00:00"/>
    <x v="0"/>
    <s v="MRPNCP294"/>
    <x v="82"/>
    <n v="343"/>
    <x v="9"/>
    <x v="1"/>
    <x v="1"/>
    <x v="3"/>
    <x v="1"/>
    <x v="1"/>
  </r>
  <r>
    <n v="1"/>
    <d v="2016-07-30T00:00:00"/>
    <x v="0"/>
    <s v="MRPNCP294"/>
    <x v="82"/>
    <n v="4591"/>
    <x v="9"/>
    <x v="1"/>
    <x v="1"/>
    <x v="3"/>
    <x v="1"/>
    <x v="1"/>
  </r>
  <r>
    <n v="2"/>
    <d v="2016-07-30T00:00:00"/>
    <x v="0"/>
    <s v="I/FMR PN"/>
    <x v="105"/>
    <n v="452"/>
    <x v="9"/>
    <x v="56"/>
    <x v="2"/>
    <x v="3"/>
    <x v="1"/>
    <x v="1"/>
  </r>
  <r>
    <n v="3"/>
    <d v="2016-07-30T00:00:00"/>
    <x v="0"/>
    <s v="MRPNCP302"/>
    <x v="106"/>
    <n v="1317"/>
    <x v="9"/>
    <x v="1"/>
    <x v="1"/>
    <x v="3"/>
    <x v="1"/>
    <x v="1"/>
  </r>
  <r>
    <n v="1"/>
    <d v="2016-07-31T00:00:00"/>
    <x v="0"/>
    <s v="MRPNCP302"/>
    <x v="82"/>
    <n v="482"/>
    <x v="9"/>
    <x v="1"/>
    <x v="1"/>
    <x v="3"/>
    <x v="1"/>
    <x v="1"/>
  </r>
  <r>
    <n v="1"/>
    <d v="2016-05-23T00:00:00"/>
    <x v="0"/>
    <s v="MR4H36"/>
    <x v="101"/>
    <n v="3862"/>
    <x v="7"/>
    <x v="0"/>
    <x v="0"/>
    <x v="1"/>
    <x v="1"/>
    <x v="0"/>
  </r>
  <r>
    <n v="2"/>
    <d v="2016-05-23T00:00:00"/>
    <x v="0"/>
    <s v="MR4H36"/>
    <x v="97"/>
    <n v="1406"/>
    <x v="7"/>
    <x v="0"/>
    <x v="0"/>
    <x v="1"/>
    <x v="1"/>
    <x v="0"/>
  </r>
  <r>
    <n v="1"/>
    <d v="2016-05-24T00:00:00"/>
    <x v="0"/>
    <s v="MR4H36"/>
    <x v="97"/>
    <n v="1773"/>
    <x v="7"/>
    <x v="0"/>
    <x v="0"/>
    <x v="1"/>
    <x v="1"/>
    <x v="0"/>
  </r>
  <r>
    <n v="2"/>
    <d v="2016-05-24T00:00:00"/>
    <x v="0"/>
    <s v="MR4H38"/>
    <x v="97"/>
    <n v="503"/>
    <x v="7"/>
    <x v="0"/>
    <x v="0"/>
    <x v="1"/>
    <x v="1"/>
    <x v="0"/>
  </r>
  <r>
    <n v="1"/>
    <d v="2016-05-27T00:00:00"/>
    <x v="0"/>
    <s v="MR4H38"/>
    <x v="92"/>
    <n v="2416"/>
    <x v="7"/>
    <x v="0"/>
    <x v="0"/>
    <x v="1"/>
    <x v="1"/>
    <x v="0"/>
  </r>
  <r>
    <n v="1"/>
    <d v="2016-05-28T00:00:00"/>
    <x v="0"/>
    <s v="MR4H38"/>
    <x v="92"/>
    <n v="306"/>
    <x v="7"/>
    <x v="0"/>
    <x v="0"/>
    <x v="1"/>
    <x v="1"/>
    <x v="0"/>
  </r>
  <r>
    <n v="2"/>
    <d v="2016-05-28T00:00:00"/>
    <x v="0"/>
    <s v="MR4H39"/>
    <x v="92"/>
    <n v="1096"/>
    <x v="7"/>
    <x v="0"/>
    <x v="0"/>
    <x v="1"/>
    <x v="1"/>
    <x v="0"/>
  </r>
  <r>
    <n v="3"/>
    <d v="2016-05-28T00:00:00"/>
    <x v="0"/>
    <s v="MR4H39"/>
    <x v="101"/>
    <n v="3242"/>
    <x v="7"/>
    <x v="0"/>
    <x v="0"/>
    <x v="1"/>
    <x v="1"/>
    <x v="0"/>
  </r>
  <r>
    <n v="4"/>
    <d v="2016-05-28T00:00:00"/>
    <x v="0"/>
    <s v="MRPCK40"/>
    <x v="59"/>
    <n v="62"/>
    <x v="7"/>
    <x v="4"/>
    <x v="3"/>
    <x v="1"/>
    <x v="1"/>
    <x v="0"/>
  </r>
  <r>
    <n v="5"/>
    <d v="2016-05-28T00:00:00"/>
    <x v="0"/>
    <s v="MRNS41"/>
    <x v="59"/>
    <n v="1390"/>
    <x v="7"/>
    <x v="3"/>
    <x v="3"/>
    <x v="1"/>
    <x v="1"/>
    <x v="0"/>
  </r>
  <r>
    <n v="6"/>
    <d v="2016-05-28T00:00:00"/>
    <x v="0"/>
    <s v="MRNS42"/>
    <x v="59"/>
    <n v="418"/>
    <x v="7"/>
    <x v="3"/>
    <x v="3"/>
    <x v="1"/>
    <x v="1"/>
    <x v="0"/>
  </r>
  <r>
    <n v="7"/>
    <d v="2016-05-28T00:00:00"/>
    <x v="0"/>
    <s v="MRPCK43"/>
    <x v="59"/>
    <n v="86"/>
    <x v="7"/>
    <x v="4"/>
    <x v="3"/>
    <x v="1"/>
    <x v="1"/>
    <x v="0"/>
  </r>
  <r>
    <n v="8"/>
    <d v="2016-05-28T00:00:00"/>
    <x v="0"/>
    <s v="MR4M44"/>
    <x v="64"/>
    <n v="187"/>
    <x v="7"/>
    <x v="8"/>
    <x v="6"/>
    <x v="1"/>
    <x v="1"/>
    <x v="0"/>
  </r>
  <r>
    <n v="1"/>
    <d v="2016-05-30T00:00:00"/>
    <x v="0"/>
    <s v="MR4M44"/>
    <x v="64"/>
    <n v="3375"/>
    <x v="7"/>
    <x v="8"/>
    <x v="6"/>
    <x v="1"/>
    <x v="1"/>
    <x v="0"/>
  </r>
  <r>
    <n v="1"/>
    <d v="2016-05-31T00:00:00"/>
    <x v="0"/>
    <s v="MR4M44"/>
    <x v="63"/>
    <n v="3705"/>
    <x v="7"/>
    <x v="8"/>
    <x v="6"/>
    <x v="1"/>
    <x v="1"/>
    <x v="0"/>
  </r>
  <r>
    <n v="2"/>
    <d v="2016-05-31T00:00:00"/>
    <x v="0"/>
    <s v="MRPCK45"/>
    <x v="32"/>
    <n v="198"/>
    <x v="7"/>
    <x v="4"/>
    <x v="3"/>
    <x v="1"/>
    <x v="1"/>
    <x v="0"/>
  </r>
  <r>
    <n v="3"/>
    <d v="2016-05-31T00:00:00"/>
    <x v="0"/>
    <s v="MR4H46"/>
    <x v="92"/>
    <n v="97"/>
    <x v="7"/>
    <x v="0"/>
    <x v="0"/>
    <x v="1"/>
    <x v="1"/>
    <x v="0"/>
  </r>
  <r>
    <n v="1"/>
    <d v="2016-05-21T00:00:00"/>
    <x v="0"/>
    <s v="MR4M42"/>
    <x v="120"/>
    <n v="1225"/>
    <x v="8"/>
    <x v="8"/>
    <x v="6"/>
    <x v="1"/>
    <x v="1"/>
    <x v="0"/>
  </r>
  <r>
    <n v="2"/>
    <d v="2016-05-21T00:00:00"/>
    <x v="0"/>
    <s v="MRPCK43"/>
    <x v="117"/>
    <n v="81"/>
    <x v="8"/>
    <x v="4"/>
    <x v="3"/>
    <x v="1"/>
    <x v="1"/>
    <x v="0"/>
  </r>
  <r>
    <n v="3"/>
    <d v="2016-05-21T00:00:00"/>
    <x v="0"/>
    <s v="MRNS44"/>
    <x v="117"/>
    <n v="191"/>
    <x v="8"/>
    <x v="3"/>
    <x v="3"/>
    <x v="1"/>
    <x v="1"/>
    <x v="0"/>
  </r>
  <r>
    <n v="4"/>
    <d v="2016-05-21T00:00:00"/>
    <x v="0"/>
    <s v="MRNS45"/>
    <x v="117"/>
    <n v="395"/>
    <x v="8"/>
    <x v="3"/>
    <x v="3"/>
    <x v="1"/>
    <x v="1"/>
    <x v="0"/>
  </r>
  <r>
    <n v="5"/>
    <d v="2016-05-21T00:00:00"/>
    <x v="0"/>
    <s v="MRPCK46"/>
    <x v="117"/>
    <n v="86"/>
    <x v="8"/>
    <x v="4"/>
    <x v="3"/>
    <x v="1"/>
    <x v="1"/>
    <x v="0"/>
  </r>
  <r>
    <n v="6"/>
    <d v="2016-05-21T00:00:00"/>
    <x v="0"/>
    <s v="MR4H47"/>
    <x v="108"/>
    <n v="2137"/>
    <x v="8"/>
    <x v="0"/>
    <x v="0"/>
    <x v="1"/>
    <x v="1"/>
    <x v="0"/>
  </r>
  <r>
    <n v="1"/>
    <d v="2016-05-22T00:00:00"/>
    <x v="0"/>
    <s v="MR4H47"/>
    <x v="108"/>
    <n v="2493"/>
    <x v="8"/>
    <x v="0"/>
    <x v="0"/>
    <x v="1"/>
    <x v="1"/>
    <x v="0"/>
  </r>
  <r>
    <n v="2"/>
    <d v="2016-05-22T00:00:00"/>
    <x v="0"/>
    <s v="MR4H47"/>
    <x v="116"/>
    <n v="1939"/>
    <x v="8"/>
    <x v="0"/>
    <x v="0"/>
    <x v="1"/>
    <x v="1"/>
    <x v="0"/>
  </r>
  <r>
    <n v="1"/>
    <d v="2016-05-23T00:00:00"/>
    <x v="0"/>
    <s v="MR4H47"/>
    <x v="116"/>
    <n v="1846"/>
    <x v="8"/>
    <x v="0"/>
    <x v="0"/>
    <x v="1"/>
    <x v="1"/>
    <x v="0"/>
  </r>
  <r>
    <n v="1"/>
    <d v="2016-05-24T00:00:00"/>
    <x v="0"/>
    <s v="MR4H47"/>
    <x v="116"/>
    <n v="579"/>
    <x v="8"/>
    <x v="0"/>
    <x v="0"/>
    <x v="1"/>
    <x v="1"/>
    <x v="0"/>
  </r>
  <r>
    <n v="1"/>
    <d v="2016-06-04T00:00:00"/>
    <x v="0"/>
    <s v="MR4H46"/>
    <x v="97"/>
    <n v="3833"/>
    <x v="7"/>
    <x v="0"/>
    <x v="0"/>
    <x v="2"/>
    <x v="1"/>
    <x v="0"/>
  </r>
  <r>
    <n v="2"/>
    <d v="2016-06-04T00:00:00"/>
    <x v="0"/>
    <s v="MR4H46"/>
    <x v="101"/>
    <n v="2166"/>
    <x v="7"/>
    <x v="0"/>
    <x v="0"/>
    <x v="2"/>
    <x v="1"/>
    <x v="0"/>
  </r>
  <r>
    <n v="1"/>
    <d v="2016-06-11T00:00:00"/>
    <x v="0"/>
    <s v="MR4H46"/>
    <x v="92"/>
    <n v="1070"/>
    <x v="7"/>
    <x v="0"/>
    <x v="0"/>
    <x v="2"/>
    <x v="1"/>
    <x v="0"/>
  </r>
  <r>
    <n v="2"/>
    <d v="2016-06-11T00:00:00"/>
    <x v="0"/>
    <s v="MR4H47"/>
    <x v="92"/>
    <n v="2427"/>
    <x v="7"/>
    <x v="0"/>
    <x v="0"/>
    <x v="2"/>
    <x v="1"/>
    <x v="0"/>
  </r>
  <r>
    <n v="3"/>
    <d v="2016-06-11T00:00:00"/>
    <x v="0"/>
    <s v="MR4H47"/>
    <x v="101"/>
    <n v="2416"/>
    <x v="7"/>
    <x v="0"/>
    <x v="0"/>
    <x v="2"/>
    <x v="1"/>
    <x v="0"/>
  </r>
  <r>
    <n v="4"/>
    <d v="2016-06-11T00:00:00"/>
    <x v="0"/>
    <s v="MR4H48"/>
    <x v="101"/>
    <n v="195"/>
    <x v="7"/>
    <x v="0"/>
    <x v="0"/>
    <x v="2"/>
    <x v="1"/>
    <x v="0"/>
  </r>
  <r>
    <n v="1"/>
    <d v="2016-06-12T00:00:00"/>
    <x v="0"/>
    <s v="MR4H48"/>
    <x v="101"/>
    <n v="957"/>
    <x v="7"/>
    <x v="0"/>
    <x v="0"/>
    <x v="2"/>
    <x v="1"/>
    <x v="0"/>
  </r>
  <r>
    <n v="2"/>
    <d v="2016-06-12T00:00:00"/>
    <x v="0"/>
    <s v="MRPCK49"/>
    <x v="32"/>
    <n v="69"/>
    <x v="7"/>
    <x v="4"/>
    <x v="3"/>
    <x v="2"/>
    <x v="1"/>
    <x v="0"/>
  </r>
  <r>
    <n v="3"/>
    <d v="2016-06-12T00:00:00"/>
    <x v="0"/>
    <s v="MRNS50"/>
    <x v="32"/>
    <n v="1941"/>
    <x v="7"/>
    <x v="3"/>
    <x v="3"/>
    <x v="2"/>
    <x v="1"/>
    <x v="0"/>
  </r>
  <r>
    <n v="4"/>
    <d v="2016-06-12T00:00:00"/>
    <x v="0"/>
    <s v="MRNS50"/>
    <x v="59"/>
    <n v="818"/>
    <x v="7"/>
    <x v="3"/>
    <x v="3"/>
    <x v="2"/>
    <x v="1"/>
    <x v="0"/>
  </r>
  <r>
    <n v="5"/>
    <d v="2016-06-12T00:00:00"/>
    <x v="0"/>
    <s v="MRPCK51"/>
    <x v="59"/>
    <n v="87"/>
    <x v="7"/>
    <x v="4"/>
    <x v="3"/>
    <x v="2"/>
    <x v="1"/>
    <x v="0"/>
  </r>
  <r>
    <n v="6"/>
    <d v="2016-06-12T00:00:00"/>
    <x v="0"/>
    <s v="MR4H52"/>
    <x v="92"/>
    <n v="104"/>
    <x v="7"/>
    <x v="0"/>
    <x v="0"/>
    <x v="2"/>
    <x v="1"/>
    <x v="0"/>
  </r>
  <r>
    <n v="1"/>
    <d v="2016-06-21T00:00:00"/>
    <x v="0"/>
    <s v="MR4H52"/>
    <x v="97"/>
    <n v="689"/>
    <x v="7"/>
    <x v="0"/>
    <x v="0"/>
    <x v="2"/>
    <x v="1"/>
    <x v="0"/>
  </r>
  <r>
    <n v="2"/>
    <d v="2016-06-21T00:00:00"/>
    <x v="0"/>
    <s v="MR4H52"/>
    <x v="101"/>
    <n v="2977"/>
    <x v="7"/>
    <x v="0"/>
    <x v="0"/>
    <x v="2"/>
    <x v="1"/>
    <x v="0"/>
  </r>
  <r>
    <n v="3"/>
    <d v="2016-06-21T00:00:00"/>
    <x v="0"/>
    <s v="MR4H53"/>
    <x v="101"/>
    <n v="834"/>
    <x v="7"/>
    <x v="0"/>
    <x v="0"/>
    <x v="2"/>
    <x v="1"/>
    <x v="0"/>
  </r>
  <r>
    <n v="4"/>
    <d v="2016-06-21T00:00:00"/>
    <x v="0"/>
    <s v="MR4H53"/>
    <x v="92"/>
    <n v="484"/>
    <x v="7"/>
    <x v="0"/>
    <x v="0"/>
    <x v="2"/>
    <x v="1"/>
    <x v="0"/>
  </r>
  <r>
    <n v="1"/>
    <d v="2016-06-22T00:00:00"/>
    <x v="0"/>
    <s v="MR4H53"/>
    <x v="92"/>
    <n v="2042"/>
    <x v="7"/>
    <x v="0"/>
    <x v="0"/>
    <x v="2"/>
    <x v="1"/>
    <x v="0"/>
  </r>
  <r>
    <n v="2"/>
    <d v="2016-06-22T00:00:00"/>
    <x v="0"/>
    <s v="MR4H54"/>
    <x v="92"/>
    <n v="869"/>
    <x v="7"/>
    <x v="0"/>
    <x v="0"/>
    <x v="2"/>
    <x v="1"/>
    <x v="0"/>
  </r>
  <r>
    <n v="3"/>
    <d v="2016-06-22T00:00:00"/>
    <x v="0"/>
    <s v="MR4H54"/>
    <x v="97"/>
    <n v="1366"/>
    <x v="7"/>
    <x v="0"/>
    <x v="0"/>
    <x v="2"/>
    <x v="1"/>
    <x v="0"/>
  </r>
  <r>
    <n v="4"/>
    <d v="2016-06-22T00:00:00"/>
    <x v="0"/>
    <s v="MR4H54"/>
    <x v="92"/>
    <n v="261"/>
    <x v="7"/>
    <x v="0"/>
    <x v="0"/>
    <x v="2"/>
    <x v="1"/>
    <x v="0"/>
  </r>
  <r>
    <n v="5"/>
    <d v="2016-06-22T00:00:00"/>
    <x v="0"/>
    <s v="MRPCK55"/>
    <x v="32"/>
    <n v="61"/>
    <x v="7"/>
    <x v="4"/>
    <x v="3"/>
    <x v="2"/>
    <x v="1"/>
    <x v="0"/>
  </r>
  <r>
    <n v="6"/>
    <d v="2016-06-22T00:00:00"/>
    <x v="0"/>
    <s v="MRNS56"/>
    <x v="32"/>
    <n v="1807"/>
    <x v="7"/>
    <x v="3"/>
    <x v="3"/>
    <x v="2"/>
    <x v="1"/>
    <x v="0"/>
  </r>
  <r>
    <n v="7"/>
    <d v="2016-06-22T00:00:00"/>
    <x v="0"/>
    <s v="MRPCK57"/>
    <x v="32"/>
    <n v="86"/>
    <x v="7"/>
    <x v="4"/>
    <x v="3"/>
    <x v="2"/>
    <x v="1"/>
    <x v="0"/>
  </r>
  <r>
    <n v="8"/>
    <d v="2016-06-22T00:00:00"/>
    <x v="0"/>
    <s v="MR4H58"/>
    <x v="70"/>
    <n v="356"/>
    <x v="7"/>
    <x v="0"/>
    <x v="0"/>
    <x v="2"/>
    <x v="1"/>
    <x v="0"/>
  </r>
  <r>
    <n v="1"/>
    <d v="2016-06-23T00:00:00"/>
    <x v="0"/>
    <s v="MR4M58"/>
    <x v="70"/>
    <n v="3520"/>
    <x v="7"/>
    <x v="8"/>
    <x v="6"/>
    <x v="2"/>
    <x v="1"/>
    <x v="0"/>
  </r>
  <r>
    <n v="2"/>
    <d v="2016-06-23T00:00:00"/>
    <x v="0"/>
    <s v="MR4M58"/>
    <x v="64"/>
    <n v="2382"/>
    <x v="7"/>
    <x v="8"/>
    <x v="6"/>
    <x v="2"/>
    <x v="1"/>
    <x v="0"/>
  </r>
  <r>
    <n v="1"/>
    <d v="2016-06-24T00:00:00"/>
    <x v="0"/>
    <s v="MR4M58"/>
    <x v="64"/>
    <n v="1159"/>
    <x v="7"/>
    <x v="8"/>
    <x v="6"/>
    <x v="2"/>
    <x v="1"/>
    <x v="0"/>
  </r>
  <r>
    <n v="2"/>
    <d v="2016-06-24T00:00:00"/>
    <x v="0"/>
    <s v="MRPCK59"/>
    <x v="59"/>
    <n v="67"/>
    <x v="7"/>
    <x v="4"/>
    <x v="3"/>
    <x v="2"/>
    <x v="1"/>
    <x v="0"/>
  </r>
  <r>
    <n v="3"/>
    <d v="2016-06-24T00:00:00"/>
    <x v="0"/>
    <s v="MRNS60"/>
    <x v="59"/>
    <n v="800"/>
    <x v="7"/>
    <x v="3"/>
    <x v="3"/>
    <x v="2"/>
    <x v="1"/>
    <x v="0"/>
  </r>
  <r>
    <n v="4"/>
    <d v="2016-06-24T00:00:00"/>
    <x v="0"/>
    <s v="MRPCK61"/>
    <x v="59"/>
    <n v="67"/>
    <x v="7"/>
    <x v="4"/>
    <x v="3"/>
    <x v="2"/>
    <x v="1"/>
    <x v="0"/>
  </r>
  <r>
    <n v="5"/>
    <d v="2016-06-24T00:00:00"/>
    <x v="0"/>
    <s v="MR4H62"/>
    <x v="101"/>
    <n v="520"/>
    <x v="7"/>
    <x v="0"/>
    <x v="0"/>
    <x v="2"/>
    <x v="1"/>
    <x v="0"/>
  </r>
  <r>
    <n v="1"/>
    <d v="2016-06-29T00:00:00"/>
    <x v="0"/>
    <s v="MR4H62"/>
    <x v="97"/>
    <n v="3506"/>
    <x v="7"/>
    <x v="0"/>
    <x v="0"/>
    <x v="2"/>
    <x v="1"/>
    <x v="0"/>
  </r>
  <r>
    <n v="2"/>
    <d v="2016-06-29T00:00:00"/>
    <x v="0"/>
    <s v="MR4H62"/>
    <x v="92"/>
    <n v="2660"/>
    <x v="7"/>
    <x v="0"/>
    <x v="0"/>
    <x v="2"/>
    <x v="1"/>
    <x v="0"/>
  </r>
  <r>
    <n v="3"/>
    <d v="2016-06-29T00:00:00"/>
    <x v="0"/>
    <s v="MR4H63"/>
    <x v="92"/>
    <n v="933"/>
    <x v="7"/>
    <x v="0"/>
    <x v="0"/>
    <x v="2"/>
    <x v="1"/>
    <x v="0"/>
  </r>
  <r>
    <n v="4"/>
    <d v="2016-06-29T00:00:00"/>
    <x v="0"/>
    <s v="MRPCK64"/>
    <x v="59"/>
    <n v="70"/>
    <x v="7"/>
    <x v="4"/>
    <x v="3"/>
    <x v="2"/>
    <x v="1"/>
    <x v="0"/>
  </r>
  <r>
    <n v="5"/>
    <d v="2016-06-29T00:00:00"/>
    <x v="0"/>
    <s v="MRNS65"/>
    <x v="59"/>
    <n v="93"/>
    <x v="7"/>
    <x v="3"/>
    <x v="3"/>
    <x v="2"/>
    <x v="1"/>
    <x v="0"/>
  </r>
  <r>
    <n v="1"/>
    <d v="2016-06-30T00:00:00"/>
    <x v="0"/>
    <s v="MRNS65"/>
    <x v="59"/>
    <n v="848"/>
    <x v="7"/>
    <x v="3"/>
    <x v="3"/>
    <x v="2"/>
    <x v="1"/>
    <x v="0"/>
  </r>
  <r>
    <n v="2"/>
    <d v="2016-06-30T00:00:00"/>
    <x v="0"/>
    <s v="MRNS65"/>
    <x v="32"/>
    <n v="1386"/>
    <x v="7"/>
    <x v="3"/>
    <x v="3"/>
    <x v="2"/>
    <x v="1"/>
    <x v="0"/>
  </r>
  <r>
    <n v="3"/>
    <d v="2016-06-30T00:00:00"/>
    <x v="0"/>
    <s v="MRPCK67"/>
    <x v="32"/>
    <n v="82"/>
    <x v="7"/>
    <x v="4"/>
    <x v="3"/>
    <x v="2"/>
    <x v="1"/>
    <x v="0"/>
  </r>
  <r>
    <n v="4"/>
    <d v="2016-06-30T00:00:00"/>
    <x v="0"/>
    <s v="MR4H67"/>
    <x v="97"/>
    <n v="59"/>
    <x v="7"/>
    <x v="0"/>
    <x v="0"/>
    <x v="2"/>
    <x v="1"/>
    <x v="0"/>
  </r>
  <r>
    <n v="1"/>
    <d v="2016-06-01T00:00:00"/>
    <x v="0"/>
    <s v="MR4H47"/>
    <x v="123"/>
    <n v="188"/>
    <x v="8"/>
    <x v="0"/>
    <x v="0"/>
    <x v="2"/>
    <x v="1"/>
    <x v="0"/>
  </r>
  <r>
    <n v="2"/>
    <d v="2016-06-01T00:00:00"/>
    <x v="0"/>
    <s v="MR4H48"/>
    <x v="123"/>
    <n v="603"/>
    <x v="8"/>
    <x v="0"/>
    <x v="0"/>
    <x v="2"/>
    <x v="1"/>
    <x v="0"/>
  </r>
  <r>
    <n v="3"/>
    <d v="2016-06-01T00:00:00"/>
    <x v="0"/>
    <s v="MRPCK49"/>
    <x v="121"/>
    <n v="133"/>
    <x v="8"/>
    <x v="4"/>
    <x v="3"/>
    <x v="2"/>
    <x v="1"/>
    <x v="0"/>
  </r>
  <r>
    <n v="4"/>
    <d v="2016-06-01T00:00:00"/>
    <x v="0"/>
    <s v="MR4M50"/>
    <x v="120"/>
    <n v="1977"/>
    <x v="8"/>
    <x v="8"/>
    <x v="6"/>
    <x v="2"/>
    <x v="1"/>
    <x v="0"/>
  </r>
  <r>
    <n v="5"/>
    <d v="2016-06-01T00:00:00"/>
    <x v="0"/>
    <s v="MR4M50"/>
    <x v="118"/>
    <n v="1080"/>
    <x v="8"/>
    <x v="8"/>
    <x v="6"/>
    <x v="2"/>
    <x v="1"/>
    <x v="0"/>
  </r>
  <r>
    <n v="6"/>
    <d v="2016-06-01T00:00:00"/>
    <x v="0"/>
    <s v="MR3M51"/>
    <x v="124"/>
    <n v="315"/>
    <x v="8"/>
    <x v="44"/>
    <x v="10"/>
    <x v="2"/>
    <x v="1"/>
    <x v="0"/>
  </r>
  <r>
    <n v="7"/>
    <d v="2016-06-01T00:00:00"/>
    <x v="0"/>
    <s v="MR4M52"/>
    <x v="118"/>
    <n v="25"/>
    <x v="8"/>
    <x v="8"/>
    <x v="6"/>
    <x v="2"/>
    <x v="1"/>
    <x v="0"/>
  </r>
  <r>
    <n v="1"/>
    <d v="2016-06-02T00:00:00"/>
    <x v="0"/>
    <s v="MR4M52"/>
    <x v="118"/>
    <n v="1050"/>
    <x v="8"/>
    <x v="8"/>
    <x v="6"/>
    <x v="2"/>
    <x v="1"/>
    <x v="0"/>
  </r>
  <r>
    <n v="2"/>
    <d v="2016-06-02T00:00:00"/>
    <x v="0"/>
    <s v="MRPCK53"/>
    <x v="121"/>
    <n v="70"/>
    <x v="8"/>
    <x v="4"/>
    <x v="3"/>
    <x v="2"/>
    <x v="1"/>
    <x v="0"/>
  </r>
  <r>
    <n v="3"/>
    <d v="2016-06-02T00:00:00"/>
    <x v="0"/>
    <s v="MRNS54"/>
    <x v="121"/>
    <n v="602"/>
    <x v="8"/>
    <x v="3"/>
    <x v="3"/>
    <x v="2"/>
    <x v="1"/>
    <x v="0"/>
  </r>
  <r>
    <n v="1"/>
    <d v="2016-06-03T00:00:00"/>
    <x v="0"/>
    <s v="MRNS54"/>
    <x v="121"/>
    <n v="683"/>
    <x v="8"/>
    <x v="3"/>
    <x v="3"/>
    <x v="2"/>
    <x v="1"/>
    <x v="0"/>
  </r>
  <r>
    <n v="2"/>
    <d v="2016-06-03T00:00:00"/>
    <x v="0"/>
    <s v="MRPCK55"/>
    <x v="121"/>
    <n v="76"/>
    <x v="8"/>
    <x v="4"/>
    <x v="3"/>
    <x v="2"/>
    <x v="1"/>
    <x v="0"/>
  </r>
  <r>
    <n v="3"/>
    <d v="2016-06-03T00:00:00"/>
    <x v="0"/>
    <s v="MR4H56"/>
    <x v="123"/>
    <n v="2551"/>
    <x v="8"/>
    <x v="0"/>
    <x v="0"/>
    <x v="2"/>
    <x v="1"/>
    <x v="0"/>
  </r>
  <r>
    <n v="1"/>
    <d v="2016-06-14T00:00:00"/>
    <x v="0"/>
    <s v="MR4H56"/>
    <x v="123"/>
    <n v="792"/>
    <x v="8"/>
    <x v="0"/>
    <x v="0"/>
    <x v="2"/>
    <x v="1"/>
    <x v="0"/>
  </r>
  <r>
    <n v="2"/>
    <d v="2016-06-14T00:00:00"/>
    <x v="0"/>
    <s v="MRPCK57"/>
    <x v="117"/>
    <n v="123"/>
    <x v="8"/>
    <x v="4"/>
    <x v="3"/>
    <x v="2"/>
    <x v="1"/>
    <x v="0"/>
  </r>
  <r>
    <n v="3"/>
    <d v="2016-06-14T00:00:00"/>
    <x v="0"/>
    <s v="MR4M58"/>
    <x v="118"/>
    <n v="1842"/>
    <x v="8"/>
    <x v="8"/>
    <x v="6"/>
    <x v="2"/>
    <x v="1"/>
    <x v="0"/>
  </r>
  <r>
    <n v="4"/>
    <d v="2016-06-14T00:00:00"/>
    <x v="0"/>
    <s v="MR4M58"/>
    <x v="120"/>
    <n v="1203"/>
    <x v="8"/>
    <x v="8"/>
    <x v="6"/>
    <x v="2"/>
    <x v="1"/>
    <x v="0"/>
  </r>
  <r>
    <n v="1"/>
    <d v="2016-06-15T00:00:00"/>
    <x v="0"/>
    <s v="MR4M58"/>
    <x v="120"/>
    <n v="914"/>
    <x v="8"/>
    <x v="8"/>
    <x v="6"/>
    <x v="2"/>
    <x v="1"/>
    <x v="0"/>
  </r>
  <r>
    <n v="2"/>
    <d v="2016-06-15T00:00:00"/>
    <x v="0"/>
    <s v="MRPCK59"/>
    <x v="117"/>
    <n v="69"/>
    <x v="8"/>
    <x v="4"/>
    <x v="3"/>
    <x v="2"/>
    <x v="1"/>
    <x v="0"/>
  </r>
  <r>
    <n v="1"/>
    <d v="2016-06-25T00:00:00"/>
    <x v="0"/>
    <s v="MRNS60"/>
    <x v="121"/>
    <n v="701"/>
    <x v="8"/>
    <x v="3"/>
    <x v="3"/>
    <x v="2"/>
    <x v="1"/>
    <x v="0"/>
  </r>
  <r>
    <n v="2"/>
    <d v="2016-06-25T00:00:00"/>
    <x v="0"/>
    <s v="MRPCK61"/>
    <x v="121"/>
    <n v="60"/>
    <x v="8"/>
    <x v="4"/>
    <x v="3"/>
    <x v="2"/>
    <x v="1"/>
    <x v="0"/>
  </r>
  <r>
    <n v="3"/>
    <d v="2016-06-25T00:00:00"/>
    <x v="0"/>
    <s v="MR4H62"/>
    <x v="123"/>
    <n v="851"/>
    <x v="8"/>
    <x v="0"/>
    <x v="0"/>
    <x v="2"/>
    <x v="1"/>
    <x v="0"/>
  </r>
  <r>
    <n v="4"/>
    <d v="2016-06-25T00:00:00"/>
    <x v="0"/>
    <s v="MR4H63"/>
    <x v="123"/>
    <n v="1569"/>
    <x v="8"/>
    <x v="0"/>
    <x v="0"/>
    <x v="2"/>
    <x v="1"/>
    <x v="0"/>
  </r>
  <r>
    <n v="5"/>
    <d v="2016-06-25T00:00:00"/>
    <x v="0"/>
    <s v="MR4H63"/>
    <x v="116"/>
    <n v="1001"/>
    <x v="8"/>
    <x v="0"/>
    <x v="0"/>
    <x v="2"/>
    <x v="1"/>
    <x v="0"/>
  </r>
  <r>
    <n v="1"/>
    <d v="2016-06-26T00:00:00"/>
    <x v="0"/>
    <s v="MR4H63"/>
    <x v="116"/>
    <n v="580"/>
    <x v="8"/>
    <x v="0"/>
    <x v="0"/>
    <x v="2"/>
    <x v="1"/>
    <x v="0"/>
  </r>
  <r>
    <n v="2"/>
    <d v="2016-06-26T00:00:00"/>
    <x v="0"/>
    <s v="MRPCK64"/>
    <x v="121"/>
    <n v="121"/>
    <x v="8"/>
    <x v="4"/>
    <x v="3"/>
    <x v="2"/>
    <x v="1"/>
    <x v="0"/>
  </r>
  <r>
    <n v="3"/>
    <d v="2016-06-26T00:00:00"/>
    <x v="0"/>
    <s v="MR4M65"/>
    <x v="120"/>
    <n v="565"/>
    <x v="8"/>
    <x v="8"/>
    <x v="6"/>
    <x v="2"/>
    <x v="1"/>
    <x v="0"/>
  </r>
  <r>
    <n v="4"/>
    <d v="2016-06-26T00:00:00"/>
    <x v="0"/>
    <s v="MR4M66"/>
    <x v="120"/>
    <n v="1239"/>
    <x v="8"/>
    <x v="8"/>
    <x v="6"/>
    <x v="2"/>
    <x v="1"/>
    <x v="0"/>
  </r>
  <r>
    <n v="5"/>
    <d v="2016-06-26T00:00:00"/>
    <x v="0"/>
    <s v="MR3M67"/>
    <x v="118"/>
    <n v="348"/>
    <x v="8"/>
    <x v="44"/>
    <x v="10"/>
    <x v="2"/>
    <x v="1"/>
    <x v="0"/>
  </r>
  <r>
    <n v="6"/>
    <d v="2016-06-26T00:00:00"/>
    <x v="0"/>
    <s v="MR4M68"/>
    <x v="118"/>
    <n v="541"/>
    <x v="8"/>
    <x v="8"/>
    <x v="6"/>
    <x v="2"/>
    <x v="1"/>
    <x v="0"/>
  </r>
  <r>
    <n v="7"/>
    <d v="2016-06-26T00:00:00"/>
    <x v="0"/>
    <s v="MR4M69"/>
    <x v="118"/>
    <n v="1512"/>
    <x v="8"/>
    <x v="8"/>
    <x v="6"/>
    <x v="2"/>
    <x v="1"/>
    <x v="0"/>
  </r>
  <r>
    <n v="8"/>
    <d v="2016-06-26T00:00:00"/>
    <x v="0"/>
    <s v="MRPCK70"/>
    <x v="121"/>
    <n v="60"/>
    <x v="8"/>
    <x v="4"/>
    <x v="3"/>
    <x v="2"/>
    <x v="1"/>
    <x v="0"/>
  </r>
  <r>
    <n v="9"/>
    <d v="2016-06-26T00:00:00"/>
    <x v="0"/>
    <s v="MRNS71"/>
    <x v="121"/>
    <n v="139"/>
    <x v="8"/>
    <x v="3"/>
    <x v="3"/>
    <x v="2"/>
    <x v="1"/>
    <x v="0"/>
  </r>
  <r>
    <n v="1"/>
    <d v="2016-06-27T00:00:00"/>
    <x v="0"/>
    <s v="MRNS71"/>
    <x v="121"/>
    <n v="810"/>
    <x v="8"/>
    <x v="3"/>
    <x v="3"/>
    <x v="2"/>
    <x v="1"/>
    <x v="0"/>
  </r>
  <r>
    <n v="1"/>
    <d v="2016-06-28T00:00:00"/>
    <x v="0"/>
    <s v="MRNS71"/>
    <x v="117"/>
    <n v="709"/>
    <x v="8"/>
    <x v="3"/>
    <x v="3"/>
    <x v="2"/>
    <x v="1"/>
    <x v="0"/>
  </r>
  <r>
    <n v="2"/>
    <d v="2016-06-28T00:00:00"/>
    <x v="0"/>
    <s v="MRPCK72"/>
    <x v="117"/>
    <n v="61"/>
    <x v="8"/>
    <x v="4"/>
    <x v="3"/>
    <x v="2"/>
    <x v="1"/>
    <x v="0"/>
  </r>
  <r>
    <n v="3"/>
    <d v="2016-06-28T00:00:00"/>
    <x v="0"/>
    <s v="MR4H73"/>
    <x v="116"/>
    <n v="2587"/>
    <x v="8"/>
    <x v="0"/>
    <x v="0"/>
    <x v="2"/>
    <x v="1"/>
    <x v="0"/>
  </r>
  <r>
    <n v="1"/>
    <d v="2016-07-04T00:00:00"/>
    <x v="0"/>
    <s v="MR4H67"/>
    <x v="101"/>
    <n v="3502"/>
    <x v="7"/>
    <x v="0"/>
    <x v="0"/>
    <x v="3"/>
    <x v="1"/>
    <x v="1"/>
  </r>
  <r>
    <n v="2"/>
    <d v="2016-07-04T00:00:00"/>
    <x v="0"/>
    <s v="MR4H67"/>
    <x v="92"/>
    <n v="2421"/>
    <x v="7"/>
    <x v="0"/>
    <x v="0"/>
    <x v="3"/>
    <x v="1"/>
    <x v="1"/>
  </r>
  <r>
    <n v="1"/>
    <d v="2016-07-05T00:00:00"/>
    <x v="0"/>
    <s v="MR4H67"/>
    <x v="92"/>
    <n v="1072"/>
    <x v="7"/>
    <x v="0"/>
    <x v="0"/>
    <x v="3"/>
    <x v="1"/>
    <x v="1"/>
  </r>
  <r>
    <n v="2"/>
    <d v="2016-07-05T00:00:00"/>
    <x v="0"/>
    <s v="MR4H68"/>
    <x v="92"/>
    <n v="15"/>
    <x v="7"/>
    <x v="0"/>
    <x v="0"/>
    <x v="3"/>
    <x v="1"/>
    <x v="1"/>
  </r>
  <r>
    <n v="1"/>
    <d v="2016-07-13T00:00:00"/>
    <x v="0"/>
    <s v="MR4H68"/>
    <x v="97"/>
    <n v="3301"/>
    <x v="7"/>
    <x v="0"/>
    <x v="0"/>
    <x v="3"/>
    <x v="1"/>
    <x v="1"/>
  </r>
  <r>
    <n v="2"/>
    <d v="2016-07-13T00:00:00"/>
    <x v="0"/>
    <s v="MR4H68"/>
    <x v="101"/>
    <n v="3751"/>
    <x v="7"/>
    <x v="0"/>
    <x v="0"/>
    <x v="3"/>
    <x v="1"/>
    <x v="1"/>
  </r>
  <r>
    <n v="3"/>
    <d v="2016-07-13T00:00:00"/>
    <x v="0"/>
    <s v="MRPCK69"/>
    <x v="59"/>
    <n v="73"/>
    <x v="7"/>
    <x v="4"/>
    <x v="3"/>
    <x v="3"/>
    <x v="1"/>
    <x v="1"/>
  </r>
  <r>
    <n v="4"/>
    <d v="2016-07-13T00:00:00"/>
    <x v="0"/>
    <s v="MRNS70"/>
    <x v="59"/>
    <n v="238"/>
    <x v="7"/>
    <x v="3"/>
    <x v="3"/>
    <x v="3"/>
    <x v="1"/>
    <x v="1"/>
  </r>
  <r>
    <n v="1"/>
    <d v="2016-07-14T00:00:00"/>
    <x v="0"/>
    <s v="MRNS70"/>
    <x v="59"/>
    <n v="1691"/>
    <x v="7"/>
    <x v="3"/>
    <x v="3"/>
    <x v="3"/>
    <x v="1"/>
    <x v="1"/>
  </r>
  <r>
    <n v="2"/>
    <d v="2016-07-14T00:00:00"/>
    <x v="0"/>
    <s v="MRPCK &amp; NS70"/>
    <x v="32"/>
    <n v="1262"/>
    <x v="7"/>
    <x v="4"/>
    <x v="3"/>
    <x v="3"/>
    <x v="1"/>
    <x v="1"/>
  </r>
  <r>
    <n v="3"/>
    <d v="2016-07-14T00:00:00"/>
    <x v="0"/>
    <s v="MR4H72"/>
    <x v="97"/>
    <n v="77"/>
    <x v="7"/>
    <x v="0"/>
    <x v="0"/>
    <x v="3"/>
    <x v="1"/>
    <x v="1"/>
  </r>
  <r>
    <n v="1"/>
    <d v="2016-07-19T00:00:00"/>
    <x v="0"/>
    <s v="MR4H72"/>
    <x v="92"/>
    <n v="3468"/>
    <x v="7"/>
    <x v="0"/>
    <x v="0"/>
    <x v="3"/>
    <x v="1"/>
    <x v="1"/>
  </r>
  <r>
    <n v="2"/>
    <d v="2016-07-19T00:00:00"/>
    <x v="0"/>
    <s v="MR4H72"/>
    <x v="101"/>
    <n v="1512"/>
    <x v="7"/>
    <x v="0"/>
    <x v="0"/>
    <x v="3"/>
    <x v="1"/>
    <x v="1"/>
  </r>
  <r>
    <n v="1"/>
    <d v="2016-07-25T00:00:00"/>
    <x v="0"/>
    <s v="MR4H72"/>
    <x v="101"/>
    <n v="2017"/>
    <x v="7"/>
    <x v="0"/>
    <x v="0"/>
    <x v="3"/>
    <x v="1"/>
    <x v="1"/>
  </r>
  <r>
    <n v="2"/>
    <d v="2016-07-25T00:00:00"/>
    <x v="0"/>
    <s v="MR4H73"/>
    <x v="101"/>
    <n v="1484"/>
    <x v="7"/>
    <x v="0"/>
    <x v="0"/>
    <x v="3"/>
    <x v="1"/>
    <x v="1"/>
  </r>
  <r>
    <n v="3"/>
    <d v="2016-07-25T00:00:00"/>
    <x v="0"/>
    <s v="MR4H73"/>
    <x v="97"/>
    <n v="2524"/>
    <x v="7"/>
    <x v="0"/>
    <x v="0"/>
    <x v="3"/>
    <x v="1"/>
    <x v="1"/>
  </r>
  <r>
    <n v="1"/>
    <d v="2016-07-26T00:00:00"/>
    <x v="0"/>
    <s v="MR4H73"/>
    <x v="97"/>
    <n v="1029"/>
    <x v="7"/>
    <x v="0"/>
    <x v="0"/>
    <x v="3"/>
    <x v="1"/>
    <x v="1"/>
  </r>
  <r>
    <n v="2"/>
    <d v="2016-07-26T00:00:00"/>
    <x v="0"/>
    <s v="MRPCK74"/>
    <x v="59"/>
    <n v="72"/>
    <x v="7"/>
    <x v="4"/>
    <x v="3"/>
    <x v="3"/>
    <x v="1"/>
    <x v="1"/>
  </r>
  <r>
    <n v="3"/>
    <d v="2016-07-26T00:00:00"/>
    <x v="0"/>
    <s v="MRNS75"/>
    <x v="59"/>
    <n v="1802"/>
    <x v="7"/>
    <x v="3"/>
    <x v="3"/>
    <x v="3"/>
    <x v="1"/>
    <x v="1"/>
  </r>
  <r>
    <n v="4"/>
    <d v="2016-07-26T00:00:00"/>
    <x v="0"/>
    <s v="MRPCK76"/>
    <x v="59"/>
    <n v="76"/>
    <x v="7"/>
    <x v="4"/>
    <x v="3"/>
    <x v="3"/>
    <x v="1"/>
    <x v="1"/>
  </r>
  <r>
    <n v="5"/>
    <d v="2016-07-26T00:00:00"/>
    <x v="0"/>
    <s v="MR4M77"/>
    <x v="70"/>
    <n v="3504"/>
    <x v="7"/>
    <x v="8"/>
    <x v="6"/>
    <x v="3"/>
    <x v="1"/>
    <x v="1"/>
  </r>
  <r>
    <n v="6"/>
    <d v="2016-07-26T00:00:00"/>
    <x v="0"/>
    <s v="MR4M77"/>
    <x v="63"/>
    <n v="1058"/>
    <x v="7"/>
    <x v="8"/>
    <x v="6"/>
    <x v="3"/>
    <x v="1"/>
    <x v="1"/>
  </r>
  <r>
    <n v="1"/>
    <d v="2016-07-27T00:00:00"/>
    <x v="0"/>
    <s v="MR4M77"/>
    <x v="63"/>
    <n v="2555"/>
    <x v="7"/>
    <x v="8"/>
    <x v="6"/>
    <x v="3"/>
    <x v="1"/>
    <x v="1"/>
  </r>
  <r>
    <n v="2"/>
    <d v="2016-07-27T00:00:00"/>
    <x v="0"/>
    <s v="MRPCK78"/>
    <x v="32"/>
    <n v="62"/>
    <x v="7"/>
    <x v="4"/>
    <x v="3"/>
    <x v="3"/>
    <x v="1"/>
    <x v="1"/>
  </r>
  <r>
    <n v="3"/>
    <d v="2016-07-27T00:00:00"/>
    <x v="0"/>
    <s v="MRNS79"/>
    <x v="32"/>
    <n v="822"/>
    <x v="7"/>
    <x v="3"/>
    <x v="3"/>
    <x v="3"/>
    <x v="1"/>
    <x v="1"/>
  </r>
  <r>
    <n v="4"/>
    <d v="2016-07-27T00:00:00"/>
    <x v="0"/>
    <s v="MRPCK80"/>
    <x v="32"/>
    <n v="78"/>
    <x v="7"/>
    <x v="4"/>
    <x v="3"/>
    <x v="3"/>
    <x v="1"/>
    <x v="1"/>
  </r>
  <r>
    <n v="5"/>
    <d v="2016-07-27T00:00:00"/>
    <x v="0"/>
    <s v="MR4H81"/>
    <x v="101"/>
    <n v="58"/>
    <x v="7"/>
    <x v="0"/>
    <x v="0"/>
    <x v="3"/>
    <x v="1"/>
    <x v="1"/>
  </r>
  <r>
    <n v="1"/>
    <d v="2016-07-30T00:00:00"/>
    <x v="0"/>
    <s v="MR4H81"/>
    <x v="92"/>
    <n v="3529"/>
    <x v="7"/>
    <x v="0"/>
    <x v="0"/>
    <x v="3"/>
    <x v="1"/>
    <x v="1"/>
  </r>
  <r>
    <n v="2"/>
    <d v="2016-07-30T00:00:00"/>
    <x v="0"/>
    <s v="MR4H81"/>
    <x v="97"/>
    <n v="2628"/>
    <x v="7"/>
    <x v="0"/>
    <x v="0"/>
    <x v="3"/>
    <x v="1"/>
    <x v="1"/>
  </r>
  <r>
    <n v="1"/>
    <d v="2016-07-07T00:00:00"/>
    <x v="0"/>
    <s v="MR4H73"/>
    <x v="116"/>
    <n v="796"/>
    <x v="8"/>
    <x v="0"/>
    <x v="0"/>
    <x v="3"/>
    <x v="1"/>
    <x v="1"/>
  </r>
  <r>
    <n v="2"/>
    <d v="2016-07-07T00:00:00"/>
    <x v="0"/>
    <s v="MRPCK74"/>
    <x v="117"/>
    <n v="138"/>
    <x v="8"/>
    <x v="4"/>
    <x v="3"/>
    <x v="3"/>
    <x v="1"/>
    <x v="1"/>
  </r>
  <r>
    <n v="3"/>
    <d v="2016-07-07T00:00:00"/>
    <x v="0"/>
    <s v="MR4M75"/>
    <x v="118"/>
    <n v="1529"/>
    <x v="8"/>
    <x v="8"/>
    <x v="6"/>
    <x v="3"/>
    <x v="1"/>
    <x v="1"/>
  </r>
  <r>
    <n v="4"/>
    <d v="2016-07-07T00:00:00"/>
    <x v="0"/>
    <s v="MR4M75"/>
    <x v="120"/>
    <n v="1421"/>
    <x v="8"/>
    <x v="8"/>
    <x v="6"/>
    <x v="3"/>
    <x v="1"/>
    <x v="1"/>
  </r>
  <r>
    <n v="5"/>
    <d v="2016-07-07T00:00:00"/>
    <x v="0"/>
    <s v="MR4M76"/>
    <x v="120"/>
    <n v="275"/>
    <x v="8"/>
    <x v="8"/>
    <x v="6"/>
    <x v="3"/>
    <x v="1"/>
    <x v="1"/>
  </r>
  <r>
    <n v="1"/>
    <d v="2016-07-08T00:00:00"/>
    <x v="0"/>
    <s v="MR4M76"/>
    <x v="120"/>
    <n v="414"/>
    <x v="8"/>
    <x v="8"/>
    <x v="6"/>
    <x v="3"/>
    <x v="1"/>
    <x v="1"/>
  </r>
  <r>
    <n v="2"/>
    <d v="2016-07-08T00:00:00"/>
    <x v="0"/>
    <s v="MRPCK77"/>
    <x v="117"/>
    <n v="69"/>
    <x v="8"/>
    <x v="4"/>
    <x v="3"/>
    <x v="3"/>
    <x v="1"/>
    <x v="1"/>
  </r>
  <r>
    <n v="1"/>
    <d v="2016-07-09T00:00:00"/>
    <x v="0"/>
    <s v="MRNS78"/>
    <x v="117"/>
    <n v="698"/>
    <x v="8"/>
    <x v="3"/>
    <x v="3"/>
    <x v="3"/>
    <x v="1"/>
    <x v="1"/>
  </r>
  <r>
    <n v="2"/>
    <d v="2016-07-09T00:00:00"/>
    <x v="0"/>
    <s v="MRPCK79"/>
    <x v="117"/>
    <n v="71"/>
    <x v="8"/>
    <x v="4"/>
    <x v="3"/>
    <x v="3"/>
    <x v="1"/>
    <x v="1"/>
  </r>
  <r>
    <n v="3"/>
    <d v="2016-07-09T00:00:00"/>
    <x v="0"/>
    <s v="MR4H80"/>
    <x v="116"/>
    <n v="2623"/>
    <x v="8"/>
    <x v="0"/>
    <x v="0"/>
    <x v="3"/>
    <x v="1"/>
    <x v="1"/>
  </r>
  <r>
    <n v="1"/>
    <d v="2016-07-12T00:00:00"/>
    <x v="0"/>
    <s v="MR4H80"/>
    <x v="123"/>
    <n v="789"/>
    <x v="8"/>
    <x v="0"/>
    <x v="0"/>
    <x v="3"/>
    <x v="1"/>
    <x v="1"/>
  </r>
  <r>
    <n v="2"/>
    <d v="2016-07-12T00:00:00"/>
    <x v="0"/>
    <s v="MR4H81"/>
    <x v="123"/>
    <n v="501"/>
    <x v="8"/>
    <x v="0"/>
    <x v="0"/>
    <x v="3"/>
    <x v="1"/>
    <x v="1"/>
  </r>
  <r>
    <n v="1"/>
    <d v="2016-07-20T00:00:00"/>
    <x v="0"/>
    <s v="MR4H81"/>
    <x v="122"/>
    <n v="796"/>
    <x v="8"/>
    <x v="0"/>
    <x v="0"/>
    <x v="3"/>
    <x v="1"/>
    <x v="1"/>
  </r>
  <r>
    <n v="2"/>
    <d v="2016-07-20T00:00:00"/>
    <x v="0"/>
    <s v="MRPCK82"/>
    <x v="143"/>
    <n v="121"/>
    <x v="8"/>
    <x v="4"/>
    <x v="3"/>
    <x v="3"/>
    <x v="1"/>
    <x v="1"/>
  </r>
  <r>
    <n v="3"/>
    <d v="2016-07-20T00:00:00"/>
    <x v="0"/>
    <s v="MR4M83"/>
    <x v="144"/>
    <n v="1521"/>
    <x v="8"/>
    <x v="8"/>
    <x v="6"/>
    <x v="3"/>
    <x v="1"/>
    <x v="1"/>
  </r>
  <r>
    <n v="4"/>
    <d v="2016-07-20T00:00:00"/>
    <x v="0"/>
    <s v="MR3M84"/>
    <x v="145"/>
    <n v="302"/>
    <x v="8"/>
    <x v="44"/>
    <x v="10"/>
    <x v="3"/>
    <x v="1"/>
    <x v="1"/>
  </r>
  <r>
    <n v="5"/>
    <d v="2016-07-20T00:00:00"/>
    <x v="0"/>
    <s v="MR4M85"/>
    <x v="146"/>
    <n v="290"/>
    <x v="8"/>
    <x v="8"/>
    <x v="6"/>
    <x v="3"/>
    <x v="1"/>
    <x v="1"/>
  </r>
  <r>
    <n v="6"/>
    <d v="2016-07-20T00:00:00"/>
    <x v="0"/>
    <s v="MR4M86"/>
    <x v="146"/>
    <n v="43"/>
    <x v="8"/>
    <x v="8"/>
    <x v="6"/>
    <x v="3"/>
    <x v="1"/>
    <x v="1"/>
  </r>
  <r>
    <n v="1"/>
    <d v="2016-07-21T00:00:00"/>
    <x v="0"/>
    <s v="MR4M86"/>
    <x v="118"/>
    <n v="1754"/>
    <x v="8"/>
    <x v="8"/>
    <x v="6"/>
    <x v="3"/>
    <x v="1"/>
    <x v="1"/>
  </r>
  <r>
    <n v="2"/>
    <d v="2016-07-21T00:00:00"/>
    <x v="0"/>
    <s v="MRPCK87"/>
    <x v="121"/>
    <n v="69"/>
    <x v="8"/>
    <x v="4"/>
    <x v="3"/>
    <x v="3"/>
    <x v="1"/>
    <x v="1"/>
  </r>
  <r>
    <n v="3"/>
    <d v="2016-07-21T00:00:00"/>
    <x v="0"/>
    <s v="MRNS88"/>
    <x v="121"/>
    <n v="2109"/>
    <x v="8"/>
    <x v="3"/>
    <x v="3"/>
    <x v="3"/>
    <x v="1"/>
    <x v="1"/>
  </r>
  <r>
    <n v="1"/>
    <d v="2016-07-28T00:00:00"/>
    <x v="0"/>
    <s v="MRNS88"/>
    <x v="117"/>
    <n v="686"/>
    <x v="8"/>
    <x v="3"/>
    <x v="3"/>
    <x v="3"/>
    <x v="1"/>
    <x v="1"/>
  </r>
  <r>
    <n v="2"/>
    <d v="2016-07-28T00:00:00"/>
    <x v="0"/>
    <s v="MRPCK89"/>
    <x v="117"/>
    <n v="69"/>
    <x v="8"/>
    <x v="4"/>
    <x v="3"/>
    <x v="3"/>
    <x v="1"/>
    <x v="1"/>
  </r>
  <r>
    <n v="3"/>
    <d v="2016-07-28T00:00:00"/>
    <x v="0"/>
    <s v="MR4M90"/>
    <x v="118"/>
    <n v="1448"/>
    <x v="8"/>
    <x v="8"/>
    <x v="6"/>
    <x v="3"/>
    <x v="1"/>
    <x v="1"/>
  </r>
  <r>
    <n v="4"/>
    <d v="2016-07-28T00:00:00"/>
    <x v="0"/>
    <s v="MR4M90"/>
    <x v="120"/>
    <n v="1689"/>
    <x v="8"/>
    <x v="8"/>
    <x v="6"/>
    <x v="3"/>
    <x v="1"/>
    <x v="1"/>
  </r>
  <r>
    <n v="5"/>
    <d v="2016-07-28T00:00:00"/>
    <x v="0"/>
    <s v="MR4M91"/>
    <x v="120"/>
    <n v="95"/>
    <x v="8"/>
    <x v="8"/>
    <x v="6"/>
    <x v="3"/>
    <x v="1"/>
    <x v="1"/>
  </r>
  <r>
    <n v="1"/>
    <d v="2016-07-29T00:00:00"/>
    <x v="0"/>
    <s v="MR4M91"/>
    <x v="120"/>
    <n v="292"/>
    <x v="8"/>
    <x v="8"/>
    <x v="6"/>
    <x v="3"/>
    <x v="1"/>
    <x v="1"/>
  </r>
  <r>
    <n v="2"/>
    <d v="2016-07-29T00:00:00"/>
    <x v="0"/>
    <s v="MRPCK92"/>
    <x v="117"/>
    <n v="128"/>
    <x v="8"/>
    <x v="4"/>
    <x v="3"/>
    <x v="3"/>
    <x v="1"/>
    <x v="1"/>
  </r>
  <r>
    <n v="3"/>
    <d v="2016-07-29T00:00:00"/>
    <x v="0"/>
    <s v="MR4H93"/>
    <x v="116"/>
    <n v="4562"/>
    <x v="8"/>
    <x v="0"/>
    <x v="0"/>
    <x v="3"/>
    <x v="1"/>
    <x v="1"/>
  </r>
  <r>
    <n v="1"/>
    <d v="2016-07-30T00:00:00"/>
    <x v="0"/>
    <s v="MR4H93"/>
    <x v="116"/>
    <n v="33"/>
    <x v="8"/>
    <x v="0"/>
    <x v="0"/>
    <x v="3"/>
    <x v="1"/>
    <x v="1"/>
  </r>
  <r>
    <n v="1"/>
    <d v="2016-08-10T00:00:00"/>
    <x v="0"/>
    <s v="MR4H81"/>
    <x v="101"/>
    <n v="794"/>
    <x v="7"/>
    <x v="0"/>
    <x v="0"/>
    <x v="4"/>
    <x v="1"/>
    <x v="1"/>
  </r>
  <r>
    <n v="2"/>
    <d v="2016-08-10T00:00:00"/>
    <x v="0"/>
    <s v="MRPCK82"/>
    <x v="101"/>
    <n v="63"/>
    <x v="7"/>
    <x v="4"/>
    <x v="3"/>
    <x v="4"/>
    <x v="1"/>
    <x v="1"/>
  </r>
  <r>
    <n v="3"/>
    <d v="2016-08-10T00:00:00"/>
    <x v="0"/>
    <s v="MR4H83"/>
    <x v="101"/>
    <n v="2516"/>
    <x v="7"/>
    <x v="0"/>
    <x v="0"/>
    <x v="4"/>
    <x v="1"/>
    <x v="1"/>
  </r>
  <r>
    <n v="4"/>
    <d v="2016-08-10T00:00:00"/>
    <x v="0"/>
    <s v="MR4H84"/>
    <x v="101"/>
    <n v="130"/>
    <x v="7"/>
    <x v="0"/>
    <x v="0"/>
    <x v="4"/>
    <x v="1"/>
    <x v="1"/>
  </r>
  <r>
    <n v="5"/>
    <d v="2016-08-10T00:00:00"/>
    <x v="0"/>
    <s v="MR4H84"/>
    <x v="97"/>
    <n v="741"/>
    <x v="7"/>
    <x v="0"/>
    <x v="0"/>
    <x v="4"/>
    <x v="1"/>
    <x v="1"/>
  </r>
  <r>
    <n v="1"/>
    <d v="2016-08-11T00:00:00"/>
    <x v="0"/>
    <s v="MR4H84"/>
    <x v="97"/>
    <n v="2807"/>
    <x v="7"/>
    <x v="0"/>
    <x v="0"/>
    <x v="4"/>
    <x v="1"/>
    <x v="1"/>
  </r>
  <r>
    <n v="2"/>
    <d v="2016-08-11T00:00:00"/>
    <x v="0"/>
    <s v="MRPCK85"/>
    <x v="59"/>
    <n v="57"/>
    <x v="7"/>
    <x v="4"/>
    <x v="3"/>
    <x v="4"/>
    <x v="1"/>
    <x v="1"/>
  </r>
  <r>
    <n v="3"/>
    <d v="2016-08-11T00:00:00"/>
    <x v="0"/>
    <s v="MRNS86"/>
    <x v="59"/>
    <n v="1246"/>
    <x v="7"/>
    <x v="3"/>
    <x v="3"/>
    <x v="4"/>
    <x v="1"/>
    <x v="1"/>
  </r>
  <r>
    <n v="4"/>
    <d v="2016-08-11T00:00:00"/>
    <x v="0"/>
    <s v="MRNS87"/>
    <x v="59"/>
    <n v="794"/>
    <x v="7"/>
    <x v="3"/>
    <x v="3"/>
    <x v="4"/>
    <x v="1"/>
    <x v="1"/>
  </r>
  <r>
    <n v="5"/>
    <d v="2016-08-11T00:00:00"/>
    <x v="0"/>
    <s v="MRPCK88"/>
    <x v="59"/>
    <n v="78"/>
    <x v="7"/>
    <x v="4"/>
    <x v="3"/>
    <x v="4"/>
    <x v="1"/>
    <x v="1"/>
  </r>
  <r>
    <n v="6"/>
    <d v="2016-08-11T00:00:00"/>
    <x v="0"/>
    <s v="MR4H89"/>
    <x v="101"/>
    <n v="48"/>
    <x v="7"/>
    <x v="0"/>
    <x v="0"/>
    <x v="4"/>
    <x v="1"/>
    <x v="1"/>
  </r>
  <r>
    <n v="1"/>
    <d v="2016-08-18T00:00:00"/>
    <x v="0"/>
    <s v="MR4H89"/>
    <x v="92"/>
    <n v="3913"/>
    <x v="7"/>
    <x v="0"/>
    <x v="0"/>
    <x v="4"/>
    <x v="1"/>
    <x v="1"/>
  </r>
  <r>
    <n v="2"/>
    <d v="2016-08-18T00:00:00"/>
    <x v="0"/>
    <s v="MR4H89"/>
    <x v="101"/>
    <n v="388"/>
    <x v="7"/>
    <x v="0"/>
    <x v="0"/>
    <x v="4"/>
    <x v="1"/>
    <x v="1"/>
  </r>
  <r>
    <n v="1"/>
    <d v="2016-08-19T00:00:00"/>
    <x v="0"/>
    <s v="MR4H89"/>
    <x v="101"/>
    <n v="2931"/>
    <x v="7"/>
    <x v="0"/>
    <x v="0"/>
    <x v="4"/>
    <x v="1"/>
    <x v="1"/>
  </r>
  <r>
    <n v="1"/>
    <d v="2016-08-26T00:00:00"/>
    <x v="0"/>
    <s v="MR4H90"/>
    <x v="97"/>
    <n v="105"/>
    <x v="7"/>
    <x v="0"/>
    <x v="0"/>
    <x v="4"/>
    <x v="1"/>
    <x v="1"/>
  </r>
  <r>
    <n v="1"/>
    <d v="2016-08-27T00:00:00"/>
    <x v="0"/>
    <s v="MR4H90"/>
    <x v="97"/>
    <n v="3419"/>
    <x v="7"/>
    <x v="0"/>
    <x v="0"/>
    <x v="4"/>
    <x v="1"/>
    <x v="1"/>
  </r>
  <r>
    <n v="2"/>
    <d v="2016-08-27T00:00:00"/>
    <x v="0"/>
    <s v="MR4H90"/>
    <x v="101"/>
    <n v="3522"/>
    <x v="7"/>
    <x v="0"/>
    <x v="0"/>
    <x v="4"/>
    <x v="1"/>
    <x v="1"/>
  </r>
  <r>
    <n v="3"/>
    <d v="2016-08-27T00:00:00"/>
    <x v="0"/>
    <s v="MRPCK91"/>
    <x v="32"/>
    <n v="70"/>
    <x v="7"/>
    <x v="4"/>
    <x v="3"/>
    <x v="4"/>
    <x v="1"/>
    <x v="1"/>
  </r>
  <r>
    <n v="4"/>
    <d v="2016-08-27T00:00:00"/>
    <x v="0"/>
    <s v="MRNS92"/>
    <x v="32"/>
    <n v="161"/>
    <x v="7"/>
    <x v="3"/>
    <x v="3"/>
    <x v="4"/>
    <x v="1"/>
    <x v="1"/>
  </r>
  <r>
    <n v="1"/>
    <d v="2016-08-28T00:00:00"/>
    <x v="0"/>
    <s v="MRNS92"/>
    <x v="32"/>
    <n v="726"/>
    <x v="7"/>
    <x v="3"/>
    <x v="3"/>
    <x v="4"/>
    <x v="1"/>
    <x v="1"/>
  </r>
  <r>
    <n v="2"/>
    <d v="2016-08-28T00:00:00"/>
    <x v="0"/>
    <s v="MRNS92"/>
    <x v="59"/>
    <n v="165"/>
    <x v="7"/>
    <x v="3"/>
    <x v="3"/>
    <x v="4"/>
    <x v="1"/>
    <x v="1"/>
  </r>
  <r>
    <n v="3"/>
    <d v="2016-08-28T00:00:00"/>
    <x v="0"/>
    <s v="MRNS93"/>
    <x v="59"/>
    <n v="787"/>
    <x v="7"/>
    <x v="3"/>
    <x v="3"/>
    <x v="4"/>
    <x v="1"/>
    <x v="1"/>
  </r>
  <r>
    <n v="4"/>
    <d v="2016-08-28T00:00:00"/>
    <x v="0"/>
    <s v="MRPCK94"/>
    <x v="59"/>
    <n v="60"/>
    <x v="7"/>
    <x v="4"/>
    <x v="3"/>
    <x v="4"/>
    <x v="1"/>
    <x v="1"/>
  </r>
  <r>
    <n v="5"/>
    <d v="2016-08-28T00:00:00"/>
    <x v="0"/>
    <s v="MR4M95"/>
    <x v="63"/>
    <n v="3750"/>
    <x v="7"/>
    <x v="8"/>
    <x v="6"/>
    <x v="4"/>
    <x v="1"/>
    <x v="1"/>
  </r>
  <r>
    <n v="6"/>
    <d v="2016-08-28T00:00:00"/>
    <x v="0"/>
    <s v="MR4M95"/>
    <x v="64"/>
    <n v="768"/>
    <x v="7"/>
    <x v="8"/>
    <x v="6"/>
    <x v="4"/>
    <x v="1"/>
    <x v="1"/>
  </r>
  <r>
    <n v="7"/>
    <d v="2016-08-28T00:00:00"/>
    <x v="0"/>
    <s v="MR4M96"/>
    <x v="64"/>
    <n v="1073"/>
    <x v="7"/>
    <x v="8"/>
    <x v="6"/>
    <x v="4"/>
    <x v="1"/>
    <x v="1"/>
  </r>
  <r>
    <n v="1"/>
    <d v="2016-08-29T00:00:00"/>
    <x v="0"/>
    <s v="MR4M96"/>
    <x v="64"/>
    <n v="831"/>
    <x v="7"/>
    <x v="8"/>
    <x v="6"/>
    <x v="4"/>
    <x v="1"/>
    <x v="1"/>
  </r>
  <r>
    <n v="2"/>
    <d v="2016-08-29T00:00:00"/>
    <x v="0"/>
    <s v="MR4M97"/>
    <x v="64"/>
    <n v="1200"/>
    <x v="7"/>
    <x v="8"/>
    <x v="6"/>
    <x v="4"/>
    <x v="1"/>
    <x v="1"/>
  </r>
  <r>
    <n v="3"/>
    <d v="2016-08-29T00:00:00"/>
    <x v="0"/>
    <s v="MRPCK98"/>
    <x v="59"/>
    <n v="41"/>
    <x v="7"/>
    <x v="4"/>
    <x v="3"/>
    <x v="4"/>
    <x v="1"/>
    <x v="1"/>
  </r>
  <r>
    <n v="4"/>
    <d v="2016-08-29T00:00:00"/>
    <x v="0"/>
    <s v="MRNS99"/>
    <x v="59"/>
    <n v="1188"/>
    <x v="7"/>
    <x v="3"/>
    <x v="3"/>
    <x v="4"/>
    <x v="1"/>
    <x v="1"/>
  </r>
  <r>
    <n v="5"/>
    <d v="2016-08-29T00:00:00"/>
    <x v="0"/>
    <s v="MRNS99"/>
    <x v="32"/>
    <n v="155"/>
    <x v="7"/>
    <x v="3"/>
    <x v="3"/>
    <x v="4"/>
    <x v="1"/>
    <x v="1"/>
  </r>
  <r>
    <n v="6"/>
    <d v="2016-08-29T00:00:00"/>
    <x v="0"/>
    <s v="MRPCK100"/>
    <x v="32"/>
    <n v="62"/>
    <x v="7"/>
    <x v="4"/>
    <x v="3"/>
    <x v="4"/>
    <x v="1"/>
    <x v="1"/>
  </r>
  <r>
    <n v="7"/>
    <d v="2016-08-29T00:00:00"/>
    <x v="0"/>
    <s v="MR4H101"/>
    <x v="97"/>
    <n v="117"/>
    <x v="7"/>
    <x v="0"/>
    <x v="0"/>
    <x v="4"/>
    <x v="1"/>
    <x v="1"/>
  </r>
  <r>
    <n v="1"/>
    <d v="2016-08-08T00:00:00"/>
    <x v="0"/>
    <s v="MR4H93"/>
    <x v="123"/>
    <n v="796"/>
    <x v="8"/>
    <x v="0"/>
    <x v="0"/>
    <x v="4"/>
    <x v="1"/>
    <x v="1"/>
  </r>
  <r>
    <n v="2"/>
    <d v="2016-08-08T00:00:00"/>
    <x v="0"/>
    <s v="MRPCK94"/>
    <x v="117"/>
    <n v="126"/>
    <x v="8"/>
    <x v="4"/>
    <x v="3"/>
    <x v="4"/>
    <x v="1"/>
    <x v="1"/>
  </r>
  <r>
    <n v="3"/>
    <d v="2016-08-08T00:00:00"/>
    <x v="0"/>
    <s v="MR4M95"/>
    <x v="120"/>
    <n v="1228"/>
    <x v="8"/>
    <x v="8"/>
    <x v="6"/>
    <x v="4"/>
    <x v="1"/>
    <x v="1"/>
  </r>
  <r>
    <n v="4"/>
    <d v="2016-08-08T00:00:00"/>
    <x v="0"/>
    <s v="MR4M96"/>
    <x v="120"/>
    <n v="260"/>
    <x v="8"/>
    <x v="8"/>
    <x v="6"/>
    <x v="4"/>
    <x v="1"/>
    <x v="1"/>
  </r>
  <r>
    <n v="5"/>
    <d v="2016-08-08T00:00:00"/>
    <x v="0"/>
    <s v="MR3M97"/>
    <x v="124"/>
    <n v="377"/>
    <x v="8"/>
    <x v="44"/>
    <x v="10"/>
    <x v="4"/>
    <x v="1"/>
    <x v="1"/>
  </r>
  <r>
    <n v="6"/>
    <d v="2016-08-08T00:00:00"/>
    <x v="0"/>
    <s v="MR4M98"/>
    <x v="118"/>
    <n v="1250"/>
    <x v="8"/>
    <x v="8"/>
    <x v="6"/>
    <x v="4"/>
    <x v="1"/>
    <x v="1"/>
  </r>
  <r>
    <n v="1"/>
    <d v="2016-08-09T00:00:00"/>
    <x v="0"/>
    <s v="MR4M98"/>
    <x v="118"/>
    <n v="870"/>
    <x v="8"/>
    <x v="8"/>
    <x v="6"/>
    <x v="4"/>
    <x v="1"/>
    <x v="1"/>
  </r>
  <r>
    <n v="2"/>
    <d v="2016-08-09T00:00:00"/>
    <x v="0"/>
    <s v="MRPCK99"/>
    <x v="117"/>
    <n v="118"/>
    <x v="8"/>
    <x v="4"/>
    <x v="3"/>
    <x v="4"/>
    <x v="1"/>
    <x v="1"/>
  </r>
  <r>
    <n v="3"/>
    <d v="2016-08-09T00:00:00"/>
    <x v="0"/>
    <s v="MR4H100"/>
    <x v="116"/>
    <n v="3239"/>
    <x v="8"/>
    <x v="0"/>
    <x v="0"/>
    <x v="4"/>
    <x v="1"/>
    <x v="1"/>
  </r>
  <r>
    <n v="1"/>
    <d v="2016-08-13T00:00:00"/>
    <x v="0"/>
    <s v="MR4H100/PCK101"/>
    <x v="108"/>
    <n v="771"/>
    <x v="8"/>
    <x v="0"/>
    <x v="0"/>
    <x v="4"/>
    <x v="1"/>
    <x v="1"/>
  </r>
  <r>
    <n v="2"/>
    <d v="2016-08-13T00:00:00"/>
    <x v="0"/>
    <s v="MR4H102"/>
    <x v="108"/>
    <n v="2184"/>
    <x v="8"/>
    <x v="0"/>
    <x v="0"/>
    <x v="4"/>
    <x v="1"/>
    <x v="1"/>
  </r>
  <r>
    <n v="3"/>
    <d v="2016-08-13T00:00:00"/>
    <x v="0"/>
    <s v="MR4H103"/>
    <x v="108"/>
    <n v="1266"/>
    <x v="8"/>
    <x v="0"/>
    <x v="0"/>
    <x v="4"/>
    <x v="1"/>
    <x v="1"/>
  </r>
  <r>
    <n v="1"/>
    <d v="2016-08-14T00:00:00"/>
    <x v="0"/>
    <s v="MR4H103"/>
    <x v="108"/>
    <n v="1175"/>
    <x v="8"/>
    <x v="0"/>
    <x v="0"/>
    <x v="4"/>
    <x v="1"/>
    <x v="1"/>
  </r>
  <r>
    <n v="2"/>
    <d v="2016-08-14T00:00:00"/>
    <x v="0"/>
    <s v="MR4H103"/>
    <x v="123"/>
    <n v="1536"/>
    <x v="8"/>
    <x v="0"/>
    <x v="0"/>
    <x v="4"/>
    <x v="1"/>
    <x v="1"/>
  </r>
  <r>
    <n v="1"/>
    <d v="2016-08-20T00:00:00"/>
    <x v="0"/>
    <s v="MR4H103"/>
    <x v="116"/>
    <n v="797"/>
    <x v="8"/>
    <x v="0"/>
    <x v="0"/>
    <x v="4"/>
    <x v="1"/>
    <x v="1"/>
  </r>
  <r>
    <n v="2"/>
    <d v="2016-08-20T00:00:00"/>
    <x v="0"/>
    <s v="MRPCK104"/>
    <x v="121"/>
    <n v="136"/>
    <x v="8"/>
    <x v="4"/>
    <x v="3"/>
    <x v="4"/>
    <x v="1"/>
    <x v="1"/>
  </r>
  <r>
    <n v="3"/>
    <d v="2016-08-20T00:00:00"/>
    <x v="0"/>
    <s v="MR4M105"/>
    <x v="118"/>
    <n v="1696"/>
    <x v="8"/>
    <x v="8"/>
    <x v="6"/>
    <x v="4"/>
    <x v="1"/>
    <x v="1"/>
  </r>
  <r>
    <n v="4"/>
    <d v="2016-08-20T00:00:00"/>
    <x v="0"/>
    <s v="MR4M106"/>
    <x v="118"/>
    <n v="430"/>
    <x v="8"/>
    <x v="8"/>
    <x v="6"/>
    <x v="4"/>
    <x v="1"/>
    <x v="1"/>
  </r>
  <r>
    <n v="5"/>
    <d v="2016-08-20T00:00:00"/>
    <x v="0"/>
    <s v="MR4M106"/>
    <x v="120"/>
    <n v="1120"/>
    <x v="8"/>
    <x v="8"/>
    <x v="6"/>
    <x v="4"/>
    <x v="1"/>
    <x v="1"/>
  </r>
  <r>
    <n v="1"/>
    <d v="2016-08-21T00:00:00"/>
    <x v="0"/>
    <s v="MR4M106"/>
    <x v="120"/>
    <n v="1003"/>
    <x v="8"/>
    <x v="8"/>
    <x v="6"/>
    <x v="4"/>
    <x v="1"/>
    <x v="1"/>
  </r>
  <r>
    <n v="1"/>
    <d v="2016-08-24T00:00:00"/>
    <x v="0"/>
    <s v="MRPCK107"/>
    <x v="121"/>
    <n v="77"/>
    <x v="8"/>
    <x v="4"/>
    <x v="3"/>
    <x v="4"/>
    <x v="1"/>
    <x v="1"/>
  </r>
  <r>
    <n v="2"/>
    <d v="2016-08-24T00:00:00"/>
    <x v="0"/>
    <s v="MRNS108"/>
    <x v="121"/>
    <n v="718"/>
    <x v="8"/>
    <x v="3"/>
    <x v="3"/>
    <x v="4"/>
    <x v="1"/>
    <x v="1"/>
  </r>
  <r>
    <n v="3"/>
    <d v="2016-08-24T00:00:00"/>
    <x v="0"/>
    <s v="MRNS109"/>
    <x v="121"/>
    <n v="1538"/>
    <x v="8"/>
    <x v="3"/>
    <x v="3"/>
    <x v="4"/>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PUMPING" cacheId="14" dataOnRows="1" applyNumberFormats="0" applyBorderFormats="0" applyFontFormats="0" applyPatternFormats="0" applyAlignmentFormats="0" applyWidthHeightFormats="1" dataCaption="Data" updatedVersion="4" minRefreshableVersion="3" showMemberPropertyTips="0" useAutoFormatting="1" itemPrintTitles="1" createdVersion="3" indent="0" compact="0" compactData="0" gridDropZones="1" chartFormat="4">
  <location ref="A7:K11" firstHeaderRow="1" firstDataRow="2" firstDataCol="1" rowPageCount="5" colPageCount="1"/>
  <pivotFields count="14">
    <pivotField compact="0" outline="0" subtotalTop="0" showAll="0" includeNewItemsInFilter="1"/>
    <pivotField compact="0" outline="0" subtotalTop="0" showAll="0" includeNewItemsInFilter="1">
      <items count="15">
        <item x="0"/>
        <item x="1"/>
        <item x="2"/>
        <item x="3"/>
        <item x="4"/>
        <item x="5"/>
        <item x="6"/>
        <item x="7"/>
        <item x="8"/>
        <item x="9"/>
        <item x="10"/>
        <item x="11"/>
        <item x="12"/>
        <item x="13"/>
        <item t="default"/>
      </items>
    </pivotField>
    <pivotField axis="axisPage" compact="0" outline="0" subtotalTop="0" multipleItemSelectionAllowed="1" showAll="0" includeNewItemsInFilter="1">
      <items count="10">
        <item x="4"/>
        <item x="1"/>
        <item x="5"/>
        <item x="0"/>
        <item x="6"/>
        <item x="2"/>
        <item x="3"/>
        <item x="7"/>
        <item x="8"/>
        <item t="default"/>
      </items>
    </pivotField>
    <pivotField compact="0" outline="0" subtotalTop="0" showAll="0" includeNewItemsInFilter="1"/>
    <pivotField axis="axisPage" compact="0" outline="0" subtotalTop="0" showAll="0" includeNewItemsInFilter="1">
      <items count="123">
        <item x="66"/>
        <item x="75"/>
        <item x="74"/>
        <item x="68"/>
        <item x="32"/>
        <item x="71"/>
        <item x="67"/>
        <item x="69"/>
        <item x="73"/>
        <item x="72"/>
        <item x="70"/>
        <item x="13"/>
        <item x="53"/>
        <item x="87"/>
        <item x="103"/>
        <item x="35"/>
        <item x="34"/>
        <item x="29"/>
        <item x="10"/>
        <item x="39"/>
        <item x="6"/>
        <item x="14"/>
        <item x="92"/>
        <item x="64"/>
        <item x="28"/>
        <item x="36"/>
        <item x="19"/>
        <item x="40"/>
        <item x="89"/>
        <item x="96"/>
        <item x="46"/>
        <item x="91"/>
        <item x="97"/>
        <item x="25"/>
        <item x="24"/>
        <item x="47"/>
        <item x="52"/>
        <item x="85"/>
        <item x="48"/>
        <item x="79"/>
        <item x="81"/>
        <item x="76"/>
        <item x="77"/>
        <item x="78"/>
        <item x="84"/>
        <item x="50"/>
        <item x="7"/>
        <item x="23"/>
        <item x="22"/>
        <item x="5"/>
        <item x="18"/>
        <item x="49"/>
        <item x="8"/>
        <item x="101"/>
        <item x="62"/>
        <item x="27"/>
        <item x="9"/>
        <item x="38"/>
        <item x="59"/>
        <item x="57"/>
        <item x="44"/>
        <item x="58"/>
        <item x="43"/>
        <item x="42"/>
        <item x="16"/>
        <item x="17"/>
        <item x="4"/>
        <item x="31"/>
        <item x="55"/>
        <item x="56"/>
        <item x="105"/>
        <item x="63"/>
        <item x="0"/>
        <item x="2"/>
        <item x="15"/>
        <item x="86"/>
        <item x="11"/>
        <item x="3"/>
        <item x="54"/>
        <item x="30"/>
        <item x="99"/>
        <item x="26"/>
        <item x="12"/>
        <item x="61"/>
        <item x="45"/>
        <item x="33"/>
        <item x="41"/>
        <item x="60"/>
        <item x="37"/>
        <item x="51"/>
        <item x="98"/>
        <item x="95"/>
        <item x="102"/>
        <item x="83"/>
        <item x="88"/>
        <item x="20"/>
        <item x="93"/>
        <item x="94"/>
        <item x="104"/>
        <item x="21"/>
        <item x="1"/>
        <item x="65"/>
        <item x="100"/>
        <item x="107"/>
        <item x="108"/>
        <item x="106"/>
        <item x="80"/>
        <item x="82"/>
        <item x="90"/>
        <item x="109"/>
        <item x="110"/>
        <item x="111"/>
        <item x="112"/>
        <item x="113"/>
        <item x="114"/>
        <item x="115"/>
        <item x="116"/>
        <item x="117"/>
        <item x="118"/>
        <item x="119"/>
        <item x="120"/>
        <item x="121"/>
        <item t="default"/>
      </items>
    </pivotField>
    <pivotField dataField="1" compact="0" outline="0" subtotalTop="0" showAll="0" includeNewItemsInFilter="1"/>
    <pivotField compact="0" outline="0" showAll="0" defaultSubtotal="0"/>
    <pivotField axis="axisPage" compact="0" outline="0" subtotalTop="0" showAll="0" includeNewItemsInFilter="1">
      <items count="56">
        <item x="31"/>
        <item x="32"/>
        <item x="2"/>
        <item x="26"/>
        <item x="12"/>
        <item x="0"/>
        <item x="8"/>
        <item x="10"/>
        <item x="14"/>
        <item x="16"/>
        <item x="17"/>
        <item x="18"/>
        <item x="5"/>
        <item x="19"/>
        <item m="1" x="53"/>
        <item m="1" x="51"/>
        <item m="1" x="52"/>
        <item x="21"/>
        <item x="9"/>
        <item x="34"/>
        <item x="33"/>
        <item x="35"/>
        <item x="24"/>
        <item x="30"/>
        <item x="29"/>
        <item m="1" x="54"/>
        <item x="3"/>
        <item x="20"/>
        <item x="4"/>
        <item x="1"/>
        <item x="7"/>
        <item x="11"/>
        <item m="1" x="50"/>
        <item m="1" x="49"/>
        <item x="6"/>
        <item x="13"/>
        <item x="15"/>
        <item x="22"/>
        <item x="23"/>
        <item x="25"/>
        <item x="27"/>
        <item x="28"/>
        <item x="36"/>
        <item x="37"/>
        <item x="38"/>
        <item x="39"/>
        <item x="40"/>
        <item x="41"/>
        <item x="42"/>
        <item x="43"/>
        <item x="44"/>
        <item x="45"/>
        <item x="46"/>
        <item x="47"/>
        <item x="48"/>
        <item t="default"/>
      </items>
    </pivotField>
    <pivotField axis="axisCol" compact="0" outline="0" subtotalTop="0" showAll="0" includeNewItemsInFilter="1">
      <items count="13">
        <item x="4"/>
        <item x="8"/>
        <item x="0"/>
        <item x="2"/>
        <item m="1" x="11"/>
        <item x="7"/>
        <item x="6"/>
        <item x="1"/>
        <item x="5"/>
        <item x="3"/>
        <item m="1" x="10"/>
        <item m="1" x="9"/>
        <item t="default"/>
      </items>
    </pivotField>
    <pivotField compact="0" outline="0" subtotalTop="0" showAll="0" includeNewItemsInFilter="1" defaultSubtotal="0"/>
    <pivotField axis="axisPage" compact="0" outline="0" showAll="0" defaultSubtotal="0">
      <items count="4">
        <item m="1" x="2"/>
        <item x="0"/>
        <item x="1"/>
        <item m="1" x="3"/>
      </items>
    </pivotField>
    <pivotField axis="axisRow" compact="0" outline="0" showAll="0" defaultSubtotal="0">
      <items count="5">
        <item x="0"/>
        <item x="1"/>
        <item x="2"/>
        <item x="3"/>
        <item m="1" x="4"/>
      </items>
    </pivotField>
    <pivotField axis="axisPage" compact="0" outline="0" showAll="0" defaultSubtotal="0">
      <items count="5">
        <item x="3"/>
        <item x="1"/>
        <item x="0"/>
        <item x="4"/>
        <item x="2"/>
      </items>
    </pivotField>
    <pivotField compact="0" outline="0" showAll="0" defaultSubtotal="0">
      <items count="6">
        <item x="1"/>
        <item x="2"/>
        <item x="3"/>
        <item x="4"/>
        <item x="5"/>
        <item x="0"/>
      </items>
    </pivotField>
  </pivotFields>
  <rowFields count="1">
    <field x="11"/>
  </rowFields>
  <rowItems count="3">
    <i>
      <x/>
    </i>
    <i>
      <x v="1"/>
    </i>
    <i t="grand">
      <x/>
    </i>
  </rowItems>
  <colFields count="1">
    <field x="8"/>
  </colFields>
  <colItems count="10">
    <i>
      <x/>
    </i>
    <i>
      <x v="1"/>
    </i>
    <i>
      <x v="2"/>
    </i>
    <i>
      <x v="3"/>
    </i>
    <i>
      <x v="5"/>
    </i>
    <i>
      <x v="6"/>
    </i>
    <i>
      <x v="7"/>
    </i>
    <i>
      <x v="8"/>
    </i>
    <i>
      <x v="9"/>
    </i>
    <i t="grand">
      <x/>
    </i>
  </colItems>
  <pageFields count="5">
    <pageField fld="4" hier="-1"/>
    <pageField fld="10" item="2" hier="-1"/>
    <pageField fld="7" hier="-1"/>
    <pageField fld="2" hier="-1"/>
    <pageField fld="12" hier="-1"/>
  </pageFields>
  <dataFields count="1">
    <dataField name="Sum of QUANTITY" fld="5" baseField="0" baseItem="0"/>
  </dataFields>
  <chartFormats count="33">
    <chartFormat chart="0" format="14" series="1">
      <pivotArea type="data" outline="0" fieldPosition="0">
        <references count="1">
          <reference field="4294967294" count="1" selected="0">
            <x v="0"/>
          </reference>
        </references>
      </pivotArea>
    </chartFormat>
    <chartFormat chart="0" format="35" series="1">
      <pivotArea type="data" outline="0" fieldPosition="0">
        <references count="2">
          <reference field="4294967294" count="1" selected="0">
            <x v="0"/>
          </reference>
          <reference field="8" count="1" selected="0">
            <x v="0"/>
          </reference>
        </references>
      </pivotArea>
    </chartFormat>
    <chartFormat chart="0" format="36" series="1">
      <pivotArea type="data" outline="0" fieldPosition="0">
        <references count="2">
          <reference field="4294967294" count="1" selected="0">
            <x v="0"/>
          </reference>
          <reference field="8" count="1" selected="0">
            <x v="1"/>
          </reference>
        </references>
      </pivotArea>
    </chartFormat>
    <chartFormat chart="0" format="37" series="1">
      <pivotArea type="data" outline="0" fieldPosition="0">
        <references count="2">
          <reference field="4294967294" count="1" selected="0">
            <x v="0"/>
          </reference>
          <reference field="8" count="1" selected="0">
            <x v="2"/>
          </reference>
        </references>
      </pivotArea>
    </chartFormat>
    <chartFormat chart="0" format="38" series="1">
      <pivotArea type="data" outline="0" fieldPosition="0">
        <references count="2">
          <reference field="4294967294" count="1" selected="0">
            <x v="0"/>
          </reference>
          <reference field="8" count="1" selected="0">
            <x v="3"/>
          </reference>
        </references>
      </pivotArea>
    </chartFormat>
    <chartFormat chart="0" format="39" series="1">
      <pivotArea type="data" outline="0" fieldPosition="0">
        <references count="2">
          <reference field="4294967294" count="1" selected="0">
            <x v="0"/>
          </reference>
          <reference field="8" count="1" selected="0">
            <x v="4"/>
          </reference>
        </references>
      </pivotArea>
    </chartFormat>
    <chartFormat chart="0" format="40" series="1">
      <pivotArea type="data" outline="0" fieldPosition="0">
        <references count="2">
          <reference field="4294967294" count="1" selected="0">
            <x v="0"/>
          </reference>
          <reference field="8" count="1" selected="0">
            <x v="5"/>
          </reference>
        </references>
      </pivotArea>
    </chartFormat>
    <chartFormat chart="0" format="41" series="1">
      <pivotArea type="data" outline="0" fieldPosition="0">
        <references count="2">
          <reference field="4294967294" count="1" selected="0">
            <x v="0"/>
          </reference>
          <reference field="8" count="1" selected="0">
            <x v="6"/>
          </reference>
        </references>
      </pivotArea>
    </chartFormat>
    <chartFormat chart="0" format="42" series="1">
      <pivotArea type="data" outline="0" fieldPosition="0">
        <references count="2">
          <reference field="4294967294" count="1" selected="0">
            <x v="0"/>
          </reference>
          <reference field="8" count="1" selected="0">
            <x v="7"/>
          </reference>
        </references>
      </pivotArea>
    </chartFormat>
    <chartFormat chart="0" format="43" series="1">
      <pivotArea type="data" outline="0" fieldPosition="0">
        <references count="2">
          <reference field="4294967294" count="1" selected="0">
            <x v="0"/>
          </reference>
          <reference field="8" count="1" selected="0">
            <x v="8"/>
          </reference>
        </references>
      </pivotArea>
    </chartFormat>
    <chartFormat chart="0" format="44" series="1">
      <pivotArea type="data" outline="0" fieldPosition="0">
        <references count="2">
          <reference field="4294967294" count="1" selected="0">
            <x v="0"/>
          </reference>
          <reference field="8" count="1" selected="0">
            <x v="9"/>
          </reference>
        </references>
      </pivotArea>
    </chartFormat>
    <chartFormat chart="2" format="55" series="1">
      <pivotArea type="data" outline="0" fieldPosition="0">
        <references count="2">
          <reference field="4294967294" count="1" selected="0">
            <x v="0"/>
          </reference>
          <reference field="8" count="1" selected="0">
            <x v="0"/>
          </reference>
        </references>
      </pivotArea>
    </chartFormat>
    <chartFormat chart="2" format="56" series="1">
      <pivotArea type="data" outline="0" fieldPosition="0">
        <references count="2">
          <reference field="4294967294" count="1" selected="0">
            <x v="0"/>
          </reference>
          <reference field="8" count="1" selected="0">
            <x v="1"/>
          </reference>
        </references>
      </pivotArea>
    </chartFormat>
    <chartFormat chart="2" format="57" series="1">
      <pivotArea type="data" outline="0" fieldPosition="0">
        <references count="2">
          <reference field="4294967294" count="1" selected="0">
            <x v="0"/>
          </reference>
          <reference field="8" count="1" selected="0">
            <x v="2"/>
          </reference>
        </references>
      </pivotArea>
    </chartFormat>
    <chartFormat chart="2" format="58" series="1">
      <pivotArea type="data" outline="0" fieldPosition="0">
        <references count="2">
          <reference field="4294967294" count="1" selected="0">
            <x v="0"/>
          </reference>
          <reference field="8" count="1" selected="0">
            <x v="3"/>
          </reference>
        </references>
      </pivotArea>
    </chartFormat>
    <chartFormat chart="2" format="59" series="1">
      <pivotArea type="data" outline="0" fieldPosition="0">
        <references count="2">
          <reference field="4294967294" count="1" selected="0">
            <x v="0"/>
          </reference>
          <reference field="8" count="1" selected="0">
            <x v="4"/>
          </reference>
        </references>
      </pivotArea>
    </chartFormat>
    <chartFormat chart="2" format="60" series="1">
      <pivotArea type="data" outline="0" fieldPosition="0">
        <references count="2">
          <reference field="4294967294" count="1" selected="0">
            <x v="0"/>
          </reference>
          <reference field="8" count="1" selected="0">
            <x v="5"/>
          </reference>
        </references>
      </pivotArea>
    </chartFormat>
    <chartFormat chart="2" format="61" series="1">
      <pivotArea type="data" outline="0" fieldPosition="0">
        <references count="2">
          <reference field="4294967294" count="1" selected="0">
            <x v="0"/>
          </reference>
          <reference field="8" count="1" selected="0">
            <x v="6"/>
          </reference>
        </references>
      </pivotArea>
    </chartFormat>
    <chartFormat chart="2" format="62" series="1">
      <pivotArea type="data" outline="0" fieldPosition="0">
        <references count="2">
          <reference field="4294967294" count="1" selected="0">
            <x v="0"/>
          </reference>
          <reference field="8" count="1" selected="0">
            <x v="7"/>
          </reference>
        </references>
      </pivotArea>
    </chartFormat>
    <chartFormat chart="2" format="63" series="1">
      <pivotArea type="data" outline="0" fieldPosition="0">
        <references count="2">
          <reference field="4294967294" count="1" selected="0">
            <x v="0"/>
          </reference>
          <reference field="8" count="1" selected="0">
            <x v="8"/>
          </reference>
        </references>
      </pivotArea>
    </chartFormat>
    <chartFormat chart="2" format="64" series="1">
      <pivotArea type="data" outline="0" fieldPosition="0">
        <references count="2">
          <reference field="4294967294" count="1" selected="0">
            <x v="0"/>
          </reference>
          <reference field="8" count="1" selected="0">
            <x v="9"/>
          </reference>
        </references>
      </pivotArea>
    </chartFormat>
    <chartFormat chart="3" format="0" series="1">
      <pivotArea type="data" outline="0" fieldPosition="0">
        <references count="2">
          <reference field="4294967294" count="1" selected="0">
            <x v="0"/>
          </reference>
          <reference field="8" count="1" selected="0">
            <x v="0"/>
          </reference>
        </references>
      </pivotArea>
    </chartFormat>
    <chartFormat chart="3" format="1" series="1">
      <pivotArea type="data" outline="0" fieldPosition="0">
        <references count="2">
          <reference field="4294967294" count="1" selected="0">
            <x v="0"/>
          </reference>
          <reference field="8" count="1" selected="0">
            <x v="1"/>
          </reference>
        </references>
      </pivotArea>
    </chartFormat>
    <chartFormat chart="3" format="2" series="1">
      <pivotArea type="data" outline="0" fieldPosition="0">
        <references count="2">
          <reference field="4294967294" count="1" selected="0">
            <x v="0"/>
          </reference>
          <reference field="8" count="1" selected="0">
            <x v="2"/>
          </reference>
        </references>
      </pivotArea>
    </chartFormat>
    <chartFormat chart="3" format="3" series="1">
      <pivotArea type="data" outline="0" fieldPosition="0">
        <references count="2">
          <reference field="4294967294" count="1" selected="0">
            <x v="0"/>
          </reference>
          <reference field="8" count="1" selected="0">
            <x v="3"/>
          </reference>
        </references>
      </pivotArea>
    </chartFormat>
    <chartFormat chart="3" format="4" series="1">
      <pivotArea type="data" outline="0" fieldPosition="0">
        <references count="2">
          <reference field="4294967294" count="1" selected="0">
            <x v="0"/>
          </reference>
          <reference field="8" count="1" selected="0">
            <x v="4"/>
          </reference>
        </references>
      </pivotArea>
    </chartFormat>
    <chartFormat chart="3" format="5" series="1">
      <pivotArea type="data" outline="0" fieldPosition="0">
        <references count="2">
          <reference field="4294967294" count="1" selected="0">
            <x v="0"/>
          </reference>
          <reference field="8" count="1" selected="0">
            <x v="5"/>
          </reference>
        </references>
      </pivotArea>
    </chartFormat>
    <chartFormat chart="3" format="6" series="1">
      <pivotArea type="data" outline="0" fieldPosition="0">
        <references count="2">
          <reference field="4294967294" count="1" selected="0">
            <x v="0"/>
          </reference>
          <reference field="8" count="1" selected="0">
            <x v="6"/>
          </reference>
        </references>
      </pivotArea>
    </chartFormat>
    <chartFormat chart="3" format="7" series="1">
      <pivotArea type="data" outline="0" fieldPosition="0">
        <references count="2">
          <reference field="4294967294" count="1" selected="0">
            <x v="0"/>
          </reference>
          <reference field="8" count="1" selected="0">
            <x v="7"/>
          </reference>
        </references>
      </pivotArea>
    </chartFormat>
    <chartFormat chart="3" format="8" series="1">
      <pivotArea type="data" outline="0" fieldPosition="0">
        <references count="2">
          <reference field="4294967294" count="1" selected="0">
            <x v="0"/>
          </reference>
          <reference field="8" count="1" selected="0">
            <x v="8"/>
          </reference>
        </references>
      </pivotArea>
    </chartFormat>
    <chartFormat chart="3" format="9" series="1">
      <pivotArea type="data" outline="0" fieldPosition="0">
        <references count="2">
          <reference field="4294967294" count="1" selected="0">
            <x v="0"/>
          </reference>
          <reference field="8" count="1" selected="0">
            <x v="9"/>
          </reference>
        </references>
      </pivotArea>
    </chartFormat>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2">
          <reference field="4294967294" count="1" selected="0">
            <x v="0"/>
          </reference>
          <reference field="8" count="1" selected="0">
            <x v="10"/>
          </reference>
        </references>
      </pivotArea>
    </chartFormat>
  </chart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3">
  <location ref="A6:M12" firstHeaderRow="1" firstDataRow="2" firstDataCol="1" rowPageCount="4" colPageCount="1"/>
  <pivotFields count="12">
    <pivotField showAll="0"/>
    <pivotField showAll="0"/>
    <pivotField axis="axisPage" showAll="0">
      <items count="11">
        <item x="4"/>
        <item x="1"/>
        <item x="5"/>
        <item x="0"/>
        <item x="2"/>
        <item m="1" x="9"/>
        <item x="3"/>
        <item x="6"/>
        <item x="7"/>
        <item x="8"/>
        <item t="default"/>
      </items>
    </pivotField>
    <pivotField showAll="0"/>
    <pivotField axis="axisPage" showAll="0">
      <items count="148">
        <item x="70"/>
        <item x="64"/>
        <item x="63"/>
        <item x="59"/>
        <item x="32"/>
        <item x="60"/>
        <item x="66"/>
        <item x="68"/>
        <item x="62"/>
        <item x="69"/>
        <item x="67"/>
        <item x="13"/>
        <item x="51"/>
        <item x="35"/>
        <item x="34"/>
        <item x="29"/>
        <item x="10"/>
        <item x="39"/>
        <item x="6"/>
        <item x="14"/>
        <item x="28"/>
        <item x="36"/>
        <item x="19"/>
        <item x="40"/>
        <item x="50"/>
        <item x="25"/>
        <item x="24"/>
        <item x="46"/>
        <item x="49"/>
        <item x="75"/>
        <item x="44"/>
        <item x="82"/>
        <item x="85"/>
        <item x="83"/>
        <item x="72"/>
        <item x="73"/>
        <item x="74"/>
        <item x="71"/>
        <item x="47"/>
        <item x="7"/>
        <item x="23"/>
        <item x="22"/>
        <item x="5"/>
        <item x="18"/>
        <item x="45"/>
        <item x="8"/>
        <item x="78"/>
        <item x="27"/>
        <item x="9"/>
        <item x="38"/>
        <item x="57"/>
        <item x="55"/>
        <item x="43"/>
        <item x="56"/>
        <item x="79"/>
        <item x="42"/>
        <item x="16"/>
        <item x="17"/>
        <item x="4"/>
        <item x="31"/>
        <item x="53"/>
        <item x="54"/>
        <item x="88"/>
        <item x="80"/>
        <item x="0"/>
        <item x="2"/>
        <item x="15"/>
        <item x="11"/>
        <item x="3"/>
        <item x="87"/>
        <item x="52"/>
        <item x="30"/>
        <item x="26"/>
        <item x="89"/>
        <item x="12"/>
        <item x="61"/>
        <item x="33"/>
        <item x="41"/>
        <item x="58"/>
        <item x="37"/>
        <item x="48"/>
        <item x="84"/>
        <item x="20"/>
        <item x="21"/>
        <item x="1"/>
        <item x="81"/>
        <item x="65"/>
        <item x="86"/>
        <item x="76"/>
        <item x="77"/>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dataField="1" showAll="0"/>
    <pivotField axis="axisPage" showAll="0">
      <items count="12">
        <item x="1"/>
        <item x="2"/>
        <item x="3"/>
        <item x="5"/>
        <item x="4"/>
        <item x="0"/>
        <item x="6"/>
        <item x="7"/>
        <item x="8"/>
        <item x="9"/>
        <item x="10"/>
        <item t="default"/>
      </items>
    </pivotField>
    <pivotField axis="axisPage" showAll="0">
      <items count="60">
        <item x="12"/>
        <item x="0"/>
        <item x="8"/>
        <item x="10"/>
        <item x="16"/>
        <item x="18"/>
        <item x="19"/>
        <item x="9"/>
        <item x="3"/>
        <item x="4"/>
        <item x="1"/>
        <item x="7"/>
        <item x="11"/>
        <item x="2"/>
        <item x="5"/>
        <item x="6"/>
        <item x="13"/>
        <item x="14"/>
        <item x="15"/>
        <item x="17"/>
        <item x="20"/>
        <item x="21"/>
        <item x="22"/>
        <item x="23"/>
        <item x="24"/>
        <item x="25"/>
        <item x="27"/>
        <item x="26"/>
        <item x="28"/>
        <item x="29"/>
        <item x="31"/>
        <item x="32"/>
        <item x="30"/>
        <item x="33"/>
        <item x="34"/>
        <item x="35"/>
        <item x="36"/>
        <item x="37"/>
        <item x="38"/>
        <item x="39"/>
        <item x="40"/>
        <item x="41"/>
        <item x="42"/>
        <item x="43"/>
        <item x="44"/>
        <item x="45"/>
        <item x="46"/>
        <item x="47"/>
        <item x="48"/>
        <item x="49"/>
        <item x="50"/>
        <item x="51"/>
        <item x="52"/>
        <item x="53"/>
        <item x="54"/>
        <item x="55"/>
        <item x="56"/>
        <item x="57"/>
        <item x="58"/>
        <item t="default"/>
      </items>
    </pivotField>
    <pivotField axis="axisCol" showAll="0">
      <items count="12">
        <item x="4"/>
        <item x="8"/>
        <item x="2"/>
        <item x="7"/>
        <item x="1"/>
        <item x="5"/>
        <item x="3"/>
        <item x="0"/>
        <item x="6"/>
        <item x="9"/>
        <item x="10"/>
        <item t="default"/>
      </items>
    </pivotField>
    <pivotField showAll="0" sortType="ascending" defaultSubtotal="0"/>
    <pivotField showAll="0" defaultSubtotal="0"/>
    <pivotField axis="axisRow" showAll="0" defaultSubtotal="0">
      <items count="4">
        <item x="0"/>
        <item x="1"/>
        <item x="2"/>
        <item x="3"/>
      </items>
    </pivotField>
  </pivotFields>
  <rowFields count="1">
    <field x="11"/>
  </rowFields>
  <rowItems count="5">
    <i>
      <x/>
    </i>
    <i>
      <x v="1"/>
    </i>
    <i>
      <x v="2"/>
    </i>
    <i>
      <x v="3"/>
    </i>
    <i t="grand">
      <x/>
    </i>
  </rowItems>
  <colFields count="1">
    <field x="8"/>
  </colFields>
  <colItems count="12">
    <i>
      <x/>
    </i>
    <i>
      <x v="1"/>
    </i>
    <i>
      <x v="2"/>
    </i>
    <i>
      <x v="3"/>
    </i>
    <i>
      <x v="4"/>
    </i>
    <i>
      <x v="5"/>
    </i>
    <i>
      <x v="6"/>
    </i>
    <i>
      <x v="7"/>
    </i>
    <i>
      <x v="8"/>
    </i>
    <i>
      <x v="9"/>
    </i>
    <i>
      <x v="10"/>
    </i>
    <i t="grand">
      <x/>
    </i>
  </colItems>
  <pageFields count="4">
    <pageField fld="4" hier="-1"/>
    <pageField fld="7" hier="-1"/>
    <pageField fld="2" hier="-1"/>
    <pageField fld="6" hier="-1"/>
  </pageFields>
  <dataFields count="1">
    <dataField name="Sum of QUANTITY" fld="5" baseField="0" baseItem="0"/>
  </dataFields>
  <chartFormats count="18">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0" format="3" series="1">
      <pivotArea type="data" outline="0" fieldPosition="0">
        <references count="2">
          <reference field="4294967294" count="1" selected="0">
            <x v="0"/>
          </reference>
          <reference field="8" count="1" selected="0">
            <x v="3"/>
          </reference>
        </references>
      </pivotArea>
    </chartFormat>
    <chartFormat chart="0" format="4" series="1">
      <pivotArea type="data" outline="0" fieldPosition="0">
        <references count="2">
          <reference field="4294967294" count="1" selected="0">
            <x v="0"/>
          </reference>
          <reference field="8" count="1" selected="0">
            <x v="4"/>
          </reference>
        </references>
      </pivotArea>
    </chartFormat>
    <chartFormat chart="0" format="5" series="1">
      <pivotArea type="data" outline="0" fieldPosition="0">
        <references count="2">
          <reference field="4294967294" count="1" selected="0">
            <x v="0"/>
          </reference>
          <reference field="8" count="1" selected="0">
            <x v="5"/>
          </reference>
        </references>
      </pivotArea>
    </chartFormat>
    <chartFormat chart="0" format="6" series="1">
      <pivotArea type="data" outline="0" fieldPosition="0">
        <references count="2">
          <reference field="4294967294" count="1" selected="0">
            <x v="0"/>
          </reference>
          <reference field="8" count="1" selected="0">
            <x v="6"/>
          </reference>
        </references>
      </pivotArea>
    </chartFormat>
    <chartFormat chart="0" format="9" series="1">
      <pivotArea type="data" outline="0" fieldPosition="0">
        <references count="2">
          <reference field="4294967294" count="1" selected="0">
            <x v="0"/>
          </reference>
          <reference field="8" count="1" selected="0">
            <x v="7"/>
          </reference>
        </references>
      </pivotArea>
    </chartFormat>
    <chartFormat chart="0" format="10" series="1">
      <pivotArea type="data" outline="0" fieldPosition="0">
        <references count="2">
          <reference field="4294967294" count="1" selected="0">
            <x v="0"/>
          </reference>
          <reference field="8" count="1" selected="0">
            <x v="8"/>
          </reference>
        </references>
      </pivotArea>
    </chartFormat>
    <chartFormat chart="2" format="20" series="1">
      <pivotArea type="data" outline="0" fieldPosition="0">
        <references count="2">
          <reference field="4294967294" count="1" selected="0">
            <x v="0"/>
          </reference>
          <reference field="8" count="1" selected="0">
            <x v="0"/>
          </reference>
        </references>
      </pivotArea>
    </chartFormat>
    <chartFormat chart="2" format="21" series="1">
      <pivotArea type="data" outline="0" fieldPosition="0">
        <references count="2">
          <reference field="4294967294" count="1" selected="0">
            <x v="0"/>
          </reference>
          <reference field="8" count="1" selected="0">
            <x v="1"/>
          </reference>
        </references>
      </pivotArea>
    </chartFormat>
    <chartFormat chart="2" format="22" series="1">
      <pivotArea type="data" outline="0" fieldPosition="0">
        <references count="2">
          <reference field="4294967294" count="1" selected="0">
            <x v="0"/>
          </reference>
          <reference field="8" count="1" selected="0">
            <x v="2"/>
          </reference>
        </references>
      </pivotArea>
    </chartFormat>
    <chartFormat chart="2" format="23" series="1">
      <pivotArea type="data" outline="0" fieldPosition="0">
        <references count="2">
          <reference field="4294967294" count="1" selected="0">
            <x v="0"/>
          </reference>
          <reference field="8" count="1" selected="0">
            <x v="3"/>
          </reference>
        </references>
      </pivotArea>
    </chartFormat>
    <chartFormat chart="2" format="24" series="1">
      <pivotArea type="data" outline="0" fieldPosition="0">
        <references count="2">
          <reference field="4294967294" count="1" selected="0">
            <x v="0"/>
          </reference>
          <reference field="8" count="1" selected="0">
            <x v="4"/>
          </reference>
        </references>
      </pivotArea>
    </chartFormat>
    <chartFormat chart="2" format="25" series="1">
      <pivotArea type="data" outline="0" fieldPosition="0">
        <references count="2">
          <reference field="4294967294" count="1" selected="0">
            <x v="0"/>
          </reference>
          <reference field="8" count="1" selected="0">
            <x v="5"/>
          </reference>
        </references>
      </pivotArea>
    </chartFormat>
    <chartFormat chart="2" format="26" series="1">
      <pivotArea type="data" outline="0" fieldPosition="0">
        <references count="2">
          <reference field="4294967294" count="1" selected="0">
            <x v="0"/>
          </reference>
          <reference field="8" count="1" selected="0">
            <x v="6"/>
          </reference>
        </references>
      </pivotArea>
    </chartFormat>
    <chartFormat chart="2" format="27" series="1">
      <pivotArea type="data" outline="0" fieldPosition="0">
        <references count="2">
          <reference field="4294967294" count="1" selected="0">
            <x v="0"/>
          </reference>
          <reference field="8" count="1" selected="0">
            <x v="7"/>
          </reference>
        </references>
      </pivotArea>
    </chartFormat>
    <chartFormat chart="2" format="28" series="1">
      <pivotArea type="data" outline="0" fieldPosition="0">
        <references count="2">
          <reference field="4294967294" count="1" selected="0">
            <x v="0"/>
          </reference>
          <reference field="8" count="1" selected="0">
            <x v="8"/>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14" dataOnRows="1" applyNumberFormats="0" applyBorderFormats="0" applyFontFormats="0" applyPatternFormats="0" applyAlignmentFormats="0" applyWidthHeightFormats="1" dataCaption="Data" updatedVersion="4" minRefreshableVersion="3" showMemberPropertyTips="0" itemPrintTitles="1" createdVersion="3" indent="0" compact="0" compactData="0" gridDropZones="1" chartFormat="11">
  <location ref="N6:O13" firstHeaderRow="2" firstDataRow="2" firstDataCol="1" rowPageCount="1" colPageCount="1"/>
  <pivotFields count="14">
    <pivotField compact="0" outline="0" subtotalTop="0" showAll="0" includeNewItemsInFilter="1"/>
    <pivotField compact="0" outline="0" subtotalTop="0" showAll="0" includeNewItemsInFilter="1">
      <items count="15">
        <item x="0"/>
        <item x="1"/>
        <item x="2"/>
        <item x="3"/>
        <item x="4"/>
        <item x="5"/>
        <item x="6"/>
        <item x="7"/>
        <item x="8"/>
        <item x="9"/>
        <item x="10"/>
        <item x="11"/>
        <item x="12"/>
        <item x="13"/>
        <item t="default"/>
      </items>
    </pivotField>
    <pivotField axis="axisPage" compact="0" outline="0" subtotalTop="0" showAll="0" includeNewItemsInFilter="1">
      <items count="10">
        <item x="4"/>
        <item x="1"/>
        <item x="5"/>
        <item x="0"/>
        <item x="6"/>
        <item x="2"/>
        <item x="3"/>
        <item x="7"/>
        <item x="8"/>
        <item t="default"/>
      </items>
    </pivotField>
    <pivotField compact="0" outline="0" subtotalTop="0" showAll="0" includeNewItemsInFilter="1">
      <items count="2146">
        <item x="1524"/>
        <item x="1399"/>
        <item x="1629"/>
        <item x="1737"/>
        <item x="1952"/>
        <item x="1043"/>
        <item x="129"/>
        <item x="396"/>
        <item x="2102"/>
        <item x="731"/>
        <item x="791"/>
        <item x="912"/>
        <item x="1102"/>
        <item x="1182"/>
        <item x="1254"/>
        <item x="147"/>
        <item x="1700"/>
        <item x="1784"/>
        <item x="658"/>
        <item x="685"/>
        <item x="153"/>
        <item x="35"/>
        <item x="77"/>
        <item x="1447"/>
        <item x="1584"/>
        <item x="172"/>
        <item x="1693"/>
        <item x="1778"/>
        <item x="237"/>
        <item x="273"/>
        <item x="297"/>
        <item x="321"/>
        <item x="326"/>
        <item x="1951"/>
        <item x="412"/>
        <item x="2075"/>
        <item x="521"/>
        <item x="556"/>
        <item x="620"/>
        <item x="876"/>
        <item x="878"/>
        <item x="1003"/>
        <item x="1032"/>
        <item x="1062"/>
        <item x="1134"/>
        <item x="1188"/>
        <item x="1509"/>
        <item x="1393"/>
        <item x="1750"/>
        <item x="1460"/>
        <item x="291"/>
        <item x="22"/>
        <item x="1923"/>
        <item x="1042"/>
        <item x="18"/>
        <item x="1691"/>
        <item x="730"/>
        <item x="1400"/>
        <item x="1031"/>
        <item x="1422"/>
        <item x="162"/>
        <item x="20"/>
        <item x="161"/>
        <item x="729"/>
        <item x="1840"/>
        <item x="1924"/>
        <item x="1228"/>
        <item x="1190"/>
        <item x="1189"/>
        <item x="1421"/>
        <item x="1194"/>
        <item x="1250"/>
        <item x="1854"/>
        <item x="1260"/>
        <item x="454"/>
        <item x="846"/>
        <item x="414"/>
        <item x="2080"/>
        <item x="2055"/>
        <item x="1942"/>
        <item x="1076"/>
        <item x="920"/>
        <item x="2081"/>
        <item x="1236"/>
        <item x="944"/>
        <item x="1980"/>
        <item x="2060"/>
        <item x="601"/>
        <item x="1839"/>
        <item x="487"/>
        <item x="1852"/>
        <item x="2023"/>
        <item x="1156"/>
        <item x="1904"/>
        <item x="1168"/>
        <item x="1719"/>
        <item x="2042"/>
        <item x="2063"/>
        <item x="1448"/>
        <item x="1905"/>
        <item x="463"/>
        <item x="1157"/>
        <item x="449"/>
        <item x="447"/>
        <item x="1143"/>
        <item x="5"/>
        <item x="2"/>
        <item x="1817"/>
        <item x="1971"/>
        <item x="2046"/>
        <item x="1649"/>
        <item x="1792"/>
        <item x="1805"/>
        <item x="2050"/>
        <item x="1791"/>
        <item x="1029"/>
        <item x="2074"/>
        <item x="422"/>
        <item x="2079"/>
        <item x="190"/>
        <item x="1620"/>
        <item x="1625"/>
        <item x="202"/>
        <item x="203"/>
        <item x="208"/>
        <item x="1686"/>
        <item x="1424"/>
        <item x="217"/>
        <item x="1425"/>
        <item x="1710"/>
        <item x="1729"/>
        <item x="255"/>
        <item x="256"/>
        <item x="260"/>
        <item x="1765"/>
        <item x="1772"/>
        <item x="274"/>
        <item x="275"/>
        <item x="285"/>
        <item x="1436"/>
        <item x="315"/>
        <item x="319"/>
        <item x="1815"/>
        <item x="1821"/>
        <item x="354"/>
        <item x="351"/>
        <item x="1848"/>
        <item x="1849"/>
        <item x="1856"/>
        <item x="380"/>
        <item x="381"/>
        <item x="388"/>
        <item x="1910"/>
        <item x="1911"/>
        <item x="1916"/>
        <item x="395"/>
        <item x="423"/>
        <item x="442"/>
        <item x="1946"/>
        <item x="461"/>
        <item x="471"/>
        <item x="1454"/>
        <item x="1982"/>
        <item x="1983"/>
        <item x="1987"/>
        <item x="501"/>
        <item x="507"/>
        <item x="2043"/>
        <item x="1465"/>
        <item x="538"/>
        <item x="2048"/>
        <item x="541"/>
        <item x="560"/>
        <item x="2064"/>
        <item x="583"/>
        <item x="586"/>
        <item x="2067"/>
        <item x="598"/>
        <item x="2087"/>
        <item x="2098"/>
        <item x="640"/>
        <item x="641"/>
        <item x="648"/>
        <item x="676"/>
        <item x="694"/>
        <item x="695"/>
        <item x="705"/>
        <item x="717"/>
        <item x="718"/>
        <item x="725"/>
        <item x="114"/>
        <item x="781"/>
        <item x="782"/>
        <item x="785"/>
        <item x="122"/>
        <item x="789"/>
        <item x="1495"/>
        <item x="818"/>
        <item x="821"/>
        <item x="826"/>
        <item x="859"/>
        <item x="862"/>
        <item x="884"/>
        <item x="1500"/>
        <item x="921"/>
        <item x="925"/>
        <item x="954"/>
        <item x="960"/>
        <item x="154"/>
        <item x="155"/>
        <item x="987"/>
        <item x="990"/>
        <item x="1034"/>
        <item x="1038"/>
        <item x="165"/>
        <item x="1070"/>
        <item x="1073"/>
        <item x="1104"/>
        <item x="1526"/>
        <item x="1108"/>
        <item x="1114"/>
        <item x="1120"/>
        <item x="1145"/>
        <item x="1149"/>
        <item x="1196"/>
        <item x="1199"/>
        <item x="1217"/>
        <item x="1221"/>
        <item x="1241"/>
        <item x="1587"/>
        <item x="1588"/>
        <item x="1593"/>
        <item x="1401"/>
        <item x="1892"/>
        <item x="549"/>
        <item x="670"/>
        <item x="671"/>
        <item x="1943"/>
        <item x="1367"/>
        <item x="1366"/>
        <item x="1379"/>
        <item x="1288"/>
        <item x="1560"/>
        <item x="1547"/>
        <item x="1553"/>
        <item x="1363"/>
        <item x="1375"/>
        <item x="1382"/>
        <item x="1384"/>
        <item x="1284"/>
        <item x="1300"/>
        <item x="1360"/>
        <item x="1362"/>
        <item x="1876"/>
        <item x="1883"/>
        <item x="2006"/>
        <item x="2133"/>
        <item x="0"/>
        <item x="7"/>
        <item x="1407"/>
        <item x="1549"/>
        <item x="2135"/>
        <item x="2130"/>
        <item x="2131"/>
        <item x="2137"/>
        <item x="1635"/>
        <item x="183"/>
        <item x="191"/>
        <item x="26"/>
        <item x="1681"/>
        <item x="210"/>
        <item x="211"/>
        <item x="29"/>
        <item x="212"/>
        <item x="213"/>
        <item x="1697"/>
        <item x="1698"/>
        <item x="37"/>
        <item x="234"/>
        <item x="235"/>
        <item x="38"/>
        <item x="1740"/>
        <item x="1763"/>
        <item x="1741"/>
        <item x="1755"/>
        <item x="1756"/>
        <item x="262"/>
        <item x="263"/>
        <item x="1341"/>
        <item x="1342"/>
        <item x="287"/>
        <item x="293"/>
        <item x="1780"/>
        <item x="1785"/>
        <item x="1788"/>
        <item x="1349"/>
        <item x="1354"/>
        <item x="1355"/>
        <item x="1542"/>
        <item x="1801"/>
        <item x="1802"/>
        <item x="1312"/>
        <item x="325"/>
        <item x="1543"/>
        <item x="327"/>
        <item x="1318"/>
        <item x="1319"/>
        <item x="1320"/>
        <item x="1825"/>
        <item x="1826"/>
        <item x="1559"/>
        <item x="1323"/>
        <item x="1324"/>
        <item x="1325"/>
        <item x="1264"/>
        <item x="1834"/>
        <item x="1837"/>
        <item x="358"/>
        <item x="359"/>
        <item x="362"/>
        <item x="1274"/>
        <item x="1275"/>
        <item x="1276"/>
        <item x="1561"/>
        <item x="377"/>
        <item x="378"/>
        <item x="1858"/>
        <item x="1888"/>
        <item x="399"/>
        <item x="400"/>
        <item x="401"/>
        <item x="402"/>
        <item x="1443"/>
        <item x="1921"/>
        <item x="60"/>
        <item x="1922"/>
        <item x="424"/>
        <item x="427"/>
        <item x="429"/>
        <item x="1939"/>
        <item x="1940"/>
        <item x="1944"/>
        <item x="448"/>
        <item x="450"/>
        <item x="1357"/>
        <item x="457"/>
        <item x="458"/>
        <item x="1368"/>
        <item x="1962"/>
        <item x="1372"/>
        <item x="473"/>
        <item x="475"/>
        <item x="1380"/>
        <item x="1652"/>
        <item x="491"/>
        <item x="1388"/>
        <item x="1326"/>
        <item x="1327"/>
        <item x="2019"/>
        <item x="2020"/>
        <item x="2024"/>
        <item x="1333"/>
        <item x="512"/>
        <item x="522"/>
        <item x="89"/>
        <item x="1337"/>
        <item x="1277"/>
        <item x="1278"/>
        <item x="1279"/>
        <item x="2039"/>
        <item x="1289"/>
        <item x="1290"/>
        <item x="1291"/>
        <item x="1295"/>
        <item x="563"/>
        <item x="564"/>
        <item x="567"/>
        <item x="2061"/>
        <item x="2062"/>
        <item x="1656"/>
        <item x="1305"/>
        <item x="1306"/>
        <item x="1307"/>
        <item x="2077"/>
        <item x="2078"/>
        <item x="1663"/>
        <item x="612"/>
        <item x="613"/>
        <item x="617"/>
        <item x="1722"/>
        <item x="621"/>
        <item x="2100"/>
        <item x="2101"/>
        <item x="1723"/>
        <item x="2113"/>
        <item x="2116"/>
        <item x="650"/>
        <item x="651"/>
        <item x="1478"/>
        <item x="678"/>
        <item x="727"/>
        <item x="728"/>
        <item x="1491"/>
        <item x="732"/>
        <item x="736"/>
        <item x="1727"/>
        <item x="1721"/>
        <item x="773"/>
        <item x="774"/>
        <item x="787"/>
        <item x="1859"/>
        <item x="807"/>
        <item x="808"/>
        <item x="828"/>
        <item x="832"/>
        <item x="833"/>
        <item x="850"/>
        <item x="855"/>
        <item x="856"/>
        <item x="857"/>
        <item x="1863"/>
        <item x="1864"/>
        <item x="882"/>
        <item x="890"/>
        <item x="1865"/>
        <item x="900"/>
        <item x="901"/>
        <item x="1880"/>
        <item x="939"/>
        <item x="942"/>
        <item x="943"/>
        <item x="962"/>
        <item x="964"/>
        <item x="978"/>
        <item x="1512"/>
        <item x="982"/>
        <item x="985"/>
        <item x="1515"/>
        <item x="1019"/>
        <item x="1023"/>
        <item x="1030"/>
        <item x="1872"/>
        <item x="1331"/>
        <item x="1873"/>
        <item x="1053"/>
        <item x="1063"/>
        <item x="1082"/>
        <item x="167"/>
        <item x="1091"/>
        <item x="1095"/>
        <item x="1875"/>
        <item x="1988"/>
        <item x="1117"/>
        <item x="1118"/>
        <item x="1111"/>
        <item x="1137"/>
        <item x="1140"/>
        <item x="1141"/>
        <item x="1174"/>
        <item x="1183"/>
        <item x="1990"/>
        <item x="1887"/>
        <item x="1214"/>
        <item x="1208"/>
        <item x="1209"/>
        <item x="1210"/>
        <item x="1246"/>
        <item x="1251"/>
        <item x="1574"/>
        <item x="1575"/>
        <item x="2004"/>
        <item x="1997"/>
        <item x="1999"/>
        <item x="2000"/>
        <item x="6"/>
        <item x="13"/>
        <item x="2120"/>
        <item x="2121"/>
        <item x="2015"/>
        <item x="1603"/>
        <item x="1606"/>
        <item x="1607"/>
        <item x="1609"/>
        <item x="1546"/>
        <item x="1533"/>
        <item x="1534"/>
        <item x="1535"/>
        <item x="16"/>
        <item x="17"/>
        <item x="1419"/>
        <item x="1614"/>
        <item x="1615"/>
        <item x="2139"/>
        <item x="2140"/>
        <item x="1420"/>
        <item x="194"/>
        <item x="195"/>
        <item x="1670"/>
        <item x="1673"/>
        <item x="1679"/>
        <item x="1552"/>
        <item x="225"/>
        <item x="226"/>
        <item x="232"/>
        <item x="1730"/>
        <item x="1731"/>
        <item x="1734"/>
        <item x="248"/>
        <item x="251"/>
        <item x="1554"/>
        <item x="276"/>
        <item x="1774"/>
        <item x="1345"/>
        <item x="1346"/>
        <item x="1449"/>
        <item x="306"/>
        <item x="308"/>
        <item x="310"/>
        <item x="311"/>
        <item x="1804"/>
        <item x="1806"/>
        <item x="1807"/>
        <item x="1813"/>
        <item x="1314"/>
        <item x="337"/>
        <item x="340"/>
        <item x="341"/>
        <item x="50"/>
        <item x="1838"/>
        <item x="1841"/>
        <item x="56"/>
        <item x="1842"/>
        <item x="1270"/>
        <item x="1271"/>
        <item x="370"/>
        <item x="373"/>
        <item x="374"/>
        <item x="375"/>
        <item x="1890"/>
        <item x="1891"/>
        <item x="1893"/>
        <item x="1545"/>
        <item x="404"/>
        <item x="1658"/>
        <item x="407"/>
        <item x="408"/>
        <item x="413"/>
        <item x="1659"/>
        <item x="1926"/>
        <item x="1927"/>
        <item x="1929"/>
        <item x="431"/>
        <item x="1660"/>
        <item x="432"/>
        <item x="1451"/>
        <item x="1950"/>
        <item x="452"/>
        <item x="453"/>
        <item x="455"/>
        <item x="1452"/>
        <item x="1364"/>
        <item x="478"/>
        <item x="479"/>
        <item x="480"/>
        <item x="1975"/>
        <item x="1976"/>
        <item x="1979"/>
        <item x="1383"/>
        <item x="495"/>
        <item x="496"/>
        <item x="2036"/>
        <item x="524"/>
        <item x="525"/>
        <item x="526"/>
        <item x="527"/>
        <item x="1283"/>
        <item x="1285"/>
        <item x="555"/>
        <item x="554"/>
        <item x="1661"/>
        <item x="557"/>
        <item x="558"/>
        <item x="2058"/>
        <item x="1299"/>
        <item x="2059"/>
        <item x="1301"/>
        <item x="2070"/>
        <item x="2071"/>
        <item x="604"/>
        <item x="605"/>
        <item x="608"/>
        <item x="628"/>
        <item x="629"/>
        <item x="630"/>
        <item x="1361"/>
        <item x="97"/>
        <item x="2109"/>
        <item x="2110"/>
        <item x="2111"/>
        <item x="98"/>
        <item x="661"/>
        <item x="662"/>
        <item x="663"/>
        <item x="1668"/>
        <item x="689"/>
        <item x="690"/>
        <item x="1487"/>
        <item x="715"/>
        <item x="1488"/>
        <item x="750"/>
        <item x="751"/>
        <item x="754"/>
        <item x="795"/>
        <item x="798"/>
        <item x="801"/>
        <item x="802"/>
        <item x="124"/>
        <item x="130"/>
        <item x="841"/>
        <item x="844"/>
        <item x="845"/>
        <item x="1877"/>
        <item x="867"/>
        <item x="872"/>
        <item x="873"/>
        <item x="927"/>
        <item x="928"/>
        <item x="929"/>
        <item x="1869"/>
        <item x="968"/>
        <item x="969"/>
        <item x="972"/>
        <item x="1000"/>
        <item x="1004"/>
        <item x="1047"/>
        <item x="1048"/>
        <item x="879"/>
        <item x="1086"/>
        <item x="1881"/>
        <item x="1087"/>
        <item x="1089"/>
        <item x="1882"/>
        <item x="173"/>
        <item x="174"/>
        <item x="175"/>
        <item x="1128"/>
        <item x="1135"/>
        <item x="1164"/>
        <item x="1165"/>
        <item x="1569"/>
        <item x="1570"/>
        <item x="1205"/>
        <item x="1206"/>
        <item x="1571"/>
        <item x="1572"/>
        <item x="1239"/>
        <item x="1244"/>
        <item x="2001"/>
        <item x="1993"/>
        <item x="2005"/>
        <item x="2007"/>
        <item x="2008"/>
        <item x="2012"/>
        <item x="2013"/>
        <item x="2124"/>
        <item x="2125"/>
        <item x="2126"/>
        <item x="2134"/>
        <item x="1621"/>
        <item x="1623"/>
        <item x="1624"/>
        <item x="204"/>
        <item x="205"/>
        <item x="1683"/>
        <item x="1685"/>
        <item x="218"/>
        <item x="219"/>
        <item x="220"/>
        <item x="221"/>
        <item x="222"/>
        <item x="1714"/>
        <item x="1715"/>
        <item x="1728"/>
        <item x="1426"/>
        <item x="1430"/>
        <item x="257"/>
        <item x="258"/>
        <item x="259"/>
        <item x="1766"/>
        <item x="1767"/>
        <item x="1768"/>
        <item x="1431"/>
        <item x="283"/>
        <item x="284"/>
        <item x="316"/>
        <item x="317"/>
        <item x="318"/>
        <item x="1818"/>
        <item x="1819"/>
        <item x="1820"/>
        <item x="346"/>
        <item x="347"/>
        <item x="350"/>
        <item x="1850"/>
        <item x="1853"/>
        <item x="1855"/>
        <item x="382"/>
        <item x="383"/>
        <item x="387"/>
        <item x="1912"/>
        <item x="1913"/>
        <item x="1915"/>
        <item x="418"/>
        <item x="419"/>
        <item x="420"/>
        <item x="421"/>
        <item x="443"/>
        <item x="444"/>
        <item x="445"/>
        <item x="462"/>
        <item x="465"/>
        <item x="466"/>
        <item x="1984"/>
        <item x="1985"/>
        <item x="1986"/>
        <item x="1455"/>
        <item x="503"/>
        <item x="504"/>
        <item x="1461"/>
        <item x="2044"/>
        <item x="2047"/>
        <item x="539"/>
        <item x="540"/>
        <item x="2065"/>
        <item x="2066"/>
        <item x="587"/>
        <item x="588"/>
        <item x="595"/>
        <item x="2088"/>
        <item x="2091"/>
        <item x="642"/>
        <item x="646"/>
        <item x="647"/>
        <item x="672"/>
        <item x="673"/>
        <item x="675"/>
        <item x="696"/>
        <item x="704"/>
        <item x="719"/>
        <item x="722"/>
        <item x="735"/>
        <item x="115"/>
        <item x="116"/>
        <item x="783"/>
        <item x="784"/>
        <item x="1496"/>
        <item x="822"/>
        <item x="825"/>
        <item x="1498"/>
        <item x="1499"/>
        <item x="860"/>
        <item x="861"/>
        <item x="877"/>
        <item x="922"/>
        <item x="923"/>
        <item x="955"/>
        <item x="959"/>
        <item x="988"/>
        <item x="989"/>
        <item x="156"/>
        <item x="163"/>
        <item x="1035"/>
        <item x="1036"/>
        <item x="1037"/>
        <item x="164"/>
        <item x="1071"/>
        <item x="1072"/>
        <item x="1519"/>
        <item x="1520"/>
        <item x="1105"/>
        <item x="1106"/>
        <item x="1107"/>
        <item x="1115"/>
        <item x="1119"/>
        <item x="1146"/>
        <item x="1148"/>
        <item x="1167"/>
        <item x="1197"/>
        <item x="1198"/>
        <item x="1222"/>
        <item x="1589"/>
        <item x="1591"/>
        <item x="1592"/>
        <item x="76"/>
        <item x="2094"/>
        <item x="2095"/>
        <item x="2096"/>
        <item x="353"/>
        <item x="365"/>
        <item x="21"/>
        <item x="1531"/>
        <item x="9"/>
        <item x="1548"/>
        <item x="1537"/>
        <item x="2142"/>
        <item x="2143"/>
        <item x="1538"/>
        <item x="1633"/>
        <item x="181"/>
        <item x="1645"/>
        <item x="1669"/>
        <item x="1550"/>
        <item x="200"/>
        <item x="1695"/>
        <item x="1702"/>
        <item x="239"/>
        <item x="246"/>
        <item x="1745"/>
        <item x="1540"/>
        <item x="1753"/>
        <item x="1771"/>
        <item x="270"/>
        <item x="1339"/>
        <item x="40"/>
        <item x="1344"/>
        <item x="1776"/>
        <item x="1779"/>
        <item x="295"/>
        <item x="1556"/>
        <item x="1347"/>
        <item x="1790"/>
        <item x="1351"/>
        <item x="1352"/>
        <item x="1799"/>
        <item x="1557"/>
        <item x="1309"/>
        <item x="1310"/>
        <item x="323"/>
        <item x="1316"/>
        <item x="1823"/>
        <item x="343"/>
        <item x="1321"/>
        <item x="1828"/>
        <item x="1833"/>
        <item x="1266"/>
        <item x="1267"/>
        <item x="1440"/>
        <item x="1269"/>
        <item x="367"/>
        <item x="1272"/>
        <item x="58"/>
        <item x="1898"/>
        <item x="397"/>
        <item x="1902"/>
        <item x="410"/>
        <item x="1919"/>
        <item x="1932"/>
        <item x="1938"/>
        <item x="435"/>
        <item x="68"/>
        <item x="1948"/>
        <item x="1356"/>
        <item x="1359"/>
        <item x="1651"/>
        <item x="1956"/>
        <item x="1365"/>
        <item x="1960"/>
        <item x="1970"/>
        <item x="1370"/>
        <item x="83"/>
        <item x="1374"/>
        <item x="1967"/>
        <item x="1376"/>
        <item x="1377"/>
        <item x="1973"/>
        <item x="1381"/>
        <item x="84"/>
        <item x="1385"/>
        <item x="1386"/>
        <item x="2017"/>
        <item x="1329"/>
        <item x="499"/>
        <item x="2028"/>
        <item x="1335"/>
        <item x="2034"/>
        <item x="1281"/>
        <item x="529"/>
        <item x="1654"/>
        <item x="1287"/>
        <item x="552"/>
        <item x="1293"/>
        <item x="93"/>
        <item x="2057"/>
        <item x="1297"/>
        <item x="574"/>
        <item x="1303"/>
        <item x="2083"/>
        <item x="610"/>
        <item x="623"/>
        <item x="2104"/>
        <item x="2107"/>
        <item x="1476"/>
        <item x="1666"/>
        <item x="659"/>
        <item x="665"/>
        <item x="1724"/>
        <item x="1725"/>
        <item x="680"/>
        <item x="687"/>
        <item x="105"/>
        <item x="706"/>
        <item x="106"/>
        <item x="1720"/>
        <item x="738"/>
        <item x="745"/>
        <item x="764"/>
        <item x="771"/>
        <item x="1493"/>
        <item x="793"/>
        <item x="814"/>
        <item x="1861"/>
        <item x="837"/>
        <item x="839"/>
        <item x="865"/>
        <item x="132"/>
        <item x="893"/>
        <item x="1879"/>
        <item x="898"/>
        <item x="915"/>
        <item x="945"/>
        <item x="932"/>
        <item x="1867"/>
        <item x="934"/>
        <item x="948"/>
        <item x="1510"/>
        <item x="1523"/>
        <item x="953"/>
        <item x="974"/>
        <item x="976"/>
        <item x="1871"/>
        <item x="998"/>
        <item x="1006"/>
        <item x="1017"/>
        <item x="1517"/>
        <item x="1045"/>
        <item x="1067"/>
        <item x="1069"/>
        <item x="1074"/>
        <item x="1080"/>
        <item x="1874"/>
        <item x="1100"/>
        <item x="1103"/>
        <item x="1113"/>
        <item x="1121"/>
        <item x="1126"/>
        <item x="1567"/>
        <item x="1162"/>
        <item x="1885"/>
        <item x="1170"/>
        <item x="1172"/>
        <item x="1192"/>
        <item x="1203"/>
        <item x="1212"/>
        <item x="1992"/>
        <item x="1256"/>
        <item x="2003"/>
        <item x="1995"/>
        <item x="1578"/>
        <item x="2118"/>
        <item x="3"/>
        <item x="2010"/>
        <item x="2123"/>
        <item x="1601"/>
        <item x="2128"/>
        <item x="223"/>
        <item x="1713"/>
        <item x="345"/>
        <item x="417"/>
        <item x="1249"/>
        <item x="182"/>
        <item x="19"/>
        <item x="1530"/>
        <item x="8"/>
        <item x="1532"/>
        <item x="1406"/>
        <item x="1416"/>
        <item x="1536"/>
        <item x="2129"/>
        <item x="2136"/>
        <item x="1619"/>
        <item x="2132"/>
        <item x="2138"/>
        <item x="2141"/>
        <item x="25"/>
        <item x="2144"/>
        <item x="1634"/>
        <item x="1644"/>
        <item x="193"/>
        <item x="199"/>
        <item x="1423"/>
        <item x="1680"/>
        <item x="1682"/>
        <item x="209"/>
        <item x="1551"/>
        <item x="216"/>
        <item x="1696"/>
        <item x="1701"/>
        <item x="1718"/>
        <item x="224"/>
        <item x="233"/>
        <item x="238"/>
        <item x="1539"/>
        <item x="1738"/>
        <item x="1751"/>
        <item x="1739"/>
        <item x="247"/>
        <item x="1744"/>
        <item x="254"/>
        <item x="39"/>
        <item x="1754"/>
        <item x="261"/>
        <item x="269"/>
        <item x="1338"/>
        <item x="1555"/>
        <item x="1340"/>
        <item x="1773"/>
        <item x="1343"/>
        <item x="1775"/>
        <item x="286"/>
        <item x="294"/>
        <item x="1541"/>
        <item x="1348"/>
        <item x="1789"/>
        <item x="1350"/>
        <item x="1353"/>
        <item x="314"/>
        <item x="1800"/>
        <item x="1308"/>
        <item x="1803"/>
        <item x="1311"/>
        <item x="1313"/>
        <item x="1814"/>
        <item x="335"/>
        <item x="1558"/>
        <item x="1315"/>
        <item x="336"/>
        <item x="1317"/>
        <item x="1824"/>
        <item x="342"/>
        <item x="1827"/>
        <item x="1322"/>
        <item x="1544"/>
        <item x="1265"/>
        <item x="357"/>
        <item x="1268"/>
        <item x="366"/>
        <item x="368"/>
        <item x="369"/>
        <item x="1273"/>
        <item x="376"/>
        <item x="1441"/>
        <item x="1459"/>
        <item x="379"/>
        <item x="1857"/>
        <item x="1889"/>
        <item x="1442"/>
        <item x="1897"/>
        <item x="398"/>
        <item x="1903"/>
        <item x="1909"/>
        <item x="403"/>
        <item x="59"/>
        <item x="409"/>
        <item x="1920"/>
        <item x="1925"/>
        <item x="1931"/>
        <item x="428"/>
        <item x="67"/>
        <item x="434"/>
        <item x="1945"/>
        <item x="1650"/>
        <item x="446"/>
        <item x="1949"/>
        <item x="451"/>
        <item x="1358"/>
        <item x="456"/>
        <item x="1955"/>
        <item x="459"/>
        <item x="1369"/>
        <item x="1961"/>
        <item x="1371"/>
        <item x="1373"/>
        <item x="1453"/>
        <item x="472"/>
        <item x="477"/>
        <item x="1378"/>
        <item x="1974"/>
        <item x="1981"/>
        <item x="1387"/>
        <item x="502"/>
        <item x="1328"/>
        <item x="2018"/>
        <item x="88"/>
        <item x="498"/>
        <item x="1330"/>
        <item x="2027"/>
        <item x="1332"/>
        <item x="1334"/>
        <item x="508"/>
        <item x="1336"/>
        <item x="2035"/>
        <item x="1653"/>
        <item x="523"/>
        <item x="2038"/>
        <item x="1280"/>
        <item x="528"/>
        <item x="1282"/>
        <item x="92"/>
        <item x="1286"/>
        <item x="2049"/>
        <item x="1292"/>
        <item x="553"/>
        <item x="1294"/>
        <item x="1655"/>
        <item x="1296"/>
        <item x="562"/>
        <item x="1298"/>
        <item x="573"/>
        <item x="1302"/>
        <item x="1304"/>
        <item x="1662"/>
        <item x="2069"/>
        <item x="2076"/>
        <item x="1657"/>
        <item x="2082"/>
        <item x="611"/>
        <item x="1664"/>
        <item x="2099"/>
        <item x="622"/>
        <item x="2103"/>
        <item x="2108"/>
        <item x="1665"/>
        <item x="2112"/>
        <item x="649"/>
        <item x="1477"/>
        <item x="652"/>
        <item x="660"/>
        <item x="664"/>
        <item x="1667"/>
        <item x="1485"/>
        <item x="677"/>
        <item x="679"/>
        <item x="688"/>
        <item x="693"/>
        <item x="1486"/>
        <item x="726"/>
        <item x="1726"/>
        <item x="737"/>
        <item x="753"/>
        <item x="749"/>
        <item x="1492"/>
        <item x="763"/>
        <item x="772"/>
        <item x="780"/>
        <item x="786"/>
        <item x="788"/>
        <item x="794"/>
        <item x="1860"/>
        <item x="803"/>
        <item x="813"/>
        <item x="324"/>
        <item x="827"/>
        <item x="836"/>
        <item x="1862"/>
        <item x="840"/>
        <item x="849"/>
        <item x="131"/>
        <item x="858"/>
        <item x="866"/>
        <item x="1878"/>
        <item x="880"/>
        <item x="881"/>
        <item x="892"/>
        <item x="899"/>
        <item x="913"/>
        <item x="924"/>
        <item x="914"/>
        <item x="1866"/>
        <item x="946"/>
        <item x="926"/>
        <item x="931"/>
        <item x="938"/>
        <item x="947"/>
        <item x="1868"/>
        <item x="961"/>
        <item x="967"/>
        <item x="1511"/>
        <item x="973"/>
        <item x="977"/>
        <item x="1870"/>
        <item x="986"/>
        <item x="999"/>
        <item x="1005"/>
        <item x="1022"/>
        <item x="1516"/>
        <item x="1018"/>
        <item x="1033"/>
        <item x="1046"/>
        <item x="1049"/>
        <item x="1066"/>
        <item x="166"/>
        <item x="1081"/>
        <item x="1085"/>
        <item x="1090"/>
        <item x="1099"/>
        <item x="171"/>
        <item x="1112"/>
        <item x="1989"/>
        <item x="1127"/>
        <item x="1136"/>
        <item x="1884"/>
        <item x="1144"/>
        <item x="1568"/>
        <item x="1163"/>
        <item x="1169"/>
        <item x="1173"/>
        <item x="1886"/>
        <item x="1191"/>
        <item x="1204"/>
        <item x="1207"/>
        <item x="1211"/>
        <item x="1991"/>
        <item x="1238"/>
        <item x="1245"/>
        <item x="1255"/>
        <item x="1573"/>
        <item x="2002"/>
        <item x="1994"/>
        <item x="1577"/>
        <item x="1996"/>
        <item x="1998"/>
        <item x="2117"/>
        <item x="4"/>
        <item x="2009"/>
        <item x="2119"/>
        <item x="2011"/>
        <item x="2122"/>
        <item x="2014"/>
        <item x="1602"/>
        <item x="2127"/>
        <item x="1613"/>
        <item x="1626"/>
        <item x="548"/>
        <item x="545"/>
        <item x="546"/>
        <item x="1242"/>
        <item x="1243"/>
        <item x="1215"/>
        <item x="1216"/>
        <item x="1468"/>
        <item x="23"/>
        <item x="1414"/>
        <item x="1391"/>
        <item x="10"/>
        <item x="15"/>
        <item x="1389"/>
        <item x="24"/>
        <item x="1630"/>
        <item x="186"/>
        <item x="1632"/>
        <item x="180"/>
        <item x="1646"/>
        <item x="201"/>
        <item x="1044"/>
        <item x="1687"/>
        <item x="1694"/>
        <item x="1703"/>
        <item x="1709"/>
        <item x="240"/>
        <item x="243"/>
        <item x="1746"/>
        <item x="1752"/>
        <item x="271"/>
        <item x="1777"/>
        <item x="41"/>
        <item x="296"/>
        <item x="305"/>
        <item x="1793"/>
        <item x="1797"/>
        <item x="1798"/>
        <item x="1908"/>
        <item x="1437"/>
        <item x="320"/>
        <item x="334"/>
        <item x="47"/>
        <item x="1822"/>
        <item x="344"/>
        <item x="1439"/>
        <item x="1829"/>
        <item x="1832"/>
        <item x="352"/>
        <item x="356"/>
        <item x="1845"/>
        <item x="1847"/>
        <item x="57"/>
        <item x="1914"/>
        <item x="389"/>
        <item x="392"/>
        <item x="1899"/>
        <item x="1917"/>
        <item x="411"/>
        <item x="415"/>
        <item x="416"/>
        <item x="1933"/>
        <item x="1937"/>
        <item x="436"/>
        <item x="441"/>
        <item x="1947"/>
        <item x="69"/>
        <item x="460"/>
        <item x="464"/>
        <item x="1968"/>
        <item x="1972"/>
        <item x="2016"/>
        <item x="500"/>
        <item x="2029"/>
        <item x="2031"/>
        <item x="530"/>
        <item x="544"/>
        <item x="535"/>
        <item x="561"/>
        <item x="550"/>
        <item x="551"/>
        <item x="2051"/>
        <item x="1466"/>
        <item x="2056"/>
        <item x="575"/>
        <item x="94"/>
        <item x="580"/>
        <item x="599"/>
        <item x="600"/>
        <item x="1474"/>
        <item x="603"/>
        <item x="2084"/>
        <item x="609"/>
        <item x="2097"/>
        <item x="2086"/>
        <item x="96"/>
        <item x="624"/>
        <item x="2105"/>
        <item x="631"/>
        <item x="633"/>
        <item x="635"/>
        <item x="639"/>
        <item x="653"/>
        <item x="101"/>
        <item x="666"/>
        <item x="669"/>
        <item x="102"/>
        <item x="681"/>
        <item x="707"/>
        <item x="709"/>
        <item x="714"/>
        <item x="716"/>
        <item x="739"/>
        <item x="743"/>
        <item x="744"/>
        <item x="765"/>
        <item x="770"/>
        <item x="1494"/>
        <item x="790"/>
        <item x="792"/>
        <item x="123"/>
        <item x="815"/>
        <item x="817"/>
        <item x="838"/>
        <item x="863"/>
        <item x="930"/>
        <item x="894"/>
        <item x="897"/>
        <item x="133"/>
        <item x="916"/>
        <item x="917"/>
        <item x="981"/>
        <item x="933"/>
        <item x="135"/>
        <item x="949"/>
        <item x="950"/>
        <item x="139"/>
        <item x="952"/>
        <item x="34"/>
        <item x="975"/>
        <item x="991"/>
        <item x="992"/>
        <item x="997"/>
        <item x="1007"/>
        <item x="1061"/>
        <item x="1016"/>
        <item x="1039"/>
        <item x="1040"/>
        <item x="1058"/>
        <item x="1068"/>
        <item x="1075"/>
        <item x="1077"/>
        <item x="1079"/>
        <item x="1101"/>
        <item x="1109"/>
        <item x="1125"/>
        <item x="1527"/>
        <item x="1133"/>
        <item x="1563"/>
        <item x="1122"/>
        <item x="1124"/>
        <item x="176"/>
        <item x="1150"/>
        <item x="1161"/>
        <item x="1171"/>
        <item x="178"/>
        <item x="1195"/>
        <item x="1200"/>
        <item x="1202"/>
        <item x="1213"/>
        <item x="1229"/>
        <item x="1230"/>
        <item x="1232"/>
        <item x="1257"/>
        <item x="1262"/>
        <item x="1579"/>
        <item x="1429"/>
        <item x="1402"/>
        <item x="30"/>
        <item x="31"/>
        <item x="1"/>
        <item x="1594"/>
        <item x="192"/>
        <item x="1600"/>
        <item x="1237"/>
        <item x="1415"/>
        <item x="14"/>
        <item x="1631"/>
        <item x="189"/>
        <item x="1692"/>
        <item x="1708"/>
        <item x="241"/>
        <item x="242"/>
        <item x="1747"/>
        <item x="298"/>
        <item x="299"/>
        <item x="1794"/>
        <item x="46"/>
        <item x="322"/>
        <item x="1390"/>
        <item x="1438"/>
        <item x="1830"/>
        <item x="355"/>
        <item x="1846"/>
        <item x="391"/>
        <item x="1918"/>
        <item x="1936"/>
        <item x="1957"/>
        <item x="1969"/>
        <item x="2030"/>
        <item x="532"/>
        <item x="2052"/>
        <item x="579"/>
        <item x="1470"/>
        <item x="594"/>
        <item x="602"/>
        <item x="95"/>
        <item x="2085"/>
        <item x="2106"/>
        <item x="634"/>
        <item x="667"/>
        <item x="668"/>
        <item x="708"/>
        <item x="766"/>
        <item x="767"/>
        <item x="816"/>
        <item x="896"/>
        <item x="134"/>
        <item x="170"/>
        <item x="951"/>
        <item x="993"/>
        <item x="1015"/>
        <item x="1041"/>
        <item x="1078"/>
        <item x="1562"/>
        <item x="1123"/>
        <item x="1158"/>
        <item x="177"/>
        <item x="1201"/>
        <item x="1231"/>
        <item x="1261"/>
        <item x="1598"/>
        <item x="1599"/>
        <item x="486"/>
        <item x="1467"/>
        <item x="302"/>
        <item x="303"/>
        <item x="304"/>
        <item x="330"/>
        <item x="1464"/>
        <item x="1648"/>
        <item x="906"/>
        <item x="1412"/>
        <item x="149"/>
        <item x="148"/>
        <item x="1612"/>
        <item x="1675"/>
        <item x="1705"/>
        <item x="1706"/>
        <item x="1760"/>
        <item x="1761"/>
        <item x="1781"/>
        <item x="1432"/>
        <item x="42"/>
        <item x="1811"/>
        <item x="1894"/>
        <item x="1895"/>
        <item x="280"/>
        <item x="281"/>
        <item x="54"/>
        <item x="1934"/>
        <item x="1941"/>
        <item x="1456"/>
        <item x="1457"/>
        <item x="385"/>
        <item x="386"/>
        <item x="80"/>
        <item x="467"/>
        <item x="492"/>
        <item x="493"/>
        <item x="509"/>
        <item x="518"/>
        <item x="1482"/>
        <item x="81"/>
        <item x="591"/>
        <item x="592"/>
        <item x="1483"/>
        <item x="638"/>
        <item x="637"/>
        <item x="759"/>
        <item x="804"/>
        <item x="830"/>
        <item x="1501"/>
        <item x="1514"/>
        <item x="852"/>
        <item x="870"/>
        <item x="887"/>
        <item x="957"/>
        <item x="1518"/>
        <item x="109"/>
        <item x="110"/>
        <item x="1026"/>
        <item x="1054"/>
        <item x="1528"/>
        <item x="1565"/>
        <item x="1092"/>
        <item x="1131"/>
        <item x="118"/>
        <item x="1147"/>
        <item x="1179"/>
        <item x="1180"/>
        <item x="1186"/>
        <item x="125"/>
        <item x="1223"/>
        <item x="1580"/>
        <item x="1608"/>
        <item x="1595"/>
        <item x="1411"/>
        <item x="1596"/>
        <item x="701"/>
        <item x="702"/>
        <item x="1394"/>
        <item x="1395"/>
        <item x="1396"/>
        <item x="1434"/>
        <item x="1392"/>
        <item x="1618"/>
        <item x="1622"/>
        <item x="1678"/>
        <item x="1684"/>
        <item x="1699"/>
        <item x="45"/>
        <item x="1733"/>
        <item x="1735"/>
        <item x="1736"/>
        <item x="1742"/>
        <item x="1743"/>
        <item x="1787"/>
        <item x="1795"/>
        <item x="1796"/>
        <item x="1435"/>
        <item x="1445"/>
        <item x="227"/>
        <item x="228"/>
        <item x="229"/>
        <item x="230"/>
        <item x="231"/>
        <item x="236"/>
        <item x="48"/>
        <item x="49"/>
        <item x="266"/>
        <item x="267"/>
        <item x="268"/>
        <item x="1444"/>
        <item x="1446"/>
        <item x="363"/>
        <item x="371"/>
        <item x="372"/>
        <item x="439"/>
        <item x="440"/>
        <item x="511"/>
        <item x="513"/>
        <item x="514"/>
        <item x="515"/>
        <item x="578"/>
        <item x="581"/>
        <item x="582"/>
        <item x="584"/>
        <item x="1503"/>
        <item x="585"/>
        <item x="626"/>
        <item x="627"/>
        <item x="683"/>
        <item x="684"/>
        <item x="686"/>
        <item x="742"/>
        <item x="741"/>
        <item x="746"/>
        <item x="747"/>
        <item x="748"/>
        <item x="752"/>
        <item x="811"/>
        <item x="812"/>
        <item x="1504"/>
        <item x="1505"/>
        <item x="819"/>
        <item x="820"/>
        <item x="823"/>
        <item x="854"/>
        <item x="864"/>
        <item x="1506"/>
        <item x="889"/>
        <item x="891"/>
        <item x="895"/>
        <item x="941"/>
        <item x="937"/>
        <item x="940"/>
        <item x="983"/>
        <item x="980"/>
        <item x="984"/>
        <item x="1529"/>
        <item x="1028"/>
        <item x="1050"/>
        <item x="1097"/>
        <item x="120"/>
        <item x="1098"/>
        <item x="1110"/>
        <item x="119"/>
        <item x="1116"/>
        <item x="121"/>
        <item x="1166"/>
        <item x="1175"/>
        <item x="1176"/>
        <item x="1193"/>
        <item x="1259"/>
        <item x="1263"/>
        <item x="1590"/>
        <item x="138"/>
        <item x="140"/>
        <item x="1617"/>
        <item x="1677"/>
        <item x="143"/>
        <item x="144"/>
        <item x="141"/>
        <item x="142"/>
        <item x="145"/>
        <item x="1418"/>
        <item x="1405"/>
        <item x="1628"/>
        <item x="1636"/>
        <item x="1749"/>
        <item x="1757"/>
        <item x="1758"/>
        <item x="272"/>
        <item x="277"/>
        <item x="71"/>
        <item x="72"/>
        <item x="73"/>
        <item x="1475"/>
        <item x="1472"/>
        <item x="484"/>
        <item x="485"/>
        <item x="490"/>
        <item x="74"/>
        <item x="1473"/>
        <item x="75"/>
        <item x="571"/>
        <item x="572"/>
        <item x="576"/>
        <item x="577"/>
        <item x="692"/>
        <item x="697"/>
        <item x="698"/>
        <item x="806"/>
        <item x="809"/>
        <item x="104"/>
        <item x="902"/>
        <item x="1508"/>
        <item x="903"/>
        <item x="904"/>
        <item x="107"/>
        <item x="1001"/>
        <item x="996"/>
        <item x="1002"/>
        <item x="1096"/>
        <item x="1094"/>
        <item x="1153"/>
        <item x="1154"/>
        <item x="1155"/>
        <item x="1159"/>
        <item x="1160"/>
        <item x="1582"/>
        <item x="1583"/>
        <item x="1585"/>
        <item x="1586"/>
        <item x="1408"/>
        <item x="12"/>
        <item x="27"/>
        <item x="28"/>
        <item x="32"/>
        <item x="150"/>
        <item x="151"/>
        <item x="1611"/>
        <item x="152"/>
        <item x="157"/>
        <item x="158"/>
        <item x="159"/>
        <item x="1413"/>
        <item x="1417"/>
        <item x="160"/>
        <item x="168"/>
        <item x="169"/>
        <item x="1642"/>
        <item x="1643"/>
        <item x="33"/>
        <item x="179"/>
        <item x="1647"/>
        <item x="1671"/>
        <item x="1672"/>
        <item x="1674"/>
        <item x="1427"/>
        <item x="1707"/>
        <item x="1711"/>
        <item x="184"/>
        <item x="1712"/>
        <item x="1716"/>
        <item x="36"/>
        <item x="1717"/>
        <item x="185"/>
        <item x="187"/>
        <item x="188"/>
        <item x="1762"/>
        <item x="1764"/>
        <item x="196"/>
        <item x="1769"/>
        <item x="197"/>
        <item x="1770"/>
        <item x="1428"/>
        <item x="198"/>
        <item x="206"/>
        <item x="1782"/>
        <item x="1783"/>
        <item x="207"/>
        <item x="214"/>
        <item x="215"/>
        <item x="244"/>
        <item x="1812"/>
        <item x="1816"/>
        <item x="1831"/>
        <item x="1835"/>
        <item x="1836"/>
        <item x="1843"/>
        <item x="245"/>
        <item x="249"/>
        <item x="1844"/>
        <item x="1851"/>
        <item x="250"/>
        <item x="252"/>
        <item x="253"/>
        <item x="1896"/>
        <item x="1900"/>
        <item x="1901"/>
        <item x="1906"/>
        <item x="1907"/>
        <item x="1928"/>
        <item x="1930"/>
        <item x="288"/>
        <item x="289"/>
        <item x="282"/>
        <item x="290"/>
        <item x="292"/>
        <item x="300"/>
        <item x="1935"/>
        <item x="301"/>
        <item x="1953"/>
        <item x="307"/>
        <item x="55"/>
        <item x="309"/>
        <item x="312"/>
        <item x="61"/>
        <item x="313"/>
        <item x="328"/>
        <item x="1954"/>
        <item x="1958"/>
        <item x="1959"/>
        <item x="1963"/>
        <item x="1964"/>
        <item x="1965"/>
        <item x="329"/>
        <item x="332"/>
        <item x="1966"/>
        <item x="1977"/>
        <item x="333"/>
        <item x="338"/>
        <item x="1978"/>
        <item x="2021"/>
        <item x="339"/>
        <item x="348"/>
        <item x="2022"/>
        <item x="2025"/>
        <item x="62"/>
        <item x="2026"/>
        <item x="2032"/>
        <item x="349"/>
        <item x="360"/>
        <item x="2033"/>
        <item x="2037"/>
        <item x="2040"/>
        <item x="2041"/>
        <item x="63"/>
        <item x="2045"/>
        <item x="2053"/>
        <item x="361"/>
        <item x="2054"/>
        <item x="64"/>
        <item x="65"/>
        <item x="2068"/>
        <item x="2072"/>
        <item x="2073"/>
        <item x="2089"/>
        <item x="1458"/>
        <item x="1462"/>
        <item x="2090"/>
        <item x="2092"/>
        <item x="390"/>
        <item x="393"/>
        <item x="2093"/>
        <item x="2114"/>
        <item x="394"/>
        <item x="405"/>
        <item x="2115"/>
        <item x="406"/>
        <item x="425"/>
        <item x="433"/>
        <item x="426"/>
        <item x="66"/>
        <item x="430"/>
        <item x="437"/>
        <item x="547"/>
        <item x="438"/>
        <item x="1463"/>
        <item x="468"/>
        <item x="469"/>
        <item x="470"/>
        <item x="474"/>
        <item x="476"/>
        <item x="481"/>
        <item x="482"/>
        <item x="494"/>
        <item x="497"/>
        <item x="505"/>
        <item x="506"/>
        <item x="519"/>
        <item x="520"/>
        <item x="531"/>
        <item x="533"/>
        <item x="534"/>
        <item x="536"/>
        <item x="703"/>
        <item x="537"/>
        <item x="542"/>
        <item x="82"/>
        <item x="543"/>
        <item x="559"/>
        <item x="565"/>
        <item x="566"/>
        <item x="85"/>
        <item x="568"/>
        <item x="569"/>
        <item x="593"/>
        <item x="596"/>
        <item x="597"/>
        <item x="606"/>
        <item x="86"/>
        <item x="607"/>
        <item x="614"/>
        <item x="615"/>
        <item x="618"/>
        <item x="619"/>
        <item x="1484"/>
        <item x="643"/>
        <item x="644"/>
        <item x="654"/>
        <item x="645"/>
        <item x="655"/>
        <item x="656"/>
        <item x="1489"/>
        <item x="87"/>
        <item x="90"/>
        <item x="657"/>
        <item x="674"/>
        <item x="91"/>
        <item x="99"/>
        <item x="710"/>
        <item x="711"/>
        <item x="712"/>
        <item x="713"/>
        <item x="720"/>
        <item x="721"/>
        <item x="723"/>
        <item x="724"/>
        <item x="733"/>
        <item x="734"/>
        <item x="1490"/>
        <item x="760"/>
        <item x="761"/>
        <item x="762"/>
        <item x="768"/>
        <item x="769"/>
        <item x="775"/>
        <item x="1497"/>
        <item x="776"/>
        <item x="777"/>
        <item x="778"/>
        <item x="779"/>
        <item x="796"/>
        <item x="100"/>
        <item x="797"/>
        <item x="799"/>
        <item x="800"/>
        <item x="831"/>
        <item x="834"/>
        <item x="835"/>
        <item x="842"/>
        <item x="843"/>
        <item x="847"/>
        <item x="851"/>
        <item x="848"/>
        <item x="871"/>
        <item x="874"/>
        <item x="875"/>
        <item x="883"/>
        <item x="885"/>
        <item x="886"/>
        <item x="616"/>
        <item x="907"/>
        <item x="908"/>
        <item x="909"/>
        <item x="910"/>
        <item x="911"/>
        <item x="918"/>
        <item x="919"/>
        <item x="935"/>
        <item x="958"/>
        <item x="970"/>
        <item x="963"/>
        <item x="965"/>
        <item x="966"/>
        <item x="111"/>
        <item x="1521"/>
        <item x="971"/>
        <item x="112"/>
        <item x="1522"/>
        <item x="1012"/>
        <item x="1013"/>
        <item x="1014"/>
        <item x="1020"/>
        <item x="1021"/>
        <item x="1024"/>
        <item x="1025"/>
        <item x="1055"/>
        <item x="1056"/>
        <item x="113"/>
        <item x="1057"/>
        <item x="1059"/>
        <item x="1060"/>
        <item x="1064"/>
        <item x="1065"/>
        <item x="1083"/>
        <item x="1084"/>
        <item x="1088"/>
        <item x="117"/>
        <item x="1132"/>
        <item x="1138"/>
        <item x="11"/>
        <item x="1139"/>
        <item x="1142"/>
        <item x="1566"/>
        <item x="1576"/>
        <item x="1181"/>
        <item x="1184"/>
        <item x="1185"/>
        <item x="1224"/>
        <item x="1225"/>
        <item x="126"/>
        <item x="1226"/>
        <item x="1227"/>
        <item x="1233"/>
        <item x="1234"/>
        <item x="1235"/>
        <item x="1240"/>
        <item x="1247"/>
        <item x="1248"/>
        <item x="1252"/>
        <item x="127"/>
        <item x="1253"/>
        <item x="128"/>
        <item x="136"/>
        <item x="1597"/>
        <item x="1604"/>
        <item x="1605"/>
        <item x="1610"/>
        <item x="1409"/>
        <item x="1410"/>
        <item x="1639"/>
        <item x="1689"/>
        <item x="1690"/>
        <item x="1759"/>
        <item x="1809"/>
        <item x="1810"/>
        <item x="279"/>
        <item x="53"/>
        <item x="1479"/>
        <item x="1480"/>
        <item x="488"/>
        <item x="79"/>
        <item x="489"/>
        <item x="516"/>
        <item x="517"/>
        <item x="589"/>
        <item x="590"/>
        <item x="632"/>
        <item x="636"/>
        <item x="1513"/>
        <item x="1638"/>
        <item x="757"/>
        <item x="758"/>
        <item x="824"/>
        <item x="829"/>
        <item x="869"/>
        <item x="868"/>
        <item x="1525"/>
        <item x="905"/>
        <item x="956"/>
        <item x="1008"/>
        <item x="1009"/>
        <item x="1052"/>
        <item x="1130"/>
        <item x="1177"/>
        <item x="52"/>
        <item x="1178"/>
        <item x="1220"/>
        <item x="1398"/>
        <item x="146"/>
        <item x="699"/>
        <item x="700"/>
        <item x="1640"/>
        <item x="1641"/>
        <item x="1481"/>
        <item x="1010"/>
        <item x="1011"/>
        <item x="1397"/>
        <item x="1404"/>
        <item x="1616"/>
        <item x="1637"/>
        <item x="1627"/>
        <item x="1676"/>
        <item x="1688"/>
        <item x="1704"/>
        <item x="1433"/>
        <item x="1732"/>
        <item x="1748"/>
        <item x="1786"/>
        <item x="44"/>
        <item x="1808"/>
        <item x="51"/>
        <item x="264"/>
        <item x="70"/>
        <item x="265"/>
        <item x="278"/>
        <item x="364"/>
        <item x="1450"/>
        <item x="384"/>
        <item x="78"/>
        <item x="483"/>
        <item x="1471"/>
        <item x="510"/>
        <item x="570"/>
        <item x="625"/>
        <item x="682"/>
        <item x="691"/>
        <item x="1502"/>
        <item x="740"/>
        <item x="755"/>
        <item x="756"/>
        <item x="103"/>
        <item x="805"/>
        <item x="810"/>
        <item x="853"/>
        <item x="1507"/>
        <item x="888"/>
        <item x="108"/>
        <item x="936"/>
        <item x="979"/>
        <item x="994"/>
        <item x="995"/>
        <item x="1027"/>
        <item x="1051"/>
        <item x="1093"/>
        <item x="1564"/>
        <item x="1129"/>
        <item x="43"/>
        <item x="1151"/>
        <item x="1152"/>
        <item x="1187"/>
        <item x="1218"/>
        <item x="1219"/>
        <item x="1258"/>
        <item x="1581"/>
        <item x="1403"/>
        <item x="137"/>
        <item x="331"/>
        <item x="1469"/>
        <item t="default"/>
      </items>
    </pivotField>
    <pivotField compact="0" outline="0" subtotalTop="0" multipleItemSelectionAllowed="1" showAll="0" includeNewItemsInFilter="1">
      <items count="123">
        <item x="66"/>
        <item x="75"/>
        <item x="74"/>
        <item x="68"/>
        <item x="32"/>
        <item x="71"/>
        <item x="67"/>
        <item x="69"/>
        <item x="73"/>
        <item x="72"/>
        <item x="70"/>
        <item x="13"/>
        <item x="53"/>
        <item x="112"/>
        <item x="87"/>
        <item x="103"/>
        <item x="35"/>
        <item x="34"/>
        <item x="29"/>
        <item x="10"/>
        <item x="39"/>
        <item x="6"/>
        <item x="14"/>
        <item x="92"/>
        <item x="64"/>
        <item x="28"/>
        <item x="36"/>
        <item x="19"/>
        <item x="40"/>
        <item x="89"/>
        <item x="96"/>
        <item x="46"/>
        <item x="91"/>
        <item x="97"/>
        <item x="25"/>
        <item x="24"/>
        <item x="47"/>
        <item x="52"/>
        <item x="85"/>
        <item x="48"/>
        <item x="79"/>
        <item x="81"/>
        <item x="76"/>
        <item x="77"/>
        <item x="78"/>
        <item x="84"/>
        <item x="50"/>
        <item x="7"/>
        <item x="23"/>
        <item x="22"/>
        <item x="5"/>
        <item x="117"/>
        <item x="18"/>
        <item x="49"/>
        <item x="8"/>
        <item x="101"/>
        <item x="62"/>
        <item x="27"/>
        <item x="9"/>
        <item x="38"/>
        <item x="59"/>
        <item x="57"/>
        <item x="44"/>
        <item x="58"/>
        <item x="43"/>
        <item x="42"/>
        <item x="110"/>
        <item x="16"/>
        <item x="17"/>
        <item x="4"/>
        <item x="31"/>
        <item x="55"/>
        <item x="56"/>
        <item x="105"/>
        <item x="109"/>
        <item x="63"/>
        <item x="0"/>
        <item x="2"/>
        <item x="15"/>
        <item x="86"/>
        <item x="111"/>
        <item x="11"/>
        <item x="3"/>
        <item x="116"/>
        <item x="115"/>
        <item x="54"/>
        <item x="30"/>
        <item x="99"/>
        <item x="26"/>
        <item x="12"/>
        <item x="61"/>
        <item x="45"/>
        <item x="33"/>
        <item x="113"/>
        <item x="41"/>
        <item x="60"/>
        <item x="37"/>
        <item x="51"/>
        <item x="98"/>
        <item x="114"/>
        <item x="95"/>
        <item x="102"/>
        <item x="83"/>
        <item x="88"/>
        <item x="20"/>
        <item x="93"/>
        <item x="120"/>
        <item x="119"/>
        <item x="94"/>
        <item x="104"/>
        <item x="21"/>
        <item x="1"/>
        <item x="65"/>
        <item x="100"/>
        <item x="107"/>
        <item x="108"/>
        <item x="106"/>
        <item x="80"/>
        <item x="82"/>
        <item x="118"/>
        <item x="121"/>
        <item x="90"/>
        <item t="default"/>
      </items>
    </pivotField>
    <pivotField dataField="1" compact="0" outline="0" subtotalTop="0" showAll="0" includeNewItemsInFilter="1"/>
    <pivotField compact="0" outline="0" showAll="0" defaultSubtotal="0"/>
    <pivotField compact="0" outline="0" subtotalTop="0" showAll="0" includeNewItemsInFilter="1"/>
    <pivotField compact="0" outline="0" subtotalTop="0" showAll="0" includeNewItemsInFilter="1">
      <items count="13">
        <item x="4"/>
        <item m="1" x="10"/>
        <item m="1" x="9"/>
        <item x="8"/>
        <item x="0"/>
        <item x="2"/>
        <item m="1" x="11"/>
        <item x="7"/>
        <item x="6"/>
        <item x="1"/>
        <item x="5"/>
        <item x="3"/>
        <item t="default"/>
      </items>
    </pivotField>
    <pivotField compact="0" outline="0" subtotalTop="0" showAll="0" includeNewItemsInFilter="1" defaultSubtotal="0">
      <items count="12">
        <item x="9"/>
        <item x="10"/>
        <item x="11"/>
        <item x="0"/>
        <item x="1"/>
        <item x="2"/>
        <item x="3"/>
        <item x="4"/>
        <item x="5"/>
        <item x="6"/>
        <item x="7"/>
        <item x="8"/>
      </items>
    </pivotField>
    <pivotField compact="0" outline="0" multipleItemSelectionAllowed="1" showAll="0" defaultSubtotal="0">
      <items count="4">
        <item m="1" x="2"/>
        <item m="1" x="3"/>
        <item x="0"/>
        <item x="1"/>
      </items>
    </pivotField>
    <pivotField compact="0" outline="0" showAll="0" defaultSubtotal="0">
      <items count="5">
        <item x="0"/>
        <item x="1"/>
        <item x="2"/>
        <item x="3"/>
        <item m="1" x="4"/>
      </items>
    </pivotField>
    <pivotField axis="axisRow" compact="0" outline="0" showAll="0" defaultSubtotal="0">
      <items count="5">
        <item x="3"/>
        <item x="1"/>
        <item x="0"/>
        <item x="4"/>
        <item x="2"/>
      </items>
    </pivotField>
    <pivotField compact="0" outline="0" showAll="0" defaultSubtotal="0">
      <items count="6">
        <item x="1"/>
        <item x="2"/>
        <item x="3"/>
        <item x="4"/>
        <item x="5"/>
        <item x="0"/>
      </items>
    </pivotField>
  </pivotFields>
  <rowFields count="1">
    <field x="12"/>
  </rowFields>
  <rowItems count="6">
    <i>
      <x/>
    </i>
    <i>
      <x v="1"/>
    </i>
    <i>
      <x v="2"/>
    </i>
    <i>
      <x v="3"/>
    </i>
    <i>
      <x v="4"/>
    </i>
    <i t="grand">
      <x/>
    </i>
  </rowItems>
  <colItems count="1">
    <i/>
  </colItems>
  <pageFields count="1">
    <pageField fld="2" hier="-1"/>
  </pageFields>
  <dataFields count="1">
    <dataField name="Sum of QUANTITY" fld="5" baseField="9" baseItem="0"/>
  </dataFields>
  <chartFormats count="10">
    <chartFormat chart="7" format="7" series="1">
      <pivotArea type="data" outline="0" fieldPosition="0"/>
    </chartFormat>
    <chartFormat chart="5" format="5" series="1">
      <pivotArea type="data" outline="0" fieldPosition="0"/>
    </chartFormat>
    <chartFormat chart="4" format="65" series="1">
      <pivotArea type="data" outline="0" fieldPosition="0"/>
    </chartFormat>
    <chartFormat chart="2" format="67" series="1">
      <pivotArea type="data" outline="0" fieldPosition="0"/>
    </chartFormat>
    <chartFormat chart="7" format="8"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4" format="66" series="1">
      <pivotArea type="data" outline="0" fieldPosition="0">
        <references count="1">
          <reference field="4294967294" count="1" selected="0">
            <x v="0"/>
          </reference>
        </references>
      </pivotArea>
    </chartFormat>
    <chartFormat chart="2" format="68"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PUMPING" cacheId="14" dataOnRows="1" applyNumberFormats="0" applyBorderFormats="0" applyFontFormats="0" applyPatternFormats="0" applyAlignmentFormats="0" applyWidthHeightFormats="1" dataCaption="Data" updatedVersion="4" minRefreshableVersion="3" showMemberPropertyTips="0" useAutoFormatting="1" itemPrintTitles="1" createdVersion="3" indent="0" compact="0" compactData="0" gridDropZones="1" chartFormat="9">
  <location ref="A8:B19" firstHeaderRow="2" firstDataRow="2" firstDataCol="1" rowPageCount="1" colPageCount="1"/>
  <pivotFields count="14">
    <pivotField compact="0" outline="0" subtotalTop="0" showAll="0" includeNewItemsInFilter="1"/>
    <pivotField compact="0" outline="0" subtotalTop="0" showAll="0" includeNewItemsInFilter="1">
      <items count="15">
        <item x="0"/>
        <item x="1"/>
        <item x="2"/>
        <item x="3"/>
        <item x="4"/>
        <item x="5"/>
        <item x="6"/>
        <item x="7"/>
        <item x="8"/>
        <item x="9"/>
        <item x="10"/>
        <item x="11"/>
        <item x="12"/>
        <item x="13"/>
        <item t="default"/>
      </items>
    </pivotField>
    <pivotField compact="0" outline="0" subtotalTop="0" showAll="0" includeNewItemsInFilter="1">
      <items count="10">
        <item x="4"/>
        <item x="1"/>
        <item x="5"/>
        <item x="8"/>
        <item x="0"/>
        <item x="7"/>
        <item x="6"/>
        <item x="2"/>
        <item x="3"/>
        <item t="default"/>
      </items>
    </pivotField>
    <pivotField compact="0" outline="0" subtotalTop="0" showAll="0" includeNewItemsInFilter="1">
      <items count="2146">
        <item x="1524"/>
        <item x="1399"/>
        <item x="1629"/>
        <item x="1737"/>
        <item x="1952"/>
        <item x="1043"/>
        <item x="129"/>
        <item x="396"/>
        <item x="2102"/>
        <item x="731"/>
        <item x="791"/>
        <item x="912"/>
        <item x="1102"/>
        <item x="1182"/>
        <item x="1254"/>
        <item x="147"/>
        <item x="1700"/>
        <item x="1784"/>
        <item x="658"/>
        <item x="685"/>
        <item x="153"/>
        <item x="35"/>
        <item x="77"/>
        <item x="1447"/>
        <item x="1584"/>
        <item x="172"/>
        <item x="1693"/>
        <item x="1778"/>
        <item x="237"/>
        <item x="273"/>
        <item x="297"/>
        <item x="321"/>
        <item x="326"/>
        <item x="1951"/>
        <item x="412"/>
        <item x="2075"/>
        <item x="521"/>
        <item x="556"/>
        <item x="620"/>
        <item x="876"/>
        <item x="878"/>
        <item x="1003"/>
        <item x="1032"/>
        <item x="1062"/>
        <item x="1134"/>
        <item x="1188"/>
        <item x="1509"/>
        <item x="1393"/>
        <item x="1750"/>
        <item x="1460"/>
        <item x="291"/>
        <item x="22"/>
        <item x="1923"/>
        <item x="1042"/>
        <item x="18"/>
        <item x="1691"/>
        <item x="730"/>
        <item x="1400"/>
        <item x="1031"/>
        <item x="1422"/>
        <item x="162"/>
        <item x="20"/>
        <item x="161"/>
        <item x="729"/>
        <item x="1840"/>
        <item x="1924"/>
        <item x="1228"/>
        <item x="1190"/>
        <item x="1189"/>
        <item x="1421"/>
        <item x="1194"/>
        <item x="1250"/>
        <item x="1854"/>
        <item x="1260"/>
        <item x="454"/>
        <item x="846"/>
        <item x="414"/>
        <item x="2080"/>
        <item x="2055"/>
        <item x="1942"/>
        <item x="1076"/>
        <item x="920"/>
        <item x="2081"/>
        <item x="1236"/>
        <item x="944"/>
        <item x="1980"/>
        <item x="2060"/>
        <item x="601"/>
        <item x="1839"/>
        <item x="487"/>
        <item x="1852"/>
        <item x="2023"/>
        <item x="1156"/>
        <item x="1904"/>
        <item x="1168"/>
        <item x="1719"/>
        <item x="2042"/>
        <item x="2063"/>
        <item x="1448"/>
        <item x="1905"/>
        <item x="463"/>
        <item x="1157"/>
        <item x="449"/>
        <item x="447"/>
        <item x="1143"/>
        <item x="5"/>
        <item x="2"/>
        <item x="1817"/>
        <item x="1971"/>
        <item x="2046"/>
        <item x="1649"/>
        <item x="1792"/>
        <item x="1805"/>
        <item x="2050"/>
        <item x="1791"/>
        <item x="1029"/>
        <item x="2074"/>
        <item x="422"/>
        <item x="2079"/>
        <item x="190"/>
        <item x="1620"/>
        <item x="1625"/>
        <item x="202"/>
        <item x="203"/>
        <item x="208"/>
        <item x="1686"/>
        <item x="1424"/>
        <item x="217"/>
        <item x="1425"/>
        <item x="1710"/>
        <item x="1729"/>
        <item x="255"/>
        <item x="256"/>
        <item x="260"/>
        <item x="1765"/>
        <item x="1772"/>
        <item x="274"/>
        <item x="275"/>
        <item x="285"/>
        <item x="1436"/>
        <item x="315"/>
        <item x="319"/>
        <item x="1815"/>
        <item x="1821"/>
        <item x="354"/>
        <item x="351"/>
        <item x="1848"/>
        <item x="1849"/>
        <item x="1856"/>
        <item x="380"/>
        <item x="381"/>
        <item x="388"/>
        <item x="1910"/>
        <item x="1911"/>
        <item x="1916"/>
        <item x="395"/>
        <item x="423"/>
        <item x="442"/>
        <item x="1946"/>
        <item x="461"/>
        <item x="471"/>
        <item x="1454"/>
        <item x="1982"/>
        <item x="1983"/>
        <item x="1987"/>
        <item x="501"/>
        <item x="507"/>
        <item x="2043"/>
        <item x="1465"/>
        <item x="538"/>
        <item x="2048"/>
        <item x="541"/>
        <item x="560"/>
        <item x="2064"/>
        <item x="583"/>
        <item x="586"/>
        <item x="2067"/>
        <item x="598"/>
        <item x="2087"/>
        <item x="2098"/>
        <item x="640"/>
        <item x="641"/>
        <item x="648"/>
        <item x="676"/>
        <item x="694"/>
        <item x="695"/>
        <item x="705"/>
        <item x="717"/>
        <item x="718"/>
        <item x="725"/>
        <item x="114"/>
        <item x="781"/>
        <item x="782"/>
        <item x="785"/>
        <item x="122"/>
        <item x="789"/>
        <item x="1495"/>
        <item x="818"/>
        <item x="821"/>
        <item x="826"/>
        <item x="859"/>
        <item x="862"/>
        <item x="884"/>
        <item x="1500"/>
        <item x="921"/>
        <item x="925"/>
        <item x="954"/>
        <item x="960"/>
        <item x="154"/>
        <item x="155"/>
        <item x="987"/>
        <item x="990"/>
        <item x="1034"/>
        <item x="1038"/>
        <item x="165"/>
        <item x="1070"/>
        <item x="1073"/>
        <item x="1104"/>
        <item x="1526"/>
        <item x="1108"/>
        <item x="1114"/>
        <item x="1120"/>
        <item x="1145"/>
        <item x="1149"/>
        <item x="1196"/>
        <item x="1199"/>
        <item x="1217"/>
        <item x="1221"/>
        <item x="1241"/>
        <item x="1587"/>
        <item x="1588"/>
        <item x="1593"/>
        <item x="1401"/>
        <item x="1892"/>
        <item x="549"/>
        <item x="670"/>
        <item x="671"/>
        <item x="1943"/>
        <item x="1367"/>
        <item x="1366"/>
        <item x="1379"/>
        <item x="1288"/>
        <item x="1560"/>
        <item x="1547"/>
        <item x="1553"/>
        <item x="1363"/>
        <item x="1375"/>
        <item x="1382"/>
        <item x="1384"/>
        <item x="1284"/>
        <item x="1300"/>
        <item x="1360"/>
        <item x="1362"/>
        <item x="1876"/>
        <item x="1883"/>
        <item x="2006"/>
        <item x="2133"/>
        <item x="0"/>
        <item x="7"/>
        <item x="1407"/>
        <item x="1549"/>
        <item x="2135"/>
        <item x="2130"/>
        <item x="2131"/>
        <item x="2137"/>
        <item x="1635"/>
        <item x="183"/>
        <item x="191"/>
        <item x="26"/>
        <item x="1681"/>
        <item x="210"/>
        <item x="211"/>
        <item x="29"/>
        <item x="212"/>
        <item x="213"/>
        <item x="1697"/>
        <item x="1698"/>
        <item x="37"/>
        <item x="234"/>
        <item x="235"/>
        <item x="38"/>
        <item x="1740"/>
        <item x="1763"/>
        <item x="1741"/>
        <item x="1755"/>
        <item x="1756"/>
        <item x="262"/>
        <item x="263"/>
        <item x="1341"/>
        <item x="1342"/>
        <item x="287"/>
        <item x="293"/>
        <item x="1780"/>
        <item x="1785"/>
        <item x="1788"/>
        <item x="1349"/>
        <item x="1354"/>
        <item x="1355"/>
        <item x="1542"/>
        <item x="1801"/>
        <item x="1802"/>
        <item x="1312"/>
        <item x="325"/>
        <item x="1543"/>
        <item x="327"/>
        <item x="1318"/>
        <item x="1319"/>
        <item x="1320"/>
        <item x="1825"/>
        <item x="1826"/>
        <item x="1559"/>
        <item x="1323"/>
        <item x="1324"/>
        <item x="1325"/>
        <item x="1264"/>
        <item x="1834"/>
        <item x="1837"/>
        <item x="358"/>
        <item x="359"/>
        <item x="362"/>
        <item x="1274"/>
        <item x="1275"/>
        <item x="1276"/>
        <item x="1561"/>
        <item x="377"/>
        <item x="378"/>
        <item x="1858"/>
        <item x="1888"/>
        <item x="399"/>
        <item x="400"/>
        <item x="401"/>
        <item x="402"/>
        <item x="1443"/>
        <item x="1921"/>
        <item x="60"/>
        <item x="1922"/>
        <item x="424"/>
        <item x="427"/>
        <item x="429"/>
        <item x="1939"/>
        <item x="1940"/>
        <item x="1944"/>
        <item x="448"/>
        <item x="450"/>
        <item x="1357"/>
        <item x="457"/>
        <item x="458"/>
        <item x="1368"/>
        <item x="1962"/>
        <item x="1372"/>
        <item x="473"/>
        <item x="475"/>
        <item x="1380"/>
        <item x="1652"/>
        <item x="491"/>
        <item x="1388"/>
        <item x="1326"/>
        <item x="1327"/>
        <item x="2019"/>
        <item x="2020"/>
        <item x="2024"/>
        <item x="1333"/>
        <item x="512"/>
        <item x="522"/>
        <item x="89"/>
        <item x="1337"/>
        <item x="1277"/>
        <item x="1278"/>
        <item x="1279"/>
        <item x="2039"/>
        <item x="1289"/>
        <item x="1290"/>
        <item x="1291"/>
        <item x="1295"/>
        <item x="563"/>
        <item x="564"/>
        <item x="567"/>
        <item x="2061"/>
        <item x="2062"/>
        <item x="1656"/>
        <item x="1305"/>
        <item x="1306"/>
        <item x="1307"/>
        <item x="2077"/>
        <item x="2078"/>
        <item x="1663"/>
        <item x="612"/>
        <item x="613"/>
        <item x="617"/>
        <item x="1722"/>
        <item x="621"/>
        <item x="2100"/>
        <item x="2101"/>
        <item x="1723"/>
        <item x="2113"/>
        <item x="2116"/>
        <item x="650"/>
        <item x="651"/>
        <item x="1478"/>
        <item x="678"/>
        <item x="727"/>
        <item x="728"/>
        <item x="1491"/>
        <item x="732"/>
        <item x="736"/>
        <item x="1727"/>
        <item x="1721"/>
        <item x="773"/>
        <item x="774"/>
        <item x="787"/>
        <item x="1859"/>
        <item x="807"/>
        <item x="808"/>
        <item x="828"/>
        <item x="832"/>
        <item x="833"/>
        <item x="850"/>
        <item x="855"/>
        <item x="856"/>
        <item x="857"/>
        <item x="1863"/>
        <item x="1864"/>
        <item x="882"/>
        <item x="890"/>
        <item x="1865"/>
        <item x="900"/>
        <item x="901"/>
        <item x="1880"/>
        <item x="939"/>
        <item x="942"/>
        <item x="943"/>
        <item x="962"/>
        <item x="964"/>
        <item x="978"/>
        <item x="1512"/>
        <item x="982"/>
        <item x="985"/>
        <item x="1515"/>
        <item x="1019"/>
        <item x="1023"/>
        <item x="1030"/>
        <item x="1872"/>
        <item x="1331"/>
        <item x="1873"/>
        <item x="1053"/>
        <item x="1063"/>
        <item x="1082"/>
        <item x="167"/>
        <item x="1091"/>
        <item x="1095"/>
        <item x="1875"/>
        <item x="1988"/>
        <item x="1117"/>
        <item x="1118"/>
        <item x="1111"/>
        <item x="1137"/>
        <item x="1140"/>
        <item x="1141"/>
        <item x="1174"/>
        <item x="1183"/>
        <item x="1990"/>
        <item x="1887"/>
        <item x="1214"/>
        <item x="1208"/>
        <item x="1209"/>
        <item x="1210"/>
        <item x="1246"/>
        <item x="1251"/>
        <item x="1574"/>
        <item x="1575"/>
        <item x="2004"/>
        <item x="1997"/>
        <item x="1999"/>
        <item x="2000"/>
        <item x="6"/>
        <item x="13"/>
        <item x="2120"/>
        <item x="2121"/>
        <item x="2015"/>
        <item x="1603"/>
        <item x="1606"/>
        <item x="1607"/>
        <item x="1609"/>
        <item x="1546"/>
        <item x="1533"/>
        <item x="1534"/>
        <item x="1535"/>
        <item x="16"/>
        <item x="17"/>
        <item x="1419"/>
        <item x="1614"/>
        <item x="1615"/>
        <item x="2139"/>
        <item x="2140"/>
        <item x="1420"/>
        <item x="194"/>
        <item x="195"/>
        <item x="1670"/>
        <item x="1673"/>
        <item x="1679"/>
        <item x="1552"/>
        <item x="225"/>
        <item x="226"/>
        <item x="232"/>
        <item x="1730"/>
        <item x="1731"/>
        <item x="1734"/>
        <item x="248"/>
        <item x="251"/>
        <item x="1554"/>
        <item x="276"/>
        <item x="1774"/>
        <item x="1345"/>
        <item x="1346"/>
        <item x="1449"/>
        <item x="306"/>
        <item x="308"/>
        <item x="310"/>
        <item x="311"/>
        <item x="1804"/>
        <item x="1806"/>
        <item x="1807"/>
        <item x="1813"/>
        <item x="1314"/>
        <item x="337"/>
        <item x="340"/>
        <item x="341"/>
        <item x="50"/>
        <item x="1838"/>
        <item x="1841"/>
        <item x="56"/>
        <item x="1842"/>
        <item x="1270"/>
        <item x="1271"/>
        <item x="370"/>
        <item x="373"/>
        <item x="374"/>
        <item x="375"/>
        <item x="1890"/>
        <item x="1891"/>
        <item x="1893"/>
        <item x="1545"/>
        <item x="404"/>
        <item x="1658"/>
        <item x="407"/>
        <item x="408"/>
        <item x="413"/>
        <item x="1659"/>
        <item x="1926"/>
        <item x="1927"/>
        <item x="1929"/>
        <item x="431"/>
        <item x="1660"/>
        <item x="432"/>
        <item x="1451"/>
        <item x="1950"/>
        <item x="452"/>
        <item x="453"/>
        <item x="455"/>
        <item x="1452"/>
        <item x="1364"/>
        <item x="478"/>
        <item x="479"/>
        <item x="480"/>
        <item x="1975"/>
        <item x="1976"/>
        <item x="1979"/>
        <item x="1383"/>
        <item x="495"/>
        <item x="496"/>
        <item x="2036"/>
        <item x="524"/>
        <item x="525"/>
        <item x="526"/>
        <item x="527"/>
        <item x="1283"/>
        <item x="1285"/>
        <item x="555"/>
        <item x="554"/>
        <item x="1661"/>
        <item x="557"/>
        <item x="558"/>
        <item x="2058"/>
        <item x="1299"/>
        <item x="2059"/>
        <item x="1301"/>
        <item x="2070"/>
        <item x="2071"/>
        <item x="604"/>
        <item x="605"/>
        <item x="608"/>
        <item x="628"/>
        <item x="629"/>
        <item x="630"/>
        <item x="1361"/>
        <item x="97"/>
        <item x="2109"/>
        <item x="2110"/>
        <item x="2111"/>
        <item x="98"/>
        <item x="661"/>
        <item x="662"/>
        <item x="663"/>
        <item x="1668"/>
        <item x="689"/>
        <item x="690"/>
        <item x="1487"/>
        <item x="715"/>
        <item x="1488"/>
        <item x="750"/>
        <item x="751"/>
        <item x="754"/>
        <item x="795"/>
        <item x="798"/>
        <item x="801"/>
        <item x="802"/>
        <item x="124"/>
        <item x="130"/>
        <item x="841"/>
        <item x="844"/>
        <item x="845"/>
        <item x="1877"/>
        <item x="867"/>
        <item x="872"/>
        <item x="873"/>
        <item x="927"/>
        <item x="928"/>
        <item x="929"/>
        <item x="1869"/>
        <item x="968"/>
        <item x="969"/>
        <item x="972"/>
        <item x="1000"/>
        <item x="1004"/>
        <item x="1047"/>
        <item x="1048"/>
        <item x="879"/>
        <item x="1086"/>
        <item x="1881"/>
        <item x="1087"/>
        <item x="1089"/>
        <item x="1882"/>
        <item x="173"/>
        <item x="174"/>
        <item x="175"/>
        <item x="1128"/>
        <item x="1135"/>
        <item x="1164"/>
        <item x="1165"/>
        <item x="1569"/>
        <item x="1570"/>
        <item x="1205"/>
        <item x="1206"/>
        <item x="1571"/>
        <item x="1572"/>
        <item x="1239"/>
        <item x="1244"/>
        <item x="2001"/>
        <item x="1993"/>
        <item x="2005"/>
        <item x="2007"/>
        <item x="2008"/>
        <item x="2012"/>
        <item x="2013"/>
        <item x="2124"/>
        <item x="2125"/>
        <item x="2126"/>
        <item x="2134"/>
        <item x="1621"/>
        <item x="1623"/>
        <item x="1624"/>
        <item x="204"/>
        <item x="205"/>
        <item x="1683"/>
        <item x="1685"/>
        <item x="218"/>
        <item x="219"/>
        <item x="220"/>
        <item x="221"/>
        <item x="222"/>
        <item x="1714"/>
        <item x="1715"/>
        <item x="1728"/>
        <item x="1426"/>
        <item x="1430"/>
        <item x="257"/>
        <item x="258"/>
        <item x="259"/>
        <item x="1766"/>
        <item x="1767"/>
        <item x="1768"/>
        <item x="1431"/>
        <item x="283"/>
        <item x="284"/>
        <item x="316"/>
        <item x="317"/>
        <item x="318"/>
        <item x="1818"/>
        <item x="1819"/>
        <item x="1820"/>
        <item x="346"/>
        <item x="347"/>
        <item x="350"/>
        <item x="1850"/>
        <item x="1853"/>
        <item x="1855"/>
        <item x="382"/>
        <item x="383"/>
        <item x="387"/>
        <item x="1912"/>
        <item x="1913"/>
        <item x="1915"/>
        <item x="418"/>
        <item x="419"/>
        <item x="420"/>
        <item x="421"/>
        <item x="443"/>
        <item x="444"/>
        <item x="445"/>
        <item x="462"/>
        <item x="465"/>
        <item x="466"/>
        <item x="1984"/>
        <item x="1985"/>
        <item x="1986"/>
        <item x="1455"/>
        <item x="503"/>
        <item x="504"/>
        <item x="1461"/>
        <item x="2044"/>
        <item x="2047"/>
        <item x="539"/>
        <item x="540"/>
        <item x="2065"/>
        <item x="2066"/>
        <item x="587"/>
        <item x="588"/>
        <item x="595"/>
        <item x="2088"/>
        <item x="2091"/>
        <item x="642"/>
        <item x="646"/>
        <item x="647"/>
        <item x="672"/>
        <item x="673"/>
        <item x="675"/>
        <item x="696"/>
        <item x="704"/>
        <item x="719"/>
        <item x="722"/>
        <item x="735"/>
        <item x="115"/>
        <item x="116"/>
        <item x="783"/>
        <item x="784"/>
        <item x="1496"/>
        <item x="822"/>
        <item x="825"/>
        <item x="1498"/>
        <item x="1499"/>
        <item x="860"/>
        <item x="861"/>
        <item x="877"/>
        <item x="922"/>
        <item x="923"/>
        <item x="955"/>
        <item x="959"/>
        <item x="988"/>
        <item x="989"/>
        <item x="156"/>
        <item x="163"/>
        <item x="1035"/>
        <item x="1036"/>
        <item x="1037"/>
        <item x="164"/>
        <item x="1071"/>
        <item x="1072"/>
        <item x="1519"/>
        <item x="1520"/>
        <item x="1105"/>
        <item x="1106"/>
        <item x="1107"/>
        <item x="1115"/>
        <item x="1119"/>
        <item x="1146"/>
        <item x="1148"/>
        <item x="1167"/>
        <item x="1197"/>
        <item x="1198"/>
        <item x="1222"/>
        <item x="1589"/>
        <item x="1591"/>
        <item x="1592"/>
        <item x="76"/>
        <item x="2094"/>
        <item x="2095"/>
        <item x="2096"/>
        <item x="353"/>
        <item x="365"/>
        <item x="21"/>
        <item x="1531"/>
        <item x="9"/>
        <item x="1548"/>
        <item x="1537"/>
        <item x="2142"/>
        <item x="2143"/>
        <item x="1538"/>
        <item x="1633"/>
        <item x="181"/>
        <item x="1645"/>
        <item x="1669"/>
        <item x="1550"/>
        <item x="200"/>
        <item x="1695"/>
        <item x="1702"/>
        <item x="239"/>
        <item x="246"/>
        <item x="1745"/>
        <item x="1540"/>
        <item x="1753"/>
        <item x="1771"/>
        <item x="270"/>
        <item x="1339"/>
        <item x="40"/>
        <item x="1344"/>
        <item x="1776"/>
        <item x="1779"/>
        <item x="295"/>
        <item x="1556"/>
        <item x="1347"/>
        <item x="1790"/>
        <item x="1351"/>
        <item x="1352"/>
        <item x="1799"/>
        <item x="1557"/>
        <item x="1309"/>
        <item x="1310"/>
        <item x="323"/>
        <item x="1316"/>
        <item x="1823"/>
        <item x="343"/>
        <item x="1321"/>
        <item x="1828"/>
        <item x="1833"/>
        <item x="1266"/>
        <item x="1267"/>
        <item x="1440"/>
        <item x="1269"/>
        <item x="367"/>
        <item x="1272"/>
        <item x="58"/>
        <item x="1898"/>
        <item x="397"/>
        <item x="1902"/>
        <item x="410"/>
        <item x="1919"/>
        <item x="1932"/>
        <item x="1938"/>
        <item x="435"/>
        <item x="68"/>
        <item x="1948"/>
        <item x="1356"/>
        <item x="1359"/>
        <item x="1651"/>
        <item x="1956"/>
        <item x="1365"/>
        <item x="1960"/>
        <item x="1970"/>
        <item x="1370"/>
        <item x="83"/>
        <item x="1374"/>
        <item x="1967"/>
        <item x="1376"/>
        <item x="1377"/>
        <item x="1973"/>
        <item x="1381"/>
        <item x="84"/>
        <item x="1385"/>
        <item x="1386"/>
        <item x="2017"/>
        <item x="1329"/>
        <item x="499"/>
        <item x="2028"/>
        <item x="1335"/>
        <item x="2034"/>
        <item x="1281"/>
        <item x="529"/>
        <item x="1654"/>
        <item x="1287"/>
        <item x="552"/>
        <item x="1293"/>
        <item x="93"/>
        <item x="2057"/>
        <item x="1297"/>
        <item x="574"/>
        <item x="1303"/>
        <item x="2083"/>
        <item x="610"/>
        <item x="623"/>
        <item x="2104"/>
        <item x="2107"/>
        <item x="1476"/>
        <item x="1666"/>
        <item x="659"/>
        <item x="665"/>
        <item x="1724"/>
        <item x="1725"/>
        <item x="680"/>
        <item x="687"/>
        <item x="105"/>
        <item x="706"/>
        <item x="106"/>
        <item x="1720"/>
        <item x="738"/>
        <item x="745"/>
        <item x="764"/>
        <item x="771"/>
        <item x="1493"/>
        <item x="793"/>
        <item x="814"/>
        <item x="1861"/>
        <item x="837"/>
        <item x="839"/>
        <item x="865"/>
        <item x="132"/>
        <item x="893"/>
        <item x="1879"/>
        <item x="898"/>
        <item x="915"/>
        <item x="945"/>
        <item x="932"/>
        <item x="1867"/>
        <item x="934"/>
        <item x="948"/>
        <item x="1510"/>
        <item x="1523"/>
        <item x="953"/>
        <item x="974"/>
        <item x="976"/>
        <item x="1871"/>
        <item x="998"/>
        <item x="1006"/>
        <item x="1017"/>
        <item x="1517"/>
        <item x="1045"/>
        <item x="1067"/>
        <item x="1069"/>
        <item x="1074"/>
        <item x="1080"/>
        <item x="1874"/>
        <item x="1100"/>
        <item x="1103"/>
        <item x="1113"/>
        <item x="1121"/>
        <item x="1126"/>
        <item x="1567"/>
        <item x="1162"/>
        <item x="1885"/>
        <item x="1170"/>
        <item x="1172"/>
        <item x="1192"/>
        <item x="1203"/>
        <item x="1212"/>
        <item x="1992"/>
        <item x="1256"/>
        <item x="2003"/>
        <item x="1995"/>
        <item x="1578"/>
        <item x="2118"/>
        <item x="3"/>
        <item x="2010"/>
        <item x="2123"/>
        <item x="1601"/>
        <item x="2128"/>
        <item x="223"/>
        <item x="1713"/>
        <item x="345"/>
        <item x="417"/>
        <item x="1249"/>
        <item x="182"/>
        <item x="19"/>
        <item x="1530"/>
        <item x="8"/>
        <item x="1532"/>
        <item x="1406"/>
        <item x="1416"/>
        <item x="1536"/>
        <item x="2129"/>
        <item x="2136"/>
        <item x="1619"/>
        <item x="2132"/>
        <item x="2138"/>
        <item x="2141"/>
        <item x="25"/>
        <item x="2144"/>
        <item x="1634"/>
        <item x="1644"/>
        <item x="193"/>
        <item x="199"/>
        <item x="1423"/>
        <item x="1680"/>
        <item x="1682"/>
        <item x="209"/>
        <item x="1551"/>
        <item x="216"/>
        <item x="1696"/>
        <item x="1701"/>
        <item x="1718"/>
        <item x="224"/>
        <item x="233"/>
        <item x="238"/>
        <item x="1539"/>
        <item x="1738"/>
        <item x="1751"/>
        <item x="1739"/>
        <item x="247"/>
        <item x="1744"/>
        <item x="254"/>
        <item x="39"/>
        <item x="1754"/>
        <item x="261"/>
        <item x="269"/>
        <item x="1338"/>
        <item x="1555"/>
        <item x="1340"/>
        <item x="1773"/>
        <item x="1343"/>
        <item x="1775"/>
        <item x="286"/>
        <item x="294"/>
        <item x="1541"/>
        <item x="1348"/>
        <item x="1789"/>
        <item x="1350"/>
        <item x="1353"/>
        <item x="314"/>
        <item x="1800"/>
        <item x="1308"/>
        <item x="1803"/>
        <item x="1311"/>
        <item x="1313"/>
        <item x="1814"/>
        <item x="335"/>
        <item x="1558"/>
        <item x="1315"/>
        <item x="336"/>
        <item x="1317"/>
        <item x="1824"/>
        <item x="342"/>
        <item x="1827"/>
        <item x="1322"/>
        <item x="1544"/>
        <item x="1265"/>
        <item x="357"/>
        <item x="1268"/>
        <item x="366"/>
        <item x="368"/>
        <item x="369"/>
        <item x="1273"/>
        <item x="376"/>
        <item x="1441"/>
        <item x="1459"/>
        <item x="379"/>
        <item x="1857"/>
        <item x="1889"/>
        <item x="1442"/>
        <item x="1897"/>
        <item x="398"/>
        <item x="1903"/>
        <item x="1909"/>
        <item x="403"/>
        <item x="59"/>
        <item x="409"/>
        <item x="1920"/>
        <item x="1925"/>
        <item x="1931"/>
        <item x="428"/>
        <item x="67"/>
        <item x="434"/>
        <item x="1945"/>
        <item x="1650"/>
        <item x="446"/>
        <item x="1949"/>
        <item x="451"/>
        <item x="1358"/>
        <item x="456"/>
        <item x="1955"/>
        <item x="459"/>
        <item x="1369"/>
        <item x="1961"/>
        <item x="1371"/>
        <item x="1373"/>
        <item x="1453"/>
        <item x="472"/>
        <item x="477"/>
        <item x="1378"/>
        <item x="1974"/>
        <item x="1981"/>
        <item x="1387"/>
        <item x="502"/>
        <item x="1328"/>
        <item x="2018"/>
        <item x="88"/>
        <item x="498"/>
        <item x="1330"/>
        <item x="2027"/>
        <item x="1332"/>
        <item x="1334"/>
        <item x="508"/>
        <item x="1336"/>
        <item x="2035"/>
        <item x="1653"/>
        <item x="523"/>
        <item x="2038"/>
        <item x="1280"/>
        <item x="528"/>
        <item x="1282"/>
        <item x="92"/>
        <item x="1286"/>
        <item x="2049"/>
        <item x="1292"/>
        <item x="553"/>
        <item x="1294"/>
        <item x="1655"/>
        <item x="1296"/>
        <item x="562"/>
        <item x="1298"/>
        <item x="573"/>
        <item x="1302"/>
        <item x="1304"/>
        <item x="1662"/>
        <item x="2069"/>
        <item x="2076"/>
        <item x="1657"/>
        <item x="2082"/>
        <item x="611"/>
        <item x="1664"/>
        <item x="2099"/>
        <item x="622"/>
        <item x="2103"/>
        <item x="2108"/>
        <item x="1665"/>
        <item x="2112"/>
        <item x="649"/>
        <item x="1477"/>
        <item x="652"/>
        <item x="660"/>
        <item x="664"/>
        <item x="1667"/>
        <item x="1485"/>
        <item x="677"/>
        <item x="679"/>
        <item x="688"/>
        <item x="693"/>
        <item x="1486"/>
        <item x="726"/>
        <item x="1726"/>
        <item x="737"/>
        <item x="753"/>
        <item x="749"/>
        <item x="1492"/>
        <item x="763"/>
        <item x="772"/>
        <item x="780"/>
        <item x="786"/>
        <item x="788"/>
        <item x="794"/>
        <item x="1860"/>
        <item x="803"/>
        <item x="813"/>
        <item x="324"/>
        <item x="827"/>
        <item x="836"/>
        <item x="1862"/>
        <item x="840"/>
        <item x="849"/>
        <item x="131"/>
        <item x="858"/>
        <item x="866"/>
        <item x="1878"/>
        <item x="880"/>
        <item x="881"/>
        <item x="892"/>
        <item x="899"/>
        <item x="913"/>
        <item x="924"/>
        <item x="914"/>
        <item x="1866"/>
        <item x="946"/>
        <item x="926"/>
        <item x="931"/>
        <item x="938"/>
        <item x="947"/>
        <item x="1868"/>
        <item x="961"/>
        <item x="967"/>
        <item x="1511"/>
        <item x="973"/>
        <item x="977"/>
        <item x="1870"/>
        <item x="986"/>
        <item x="999"/>
        <item x="1005"/>
        <item x="1022"/>
        <item x="1516"/>
        <item x="1018"/>
        <item x="1033"/>
        <item x="1046"/>
        <item x="1049"/>
        <item x="1066"/>
        <item x="166"/>
        <item x="1081"/>
        <item x="1085"/>
        <item x="1090"/>
        <item x="1099"/>
        <item x="171"/>
        <item x="1112"/>
        <item x="1989"/>
        <item x="1127"/>
        <item x="1136"/>
        <item x="1884"/>
        <item x="1144"/>
        <item x="1568"/>
        <item x="1163"/>
        <item x="1169"/>
        <item x="1173"/>
        <item x="1886"/>
        <item x="1191"/>
        <item x="1204"/>
        <item x="1207"/>
        <item x="1211"/>
        <item x="1991"/>
        <item x="1238"/>
        <item x="1245"/>
        <item x="1255"/>
        <item x="1573"/>
        <item x="2002"/>
        <item x="1994"/>
        <item x="1577"/>
        <item x="1996"/>
        <item x="1998"/>
        <item x="2117"/>
        <item x="4"/>
        <item x="2009"/>
        <item x="2119"/>
        <item x="2011"/>
        <item x="2122"/>
        <item x="2014"/>
        <item x="1602"/>
        <item x="2127"/>
        <item x="1613"/>
        <item x="1626"/>
        <item x="548"/>
        <item x="545"/>
        <item x="546"/>
        <item x="1242"/>
        <item x="1243"/>
        <item x="1215"/>
        <item x="1216"/>
        <item x="1468"/>
        <item x="23"/>
        <item x="1414"/>
        <item x="1391"/>
        <item x="10"/>
        <item x="15"/>
        <item x="1389"/>
        <item x="24"/>
        <item x="1630"/>
        <item x="186"/>
        <item x="1632"/>
        <item x="180"/>
        <item x="1646"/>
        <item x="201"/>
        <item x="1044"/>
        <item x="1687"/>
        <item x="1694"/>
        <item x="1703"/>
        <item x="1709"/>
        <item x="240"/>
        <item x="243"/>
        <item x="1746"/>
        <item x="1752"/>
        <item x="271"/>
        <item x="1777"/>
        <item x="41"/>
        <item x="296"/>
        <item x="305"/>
        <item x="1793"/>
        <item x="1797"/>
        <item x="1798"/>
        <item x="1908"/>
        <item x="1437"/>
        <item x="320"/>
        <item x="334"/>
        <item x="47"/>
        <item x="1822"/>
        <item x="344"/>
        <item x="1439"/>
        <item x="1829"/>
        <item x="1832"/>
        <item x="352"/>
        <item x="356"/>
        <item x="1845"/>
        <item x="1847"/>
        <item x="57"/>
        <item x="1914"/>
        <item x="389"/>
        <item x="392"/>
        <item x="1899"/>
        <item x="1917"/>
        <item x="411"/>
        <item x="415"/>
        <item x="416"/>
        <item x="1933"/>
        <item x="1937"/>
        <item x="436"/>
        <item x="441"/>
        <item x="1947"/>
        <item x="69"/>
        <item x="460"/>
        <item x="464"/>
        <item x="1968"/>
        <item x="1972"/>
        <item x="2016"/>
        <item x="500"/>
        <item x="2029"/>
        <item x="2031"/>
        <item x="530"/>
        <item x="544"/>
        <item x="535"/>
        <item x="561"/>
        <item x="550"/>
        <item x="551"/>
        <item x="2051"/>
        <item x="1466"/>
        <item x="2056"/>
        <item x="575"/>
        <item x="94"/>
        <item x="580"/>
        <item x="599"/>
        <item x="600"/>
        <item x="1474"/>
        <item x="603"/>
        <item x="2084"/>
        <item x="609"/>
        <item x="2097"/>
        <item x="2086"/>
        <item x="96"/>
        <item x="624"/>
        <item x="2105"/>
        <item x="631"/>
        <item x="633"/>
        <item x="635"/>
        <item x="639"/>
        <item x="653"/>
        <item x="101"/>
        <item x="666"/>
        <item x="669"/>
        <item x="102"/>
        <item x="681"/>
        <item x="707"/>
        <item x="709"/>
        <item x="714"/>
        <item x="716"/>
        <item x="739"/>
        <item x="743"/>
        <item x="744"/>
        <item x="765"/>
        <item x="770"/>
        <item x="1494"/>
        <item x="790"/>
        <item x="792"/>
        <item x="123"/>
        <item x="815"/>
        <item x="817"/>
        <item x="838"/>
        <item x="863"/>
        <item x="930"/>
        <item x="894"/>
        <item x="897"/>
        <item x="133"/>
        <item x="916"/>
        <item x="917"/>
        <item x="981"/>
        <item x="933"/>
        <item x="135"/>
        <item x="949"/>
        <item x="950"/>
        <item x="139"/>
        <item x="952"/>
        <item x="34"/>
        <item x="975"/>
        <item x="991"/>
        <item x="992"/>
        <item x="997"/>
        <item x="1007"/>
        <item x="1061"/>
        <item x="1016"/>
        <item x="1039"/>
        <item x="1040"/>
        <item x="1058"/>
        <item x="1068"/>
        <item x="1075"/>
        <item x="1077"/>
        <item x="1079"/>
        <item x="1101"/>
        <item x="1109"/>
        <item x="1125"/>
        <item x="1527"/>
        <item x="1133"/>
        <item x="1563"/>
        <item x="1122"/>
        <item x="1124"/>
        <item x="176"/>
        <item x="1150"/>
        <item x="1161"/>
        <item x="1171"/>
        <item x="178"/>
        <item x="1195"/>
        <item x="1200"/>
        <item x="1202"/>
        <item x="1213"/>
        <item x="1229"/>
        <item x="1230"/>
        <item x="1232"/>
        <item x="1257"/>
        <item x="1262"/>
        <item x="1579"/>
        <item x="1429"/>
        <item x="1402"/>
        <item x="30"/>
        <item x="31"/>
        <item x="1"/>
        <item x="1594"/>
        <item x="192"/>
        <item x="1600"/>
        <item x="1237"/>
        <item x="1415"/>
        <item x="14"/>
        <item x="1631"/>
        <item x="189"/>
        <item x="1692"/>
        <item x="1708"/>
        <item x="241"/>
        <item x="242"/>
        <item x="1747"/>
        <item x="298"/>
        <item x="299"/>
        <item x="1794"/>
        <item x="46"/>
        <item x="322"/>
        <item x="1390"/>
        <item x="1438"/>
        <item x="1830"/>
        <item x="355"/>
        <item x="1846"/>
        <item x="391"/>
        <item x="1918"/>
        <item x="1936"/>
        <item x="1957"/>
        <item x="1969"/>
        <item x="2030"/>
        <item x="532"/>
        <item x="2052"/>
        <item x="579"/>
        <item x="1470"/>
        <item x="594"/>
        <item x="602"/>
        <item x="95"/>
        <item x="2085"/>
        <item x="2106"/>
        <item x="634"/>
        <item x="667"/>
        <item x="668"/>
        <item x="708"/>
        <item x="766"/>
        <item x="767"/>
        <item x="816"/>
        <item x="896"/>
        <item x="134"/>
        <item x="170"/>
        <item x="951"/>
        <item x="993"/>
        <item x="1015"/>
        <item x="1041"/>
        <item x="1078"/>
        <item x="1562"/>
        <item x="1123"/>
        <item x="1158"/>
        <item x="177"/>
        <item x="1201"/>
        <item x="1231"/>
        <item x="1261"/>
        <item x="1598"/>
        <item x="1599"/>
        <item x="486"/>
        <item x="1467"/>
        <item x="302"/>
        <item x="303"/>
        <item x="304"/>
        <item x="330"/>
        <item x="1464"/>
        <item x="1648"/>
        <item x="906"/>
        <item x="1412"/>
        <item x="149"/>
        <item x="148"/>
        <item x="1612"/>
        <item x="1675"/>
        <item x="1705"/>
        <item x="1706"/>
        <item x="1760"/>
        <item x="1761"/>
        <item x="1781"/>
        <item x="1432"/>
        <item x="42"/>
        <item x="1811"/>
        <item x="1894"/>
        <item x="1895"/>
        <item x="280"/>
        <item x="281"/>
        <item x="54"/>
        <item x="1934"/>
        <item x="1941"/>
        <item x="1456"/>
        <item x="1457"/>
        <item x="385"/>
        <item x="386"/>
        <item x="80"/>
        <item x="467"/>
        <item x="492"/>
        <item x="493"/>
        <item x="509"/>
        <item x="518"/>
        <item x="1482"/>
        <item x="81"/>
        <item x="591"/>
        <item x="592"/>
        <item x="1483"/>
        <item x="638"/>
        <item x="637"/>
        <item x="759"/>
        <item x="804"/>
        <item x="830"/>
        <item x="1501"/>
        <item x="1514"/>
        <item x="852"/>
        <item x="870"/>
        <item x="887"/>
        <item x="957"/>
        <item x="1518"/>
        <item x="109"/>
        <item x="110"/>
        <item x="1026"/>
        <item x="1054"/>
        <item x="1528"/>
        <item x="1565"/>
        <item x="1092"/>
        <item x="1131"/>
        <item x="118"/>
        <item x="1147"/>
        <item x="1179"/>
        <item x="1180"/>
        <item x="1186"/>
        <item x="125"/>
        <item x="1223"/>
        <item x="1580"/>
        <item x="1608"/>
        <item x="1595"/>
        <item x="1411"/>
        <item x="1596"/>
        <item x="701"/>
        <item x="702"/>
        <item x="1394"/>
        <item x="1395"/>
        <item x="1396"/>
        <item x="1434"/>
        <item x="1392"/>
        <item x="1618"/>
        <item x="1622"/>
        <item x="1678"/>
        <item x="1684"/>
        <item x="1699"/>
        <item x="45"/>
        <item x="1733"/>
        <item x="1735"/>
        <item x="1736"/>
        <item x="1742"/>
        <item x="1743"/>
        <item x="1787"/>
        <item x="1795"/>
        <item x="1796"/>
        <item x="1435"/>
        <item x="1445"/>
        <item x="227"/>
        <item x="228"/>
        <item x="229"/>
        <item x="230"/>
        <item x="231"/>
        <item x="236"/>
        <item x="48"/>
        <item x="49"/>
        <item x="266"/>
        <item x="267"/>
        <item x="268"/>
        <item x="1444"/>
        <item x="1446"/>
        <item x="363"/>
        <item x="371"/>
        <item x="372"/>
        <item x="439"/>
        <item x="440"/>
        <item x="511"/>
        <item x="513"/>
        <item x="514"/>
        <item x="515"/>
        <item x="578"/>
        <item x="581"/>
        <item x="582"/>
        <item x="584"/>
        <item x="1503"/>
        <item x="585"/>
        <item x="626"/>
        <item x="627"/>
        <item x="683"/>
        <item x="684"/>
        <item x="686"/>
        <item x="742"/>
        <item x="741"/>
        <item x="746"/>
        <item x="747"/>
        <item x="748"/>
        <item x="752"/>
        <item x="811"/>
        <item x="812"/>
        <item x="1504"/>
        <item x="1505"/>
        <item x="819"/>
        <item x="820"/>
        <item x="823"/>
        <item x="854"/>
        <item x="864"/>
        <item x="1506"/>
        <item x="889"/>
        <item x="891"/>
        <item x="895"/>
        <item x="941"/>
        <item x="937"/>
        <item x="940"/>
        <item x="983"/>
        <item x="980"/>
        <item x="984"/>
        <item x="1529"/>
        <item x="1028"/>
        <item x="1050"/>
        <item x="1097"/>
        <item x="120"/>
        <item x="1098"/>
        <item x="1110"/>
        <item x="119"/>
        <item x="1116"/>
        <item x="121"/>
        <item x="1166"/>
        <item x="1175"/>
        <item x="1176"/>
        <item x="1193"/>
        <item x="1259"/>
        <item x="1263"/>
        <item x="1590"/>
        <item x="138"/>
        <item x="140"/>
        <item x="1617"/>
        <item x="1677"/>
        <item x="143"/>
        <item x="144"/>
        <item x="141"/>
        <item x="142"/>
        <item x="145"/>
        <item x="1418"/>
        <item x="1405"/>
        <item x="1628"/>
        <item x="1636"/>
        <item x="1749"/>
        <item x="1757"/>
        <item x="1758"/>
        <item x="272"/>
        <item x="277"/>
        <item x="71"/>
        <item x="72"/>
        <item x="73"/>
        <item x="1475"/>
        <item x="1472"/>
        <item x="484"/>
        <item x="485"/>
        <item x="490"/>
        <item x="74"/>
        <item x="1473"/>
        <item x="75"/>
        <item x="571"/>
        <item x="572"/>
        <item x="576"/>
        <item x="577"/>
        <item x="692"/>
        <item x="697"/>
        <item x="698"/>
        <item x="806"/>
        <item x="809"/>
        <item x="104"/>
        <item x="902"/>
        <item x="1508"/>
        <item x="903"/>
        <item x="904"/>
        <item x="107"/>
        <item x="1001"/>
        <item x="996"/>
        <item x="1002"/>
        <item x="1096"/>
        <item x="1094"/>
        <item x="1153"/>
        <item x="1154"/>
        <item x="1155"/>
        <item x="1159"/>
        <item x="1160"/>
        <item x="1582"/>
        <item x="1583"/>
        <item x="1585"/>
        <item x="1586"/>
        <item x="1408"/>
        <item x="12"/>
        <item x="27"/>
        <item x="28"/>
        <item x="32"/>
        <item x="150"/>
        <item x="151"/>
        <item x="1611"/>
        <item x="152"/>
        <item x="157"/>
        <item x="158"/>
        <item x="159"/>
        <item x="1413"/>
        <item x="1417"/>
        <item x="160"/>
        <item x="168"/>
        <item x="169"/>
        <item x="1642"/>
        <item x="1643"/>
        <item x="33"/>
        <item x="179"/>
        <item x="1647"/>
        <item x="1671"/>
        <item x="1672"/>
        <item x="1674"/>
        <item x="1427"/>
        <item x="1707"/>
        <item x="1711"/>
        <item x="184"/>
        <item x="1712"/>
        <item x="1716"/>
        <item x="36"/>
        <item x="1717"/>
        <item x="185"/>
        <item x="187"/>
        <item x="188"/>
        <item x="1762"/>
        <item x="1764"/>
        <item x="196"/>
        <item x="1769"/>
        <item x="197"/>
        <item x="1770"/>
        <item x="1428"/>
        <item x="198"/>
        <item x="206"/>
        <item x="1782"/>
        <item x="1783"/>
        <item x="207"/>
        <item x="214"/>
        <item x="215"/>
        <item x="244"/>
        <item x="1812"/>
        <item x="1816"/>
        <item x="1831"/>
        <item x="1835"/>
        <item x="1836"/>
        <item x="1843"/>
        <item x="245"/>
        <item x="249"/>
        <item x="1844"/>
        <item x="1851"/>
        <item x="250"/>
        <item x="252"/>
        <item x="253"/>
        <item x="1896"/>
        <item x="1900"/>
        <item x="1901"/>
        <item x="1906"/>
        <item x="1907"/>
        <item x="1928"/>
        <item x="1930"/>
        <item x="288"/>
        <item x="289"/>
        <item x="282"/>
        <item x="290"/>
        <item x="292"/>
        <item x="300"/>
        <item x="1935"/>
        <item x="301"/>
        <item x="1953"/>
        <item x="307"/>
        <item x="55"/>
        <item x="309"/>
        <item x="312"/>
        <item x="61"/>
        <item x="313"/>
        <item x="328"/>
        <item x="1954"/>
        <item x="1958"/>
        <item x="1959"/>
        <item x="1963"/>
        <item x="1964"/>
        <item x="1965"/>
        <item x="329"/>
        <item x="332"/>
        <item x="1966"/>
        <item x="1977"/>
        <item x="333"/>
        <item x="338"/>
        <item x="1978"/>
        <item x="2021"/>
        <item x="339"/>
        <item x="348"/>
        <item x="2022"/>
        <item x="2025"/>
        <item x="62"/>
        <item x="2026"/>
        <item x="2032"/>
        <item x="349"/>
        <item x="360"/>
        <item x="2033"/>
        <item x="2037"/>
        <item x="2040"/>
        <item x="2041"/>
        <item x="63"/>
        <item x="2045"/>
        <item x="2053"/>
        <item x="361"/>
        <item x="2054"/>
        <item x="64"/>
        <item x="65"/>
        <item x="2068"/>
        <item x="2072"/>
        <item x="2073"/>
        <item x="2089"/>
        <item x="1458"/>
        <item x="1462"/>
        <item x="2090"/>
        <item x="2092"/>
        <item x="390"/>
        <item x="393"/>
        <item x="2093"/>
        <item x="2114"/>
        <item x="394"/>
        <item x="405"/>
        <item x="2115"/>
        <item x="406"/>
        <item x="425"/>
        <item x="433"/>
        <item x="426"/>
        <item x="66"/>
        <item x="430"/>
        <item x="437"/>
        <item x="547"/>
        <item x="438"/>
        <item x="1463"/>
        <item x="468"/>
        <item x="469"/>
        <item x="470"/>
        <item x="474"/>
        <item x="476"/>
        <item x="481"/>
        <item x="482"/>
        <item x="494"/>
        <item x="497"/>
        <item x="505"/>
        <item x="506"/>
        <item x="519"/>
        <item x="520"/>
        <item x="531"/>
        <item x="533"/>
        <item x="534"/>
        <item x="536"/>
        <item x="703"/>
        <item x="537"/>
        <item x="542"/>
        <item x="82"/>
        <item x="543"/>
        <item x="559"/>
        <item x="565"/>
        <item x="566"/>
        <item x="85"/>
        <item x="568"/>
        <item x="569"/>
        <item x="593"/>
        <item x="596"/>
        <item x="597"/>
        <item x="606"/>
        <item x="86"/>
        <item x="607"/>
        <item x="614"/>
        <item x="615"/>
        <item x="618"/>
        <item x="619"/>
        <item x="1484"/>
        <item x="643"/>
        <item x="644"/>
        <item x="654"/>
        <item x="645"/>
        <item x="655"/>
        <item x="656"/>
        <item x="1489"/>
        <item x="87"/>
        <item x="90"/>
        <item x="657"/>
        <item x="674"/>
        <item x="91"/>
        <item x="99"/>
        <item x="710"/>
        <item x="711"/>
        <item x="712"/>
        <item x="713"/>
        <item x="720"/>
        <item x="721"/>
        <item x="723"/>
        <item x="724"/>
        <item x="733"/>
        <item x="734"/>
        <item x="1490"/>
        <item x="760"/>
        <item x="761"/>
        <item x="762"/>
        <item x="768"/>
        <item x="769"/>
        <item x="775"/>
        <item x="1497"/>
        <item x="776"/>
        <item x="777"/>
        <item x="778"/>
        <item x="779"/>
        <item x="796"/>
        <item x="100"/>
        <item x="797"/>
        <item x="799"/>
        <item x="800"/>
        <item x="831"/>
        <item x="834"/>
        <item x="835"/>
        <item x="842"/>
        <item x="843"/>
        <item x="847"/>
        <item x="851"/>
        <item x="848"/>
        <item x="871"/>
        <item x="874"/>
        <item x="875"/>
        <item x="883"/>
        <item x="885"/>
        <item x="886"/>
        <item x="616"/>
        <item x="907"/>
        <item x="908"/>
        <item x="909"/>
        <item x="910"/>
        <item x="911"/>
        <item x="918"/>
        <item x="919"/>
        <item x="935"/>
        <item x="958"/>
        <item x="970"/>
        <item x="963"/>
        <item x="965"/>
        <item x="966"/>
        <item x="111"/>
        <item x="1521"/>
        <item x="971"/>
        <item x="112"/>
        <item x="1522"/>
        <item x="1012"/>
        <item x="1013"/>
        <item x="1014"/>
        <item x="1020"/>
        <item x="1021"/>
        <item x="1024"/>
        <item x="1025"/>
        <item x="1055"/>
        <item x="1056"/>
        <item x="113"/>
        <item x="1057"/>
        <item x="1059"/>
        <item x="1060"/>
        <item x="1064"/>
        <item x="1065"/>
        <item x="1083"/>
        <item x="1084"/>
        <item x="1088"/>
        <item x="117"/>
        <item x="1132"/>
        <item x="1138"/>
        <item x="11"/>
        <item x="1139"/>
        <item x="1142"/>
        <item x="1566"/>
        <item x="1576"/>
        <item x="1181"/>
        <item x="1184"/>
        <item x="1185"/>
        <item x="1224"/>
        <item x="1225"/>
        <item x="126"/>
        <item x="1226"/>
        <item x="1227"/>
        <item x="1233"/>
        <item x="1234"/>
        <item x="1235"/>
        <item x="1240"/>
        <item x="1247"/>
        <item x="1248"/>
        <item x="1252"/>
        <item x="127"/>
        <item x="1253"/>
        <item x="128"/>
        <item x="136"/>
        <item x="1597"/>
        <item x="1604"/>
        <item x="1605"/>
        <item x="1610"/>
        <item x="1409"/>
        <item x="1410"/>
        <item x="1639"/>
        <item x="1689"/>
        <item x="1690"/>
        <item x="1759"/>
        <item x="1809"/>
        <item x="1810"/>
        <item x="279"/>
        <item x="53"/>
        <item x="1479"/>
        <item x="1480"/>
        <item x="488"/>
        <item x="79"/>
        <item x="489"/>
        <item x="516"/>
        <item x="517"/>
        <item x="589"/>
        <item x="590"/>
        <item x="632"/>
        <item x="636"/>
        <item x="1513"/>
        <item x="1638"/>
        <item x="757"/>
        <item x="758"/>
        <item x="824"/>
        <item x="829"/>
        <item x="869"/>
        <item x="868"/>
        <item x="1525"/>
        <item x="905"/>
        <item x="956"/>
        <item x="1008"/>
        <item x="1009"/>
        <item x="1052"/>
        <item x="1130"/>
        <item x="1177"/>
        <item x="52"/>
        <item x="1178"/>
        <item x="1220"/>
        <item x="1398"/>
        <item x="146"/>
        <item x="699"/>
        <item x="700"/>
        <item x="1640"/>
        <item x="1641"/>
        <item x="1481"/>
        <item x="1010"/>
        <item x="1011"/>
        <item x="1397"/>
        <item x="1404"/>
        <item x="1616"/>
        <item x="1637"/>
        <item x="1627"/>
        <item x="1676"/>
        <item x="1688"/>
        <item x="1704"/>
        <item x="1433"/>
        <item x="1732"/>
        <item x="1748"/>
        <item x="1786"/>
        <item x="44"/>
        <item x="1808"/>
        <item x="51"/>
        <item x="264"/>
        <item x="70"/>
        <item x="265"/>
        <item x="278"/>
        <item x="364"/>
        <item x="1450"/>
        <item x="384"/>
        <item x="78"/>
        <item x="483"/>
        <item x="1471"/>
        <item x="510"/>
        <item x="570"/>
        <item x="625"/>
        <item x="682"/>
        <item x="691"/>
        <item x="1502"/>
        <item x="740"/>
        <item x="755"/>
        <item x="756"/>
        <item x="103"/>
        <item x="805"/>
        <item x="810"/>
        <item x="853"/>
        <item x="1507"/>
        <item x="888"/>
        <item x="108"/>
        <item x="936"/>
        <item x="979"/>
        <item x="994"/>
        <item x="995"/>
        <item x="1027"/>
        <item x="1051"/>
        <item x="1093"/>
        <item x="1564"/>
        <item x="1129"/>
        <item x="43"/>
        <item x="1151"/>
        <item x="1152"/>
        <item x="1187"/>
        <item x="1218"/>
        <item x="1219"/>
        <item x="1258"/>
        <item x="1581"/>
        <item x="1403"/>
        <item x="137"/>
        <item x="331"/>
        <item x="1469"/>
        <item t="default"/>
      </items>
    </pivotField>
    <pivotField compact="0" outline="0" subtotalTop="0" multipleItemSelectionAllowed="1" showAll="0" includeNewItemsInFilter="1">
      <items count="123">
        <item x="66"/>
        <item x="75"/>
        <item x="74"/>
        <item x="68"/>
        <item x="32"/>
        <item x="71"/>
        <item x="67"/>
        <item x="69"/>
        <item x="73"/>
        <item x="72"/>
        <item x="70"/>
        <item x="13"/>
        <item x="53"/>
        <item x="112"/>
        <item x="87"/>
        <item x="103"/>
        <item x="35"/>
        <item x="34"/>
        <item x="29"/>
        <item x="10"/>
        <item x="39"/>
        <item x="6"/>
        <item x="14"/>
        <item x="92"/>
        <item x="64"/>
        <item x="28"/>
        <item x="36"/>
        <item x="19"/>
        <item x="40"/>
        <item x="89"/>
        <item x="96"/>
        <item x="46"/>
        <item x="91"/>
        <item x="97"/>
        <item x="25"/>
        <item x="24"/>
        <item x="47"/>
        <item x="52"/>
        <item x="85"/>
        <item x="48"/>
        <item x="79"/>
        <item x="81"/>
        <item x="76"/>
        <item x="77"/>
        <item x="78"/>
        <item x="84"/>
        <item x="50"/>
        <item x="7"/>
        <item x="23"/>
        <item x="22"/>
        <item x="5"/>
        <item x="117"/>
        <item x="18"/>
        <item x="49"/>
        <item x="8"/>
        <item x="101"/>
        <item x="62"/>
        <item x="27"/>
        <item x="9"/>
        <item x="38"/>
        <item x="59"/>
        <item x="57"/>
        <item x="44"/>
        <item x="58"/>
        <item x="43"/>
        <item x="42"/>
        <item x="110"/>
        <item x="16"/>
        <item x="17"/>
        <item x="4"/>
        <item x="31"/>
        <item x="55"/>
        <item x="56"/>
        <item x="105"/>
        <item x="109"/>
        <item x="63"/>
        <item x="0"/>
        <item x="2"/>
        <item x="15"/>
        <item x="86"/>
        <item x="111"/>
        <item x="11"/>
        <item x="3"/>
        <item x="116"/>
        <item x="115"/>
        <item x="54"/>
        <item x="30"/>
        <item x="99"/>
        <item x="26"/>
        <item x="12"/>
        <item x="61"/>
        <item x="45"/>
        <item x="33"/>
        <item x="113"/>
        <item x="41"/>
        <item x="60"/>
        <item x="37"/>
        <item x="51"/>
        <item x="98"/>
        <item x="114"/>
        <item x="95"/>
        <item x="102"/>
        <item x="83"/>
        <item x="88"/>
        <item x="20"/>
        <item x="93"/>
        <item x="120"/>
        <item x="119"/>
        <item x="94"/>
        <item x="104"/>
        <item x="21"/>
        <item x="1"/>
        <item x="65"/>
        <item x="100"/>
        <item x="107"/>
        <item x="108"/>
        <item x="106"/>
        <item x="80"/>
        <item x="82"/>
        <item x="118"/>
        <item x="121"/>
        <item x="90"/>
        <item t="default"/>
      </items>
    </pivotField>
    <pivotField dataField="1" compact="0" outline="0" subtotalTop="0" showAll="0" includeNewItemsInFilter="1"/>
    <pivotField compact="0" outline="0" showAll="0" defaultSubtotal="0"/>
    <pivotField compact="0" outline="0" subtotalTop="0" showAll="0" includeNewItemsInFilter="1"/>
    <pivotField axis="axisRow" compact="0" outline="0" subtotalTop="0" showAll="0" includeNewItemsInFilter="1">
      <items count="13">
        <item x="4"/>
        <item x="8"/>
        <item x="0"/>
        <item x="2"/>
        <item m="1" x="11"/>
        <item x="7"/>
        <item x="6"/>
        <item x="1"/>
        <item x="5"/>
        <item x="3"/>
        <item m="1" x="10"/>
        <item m="1" x="9"/>
        <item t="default"/>
      </items>
    </pivotField>
    <pivotField compact="0" outline="0" subtotalTop="0" showAll="0" includeNewItemsInFilter="1" defaultSubtotal="0">
      <items count="12">
        <item x="9"/>
        <item x="10"/>
        <item x="11"/>
        <item x="0"/>
        <item x="1"/>
        <item x="2"/>
        <item x="3"/>
        <item x="4"/>
        <item x="5"/>
        <item x="6"/>
        <item x="7"/>
        <item x="8"/>
      </items>
    </pivotField>
    <pivotField compact="0" outline="0" multipleItemSelectionAllowed="1" showAll="0" defaultSubtotal="0">
      <items count="4">
        <item m="1" x="2"/>
        <item m="1" x="3"/>
        <item x="0"/>
        <item x="1"/>
      </items>
    </pivotField>
    <pivotField compact="0" outline="0" showAll="0" defaultSubtotal="0">
      <items count="5">
        <item x="0"/>
        <item x="1"/>
        <item x="2"/>
        <item x="3"/>
        <item m="1" x="4"/>
      </items>
    </pivotField>
    <pivotField axis="axisPage" compact="0" outline="0" multipleItemSelectionAllowed="1" showAll="0" defaultSubtotal="0">
      <items count="5">
        <item x="3"/>
        <item x="1"/>
        <item x="0"/>
        <item x="4"/>
        <item x="2"/>
      </items>
    </pivotField>
    <pivotField compact="0" outline="0" showAll="0" defaultSubtotal="0">
      <items count="6">
        <item x="1"/>
        <item x="2"/>
        <item x="3"/>
        <item x="4"/>
        <item x="5"/>
        <item x="0"/>
      </items>
    </pivotField>
  </pivotFields>
  <rowFields count="1">
    <field x="8"/>
  </rowFields>
  <rowItems count="10">
    <i>
      <x/>
    </i>
    <i>
      <x v="1"/>
    </i>
    <i>
      <x v="2"/>
    </i>
    <i>
      <x v="3"/>
    </i>
    <i>
      <x v="5"/>
    </i>
    <i>
      <x v="6"/>
    </i>
    <i>
      <x v="7"/>
    </i>
    <i>
      <x v="8"/>
    </i>
    <i>
      <x v="9"/>
    </i>
    <i t="grand">
      <x/>
    </i>
  </rowItems>
  <colItems count="1">
    <i/>
  </colItems>
  <pageFields count="1">
    <pageField fld="12" hier="-1"/>
  </pageFields>
  <dataFields count="1">
    <dataField name="Sum of QUANTITY" fld="5" baseField="9" baseItem="0"/>
  </dataFields>
  <chartFormats count="6">
    <chartFormat chart="5" format="5" series="1">
      <pivotArea type="data" outline="0" fieldPosition="0"/>
    </chartFormat>
    <chartFormat chart="4" format="65" series="1">
      <pivotArea type="data" outline="0" fieldPosition="0"/>
    </chartFormat>
    <chartFormat chart="2" format="67" series="1">
      <pivotArea type="data" outline="0" fieldPosition="0"/>
    </chartFormat>
    <chartFormat chart="5" format="6" series="1">
      <pivotArea type="data" outline="0" fieldPosition="0">
        <references count="1">
          <reference field="4294967294" count="1" selected="0">
            <x v="0"/>
          </reference>
        </references>
      </pivotArea>
    </chartFormat>
    <chartFormat chart="4" format="66" series="1">
      <pivotArea type="data" outline="0" fieldPosition="0">
        <references count="1">
          <reference field="4294967294" count="1" selected="0">
            <x v="0"/>
          </reference>
        </references>
      </pivotArea>
    </chartFormat>
    <chartFormat chart="2" format="68"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4" cacheId="14" dataOnRows="1" applyNumberFormats="0" applyBorderFormats="0" applyFontFormats="0" applyPatternFormats="0" applyAlignmentFormats="0" applyWidthHeightFormats="1" dataCaption="Data" updatedVersion="4" minRefreshableVersion="3" showMemberPropertyTips="0" itemPrintTitles="1" createdVersion="3" indent="0" compact="0" compactData="0" gridDropZones="1" chartFormat="16">
  <location ref="N58:O69" firstHeaderRow="2" firstDataRow="2" firstDataCol="1"/>
  <pivotFields count="14">
    <pivotField compact="0" outline="0" subtotalTop="0" showAll="0" includeNewItemsInFilter="1"/>
    <pivotField compact="0" outline="0" subtotalTop="0" showAll="0" includeNewItemsInFilter="1">
      <items count="15">
        <item x="0"/>
        <item x="1"/>
        <item x="2"/>
        <item x="3"/>
        <item x="4"/>
        <item x="5"/>
        <item x="6"/>
        <item x="7"/>
        <item x="8"/>
        <item x="9"/>
        <item x="10"/>
        <item x="11"/>
        <item x="12"/>
        <item x="13"/>
        <item t="default"/>
      </items>
    </pivotField>
    <pivotField axis="axisRow" compact="0" outline="0" subtotalTop="0" showAll="0" includeNewItemsInFilter="1">
      <items count="10">
        <item x="4"/>
        <item x="1"/>
        <item x="5"/>
        <item x="8"/>
        <item x="0"/>
        <item x="7"/>
        <item x="6"/>
        <item x="2"/>
        <item x="3"/>
        <item t="default"/>
      </items>
    </pivotField>
    <pivotField compact="0" outline="0" subtotalTop="0" showAll="0" includeNewItemsInFilter="1">
      <items count="2146">
        <item x="1524"/>
        <item x="1399"/>
        <item x="1629"/>
        <item x="1737"/>
        <item x="1952"/>
        <item x="1043"/>
        <item x="129"/>
        <item x="396"/>
        <item x="2102"/>
        <item x="731"/>
        <item x="791"/>
        <item x="912"/>
        <item x="1102"/>
        <item x="1182"/>
        <item x="1254"/>
        <item x="147"/>
        <item x="1700"/>
        <item x="1784"/>
        <item x="658"/>
        <item x="685"/>
        <item x="153"/>
        <item x="35"/>
        <item x="77"/>
        <item x="1447"/>
        <item x="1584"/>
        <item x="172"/>
        <item x="1693"/>
        <item x="1778"/>
        <item x="237"/>
        <item x="273"/>
        <item x="297"/>
        <item x="321"/>
        <item x="326"/>
        <item x="1951"/>
        <item x="412"/>
        <item x="2075"/>
        <item x="521"/>
        <item x="556"/>
        <item x="620"/>
        <item x="876"/>
        <item x="878"/>
        <item x="1003"/>
        <item x="1032"/>
        <item x="1062"/>
        <item x="1134"/>
        <item x="1188"/>
        <item x="1509"/>
        <item x="1393"/>
        <item x="1750"/>
        <item x="1460"/>
        <item x="291"/>
        <item x="22"/>
        <item x="1923"/>
        <item x="1042"/>
        <item x="18"/>
        <item x="1691"/>
        <item x="730"/>
        <item x="1400"/>
        <item x="1031"/>
        <item x="1422"/>
        <item x="162"/>
        <item x="20"/>
        <item x="161"/>
        <item x="729"/>
        <item x="1840"/>
        <item x="1924"/>
        <item x="1228"/>
        <item x="1190"/>
        <item x="1189"/>
        <item x="1421"/>
        <item x="1194"/>
        <item x="1250"/>
        <item x="1854"/>
        <item x="1260"/>
        <item x="454"/>
        <item x="846"/>
        <item x="414"/>
        <item x="2080"/>
        <item x="2055"/>
        <item x="1942"/>
        <item x="1076"/>
        <item x="920"/>
        <item x="2081"/>
        <item x="1236"/>
        <item x="944"/>
        <item x="1980"/>
        <item x="2060"/>
        <item x="601"/>
        <item x="1839"/>
        <item x="487"/>
        <item x="1852"/>
        <item x="2023"/>
        <item x="1156"/>
        <item x="1904"/>
        <item x="1168"/>
        <item x="1719"/>
        <item x="2042"/>
        <item x="2063"/>
        <item x="1448"/>
        <item x="1905"/>
        <item x="463"/>
        <item x="1157"/>
        <item x="449"/>
        <item x="447"/>
        <item x="1143"/>
        <item x="5"/>
        <item x="2"/>
        <item x="1817"/>
        <item x="1971"/>
        <item x="2046"/>
        <item x="1649"/>
        <item x="1792"/>
        <item x="1805"/>
        <item x="2050"/>
        <item x="1791"/>
        <item x="1029"/>
        <item x="2074"/>
        <item x="422"/>
        <item x="2079"/>
        <item x="190"/>
        <item x="1620"/>
        <item x="1625"/>
        <item x="202"/>
        <item x="203"/>
        <item x="208"/>
        <item x="1686"/>
        <item x="1424"/>
        <item x="217"/>
        <item x="1425"/>
        <item x="1710"/>
        <item x="1729"/>
        <item x="255"/>
        <item x="256"/>
        <item x="260"/>
        <item x="1765"/>
        <item x="1772"/>
        <item x="274"/>
        <item x="275"/>
        <item x="285"/>
        <item x="1436"/>
        <item x="315"/>
        <item x="319"/>
        <item x="1815"/>
        <item x="1821"/>
        <item x="354"/>
        <item x="351"/>
        <item x="1848"/>
        <item x="1849"/>
        <item x="1856"/>
        <item x="380"/>
        <item x="381"/>
        <item x="388"/>
        <item x="1910"/>
        <item x="1911"/>
        <item x="1916"/>
        <item x="395"/>
        <item x="423"/>
        <item x="442"/>
        <item x="1946"/>
        <item x="461"/>
        <item x="471"/>
        <item x="1454"/>
        <item x="1982"/>
        <item x="1983"/>
        <item x="1987"/>
        <item x="501"/>
        <item x="507"/>
        <item x="2043"/>
        <item x="1465"/>
        <item x="538"/>
        <item x="2048"/>
        <item x="541"/>
        <item x="560"/>
        <item x="2064"/>
        <item x="583"/>
        <item x="586"/>
        <item x="2067"/>
        <item x="598"/>
        <item x="2087"/>
        <item x="2098"/>
        <item x="640"/>
        <item x="641"/>
        <item x="648"/>
        <item x="676"/>
        <item x="694"/>
        <item x="695"/>
        <item x="705"/>
        <item x="717"/>
        <item x="718"/>
        <item x="725"/>
        <item x="114"/>
        <item x="781"/>
        <item x="782"/>
        <item x="785"/>
        <item x="122"/>
        <item x="789"/>
        <item x="1495"/>
        <item x="818"/>
        <item x="821"/>
        <item x="826"/>
        <item x="859"/>
        <item x="862"/>
        <item x="884"/>
        <item x="1500"/>
        <item x="921"/>
        <item x="925"/>
        <item x="954"/>
        <item x="960"/>
        <item x="154"/>
        <item x="155"/>
        <item x="987"/>
        <item x="990"/>
        <item x="1034"/>
        <item x="1038"/>
        <item x="165"/>
        <item x="1070"/>
        <item x="1073"/>
        <item x="1104"/>
        <item x="1526"/>
        <item x="1108"/>
        <item x="1114"/>
        <item x="1120"/>
        <item x="1145"/>
        <item x="1149"/>
        <item x="1196"/>
        <item x="1199"/>
        <item x="1217"/>
        <item x="1221"/>
        <item x="1241"/>
        <item x="1587"/>
        <item x="1588"/>
        <item x="1593"/>
        <item x="1401"/>
        <item x="1892"/>
        <item x="549"/>
        <item x="670"/>
        <item x="671"/>
        <item x="1943"/>
        <item x="1367"/>
        <item x="1366"/>
        <item x="1379"/>
        <item x="1288"/>
        <item x="1560"/>
        <item x="1547"/>
        <item x="1553"/>
        <item x="1363"/>
        <item x="1375"/>
        <item x="1382"/>
        <item x="1384"/>
        <item x="1284"/>
        <item x="1300"/>
        <item x="1360"/>
        <item x="1362"/>
        <item x="1876"/>
        <item x="1883"/>
        <item x="2006"/>
        <item x="2133"/>
        <item x="0"/>
        <item x="7"/>
        <item x="1407"/>
        <item x="1549"/>
        <item x="2135"/>
        <item x="2130"/>
        <item x="2131"/>
        <item x="2137"/>
        <item x="1635"/>
        <item x="183"/>
        <item x="191"/>
        <item x="26"/>
        <item x="1681"/>
        <item x="210"/>
        <item x="211"/>
        <item x="29"/>
        <item x="212"/>
        <item x="213"/>
        <item x="1697"/>
        <item x="1698"/>
        <item x="37"/>
        <item x="234"/>
        <item x="235"/>
        <item x="38"/>
        <item x="1740"/>
        <item x="1763"/>
        <item x="1741"/>
        <item x="1755"/>
        <item x="1756"/>
        <item x="262"/>
        <item x="263"/>
        <item x="1341"/>
        <item x="1342"/>
        <item x="287"/>
        <item x="293"/>
        <item x="1780"/>
        <item x="1785"/>
        <item x="1788"/>
        <item x="1349"/>
        <item x="1354"/>
        <item x="1355"/>
        <item x="1542"/>
        <item x="1801"/>
        <item x="1802"/>
        <item x="1312"/>
        <item x="325"/>
        <item x="1543"/>
        <item x="327"/>
        <item x="1318"/>
        <item x="1319"/>
        <item x="1320"/>
        <item x="1825"/>
        <item x="1826"/>
        <item x="1559"/>
        <item x="1323"/>
        <item x="1324"/>
        <item x="1325"/>
        <item x="1264"/>
        <item x="1834"/>
        <item x="1837"/>
        <item x="358"/>
        <item x="359"/>
        <item x="362"/>
        <item x="1274"/>
        <item x="1275"/>
        <item x="1276"/>
        <item x="1561"/>
        <item x="377"/>
        <item x="378"/>
        <item x="1858"/>
        <item x="1888"/>
        <item x="399"/>
        <item x="400"/>
        <item x="401"/>
        <item x="402"/>
        <item x="1443"/>
        <item x="1921"/>
        <item x="60"/>
        <item x="1922"/>
        <item x="424"/>
        <item x="427"/>
        <item x="429"/>
        <item x="1939"/>
        <item x="1940"/>
        <item x="1944"/>
        <item x="448"/>
        <item x="450"/>
        <item x="1357"/>
        <item x="457"/>
        <item x="458"/>
        <item x="1368"/>
        <item x="1962"/>
        <item x="1372"/>
        <item x="473"/>
        <item x="475"/>
        <item x="1380"/>
        <item x="1652"/>
        <item x="491"/>
        <item x="1388"/>
        <item x="1326"/>
        <item x="1327"/>
        <item x="2019"/>
        <item x="2020"/>
        <item x="2024"/>
        <item x="1333"/>
        <item x="512"/>
        <item x="522"/>
        <item x="89"/>
        <item x="1337"/>
        <item x="1277"/>
        <item x="1278"/>
        <item x="1279"/>
        <item x="2039"/>
        <item x="1289"/>
        <item x="1290"/>
        <item x="1291"/>
        <item x="1295"/>
        <item x="563"/>
        <item x="564"/>
        <item x="567"/>
        <item x="2061"/>
        <item x="2062"/>
        <item x="1656"/>
        <item x="1305"/>
        <item x="1306"/>
        <item x="1307"/>
        <item x="2077"/>
        <item x="2078"/>
        <item x="1663"/>
        <item x="612"/>
        <item x="613"/>
        <item x="617"/>
        <item x="1722"/>
        <item x="621"/>
        <item x="2100"/>
        <item x="2101"/>
        <item x="1723"/>
        <item x="2113"/>
        <item x="2116"/>
        <item x="650"/>
        <item x="651"/>
        <item x="1478"/>
        <item x="678"/>
        <item x="727"/>
        <item x="728"/>
        <item x="1491"/>
        <item x="732"/>
        <item x="736"/>
        <item x="1727"/>
        <item x="1721"/>
        <item x="773"/>
        <item x="774"/>
        <item x="787"/>
        <item x="1859"/>
        <item x="807"/>
        <item x="808"/>
        <item x="828"/>
        <item x="832"/>
        <item x="833"/>
        <item x="850"/>
        <item x="855"/>
        <item x="856"/>
        <item x="857"/>
        <item x="1863"/>
        <item x="1864"/>
        <item x="882"/>
        <item x="890"/>
        <item x="1865"/>
        <item x="900"/>
        <item x="901"/>
        <item x="1880"/>
        <item x="939"/>
        <item x="942"/>
        <item x="943"/>
        <item x="962"/>
        <item x="964"/>
        <item x="978"/>
        <item x="1512"/>
        <item x="982"/>
        <item x="985"/>
        <item x="1515"/>
        <item x="1019"/>
        <item x="1023"/>
        <item x="1030"/>
        <item x="1872"/>
        <item x="1331"/>
        <item x="1873"/>
        <item x="1053"/>
        <item x="1063"/>
        <item x="1082"/>
        <item x="167"/>
        <item x="1091"/>
        <item x="1095"/>
        <item x="1875"/>
        <item x="1988"/>
        <item x="1117"/>
        <item x="1118"/>
        <item x="1111"/>
        <item x="1137"/>
        <item x="1140"/>
        <item x="1141"/>
        <item x="1174"/>
        <item x="1183"/>
        <item x="1990"/>
        <item x="1887"/>
        <item x="1214"/>
        <item x="1208"/>
        <item x="1209"/>
        <item x="1210"/>
        <item x="1246"/>
        <item x="1251"/>
        <item x="1574"/>
        <item x="1575"/>
        <item x="2004"/>
        <item x="1997"/>
        <item x="1999"/>
        <item x="2000"/>
        <item x="6"/>
        <item x="13"/>
        <item x="2120"/>
        <item x="2121"/>
        <item x="2015"/>
        <item x="1603"/>
        <item x="1606"/>
        <item x="1607"/>
        <item x="1609"/>
        <item x="1546"/>
        <item x="1533"/>
        <item x="1534"/>
        <item x="1535"/>
        <item x="16"/>
        <item x="17"/>
        <item x="1419"/>
        <item x="1614"/>
        <item x="1615"/>
        <item x="2139"/>
        <item x="2140"/>
        <item x="1420"/>
        <item x="194"/>
        <item x="195"/>
        <item x="1670"/>
        <item x="1673"/>
        <item x="1679"/>
        <item x="1552"/>
        <item x="225"/>
        <item x="226"/>
        <item x="232"/>
        <item x="1730"/>
        <item x="1731"/>
        <item x="1734"/>
        <item x="248"/>
        <item x="251"/>
        <item x="1554"/>
        <item x="276"/>
        <item x="1774"/>
        <item x="1345"/>
        <item x="1346"/>
        <item x="1449"/>
        <item x="306"/>
        <item x="308"/>
        <item x="310"/>
        <item x="311"/>
        <item x="1804"/>
        <item x="1806"/>
        <item x="1807"/>
        <item x="1813"/>
        <item x="1314"/>
        <item x="337"/>
        <item x="340"/>
        <item x="341"/>
        <item x="50"/>
        <item x="1838"/>
        <item x="1841"/>
        <item x="56"/>
        <item x="1842"/>
        <item x="1270"/>
        <item x="1271"/>
        <item x="370"/>
        <item x="373"/>
        <item x="374"/>
        <item x="375"/>
        <item x="1890"/>
        <item x="1891"/>
        <item x="1893"/>
        <item x="1545"/>
        <item x="404"/>
        <item x="1658"/>
        <item x="407"/>
        <item x="408"/>
        <item x="413"/>
        <item x="1659"/>
        <item x="1926"/>
        <item x="1927"/>
        <item x="1929"/>
        <item x="431"/>
        <item x="1660"/>
        <item x="432"/>
        <item x="1451"/>
        <item x="1950"/>
        <item x="452"/>
        <item x="453"/>
        <item x="455"/>
        <item x="1452"/>
        <item x="1364"/>
        <item x="478"/>
        <item x="479"/>
        <item x="480"/>
        <item x="1975"/>
        <item x="1976"/>
        <item x="1979"/>
        <item x="1383"/>
        <item x="495"/>
        <item x="496"/>
        <item x="2036"/>
        <item x="524"/>
        <item x="525"/>
        <item x="526"/>
        <item x="527"/>
        <item x="1283"/>
        <item x="1285"/>
        <item x="555"/>
        <item x="554"/>
        <item x="1661"/>
        <item x="557"/>
        <item x="558"/>
        <item x="2058"/>
        <item x="1299"/>
        <item x="2059"/>
        <item x="1301"/>
        <item x="2070"/>
        <item x="2071"/>
        <item x="604"/>
        <item x="605"/>
        <item x="608"/>
        <item x="628"/>
        <item x="629"/>
        <item x="630"/>
        <item x="1361"/>
        <item x="97"/>
        <item x="2109"/>
        <item x="2110"/>
        <item x="2111"/>
        <item x="98"/>
        <item x="661"/>
        <item x="662"/>
        <item x="663"/>
        <item x="1668"/>
        <item x="689"/>
        <item x="690"/>
        <item x="1487"/>
        <item x="715"/>
        <item x="1488"/>
        <item x="750"/>
        <item x="751"/>
        <item x="754"/>
        <item x="795"/>
        <item x="798"/>
        <item x="801"/>
        <item x="802"/>
        <item x="124"/>
        <item x="130"/>
        <item x="841"/>
        <item x="844"/>
        <item x="845"/>
        <item x="1877"/>
        <item x="867"/>
        <item x="872"/>
        <item x="873"/>
        <item x="927"/>
        <item x="928"/>
        <item x="929"/>
        <item x="1869"/>
        <item x="968"/>
        <item x="969"/>
        <item x="972"/>
        <item x="1000"/>
        <item x="1004"/>
        <item x="1047"/>
        <item x="1048"/>
        <item x="879"/>
        <item x="1086"/>
        <item x="1881"/>
        <item x="1087"/>
        <item x="1089"/>
        <item x="1882"/>
        <item x="173"/>
        <item x="174"/>
        <item x="175"/>
        <item x="1128"/>
        <item x="1135"/>
        <item x="1164"/>
        <item x="1165"/>
        <item x="1569"/>
        <item x="1570"/>
        <item x="1205"/>
        <item x="1206"/>
        <item x="1571"/>
        <item x="1572"/>
        <item x="1239"/>
        <item x="1244"/>
        <item x="2001"/>
        <item x="1993"/>
        <item x="2005"/>
        <item x="2007"/>
        <item x="2008"/>
        <item x="2012"/>
        <item x="2013"/>
        <item x="2124"/>
        <item x="2125"/>
        <item x="2126"/>
        <item x="2134"/>
        <item x="1621"/>
        <item x="1623"/>
        <item x="1624"/>
        <item x="204"/>
        <item x="205"/>
        <item x="1683"/>
        <item x="1685"/>
        <item x="218"/>
        <item x="219"/>
        <item x="220"/>
        <item x="221"/>
        <item x="222"/>
        <item x="1714"/>
        <item x="1715"/>
        <item x="1728"/>
        <item x="1426"/>
        <item x="1430"/>
        <item x="257"/>
        <item x="258"/>
        <item x="259"/>
        <item x="1766"/>
        <item x="1767"/>
        <item x="1768"/>
        <item x="1431"/>
        <item x="283"/>
        <item x="284"/>
        <item x="316"/>
        <item x="317"/>
        <item x="318"/>
        <item x="1818"/>
        <item x="1819"/>
        <item x="1820"/>
        <item x="346"/>
        <item x="347"/>
        <item x="350"/>
        <item x="1850"/>
        <item x="1853"/>
        <item x="1855"/>
        <item x="382"/>
        <item x="383"/>
        <item x="387"/>
        <item x="1912"/>
        <item x="1913"/>
        <item x="1915"/>
        <item x="418"/>
        <item x="419"/>
        <item x="420"/>
        <item x="421"/>
        <item x="443"/>
        <item x="444"/>
        <item x="445"/>
        <item x="462"/>
        <item x="465"/>
        <item x="466"/>
        <item x="1984"/>
        <item x="1985"/>
        <item x="1986"/>
        <item x="1455"/>
        <item x="503"/>
        <item x="504"/>
        <item x="1461"/>
        <item x="2044"/>
        <item x="2047"/>
        <item x="539"/>
        <item x="540"/>
        <item x="2065"/>
        <item x="2066"/>
        <item x="587"/>
        <item x="588"/>
        <item x="595"/>
        <item x="2088"/>
        <item x="2091"/>
        <item x="642"/>
        <item x="646"/>
        <item x="647"/>
        <item x="672"/>
        <item x="673"/>
        <item x="675"/>
        <item x="696"/>
        <item x="704"/>
        <item x="719"/>
        <item x="722"/>
        <item x="735"/>
        <item x="115"/>
        <item x="116"/>
        <item x="783"/>
        <item x="784"/>
        <item x="1496"/>
        <item x="822"/>
        <item x="825"/>
        <item x="1498"/>
        <item x="1499"/>
        <item x="860"/>
        <item x="861"/>
        <item x="877"/>
        <item x="922"/>
        <item x="923"/>
        <item x="955"/>
        <item x="959"/>
        <item x="988"/>
        <item x="989"/>
        <item x="156"/>
        <item x="163"/>
        <item x="1035"/>
        <item x="1036"/>
        <item x="1037"/>
        <item x="164"/>
        <item x="1071"/>
        <item x="1072"/>
        <item x="1519"/>
        <item x="1520"/>
        <item x="1105"/>
        <item x="1106"/>
        <item x="1107"/>
        <item x="1115"/>
        <item x="1119"/>
        <item x="1146"/>
        <item x="1148"/>
        <item x="1167"/>
        <item x="1197"/>
        <item x="1198"/>
        <item x="1222"/>
        <item x="1589"/>
        <item x="1591"/>
        <item x="1592"/>
        <item x="76"/>
        <item x="2094"/>
        <item x="2095"/>
        <item x="2096"/>
        <item x="353"/>
        <item x="365"/>
        <item x="21"/>
        <item x="1531"/>
        <item x="9"/>
        <item x="1548"/>
        <item x="1537"/>
        <item x="2142"/>
        <item x="2143"/>
        <item x="1538"/>
        <item x="1633"/>
        <item x="181"/>
        <item x="1645"/>
        <item x="1669"/>
        <item x="1550"/>
        <item x="200"/>
        <item x="1695"/>
        <item x="1702"/>
        <item x="239"/>
        <item x="246"/>
        <item x="1745"/>
        <item x="1540"/>
        <item x="1753"/>
        <item x="1771"/>
        <item x="270"/>
        <item x="1339"/>
        <item x="40"/>
        <item x="1344"/>
        <item x="1776"/>
        <item x="1779"/>
        <item x="295"/>
        <item x="1556"/>
        <item x="1347"/>
        <item x="1790"/>
        <item x="1351"/>
        <item x="1352"/>
        <item x="1799"/>
        <item x="1557"/>
        <item x="1309"/>
        <item x="1310"/>
        <item x="323"/>
        <item x="1316"/>
        <item x="1823"/>
        <item x="343"/>
        <item x="1321"/>
        <item x="1828"/>
        <item x="1833"/>
        <item x="1266"/>
        <item x="1267"/>
        <item x="1440"/>
        <item x="1269"/>
        <item x="367"/>
        <item x="1272"/>
        <item x="58"/>
        <item x="1898"/>
        <item x="397"/>
        <item x="1902"/>
        <item x="410"/>
        <item x="1919"/>
        <item x="1932"/>
        <item x="1938"/>
        <item x="435"/>
        <item x="68"/>
        <item x="1948"/>
        <item x="1356"/>
        <item x="1359"/>
        <item x="1651"/>
        <item x="1956"/>
        <item x="1365"/>
        <item x="1960"/>
        <item x="1970"/>
        <item x="1370"/>
        <item x="83"/>
        <item x="1374"/>
        <item x="1967"/>
        <item x="1376"/>
        <item x="1377"/>
        <item x="1973"/>
        <item x="1381"/>
        <item x="84"/>
        <item x="1385"/>
        <item x="1386"/>
        <item x="2017"/>
        <item x="1329"/>
        <item x="499"/>
        <item x="2028"/>
        <item x="1335"/>
        <item x="2034"/>
        <item x="1281"/>
        <item x="529"/>
        <item x="1654"/>
        <item x="1287"/>
        <item x="552"/>
        <item x="1293"/>
        <item x="93"/>
        <item x="2057"/>
        <item x="1297"/>
        <item x="574"/>
        <item x="1303"/>
        <item x="2083"/>
        <item x="610"/>
        <item x="623"/>
        <item x="2104"/>
        <item x="2107"/>
        <item x="1476"/>
        <item x="1666"/>
        <item x="659"/>
        <item x="665"/>
        <item x="1724"/>
        <item x="1725"/>
        <item x="680"/>
        <item x="687"/>
        <item x="105"/>
        <item x="706"/>
        <item x="106"/>
        <item x="1720"/>
        <item x="738"/>
        <item x="745"/>
        <item x="764"/>
        <item x="771"/>
        <item x="1493"/>
        <item x="793"/>
        <item x="814"/>
        <item x="1861"/>
        <item x="837"/>
        <item x="839"/>
        <item x="865"/>
        <item x="132"/>
        <item x="893"/>
        <item x="1879"/>
        <item x="898"/>
        <item x="915"/>
        <item x="945"/>
        <item x="932"/>
        <item x="1867"/>
        <item x="934"/>
        <item x="948"/>
        <item x="1510"/>
        <item x="1523"/>
        <item x="953"/>
        <item x="974"/>
        <item x="976"/>
        <item x="1871"/>
        <item x="998"/>
        <item x="1006"/>
        <item x="1017"/>
        <item x="1517"/>
        <item x="1045"/>
        <item x="1067"/>
        <item x="1069"/>
        <item x="1074"/>
        <item x="1080"/>
        <item x="1874"/>
        <item x="1100"/>
        <item x="1103"/>
        <item x="1113"/>
        <item x="1121"/>
        <item x="1126"/>
        <item x="1567"/>
        <item x="1162"/>
        <item x="1885"/>
        <item x="1170"/>
        <item x="1172"/>
        <item x="1192"/>
        <item x="1203"/>
        <item x="1212"/>
        <item x="1992"/>
        <item x="1256"/>
        <item x="2003"/>
        <item x="1995"/>
        <item x="1578"/>
        <item x="2118"/>
        <item x="3"/>
        <item x="2010"/>
        <item x="2123"/>
        <item x="1601"/>
        <item x="2128"/>
        <item x="223"/>
        <item x="1713"/>
        <item x="345"/>
        <item x="417"/>
        <item x="1249"/>
        <item x="182"/>
        <item x="19"/>
        <item x="1530"/>
        <item x="8"/>
        <item x="1532"/>
        <item x="1406"/>
        <item x="1416"/>
        <item x="1536"/>
        <item x="2129"/>
        <item x="2136"/>
        <item x="1619"/>
        <item x="2132"/>
        <item x="2138"/>
        <item x="2141"/>
        <item x="25"/>
        <item x="2144"/>
        <item x="1634"/>
        <item x="1644"/>
        <item x="193"/>
        <item x="199"/>
        <item x="1423"/>
        <item x="1680"/>
        <item x="1682"/>
        <item x="209"/>
        <item x="1551"/>
        <item x="216"/>
        <item x="1696"/>
        <item x="1701"/>
        <item x="1718"/>
        <item x="224"/>
        <item x="233"/>
        <item x="238"/>
        <item x="1539"/>
        <item x="1738"/>
        <item x="1751"/>
        <item x="1739"/>
        <item x="247"/>
        <item x="1744"/>
        <item x="254"/>
        <item x="39"/>
        <item x="1754"/>
        <item x="261"/>
        <item x="269"/>
        <item x="1338"/>
        <item x="1555"/>
        <item x="1340"/>
        <item x="1773"/>
        <item x="1343"/>
        <item x="1775"/>
        <item x="286"/>
        <item x="294"/>
        <item x="1541"/>
        <item x="1348"/>
        <item x="1789"/>
        <item x="1350"/>
        <item x="1353"/>
        <item x="314"/>
        <item x="1800"/>
        <item x="1308"/>
        <item x="1803"/>
        <item x="1311"/>
        <item x="1313"/>
        <item x="1814"/>
        <item x="335"/>
        <item x="1558"/>
        <item x="1315"/>
        <item x="336"/>
        <item x="1317"/>
        <item x="1824"/>
        <item x="342"/>
        <item x="1827"/>
        <item x="1322"/>
        <item x="1544"/>
        <item x="1265"/>
        <item x="357"/>
        <item x="1268"/>
        <item x="366"/>
        <item x="368"/>
        <item x="369"/>
        <item x="1273"/>
        <item x="376"/>
        <item x="1441"/>
        <item x="1459"/>
        <item x="379"/>
        <item x="1857"/>
        <item x="1889"/>
        <item x="1442"/>
        <item x="1897"/>
        <item x="398"/>
        <item x="1903"/>
        <item x="1909"/>
        <item x="403"/>
        <item x="59"/>
        <item x="409"/>
        <item x="1920"/>
        <item x="1925"/>
        <item x="1931"/>
        <item x="428"/>
        <item x="67"/>
        <item x="434"/>
        <item x="1945"/>
        <item x="1650"/>
        <item x="446"/>
        <item x="1949"/>
        <item x="451"/>
        <item x="1358"/>
        <item x="456"/>
        <item x="1955"/>
        <item x="459"/>
        <item x="1369"/>
        <item x="1961"/>
        <item x="1371"/>
        <item x="1373"/>
        <item x="1453"/>
        <item x="472"/>
        <item x="477"/>
        <item x="1378"/>
        <item x="1974"/>
        <item x="1981"/>
        <item x="1387"/>
        <item x="502"/>
        <item x="1328"/>
        <item x="2018"/>
        <item x="88"/>
        <item x="498"/>
        <item x="1330"/>
        <item x="2027"/>
        <item x="1332"/>
        <item x="1334"/>
        <item x="508"/>
        <item x="1336"/>
        <item x="2035"/>
        <item x="1653"/>
        <item x="523"/>
        <item x="2038"/>
        <item x="1280"/>
        <item x="528"/>
        <item x="1282"/>
        <item x="92"/>
        <item x="1286"/>
        <item x="2049"/>
        <item x="1292"/>
        <item x="553"/>
        <item x="1294"/>
        <item x="1655"/>
        <item x="1296"/>
        <item x="562"/>
        <item x="1298"/>
        <item x="573"/>
        <item x="1302"/>
        <item x="1304"/>
        <item x="1662"/>
        <item x="2069"/>
        <item x="2076"/>
        <item x="1657"/>
        <item x="2082"/>
        <item x="611"/>
        <item x="1664"/>
        <item x="2099"/>
        <item x="622"/>
        <item x="2103"/>
        <item x="2108"/>
        <item x="1665"/>
        <item x="2112"/>
        <item x="649"/>
        <item x="1477"/>
        <item x="652"/>
        <item x="660"/>
        <item x="664"/>
        <item x="1667"/>
        <item x="1485"/>
        <item x="677"/>
        <item x="679"/>
        <item x="688"/>
        <item x="693"/>
        <item x="1486"/>
        <item x="726"/>
        <item x="1726"/>
        <item x="737"/>
        <item x="753"/>
        <item x="749"/>
        <item x="1492"/>
        <item x="763"/>
        <item x="772"/>
        <item x="780"/>
        <item x="786"/>
        <item x="788"/>
        <item x="794"/>
        <item x="1860"/>
        <item x="803"/>
        <item x="813"/>
        <item x="324"/>
        <item x="827"/>
        <item x="836"/>
        <item x="1862"/>
        <item x="840"/>
        <item x="849"/>
        <item x="131"/>
        <item x="858"/>
        <item x="866"/>
        <item x="1878"/>
        <item x="880"/>
        <item x="881"/>
        <item x="892"/>
        <item x="899"/>
        <item x="913"/>
        <item x="924"/>
        <item x="914"/>
        <item x="1866"/>
        <item x="946"/>
        <item x="926"/>
        <item x="931"/>
        <item x="938"/>
        <item x="947"/>
        <item x="1868"/>
        <item x="961"/>
        <item x="967"/>
        <item x="1511"/>
        <item x="973"/>
        <item x="977"/>
        <item x="1870"/>
        <item x="986"/>
        <item x="999"/>
        <item x="1005"/>
        <item x="1022"/>
        <item x="1516"/>
        <item x="1018"/>
        <item x="1033"/>
        <item x="1046"/>
        <item x="1049"/>
        <item x="1066"/>
        <item x="166"/>
        <item x="1081"/>
        <item x="1085"/>
        <item x="1090"/>
        <item x="1099"/>
        <item x="171"/>
        <item x="1112"/>
        <item x="1989"/>
        <item x="1127"/>
        <item x="1136"/>
        <item x="1884"/>
        <item x="1144"/>
        <item x="1568"/>
        <item x="1163"/>
        <item x="1169"/>
        <item x="1173"/>
        <item x="1886"/>
        <item x="1191"/>
        <item x="1204"/>
        <item x="1207"/>
        <item x="1211"/>
        <item x="1991"/>
        <item x="1238"/>
        <item x="1245"/>
        <item x="1255"/>
        <item x="1573"/>
        <item x="2002"/>
        <item x="1994"/>
        <item x="1577"/>
        <item x="1996"/>
        <item x="1998"/>
        <item x="2117"/>
        <item x="4"/>
        <item x="2009"/>
        <item x="2119"/>
        <item x="2011"/>
        <item x="2122"/>
        <item x="2014"/>
        <item x="1602"/>
        <item x="2127"/>
        <item x="1613"/>
        <item x="1626"/>
        <item x="548"/>
        <item x="545"/>
        <item x="546"/>
        <item x="1242"/>
        <item x="1243"/>
        <item x="1215"/>
        <item x="1216"/>
        <item x="1468"/>
        <item x="23"/>
        <item x="1414"/>
        <item x="1391"/>
        <item x="10"/>
        <item x="15"/>
        <item x="1389"/>
        <item x="24"/>
        <item x="1630"/>
        <item x="186"/>
        <item x="1632"/>
        <item x="180"/>
        <item x="1646"/>
        <item x="201"/>
        <item x="1044"/>
        <item x="1687"/>
        <item x="1694"/>
        <item x="1703"/>
        <item x="1709"/>
        <item x="240"/>
        <item x="243"/>
        <item x="1746"/>
        <item x="1752"/>
        <item x="271"/>
        <item x="1777"/>
        <item x="41"/>
        <item x="296"/>
        <item x="305"/>
        <item x="1793"/>
        <item x="1797"/>
        <item x="1798"/>
        <item x="1908"/>
        <item x="1437"/>
        <item x="320"/>
        <item x="334"/>
        <item x="47"/>
        <item x="1822"/>
        <item x="344"/>
        <item x="1439"/>
        <item x="1829"/>
        <item x="1832"/>
        <item x="352"/>
        <item x="356"/>
        <item x="1845"/>
        <item x="1847"/>
        <item x="57"/>
        <item x="1914"/>
        <item x="389"/>
        <item x="392"/>
        <item x="1899"/>
        <item x="1917"/>
        <item x="411"/>
        <item x="415"/>
        <item x="416"/>
        <item x="1933"/>
        <item x="1937"/>
        <item x="436"/>
        <item x="441"/>
        <item x="1947"/>
        <item x="69"/>
        <item x="460"/>
        <item x="464"/>
        <item x="1968"/>
        <item x="1972"/>
        <item x="2016"/>
        <item x="500"/>
        <item x="2029"/>
        <item x="2031"/>
        <item x="530"/>
        <item x="544"/>
        <item x="535"/>
        <item x="561"/>
        <item x="550"/>
        <item x="551"/>
        <item x="2051"/>
        <item x="1466"/>
        <item x="2056"/>
        <item x="575"/>
        <item x="94"/>
        <item x="580"/>
        <item x="599"/>
        <item x="600"/>
        <item x="1474"/>
        <item x="603"/>
        <item x="2084"/>
        <item x="609"/>
        <item x="2097"/>
        <item x="2086"/>
        <item x="96"/>
        <item x="624"/>
        <item x="2105"/>
        <item x="631"/>
        <item x="633"/>
        <item x="635"/>
        <item x="639"/>
        <item x="653"/>
        <item x="101"/>
        <item x="666"/>
        <item x="669"/>
        <item x="102"/>
        <item x="681"/>
        <item x="707"/>
        <item x="709"/>
        <item x="714"/>
        <item x="716"/>
        <item x="739"/>
        <item x="743"/>
        <item x="744"/>
        <item x="765"/>
        <item x="770"/>
        <item x="1494"/>
        <item x="790"/>
        <item x="792"/>
        <item x="123"/>
        <item x="815"/>
        <item x="817"/>
        <item x="838"/>
        <item x="863"/>
        <item x="930"/>
        <item x="894"/>
        <item x="897"/>
        <item x="133"/>
        <item x="916"/>
        <item x="917"/>
        <item x="981"/>
        <item x="933"/>
        <item x="135"/>
        <item x="949"/>
        <item x="950"/>
        <item x="139"/>
        <item x="952"/>
        <item x="34"/>
        <item x="975"/>
        <item x="991"/>
        <item x="992"/>
        <item x="997"/>
        <item x="1007"/>
        <item x="1061"/>
        <item x="1016"/>
        <item x="1039"/>
        <item x="1040"/>
        <item x="1058"/>
        <item x="1068"/>
        <item x="1075"/>
        <item x="1077"/>
        <item x="1079"/>
        <item x="1101"/>
        <item x="1109"/>
        <item x="1125"/>
        <item x="1527"/>
        <item x="1133"/>
        <item x="1563"/>
        <item x="1122"/>
        <item x="1124"/>
        <item x="176"/>
        <item x="1150"/>
        <item x="1161"/>
        <item x="1171"/>
        <item x="178"/>
        <item x="1195"/>
        <item x="1200"/>
        <item x="1202"/>
        <item x="1213"/>
        <item x="1229"/>
        <item x="1230"/>
        <item x="1232"/>
        <item x="1257"/>
        <item x="1262"/>
        <item x="1579"/>
        <item x="1429"/>
        <item x="1402"/>
        <item x="30"/>
        <item x="31"/>
        <item x="1"/>
        <item x="1594"/>
        <item x="192"/>
        <item x="1600"/>
        <item x="1237"/>
        <item x="1415"/>
        <item x="14"/>
        <item x="1631"/>
        <item x="189"/>
        <item x="1692"/>
        <item x="1708"/>
        <item x="241"/>
        <item x="242"/>
        <item x="1747"/>
        <item x="298"/>
        <item x="299"/>
        <item x="1794"/>
        <item x="46"/>
        <item x="322"/>
        <item x="1390"/>
        <item x="1438"/>
        <item x="1830"/>
        <item x="355"/>
        <item x="1846"/>
        <item x="391"/>
        <item x="1918"/>
        <item x="1936"/>
        <item x="1957"/>
        <item x="1969"/>
        <item x="2030"/>
        <item x="532"/>
        <item x="2052"/>
        <item x="579"/>
        <item x="1470"/>
        <item x="594"/>
        <item x="602"/>
        <item x="95"/>
        <item x="2085"/>
        <item x="2106"/>
        <item x="634"/>
        <item x="667"/>
        <item x="668"/>
        <item x="708"/>
        <item x="766"/>
        <item x="767"/>
        <item x="816"/>
        <item x="896"/>
        <item x="134"/>
        <item x="170"/>
        <item x="951"/>
        <item x="993"/>
        <item x="1015"/>
        <item x="1041"/>
        <item x="1078"/>
        <item x="1562"/>
        <item x="1123"/>
        <item x="1158"/>
        <item x="177"/>
        <item x="1201"/>
        <item x="1231"/>
        <item x="1261"/>
        <item x="1598"/>
        <item x="1599"/>
        <item x="486"/>
        <item x="1467"/>
        <item x="302"/>
        <item x="303"/>
        <item x="304"/>
        <item x="330"/>
        <item x="1464"/>
        <item x="1648"/>
        <item x="906"/>
        <item x="1412"/>
        <item x="149"/>
        <item x="148"/>
        <item x="1612"/>
        <item x="1675"/>
        <item x="1705"/>
        <item x="1706"/>
        <item x="1760"/>
        <item x="1761"/>
        <item x="1781"/>
        <item x="1432"/>
        <item x="42"/>
        <item x="1811"/>
        <item x="1894"/>
        <item x="1895"/>
        <item x="280"/>
        <item x="281"/>
        <item x="54"/>
        <item x="1934"/>
        <item x="1941"/>
        <item x="1456"/>
        <item x="1457"/>
        <item x="385"/>
        <item x="386"/>
        <item x="80"/>
        <item x="467"/>
        <item x="492"/>
        <item x="493"/>
        <item x="509"/>
        <item x="518"/>
        <item x="1482"/>
        <item x="81"/>
        <item x="591"/>
        <item x="592"/>
        <item x="1483"/>
        <item x="638"/>
        <item x="637"/>
        <item x="759"/>
        <item x="804"/>
        <item x="830"/>
        <item x="1501"/>
        <item x="1514"/>
        <item x="852"/>
        <item x="870"/>
        <item x="887"/>
        <item x="957"/>
        <item x="1518"/>
        <item x="109"/>
        <item x="110"/>
        <item x="1026"/>
        <item x="1054"/>
        <item x="1528"/>
        <item x="1565"/>
        <item x="1092"/>
        <item x="1131"/>
        <item x="118"/>
        <item x="1147"/>
        <item x="1179"/>
        <item x="1180"/>
        <item x="1186"/>
        <item x="125"/>
        <item x="1223"/>
        <item x="1580"/>
        <item x="1608"/>
        <item x="1595"/>
        <item x="1411"/>
        <item x="1596"/>
        <item x="701"/>
        <item x="702"/>
        <item x="1394"/>
        <item x="1395"/>
        <item x="1396"/>
        <item x="1434"/>
        <item x="1392"/>
        <item x="1618"/>
        <item x="1622"/>
        <item x="1678"/>
        <item x="1684"/>
        <item x="1699"/>
        <item x="45"/>
        <item x="1733"/>
        <item x="1735"/>
        <item x="1736"/>
        <item x="1742"/>
        <item x="1743"/>
        <item x="1787"/>
        <item x="1795"/>
        <item x="1796"/>
        <item x="1435"/>
        <item x="1445"/>
        <item x="227"/>
        <item x="228"/>
        <item x="229"/>
        <item x="230"/>
        <item x="231"/>
        <item x="236"/>
        <item x="48"/>
        <item x="49"/>
        <item x="266"/>
        <item x="267"/>
        <item x="268"/>
        <item x="1444"/>
        <item x="1446"/>
        <item x="363"/>
        <item x="371"/>
        <item x="372"/>
        <item x="439"/>
        <item x="440"/>
        <item x="511"/>
        <item x="513"/>
        <item x="514"/>
        <item x="515"/>
        <item x="578"/>
        <item x="581"/>
        <item x="582"/>
        <item x="584"/>
        <item x="1503"/>
        <item x="585"/>
        <item x="626"/>
        <item x="627"/>
        <item x="683"/>
        <item x="684"/>
        <item x="686"/>
        <item x="742"/>
        <item x="741"/>
        <item x="746"/>
        <item x="747"/>
        <item x="748"/>
        <item x="752"/>
        <item x="811"/>
        <item x="812"/>
        <item x="1504"/>
        <item x="1505"/>
        <item x="819"/>
        <item x="820"/>
        <item x="823"/>
        <item x="854"/>
        <item x="864"/>
        <item x="1506"/>
        <item x="889"/>
        <item x="891"/>
        <item x="895"/>
        <item x="941"/>
        <item x="937"/>
        <item x="940"/>
        <item x="983"/>
        <item x="980"/>
        <item x="984"/>
        <item x="1529"/>
        <item x="1028"/>
        <item x="1050"/>
        <item x="1097"/>
        <item x="120"/>
        <item x="1098"/>
        <item x="1110"/>
        <item x="119"/>
        <item x="1116"/>
        <item x="121"/>
        <item x="1166"/>
        <item x="1175"/>
        <item x="1176"/>
        <item x="1193"/>
        <item x="1259"/>
        <item x="1263"/>
        <item x="1590"/>
        <item x="138"/>
        <item x="140"/>
        <item x="1617"/>
        <item x="1677"/>
        <item x="143"/>
        <item x="144"/>
        <item x="141"/>
        <item x="142"/>
        <item x="145"/>
        <item x="1418"/>
        <item x="1405"/>
        <item x="1628"/>
        <item x="1636"/>
        <item x="1749"/>
        <item x="1757"/>
        <item x="1758"/>
        <item x="272"/>
        <item x="277"/>
        <item x="71"/>
        <item x="72"/>
        <item x="73"/>
        <item x="1475"/>
        <item x="1472"/>
        <item x="484"/>
        <item x="485"/>
        <item x="490"/>
        <item x="74"/>
        <item x="1473"/>
        <item x="75"/>
        <item x="571"/>
        <item x="572"/>
        <item x="576"/>
        <item x="577"/>
        <item x="692"/>
        <item x="697"/>
        <item x="698"/>
        <item x="806"/>
        <item x="809"/>
        <item x="104"/>
        <item x="902"/>
        <item x="1508"/>
        <item x="903"/>
        <item x="904"/>
        <item x="107"/>
        <item x="1001"/>
        <item x="996"/>
        <item x="1002"/>
        <item x="1096"/>
        <item x="1094"/>
        <item x="1153"/>
        <item x="1154"/>
        <item x="1155"/>
        <item x="1159"/>
        <item x="1160"/>
        <item x="1582"/>
        <item x="1583"/>
        <item x="1585"/>
        <item x="1586"/>
        <item x="1408"/>
        <item x="12"/>
        <item x="27"/>
        <item x="28"/>
        <item x="32"/>
        <item x="150"/>
        <item x="151"/>
        <item x="1611"/>
        <item x="152"/>
        <item x="157"/>
        <item x="158"/>
        <item x="159"/>
        <item x="1413"/>
        <item x="1417"/>
        <item x="160"/>
        <item x="168"/>
        <item x="169"/>
        <item x="1642"/>
        <item x="1643"/>
        <item x="33"/>
        <item x="179"/>
        <item x="1647"/>
        <item x="1671"/>
        <item x="1672"/>
        <item x="1674"/>
        <item x="1427"/>
        <item x="1707"/>
        <item x="1711"/>
        <item x="184"/>
        <item x="1712"/>
        <item x="1716"/>
        <item x="36"/>
        <item x="1717"/>
        <item x="185"/>
        <item x="187"/>
        <item x="188"/>
        <item x="1762"/>
        <item x="1764"/>
        <item x="196"/>
        <item x="1769"/>
        <item x="197"/>
        <item x="1770"/>
        <item x="1428"/>
        <item x="198"/>
        <item x="206"/>
        <item x="1782"/>
        <item x="1783"/>
        <item x="207"/>
        <item x="214"/>
        <item x="215"/>
        <item x="244"/>
        <item x="1812"/>
        <item x="1816"/>
        <item x="1831"/>
        <item x="1835"/>
        <item x="1836"/>
        <item x="1843"/>
        <item x="245"/>
        <item x="249"/>
        <item x="1844"/>
        <item x="1851"/>
        <item x="250"/>
        <item x="252"/>
        <item x="253"/>
        <item x="1896"/>
        <item x="1900"/>
        <item x="1901"/>
        <item x="1906"/>
        <item x="1907"/>
        <item x="1928"/>
        <item x="1930"/>
        <item x="288"/>
        <item x="289"/>
        <item x="282"/>
        <item x="290"/>
        <item x="292"/>
        <item x="300"/>
        <item x="1935"/>
        <item x="301"/>
        <item x="1953"/>
        <item x="307"/>
        <item x="55"/>
        <item x="309"/>
        <item x="312"/>
        <item x="61"/>
        <item x="313"/>
        <item x="328"/>
        <item x="1954"/>
        <item x="1958"/>
        <item x="1959"/>
        <item x="1963"/>
        <item x="1964"/>
        <item x="1965"/>
        <item x="329"/>
        <item x="332"/>
        <item x="1966"/>
        <item x="1977"/>
        <item x="333"/>
        <item x="338"/>
        <item x="1978"/>
        <item x="2021"/>
        <item x="339"/>
        <item x="348"/>
        <item x="2022"/>
        <item x="2025"/>
        <item x="62"/>
        <item x="2026"/>
        <item x="2032"/>
        <item x="349"/>
        <item x="360"/>
        <item x="2033"/>
        <item x="2037"/>
        <item x="2040"/>
        <item x="2041"/>
        <item x="63"/>
        <item x="2045"/>
        <item x="2053"/>
        <item x="361"/>
        <item x="2054"/>
        <item x="64"/>
        <item x="65"/>
        <item x="2068"/>
        <item x="2072"/>
        <item x="2073"/>
        <item x="2089"/>
        <item x="1458"/>
        <item x="1462"/>
        <item x="2090"/>
        <item x="2092"/>
        <item x="390"/>
        <item x="393"/>
        <item x="2093"/>
        <item x="2114"/>
        <item x="394"/>
        <item x="405"/>
        <item x="2115"/>
        <item x="406"/>
        <item x="425"/>
        <item x="433"/>
        <item x="426"/>
        <item x="66"/>
        <item x="430"/>
        <item x="437"/>
        <item x="547"/>
        <item x="438"/>
        <item x="1463"/>
        <item x="468"/>
        <item x="469"/>
        <item x="470"/>
        <item x="474"/>
        <item x="476"/>
        <item x="481"/>
        <item x="482"/>
        <item x="494"/>
        <item x="497"/>
        <item x="505"/>
        <item x="506"/>
        <item x="519"/>
        <item x="520"/>
        <item x="531"/>
        <item x="533"/>
        <item x="534"/>
        <item x="536"/>
        <item x="703"/>
        <item x="537"/>
        <item x="542"/>
        <item x="82"/>
        <item x="543"/>
        <item x="559"/>
        <item x="565"/>
        <item x="566"/>
        <item x="85"/>
        <item x="568"/>
        <item x="569"/>
        <item x="593"/>
        <item x="596"/>
        <item x="597"/>
        <item x="606"/>
        <item x="86"/>
        <item x="607"/>
        <item x="614"/>
        <item x="615"/>
        <item x="618"/>
        <item x="619"/>
        <item x="1484"/>
        <item x="643"/>
        <item x="644"/>
        <item x="654"/>
        <item x="645"/>
        <item x="655"/>
        <item x="656"/>
        <item x="1489"/>
        <item x="87"/>
        <item x="90"/>
        <item x="657"/>
        <item x="674"/>
        <item x="91"/>
        <item x="99"/>
        <item x="710"/>
        <item x="711"/>
        <item x="712"/>
        <item x="713"/>
        <item x="720"/>
        <item x="721"/>
        <item x="723"/>
        <item x="724"/>
        <item x="733"/>
        <item x="734"/>
        <item x="1490"/>
        <item x="760"/>
        <item x="761"/>
        <item x="762"/>
        <item x="768"/>
        <item x="769"/>
        <item x="775"/>
        <item x="1497"/>
        <item x="776"/>
        <item x="777"/>
        <item x="778"/>
        <item x="779"/>
        <item x="796"/>
        <item x="100"/>
        <item x="797"/>
        <item x="799"/>
        <item x="800"/>
        <item x="831"/>
        <item x="834"/>
        <item x="835"/>
        <item x="842"/>
        <item x="843"/>
        <item x="847"/>
        <item x="851"/>
        <item x="848"/>
        <item x="871"/>
        <item x="874"/>
        <item x="875"/>
        <item x="883"/>
        <item x="885"/>
        <item x="886"/>
        <item x="616"/>
        <item x="907"/>
        <item x="908"/>
        <item x="909"/>
        <item x="910"/>
        <item x="911"/>
        <item x="918"/>
        <item x="919"/>
        <item x="935"/>
        <item x="958"/>
        <item x="970"/>
        <item x="963"/>
        <item x="965"/>
        <item x="966"/>
        <item x="111"/>
        <item x="1521"/>
        <item x="971"/>
        <item x="112"/>
        <item x="1522"/>
        <item x="1012"/>
        <item x="1013"/>
        <item x="1014"/>
        <item x="1020"/>
        <item x="1021"/>
        <item x="1024"/>
        <item x="1025"/>
        <item x="1055"/>
        <item x="1056"/>
        <item x="113"/>
        <item x="1057"/>
        <item x="1059"/>
        <item x="1060"/>
        <item x="1064"/>
        <item x="1065"/>
        <item x="1083"/>
        <item x="1084"/>
        <item x="1088"/>
        <item x="117"/>
        <item x="1132"/>
        <item x="1138"/>
        <item x="11"/>
        <item x="1139"/>
        <item x="1142"/>
        <item x="1566"/>
        <item x="1576"/>
        <item x="1181"/>
        <item x="1184"/>
        <item x="1185"/>
        <item x="1224"/>
        <item x="1225"/>
        <item x="126"/>
        <item x="1226"/>
        <item x="1227"/>
        <item x="1233"/>
        <item x="1234"/>
        <item x="1235"/>
        <item x="1240"/>
        <item x="1247"/>
        <item x="1248"/>
        <item x="1252"/>
        <item x="127"/>
        <item x="1253"/>
        <item x="128"/>
        <item x="136"/>
        <item x="1597"/>
        <item x="1604"/>
        <item x="1605"/>
        <item x="1610"/>
        <item x="1409"/>
        <item x="1410"/>
        <item x="1639"/>
        <item x="1689"/>
        <item x="1690"/>
        <item x="1759"/>
        <item x="1809"/>
        <item x="1810"/>
        <item x="279"/>
        <item x="53"/>
        <item x="1479"/>
        <item x="1480"/>
        <item x="488"/>
        <item x="79"/>
        <item x="489"/>
        <item x="516"/>
        <item x="517"/>
        <item x="589"/>
        <item x="590"/>
        <item x="632"/>
        <item x="636"/>
        <item x="1513"/>
        <item x="1638"/>
        <item x="757"/>
        <item x="758"/>
        <item x="824"/>
        <item x="829"/>
        <item x="869"/>
        <item x="868"/>
        <item x="1525"/>
        <item x="905"/>
        <item x="956"/>
        <item x="1008"/>
        <item x="1009"/>
        <item x="1052"/>
        <item x="1130"/>
        <item x="1177"/>
        <item x="52"/>
        <item x="1178"/>
        <item x="1220"/>
        <item x="1398"/>
        <item x="146"/>
        <item x="699"/>
        <item x="700"/>
        <item x="1640"/>
        <item x="1641"/>
        <item x="1481"/>
        <item x="1010"/>
        <item x="1011"/>
        <item x="1397"/>
        <item x="1404"/>
        <item x="1616"/>
        <item x="1637"/>
        <item x="1627"/>
        <item x="1676"/>
        <item x="1688"/>
        <item x="1704"/>
        <item x="1433"/>
        <item x="1732"/>
        <item x="1748"/>
        <item x="1786"/>
        <item x="44"/>
        <item x="1808"/>
        <item x="51"/>
        <item x="264"/>
        <item x="70"/>
        <item x="265"/>
        <item x="278"/>
        <item x="364"/>
        <item x="1450"/>
        <item x="384"/>
        <item x="78"/>
        <item x="483"/>
        <item x="1471"/>
        <item x="510"/>
        <item x="570"/>
        <item x="625"/>
        <item x="682"/>
        <item x="691"/>
        <item x="1502"/>
        <item x="740"/>
        <item x="755"/>
        <item x="756"/>
        <item x="103"/>
        <item x="805"/>
        <item x="810"/>
        <item x="853"/>
        <item x="1507"/>
        <item x="888"/>
        <item x="108"/>
        <item x="936"/>
        <item x="979"/>
        <item x="994"/>
        <item x="995"/>
        <item x="1027"/>
        <item x="1051"/>
        <item x="1093"/>
        <item x="1564"/>
        <item x="1129"/>
        <item x="43"/>
        <item x="1151"/>
        <item x="1152"/>
        <item x="1187"/>
        <item x="1218"/>
        <item x="1219"/>
        <item x="1258"/>
        <item x="1581"/>
        <item x="1403"/>
        <item x="137"/>
        <item x="331"/>
        <item x="1469"/>
        <item t="default"/>
      </items>
    </pivotField>
    <pivotField compact="0" outline="0" subtotalTop="0" multipleItemSelectionAllowed="1" showAll="0" includeNewItemsInFilter="1">
      <items count="123">
        <item x="66"/>
        <item x="75"/>
        <item x="74"/>
        <item x="68"/>
        <item x="32"/>
        <item x="71"/>
        <item x="67"/>
        <item x="69"/>
        <item x="73"/>
        <item x="72"/>
        <item x="70"/>
        <item x="13"/>
        <item x="53"/>
        <item x="112"/>
        <item x="87"/>
        <item x="103"/>
        <item x="35"/>
        <item x="34"/>
        <item x="29"/>
        <item x="10"/>
        <item x="39"/>
        <item x="6"/>
        <item x="14"/>
        <item x="92"/>
        <item x="64"/>
        <item x="28"/>
        <item x="36"/>
        <item x="19"/>
        <item x="40"/>
        <item x="89"/>
        <item x="96"/>
        <item x="46"/>
        <item x="91"/>
        <item x="97"/>
        <item x="25"/>
        <item x="24"/>
        <item x="47"/>
        <item x="52"/>
        <item x="85"/>
        <item x="48"/>
        <item x="79"/>
        <item x="81"/>
        <item x="76"/>
        <item x="77"/>
        <item x="78"/>
        <item x="84"/>
        <item x="50"/>
        <item x="7"/>
        <item x="23"/>
        <item x="22"/>
        <item x="5"/>
        <item x="117"/>
        <item x="18"/>
        <item x="49"/>
        <item x="8"/>
        <item x="101"/>
        <item x="62"/>
        <item x="27"/>
        <item x="9"/>
        <item x="38"/>
        <item x="59"/>
        <item x="57"/>
        <item x="44"/>
        <item x="58"/>
        <item x="43"/>
        <item x="42"/>
        <item x="110"/>
        <item x="16"/>
        <item x="17"/>
        <item x="4"/>
        <item x="31"/>
        <item x="55"/>
        <item x="56"/>
        <item x="105"/>
        <item x="109"/>
        <item x="63"/>
        <item x="0"/>
        <item x="2"/>
        <item x="15"/>
        <item x="86"/>
        <item x="111"/>
        <item x="11"/>
        <item x="3"/>
        <item x="116"/>
        <item x="115"/>
        <item x="54"/>
        <item x="30"/>
        <item x="99"/>
        <item x="26"/>
        <item x="12"/>
        <item x="61"/>
        <item x="45"/>
        <item x="33"/>
        <item x="113"/>
        <item x="41"/>
        <item x="60"/>
        <item x="37"/>
        <item x="51"/>
        <item x="98"/>
        <item x="114"/>
        <item x="95"/>
        <item x="102"/>
        <item x="83"/>
        <item x="88"/>
        <item x="20"/>
        <item x="93"/>
        <item x="120"/>
        <item x="119"/>
        <item x="94"/>
        <item x="104"/>
        <item x="21"/>
        <item x="1"/>
        <item x="65"/>
        <item x="100"/>
        <item x="107"/>
        <item x="108"/>
        <item x="106"/>
        <item x="80"/>
        <item x="82"/>
        <item x="118"/>
        <item x="121"/>
        <item x="90"/>
        <item t="default"/>
      </items>
    </pivotField>
    <pivotField dataField="1" compact="0" outline="0" subtotalTop="0" showAll="0" includeNewItemsInFilter="1"/>
    <pivotField compact="0" outline="0" showAll="0" defaultSubtotal="0"/>
    <pivotField compact="0" outline="0" subtotalTop="0" showAll="0" includeNewItemsInFilter="1"/>
    <pivotField compact="0" outline="0" subtotalTop="0" showAll="0" includeNewItemsInFilter="1">
      <items count="13">
        <item x="4"/>
        <item m="1" x="10"/>
        <item m="1" x="9"/>
        <item x="8"/>
        <item x="0"/>
        <item x="2"/>
        <item m="1" x="11"/>
        <item x="7"/>
        <item x="6"/>
        <item x="1"/>
        <item x="5"/>
        <item x="3"/>
        <item t="default"/>
      </items>
    </pivotField>
    <pivotField compact="0" outline="0" subtotalTop="0" showAll="0" includeNewItemsInFilter="1" defaultSubtotal="0">
      <items count="12">
        <item x="9"/>
        <item x="10"/>
        <item x="11"/>
        <item x="0"/>
        <item x="1"/>
        <item x="2"/>
        <item x="3"/>
        <item x="4"/>
        <item x="5"/>
        <item x="6"/>
        <item x="7"/>
        <item x="8"/>
      </items>
    </pivotField>
    <pivotField compact="0" outline="0" multipleItemSelectionAllowed="1" showAll="0" defaultSubtotal="0">
      <items count="4">
        <item m="1" x="2"/>
        <item m="1" x="3"/>
        <item x="0"/>
        <item x="1"/>
      </items>
    </pivotField>
    <pivotField compact="0" outline="0" showAll="0" defaultSubtotal="0">
      <items count="5">
        <item x="0"/>
        <item x="1"/>
        <item x="2"/>
        <item x="3"/>
        <item m="1" x="4"/>
      </items>
    </pivotField>
    <pivotField compact="0" outline="0" showAll="0" defaultSubtotal="0">
      <items count="5">
        <item x="3"/>
        <item x="1"/>
        <item x="0"/>
        <item x="4"/>
        <item x="2"/>
      </items>
    </pivotField>
    <pivotField compact="0" outline="0" showAll="0" defaultSubtotal="0">
      <items count="6">
        <item x="1"/>
        <item x="2"/>
        <item x="3"/>
        <item x="4"/>
        <item x="5"/>
        <item x="0"/>
      </items>
    </pivotField>
  </pivotFields>
  <rowFields count="1">
    <field x="2"/>
  </rowFields>
  <rowItems count="10">
    <i>
      <x/>
    </i>
    <i>
      <x v="1"/>
    </i>
    <i>
      <x v="2"/>
    </i>
    <i>
      <x v="3"/>
    </i>
    <i>
      <x v="4"/>
    </i>
    <i>
      <x v="5"/>
    </i>
    <i>
      <x v="6"/>
    </i>
    <i>
      <x v="7"/>
    </i>
    <i>
      <x v="8"/>
    </i>
    <i t="grand">
      <x/>
    </i>
  </rowItems>
  <colItems count="1">
    <i/>
  </colItems>
  <dataFields count="1">
    <dataField name="Sum of QUANTITY" fld="5" baseField="9" baseItem="0"/>
  </dataFields>
  <chartFormats count="13">
    <chartFormat chart="7" format="7" series="1">
      <pivotArea type="data" outline="0" fieldPosition="0"/>
    </chartFormat>
    <chartFormat chart="5" format="5" series="1">
      <pivotArea type="data" outline="0" fieldPosition="0"/>
    </chartFormat>
    <chartFormat chart="4" format="65" series="1">
      <pivotArea type="data" outline="0" fieldPosition="0"/>
    </chartFormat>
    <chartFormat chart="2" format="67" series="1">
      <pivotArea type="data" outline="0" fieldPosition="0"/>
    </chartFormat>
    <chartFormat chart="7" format="8"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4" format="66" series="1">
      <pivotArea type="data" outline="0" fieldPosition="0">
        <references count="1">
          <reference field="4294967294" count="1" selected="0">
            <x v="0"/>
          </reference>
        </references>
      </pivotArea>
    </chartFormat>
    <chartFormat chart="2" format="68"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3" cacheId="14" dataOnRows="1" applyNumberFormats="0" applyBorderFormats="0" applyFontFormats="0" applyPatternFormats="0" applyAlignmentFormats="0" applyWidthHeightFormats="1" dataCaption="Data" updatedVersion="4" minRefreshableVersion="3" showMemberPropertyTips="0" itemPrintTitles="1" createdVersion="3" indent="0" compact="0" compactData="0" gridDropZones="1" chartFormat="14">
  <location ref="T24:U28" firstHeaderRow="2" firstDataRow="2" firstDataCol="1" rowPageCount="1" colPageCount="1"/>
  <pivotFields count="14">
    <pivotField compact="0" outline="0" subtotalTop="0" showAll="0" includeNewItemsInFilter="1"/>
    <pivotField compact="0" outline="0" subtotalTop="0" showAll="0" includeNewItemsInFilter="1">
      <items count="15">
        <item x="0"/>
        <item x="1"/>
        <item x="2"/>
        <item x="3"/>
        <item x="4"/>
        <item x="5"/>
        <item x="6"/>
        <item x="7"/>
        <item x="8"/>
        <item x="9"/>
        <item x="10"/>
        <item x="11"/>
        <item x="12"/>
        <item x="13"/>
        <item t="default"/>
      </items>
    </pivotField>
    <pivotField axis="axisPage" compact="0" outline="0" subtotalTop="0" showAll="0" includeNewItemsInFilter="1">
      <items count="10">
        <item x="4"/>
        <item x="1"/>
        <item x="5"/>
        <item x="0"/>
        <item x="6"/>
        <item x="2"/>
        <item x="3"/>
        <item x="7"/>
        <item x="8"/>
        <item t="default"/>
      </items>
    </pivotField>
    <pivotField compact="0" outline="0" subtotalTop="0" showAll="0" includeNewItemsInFilter="1">
      <items count="2146">
        <item x="1524"/>
        <item x="1399"/>
        <item x="1629"/>
        <item x="1737"/>
        <item x="1952"/>
        <item x="1043"/>
        <item x="129"/>
        <item x="396"/>
        <item x="2102"/>
        <item x="731"/>
        <item x="791"/>
        <item x="912"/>
        <item x="1102"/>
        <item x="1182"/>
        <item x="1254"/>
        <item x="147"/>
        <item x="1700"/>
        <item x="1784"/>
        <item x="658"/>
        <item x="685"/>
        <item x="153"/>
        <item x="35"/>
        <item x="77"/>
        <item x="1447"/>
        <item x="1584"/>
        <item x="172"/>
        <item x="1693"/>
        <item x="1778"/>
        <item x="237"/>
        <item x="273"/>
        <item x="297"/>
        <item x="321"/>
        <item x="326"/>
        <item x="1951"/>
        <item x="412"/>
        <item x="2075"/>
        <item x="521"/>
        <item x="556"/>
        <item x="620"/>
        <item x="876"/>
        <item x="878"/>
        <item x="1003"/>
        <item x="1032"/>
        <item x="1062"/>
        <item x="1134"/>
        <item x="1188"/>
        <item x="1509"/>
        <item x="1393"/>
        <item x="1750"/>
        <item x="1460"/>
        <item x="291"/>
        <item x="22"/>
        <item x="1923"/>
        <item x="1042"/>
        <item x="18"/>
        <item x="1691"/>
        <item x="730"/>
        <item x="1400"/>
        <item x="1031"/>
        <item x="1422"/>
        <item x="162"/>
        <item x="20"/>
        <item x="161"/>
        <item x="729"/>
        <item x="1840"/>
        <item x="1924"/>
        <item x="1228"/>
        <item x="1190"/>
        <item x="1189"/>
        <item x="1421"/>
        <item x="1194"/>
        <item x="1250"/>
        <item x="1854"/>
        <item x="1260"/>
        <item x="454"/>
        <item x="846"/>
        <item x="414"/>
        <item x="2080"/>
        <item x="2055"/>
        <item x="1942"/>
        <item x="1076"/>
        <item x="920"/>
        <item x="2081"/>
        <item x="1236"/>
        <item x="944"/>
        <item x="1980"/>
        <item x="2060"/>
        <item x="601"/>
        <item x="1839"/>
        <item x="487"/>
        <item x="1852"/>
        <item x="2023"/>
        <item x="1156"/>
        <item x="1904"/>
        <item x="1168"/>
        <item x="1719"/>
        <item x="2042"/>
        <item x="2063"/>
        <item x="1448"/>
        <item x="1905"/>
        <item x="463"/>
        <item x="1157"/>
        <item x="449"/>
        <item x="447"/>
        <item x="1143"/>
        <item x="5"/>
        <item x="2"/>
        <item x="1817"/>
        <item x="1971"/>
        <item x="2046"/>
        <item x="1649"/>
        <item x="1792"/>
        <item x="1805"/>
        <item x="2050"/>
        <item x="1791"/>
        <item x="1029"/>
        <item x="2074"/>
        <item x="422"/>
        <item x="2079"/>
        <item x="190"/>
        <item x="1620"/>
        <item x="1625"/>
        <item x="202"/>
        <item x="203"/>
        <item x="208"/>
        <item x="1686"/>
        <item x="1424"/>
        <item x="217"/>
        <item x="1425"/>
        <item x="1710"/>
        <item x="1729"/>
        <item x="255"/>
        <item x="256"/>
        <item x="260"/>
        <item x="1765"/>
        <item x="1772"/>
        <item x="274"/>
        <item x="275"/>
        <item x="285"/>
        <item x="1436"/>
        <item x="315"/>
        <item x="319"/>
        <item x="1815"/>
        <item x="1821"/>
        <item x="354"/>
        <item x="351"/>
        <item x="1848"/>
        <item x="1849"/>
        <item x="1856"/>
        <item x="380"/>
        <item x="381"/>
        <item x="388"/>
        <item x="1910"/>
        <item x="1911"/>
        <item x="1916"/>
        <item x="395"/>
        <item x="423"/>
        <item x="442"/>
        <item x="1946"/>
        <item x="461"/>
        <item x="471"/>
        <item x="1454"/>
        <item x="1982"/>
        <item x="1983"/>
        <item x="1987"/>
        <item x="501"/>
        <item x="507"/>
        <item x="2043"/>
        <item x="1465"/>
        <item x="538"/>
        <item x="2048"/>
        <item x="541"/>
        <item x="560"/>
        <item x="2064"/>
        <item x="583"/>
        <item x="586"/>
        <item x="2067"/>
        <item x="598"/>
        <item x="2087"/>
        <item x="2098"/>
        <item x="640"/>
        <item x="641"/>
        <item x="648"/>
        <item x="676"/>
        <item x="694"/>
        <item x="695"/>
        <item x="705"/>
        <item x="717"/>
        <item x="718"/>
        <item x="725"/>
        <item x="114"/>
        <item x="781"/>
        <item x="782"/>
        <item x="785"/>
        <item x="122"/>
        <item x="789"/>
        <item x="1495"/>
        <item x="818"/>
        <item x="821"/>
        <item x="826"/>
        <item x="859"/>
        <item x="862"/>
        <item x="884"/>
        <item x="1500"/>
        <item x="921"/>
        <item x="925"/>
        <item x="954"/>
        <item x="960"/>
        <item x="154"/>
        <item x="155"/>
        <item x="987"/>
        <item x="990"/>
        <item x="1034"/>
        <item x="1038"/>
        <item x="165"/>
        <item x="1070"/>
        <item x="1073"/>
        <item x="1104"/>
        <item x="1526"/>
        <item x="1108"/>
        <item x="1114"/>
        <item x="1120"/>
        <item x="1145"/>
        <item x="1149"/>
        <item x="1196"/>
        <item x="1199"/>
        <item x="1217"/>
        <item x="1221"/>
        <item x="1241"/>
        <item x="1587"/>
        <item x="1588"/>
        <item x="1593"/>
        <item x="1401"/>
        <item x="1892"/>
        <item x="549"/>
        <item x="670"/>
        <item x="671"/>
        <item x="1943"/>
        <item x="1367"/>
        <item x="1366"/>
        <item x="1379"/>
        <item x="1288"/>
        <item x="1560"/>
        <item x="1547"/>
        <item x="1553"/>
        <item x="1363"/>
        <item x="1375"/>
        <item x="1382"/>
        <item x="1384"/>
        <item x="1284"/>
        <item x="1300"/>
        <item x="1360"/>
        <item x="1362"/>
        <item x="1876"/>
        <item x="1883"/>
        <item x="2006"/>
        <item x="2133"/>
        <item x="0"/>
        <item x="7"/>
        <item x="1407"/>
        <item x="1549"/>
        <item x="2135"/>
        <item x="2130"/>
        <item x="2131"/>
        <item x="2137"/>
        <item x="1635"/>
        <item x="183"/>
        <item x="191"/>
        <item x="26"/>
        <item x="1681"/>
        <item x="210"/>
        <item x="211"/>
        <item x="29"/>
        <item x="212"/>
        <item x="213"/>
        <item x="1697"/>
        <item x="1698"/>
        <item x="37"/>
        <item x="234"/>
        <item x="235"/>
        <item x="38"/>
        <item x="1740"/>
        <item x="1763"/>
        <item x="1741"/>
        <item x="1755"/>
        <item x="1756"/>
        <item x="262"/>
        <item x="263"/>
        <item x="1341"/>
        <item x="1342"/>
        <item x="287"/>
        <item x="293"/>
        <item x="1780"/>
        <item x="1785"/>
        <item x="1788"/>
        <item x="1349"/>
        <item x="1354"/>
        <item x="1355"/>
        <item x="1542"/>
        <item x="1801"/>
        <item x="1802"/>
        <item x="1312"/>
        <item x="325"/>
        <item x="1543"/>
        <item x="327"/>
        <item x="1318"/>
        <item x="1319"/>
        <item x="1320"/>
        <item x="1825"/>
        <item x="1826"/>
        <item x="1559"/>
        <item x="1323"/>
        <item x="1324"/>
        <item x="1325"/>
        <item x="1264"/>
        <item x="1834"/>
        <item x="1837"/>
        <item x="358"/>
        <item x="359"/>
        <item x="362"/>
        <item x="1274"/>
        <item x="1275"/>
        <item x="1276"/>
        <item x="1561"/>
        <item x="377"/>
        <item x="378"/>
        <item x="1858"/>
        <item x="1888"/>
        <item x="399"/>
        <item x="400"/>
        <item x="401"/>
        <item x="402"/>
        <item x="1443"/>
        <item x="1921"/>
        <item x="60"/>
        <item x="1922"/>
        <item x="424"/>
        <item x="427"/>
        <item x="429"/>
        <item x="1939"/>
        <item x="1940"/>
        <item x="1944"/>
        <item x="448"/>
        <item x="450"/>
        <item x="1357"/>
        <item x="457"/>
        <item x="458"/>
        <item x="1368"/>
        <item x="1962"/>
        <item x="1372"/>
        <item x="473"/>
        <item x="475"/>
        <item x="1380"/>
        <item x="1652"/>
        <item x="491"/>
        <item x="1388"/>
        <item x="1326"/>
        <item x="1327"/>
        <item x="2019"/>
        <item x="2020"/>
        <item x="2024"/>
        <item x="1333"/>
        <item x="512"/>
        <item x="522"/>
        <item x="89"/>
        <item x="1337"/>
        <item x="1277"/>
        <item x="1278"/>
        <item x="1279"/>
        <item x="2039"/>
        <item x="1289"/>
        <item x="1290"/>
        <item x="1291"/>
        <item x="1295"/>
        <item x="563"/>
        <item x="564"/>
        <item x="567"/>
        <item x="2061"/>
        <item x="2062"/>
        <item x="1656"/>
        <item x="1305"/>
        <item x="1306"/>
        <item x="1307"/>
        <item x="2077"/>
        <item x="2078"/>
        <item x="1663"/>
        <item x="612"/>
        <item x="613"/>
        <item x="617"/>
        <item x="1722"/>
        <item x="621"/>
        <item x="2100"/>
        <item x="2101"/>
        <item x="1723"/>
        <item x="2113"/>
        <item x="2116"/>
        <item x="650"/>
        <item x="651"/>
        <item x="1478"/>
        <item x="678"/>
        <item x="727"/>
        <item x="728"/>
        <item x="1491"/>
        <item x="732"/>
        <item x="736"/>
        <item x="1727"/>
        <item x="1721"/>
        <item x="773"/>
        <item x="774"/>
        <item x="787"/>
        <item x="1859"/>
        <item x="807"/>
        <item x="808"/>
        <item x="828"/>
        <item x="832"/>
        <item x="833"/>
        <item x="850"/>
        <item x="855"/>
        <item x="856"/>
        <item x="857"/>
        <item x="1863"/>
        <item x="1864"/>
        <item x="882"/>
        <item x="890"/>
        <item x="1865"/>
        <item x="900"/>
        <item x="901"/>
        <item x="1880"/>
        <item x="939"/>
        <item x="942"/>
        <item x="943"/>
        <item x="962"/>
        <item x="964"/>
        <item x="978"/>
        <item x="1512"/>
        <item x="982"/>
        <item x="985"/>
        <item x="1515"/>
        <item x="1019"/>
        <item x="1023"/>
        <item x="1030"/>
        <item x="1872"/>
        <item x="1331"/>
        <item x="1873"/>
        <item x="1053"/>
        <item x="1063"/>
        <item x="1082"/>
        <item x="167"/>
        <item x="1091"/>
        <item x="1095"/>
        <item x="1875"/>
        <item x="1988"/>
        <item x="1117"/>
        <item x="1118"/>
        <item x="1111"/>
        <item x="1137"/>
        <item x="1140"/>
        <item x="1141"/>
        <item x="1174"/>
        <item x="1183"/>
        <item x="1990"/>
        <item x="1887"/>
        <item x="1214"/>
        <item x="1208"/>
        <item x="1209"/>
        <item x="1210"/>
        <item x="1246"/>
        <item x="1251"/>
        <item x="1574"/>
        <item x="1575"/>
        <item x="2004"/>
        <item x="1997"/>
        <item x="1999"/>
        <item x="2000"/>
        <item x="6"/>
        <item x="13"/>
        <item x="2120"/>
        <item x="2121"/>
        <item x="2015"/>
        <item x="1603"/>
        <item x="1606"/>
        <item x="1607"/>
        <item x="1609"/>
        <item x="1546"/>
        <item x="1533"/>
        <item x="1534"/>
        <item x="1535"/>
        <item x="16"/>
        <item x="17"/>
        <item x="1419"/>
        <item x="1614"/>
        <item x="1615"/>
        <item x="2139"/>
        <item x="2140"/>
        <item x="1420"/>
        <item x="194"/>
        <item x="195"/>
        <item x="1670"/>
        <item x="1673"/>
        <item x="1679"/>
        <item x="1552"/>
        <item x="225"/>
        <item x="226"/>
        <item x="232"/>
        <item x="1730"/>
        <item x="1731"/>
        <item x="1734"/>
        <item x="248"/>
        <item x="251"/>
        <item x="1554"/>
        <item x="276"/>
        <item x="1774"/>
        <item x="1345"/>
        <item x="1346"/>
        <item x="1449"/>
        <item x="306"/>
        <item x="308"/>
        <item x="310"/>
        <item x="311"/>
        <item x="1804"/>
        <item x="1806"/>
        <item x="1807"/>
        <item x="1813"/>
        <item x="1314"/>
        <item x="337"/>
        <item x="340"/>
        <item x="341"/>
        <item x="50"/>
        <item x="1838"/>
        <item x="1841"/>
        <item x="56"/>
        <item x="1842"/>
        <item x="1270"/>
        <item x="1271"/>
        <item x="370"/>
        <item x="373"/>
        <item x="374"/>
        <item x="375"/>
        <item x="1890"/>
        <item x="1891"/>
        <item x="1893"/>
        <item x="1545"/>
        <item x="404"/>
        <item x="1658"/>
        <item x="407"/>
        <item x="408"/>
        <item x="413"/>
        <item x="1659"/>
        <item x="1926"/>
        <item x="1927"/>
        <item x="1929"/>
        <item x="431"/>
        <item x="1660"/>
        <item x="432"/>
        <item x="1451"/>
        <item x="1950"/>
        <item x="452"/>
        <item x="453"/>
        <item x="455"/>
        <item x="1452"/>
        <item x="1364"/>
        <item x="478"/>
        <item x="479"/>
        <item x="480"/>
        <item x="1975"/>
        <item x="1976"/>
        <item x="1979"/>
        <item x="1383"/>
        <item x="495"/>
        <item x="496"/>
        <item x="2036"/>
        <item x="524"/>
        <item x="525"/>
        <item x="526"/>
        <item x="527"/>
        <item x="1283"/>
        <item x="1285"/>
        <item x="555"/>
        <item x="554"/>
        <item x="1661"/>
        <item x="557"/>
        <item x="558"/>
        <item x="2058"/>
        <item x="1299"/>
        <item x="2059"/>
        <item x="1301"/>
        <item x="2070"/>
        <item x="2071"/>
        <item x="604"/>
        <item x="605"/>
        <item x="608"/>
        <item x="628"/>
        <item x="629"/>
        <item x="630"/>
        <item x="1361"/>
        <item x="97"/>
        <item x="2109"/>
        <item x="2110"/>
        <item x="2111"/>
        <item x="98"/>
        <item x="661"/>
        <item x="662"/>
        <item x="663"/>
        <item x="1668"/>
        <item x="689"/>
        <item x="690"/>
        <item x="1487"/>
        <item x="715"/>
        <item x="1488"/>
        <item x="750"/>
        <item x="751"/>
        <item x="754"/>
        <item x="795"/>
        <item x="798"/>
        <item x="801"/>
        <item x="802"/>
        <item x="124"/>
        <item x="130"/>
        <item x="841"/>
        <item x="844"/>
        <item x="845"/>
        <item x="1877"/>
        <item x="867"/>
        <item x="872"/>
        <item x="873"/>
        <item x="927"/>
        <item x="928"/>
        <item x="929"/>
        <item x="1869"/>
        <item x="968"/>
        <item x="969"/>
        <item x="972"/>
        <item x="1000"/>
        <item x="1004"/>
        <item x="1047"/>
        <item x="1048"/>
        <item x="879"/>
        <item x="1086"/>
        <item x="1881"/>
        <item x="1087"/>
        <item x="1089"/>
        <item x="1882"/>
        <item x="173"/>
        <item x="174"/>
        <item x="175"/>
        <item x="1128"/>
        <item x="1135"/>
        <item x="1164"/>
        <item x="1165"/>
        <item x="1569"/>
        <item x="1570"/>
        <item x="1205"/>
        <item x="1206"/>
        <item x="1571"/>
        <item x="1572"/>
        <item x="1239"/>
        <item x="1244"/>
        <item x="2001"/>
        <item x="1993"/>
        <item x="2005"/>
        <item x="2007"/>
        <item x="2008"/>
        <item x="2012"/>
        <item x="2013"/>
        <item x="2124"/>
        <item x="2125"/>
        <item x="2126"/>
        <item x="2134"/>
        <item x="1621"/>
        <item x="1623"/>
        <item x="1624"/>
        <item x="204"/>
        <item x="205"/>
        <item x="1683"/>
        <item x="1685"/>
        <item x="218"/>
        <item x="219"/>
        <item x="220"/>
        <item x="221"/>
        <item x="222"/>
        <item x="1714"/>
        <item x="1715"/>
        <item x="1728"/>
        <item x="1426"/>
        <item x="1430"/>
        <item x="257"/>
        <item x="258"/>
        <item x="259"/>
        <item x="1766"/>
        <item x="1767"/>
        <item x="1768"/>
        <item x="1431"/>
        <item x="283"/>
        <item x="284"/>
        <item x="316"/>
        <item x="317"/>
        <item x="318"/>
        <item x="1818"/>
        <item x="1819"/>
        <item x="1820"/>
        <item x="346"/>
        <item x="347"/>
        <item x="350"/>
        <item x="1850"/>
        <item x="1853"/>
        <item x="1855"/>
        <item x="382"/>
        <item x="383"/>
        <item x="387"/>
        <item x="1912"/>
        <item x="1913"/>
        <item x="1915"/>
        <item x="418"/>
        <item x="419"/>
        <item x="420"/>
        <item x="421"/>
        <item x="443"/>
        <item x="444"/>
        <item x="445"/>
        <item x="462"/>
        <item x="465"/>
        <item x="466"/>
        <item x="1984"/>
        <item x="1985"/>
        <item x="1986"/>
        <item x="1455"/>
        <item x="503"/>
        <item x="504"/>
        <item x="1461"/>
        <item x="2044"/>
        <item x="2047"/>
        <item x="539"/>
        <item x="540"/>
        <item x="2065"/>
        <item x="2066"/>
        <item x="587"/>
        <item x="588"/>
        <item x="595"/>
        <item x="2088"/>
        <item x="2091"/>
        <item x="642"/>
        <item x="646"/>
        <item x="647"/>
        <item x="672"/>
        <item x="673"/>
        <item x="675"/>
        <item x="696"/>
        <item x="704"/>
        <item x="719"/>
        <item x="722"/>
        <item x="735"/>
        <item x="115"/>
        <item x="116"/>
        <item x="783"/>
        <item x="784"/>
        <item x="1496"/>
        <item x="822"/>
        <item x="825"/>
        <item x="1498"/>
        <item x="1499"/>
        <item x="860"/>
        <item x="861"/>
        <item x="877"/>
        <item x="922"/>
        <item x="923"/>
        <item x="955"/>
        <item x="959"/>
        <item x="988"/>
        <item x="989"/>
        <item x="156"/>
        <item x="163"/>
        <item x="1035"/>
        <item x="1036"/>
        <item x="1037"/>
        <item x="164"/>
        <item x="1071"/>
        <item x="1072"/>
        <item x="1519"/>
        <item x="1520"/>
        <item x="1105"/>
        <item x="1106"/>
        <item x="1107"/>
        <item x="1115"/>
        <item x="1119"/>
        <item x="1146"/>
        <item x="1148"/>
        <item x="1167"/>
        <item x="1197"/>
        <item x="1198"/>
        <item x="1222"/>
        <item x="1589"/>
        <item x="1591"/>
        <item x="1592"/>
        <item x="76"/>
        <item x="2094"/>
        <item x="2095"/>
        <item x="2096"/>
        <item x="353"/>
        <item x="365"/>
        <item x="21"/>
        <item x="1531"/>
        <item x="9"/>
        <item x="1548"/>
        <item x="1537"/>
        <item x="2142"/>
        <item x="2143"/>
        <item x="1538"/>
        <item x="1633"/>
        <item x="181"/>
        <item x="1645"/>
        <item x="1669"/>
        <item x="1550"/>
        <item x="200"/>
        <item x="1695"/>
        <item x="1702"/>
        <item x="239"/>
        <item x="246"/>
        <item x="1745"/>
        <item x="1540"/>
        <item x="1753"/>
        <item x="1771"/>
        <item x="270"/>
        <item x="1339"/>
        <item x="40"/>
        <item x="1344"/>
        <item x="1776"/>
        <item x="1779"/>
        <item x="295"/>
        <item x="1556"/>
        <item x="1347"/>
        <item x="1790"/>
        <item x="1351"/>
        <item x="1352"/>
        <item x="1799"/>
        <item x="1557"/>
        <item x="1309"/>
        <item x="1310"/>
        <item x="323"/>
        <item x="1316"/>
        <item x="1823"/>
        <item x="343"/>
        <item x="1321"/>
        <item x="1828"/>
        <item x="1833"/>
        <item x="1266"/>
        <item x="1267"/>
        <item x="1440"/>
        <item x="1269"/>
        <item x="367"/>
        <item x="1272"/>
        <item x="58"/>
        <item x="1898"/>
        <item x="397"/>
        <item x="1902"/>
        <item x="410"/>
        <item x="1919"/>
        <item x="1932"/>
        <item x="1938"/>
        <item x="435"/>
        <item x="68"/>
        <item x="1948"/>
        <item x="1356"/>
        <item x="1359"/>
        <item x="1651"/>
        <item x="1956"/>
        <item x="1365"/>
        <item x="1960"/>
        <item x="1970"/>
        <item x="1370"/>
        <item x="83"/>
        <item x="1374"/>
        <item x="1967"/>
        <item x="1376"/>
        <item x="1377"/>
        <item x="1973"/>
        <item x="1381"/>
        <item x="84"/>
        <item x="1385"/>
        <item x="1386"/>
        <item x="2017"/>
        <item x="1329"/>
        <item x="499"/>
        <item x="2028"/>
        <item x="1335"/>
        <item x="2034"/>
        <item x="1281"/>
        <item x="529"/>
        <item x="1654"/>
        <item x="1287"/>
        <item x="552"/>
        <item x="1293"/>
        <item x="93"/>
        <item x="2057"/>
        <item x="1297"/>
        <item x="574"/>
        <item x="1303"/>
        <item x="2083"/>
        <item x="610"/>
        <item x="623"/>
        <item x="2104"/>
        <item x="2107"/>
        <item x="1476"/>
        <item x="1666"/>
        <item x="659"/>
        <item x="665"/>
        <item x="1724"/>
        <item x="1725"/>
        <item x="680"/>
        <item x="687"/>
        <item x="105"/>
        <item x="706"/>
        <item x="106"/>
        <item x="1720"/>
        <item x="738"/>
        <item x="745"/>
        <item x="764"/>
        <item x="771"/>
        <item x="1493"/>
        <item x="793"/>
        <item x="814"/>
        <item x="1861"/>
        <item x="837"/>
        <item x="839"/>
        <item x="865"/>
        <item x="132"/>
        <item x="893"/>
        <item x="1879"/>
        <item x="898"/>
        <item x="915"/>
        <item x="945"/>
        <item x="932"/>
        <item x="1867"/>
        <item x="934"/>
        <item x="948"/>
        <item x="1510"/>
        <item x="1523"/>
        <item x="953"/>
        <item x="974"/>
        <item x="976"/>
        <item x="1871"/>
        <item x="998"/>
        <item x="1006"/>
        <item x="1017"/>
        <item x="1517"/>
        <item x="1045"/>
        <item x="1067"/>
        <item x="1069"/>
        <item x="1074"/>
        <item x="1080"/>
        <item x="1874"/>
        <item x="1100"/>
        <item x="1103"/>
        <item x="1113"/>
        <item x="1121"/>
        <item x="1126"/>
        <item x="1567"/>
        <item x="1162"/>
        <item x="1885"/>
        <item x="1170"/>
        <item x="1172"/>
        <item x="1192"/>
        <item x="1203"/>
        <item x="1212"/>
        <item x="1992"/>
        <item x="1256"/>
        <item x="2003"/>
        <item x="1995"/>
        <item x="1578"/>
        <item x="2118"/>
        <item x="3"/>
        <item x="2010"/>
        <item x="2123"/>
        <item x="1601"/>
        <item x="2128"/>
        <item x="223"/>
        <item x="1713"/>
        <item x="345"/>
        <item x="417"/>
        <item x="1249"/>
        <item x="182"/>
        <item x="19"/>
        <item x="1530"/>
        <item x="8"/>
        <item x="1532"/>
        <item x="1406"/>
        <item x="1416"/>
        <item x="1536"/>
        <item x="2129"/>
        <item x="2136"/>
        <item x="1619"/>
        <item x="2132"/>
        <item x="2138"/>
        <item x="2141"/>
        <item x="25"/>
        <item x="2144"/>
        <item x="1634"/>
        <item x="1644"/>
        <item x="193"/>
        <item x="199"/>
        <item x="1423"/>
        <item x="1680"/>
        <item x="1682"/>
        <item x="209"/>
        <item x="1551"/>
        <item x="216"/>
        <item x="1696"/>
        <item x="1701"/>
        <item x="1718"/>
        <item x="224"/>
        <item x="233"/>
        <item x="238"/>
        <item x="1539"/>
        <item x="1738"/>
        <item x="1751"/>
        <item x="1739"/>
        <item x="247"/>
        <item x="1744"/>
        <item x="254"/>
        <item x="39"/>
        <item x="1754"/>
        <item x="261"/>
        <item x="269"/>
        <item x="1338"/>
        <item x="1555"/>
        <item x="1340"/>
        <item x="1773"/>
        <item x="1343"/>
        <item x="1775"/>
        <item x="286"/>
        <item x="294"/>
        <item x="1541"/>
        <item x="1348"/>
        <item x="1789"/>
        <item x="1350"/>
        <item x="1353"/>
        <item x="314"/>
        <item x="1800"/>
        <item x="1308"/>
        <item x="1803"/>
        <item x="1311"/>
        <item x="1313"/>
        <item x="1814"/>
        <item x="335"/>
        <item x="1558"/>
        <item x="1315"/>
        <item x="336"/>
        <item x="1317"/>
        <item x="1824"/>
        <item x="342"/>
        <item x="1827"/>
        <item x="1322"/>
        <item x="1544"/>
        <item x="1265"/>
        <item x="357"/>
        <item x="1268"/>
        <item x="366"/>
        <item x="368"/>
        <item x="369"/>
        <item x="1273"/>
        <item x="376"/>
        <item x="1441"/>
        <item x="1459"/>
        <item x="379"/>
        <item x="1857"/>
        <item x="1889"/>
        <item x="1442"/>
        <item x="1897"/>
        <item x="398"/>
        <item x="1903"/>
        <item x="1909"/>
        <item x="403"/>
        <item x="59"/>
        <item x="409"/>
        <item x="1920"/>
        <item x="1925"/>
        <item x="1931"/>
        <item x="428"/>
        <item x="67"/>
        <item x="434"/>
        <item x="1945"/>
        <item x="1650"/>
        <item x="446"/>
        <item x="1949"/>
        <item x="451"/>
        <item x="1358"/>
        <item x="456"/>
        <item x="1955"/>
        <item x="459"/>
        <item x="1369"/>
        <item x="1961"/>
        <item x="1371"/>
        <item x="1373"/>
        <item x="1453"/>
        <item x="472"/>
        <item x="477"/>
        <item x="1378"/>
        <item x="1974"/>
        <item x="1981"/>
        <item x="1387"/>
        <item x="502"/>
        <item x="1328"/>
        <item x="2018"/>
        <item x="88"/>
        <item x="498"/>
        <item x="1330"/>
        <item x="2027"/>
        <item x="1332"/>
        <item x="1334"/>
        <item x="508"/>
        <item x="1336"/>
        <item x="2035"/>
        <item x="1653"/>
        <item x="523"/>
        <item x="2038"/>
        <item x="1280"/>
        <item x="528"/>
        <item x="1282"/>
        <item x="92"/>
        <item x="1286"/>
        <item x="2049"/>
        <item x="1292"/>
        <item x="553"/>
        <item x="1294"/>
        <item x="1655"/>
        <item x="1296"/>
        <item x="562"/>
        <item x="1298"/>
        <item x="573"/>
        <item x="1302"/>
        <item x="1304"/>
        <item x="1662"/>
        <item x="2069"/>
        <item x="2076"/>
        <item x="1657"/>
        <item x="2082"/>
        <item x="611"/>
        <item x="1664"/>
        <item x="2099"/>
        <item x="622"/>
        <item x="2103"/>
        <item x="2108"/>
        <item x="1665"/>
        <item x="2112"/>
        <item x="649"/>
        <item x="1477"/>
        <item x="652"/>
        <item x="660"/>
        <item x="664"/>
        <item x="1667"/>
        <item x="1485"/>
        <item x="677"/>
        <item x="679"/>
        <item x="688"/>
        <item x="693"/>
        <item x="1486"/>
        <item x="726"/>
        <item x="1726"/>
        <item x="737"/>
        <item x="753"/>
        <item x="749"/>
        <item x="1492"/>
        <item x="763"/>
        <item x="772"/>
        <item x="780"/>
        <item x="786"/>
        <item x="788"/>
        <item x="794"/>
        <item x="1860"/>
        <item x="803"/>
        <item x="813"/>
        <item x="324"/>
        <item x="827"/>
        <item x="836"/>
        <item x="1862"/>
        <item x="840"/>
        <item x="849"/>
        <item x="131"/>
        <item x="858"/>
        <item x="866"/>
        <item x="1878"/>
        <item x="880"/>
        <item x="881"/>
        <item x="892"/>
        <item x="899"/>
        <item x="913"/>
        <item x="924"/>
        <item x="914"/>
        <item x="1866"/>
        <item x="946"/>
        <item x="926"/>
        <item x="931"/>
        <item x="938"/>
        <item x="947"/>
        <item x="1868"/>
        <item x="961"/>
        <item x="967"/>
        <item x="1511"/>
        <item x="973"/>
        <item x="977"/>
        <item x="1870"/>
        <item x="986"/>
        <item x="999"/>
        <item x="1005"/>
        <item x="1022"/>
        <item x="1516"/>
        <item x="1018"/>
        <item x="1033"/>
        <item x="1046"/>
        <item x="1049"/>
        <item x="1066"/>
        <item x="166"/>
        <item x="1081"/>
        <item x="1085"/>
        <item x="1090"/>
        <item x="1099"/>
        <item x="171"/>
        <item x="1112"/>
        <item x="1989"/>
        <item x="1127"/>
        <item x="1136"/>
        <item x="1884"/>
        <item x="1144"/>
        <item x="1568"/>
        <item x="1163"/>
        <item x="1169"/>
        <item x="1173"/>
        <item x="1886"/>
        <item x="1191"/>
        <item x="1204"/>
        <item x="1207"/>
        <item x="1211"/>
        <item x="1991"/>
        <item x="1238"/>
        <item x="1245"/>
        <item x="1255"/>
        <item x="1573"/>
        <item x="2002"/>
        <item x="1994"/>
        <item x="1577"/>
        <item x="1996"/>
        <item x="1998"/>
        <item x="2117"/>
        <item x="4"/>
        <item x="2009"/>
        <item x="2119"/>
        <item x="2011"/>
        <item x="2122"/>
        <item x="2014"/>
        <item x="1602"/>
        <item x="2127"/>
        <item x="1613"/>
        <item x="1626"/>
        <item x="548"/>
        <item x="545"/>
        <item x="546"/>
        <item x="1242"/>
        <item x="1243"/>
        <item x="1215"/>
        <item x="1216"/>
        <item x="1468"/>
        <item x="23"/>
        <item x="1414"/>
        <item x="1391"/>
        <item x="10"/>
        <item x="15"/>
        <item x="1389"/>
        <item x="24"/>
        <item x="1630"/>
        <item x="186"/>
        <item x="1632"/>
        <item x="180"/>
        <item x="1646"/>
        <item x="201"/>
        <item x="1044"/>
        <item x="1687"/>
        <item x="1694"/>
        <item x="1703"/>
        <item x="1709"/>
        <item x="240"/>
        <item x="243"/>
        <item x="1746"/>
        <item x="1752"/>
        <item x="271"/>
        <item x="1777"/>
        <item x="41"/>
        <item x="296"/>
        <item x="305"/>
        <item x="1793"/>
        <item x="1797"/>
        <item x="1798"/>
        <item x="1908"/>
        <item x="1437"/>
        <item x="320"/>
        <item x="334"/>
        <item x="47"/>
        <item x="1822"/>
        <item x="344"/>
        <item x="1439"/>
        <item x="1829"/>
        <item x="1832"/>
        <item x="352"/>
        <item x="356"/>
        <item x="1845"/>
        <item x="1847"/>
        <item x="57"/>
        <item x="1914"/>
        <item x="389"/>
        <item x="392"/>
        <item x="1899"/>
        <item x="1917"/>
        <item x="411"/>
        <item x="415"/>
        <item x="416"/>
        <item x="1933"/>
        <item x="1937"/>
        <item x="436"/>
        <item x="441"/>
        <item x="1947"/>
        <item x="69"/>
        <item x="460"/>
        <item x="464"/>
        <item x="1968"/>
        <item x="1972"/>
        <item x="2016"/>
        <item x="500"/>
        <item x="2029"/>
        <item x="2031"/>
        <item x="530"/>
        <item x="544"/>
        <item x="535"/>
        <item x="561"/>
        <item x="550"/>
        <item x="551"/>
        <item x="2051"/>
        <item x="1466"/>
        <item x="2056"/>
        <item x="575"/>
        <item x="94"/>
        <item x="580"/>
        <item x="599"/>
        <item x="600"/>
        <item x="1474"/>
        <item x="603"/>
        <item x="2084"/>
        <item x="609"/>
        <item x="2097"/>
        <item x="2086"/>
        <item x="96"/>
        <item x="624"/>
        <item x="2105"/>
        <item x="631"/>
        <item x="633"/>
        <item x="635"/>
        <item x="639"/>
        <item x="653"/>
        <item x="101"/>
        <item x="666"/>
        <item x="669"/>
        <item x="102"/>
        <item x="681"/>
        <item x="707"/>
        <item x="709"/>
        <item x="714"/>
        <item x="716"/>
        <item x="739"/>
        <item x="743"/>
        <item x="744"/>
        <item x="765"/>
        <item x="770"/>
        <item x="1494"/>
        <item x="790"/>
        <item x="792"/>
        <item x="123"/>
        <item x="815"/>
        <item x="817"/>
        <item x="838"/>
        <item x="863"/>
        <item x="930"/>
        <item x="894"/>
        <item x="897"/>
        <item x="133"/>
        <item x="916"/>
        <item x="917"/>
        <item x="981"/>
        <item x="933"/>
        <item x="135"/>
        <item x="949"/>
        <item x="950"/>
        <item x="139"/>
        <item x="952"/>
        <item x="34"/>
        <item x="975"/>
        <item x="991"/>
        <item x="992"/>
        <item x="997"/>
        <item x="1007"/>
        <item x="1061"/>
        <item x="1016"/>
        <item x="1039"/>
        <item x="1040"/>
        <item x="1058"/>
        <item x="1068"/>
        <item x="1075"/>
        <item x="1077"/>
        <item x="1079"/>
        <item x="1101"/>
        <item x="1109"/>
        <item x="1125"/>
        <item x="1527"/>
        <item x="1133"/>
        <item x="1563"/>
        <item x="1122"/>
        <item x="1124"/>
        <item x="176"/>
        <item x="1150"/>
        <item x="1161"/>
        <item x="1171"/>
        <item x="178"/>
        <item x="1195"/>
        <item x="1200"/>
        <item x="1202"/>
        <item x="1213"/>
        <item x="1229"/>
        <item x="1230"/>
        <item x="1232"/>
        <item x="1257"/>
        <item x="1262"/>
        <item x="1579"/>
        <item x="1429"/>
        <item x="1402"/>
        <item x="30"/>
        <item x="31"/>
        <item x="1"/>
        <item x="1594"/>
        <item x="192"/>
        <item x="1600"/>
        <item x="1237"/>
        <item x="1415"/>
        <item x="14"/>
        <item x="1631"/>
        <item x="189"/>
        <item x="1692"/>
        <item x="1708"/>
        <item x="241"/>
        <item x="242"/>
        <item x="1747"/>
        <item x="298"/>
        <item x="299"/>
        <item x="1794"/>
        <item x="46"/>
        <item x="322"/>
        <item x="1390"/>
        <item x="1438"/>
        <item x="1830"/>
        <item x="355"/>
        <item x="1846"/>
        <item x="391"/>
        <item x="1918"/>
        <item x="1936"/>
        <item x="1957"/>
        <item x="1969"/>
        <item x="2030"/>
        <item x="532"/>
        <item x="2052"/>
        <item x="579"/>
        <item x="1470"/>
        <item x="594"/>
        <item x="602"/>
        <item x="95"/>
        <item x="2085"/>
        <item x="2106"/>
        <item x="634"/>
        <item x="667"/>
        <item x="668"/>
        <item x="708"/>
        <item x="766"/>
        <item x="767"/>
        <item x="816"/>
        <item x="896"/>
        <item x="134"/>
        <item x="170"/>
        <item x="951"/>
        <item x="993"/>
        <item x="1015"/>
        <item x="1041"/>
        <item x="1078"/>
        <item x="1562"/>
        <item x="1123"/>
        <item x="1158"/>
        <item x="177"/>
        <item x="1201"/>
        <item x="1231"/>
        <item x="1261"/>
        <item x="1598"/>
        <item x="1599"/>
        <item x="486"/>
        <item x="1467"/>
        <item x="302"/>
        <item x="303"/>
        <item x="304"/>
        <item x="330"/>
        <item x="1464"/>
        <item x="1648"/>
        <item x="906"/>
        <item x="1412"/>
        <item x="149"/>
        <item x="148"/>
        <item x="1612"/>
        <item x="1675"/>
        <item x="1705"/>
        <item x="1706"/>
        <item x="1760"/>
        <item x="1761"/>
        <item x="1781"/>
        <item x="1432"/>
        <item x="42"/>
        <item x="1811"/>
        <item x="1894"/>
        <item x="1895"/>
        <item x="280"/>
        <item x="281"/>
        <item x="54"/>
        <item x="1934"/>
        <item x="1941"/>
        <item x="1456"/>
        <item x="1457"/>
        <item x="385"/>
        <item x="386"/>
        <item x="80"/>
        <item x="467"/>
        <item x="492"/>
        <item x="493"/>
        <item x="509"/>
        <item x="518"/>
        <item x="1482"/>
        <item x="81"/>
        <item x="591"/>
        <item x="592"/>
        <item x="1483"/>
        <item x="638"/>
        <item x="637"/>
        <item x="759"/>
        <item x="804"/>
        <item x="830"/>
        <item x="1501"/>
        <item x="1514"/>
        <item x="852"/>
        <item x="870"/>
        <item x="887"/>
        <item x="957"/>
        <item x="1518"/>
        <item x="109"/>
        <item x="110"/>
        <item x="1026"/>
        <item x="1054"/>
        <item x="1528"/>
        <item x="1565"/>
        <item x="1092"/>
        <item x="1131"/>
        <item x="118"/>
        <item x="1147"/>
        <item x="1179"/>
        <item x="1180"/>
        <item x="1186"/>
        <item x="125"/>
        <item x="1223"/>
        <item x="1580"/>
        <item x="1608"/>
        <item x="1595"/>
        <item x="1411"/>
        <item x="1596"/>
        <item x="701"/>
        <item x="702"/>
        <item x="1394"/>
        <item x="1395"/>
        <item x="1396"/>
        <item x="1434"/>
        <item x="1392"/>
        <item x="1618"/>
        <item x="1622"/>
        <item x="1678"/>
        <item x="1684"/>
        <item x="1699"/>
        <item x="45"/>
        <item x="1733"/>
        <item x="1735"/>
        <item x="1736"/>
        <item x="1742"/>
        <item x="1743"/>
        <item x="1787"/>
        <item x="1795"/>
        <item x="1796"/>
        <item x="1435"/>
        <item x="1445"/>
        <item x="227"/>
        <item x="228"/>
        <item x="229"/>
        <item x="230"/>
        <item x="231"/>
        <item x="236"/>
        <item x="48"/>
        <item x="49"/>
        <item x="266"/>
        <item x="267"/>
        <item x="268"/>
        <item x="1444"/>
        <item x="1446"/>
        <item x="363"/>
        <item x="371"/>
        <item x="372"/>
        <item x="439"/>
        <item x="440"/>
        <item x="511"/>
        <item x="513"/>
        <item x="514"/>
        <item x="515"/>
        <item x="578"/>
        <item x="581"/>
        <item x="582"/>
        <item x="584"/>
        <item x="1503"/>
        <item x="585"/>
        <item x="626"/>
        <item x="627"/>
        <item x="683"/>
        <item x="684"/>
        <item x="686"/>
        <item x="742"/>
        <item x="741"/>
        <item x="746"/>
        <item x="747"/>
        <item x="748"/>
        <item x="752"/>
        <item x="811"/>
        <item x="812"/>
        <item x="1504"/>
        <item x="1505"/>
        <item x="819"/>
        <item x="820"/>
        <item x="823"/>
        <item x="854"/>
        <item x="864"/>
        <item x="1506"/>
        <item x="889"/>
        <item x="891"/>
        <item x="895"/>
        <item x="941"/>
        <item x="937"/>
        <item x="940"/>
        <item x="983"/>
        <item x="980"/>
        <item x="984"/>
        <item x="1529"/>
        <item x="1028"/>
        <item x="1050"/>
        <item x="1097"/>
        <item x="120"/>
        <item x="1098"/>
        <item x="1110"/>
        <item x="119"/>
        <item x="1116"/>
        <item x="121"/>
        <item x="1166"/>
        <item x="1175"/>
        <item x="1176"/>
        <item x="1193"/>
        <item x="1259"/>
        <item x="1263"/>
        <item x="1590"/>
        <item x="138"/>
        <item x="140"/>
        <item x="1617"/>
        <item x="1677"/>
        <item x="143"/>
        <item x="144"/>
        <item x="141"/>
        <item x="142"/>
        <item x="145"/>
        <item x="1418"/>
        <item x="1405"/>
        <item x="1628"/>
        <item x="1636"/>
        <item x="1749"/>
        <item x="1757"/>
        <item x="1758"/>
        <item x="272"/>
        <item x="277"/>
        <item x="71"/>
        <item x="72"/>
        <item x="73"/>
        <item x="1475"/>
        <item x="1472"/>
        <item x="484"/>
        <item x="485"/>
        <item x="490"/>
        <item x="74"/>
        <item x="1473"/>
        <item x="75"/>
        <item x="571"/>
        <item x="572"/>
        <item x="576"/>
        <item x="577"/>
        <item x="692"/>
        <item x="697"/>
        <item x="698"/>
        <item x="806"/>
        <item x="809"/>
        <item x="104"/>
        <item x="902"/>
        <item x="1508"/>
        <item x="903"/>
        <item x="904"/>
        <item x="107"/>
        <item x="1001"/>
        <item x="996"/>
        <item x="1002"/>
        <item x="1096"/>
        <item x="1094"/>
        <item x="1153"/>
        <item x="1154"/>
        <item x="1155"/>
        <item x="1159"/>
        <item x="1160"/>
        <item x="1582"/>
        <item x="1583"/>
        <item x="1585"/>
        <item x="1586"/>
        <item x="1408"/>
        <item x="12"/>
        <item x="27"/>
        <item x="28"/>
        <item x="32"/>
        <item x="150"/>
        <item x="151"/>
        <item x="1611"/>
        <item x="152"/>
        <item x="157"/>
        <item x="158"/>
        <item x="159"/>
        <item x="1413"/>
        <item x="1417"/>
        <item x="160"/>
        <item x="168"/>
        <item x="169"/>
        <item x="1642"/>
        <item x="1643"/>
        <item x="33"/>
        <item x="179"/>
        <item x="1647"/>
        <item x="1671"/>
        <item x="1672"/>
        <item x="1674"/>
        <item x="1427"/>
        <item x="1707"/>
        <item x="1711"/>
        <item x="184"/>
        <item x="1712"/>
        <item x="1716"/>
        <item x="36"/>
        <item x="1717"/>
        <item x="185"/>
        <item x="187"/>
        <item x="188"/>
        <item x="1762"/>
        <item x="1764"/>
        <item x="196"/>
        <item x="1769"/>
        <item x="197"/>
        <item x="1770"/>
        <item x="1428"/>
        <item x="198"/>
        <item x="206"/>
        <item x="1782"/>
        <item x="1783"/>
        <item x="207"/>
        <item x="214"/>
        <item x="215"/>
        <item x="244"/>
        <item x="1812"/>
        <item x="1816"/>
        <item x="1831"/>
        <item x="1835"/>
        <item x="1836"/>
        <item x="1843"/>
        <item x="245"/>
        <item x="249"/>
        <item x="1844"/>
        <item x="1851"/>
        <item x="250"/>
        <item x="252"/>
        <item x="253"/>
        <item x="1896"/>
        <item x="1900"/>
        <item x="1901"/>
        <item x="1906"/>
        <item x="1907"/>
        <item x="1928"/>
        <item x="1930"/>
        <item x="288"/>
        <item x="289"/>
        <item x="282"/>
        <item x="290"/>
        <item x="292"/>
        <item x="300"/>
        <item x="1935"/>
        <item x="301"/>
        <item x="1953"/>
        <item x="307"/>
        <item x="55"/>
        <item x="309"/>
        <item x="312"/>
        <item x="61"/>
        <item x="313"/>
        <item x="328"/>
        <item x="1954"/>
        <item x="1958"/>
        <item x="1959"/>
        <item x="1963"/>
        <item x="1964"/>
        <item x="1965"/>
        <item x="329"/>
        <item x="332"/>
        <item x="1966"/>
        <item x="1977"/>
        <item x="333"/>
        <item x="338"/>
        <item x="1978"/>
        <item x="2021"/>
        <item x="339"/>
        <item x="348"/>
        <item x="2022"/>
        <item x="2025"/>
        <item x="62"/>
        <item x="2026"/>
        <item x="2032"/>
        <item x="349"/>
        <item x="360"/>
        <item x="2033"/>
        <item x="2037"/>
        <item x="2040"/>
        <item x="2041"/>
        <item x="63"/>
        <item x="2045"/>
        <item x="2053"/>
        <item x="361"/>
        <item x="2054"/>
        <item x="64"/>
        <item x="65"/>
        <item x="2068"/>
        <item x="2072"/>
        <item x="2073"/>
        <item x="2089"/>
        <item x="1458"/>
        <item x="1462"/>
        <item x="2090"/>
        <item x="2092"/>
        <item x="390"/>
        <item x="393"/>
        <item x="2093"/>
        <item x="2114"/>
        <item x="394"/>
        <item x="405"/>
        <item x="2115"/>
        <item x="406"/>
        <item x="425"/>
        <item x="433"/>
        <item x="426"/>
        <item x="66"/>
        <item x="430"/>
        <item x="437"/>
        <item x="547"/>
        <item x="438"/>
        <item x="1463"/>
        <item x="468"/>
        <item x="469"/>
        <item x="470"/>
        <item x="474"/>
        <item x="476"/>
        <item x="481"/>
        <item x="482"/>
        <item x="494"/>
        <item x="497"/>
        <item x="505"/>
        <item x="506"/>
        <item x="519"/>
        <item x="520"/>
        <item x="531"/>
        <item x="533"/>
        <item x="534"/>
        <item x="536"/>
        <item x="703"/>
        <item x="537"/>
        <item x="542"/>
        <item x="82"/>
        <item x="543"/>
        <item x="559"/>
        <item x="565"/>
        <item x="566"/>
        <item x="85"/>
        <item x="568"/>
        <item x="569"/>
        <item x="593"/>
        <item x="596"/>
        <item x="597"/>
        <item x="606"/>
        <item x="86"/>
        <item x="607"/>
        <item x="614"/>
        <item x="615"/>
        <item x="618"/>
        <item x="619"/>
        <item x="1484"/>
        <item x="643"/>
        <item x="644"/>
        <item x="654"/>
        <item x="645"/>
        <item x="655"/>
        <item x="656"/>
        <item x="1489"/>
        <item x="87"/>
        <item x="90"/>
        <item x="657"/>
        <item x="674"/>
        <item x="91"/>
        <item x="99"/>
        <item x="710"/>
        <item x="711"/>
        <item x="712"/>
        <item x="713"/>
        <item x="720"/>
        <item x="721"/>
        <item x="723"/>
        <item x="724"/>
        <item x="733"/>
        <item x="734"/>
        <item x="1490"/>
        <item x="760"/>
        <item x="761"/>
        <item x="762"/>
        <item x="768"/>
        <item x="769"/>
        <item x="775"/>
        <item x="1497"/>
        <item x="776"/>
        <item x="777"/>
        <item x="778"/>
        <item x="779"/>
        <item x="796"/>
        <item x="100"/>
        <item x="797"/>
        <item x="799"/>
        <item x="800"/>
        <item x="831"/>
        <item x="834"/>
        <item x="835"/>
        <item x="842"/>
        <item x="843"/>
        <item x="847"/>
        <item x="851"/>
        <item x="848"/>
        <item x="871"/>
        <item x="874"/>
        <item x="875"/>
        <item x="883"/>
        <item x="885"/>
        <item x="886"/>
        <item x="616"/>
        <item x="907"/>
        <item x="908"/>
        <item x="909"/>
        <item x="910"/>
        <item x="911"/>
        <item x="918"/>
        <item x="919"/>
        <item x="935"/>
        <item x="958"/>
        <item x="970"/>
        <item x="963"/>
        <item x="965"/>
        <item x="966"/>
        <item x="111"/>
        <item x="1521"/>
        <item x="971"/>
        <item x="112"/>
        <item x="1522"/>
        <item x="1012"/>
        <item x="1013"/>
        <item x="1014"/>
        <item x="1020"/>
        <item x="1021"/>
        <item x="1024"/>
        <item x="1025"/>
        <item x="1055"/>
        <item x="1056"/>
        <item x="113"/>
        <item x="1057"/>
        <item x="1059"/>
        <item x="1060"/>
        <item x="1064"/>
        <item x="1065"/>
        <item x="1083"/>
        <item x="1084"/>
        <item x="1088"/>
        <item x="117"/>
        <item x="1132"/>
        <item x="1138"/>
        <item x="11"/>
        <item x="1139"/>
        <item x="1142"/>
        <item x="1566"/>
        <item x="1576"/>
        <item x="1181"/>
        <item x="1184"/>
        <item x="1185"/>
        <item x="1224"/>
        <item x="1225"/>
        <item x="126"/>
        <item x="1226"/>
        <item x="1227"/>
        <item x="1233"/>
        <item x="1234"/>
        <item x="1235"/>
        <item x="1240"/>
        <item x="1247"/>
        <item x="1248"/>
        <item x="1252"/>
        <item x="127"/>
        <item x="1253"/>
        <item x="128"/>
        <item x="136"/>
        <item x="1597"/>
        <item x="1604"/>
        <item x="1605"/>
        <item x="1610"/>
        <item x="1409"/>
        <item x="1410"/>
        <item x="1639"/>
        <item x="1689"/>
        <item x="1690"/>
        <item x="1759"/>
        <item x="1809"/>
        <item x="1810"/>
        <item x="279"/>
        <item x="53"/>
        <item x="1479"/>
        <item x="1480"/>
        <item x="488"/>
        <item x="79"/>
        <item x="489"/>
        <item x="516"/>
        <item x="517"/>
        <item x="589"/>
        <item x="590"/>
        <item x="632"/>
        <item x="636"/>
        <item x="1513"/>
        <item x="1638"/>
        <item x="757"/>
        <item x="758"/>
        <item x="824"/>
        <item x="829"/>
        <item x="869"/>
        <item x="868"/>
        <item x="1525"/>
        <item x="905"/>
        <item x="956"/>
        <item x="1008"/>
        <item x="1009"/>
        <item x="1052"/>
        <item x="1130"/>
        <item x="1177"/>
        <item x="52"/>
        <item x="1178"/>
        <item x="1220"/>
        <item x="1398"/>
        <item x="146"/>
        <item x="699"/>
        <item x="700"/>
        <item x="1640"/>
        <item x="1641"/>
        <item x="1481"/>
        <item x="1010"/>
        <item x="1011"/>
        <item x="1397"/>
        <item x="1404"/>
        <item x="1616"/>
        <item x="1637"/>
        <item x="1627"/>
        <item x="1676"/>
        <item x="1688"/>
        <item x="1704"/>
        <item x="1433"/>
        <item x="1732"/>
        <item x="1748"/>
        <item x="1786"/>
        <item x="44"/>
        <item x="1808"/>
        <item x="51"/>
        <item x="264"/>
        <item x="70"/>
        <item x="265"/>
        <item x="278"/>
        <item x="364"/>
        <item x="1450"/>
        <item x="384"/>
        <item x="78"/>
        <item x="483"/>
        <item x="1471"/>
        <item x="510"/>
        <item x="570"/>
        <item x="625"/>
        <item x="682"/>
        <item x="691"/>
        <item x="1502"/>
        <item x="740"/>
        <item x="755"/>
        <item x="756"/>
        <item x="103"/>
        <item x="805"/>
        <item x="810"/>
        <item x="853"/>
        <item x="1507"/>
        <item x="888"/>
        <item x="108"/>
        <item x="936"/>
        <item x="979"/>
        <item x="994"/>
        <item x="995"/>
        <item x="1027"/>
        <item x="1051"/>
        <item x="1093"/>
        <item x="1564"/>
        <item x="1129"/>
        <item x="43"/>
        <item x="1151"/>
        <item x="1152"/>
        <item x="1187"/>
        <item x="1218"/>
        <item x="1219"/>
        <item x="1258"/>
        <item x="1581"/>
        <item x="1403"/>
        <item x="137"/>
        <item x="331"/>
        <item x="1469"/>
        <item t="default"/>
      </items>
    </pivotField>
    <pivotField compact="0" outline="0" subtotalTop="0" multipleItemSelectionAllowed="1" showAll="0" includeNewItemsInFilter="1">
      <items count="123">
        <item x="66"/>
        <item x="75"/>
        <item x="74"/>
        <item x="68"/>
        <item x="32"/>
        <item x="71"/>
        <item x="67"/>
        <item x="69"/>
        <item x="73"/>
        <item x="72"/>
        <item x="70"/>
        <item x="13"/>
        <item x="53"/>
        <item x="112"/>
        <item x="87"/>
        <item x="103"/>
        <item x="35"/>
        <item x="34"/>
        <item x="29"/>
        <item x="10"/>
        <item x="39"/>
        <item x="6"/>
        <item x="14"/>
        <item x="92"/>
        <item x="64"/>
        <item x="28"/>
        <item x="36"/>
        <item x="19"/>
        <item x="40"/>
        <item x="89"/>
        <item x="96"/>
        <item x="46"/>
        <item x="91"/>
        <item x="97"/>
        <item x="25"/>
        <item x="24"/>
        <item x="47"/>
        <item x="52"/>
        <item x="85"/>
        <item x="48"/>
        <item x="79"/>
        <item x="81"/>
        <item x="76"/>
        <item x="77"/>
        <item x="78"/>
        <item x="84"/>
        <item x="50"/>
        <item x="7"/>
        <item x="23"/>
        <item x="22"/>
        <item x="5"/>
        <item x="117"/>
        <item x="18"/>
        <item x="49"/>
        <item x="8"/>
        <item x="101"/>
        <item x="62"/>
        <item x="27"/>
        <item x="9"/>
        <item x="38"/>
        <item x="59"/>
        <item x="57"/>
        <item x="44"/>
        <item x="58"/>
        <item x="43"/>
        <item x="42"/>
        <item x="110"/>
        <item x="16"/>
        <item x="17"/>
        <item x="4"/>
        <item x="31"/>
        <item x="55"/>
        <item x="56"/>
        <item x="105"/>
        <item x="109"/>
        <item x="63"/>
        <item x="0"/>
        <item x="2"/>
        <item x="15"/>
        <item x="86"/>
        <item x="111"/>
        <item x="11"/>
        <item x="3"/>
        <item x="116"/>
        <item x="115"/>
        <item x="54"/>
        <item x="30"/>
        <item x="99"/>
        <item x="26"/>
        <item x="12"/>
        <item x="61"/>
        <item x="45"/>
        <item x="33"/>
        <item x="113"/>
        <item x="41"/>
        <item x="60"/>
        <item x="37"/>
        <item x="51"/>
        <item x="98"/>
        <item x="114"/>
        <item x="95"/>
        <item x="102"/>
        <item x="83"/>
        <item x="88"/>
        <item x="20"/>
        <item x="93"/>
        <item x="120"/>
        <item x="119"/>
        <item x="94"/>
        <item x="104"/>
        <item x="21"/>
        <item x="1"/>
        <item x="65"/>
        <item x="100"/>
        <item x="107"/>
        <item x="108"/>
        <item x="106"/>
        <item x="80"/>
        <item x="82"/>
        <item x="118"/>
        <item x="121"/>
        <item x="90"/>
        <item t="default"/>
      </items>
    </pivotField>
    <pivotField dataField="1" compact="0" outline="0" subtotalTop="0" showAll="0" includeNewItemsInFilter="1"/>
    <pivotField compact="0" outline="0" showAll="0" defaultSubtotal="0"/>
    <pivotField compact="0" outline="0" subtotalTop="0" showAll="0" includeNewItemsInFilter="1"/>
    <pivotField compact="0" outline="0" subtotalTop="0" showAll="0" includeNewItemsInFilter="1">
      <items count="13">
        <item x="4"/>
        <item m="1" x="10"/>
        <item m="1" x="9"/>
        <item x="8"/>
        <item x="0"/>
        <item x="2"/>
        <item m="1" x="11"/>
        <item x="7"/>
        <item x="6"/>
        <item x="1"/>
        <item x="5"/>
        <item x="3"/>
        <item t="default"/>
      </items>
    </pivotField>
    <pivotField compact="0" outline="0" subtotalTop="0" showAll="0" includeNewItemsInFilter="1" defaultSubtotal="0">
      <items count="12">
        <item x="9"/>
        <item x="10"/>
        <item x="11"/>
        <item x="0"/>
        <item x="1"/>
        <item x="2"/>
        <item x="3"/>
        <item x="4"/>
        <item x="5"/>
        <item x="6"/>
        <item x="7"/>
        <item x="8"/>
      </items>
    </pivotField>
    <pivotField axis="axisRow" compact="0" outline="0" multipleItemSelectionAllowed="1" showAll="0" defaultSubtotal="0">
      <items count="4">
        <item m="1" x="2"/>
        <item x="0"/>
        <item x="1"/>
        <item m="1" x="3"/>
      </items>
    </pivotField>
    <pivotField compact="0" outline="0" showAll="0" defaultSubtotal="0">
      <items count="5">
        <item x="0"/>
        <item x="1"/>
        <item x="2"/>
        <item x="3"/>
        <item m="1" x="4"/>
      </items>
    </pivotField>
    <pivotField compact="0" outline="0" showAll="0" defaultSubtotal="0">
      <items count="5">
        <item x="3"/>
        <item x="1"/>
        <item x="0"/>
        <item x="4"/>
        <item x="2"/>
      </items>
    </pivotField>
    <pivotField compact="0" outline="0" showAll="0" defaultSubtotal="0">
      <items count="6">
        <item x="1"/>
        <item x="2"/>
        <item x="3"/>
        <item x="4"/>
        <item x="5"/>
        <item x="0"/>
      </items>
    </pivotField>
  </pivotFields>
  <rowFields count="1">
    <field x="10"/>
  </rowFields>
  <rowItems count="3">
    <i>
      <x v="1"/>
    </i>
    <i>
      <x v="2"/>
    </i>
    <i t="grand">
      <x/>
    </i>
  </rowItems>
  <colItems count="1">
    <i/>
  </colItems>
  <pageFields count="1">
    <pageField fld="2" hier="-1"/>
  </pageFields>
  <dataFields count="1">
    <dataField name="Sum of QUANTITY" fld="5" baseField="9" baseItem="0"/>
  </dataFields>
  <chartFormats count="12">
    <chartFormat chart="7" format="7" series="1">
      <pivotArea type="data" outline="0" fieldPosition="0"/>
    </chartFormat>
    <chartFormat chart="5" format="5" series="1">
      <pivotArea type="data" outline="0" fieldPosition="0"/>
    </chartFormat>
    <chartFormat chart="4" format="65" series="1">
      <pivotArea type="data" outline="0" fieldPosition="0"/>
    </chartFormat>
    <chartFormat chart="2" format="67" series="1">
      <pivotArea type="data" outline="0" fieldPosition="0"/>
    </chartFormat>
    <chartFormat chart="7" format="8"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4" format="66" series="1">
      <pivotArea type="data" outline="0" fieldPosition="0">
        <references count="1">
          <reference field="4294967294" count="1" selected="0">
            <x v="0"/>
          </reference>
        </references>
      </pivotArea>
    </chartFormat>
    <chartFormat chart="2" format="68"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2" cacheId="14" dataOnRows="1" applyNumberFormats="0" applyBorderFormats="0" applyFontFormats="0" applyPatternFormats="0" applyAlignmentFormats="0" applyWidthHeightFormats="1" dataCaption="Data" updatedVersion="4" minRefreshableVersion="3" showMemberPropertyTips="0" itemPrintTitles="1" createdVersion="3" indent="0" compact="0" compactData="0" gridDropZones="1" chartFormat="12">
  <location ref="N35:O41" firstHeaderRow="2" firstDataRow="2" firstDataCol="1"/>
  <pivotFields count="14">
    <pivotField compact="0" outline="0" subtotalTop="0" showAll="0" includeNewItemsInFilter="1"/>
    <pivotField compact="0" outline="0" subtotalTop="0" showAll="0" includeNewItemsInFilter="1">
      <items count="15">
        <item x="0"/>
        <item x="1"/>
        <item x="2"/>
        <item x="3"/>
        <item x="4"/>
        <item x="5"/>
        <item x="6"/>
        <item x="7"/>
        <item x="8"/>
        <item x="9"/>
        <item x="10"/>
        <item x="11"/>
        <item x="12"/>
        <item x="13"/>
        <item t="default"/>
      </items>
    </pivotField>
    <pivotField compact="0" outline="0" subtotalTop="0" showAll="0" includeNewItemsInFilter="1">
      <items count="10">
        <item x="4"/>
        <item x="1"/>
        <item x="5"/>
        <item x="8"/>
        <item x="0"/>
        <item x="7"/>
        <item x="6"/>
        <item x="2"/>
        <item x="3"/>
        <item t="default"/>
      </items>
    </pivotField>
    <pivotField compact="0" outline="0" subtotalTop="0" showAll="0" includeNewItemsInFilter="1">
      <items count="2146">
        <item x="1524"/>
        <item x="1399"/>
        <item x="1629"/>
        <item x="1737"/>
        <item x="1952"/>
        <item x="1043"/>
        <item x="129"/>
        <item x="396"/>
        <item x="2102"/>
        <item x="731"/>
        <item x="791"/>
        <item x="912"/>
        <item x="1102"/>
        <item x="1182"/>
        <item x="1254"/>
        <item x="147"/>
        <item x="1700"/>
        <item x="1784"/>
        <item x="658"/>
        <item x="685"/>
        <item x="153"/>
        <item x="35"/>
        <item x="77"/>
        <item x="1447"/>
        <item x="1584"/>
        <item x="172"/>
        <item x="1693"/>
        <item x="1778"/>
        <item x="237"/>
        <item x="273"/>
        <item x="297"/>
        <item x="321"/>
        <item x="326"/>
        <item x="1951"/>
        <item x="412"/>
        <item x="2075"/>
        <item x="521"/>
        <item x="556"/>
        <item x="620"/>
        <item x="876"/>
        <item x="878"/>
        <item x="1003"/>
        <item x="1032"/>
        <item x="1062"/>
        <item x="1134"/>
        <item x="1188"/>
        <item x="1509"/>
        <item x="1393"/>
        <item x="1750"/>
        <item x="1460"/>
        <item x="291"/>
        <item x="22"/>
        <item x="1923"/>
        <item x="1042"/>
        <item x="18"/>
        <item x="1691"/>
        <item x="730"/>
        <item x="1400"/>
        <item x="1031"/>
        <item x="1422"/>
        <item x="162"/>
        <item x="20"/>
        <item x="161"/>
        <item x="729"/>
        <item x="1840"/>
        <item x="1924"/>
        <item x="1228"/>
        <item x="1190"/>
        <item x="1189"/>
        <item x="1421"/>
        <item x="1194"/>
        <item x="1250"/>
        <item x="1854"/>
        <item x="1260"/>
        <item x="454"/>
        <item x="846"/>
        <item x="414"/>
        <item x="2080"/>
        <item x="2055"/>
        <item x="1942"/>
        <item x="1076"/>
        <item x="920"/>
        <item x="2081"/>
        <item x="1236"/>
        <item x="944"/>
        <item x="1980"/>
        <item x="2060"/>
        <item x="601"/>
        <item x="1839"/>
        <item x="487"/>
        <item x="1852"/>
        <item x="2023"/>
        <item x="1156"/>
        <item x="1904"/>
        <item x="1168"/>
        <item x="1719"/>
        <item x="2042"/>
        <item x="2063"/>
        <item x="1448"/>
        <item x="1905"/>
        <item x="463"/>
        <item x="1157"/>
        <item x="449"/>
        <item x="447"/>
        <item x="1143"/>
        <item x="5"/>
        <item x="2"/>
        <item x="1817"/>
        <item x="1971"/>
        <item x="2046"/>
        <item x="1649"/>
        <item x="1792"/>
        <item x="1805"/>
        <item x="2050"/>
        <item x="1791"/>
        <item x="1029"/>
        <item x="2074"/>
        <item x="422"/>
        <item x="2079"/>
        <item x="190"/>
        <item x="1620"/>
        <item x="1625"/>
        <item x="202"/>
        <item x="203"/>
        <item x="208"/>
        <item x="1686"/>
        <item x="1424"/>
        <item x="217"/>
        <item x="1425"/>
        <item x="1710"/>
        <item x="1729"/>
        <item x="255"/>
        <item x="256"/>
        <item x="260"/>
        <item x="1765"/>
        <item x="1772"/>
        <item x="274"/>
        <item x="275"/>
        <item x="285"/>
        <item x="1436"/>
        <item x="315"/>
        <item x="319"/>
        <item x="1815"/>
        <item x="1821"/>
        <item x="354"/>
        <item x="351"/>
        <item x="1848"/>
        <item x="1849"/>
        <item x="1856"/>
        <item x="380"/>
        <item x="381"/>
        <item x="388"/>
        <item x="1910"/>
        <item x="1911"/>
        <item x="1916"/>
        <item x="395"/>
        <item x="423"/>
        <item x="442"/>
        <item x="1946"/>
        <item x="461"/>
        <item x="471"/>
        <item x="1454"/>
        <item x="1982"/>
        <item x="1983"/>
        <item x="1987"/>
        <item x="501"/>
        <item x="507"/>
        <item x="2043"/>
        <item x="1465"/>
        <item x="538"/>
        <item x="2048"/>
        <item x="541"/>
        <item x="560"/>
        <item x="2064"/>
        <item x="583"/>
        <item x="586"/>
        <item x="2067"/>
        <item x="598"/>
        <item x="2087"/>
        <item x="2098"/>
        <item x="640"/>
        <item x="641"/>
        <item x="648"/>
        <item x="676"/>
        <item x="694"/>
        <item x="695"/>
        <item x="705"/>
        <item x="717"/>
        <item x="718"/>
        <item x="725"/>
        <item x="114"/>
        <item x="781"/>
        <item x="782"/>
        <item x="785"/>
        <item x="122"/>
        <item x="789"/>
        <item x="1495"/>
        <item x="818"/>
        <item x="821"/>
        <item x="826"/>
        <item x="859"/>
        <item x="862"/>
        <item x="884"/>
        <item x="1500"/>
        <item x="921"/>
        <item x="925"/>
        <item x="954"/>
        <item x="960"/>
        <item x="154"/>
        <item x="155"/>
        <item x="987"/>
        <item x="990"/>
        <item x="1034"/>
        <item x="1038"/>
        <item x="165"/>
        <item x="1070"/>
        <item x="1073"/>
        <item x="1104"/>
        <item x="1526"/>
        <item x="1108"/>
        <item x="1114"/>
        <item x="1120"/>
        <item x="1145"/>
        <item x="1149"/>
        <item x="1196"/>
        <item x="1199"/>
        <item x="1217"/>
        <item x="1221"/>
        <item x="1241"/>
        <item x="1587"/>
        <item x="1588"/>
        <item x="1593"/>
        <item x="1401"/>
        <item x="1892"/>
        <item x="549"/>
        <item x="670"/>
        <item x="671"/>
        <item x="1943"/>
        <item x="1367"/>
        <item x="1366"/>
        <item x="1379"/>
        <item x="1288"/>
        <item x="1560"/>
        <item x="1547"/>
        <item x="1553"/>
        <item x="1363"/>
        <item x="1375"/>
        <item x="1382"/>
        <item x="1384"/>
        <item x="1284"/>
        <item x="1300"/>
        <item x="1360"/>
        <item x="1362"/>
        <item x="1876"/>
        <item x="1883"/>
        <item x="2006"/>
        <item x="2133"/>
        <item x="0"/>
        <item x="7"/>
        <item x="1407"/>
        <item x="1549"/>
        <item x="2135"/>
        <item x="2130"/>
        <item x="2131"/>
        <item x="2137"/>
        <item x="1635"/>
        <item x="183"/>
        <item x="191"/>
        <item x="26"/>
        <item x="1681"/>
        <item x="210"/>
        <item x="211"/>
        <item x="29"/>
        <item x="212"/>
        <item x="213"/>
        <item x="1697"/>
        <item x="1698"/>
        <item x="37"/>
        <item x="234"/>
        <item x="235"/>
        <item x="38"/>
        <item x="1740"/>
        <item x="1763"/>
        <item x="1741"/>
        <item x="1755"/>
        <item x="1756"/>
        <item x="262"/>
        <item x="263"/>
        <item x="1341"/>
        <item x="1342"/>
        <item x="287"/>
        <item x="293"/>
        <item x="1780"/>
        <item x="1785"/>
        <item x="1788"/>
        <item x="1349"/>
        <item x="1354"/>
        <item x="1355"/>
        <item x="1542"/>
        <item x="1801"/>
        <item x="1802"/>
        <item x="1312"/>
        <item x="325"/>
        <item x="1543"/>
        <item x="327"/>
        <item x="1318"/>
        <item x="1319"/>
        <item x="1320"/>
        <item x="1825"/>
        <item x="1826"/>
        <item x="1559"/>
        <item x="1323"/>
        <item x="1324"/>
        <item x="1325"/>
        <item x="1264"/>
        <item x="1834"/>
        <item x="1837"/>
        <item x="358"/>
        <item x="359"/>
        <item x="362"/>
        <item x="1274"/>
        <item x="1275"/>
        <item x="1276"/>
        <item x="1561"/>
        <item x="377"/>
        <item x="378"/>
        <item x="1858"/>
        <item x="1888"/>
        <item x="399"/>
        <item x="400"/>
        <item x="401"/>
        <item x="402"/>
        <item x="1443"/>
        <item x="1921"/>
        <item x="60"/>
        <item x="1922"/>
        <item x="424"/>
        <item x="427"/>
        <item x="429"/>
        <item x="1939"/>
        <item x="1940"/>
        <item x="1944"/>
        <item x="448"/>
        <item x="450"/>
        <item x="1357"/>
        <item x="457"/>
        <item x="458"/>
        <item x="1368"/>
        <item x="1962"/>
        <item x="1372"/>
        <item x="473"/>
        <item x="475"/>
        <item x="1380"/>
        <item x="1652"/>
        <item x="491"/>
        <item x="1388"/>
        <item x="1326"/>
        <item x="1327"/>
        <item x="2019"/>
        <item x="2020"/>
        <item x="2024"/>
        <item x="1333"/>
        <item x="512"/>
        <item x="522"/>
        <item x="89"/>
        <item x="1337"/>
        <item x="1277"/>
        <item x="1278"/>
        <item x="1279"/>
        <item x="2039"/>
        <item x="1289"/>
        <item x="1290"/>
        <item x="1291"/>
        <item x="1295"/>
        <item x="563"/>
        <item x="564"/>
        <item x="567"/>
        <item x="2061"/>
        <item x="2062"/>
        <item x="1656"/>
        <item x="1305"/>
        <item x="1306"/>
        <item x="1307"/>
        <item x="2077"/>
        <item x="2078"/>
        <item x="1663"/>
        <item x="612"/>
        <item x="613"/>
        <item x="617"/>
        <item x="1722"/>
        <item x="621"/>
        <item x="2100"/>
        <item x="2101"/>
        <item x="1723"/>
        <item x="2113"/>
        <item x="2116"/>
        <item x="650"/>
        <item x="651"/>
        <item x="1478"/>
        <item x="678"/>
        <item x="727"/>
        <item x="728"/>
        <item x="1491"/>
        <item x="732"/>
        <item x="736"/>
        <item x="1727"/>
        <item x="1721"/>
        <item x="773"/>
        <item x="774"/>
        <item x="787"/>
        <item x="1859"/>
        <item x="807"/>
        <item x="808"/>
        <item x="828"/>
        <item x="832"/>
        <item x="833"/>
        <item x="850"/>
        <item x="855"/>
        <item x="856"/>
        <item x="857"/>
        <item x="1863"/>
        <item x="1864"/>
        <item x="882"/>
        <item x="890"/>
        <item x="1865"/>
        <item x="900"/>
        <item x="901"/>
        <item x="1880"/>
        <item x="939"/>
        <item x="942"/>
        <item x="943"/>
        <item x="962"/>
        <item x="964"/>
        <item x="978"/>
        <item x="1512"/>
        <item x="982"/>
        <item x="985"/>
        <item x="1515"/>
        <item x="1019"/>
        <item x="1023"/>
        <item x="1030"/>
        <item x="1872"/>
        <item x="1331"/>
        <item x="1873"/>
        <item x="1053"/>
        <item x="1063"/>
        <item x="1082"/>
        <item x="167"/>
        <item x="1091"/>
        <item x="1095"/>
        <item x="1875"/>
        <item x="1988"/>
        <item x="1117"/>
        <item x="1118"/>
        <item x="1111"/>
        <item x="1137"/>
        <item x="1140"/>
        <item x="1141"/>
        <item x="1174"/>
        <item x="1183"/>
        <item x="1990"/>
        <item x="1887"/>
        <item x="1214"/>
        <item x="1208"/>
        <item x="1209"/>
        <item x="1210"/>
        <item x="1246"/>
        <item x="1251"/>
        <item x="1574"/>
        <item x="1575"/>
        <item x="2004"/>
        <item x="1997"/>
        <item x="1999"/>
        <item x="2000"/>
        <item x="6"/>
        <item x="13"/>
        <item x="2120"/>
        <item x="2121"/>
        <item x="2015"/>
        <item x="1603"/>
        <item x="1606"/>
        <item x="1607"/>
        <item x="1609"/>
        <item x="1546"/>
        <item x="1533"/>
        <item x="1534"/>
        <item x="1535"/>
        <item x="16"/>
        <item x="17"/>
        <item x="1419"/>
        <item x="1614"/>
        <item x="1615"/>
        <item x="2139"/>
        <item x="2140"/>
        <item x="1420"/>
        <item x="194"/>
        <item x="195"/>
        <item x="1670"/>
        <item x="1673"/>
        <item x="1679"/>
        <item x="1552"/>
        <item x="225"/>
        <item x="226"/>
        <item x="232"/>
        <item x="1730"/>
        <item x="1731"/>
        <item x="1734"/>
        <item x="248"/>
        <item x="251"/>
        <item x="1554"/>
        <item x="276"/>
        <item x="1774"/>
        <item x="1345"/>
        <item x="1346"/>
        <item x="1449"/>
        <item x="306"/>
        <item x="308"/>
        <item x="310"/>
        <item x="311"/>
        <item x="1804"/>
        <item x="1806"/>
        <item x="1807"/>
        <item x="1813"/>
        <item x="1314"/>
        <item x="337"/>
        <item x="340"/>
        <item x="341"/>
        <item x="50"/>
        <item x="1838"/>
        <item x="1841"/>
        <item x="56"/>
        <item x="1842"/>
        <item x="1270"/>
        <item x="1271"/>
        <item x="370"/>
        <item x="373"/>
        <item x="374"/>
        <item x="375"/>
        <item x="1890"/>
        <item x="1891"/>
        <item x="1893"/>
        <item x="1545"/>
        <item x="404"/>
        <item x="1658"/>
        <item x="407"/>
        <item x="408"/>
        <item x="413"/>
        <item x="1659"/>
        <item x="1926"/>
        <item x="1927"/>
        <item x="1929"/>
        <item x="431"/>
        <item x="1660"/>
        <item x="432"/>
        <item x="1451"/>
        <item x="1950"/>
        <item x="452"/>
        <item x="453"/>
        <item x="455"/>
        <item x="1452"/>
        <item x="1364"/>
        <item x="478"/>
        <item x="479"/>
        <item x="480"/>
        <item x="1975"/>
        <item x="1976"/>
        <item x="1979"/>
        <item x="1383"/>
        <item x="495"/>
        <item x="496"/>
        <item x="2036"/>
        <item x="524"/>
        <item x="525"/>
        <item x="526"/>
        <item x="527"/>
        <item x="1283"/>
        <item x="1285"/>
        <item x="555"/>
        <item x="554"/>
        <item x="1661"/>
        <item x="557"/>
        <item x="558"/>
        <item x="2058"/>
        <item x="1299"/>
        <item x="2059"/>
        <item x="1301"/>
        <item x="2070"/>
        <item x="2071"/>
        <item x="604"/>
        <item x="605"/>
        <item x="608"/>
        <item x="628"/>
        <item x="629"/>
        <item x="630"/>
        <item x="1361"/>
        <item x="97"/>
        <item x="2109"/>
        <item x="2110"/>
        <item x="2111"/>
        <item x="98"/>
        <item x="661"/>
        <item x="662"/>
        <item x="663"/>
        <item x="1668"/>
        <item x="689"/>
        <item x="690"/>
        <item x="1487"/>
        <item x="715"/>
        <item x="1488"/>
        <item x="750"/>
        <item x="751"/>
        <item x="754"/>
        <item x="795"/>
        <item x="798"/>
        <item x="801"/>
        <item x="802"/>
        <item x="124"/>
        <item x="130"/>
        <item x="841"/>
        <item x="844"/>
        <item x="845"/>
        <item x="1877"/>
        <item x="867"/>
        <item x="872"/>
        <item x="873"/>
        <item x="927"/>
        <item x="928"/>
        <item x="929"/>
        <item x="1869"/>
        <item x="968"/>
        <item x="969"/>
        <item x="972"/>
        <item x="1000"/>
        <item x="1004"/>
        <item x="1047"/>
        <item x="1048"/>
        <item x="879"/>
        <item x="1086"/>
        <item x="1881"/>
        <item x="1087"/>
        <item x="1089"/>
        <item x="1882"/>
        <item x="173"/>
        <item x="174"/>
        <item x="175"/>
        <item x="1128"/>
        <item x="1135"/>
        <item x="1164"/>
        <item x="1165"/>
        <item x="1569"/>
        <item x="1570"/>
        <item x="1205"/>
        <item x="1206"/>
        <item x="1571"/>
        <item x="1572"/>
        <item x="1239"/>
        <item x="1244"/>
        <item x="2001"/>
        <item x="1993"/>
        <item x="2005"/>
        <item x="2007"/>
        <item x="2008"/>
        <item x="2012"/>
        <item x="2013"/>
        <item x="2124"/>
        <item x="2125"/>
        <item x="2126"/>
        <item x="2134"/>
        <item x="1621"/>
        <item x="1623"/>
        <item x="1624"/>
        <item x="204"/>
        <item x="205"/>
        <item x="1683"/>
        <item x="1685"/>
        <item x="218"/>
        <item x="219"/>
        <item x="220"/>
        <item x="221"/>
        <item x="222"/>
        <item x="1714"/>
        <item x="1715"/>
        <item x="1728"/>
        <item x="1426"/>
        <item x="1430"/>
        <item x="257"/>
        <item x="258"/>
        <item x="259"/>
        <item x="1766"/>
        <item x="1767"/>
        <item x="1768"/>
        <item x="1431"/>
        <item x="283"/>
        <item x="284"/>
        <item x="316"/>
        <item x="317"/>
        <item x="318"/>
        <item x="1818"/>
        <item x="1819"/>
        <item x="1820"/>
        <item x="346"/>
        <item x="347"/>
        <item x="350"/>
        <item x="1850"/>
        <item x="1853"/>
        <item x="1855"/>
        <item x="382"/>
        <item x="383"/>
        <item x="387"/>
        <item x="1912"/>
        <item x="1913"/>
        <item x="1915"/>
        <item x="418"/>
        <item x="419"/>
        <item x="420"/>
        <item x="421"/>
        <item x="443"/>
        <item x="444"/>
        <item x="445"/>
        <item x="462"/>
        <item x="465"/>
        <item x="466"/>
        <item x="1984"/>
        <item x="1985"/>
        <item x="1986"/>
        <item x="1455"/>
        <item x="503"/>
        <item x="504"/>
        <item x="1461"/>
        <item x="2044"/>
        <item x="2047"/>
        <item x="539"/>
        <item x="540"/>
        <item x="2065"/>
        <item x="2066"/>
        <item x="587"/>
        <item x="588"/>
        <item x="595"/>
        <item x="2088"/>
        <item x="2091"/>
        <item x="642"/>
        <item x="646"/>
        <item x="647"/>
        <item x="672"/>
        <item x="673"/>
        <item x="675"/>
        <item x="696"/>
        <item x="704"/>
        <item x="719"/>
        <item x="722"/>
        <item x="735"/>
        <item x="115"/>
        <item x="116"/>
        <item x="783"/>
        <item x="784"/>
        <item x="1496"/>
        <item x="822"/>
        <item x="825"/>
        <item x="1498"/>
        <item x="1499"/>
        <item x="860"/>
        <item x="861"/>
        <item x="877"/>
        <item x="922"/>
        <item x="923"/>
        <item x="955"/>
        <item x="959"/>
        <item x="988"/>
        <item x="989"/>
        <item x="156"/>
        <item x="163"/>
        <item x="1035"/>
        <item x="1036"/>
        <item x="1037"/>
        <item x="164"/>
        <item x="1071"/>
        <item x="1072"/>
        <item x="1519"/>
        <item x="1520"/>
        <item x="1105"/>
        <item x="1106"/>
        <item x="1107"/>
        <item x="1115"/>
        <item x="1119"/>
        <item x="1146"/>
        <item x="1148"/>
        <item x="1167"/>
        <item x="1197"/>
        <item x="1198"/>
        <item x="1222"/>
        <item x="1589"/>
        <item x="1591"/>
        <item x="1592"/>
        <item x="76"/>
        <item x="2094"/>
        <item x="2095"/>
        <item x="2096"/>
        <item x="353"/>
        <item x="365"/>
        <item x="21"/>
        <item x="1531"/>
        <item x="9"/>
        <item x="1548"/>
        <item x="1537"/>
        <item x="2142"/>
        <item x="2143"/>
        <item x="1538"/>
        <item x="1633"/>
        <item x="181"/>
        <item x="1645"/>
        <item x="1669"/>
        <item x="1550"/>
        <item x="200"/>
        <item x="1695"/>
        <item x="1702"/>
        <item x="239"/>
        <item x="246"/>
        <item x="1745"/>
        <item x="1540"/>
        <item x="1753"/>
        <item x="1771"/>
        <item x="270"/>
        <item x="1339"/>
        <item x="40"/>
        <item x="1344"/>
        <item x="1776"/>
        <item x="1779"/>
        <item x="295"/>
        <item x="1556"/>
        <item x="1347"/>
        <item x="1790"/>
        <item x="1351"/>
        <item x="1352"/>
        <item x="1799"/>
        <item x="1557"/>
        <item x="1309"/>
        <item x="1310"/>
        <item x="323"/>
        <item x="1316"/>
        <item x="1823"/>
        <item x="343"/>
        <item x="1321"/>
        <item x="1828"/>
        <item x="1833"/>
        <item x="1266"/>
        <item x="1267"/>
        <item x="1440"/>
        <item x="1269"/>
        <item x="367"/>
        <item x="1272"/>
        <item x="58"/>
        <item x="1898"/>
        <item x="397"/>
        <item x="1902"/>
        <item x="410"/>
        <item x="1919"/>
        <item x="1932"/>
        <item x="1938"/>
        <item x="435"/>
        <item x="68"/>
        <item x="1948"/>
        <item x="1356"/>
        <item x="1359"/>
        <item x="1651"/>
        <item x="1956"/>
        <item x="1365"/>
        <item x="1960"/>
        <item x="1970"/>
        <item x="1370"/>
        <item x="83"/>
        <item x="1374"/>
        <item x="1967"/>
        <item x="1376"/>
        <item x="1377"/>
        <item x="1973"/>
        <item x="1381"/>
        <item x="84"/>
        <item x="1385"/>
        <item x="1386"/>
        <item x="2017"/>
        <item x="1329"/>
        <item x="499"/>
        <item x="2028"/>
        <item x="1335"/>
        <item x="2034"/>
        <item x="1281"/>
        <item x="529"/>
        <item x="1654"/>
        <item x="1287"/>
        <item x="552"/>
        <item x="1293"/>
        <item x="93"/>
        <item x="2057"/>
        <item x="1297"/>
        <item x="574"/>
        <item x="1303"/>
        <item x="2083"/>
        <item x="610"/>
        <item x="623"/>
        <item x="2104"/>
        <item x="2107"/>
        <item x="1476"/>
        <item x="1666"/>
        <item x="659"/>
        <item x="665"/>
        <item x="1724"/>
        <item x="1725"/>
        <item x="680"/>
        <item x="687"/>
        <item x="105"/>
        <item x="706"/>
        <item x="106"/>
        <item x="1720"/>
        <item x="738"/>
        <item x="745"/>
        <item x="764"/>
        <item x="771"/>
        <item x="1493"/>
        <item x="793"/>
        <item x="814"/>
        <item x="1861"/>
        <item x="837"/>
        <item x="839"/>
        <item x="865"/>
        <item x="132"/>
        <item x="893"/>
        <item x="1879"/>
        <item x="898"/>
        <item x="915"/>
        <item x="945"/>
        <item x="932"/>
        <item x="1867"/>
        <item x="934"/>
        <item x="948"/>
        <item x="1510"/>
        <item x="1523"/>
        <item x="953"/>
        <item x="974"/>
        <item x="976"/>
        <item x="1871"/>
        <item x="998"/>
        <item x="1006"/>
        <item x="1017"/>
        <item x="1517"/>
        <item x="1045"/>
        <item x="1067"/>
        <item x="1069"/>
        <item x="1074"/>
        <item x="1080"/>
        <item x="1874"/>
        <item x="1100"/>
        <item x="1103"/>
        <item x="1113"/>
        <item x="1121"/>
        <item x="1126"/>
        <item x="1567"/>
        <item x="1162"/>
        <item x="1885"/>
        <item x="1170"/>
        <item x="1172"/>
        <item x="1192"/>
        <item x="1203"/>
        <item x="1212"/>
        <item x="1992"/>
        <item x="1256"/>
        <item x="2003"/>
        <item x="1995"/>
        <item x="1578"/>
        <item x="2118"/>
        <item x="3"/>
        <item x="2010"/>
        <item x="2123"/>
        <item x="1601"/>
        <item x="2128"/>
        <item x="223"/>
        <item x="1713"/>
        <item x="345"/>
        <item x="417"/>
        <item x="1249"/>
        <item x="182"/>
        <item x="19"/>
        <item x="1530"/>
        <item x="8"/>
        <item x="1532"/>
        <item x="1406"/>
        <item x="1416"/>
        <item x="1536"/>
        <item x="2129"/>
        <item x="2136"/>
        <item x="1619"/>
        <item x="2132"/>
        <item x="2138"/>
        <item x="2141"/>
        <item x="25"/>
        <item x="2144"/>
        <item x="1634"/>
        <item x="1644"/>
        <item x="193"/>
        <item x="199"/>
        <item x="1423"/>
        <item x="1680"/>
        <item x="1682"/>
        <item x="209"/>
        <item x="1551"/>
        <item x="216"/>
        <item x="1696"/>
        <item x="1701"/>
        <item x="1718"/>
        <item x="224"/>
        <item x="233"/>
        <item x="238"/>
        <item x="1539"/>
        <item x="1738"/>
        <item x="1751"/>
        <item x="1739"/>
        <item x="247"/>
        <item x="1744"/>
        <item x="254"/>
        <item x="39"/>
        <item x="1754"/>
        <item x="261"/>
        <item x="269"/>
        <item x="1338"/>
        <item x="1555"/>
        <item x="1340"/>
        <item x="1773"/>
        <item x="1343"/>
        <item x="1775"/>
        <item x="286"/>
        <item x="294"/>
        <item x="1541"/>
        <item x="1348"/>
        <item x="1789"/>
        <item x="1350"/>
        <item x="1353"/>
        <item x="314"/>
        <item x="1800"/>
        <item x="1308"/>
        <item x="1803"/>
        <item x="1311"/>
        <item x="1313"/>
        <item x="1814"/>
        <item x="335"/>
        <item x="1558"/>
        <item x="1315"/>
        <item x="336"/>
        <item x="1317"/>
        <item x="1824"/>
        <item x="342"/>
        <item x="1827"/>
        <item x="1322"/>
        <item x="1544"/>
        <item x="1265"/>
        <item x="357"/>
        <item x="1268"/>
        <item x="366"/>
        <item x="368"/>
        <item x="369"/>
        <item x="1273"/>
        <item x="376"/>
        <item x="1441"/>
        <item x="1459"/>
        <item x="379"/>
        <item x="1857"/>
        <item x="1889"/>
        <item x="1442"/>
        <item x="1897"/>
        <item x="398"/>
        <item x="1903"/>
        <item x="1909"/>
        <item x="403"/>
        <item x="59"/>
        <item x="409"/>
        <item x="1920"/>
        <item x="1925"/>
        <item x="1931"/>
        <item x="428"/>
        <item x="67"/>
        <item x="434"/>
        <item x="1945"/>
        <item x="1650"/>
        <item x="446"/>
        <item x="1949"/>
        <item x="451"/>
        <item x="1358"/>
        <item x="456"/>
        <item x="1955"/>
        <item x="459"/>
        <item x="1369"/>
        <item x="1961"/>
        <item x="1371"/>
        <item x="1373"/>
        <item x="1453"/>
        <item x="472"/>
        <item x="477"/>
        <item x="1378"/>
        <item x="1974"/>
        <item x="1981"/>
        <item x="1387"/>
        <item x="502"/>
        <item x="1328"/>
        <item x="2018"/>
        <item x="88"/>
        <item x="498"/>
        <item x="1330"/>
        <item x="2027"/>
        <item x="1332"/>
        <item x="1334"/>
        <item x="508"/>
        <item x="1336"/>
        <item x="2035"/>
        <item x="1653"/>
        <item x="523"/>
        <item x="2038"/>
        <item x="1280"/>
        <item x="528"/>
        <item x="1282"/>
        <item x="92"/>
        <item x="1286"/>
        <item x="2049"/>
        <item x="1292"/>
        <item x="553"/>
        <item x="1294"/>
        <item x="1655"/>
        <item x="1296"/>
        <item x="562"/>
        <item x="1298"/>
        <item x="573"/>
        <item x="1302"/>
        <item x="1304"/>
        <item x="1662"/>
        <item x="2069"/>
        <item x="2076"/>
        <item x="1657"/>
        <item x="2082"/>
        <item x="611"/>
        <item x="1664"/>
        <item x="2099"/>
        <item x="622"/>
        <item x="2103"/>
        <item x="2108"/>
        <item x="1665"/>
        <item x="2112"/>
        <item x="649"/>
        <item x="1477"/>
        <item x="652"/>
        <item x="660"/>
        <item x="664"/>
        <item x="1667"/>
        <item x="1485"/>
        <item x="677"/>
        <item x="679"/>
        <item x="688"/>
        <item x="693"/>
        <item x="1486"/>
        <item x="726"/>
        <item x="1726"/>
        <item x="737"/>
        <item x="753"/>
        <item x="749"/>
        <item x="1492"/>
        <item x="763"/>
        <item x="772"/>
        <item x="780"/>
        <item x="786"/>
        <item x="788"/>
        <item x="794"/>
        <item x="1860"/>
        <item x="803"/>
        <item x="813"/>
        <item x="324"/>
        <item x="827"/>
        <item x="836"/>
        <item x="1862"/>
        <item x="840"/>
        <item x="849"/>
        <item x="131"/>
        <item x="858"/>
        <item x="866"/>
        <item x="1878"/>
        <item x="880"/>
        <item x="881"/>
        <item x="892"/>
        <item x="899"/>
        <item x="913"/>
        <item x="924"/>
        <item x="914"/>
        <item x="1866"/>
        <item x="946"/>
        <item x="926"/>
        <item x="931"/>
        <item x="938"/>
        <item x="947"/>
        <item x="1868"/>
        <item x="961"/>
        <item x="967"/>
        <item x="1511"/>
        <item x="973"/>
        <item x="977"/>
        <item x="1870"/>
        <item x="986"/>
        <item x="999"/>
        <item x="1005"/>
        <item x="1022"/>
        <item x="1516"/>
        <item x="1018"/>
        <item x="1033"/>
        <item x="1046"/>
        <item x="1049"/>
        <item x="1066"/>
        <item x="166"/>
        <item x="1081"/>
        <item x="1085"/>
        <item x="1090"/>
        <item x="1099"/>
        <item x="171"/>
        <item x="1112"/>
        <item x="1989"/>
        <item x="1127"/>
        <item x="1136"/>
        <item x="1884"/>
        <item x="1144"/>
        <item x="1568"/>
        <item x="1163"/>
        <item x="1169"/>
        <item x="1173"/>
        <item x="1886"/>
        <item x="1191"/>
        <item x="1204"/>
        <item x="1207"/>
        <item x="1211"/>
        <item x="1991"/>
        <item x="1238"/>
        <item x="1245"/>
        <item x="1255"/>
        <item x="1573"/>
        <item x="2002"/>
        <item x="1994"/>
        <item x="1577"/>
        <item x="1996"/>
        <item x="1998"/>
        <item x="2117"/>
        <item x="4"/>
        <item x="2009"/>
        <item x="2119"/>
        <item x="2011"/>
        <item x="2122"/>
        <item x="2014"/>
        <item x="1602"/>
        <item x="2127"/>
        <item x="1613"/>
        <item x="1626"/>
        <item x="548"/>
        <item x="545"/>
        <item x="546"/>
        <item x="1242"/>
        <item x="1243"/>
        <item x="1215"/>
        <item x="1216"/>
        <item x="1468"/>
        <item x="23"/>
        <item x="1414"/>
        <item x="1391"/>
        <item x="10"/>
        <item x="15"/>
        <item x="1389"/>
        <item x="24"/>
        <item x="1630"/>
        <item x="186"/>
        <item x="1632"/>
        <item x="180"/>
        <item x="1646"/>
        <item x="201"/>
        <item x="1044"/>
        <item x="1687"/>
        <item x="1694"/>
        <item x="1703"/>
        <item x="1709"/>
        <item x="240"/>
        <item x="243"/>
        <item x="1746"/>
        <item x="1752"/>
        <item x="271"/>
        <item x="1777"/>
        <item x="41"/>
        <item x="296"/>
        <item x="305"/>
        <item x="1793"/>
        <item x="1797"/>
        <item x="1798"/>
        <item x="1908"/>
        <item x="1437"/>
        <item x="320"/>
        <item x="334"/>
        <item x="47"/>
        <item x="1822"/>
        <item x="344"/>
        <item x="1439"/>
        <item x="1829"/>
        <item x="1832"/>
        <item x="352"/>
        <item x="356"/>
        <item x="1845"/>
        <item x="1847"/>
        <item x="57"/>
        <item x="1914"/>
        <item x="389"/>
        <item x="392"/>
        <item x="1899"/>
        <item x="1917"/>
        <item x="411"/>
        <item x="415"/>
        <item x="416"/>
        <item x="1933"/>
        <item x="1937"/>
        <item x="436"/>
        <item x="441"/>
        <item x="1947"/>
        <item x="69"/>
        <item x="460"/>
        <item x="464"/>
        <item x="1968"/>
        <item x="1972"/>
        <item x="2016"/>
        <item x="500"/>
        <item x="2029"/>
        <item x="2031"/>
        <item x="530"/>
        <item x="544"/>
        <item x="535"/>
        <item x="561"/>
        <item x="550"/>
        <item x="551"/>
        <item x="2051"/>
        <item x="1466"/>
        <item x="2056"/>
        <item x="575"/>
        <item x="94"/>
        <item x="580"/>
        <item x="599"/>
        <item x="600"/>
        <item x="1474"/>
        <item x="603"/>
        <item x="2084"/>
        <item x="609"/>
        <item x="2097"/>
        <item x="2086"/>
        <item x="96"/>
        <item x="624"/>
        <item x="2105"/>
        <item x="631"/>
        <item x="633"/>
        <item x="635"/>
        <item x="639"/>
        <item x="653"/>
        <item x="101"/>
        <item x="666"/>
        <item x="669"/>
        <item x="102"/>
        <item x="681"/>
        <item x="707"/>
        <item x="709"/>
        <item x="714"/>
        <item x="716"/>
        <item x="739"/>
        <item x="743"/>
        <item x="744"/>
        <item x="765"/>
        <item x="770"/>
        <item x="1494"/>
        <item x="790"/>
        <item x="792"/>
        <item x="123"/>
        <item x="815"/>
        <item x="817"/>
        <item x="838"/>
        <item x="863"/>
        <item x="930"/>
        <item x="894"/>
        <item x="897"/>
        <item x="133"/>
        <item x="916"/>
        <item x="917"/>
        <item x="981"/>
        <item x="933"/>
        <item x="135"/>
        <item x="949"/>
        <item x="950"/>
        <item x="139"/>
        <item x="952"/>
        <item x="34"/>
        <item x="975"/>
        <item x="991"/>
        <item x="992"/>
        <item x="997"/>
        <item x="1007"/>
        <item x="1061"/>
        <item x="1016"/>
        <item x="1039"/>
        <item x="1040"/>
        <item x="1058"/>
        <item x="1068"/>
        <item x="1075"/>
        <item x="1077"/>
        <item x="1079"/>
        <item x="1101"/>
        <item x="1109"/>
        <item x="1125"/>
        <item x="1527"/>
        <item x="1133"/>
        <item x="1563"/>
        <item x="1122"/>
        <item x="1124"/>
        <item x="176"/>
        <item x="1150"/>
        <item x="1161"/>
        <item x="1171"/>
        <item x="178"/>
        <item x="1195"/>
        <item x="1200"/>
        <item x="1202"/>
        <item x="1213"/>
        <item x="1229"/>
        <item x="1230"/>
        <item x="1232"/>
        <item x="1257"/>
        <item x="1262"/>
        <item x="1579"/>
        <item x="1429"/>
        <item x="1402"/>
        <item x="30"/>
        <item x="31"/>
        <item x="1"/>
        <item x="1594"/>
        <item x="192"/>
        <item x="1600"/>
        <item x="1237"/>
        <item x="1415"/>
        <item x="14"/>
        <item x="1631"/>
        <item x="189"/>
        <item x="1692"/>
        <item x="1708"/>
        <item x="241"/>
        <item x="242"/>
        <item x="1747"/>
        <item x="298"/>
        <item x="299"/>
        <item x="1794"/>
        <item x="46"/>
        <item x="322"/>
        <item x="1390"/>
        <item x="1438"/>
        <item x="1830"/>
        <item x="355"/>
        <item x="1846"/>
        <item x="391"/>
        <item x="1918"/>
        <item x="1936"/>
        <item x="1957"/>
        <item x="1969"/>
        <item x="2030"/>
        <item x="532"/>
        <item x="2052"/>
        <item x="579"/>
        <item x="1470"/>
        <item x="594"/>
        <item x="602"/>
        <item x="95"/>
        <item x="2085"/>
        <item x="2106"/>
        <item x="634"/>
        <item x="667"/>
        <item x="668"/>
        <item x="708"/>
        <item x="766"/>
        <item x="767"/>
        <item x="816"/>
        <item x="896"/>
        <item x="134"/>
        <item x="170"/>
        <item x="951"/>
        <item x="993"/>
        <item x="1015"/>
        <item x="1041"/>
        <item x="1078"/>
        <item x="1562"/>
        <item x="1123"/>
        <item x="1158"/>
        <item x="177"/>
        <item x="1201"/>
        <item x="1231"/>
        <item x="1261"/>
        <item x="1598"/>
        <item x="1599"/>
        <item x="486"/>
        <item x="1467"/>
        <item x="302"/>
        <item x="303"/>
        <item x="304"/>
        <item x="330"/>
        <item x="1464"/>
        <item x="1648"/>
        <item x="906"/>
        <item x="1412"/>
        <item x="149"/>
        <item x="148"/>
        <item x="1612"/>
        <item x="1675"/>
        <item x="1705"/>
        <item x="1706"/>
        <item x="1760"/>
        <item x="1761"/>
        <item x="1781"/>
        <item x="1432"/>
        <item x="42"/>
        <item x="1811"/>
        <item x="1894"/>
        <item x="1895"/>
        <item x="280"/>
        <item x="281"/>
        <item x="54"/>
        <item x="1934"/>
        <item x="1941"/>
        <item x="1456"/>
        <item x="1457"/>
        <item x="385"/>
        <item x="386"/>
        <item x="80"/>
        <item x="467"/>
        <item x="492"/>
        <item x="493"/>
        <item x="509"/>
        <item x="518"/>
        <item x="1482"/>
        <item x="81"/>
        <item x="591"/>
        <item x="592"/>
        <item x="1483"/>
        <item x="638"/>
        <item x="637"/>
        <item x="759"/>
        <item x="804"/>
        <item x="830"/>
        <item x="1501"/>
        <item x="1514"/>
        <item x="852"/>
        <item x="870"/>
        <item x="887"/>
        <item x="957"/>
        <item x="1518"/>
        <item x="109"/>
        <item x="110"/>
        <item x="1026"/>
        <item x="1054"/>
        <item x="1528"/>
        <item x="1565"/>
        <item x="1092"/>
        <item x="1131"/>
        <item x="118"/>
        <item x="1147"/>
        <item x="1179"/>
        <item x="1180"/>
        <item x="1186"/>
        <item x="125"/>
        <item x="1223"/>
        <item x="1580"/>
        <item x="1608"/>
        <item x="1595"/>
        <item x="1411"/>
        <item x="1596"/>
        <item x="701"/>
        <item x="702"/>
        <item x="1394"/>
        <item x="1395"/>
        <item x="1396"/>
        <item x="1434"/>
        <item x="1392"/>
        <item x="1618"/>
        <item x="1622"/>
        <item x="1678"/>
        <item x="1684"/>
        <item x="1699"/>
        <item x="45"/>
        <item x="1733"/>
        <item x="1735"/>
        <item x="1736"/>
        <item x="1742"/>
        <item x="1743"/>
        <item x="1787"/>
        <item x="1795"/>
        <item x="1796"/>
        <item x="1435"/>
        <item x="1445"/>
        <item x="227"/>
        <item x="228"/>
        <item x="229"/>
        <item x="230"/>
        <item x="231"/>
        <item x="236"/>
        <item x="48"/>
        <item x="49"/>
        <item x="266"/>
        <item x="267"/>
        <item x="268"/>
        <item x="1444"/>
        <item x="1446"/>
        <item x="363"/>
        <item x="371"/>
        <item x="372"/>
        <item x="439"/>
        <item x="440"/>
        <item x="511"/>
        <item x="513"/>
        <item x="514"/>
        <item x="515"/>
        <item x="578"/>
        <item x="581"/>
        <item x="582"/>
        <item x="584"/>
        <item x="1503"/>
        <item x="585"/>
        <item x="626"/>
        <item x="627"/>
        <item x="683"/>
        <item x="684"/>
        <item x="686"/>
        <item x="742"/>
        <item x="741"/>
        <item x="746"/>
        <item x="747"/>
        <item x="748"/>
        <item x="752"/>
        <item x="811"/>
        <item x="812"/>
        <item x="1504"/>
        <item x="1505"/>
        <item x="819"/>
        <item x="820"/>
        <item x="823"/>
        <item x="854"/>
        <item x="864"/>
        <item x="1506"/>
        <item x="889"/>
        <item x="891"/>
        <item x="895"/>
        <item x="941"/>
        <item x="937"/>
        <item x="940"/>
        <item x="983"/>
        <item x="980"/>
        <item x="984"/>
        <item x="1529"/>
        <item x="1028"/>
        <item x="1050"/>
        <item x="1097"/>
        <item x="120"/>
        <item x="1098"/>
        <item x="1110"/>
        <item x="119"/>
        <item x="1116"/>
        <item x="121"/>
        <item x="1166"/>
        <item x="1175"/>
        <item x="1176"/>
        <item x="1193"/>
        <item x="1259"/>
        <item x="1263"/>
        <item x="1590"/>
        <item x="138"/>
        <item x="140"/>
        <item x="1617"/>
        <item x="1677"/>
        <item x="143"/>
        <item x="144"/>
        <item x="141"/>
        <item x="142"/>
        <item x="145"/>
        <item x="1418"/>
        <item x="1405"/>
        <item x="1628"/>
        <item x="1636"/>
        <item x="1749"/>
        <item x="1757"/>
        <item x="1758"/>
        <item x="272"/>
        <item x="277"/>
        <item x="71"/>
        <item x="72"/>
        <item x="73"/>
        <item x="1475"/>
        <item x="1472"/>
        <item x="484"/>
        <item x="485"/>
        <item x="490"/>
        <item x="74"/>
        <item x="1473"/>
        <item x="75"/>
        <item x="571"/>
        <item x="572"/>
        <item x="576"/>
        <item x="577"/>
        <item x="692"/>
        <item x="697"/>
        <item x="698"/>
        <item x="806"/>
        <item x="809"/>
        <item x="104"/>
        <item x="902"/>
        <item x="1508"/>
        <item x="903"/>
        <item x="904"/>
        <item x="107"/>
        <item x="1001"/>
        <item x="996"/>
        <item x="1002"/>
        <item x="1096"/>
        <item x="1094"/>
        <item x="1153"/>
        <item x="1154"/>
        <item x="1155"/>
        <item x="1159"/>
        <item x="1160"/>
        <item x="1582"/>
        <item x="1583"/>
        <item x="1585"/>
        <item x="1586"/>
        <item x="1408"/>
        <item x="12"/>
        <item x="27"/>
        <item x="28"/>
        <item x="32"/>
        <item x="150"/>
        <item x="151"/>
        <item x="1611"/>
        <item x="152"/>
        <item x="157"/>
        <item x="158"/>
        <item x="159"/>
        <item x="1413"/>
        <item x="1417"/>
        <item x="160"/>
        <item x="168"/>
        <item x="169"/>
        <item x="1642"/>
        <item x="1643"/>
        <item x="33"/>
        <item x="179"/>
        <item x="1647"/>
        <item x="1671"/>
        <item x="1672"/>
        <item x="1674"/>
        <item x="1427"/>
        <item x="1707"/>
        <item x="1711"/>
        <item x="184"/>
        <item x="1712"/>
        <item x="1716"/>
        <item x="36"/>
        <item x="1717"/>
        <item x="185"/>
        <item x="187"/>
        <item x="188"/>
        <item x="1762"/>
        <item x="1764"/>
        <item x="196"/>
        <item x="1769"/>
        <item x="197"/>
        <item x="1770"/>
        <item x="1428"/>
        <item x="198"/>
        <item x="206"/>
        <item x="1782"/>
        <item x="1783"/>
        <item x="207"/>
        <item x="214"/>
        <item x="215"/>
        <item x="244"/>
        <item x="1812"/>
        <item x="1816"/>
        <item x="1831"/>
        <item x="1835"/>
        <item x="1836"/>
        <item x="1843"/>
        <item x="245"/>
        <item x="249"/>
        <item x="1844"/>
        <item x="1851"/>
        <item x="250"/>
        <item x="252"/>
        <item x="253"/>
        <item x="1896"/>
        <item x="1900"/>
        <item x="1901"/>
        <item x="1906"/>
        <item x="1907"/>
        <item x="1928"/>
        <item x="1930"/>
        <item x="288"/>
        <item x="289"/>
        <item x="282"/>
        <item x="290"/>
        <item x="292"/>
        <item x="300"/>
        <item x="1935"/>
        <item x="301"/>
        <item x="1953"/>
        <item x="307"/>
        <item x="55"/>
        <item x="309"/>
        <item x="312"/>
        <item x="61"/>
        <item x="313"/>
        <item x="328"/>
        <item x="1954"/>
        <item x="1958"/>
        <item x="1959"/>
        <item x="1963"/>
        <item x="1964"/>
        <item x="1965"/>
        <item x="329"/>
        <item x="332"/>
        <item x="1966"/>
        <item x="1977"/>
        <item x="333"/>
        <item x="338"/>
        <item x="1978"/>
        <item x="2021"/>
        <item x="339"/>
        <item x="348"/>
        <item x="2022"/>
        <item x="2025"/>
        <item x="62"/>
        <item x="2026"/>
        <item x="2032"/>
        <item x="349"/>
        <item x="360"/>
        <item x="2033"/>
        <item x="2037"/>
        <item x="2040"/>
        <item x="2041"/>
        <item x="63"/>
        <item x="2045"/>
        <item x="2053"/>
        <item x="361"/>
        <item x="2054"/>
        <item x="64"/>
        <item x="65"/>
        <item x="2068"/>
        <item x="2072"/>
        <item x="2073"/>
        <item x="2089"/>
        <item x="1458"/>
        <item x="1462"/>
        <item x="2090"/>
        <item x="2092"/>
        <item x="390"/>
        <item x="393"/>
        <item x="2093"/>
        <item x="2114"/>
        <item x="394"/>
        <item x="405"/>
        <item x="2115"/>
        <item x="406"/>
        <item x="425"/>
        <item x="433"/>
        <item x="426"/>
        <item x="66"/>
        <item x="430"/>
        <item x="437"/>
        <item x="547"/>
        <item x="438"/>
        <item x="1463"/>
        <item x="468"/>
        <item x="469"/>
        <item x="470"/>
        <item x="474"/>
        <item x="476"/>
        <item x="481"/>
        <item x="482"/>
        <item x="494"/>
        <item x="497"/>
        <item x="505"/>
        <item x="506"/>
        <item x="519"/>
        <item x="520"/>
        <item x="531"/>
        <item x="533"/>
        <item x="534"/>
        <item x="536"/>
        <item x="703"/>
        <item x="537"/>
        <item x="542"/>
        <item x="82"/>
        <item x="543"/>
        <item x="559"/>
        <item x="565"/>
        <item x="566"/>
        <item x="85"/>
        <item x="568"/>
        <item x="569"/>
        <item x="593"/>
        <item x="596"/>
        <item x="597"/>
        <item x="606"/>
        <item x="86"/>
        <item x="607"/>
        <item x="614"/>
        <item x="615"/>
        <item x="618"/>
        <item x="619"/>
        <item x="1484"/>
        <item x="643"/>
        <item x="644"/>
        <item x="654"/>
        <item x="645"/>
        <item x="655"/>
        <item x="656"/>
        <item x="1489"/>
        <item x="87"/>
        <item x="90"/>
        <item x="657"/>
        <item x="674"/>
        <item x="91"/>
        <item x="99"/>
        <item x="710"/>
        <item x="711"/>
        <item x="712"/>
        <item x="713"/>
        <item x="720"/>
        <item x="721"/>
        <item x="723"/>
        <item x="724"/>
        <item x="733"/>
        <item x="734"/>
        <item x="1490"/>
        <item x="760"/>
        <item x="761"/>
        <item x="762"/>
        <item x="768"/>
        <item x="769"/>
        <item x="775"/>
        <item x="1497"/>
        <item x="776"/>
        <item x="777"/>
        <item x="778"/>
        <item x="779"/>
        <item x="796"/>
        <item x="100"/>
        <item x="797"/>
        <item x="799"/>
        <item x="800"/>
        <item x="831"/>
        <item x="834"/>
        <item x="835"/>
        <item x="842"/>
        <item x="843"/>
        <item x="847"/>
        <item x="851"/>
        <item x="848"/>
        <item x="871"/>
        <item x="874"/>
        <item x="875"/>
        <item x="883"/>
        <item x="885"/>
        <item x="886"/>
        <item x="616"/>
        <item x="907"/>
        <item x="908"/>
        <item x="909"/>
        <item x="910"/>
        <item x="911"/>
        <item x="918"/>
        <item x="919"/>
        <item x="935"/>
        <item x="958"/>
        <item x="970"/>
        <item x="963"/>
        <item x="965"/>
        <item x="966"/>
        <item x="111"/>
        <item x="1521"/>
        <item x="971"/>
        <item x="112"/>
        <item x="1522"/>
        <item x="1012"/>
        <item x="1013"/>
        <item x="1014"/>
        <item x="1020"/>
        <item x="1021"/>
        <item x="1024"/>
        <item x="1025"/>
        <item x="1055"/>
        <item x="1056"/>
        <item x="113"/>
        <item x="1057"/>
        <item x="1059"/>
        <item x="1060"/>
        <item x="1064"/>
        <item x="1065"/>
        <item x="1083"/>
        <item x="1084"/>
        <item x="1088"/>
        <item x="117"/>
        <item x="1132"/>
        <item x="1138"/>
        <item x="11"/>
        <item x="1139"/>
        <item x="1142"/>
        <item x="1566"/>
        <item x="1576"/>
        <item x="1181"/>
        <item x="1184"/>
        <item x="1185"/>
        <item x="1224"/>
        <item x="1225"/>
        <item x="126"/>
        <item x="1226"/>
        <item x="1227"/>
        <item x="1233"/>
        <item x="1234"/>
        <item x="1235"/>
        <item x="1240"/>
        <item x="1247"/>
        <item x="1248"/>
        <item x="1252"/>
        <item x="127"/>
        <item x="1253"/>
        <item x="128"/>
        <item x="136"/>
        <item x="1597"/>
        <item x="1604"/>
        <item x="1605"/>
        <item x="1610"/>
        <item x="1409"/>
        <item x="1410"/>
        <item x="1639"/>
        <item x="1689"/>
        <item x="1690"/>
        <item x="1759"/>
        <item x="1809"/>
        <item x="1810"/>
        <item x="279"/>
        <item x="53"/>
        <item x="1479"/>
        <item x="1480"/>
        <item x="488"/>
        <item x="79"/>
        <item x="489"/>
        <item x="516"/>
        <item x="517"/>
        <item x="589"/>
        <item x="590"/>
        <item x="632"/>
        <item x="636"/>
        <item x="1513"/>
        <item x="1638"/>
        <item x="757"/>
        <item x="758"/>
        <item x="824"/>
        <item x="829"/>
        <item x="869"/>
        <item x="868"/>
        <item x="1525"/>
        <item x="905"/>
        <item x="956"/>
        <item x="1008"/>
        <item x="1009"/>
        <item x="1052"/>
        <item x="1130"/>
        <item x="1177"/>
        <item x="52"/>
        <item x="1178"/>
        <item x="1220"/>
        <item x="1398"/>
        <item x="146"/>
        <item x="699"/>
        <item x="700"/>
        <item x="1640"/>
        <item x="1641"/>
        <item x="1481"/>
        <item x="1010"/>
        <item x="1011"/>
        <item x="1397"/>
        <item x="1404"/>
        <item x="1616"/>
        <item x="1637"/>
        <item x="1627"/>
        <item x="1676"/>
        <item x="1688"/>
        <item x="1704"/>
        <item x="1433"/>
        <item x="1732"/>
        <item x="1748"/>
        <item x="1786"/>
        <item x="44"/>
        <item x="1808"/>
        <item x="51"/>
        <item x="264"/>
        <item x="70"/>
        <item x="265"/>
        <item x="278"/>
        <item x="364"/>
        <item x="1450"/>
        <item x="384"/>
        <item x="78"/>
        <item x="483"/>
        <item x="1471"/>
        <item x="510"/>
        <item x="570"/>
        <item x="625"/>
        <item x="682"/>
        <item x="691"/>
        <item x="1502"/>
        <item x="740"/>
        <item x="755"/>
        <item x="756"/>
        <item x="103"/>
        <item x="805"/>
        <item x="810"/>
        <item x="853"/>
        <item x="1507"/>
        <item x="888"/>
        <item x="108"/>
        <item x="936"/>
        <item x="979"/>
        <item x="994"/>
        <item x="995"/>
        <item x="1027"/>
        <item x="1051"/>
        <item x="1093"/>
        <item x="1564"/>
        <item x="1129"/>
        <item x="43"/>
        <item x="1151"/>
        <item x="1152"/>
        <item x="1187"/>
        <item x="1218"/>
        <item x="1219"/>
        <item x="1258"/>
        <item x="1581"/>
        <item x="1403"/>
        <item x="137"/>
        <item x="331"/>
        <item x="1469"/>
        <item t="default"/>
      </items>
    </pivotField>
    <pivotField compact="0" outline="0" subtotalTop="0" multipleItemSelectionAllowed="1" showAll="0" includeNewItemsInFilter="1">
      <items count="123">
        <item x="66"/>
        <item x="75"/>
        <item x="74"/>
        <item x="68"/>
        <item x="32"/>
        <item x="71"/>
        <item x="67"/>
        <item x="69"/>
        <item x="73"/>
        <item x="72"/>
        <item x="70"/>
        <item x="13"/>
        <item x="53"/>
        <item x="112"/>
        <item x="87"/>
        <item x="103"/>
        <item x="35"/>
        <item x="34"/>
        <item x="29"/>
        <item x="10"/>
        <item x="39"/>
        <item x="6"/>
        <item x="14"/>
        <item x="92"/>
        <item x="64"/>
        <item x="28"/>
        <item x="36"/>
        <item x="19"/>
        <item x="40"/>
        <item x="89"/>
        <item x="96"/>
        <item x="46"/>
        <item x="91"/>
        <item x="97"/>
        <item x="25"/>
        <item x="24"/>
        <item x="47"/>
        <item x="52"/>
        <item x="85"/>
        <item x="48"/>
        <item x="79"/>
        <item x="81"/>
        <item x="76"/>
        <item x="77"/>
        <item x="78"/>
        <item x="84"/>
        <item x="50"/>
        <item x="7"/>
        <item x="23"/>
        <item x="22"/>
        <item x="5"/>
        <item x="117"/>
        <item x="18"/>
        <item x="49"/>
        <item x="8"/>
        <item x="101"/>
        <item x="62"/>
        <item x="27"/>
        <item x="9"/>
        <item x="38"/>
        <item x="59"/>
        <item x="57"/>
        <item x="44"/>
        <item x="58"/>
        <item x="43"/>
        <item x="42"/>
        <item x="110"/>
        <item x="16"/>
        <item x="17"/>
        <item x="4"/>
        <item x="31"/>
        <item x="55"/>
        <item x="56"/>
        <item x="105"/>
        <item x="109"/>
        <item x="63"/>
        <item x="0"/>
        <item x="2"/>
        <item x="15"/>
        <item x="86"/>
        <item x="111"/>
        <item x="11"/>
        <item x="3"/>
        <item x="116"/>
        <item x="115"/>
        <item x="54"/>
        <item x="30"/>
        <item x="99"/>
        <item x="26"/>
        <item x="12"/>
        <item x="61"/>
        <item x="45"/>
        <item x="33"/>
        <item x="113"/>
        <item x="41"/>
        <item x="60"/>
        <item x="37"/>
        <item x="51"/>
        <item x="98"/>
        <item x="114"/>
        <item x="95"/>
        <item x="102"/>
        <item x="83"/>
        <item x="88"/>
        <item x="20"/>
        <item x="93"/>
        <item x="120"/>
        <item x="119"/>
        <item x="94"/>
        <item x="104"/>
        <item x="21"/>
        <item x="1"/>
        <item x="65"/>
        <item x="100"/>
        <item x="107"/>
        <item x="108"/>
        <item x="106"/>
        <item x="80"/>
        <item x="82"/>
        <item x="118"/>
        <item x="121"/>
        <item x="90"/>
        <item t="default"/>
      </items>
    </pivotField>
    <pivotField dataField="1" compact="0" outline="0" subtotalTop="0" showAll="0" includeNewItemsInFilter="1"/>
    <pivotField compact="0" outline="0" showAll="0" defaultSubtotal="0"/>
    <pivotField compact="0" outline="0" subtotalTop="0" showAll="0" includeNewItemsInFilter="1"/>
    <pivotField compact="0" outline="0" subtotalTop="0" showAll="0" includeNewItemsInFilter="1">
      <items count="13">
        <item x="4"/>
        <item m="1" x="10"/>
        <item m="1" x="9"/>
        <item x="8"/>
        <item x="0"/>
        <item x="2"/>
        <item m="1" x="11"/>
        <item x="7"/>
        <item x="6"/>
        <item x="1"/>
        <item x="5"/>
        <item x="3"/>
        <item t="default"/>
      </items>
    </pivotField>
    <pivotField compact="0" outline="0" subtotalTop="0" showAll="0" includeNewItemsInFilter="1" defaultSubtotal="0">
      <items count="12">
        <item x="9"/>
        <item x="10"/>
        <item x="11"/>
        <item x="0"/>
        <item x="1"/>
        <item x="2"/>
        <item x="3"/>
        <item x="4"/>
        <item x="5"/>
        <item x="6"/>
        <item x="7"/>
        <item x="8"/>
      </items>
    </pivotField>
    <pivotField compact="0" outline="0" multipleItemSelectionAllowed="1" showAll="0" defaultSubtotal="0">
      <items count="4">
        <item m="1" x="2"/>
        <item m="1" x="3"/>
        <item x="0"/>
        <item x="1"/>
      </items>
    </pivotField>
    <pivotField axis="axisRow" compact="0" outline="0" showAll="0" defaultSubtotal="0">
      <items count="5">
        <item x="0"/>
        <item x="1"/>
        <item x="2"/>
        <item x="3"/>
        <item m="1" x="4"/>
      </items>
    </pivotField>
    <pivotField compact="0" outline="0" showAll="0" defaultSubtotal="0">
      <items count="5">
        <item x="3"/>
        <item x="1"/>
        <item x="0"/>
        <item x="4"/>
        <item x="2"/>
      </items>
    </pivotField>
    <pivotField compact="0" outline="0" showAll="0" defaultSubtotal="0">
      <items count="6">
        <item x="1"/>
        <item x="2"/>
        <item x="3"/>
        <item x="4"/>
        <item x="5"/>
        <item x="0"/>
      </items>
    </pivotField>
  </pivotFields>
  <rowFields count="1">
    <field x="11"/>
  </rowFields>
  <rowItems count="5">
    <i>
      <x/>
    </i>
    <i>
      <x v="1"/>
    </i>
    <i>
      <x v="2"/>
    </i>
    <i>
      <x v="3"/>
    </i>
    <i t="grand">
      <x/>
    </i>
  </rowItems>
  <colItems count="1">
    <i/>
  </colItems>
  <dataFields count="1">
    <dataField name="Sum of QUANTITY" fld="5" baseField="9" baseItem="0"/>
  </dataFields>
  <chartFormats count="11">
    <chartFormat chart="7" format="7" series="1">
      <pivotArea type="data" outline="0" fieldPosition="0"/>
    </chartFormat>
    <chartFormat chart="5" format="5" series="1">
      <pivotArea type="data" outline="0" fieldPosition="0"/>
    </chartFormat>
    <chartFormat chart="4" format="65" series="1">
      <pivotArea type="data" outline="0" fieldPosition="0"/>
    </chartFormat>
    <chartFormat chart="2" format="67" series="1">
      <pivotArea type="data" outline="0" fieldPosition="0"/>
    </chartFormat>
    <chartFormat chart="7" format="8"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4" format="66" series="1">
      <pivotArea type="data" outline="0" fieldPosition="0">
        <references count="1">
          <reference field="4294967294" count="1" selected="0">
            <x v="0"/>
          </reference>
        </references>
      </pivotArea>
    </chartFormat>
    <chartFormat chart="2" format="68"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5" cacheId="15"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6">
  <location ref="A25:B30" firstHeaderRow="1" firstDataRow="1" firstDataCol="1"/>
  <pivotFields count="12">
    <pivotField showAll="0"/>
    <pivotField showAll="0"/>
    <pivotField showAll="0">
      <items count="11">
        <item x="4"/>
        <item x="1"/>
        <item x="5"/>
        <item x="8"/>
        <item x="6"/>
        <item x="7"/>
        <item x="0"/>
        <item x="2"/>
        <item m="1" x="9"/>
        <item x="3"/>
        <item t="default"/>
      </items>
    </pivotField>
    <pivotField showAll="0"/>
    <pivotField showAll="0"/>
    <pivotField dataField="1" showAll="0"/>
    <pivotField showAll="0">
      <items count="12">
        <item x="8"/>
        <item x="1"/>
        <item x="2"/>
        <item x="3"/>
        <item x="6"/>
        <item x="9"/>
        <item x="10"/>
        <item x="5"/>
        <item x="4"/>
        <item x="7"/>
        <item x="0"/>
        <item t="default"/>
      </items>
    </pivotField>
    <pivotField showAll="0"/>
    <pivotField showAll="0">
      <items count="12">
        <item x="4"/>
        <item x="8"/>
        <item x="9"/>
        <item x="0"/>
        <item x="2"/>
        <item x="7"/>
        <item x="10"/>
        <item x="6"/>
        <item x="1"/>
        <item x="5"/>
        <item x="3"/>
        <item t="default"/>
      </items>
    </pivotField>
    <pivotField showAll="0" sortType="ascending" defaultSubtotal="0"/>
    <pivotField showAll="0" defaultSubtotal="0">
      <items count="4">
        <item m="1" x="3"/>
        <item m="1" x="2"/>
        <item x="0"/>
        <item x="1"/>
      </items>
    </pivotField>
    <pivotField axis="axisRow" showAll="0" defaultSubtotal="0">
      <items count="4">
        <item x="0"/>
        <item x="1"/>
        <item x="2"/>
        <item x="3"/>
      </items>
    </pivotField>
  </pivotFields>
  <rowFields count="1">
    <field x="11"/>
  </rowFields>
  <rowItems count="5">
    <i>
      <x/>
    </i>
    <i>
      <x v="1"/>
    </i>
    <i>
      <x v="2"/>
    </i>
    <i>
      <x v="3"/>
    </i>
    <i t="grand">
      <x/>
    </i>
  </rowItems>
  <colItems count="1">
    <i/>
  </colItems>
  <dataFields count="1">
    <dataField name="Sum of QUANTITY" fld="5" baseField="9" baseItem="0"/>
  </dataFields>
  <chartFormats count="4">
    <chartFormat chart="0" format="19" series="1">
      <pivotArea type="data" outline="0" fieldPosition="0">
        <references count="1">
          <reference field="4294967294" count="1" selected="0">
            <x v="0"/>
          </reference>
        </references>
      </pivotArea>
    </chartFormat>
    <chartFormat chart="2" format="37"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9.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5">
  <location ref="A6:B18" firstHeaderRow="1" firstDataRow="1" firstDataCol="1"/>
  <pivotFields count="12">
    <pivotField showAll="0"/>
    <pivotField showAll="0"/>
    <pivotField showAll="0">
      <items count="11">
        <item x="4"/>
        <item x="1"/>
        <item x="5"/>
        <item x="8"/>
        <item x="6"/>
        <item x="7"/>
        <item x="0"/>
        <item x="2"/>
        <item m="1" x="9"/>
        <item x="3"/>
        <item t="default"/>
      </items>
    </pivotField>
    <pivotField showAll="0"/>
    <pivotField showAll="0"/>
    <pivotField dataField="1" showAll="0"/>
    <pivotField axis="axisRow" showAll="0">
      <items count="12">
        <item x="1"/>
        <item x="2"/>
        <item x="3"/>
        <item x="5"/>
        <item x="4"/>
        <item x="0"/>
        <item x="6"/>
        <item x="7"/>
        <item x="8"/>
        <item x="9"/>
        <item x="10"/>
        <item t="default"/>
      </items>
    </pivotField>
    <pivotField showAll="0"/>
    <pivotField showAll="0">
      <items count="12">
        <item x="4"/>
        <item x="8"/>
        <item x="9"/>
        <item x="0"/>
        <item x="2"/>
        <item x="7"/>
        <item x="10"/>
        <item x="6"/>
        <item x="1"/>
        <item x="5"/>
        <item x="3"/>
        <item t="default"/>
      </items>
    </pivotField>
    <pivotField showAll="0" sortType="ascending" defaultSubtotal="0"/>
    <pivotField showAll="0" defaultSubtotal="0">
      <items count="4">
        <item m="1" x="3"/>
        <item m="1" x="2"/>
        <item x="0"/>
        <item x="1"/>
      </items>
    </pivotField>
    <pivotField showAll="0" defaultSubtotal="0">
      <items count="4">
        <item x="0"/>
        <item x="1"/>
        <item x="2"/>
        <item x="3"/>
      </items>
    </pivotField>
  </pivotFields>
  <rowFields count="1">
    <field x="6"/>
  </rowFields>
  <rowItems count="12">
    <i>
      <x/>
    </i>
    <i>
      <x v="1"/>
    </i>
    <i>
      <x v="2"/>
    </i>
    <i>
      <x v="3"/>
    </i>
    <i>
      <x v="4"/>
    </i>
    <i>
      <x v="5"/>
    </i>
    <i>
      <x v="6"/>
    </i>
    <i>
      <x v="7"/>
    </i>
    <i>
      <x v="8"/>
    </i>
    <i>
      <x v="9"/>
    </i>
    <i>
      <x v="10"/>
    </i>
    <i t="grand">
      <x/>
    </i>
  </rowItems>
  <colItems count="1">
    <i/>
  </colItems>
  <dataFields count="1">
    <dataField name="Sum of QUANTITY" fld="5" baseField="9" baseItem="0"/>
  </dataFields>
  <chartFormats count="3">
    <chartFormat chart="0" format="19" series="1">
      <pivotArea type="data" outline="0" fieldPosition="0">
        <references count="1">
          <reference field="4294967294" count="1" selected="0">
            <x v="0"/>
          </reference>
        </references>
      </pivotArea>
    </chartFormat>
    <chartFormat chart="2" format="37" series="1">
      <pivotArea type="data" outline="0" fieldPosition="0">
        <references count="1">
          <reference field="4294967294" count="1" selected="0">
            <x v="0"/>
          </reference>
        </references>
      </pivotArea>
    </chartFormat>
    <chartFormat chart="4" format="2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10.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13">
  <location ref="A73:B83" firstHeaderRow="1" firstDataRow="1" firstDataCol="1"/>
  <pivotFields count="12">
    <pivotField showAll="0"/>
    <pivotField showAll="0"/>
    <pivotField axis="axisRow" showAll="0">
      <items count="11">
        <item x="4"/>
        <item x="1"/>
        <item x="5"/>
        <item x="6"/>
        <item x="0"/>
        <item x="2"/>
        <item m="1" x="9"/>
        <item x="3"/>
        <item x="7"/>
        <item x="8"/>
        <item t="default"/>
      </items>
    </pivotField>
    <pivotField showAll="0"/>
    <pivotField showAll="0"/>
    <pivotField dataField="1" showAll="0"/>
    <pivotField showAll="0">
      <items count="12">
        <item x="8"/>
        <item x="1"/>
        <item x="2"/>
        <item x="3"/>
        <item x="6"/>
        <item x="9"/>
        <item x="10"/>
        <item x="5"/>
        <item x="4"/>
        <item x="7"/>
        <item x="0"/>
        <item t="default"/>
      </items>
    </pivotField>
    <pivotField showAll="0"/>
    <pivotField showAll="0">
      <items count="12">
        <item x="4"/>
        <item x="8"/>
        <item x="9"/>
        <item x="0"/>
        <item x="2"/>
        <item x="7"/>
        <item x="10"/>
        <item x="6"/>
        <item x="1"/>
        <item x="5"/>
        <item x="3"/>
        <item t="default"/>
      </items>
    </pivotField>
    <pivotField showAll="0" sortType="ascending" defaultSubtotal="0"/>
    <pivotField showAll="0" defaultSubtotal="0">
      <items count="4">
        <item m="1" x="3"/>
        <item m="1" x="2"/>
        <item x="0"/>
        <item x="1"/>
      </items>
    </pivotField>
    <pivotField showAll="0" defaultSubtotal="0">
      <items count="4">
        <item x="0"/>
        <item x="1"/>
        <item x="2"/>
        <item x="3"/>
      </items>
    </pivotField>
  </pivotFields>
  <rowFields count="1">
    <field x="2"/>
  </rowFields>
  <rowItems count="10">
    <i>
      <x/>
    </i>
    <i>
      <x v="1"/>
    </i>
    <i>
      <x v="2"/>
    </i>
    <i>
      <x v="3"/>
    </i>
    <i>
      <x v="4"/>
    </i>
    <i>
      <x v="5"/>
    </i>
    <i>
      <x v="7"/>
    </i>
    <i>
      <x v="8"/>
    </i>
    <i>
      <x v="9"/>
    </i>
    <i t="grand">
      <x/>
    </i>
  </rowItems>
  <colItems count="1">
    <i/>
  </colItems>
  <dataFields count="1">
    <dataField name="Sum of QUANTITY" fld="5" baseField="9" baseItem="0"/>
  </dataFields>
  <chartFormats count="8">
    <chartFormat chart="0" format="19" series="1">
      <pivotArea type="data" outline="0" fieldPosition="0">
        <references count="1">
          <reference field="4294967294" count="1" selected="0">
            <x v="0"/>
          </reference>
        </references>
      </pivotArea>
    </chartFormat>
    <chartFormat chart="2" format="37"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11.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10">
  <location ref="A55:B67" firstHeaderRow="1" firstDataRow="1" firstDataCol="1"/>
  <pivotFields count="12">
    <pivotField showAll="0"/>
    <pivotField showAll="0"/>
    <pivotField showAll="0">
      <items count="11">
        <item x="4"/>
        <item x="1"/>
        <item x="5"/>
        <item x="8"/>
        <item x="6"/>
        <item x="7"/>
        <item x="0"/>
        <item x="2"/>
        <item m="1" x="9"/>
        <item x="3"/>
        <item t="default"/>
      </items>
    </pivotField>
    <pivotField showAll="0"/>
    <pivotField showAll="0"/>
    <pivotField dataField="1" showAll="0"/>
    <pivotField showAll="0">
      <items count="12">
        <item x="8"/>
        <item x="1"/>
        <item x="2"/>
        <item x="3"/>
        <item x="6"/>
        <item x="9"/>
        <item x="10"/>
        <item x="5"/>
        <item x="4"/>
        <item x="7"/>
        <item x="0"/>
        <item t="default"/>
      </items>
    </pivotField>
    <pivotField showAll="0"/>
    <pivotField axis="axisRow" showAll="0">
      <items count="12">
        <item x="4"/>
        <item x="8"/>
        <item x="9"/>
        <item x="0"/>
        <item x="2"/>
        <item x="7"/>
        <item x="10"/>
        <item x="6"/>
        <item x="1"/>
        <item x="5"/>
        <item x="3"/>
        <item t="default"/>
      </items>
    </pivotField>
    <pivotField showAll="0" sortType="ascending" defaultSubtotal="0"/>
    <pivotField showAll="0" defaultSubtotal="0">
      <items count="4">
        <item m="1" x="3"/>
        <item m="1" x="2"/>
        <item x="0"/>
        <item x="1"/>
      </items>
    </pivotField>
    <pivotField showAll="0" defaultSubtotal="0">
      <items count="4">
        <item x="0"/>
        <item x="1"/>
        <item x="2"/>
        <item x="3"/>
      </items>
    </pivotField>
  </pivotFields>
  <rowFields count="1">
    <field x="8"/>
  </rowFields>
  <rowItems count="12">
    <i>
      <x/>
    </i>
    <i>
      <x v="1"/>
    </i>
    <i>
      <x v="2"/>
    </i>
    <i>
      <x v="3"/>
    </i>
    <i>
      <x v="4"/>
    </i>
    <i>
      <x v="5"/>
    </i>
    <i>
      <x v="6"/>
    </i>
    <i>
      <x v="7"/>
    </i>
    <i>
      <x v="8"/>
    </i>
    <i>
      <x v="9"/>
    </i>
    <i>
      <x v="10"/>
    </i>
    <i t="grand">
      <x/>
    </i>
  </rowItems>
  <colItems count="1">
    <i/>
  </colItems>
  <dataFields count="1">
    <dataField name="Sum of QUANTITY" fld="5" baseField="9" baseItem="0"/>
  </dataFields>
  <chartFormats count="6">
    <chartFormat chart="0" format="19" series="1">
      <pivotArea type="data" outline="0" fieldPosition="0">
        <references count="1">
          <reference field="4294967294" count="1" selected="0">
            <x v="0"/>
          </reference>
        </references>
      </pivotArea>
    </chartFormat>
    <chartFormat chart="2" format="37"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12.xml><?xml version="1.0" encoding="utf-8"?>
<pivotTableDefinition xmlns="http://schemas.openxmlformats.org/spreadsheetml/2006/main" name="PivotTable6" cacheId="15"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7">
  <location ref="A38:B41" firstHeaderRow="1" firstDataRow="1" firstDataCol="1"/>
  <pivotFields count="12">
    <pivotField showAll="0"/>
    <pivotField showAll="0"/>
    <pivotField showAll="0">
      <items count="11">
        <item x="4"/>
        <item x="1"/>
        <item x="5"/>
        <item x="8"/>
        <item x="6"/>
        <item x="7"/>
        <item x="0"/>
        <item x="2"/>
        <item m="1" x="9"/>
        <item x="3"/>
        <item t="default"/>
      </items>
    </pivotField>
    <pivotField showAll="0"/>
    <pivotField showAll="0"/>
    <pivotField dataField="1" showAll="0"/>
    <pivotField showAll="0">
      <items count="12">
        <item x="8"/>
        <item x="1"/>
        <item x="2"/>
        <item x="3"/>
        <item x="6"/>
        <item x="9"/>
        <item x="10"/>
        <item x="5"/>
        <item x="4"/>
        <item x="7"/>
        <item x="0"/>
        <item t="default"/>
      </items>
    </pivotField>
    <pivotField showAll="0"/>
    <pivotField showAll="0">
      <items count="12">
        <item x="4"/>
        <item x="8"/>
        <item x="9"/>
        <item x="0"/>
        <item x="2"/>
        <item x="7"/>
        <item x="10"/>
        <item x="6"/>
        <item x="1"/>
        <item x="5"/>
        <item x="3"/>
        <item t="default"/>
      </items>
    </pivotField>
    <pivotField showAll="0" sortType="ascending" defaultSubtotal="0"/>
    <pivotField axis="axisRow" showAll="0" defaultSubtotal="0">
      <items count="4">
        <item m="1" x="3"/>
        <item x="0"/>
        <item x="1"/>
        <item m="1" x="2"/>
      </items>
    </pivotField>
    <pivotField showAll="0" defaultSubtotal="0">
      <items count="4">
        <item x="0"/>
        <item x="1"/>
        <item x="2"/>
        <item x="3"/>
      </items>
    </pivotField>
  </pivotFields>
  <rowFields count="1">
    <field x="10"/>
  </rowFields>
  <rowItems count="3">
    <i>
      <x v="1"/>
    </i>
    <i>
      <x v="2"/>
    </i>
    <i t="grand">
      <x/>
    </i>
  </rowItems>
  <colItems count="1">
    <i/>
  </colItems>
  <dataFields count="1">
    <dataField name="Sum of QUANTITY" fld="5" baseField="9" baseItem="0"/>
  </dataFields>
  <chartFormats count="5">
    <chartFormat chart="0" format="19" series="1">
      <pivotArea type="data" outline="0" fieldPosition="0">
        <references count="1">
          <reference field="4294967294" count="1" selected="0">
            <x v="0"/>
          </reference>
        </references>
      </pivotArea>
    </chartFormat>
    <chartFormat chart="2" format="37"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13.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1">
  <location ref="A3:M14" firstHeaderRow="1" firstDataRow="2" firstDataCol="1" rowPageCount="1" colPageCount="1"/>
  <pivotFields count="12">
    <pivotField showAll="0"/>
    <pivotField numFmtId="14" showAll="0"/>
    <pivotField axis="axisRow" showAll="0">
      <items count="11">
        <item x="4"/>
        <item x="1"/>
        <item x="5"/>
        <item x="0"/>
        <item x="2"/>
        <item m="1" x="9"/>
        <item x="3"/>
        <item x="6"/>
        <item x="7"/>
        <item x="8"/>
        <item t="default"/>
      </items>
    </pivotField>
    <pivotField showAll="0"/>
    <pivotField showAll="0"/>
    <pivotField dataField="1" showAll="0"/>
    <pivotField showAll="0"/>
    <pivotField showAll="0"/>
    <pivotField axis="axisCol" showAll="0">
      <items count="12">
        <item x="4"/>
        <item x="8"/>
        <item x="2"/>
        <item x="7"/>
        <item x="1"/>
        <item x="5"/>
        <item x="3"/>
        <item x="0"/>
        <item x="6"/>
        <item x="9"/>
        <item x="10"/>
        <item t="default"/>
      </items>
    </pivotField>
    <pivotField axis="axisPage" showAll="0">
      <items count="13">
        <item x="9"/>
        <item x="10"/>
        <item x="11"/>
        <item x="0"/>
        <item x="1"/>
        <item x="2"/>
        <item x="3"/>
        <item x="4"/>
        <item x="5"/>
        <item x="6"/>
        <item x="7"/>
        <item x="8"/>
        <item t="default"/>
      </items>
    </pivotField>
    <pivotField showAll="0" defaultSubtotal="0"/>
    <pivotField showAll="0" defaultSubtotal="0"/>
  </pivotFields>
  <rowFields count="1">
    <field x="2"/>
  </rowFields>
  <rowItems count="10">
    <i>
      <x/>
    </i>
    <i>
      <x v="1"/>
    </i>
    <i>
      <x v="2"/>
    </i>
    <i>
      <x v="3"/>
    </i>
    <i>
      <x v="4"/>
    </i>
    <i>
      <x v="6"/>
    </i>
    <i>
      <x v="7"/>
    </i>
    <i>
      <x v="8"/>
    </i>
    <i>
      <x v="9"/>
    </i>
    <i t="grand">
      <x/>
    </i>
  </rowItems>
  <colFields count="1">
    <field x="8"/>
  </colFields>
  <colItems count="12">
    <i>
      <x/>
    </i>
    <i>
      <x v="1"/>
    </i>
    <i>
      <x v="2"/>
    </i>
    <i>
      <x v="3"/>
    </i>
    <i>
      <x v="4"/>
    </i>
    <i>
      <x v="5"/>
    </i>
    <i>
      <x v="6"/>
    </i>
    <i>
      <x v="7"/>
    </i>
    <i>
      <x v="8"/>
    </i>
    <i>
      <x v="9"/>
    </i>
    <i>
      <x v="10"/>
    </i>
    <i t="grand">
      <x/>
    </i>
  </colItems>
  <pageFields count="1">
    <pageField fld="9" hier="-1"/>
  </pageFields>
  <dataFields count="1">
    <dataField name="Sum of QUANTITY" fld="5" baseField="0" baseItem="0"/>
  </dataFields>
  <chartFormats count="11">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0" format="3" series="1">
      <pivotArea type="data" outline="0" fieldPosition="0">
        <references count="2">
          <reference field="4294967294" count="1" selected="0">
            <x v="0"/>
          </reference>
          <reference field="8" count="1" selected="0">
            <x v="3"/>
          </reference>
        </references>
      </pivotArea>
    </chartFormat>
    <chartFormat chart="0" format="4" series="1">
      <pivotArea type="data" outline="0" fieldPosition="0">
        <references count="2">
          <reference field="4294967294" count="1" selected="0">
            <x v="0"/>
          </reference>
          <reference field="8" count="1" selected="0">
            <x v="4"/>
          </reference>
        </references>
      </pivotArea>
    </chartFormat>
    <chartFormat chart="0" format="5" series="1">
      <pivotArea type="data" outline="0" fieldPosition="0">
        <references count="2">
          <reference field="4294967294" count="1" selected="0">
            <x v="0"/>
          </reference>
          <reference field="8" count="1" selected="0">
            <x v="5"/>
          </reference>
        </references>
      </pivotArea>
    </chartFormat>
    <chartFormat chart="0" format="6" series="1">
      <pivotArea type="data" outline="0" fieldPosition="0">
        <references count="2">
          <reference field="4294967294" count="1" selected="0">
            <x v="0"/>
          </reference>
          <reference field="8" count="1" selected="0">
            <x v="6"/>
          </reference>
        </references>
      </pivotArea>
    </chartFormat>
    <chartFormat chart="0" format="7" series="1">
      <pivotArea type="data" outline="0" fieldPosition="0">
        <references count="2">
          <reference field="4294967294" count="1" selected="0">
            <x v="0"/>
          </reference>
          <reference field="8" count="1" selected="0">
            <x v="7"/>
          </reference>
        </references>
      </pivotArea>
    </chartFormat>
    <chartFormat chart="0" format="8" series="1">
      <pivotArea type="data" outline="0" fieldPosition="0">
        <references count="2">
          <reference field="4294967294" count="1" selected="0">
            <x v="0"/>
          </reference>
          <reference field="8" count="1" selected="0">
            <x v="8"/>
          </reference>
        </references>
      </pivotArea>
    </chartFormat>
    <chartFormat chart="0" format="9" series="1">
      <pivotArea type="data" outline="0" fieldPosition="0">
        <references count="2">
          <reference field="4294967294" count="1" selected="0">
            <x v="0"/>
          </reference>
          <reference field="8" count="1" selected="0">
            <x v="9"/>
          </reference>
        </references>
      </pivotArea>
    </chartFormat>
    <chartFormat chart="0" format="10" series="1">
      <pivotArea type="data" outline="0" fieldPosition="0">
        <references count="2">
          <reference field="4294967294" count="1" selected="0">
            <x v="0"/>
          </reference>
          <reference field="8" count="1" selected="0">
            <x v="1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UMPING_FROM" sourceName="PUMPING FROM">
  <pivotTables>
    <pivotTable tabId="4" name="PIVOTPUMPING"/>
    <pivotTable tabId="4" name="PivotTable1"/>
    <pivotTable tabId="4" name="PivotTable2"/>
    <pivotTable tabId="4" name="PivotTable3"/>
    <pivotTable tabId="4" name="PivotTable4"/>
  </pivotTables>
  <data>
    <tabular pivotCacheId="1">
      <items count="9">
        <i x="4" s="1"/>
        <i x="1" s="1"/>
        <i x="5" s="1"/>
        <i x="8" s="1"/>
        <i x="0" s="1"/>
        <i x="7" s="1"/>
        <i x="6"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BATCH" sourceName="BATCH">
  <pivotTables>
    <pivotTable tabId="4" name="PIVOTPUMPING"/>
    <pivotTable tabId="4" name="PivotTable1"/>
    <pivotTable tabId="4" name="PivotTable2"/>
    <pivotTable tabId="4" name="PivotTable3"/>
    <pivotTable tabId="4" name="PivotTable4"/>
  </pivotTables>
  <data>
    <tabular pivotCacheId="1">
      <items count="2145">
        <i x="1524" s="1"/>
        <i x="1399" s="1"/>
        <i x="1629" s="1"/>
        <i x="1737" s="1"/>
        <i x="1952" s="1"/>
        <i x="1043" s="1"/>
        <i x="129" s="1"/>
        <i x="396" s="1"/>
        <i x="2102" s="1"/>
        <i x="731" s="1"/>
        <i x="791" s="1"/>
        <i x="912" s="1"/>
        <i x="1102" s="1"/>
        <i x="1182" s="1"/>
        <i x="1254" s="1"/>
        <i x="147" s="1"/>
        <i x="1700" s="1"/>
        <i x="1784" s="1"/>
        <i x="658" s="1"/>
        <i x="685" s="1"/>
        <i x="153" s="1"/>
        <i x="35" s="1"/>
        <i x="77" s="1"/>
        <i x="1447" s="1"/>
        <i x="1584" s="1"/>
        <i x="172" s="1"/>
        <i x="1693" s="1"/>
        <i x="1778" s="1"/>
        <i x="237" s="1"/>
        <i x="273" s="1"/>
        <i x="297" s="1"/>
        <i x="321" s="1"/>
        <i x="326" s="1"/>
        <i x="1951" s="1"/>
        <i x="412" s="1"/>
        <i x="2075" s="1"/>
        <i x="521" s="1"/>
        <i x="556" s="1"/>
        <i x="620" s="1"/>
        <i x="876" s="1"/>
        <i x="878" s="1"/>
        <i x="1003" s="1"/>
        <i x="1032" s="1"/>
        <i x="1062" s="1"/>
        <i x="1134" s="1"/>
        <i x="1188" s="1"/>
        <i x="1509" s="1"/>
        <i x="1393" s="1"/>
        <i x="1750" s="1"/>
        <i x="1460" s="1"/>
        <i x="291" s="1"/>
        <i x="22" s="1"/>
        <i x="1923" s="1"/>
        <i x="1042" s="1"/>
        <i x="18" s="1"/>
        <i x="1691" s="1"/>
        <i x="730" s="1"/>
        <i x="1400" s="1"/>
        <i x="1031" s="1"/>
        <i x="1422" s="1"/>
        <i x="162" s="1"/>
        <i x="20" s="1"/>
        <i x="161" s="1"/>
        <i x="729" s="1"/>
        <i x="1840" s="1"/>
        <i x="1924" s="1"/>
        <i x="1228" s="1"/>
        <i x="1190" s="1"/>
        <i x="1189" s="1"/>
        <i x="1421" s="1"/>
        <i x="1194" s="1"/>
        <i x="1250" s="1"/>
        <i x="1854" s="1"/>
        <i x="1260" s="1"/>
        <i x="454" s="1"/>
        <i x="846" s="1"/>
        <i x="414" s="1"/>
        <i x="2080" s="1"/>
        <i x="2055" s="1"/>
        <i x="1942" s="1"/>
        <i x="1076" s="1"/>
        <i x="920" s="1"/>
        <i x="2081" s="1"/>
        <i x="1236" s="1"/>
        <i x="944" s="1"/>
        <i x="1980" s="1"/>
        <i x="2060" s="1"/>
        <i x="601" s="1"/>
        <i x="1839" s="1"/>
        <i x="487" s="1"/>
        <i x="1852" s="1"/>
        <i x="2023" s="1"/>
        <i x="1156" s="1"/>
        <i x="1904" s="1"/>
        <i x="1168" s="1"/>
        <i x="1719" s="1"/>
        <i x="2042" s="1"/>
        <i x="2063" s="1"/>
        <i x="1448" s="1"/>
        <i x="1905" s="1"/>
        <i x="463" s="1"/>
        <i x="1157" s="1"/>
        <i x="449" s="1"/>
        <i x="447" s="1"/>
        <i x="1143" s="1"/>
        <i x="5" s="1"/>
        <i x="2" s="1"/>
        <i x="1817" s="1"/>
        <i x="1971" s="1"/>
        <i x="2046" s="1"/>
        <i x="1649" s="1"/>
        <i x="1792" s="1"/>
        <i x="1805" s="1"/>
        <i x="2050" s="1"/>
        <i x="1791" s="1"/>
        <i x="1029" s="1"/>
        <i x="2074" s="1"/>
        <i x="422" s="1"/>
        <i x="2079" s="1"/>
        <i x="190" s="1"/>
        <i x="1620" s="1"/>
        <i x="1625" s="1"/>
        <i x="202" s="1"/>
        <i x="203" s="1"/>
        <i x="208" s="1"/>
        <i x="1686" s="1"/>
        <i x="1424" s="1"/>
        <i x="217" s="1"/>
        <i x="1425" s="1"/>
        <i x="1710" s="1"/>
        <i x="1729" s="1"/>
        <i x="255" s="1"/>
        <i x="256" s="1"/>
        <i x="260" s="1"/>
        <i x="1765" s="1"/>
        <i x="1772" s="1"/>
        <i x="274" s="1"/>
        <i x="275" s="1"/>
        <i x="285" s="1"/>
        <i x="1436" s="1"/>
        <i x="315" s="1"/>
        <i x="319" s="1"/>
        <i x="1815" s="1"/>
        <i x="1821" s="1"/>
        <i x="354" s="1"/>
        <i x="351" s="1"/>
        <i x="1848" s="1"/>
        <i x="1849" s="1"/>
        <i x="1856" s="1"/>
        <i x="380" s="1"/>
        <i x="381" s="1"/>
        <i x="388" s="1"/>
        <i x="1910" s="1"/>
        <i x="1911" s="1"/>
        <i x="1916" s="1"/>
        <i x="395" s="1"/>
        <i x="423" s="1"/>
        <i x="442" s="1"/>
        <i x="1946" s="1"/>
        <i x="461" s="1"/>
        <i x="471" s="1"/>
        <i x="1454" s="1"/>
        <i x="1982" s="1"/>
        <i x="1983" s="1"/>
        <i x="1987" s="1"/>
        <i x="501" s="1"/>
        <i x="507" s="1"/>
        <i x="2043" s="1"/>
        <i x="1465" s="1"/>
        <i x="538" s="1"/>
        <i x="2048" s="1"/>
        <i x="541" s="1"/>
        <i x="560" s="1"/>
        <i x="2064" s="1"/>
        <i x="583" s="1"/>
        <i x="586" s="1"/>
        <i x="2067" s="1"/>
        <i x="598" s="1"/>
        <i x="2087" s="1"/>
        <i x="2098" s="1"/>
        <i x="640" s="1"/>
        <i x="641" s="1"/>
        <i x="648" s="1"/>
        <i x="676" s="1"/>
        <i x="694" s="1"/>
        <i x="695" s="1"/>
        <i x="705" s="1"/>
        <i x="717" s="1"/>
        <i x="718" s="1"/>
        <i x="725" s="1"/>
        <i x="114" s="1"/>
        <i x="781" s="1"/>
        <i x="782" s="1"/>
        <i x="785" s="1"/>
        <i x="122" s="1"/>
        <i x="789" s="1"/>
        <i x="1495" s="1"/>
        <i x="818" s="1"/>
        <i x="821" s="1"/>
        <i x="826" s="1"/>
        <i x="859" s="1"/>
        <i x="862" s="1"/>
        <i x="884" s="1"/>
        <i x="1500" s="1"/>
        <i x="921" s="1"/>
        <i x="925" s="1"/>
        <i x="954" s="1"/>
        <i x="960" s="1"/>
        <i x="154" s="1"/>
        <i x="155" s="1"/>
        <i x="987" s="1"/>
        <i x="990" s="1"/>
        <i x="1034" s="1"/>
        <i x="1038" s="1"/>
        <i x="165" s="1"/>
        <i x="1070" s="1"/>
        <i x="1073" s="1"/>
        <i x="1104" s="1"/>
        <i x="1526" s="1"/>
        <i x="1108" s="1"/>
        <i x="1114" s="1"/>
        <i x="1120" s="1"/>
        <i x="1145" s="1"/>
        <i x="1149" s="1"/>
        <i x="1196" s="1"/>
        <i x="1199" s="1"/>
        <i x="1217" s="1"/>
        <i x="1221" s="1"/>
        <i x="1241" s="1"/>
        <i x="1587" s="1"/>
        <i x="1588" s="1"/>
        <i x="1593" s="1"/>
        <i x="1401" s="1"/>
        <i x="1892" s="1"/>
        <i x="549" s="1"/>
        <i x="670" s="1"/>
        <i x="671" s="1"/>
        <i x="1943" s="1"/>
        <i x="1367" s="1"/>
        <i x="1366" s="1"/>
        <i x="1379" s="1"/>
        <i x="1288" s="1"/>
        <i x="1560" s="1"/>
        <i x="1547" s="1"/>
        <i x="1553" s="1"/>
        <i x="1363" s="1"/>
        <i x="1375" s="1"/>
        <i x="1382" s="1"/>
        <i x="1384" s="1"/>
        <i x="1284" s="1"/>
        <i x="1300" s="1"/>
        <i x="1360" s="1"/>
        <i x="1362" s="1"/>
        <i x="1876" s="1"/>
        <i x="1883" s="1"/>
        <i x="2006" s="1"/>
        <i x="2133" s="1"/>
        <i x="0" s="1"/>
        <i x="7" s="1"/>
        <i x="1407" s="1"/>
        <i x="1549" s="1"/>
        <i x="2135" s="1"/>
        <i x="2130" s="1"/>
        <i x="2131" s="1"/>
        <i x="2137" s="1"/>
        <i x="1635" s="1"/>
        <i x="183" s="1"/>
        <i x="191" s="1"/>
        <i x="26" s="1"/>
        <i x="1681" s="1"/>
        <i x="210" s="1"/>
        <i x="211" s="1"/>
        <i x="29" s="1"/>
        <i x="212" s="1"/>
        <i x="213" s="1"/>
        <i x="1697" s="1"/>
        <i x="1698" s="1"/>
        <i x="37" s="1"/>
        <i x="234" s="1"/>
        <i x="235" s="1"/>
        <i x="38" s="1"/>
        <i x="1740" s="1"/>
        <i x="1763" s="1"/>
        <i x="1741" s="1"/>
        <i x="1755" s="1"/>
        <i x="1756" s="1"/>
        <i x="262" s="1"/>
        <i x="263" s="1"/>
        <i x="1341" s="1"/>
        <i x="1342" s="1"/>
        <i x="287" s="1"/>
        <i x="293" s="1"/>
        <i x="1780" s="1"/>
        <i x="1785" s="1"/>
        <i x="1788" s="1"/>
        <i x="1349" s="1"/>
        <i x="1354" s="1"/>
        <i x="1355" s="1"/>
        <i x="1542" s="1"/>
        <i x="1801" s="1"/>
        <i x="1802" s="1"/>
        <i x="1312" s="1"/>
        <i x="325" s="1"/>
        <i x="1543" s="1"/>
        <i x="327" s="1"/>
        <i x="1318" s="1"/>
        <i x="1319" s="1"/>
        <i x="1320" s="1"/>
        <i x="1825" s="1"/>
        <i x="1826" s="1"/>
        <i x="1559" s="1"/>
        <i x="1323" s="1"/>
        <i x="1324" s="1"/>
        <i x="1325" s="1"/>
        <i x="1264" s="1"/>
        <i x="1834" s="1"/>
        <i x="1837" s="1"/>
        <i x="358" s="1"/>
        <i x="359" s="1"/>
        <i x="362" s="1"/>
        <i x="1274" s="1"/>
        <i x="1275" s="1"/>
        <i x="1276" s="1"/>
        <i x="1561" s="1"/>
        <i x="377" s="1"/>
        <i x="378" s="1"/>
        <i x="1858" s="1"/>
        <i x="1888" s="1"/>
        <i x="399" s="1"/>
        <i x="400" s="1"/>
        <i x="401" s="1"/>
        <i x="402" s="1"/>
        <i x="1443" s="1"/>
        <i x="1921" s="1"/>
        <i x="60" s="1"/>
        <i x="1922" s="1"/>
        <i x="424" s="1"/>
        <i x="427" s="1"/>
        <i x="429" s="1"/>
        <i x="1939" s="1"/>
        <i x="1940" s="1"/>
        <i x="1944" s="1"/>
        <i x="448" s="1"/>
        <i x="450" s="1"/>
        <i x="1357" s="1"/>
        <i x="457" s="1"/>
        <i x="458" s="1"/>
        <i x="1368" s="1"/>
        <i x="1962" s="1"/>
        <i x="1372" s="1"/>
        <i x="473" s="1"/>
        <i x="475" s="1"/>
        <i x="1380" s="1"/>
        <i x="1652" s="1"/>
        <i x="491" s="1"/>
        <i x="1388" s="1"/>
        <i x="1326" s="1"/>
        <i x="1327" s="1"/>
        <i x="2019" s="1"/>
        <i x="2020" s="1"/>
        <i x="2024" s="1"/>
        <i x="1333" s="1"/>
        <i x="512" s="1"/>
        <i x="522" s="1"/>
        <i x="89" s="1"/>
        <i x="1337" s="1"/>
        <i x="1277" s="1"/>
        <i x="1278" s="1"/>
        <i x="1279" s="1"/>
        <i x="2039" s="1"/>
        <i x="1289" s="1"/>
        <i x="1290" s="1"/>
        <i x="1291" s="1"/>
        <i x="1295" s="1"/>
        <i x="563" s="1"/>
        <i x="564" s="1"/>
        <i x="567" s="1"/>
        <i x="2061" s="1"/>
        <i x="2062" s="1"/>
        <i x="1656" s="1"/>
        <i x="1305" s="1"/>
        <i x="1306" s="1"/>
        <i x="1307" s="1"/>
        <i x="2077" s="1"/>
        <i x="2078" s="1"/>
        <i x="1663" s="1"/>
        <i x="612" s="1"/>
        <i x="613" s="1"/>
        <i x="617" s="1"/>
        <i x="1722" s="1"/>
        <i x="621" s="1"/>
        <i x="2100" s="1"/>
        <i x="2101" s="1"/>
        <i x="1723" s="1"/>
        <i x="2113" s="1"/>
        <i x="2116" s="1"/>
        <i x="650" s="1"/>
        <i x="651" s="1"/>
        <i x="1478" s="1"/>
        <i x="678" s="1"/>
        <i x="727" s="1"/>
        <i x="728" s="1"/>
        <i x="1491" s="1"/>
        <i x="732" s="1"/>
        <i x="736" s="1"/>
        <i x="1727" s="1"/>
        <i x="1721" s="1"/>
        <i x="773" s="1"/>
        <i x="774" s="1"/>
        <i x="787" s="1"/>
        <i x="1859" s="1"/>
        <i x="807" s="1"/>
        <i x="808" s="1"/>
        <i x="828" s="1"/>
        <i x="832" s="1"/>
        <i x="833" s="1"/>
        <i x="850" s="1"/>
        <i x="855" s="1"/>
        <i x="856" s="1"/>
        <i x="857" s="1"/>
        <i x="1863" s="1"/>
        <i x="1864" s="1"/>
        <i x="882" s="1"/>
        <i x="890" s="1"/>
        <i x="1865" s="1"/>
        <i x="900" s="1"/>
        <i x="901" s="1"/>
        <i x="1880" s="1"/>
        <i x="939" s="1"/>
        <i x="942" s="1"/>
        <i x="943" s="1"/>
        <i x="962" s="1"/>
        <i x="964" s="1"/>
        <i x="978" s="1"/>
        <i x="1512" s="1"/>
        <i x="982" s="1"/>
        <i x="985" s="1"/>
        <i x="1515" s="1"/>
        <i x="1019" s="1"/>
        <i x="1023" s="1"/>
        <i x="1030" s="1"/>
        <i x="1872" s="1"/>
        <i x="1331" s="1"/>
        <i x="1873" s="1"/>
        <i x="1053" s="1"/>
        <i x="1063" s="1"/>
        <i x="1082" s="1"/>
        <i x="167" s="1"/>
        <i x="1091" s="1"/>
        <i x="1095" s="1"/>
        <i x="1875" s="1"/>
        <i x="1988" s="1"/>
        <i x="1117" s="1"/>
        <i x="1118" s="1"/>
        <i x="1111" s="1"/>
        <i x="1137" s="1"/>
        <i x="1140" s="1"/>
        <i x="1141" s="1"/>
        <i x="1174" s="1"/>
        <i x="1183" s="1"/>
        <i x="1990" s="1"/>
        <i x="1887" s="1"/>
        <i x="1214" s="1"/>
        <i x="1208" s="1"/>
        <i x="1209" s="1"/>
        <i x="1210" s="1"/>
        <i x="1246" s="1"/>
        <i x="1251" s="1"/>
        <i x="1574" s="1"/>
        <i x="1575" s="1"/>
        <i x="2004" s="1"/>
        <i x="1997" s="1"/>
        <i x="1999" s="1"/>
        <i x="2000" s="1"/>
        <i x="6" s="1"/>
        <i x="13" s="1"/>
        <i x="2120" s="1"/>
        <i x="2121" s="1"/>
        <i x="2015" s="1"/>
        <i x="1603" s="1"/>
        <i x="1606" s="1"/>
        <i x="1607" s="1"/>
        <i x="1609" s="1"/>
        <i x="1546" s="1"/>
        <i x="1533" s="1"/>
        <i x="1534" s="1"/>
        <i x="1535" s="1"/>
        <i x="16" s="1"/>
        <i x="17" s="1"/>
        <i x="1419" s="1"/>
        <i x="1614" s="1"/>
        <i x="1615" s="1"/>
        <i x="2139" s="1"/>
        <i x="2140" s="1"/>
        <i x="1420" s="1"/>
        <i x="194" s="1"/>
        <i x="195" s="1"/>
        <i x="1670" s="1"/>
        <i x="1673" s="1"/>
        <i x="1679" s="1"/>
        <i x="1552" s="1"/>
        <i x="225" s="1"/>
        <i x="226" s="1"/>
        <i x="232" s="1"/>
        <i x="1730" s="1"/>
        <i x="1731" s="1"/>
        <i x="1734" s="1"/>
        <i x="248" s="1"/>
        <i x="251" s="1"/>
        <i x="1554" s="1"/>
        <i x="276" s="1"/>
        <i x="1774" s="1"/>
        <i x="1345" s="1"/>
        <i x="1346" s="1"/>
        <i x="1449" s="1"/>
        <i x="306" s="1"/>
        <i x="308" s="1"/>
        <i x="310" s="1"/>
        <i x="311" s="1"/>
        <i x="1804" s="1"/>
        <i x="1806" s="1"/>
        <i x="1807" s="1"/>
        <i x="1813" s="1"/>
        <i x="1314" s="1"/>
        <i x="337" s="1"/>
        <i x="340" s="1"/>
        <i x="341" s="1"/>
        <i x="50" s="1"/>
        <i x="1838" s="1"/>
        <i x="1841" s="1"/>
        <i x="56" s="1"/>
        <i x="1842" s="1"/>
        <i x="1270" s="1"/>
        <i x="1271" s="1"/>
        <i x="370" s="1"/>
        <i x="373" s="1"/>
        <i x="374" s="1"/>
        <i x="375" s="1"/>
        <i x="1890" s="1"/>
        <i x="1891" s="1"/>
        <i x="1893" s="1"/>
        <i x="1545" s="1"/>
        <i x="404" s="1"/>
        <i x="1658" s="1"/>
        <i x="407" s="1"/>
        <i x="408" s="1"/>
        <i x="413" s="1"/>
        <i x="1659" s="1"/>
        <i x="1926" s="1"/>
        <i x="1927" s="1"/>
        <i x="1929" s="1"/>
        <i x="431" s="1"/>
        <i x="1660" s="1"/>
        <i x="432" s="1"/>
        <i x="1451" s="1"/>
        <i x="1950" s="1"/>
        <i x="452" s="1"/>
        <i x="453" s="1"/>
        <i x="455" s="1"/>
        <i x="1452" s="1"/>
        <i x="1364" s="1"/>
        <i x="478" s="1"/>
        <i x="479" s="1"/>
        <i x="480" s="1"/>
        <i x="1975" s="1"/>
        <i x="1976" s="1"/>
        <i x="1979" s="1"/>
        <i x="1383" s="1"/>
        <i x="495" s="1"/>
        <i x="496" s="1"/>
        <i x="2036" s="1"/>
        <i x="524" s="1"/>
        <i x="525" s="1"/>
        <i x="526" s="1"/>
        <i x="527" s="1"/>
        <i x="1283" s="1"/>
        <i x="1285" s="1"/>
        <i x="555" s="1"/>
        <i x="554" s="1"/>
        <i x="1661" s="1"/>
        <i x="557" s="1"/>
        <i x="558" s="1"/>
        <i x="2058" s="1"/>
        <i x="1299" s="1"/>
        <i x="2059" s="1"/>
        <i x="1301" s="1"/>
        <i x="2070" s="1"/>
        <i x="2071" s="1"/>
        <i x="604" s="1"/>
        <i x="605" s="1"/>
        <i x="608" s="1"/>
        <i x="628" s="1"/>
        <i x="629" s="1"/>
        <i x="630" s="1"/>
        <i x="1361" s="1"/>
        <i x="97" s="1"/>
        <i x="2109" s="1"/>
        <i x="2110" s="1"/>
        <i x="2111" s="1"/>
        <i x="98" s="1"/>
        <i x="661" s="1"/>
        <i x="662" s="1"/>
        <i x="663" s="1"/>
        <i x="1668" s="1"/>
        <i x="689" s="1"/>
        <i x="690" s="1"/>
        <i x="1487" s="1"/>
        <i x="715" s="1"/>
        <i x="1488" s="1"/>
        <i x="750" s="1"/>
        <i x="751" s="1"/>
        <i x="754" s="1"/>
        <i x="795" s="1"/>
        <i x="798" s="1"/>
        <i x="801" s="1"/>
        <i x="802" s="1"/>
        <i x="124" s="1"/>
        <i x="130" s="1"/>
        <i x="841" s="1"/>
        <i x="844" s="1"/>
        <i x="845" s="1"/>
        <i x="1877" s="1"/>
        <i x="867" s="1"/>
        <i x="872" s="1"/>
        <i x="873" s="1"/>
        <i x="927" s="1"/>
        <i x="928" s="1"/>
        <i x="929" s="1"/>
        <i x="1869" s="1"/>
        <i x="968" s="1"/>
        <i x="969" s="1"/>
        <i x="972" s="1"/>
        <i x="1000" s="1"/>
        <i x="1004" s="1"/>
        <i x="1047" s="1"/>
        <i x="1048" s="1"/>
        <i x="879" s="1"/>
        <i x="1086" s="1"/>
        <i x="1881" s="1"/>
        <i x="1087" s="1"/>
        <i x="1089" s="1"/>
        <i x="1882" s="1"/>
        <i x="173" s="1"/>
        <i x="174" s="1"/>
        <i x="175" s="1"/>
        <i x="1128" s="1"/>
        <i x="1135" s="1"/>
        <i x="1164" s="1"/>
        <i x="1165" s="1"/>
        <i x="1569" s="1"/>
        <i x="1570" s="1"/>
        <i x="1205" s="1"/>
        <i x="1206" s="1"/>
        <i x="1571" s="1"/>
        <i x="1572" s="1"/>
        <i x="1239" s="1"/>
        <i x="1244" s="1"/>
        <i x="2001" s="1"/>
        <i x="1993" s="1"/>
        <i x="2005" s="1"/>
        <i x="2007" s="1"/>
        <i x="2008" s="1"/>
        <i x="2012" s="1"/>
        <i x="2013" s="1"/>
        <i x="2124" s="1"/>
        <i x="2125" s="1"/>
        <i x="2126" s="1"/>
        <i x="2134" s="1"/>
        <i x="1621" s="1"/>
        <i x="1623" s="1"/>
        <i x="1624" s="1"/>
        <i x="204" s="1"/>
        <i x="205" s="1"/>
        <i x="1683" s="1"/>
        <i x="1685" s="1"/>
        <i x="218" s="1"/>
        <i x="219" s="1"/>
        <i x="220" s="1"/>
        <i x="221" s="1"/>
        <i x="222" s="1"/>
        <i x="1714" s="1"/>
        <i x="1715" s="1"/>
        <i x="1728" s="1"/>
        <i x="1426" s="1"/>
        <i x="1430" s="1"/>
        <i x="257" s="1"/>
        <i x="258" s="1"/>
        <i x="259" s="1"/>
        <i x="1766" s="1"/>
        <i x="1767" s="1"/>
        <i x="1768" s="1"/>
        <i x="1431" s="1"/>
        <i x="283" s="1"/>
        <i x="284" s="1"/>
        <i x="316" s="1"/>
        <i x="317" s="1"/>
        <i x="318" s="1"/>
        <i x="1818" s="1"/>
        <i x="1819" s="1"/>
        <i x="1820" s="1"/>
        <i x="346" s="1"/>
        <i x="347" s="1"/>
        <i x="350" s="1"/>
        <i x="1850" s="1"/>
        <i x="1853" s="1"/>
        <i x="1855" s="1"/>
        <i x="382" s="1"/>
        <i x="383" s="1"/>
        <i x="387" s="1"/>
        <i x="1912" s="1"/>
        <i x="1913" s="1"/>
        <i x="1915" s="1"/>
        <i x="418" s="1"/>
        <i x="419" s="1"/>
        <i x="420" s="1"/>
        <i x="421" s="1"/>
        <i x="443" s="1"/>
        <i x="444" s="1"/>
        <i x="445" s="1"/>
        <i x="462" s="1"/>
        <i x="465" s="1"/>
        <i x="466" s="1"/>
        <i x="1984" s="1"/>
        <i x="1985" s="1"/>
        <i x="1986" s="1"/>
        <i x="1455" s="1"/>
        <i x="503" s="1"/>
        <i x="504" s="1"/>
        <i x="1461" s="1"/>
        <i x="2044" s="1"/>
        <i x="2047" s="1"/>
        <i x="539" s="1"/>
        <i x="540" s="1"/>
        <i x="2065" s="1"/>
        <i x="2066" s="1"/>
        <i x="587" s="1"/>
        <i x="588" s="1"/>
        <i x="595" s="1"/>
        <i x="2088" s="1"/>
        <i x="2091" s="1"/>
        <i x="642" s="1"/>
        <i x="646" s="1"/>
        <i x="647" s="1"/>
        <i x="672" s="1"/>
        <i x="673" s="1"/>
        <i x="675" s="1"/>
        <i x="696" s="1"/>
        <i x="704" s="1"/>
        <i x="719" s="1"/>
        <i x="722" s="1"/>
        <i x="735" s="1"/>
        <i x="115" s="1"/>
        <i x="116" s="1"/>
        <i x="783" s="1"/>
        <i x="784" s="1"/>
        <i x="1496" s="1"/>
        <i x="822" s="1"/>
        <i x="825" s="1"/>
        <i x="1498" s="1"/>
        <i x="1499" s="1"/>
        <i x="860" s="1"/>
        <i x="861" s="1"/>
        <i x="877" s="1"/>
        <i x="922" s="1"/>
        <i x="923" s="1"/>
        <i x="955" s="1"/>
        <i x="959" s="1"/>
        <i x="988" s="1"/>
        <i x="989" s="1"/>
        <i x="156" s="1"/>
        <i x="163" s="1"/>
        <i x="1035" s="1"/>
        <i x="1036" s="1"/>
        <i x="1037" s="1"/>
        <i x="164" s="1"/>
        <i x="1071" s="1"/>
        <i x="1072" s="1"/>
        <i x="1519" s="1"/>
        <i x="1520" s="1"/>
        <i x="1105" s="1"/>
        <i x="1106" s="1"/>
        <i x="1107" s="1"/>
        <i x="1115" s="1"/>
        <i x="1119" s="1"/>
        <i x="1146" s="1"/>
        <i x="1148" s="1"/>
        <i x="1167" s="1"/>
        <i x="1197" s="1"/>
        <i x="1198" s="1"/>
        <i x="1222" s="1"/>
        <i x="1589" s="1"/>
        <i x="1591" s="1"/>
        <i x="1592" s="1"/>
        <i x="76" s="1"/>
        <i x="2094" s="1"/>
        <i x="2095" s="1"/>
        <i x="2096" s="1"/>
        <i x="353" s="1"/>
        <i x="365" s="1"/>
        <i x="21" s="1"/>
        <i x="1531" s="1"/>
        <i x="9" s="1"/>
        <i x="1548" s="1"/>
        <i x="1537" s="1"/>
        <i x="2142" s="1"/>
        <i x="2143" s="1"/>
        <i x="1538" s="1"/>
        <i x="1633" s="1"/>
        <i x="181" s="1"/>
        <i x="1645" s="1"/>
        <i x="1669" s="1"/>
        <i x="1550" s="1"/>
        <i x="200" s="1"/>
        <i x="1695" s="1"/>
        <i x="1702" s="1"/>
        <i x="239" s="1"/>
        <i x="246" s="1"/>
        <i x="1745" s="1"/>
        <i x="1540" s="1"/>
        <i x="1753" s="1"/>
        <i x="1771" s="1"/>
        <i x="270" s="1"/>
        <i x="1339" s="1"/>
        <i x="40" s="1"/>
        <i x="1344" s="1"/>
        <i x="1776" s="1"/>
        <i x="1779" s="1"/>
        <i x="295" s="1"/>
        <i x="1556" s="1"/>
        <i x="1347" s="1"/>
        <i x="1790" s="1"/>
        <i x="1351" s="1"/>
        <i x="1352" s="1"/>
        <i x="1799" s="1"/>
        <i x="1557" s="1"/>
        <i x="1309" s="1"/>
        <i x="1310" s="1"/>
        <i x="323" s="1"/>
        <i x="1316" s="1"/>
        <i x="1823" s="1"/>
        <i x="343" s="1"/>
        <i x="1321" s="1"/>
        <i x="1828" s="1"/>
        <i x="1833" s="1"/>
        <i x="1266" s="1"/>
        <i x="1267" s="1"/>
        <i x="1440" s="1"/>
        <i x="1269" s="1"/>
        <i x="367" s="1"/>
        <i x="1272" s="1"/>
        <i x="58" s="1"/>
        <i x="1898" s="1"/>
        <i x="397" s="1"/>
        <i x="1902" s="1"/>
        <i x="410" s="1"/>
        <i x="1919" s="1"/>
        <i x="1932" s="1"/>
        <i x="1938" s="1"/>
        <i x="435" s="1"/>
        <i x="68" s="1"/>
        <i x="1948" s="1"/>
        <i x="1356" s="1"/>
        <i x="1359" s="1"/>
        <i x="1651" s="1"/>
        <i x="1956" s="1"/>
        <i x="1365" s="1"/>
        <i x="1960" s="1"/>
        <i x="1970" s="1"/>
        <i x="1370" s="1"/>
        <i x="83" s="1"/>
        <i x="1374" s="1"/>
        <i x="1967" s="1"/>
        <i x="1376" s="1"/>
        <i x="1377" s="1"/>
        <i x="1973" s="1"/>
        <i x="1381" s="1"/>
        <i x="84" s="1"/>
        <i x="1385" s="1"/>
        <i x="1386" s="1"/>
        <i x="2017" s="1"/>
        <i x="1329" s="1"/>
        <i x="499" s="1"/>
        <i x="2028" s="1"/>
        <i x="1335" s="1"/>
        <i x="2034" s="1"/>
        <i x="1281" s="1"/>
        <i x="529" s="1"/>
        <i x="1654" s="1"/>
        <i x="1287" s="1"/>
        <i x="552" s="1"/>
        <i x="1293" s="1"/>
        <i x="93" s="1"/>
        <i x="2057" s="1"/>
        <i x="1297" s="1"/>
        <i x="574" s="1"/>
        <i x="1303" s="1"/>
        <i x="2083" s="1"/>
        <i x="610" s="1"/>
        <i x="623" s="1"/>
        <i x="2104" s="1"/>
        <i x="2107" s="1"/>
        <i x="1476" s="1"/>
        <i x="1666" s="1"/>
        <i x="659" s="1"/>
        <i x="665" s="1"/>
        <i x="1724" s="1"/>
        <i x="1725" s="1"/>
        <i x="680" s="1"/>
        <i x="687" s="1"/>
        <i x="105" s="1"/>
        <i x="706" s="1"/>
        <i x="106" s="1"/>
        <i x="1720" s="1"/>
        <i x="738" s="1"/>
        <i x="745" s="1"/>
        <i x="764" s="1"/>
        <i x="771" s="1"/>
        <i x="1493" s="1"/>
        <i x="793" s="1"/>
        <i x="814" s="1"/>
        <i x="1861" s="1"/>
        <i x="837" s="1"/>
        <i x="839" s="1"/>
        <i x="865" s="1"/>
        <i x="132" s="1"/>
        <i x="893" s="1"/>
        <i x="1879" s="1"/>
        <i x="898" s="1"/>
        <i x="915" s="1"/>
        <i x="945" s="1"/>
        <i x="932" s="1"/>
        <i x="1867" s="1"/>
        <i x="934" s="1"/>
        <i x="948" s="1"/>
        <i x="1510" s="1"/>
        <i x="1523" s="1"/>
        <i x="953" s="1"/>
        <i x="974" s="1"/>
        <i x="976" s="1"/>
        <i x="1871" s="1"/>
        <i x="998" s="1"/>
        <i x="1006" s="1"/>
        <i x="1017" s="1"/>
        <i x="1517" s="1"/>
        <i x="1045" s="1"/>
        <i x="1067" s="1"/>
        <i x="1069" s="1"/>
        <i x="1074" s="1"/>
        <i x="1080" s="1"/>
        <i x="1874" s="1"/>
        <i x="1100" s="1"/>
        <i x="1103" s="1"/>
        <i x="1113" s="1"/>
        <i x="1121" s="1"/>
        <i x="1126" s="1"/>
        <i x="1567" s="1"/>
        <i x="1162" s="1"/>
        <i x="1885" s="1"/>
        <i x="1170" s="1"/>
        <i x="1172" s="1"/>
        <i x="1192" s="1"/>
        <i x="1203" s="1"/>
        <i x="1212" s="1"/>
        <i x="1992" s="1"/>
        <i x="1256" s="1"/>
        <i x="2003" s="1"/>
        <i x="1995" s="1"/>
        <i x="1578" s="1"/>
        <i x="2118" s="1"/>
        <i x="3" s="1"/>
        <i x="2010" s="1"/>
        <i x="2123" s="1"/>
        <i x="1601" s="1"/>
        <i x="2128" s="1"/>
        <i x="223" s="1"/>
        <i x="1713" s="1"/>
        <i x="345" s="1"/>
        <i x="417" s="1"/>
        <i x="1249" s="1"/>
        <i x="182" s="1"/>
        <i x="19" s="1"/>
        <i x="1530" s="1"/>
        <i x="8" s="1"/>
        <i x="1532" s="1"/>
        <i x="1406" s="1"/>
        <i x="1416" s="1"/>
        <i x="1536" s="1"/>
        <i x="2129" s="1"/>
        <i x="2136" s="1"/>
        <i x="1619" s="1"/>
        <i x="2132" s="1"/>
        <i x="2138" s="1"/>
        <i x="2141" s="1"/>
        <i x="25" s="1"/>
        <i x="2144" s="1"/>
        <i x="1634" s="1"/>
        <i x="1644" s="1"/>
        <i x="193" s="1"/>
        <i x="199" s="1"/>
        <i x="1423" s="1"/>
        <i x="1680" s="1"/>
        <i x="1682" s="1"/>
        <i x="209" s="1"/>
        <i x="1551" s="1"/>
        <i x="216" s="1"/>
        <i x="1696" s="1"/>
        <i x="1701" s="1"/>
        <i x="1718" s="1"/>
        <i x="224" s="1"/>
        <i x="233" s="1"/>
        <i x="238" s="1"/>
        <i x="1539" s="1"/>
        <i x="1738" s="1"/>
        <i x="1751" s="1"/>
        <i x="1739" s="1"/>
        <i x="247" s="1"/>
        <i x="1744" s="1"/>
        <i x="254" s="1"/>
        <i x="39" s="1"/>
        <i x="1754" s="1"/>
        <i x="261" s="1"/>
        <i x="269" s="1"/>
        <i x="1338" s="1"/>
        <i x="1555" s="1"/>
        <i x="1340" s="1"/>
        <i x="1773" s="1"/>
        <i x="1343" s="1"/>
        <i x="1775" s="1"/>
        <i x="286" s="1"/>
        <i x="294" s="1"/>
        <i x="1541" s="1"/>
        <i x="1348" s="1"/>
        <i x="1789" s="1"/>
        <i x="1350" s="1"/>
        <i x="1353" s="1"/>
        <i x="314" s="1"/>
        <i x="1800" s="1"/>
        <i x="1308" s="1"/>
        <i x="1803" s="1"/>
        <i x="1311" s="1"/>
        <i x="1313" s="1"/>
        <i x="1814" s="1"/>
        <i x="335" s="1"/>
        <i x="1558" s="1"/>
        <i x="1315" s="1"/>
        <i x="336" s="1"/>
        <i x="1317" s="1"/>
        <i x="1824" s="1"/>
        <i x="342" s="1"/>
        <i x="1827" s="1"/>
        <i x="1322" s="1"/>
        <i x="1544" s="1"/>
        <i x="1265" s="1"/>
        <i x="357" s="1"/>
        <i x="1268" s="1"/>
        <i x="366" s="1"/>
        <i x="368" s="1"/>
        <i x="369" s="1"/>
        <i x="1273" s="1"/>
        <i x="376" s="1"/>
        <i x="1441" s="1"/>
        <i x="1459" s="1"/>
        <i x="379" s="1"/>
        <i x="1857" s="1"/>
        <i x="1889" s="1"/>
        <i x="1442" s="1"/>
        <i x="1897" s="1"/>
        <i x="398" s="1"/>
        <i x="1903" s="1"/>
        <i x="1909" s="1"/>
        <i x="403" s="1"/>
        <i x="59" s="1"/>
        <i x="409" s="1"/>
        <i x="1920" s="1"/>
        <i x="1925" s="1"/>
        <i x="1931" s="1"/>
        <i x="428" s="1"/>
        <i x="67" s="1"/>
        <i x="434" s="1"/>
        <i x="1945" s="1"/>
        <i x="1650" s="1"/>
        <i x="446" s="1"/>
        <i x="1949" s="1"/>
        <i x="451" s="1"/>
        <i x="1358" s="1"/>
        <i x="456" s="1"/>
        <i x="1955" s="1"/>
        <i x="459" s="1"/>
        <i x="1369" s="1"/>
        <i x="1961" s="1"/>
        <i x="1371" s="1"/>
        <i x="1373" s="1"/>
        <i x="1453" s="1"/>
        <i x="472" s="1"/>
        <i x="477" s="1"/>
        <i x="1378" s="1"/>
        <i x="1974" s="1"/>
        <i x="1981" s="1"/>
        <i x="1387" s="1"/>
        <i x="502" s="1"/>
        <i x="1328" s="1"/>
        <i x="2018" s="1"/>
        <i x="88" s="1"/>
        <i x="498" s="1"/>
        <i x="1330" s="1"/>
        <i x="2027" s="1"/>
        <i x="1332" s="1"/>
        <i x="1334" s="1"/>
        <i x="508" s="1"/>
        <i x="1336" s="1"/>
        <i x="2035" s="1"/>
        <i x="1653" s="1"/>
        <i x="523" s="1"/>
        <i x="2038" s="1"/>
        <i x="1280" s="1"/>
        <i x="528" s="1"/>
        <i x="1282" s="1"/>
        <i x="92" s="1"/>
        <i x="1286" s="1"/>
        <i x="2049" s="1"/>
        <i x="1292" s="1"/>
        <i x="553" s="1"/>
        <i x="1294" s="1"/>
        <i x="1655" s="1"/>
        <i x="1296" s="1"/>
        <i x="562" s="1"/>
        <i x="1298" s="1"/>
        <i x="573" s="1"/>
        <i x="1302" s="1"/>
        <i x="1304" s="1"/>
        <i x="1662" s="1"/>
        <i x="2069" s="1"/>
        <i x="2076" s="1"/>
        <i x="1657" s="1"/>
        <i x="2082" s="1"/>
        <i x="611" s="1"/>
        <i x="1664" s="1"/>
        <i x="2099" s="1"/>
        <i x="622" s="1"/>
        <i x="2103" s="1"/>
        <i x="2108" s="1"/>
        <i x="1665" s="1"/>
        <i x="2112" s="1"/>
        <i x="649" s="1"/>
        <i x="1477" s="1"/>
        <i x="652" s="1"/>
        <i x="660" s="1"/>
        <i x="664" s="1"/>
        <i x="1667" s="1"/>
        <i x="1485" s="1"/>
        <i x="677" s="1"/>
        <i x="679" s="1"/>
        <i x="688" s="1"/>
        <i x="693" s="1"/>
        <i x="1486" s="1"/>
        <i x="726" s="1"/>
        <i x="1726" s="1"/>
        <i x="737" s="1"/>
        <i x="753" s="1"/>
        <i x="749" s="1"/>
        <i x="1492" s="1"/>
        <i x="763" s="1"/>
        <i x="772" s="1"/>
        <i x="780" s="1"/>
        <i x="786" s="1"/>
        <i x="788" s="1"/>
        <i x="794" s="1"/>
        <i x="1860" s="1"/>
        <i x="803" s="1"/>
        <i x="813" s="1"/>
        <i x="324" s="1"/>
        <i x="827" s="1"/>
        <i x="836" s="1"/>
        <i x="1862" s="1"/>
        <i x="840" s="1"/>
        <i x="849" s="1"/>
        <i x="131" s="1"/>
        <i x="858" s="1"/>
        <i x="866" s="1"/>
        <i x="1878" s="1"/>
        <i x="880" s="1"/>
        <i x="881" s="1"/>
        <i x="892" s="1"/>
        <i x="899" s="1"/>
        <i x="913" s="1"/>
        <i x="924" s="1"/>
        <i x="914" s="1"/>
        <i x="1866" s="1"/>
        <i x="946" s="1"/>
        <i x="926" s="1"/>
        <i x="931" s="1"/>
        <i x="938" s="1"/>
        <i x="947" s="1"/>
        <i x="1868" s="1"/>
        <i x="961" s="1"/>
        <i x="967" s="1"/>
        <i x="1511" s="1"/>
        <i x="973" s="1"/>
        <i x="977" s="1"/>
        <i x="1870" s="1"/>
        <i x="986" s="1"/>
        <i x="999" s="1"/>
        <i x="1005" s="1"/>
        <i x="1022" s="1"/>
        <i x="1516" s="1"/>
        <i x="1018" s="1"/>
        <i x="1033" s="1"/>
        <i x="1046" s="1"/>
        <i x="1049" s="1"/>
        <i x="1066" s="1"/>
        <i x="166" s="1"/>
        <i x="1081" s="1"/>
        <i x="1085" s="1"/>
        <i x="1090" s="1"/>
        <i x="1099" s="1"/>
        <i x="171" s="1"/>
        <i x="1112" s="1"/>
        <i x="1989" s="1"/>
        <i x="1127" s="1"/>
        <i x="1136" s="1"/>
        <i x="1884" s="1"/>
        <i x="1144" s="1"/>
        <i x="1568" s="1"/>
        <i x="1163" s="1"/>
        <i x="1169" s="1"/>
        <i x="1173" s="1"/>
        <i x="1886" s="1"/>
        <i x="1191" s="1"/>
        <i x="1204" s="1"/>
        <i x="1207" s="1"/>
        <i x="1211" s="1"/>
        <i x="1991" s="1"/>
        <i x="1238" s="1"/>
        <i x="1245" s="1"/>
        <i x="1255" s="1"/>
        <i x="1573" s="1"/>
        <i x="2002" s="1"/>
        <i x="1994" s="1"/>
        <i x="1577" s="1"/>
        <i x="1996" s="1"/>
        <i x="1998" s="1"/>
        <i x="2117" s="1"/>
        <i x="4" s="1"/>
        <i x="2009" s="1"/>
        <i x="2119" s="1"/>
        <i x="2011" s="1"/>
        <i x="2122" s="1"/>
        <i x="2014" s="1"/>
        <i x="1602" s="1"/>
        <i x="2127" s="1"/>
        <i x="1613" s="1"/>
        <i x="1626" s="1"/>
        <i x="548" s="1"/>
        <i x="545" s="1"/>
        <i x="546" s="1"/>
        <i x="1242" s="1"/>
        <i x="1243" s="1"/>
        <i x="1215" s="1"/>
        <i x="1216" s="1"/>
        <i x="1468" s="1"/>
        <i x="23" s="1"/>
        <i x="1414" s="1"/>
        <i x="1391" s="1"/>
        <i x="10" s="1"/>
        <i x="15" s="1"/>
        <i x="1389" s="1"/>
        <i x="24" s="1"/>
        <i x="1630" s="1"/>
        <i x="186" s="1"/>
        <i x="1632" s="1"/>
        <i x="180" s="1"/>
        <i x="1646" s="1"/>
        <i x="201" s="1"/>
        <i x="1044" s="1"/>
        <i x="1687" s="1"/>
        <i x="1694" s="1"/>
        <i x="1703" s="1"/>
        <i x="1709" s="1"/>
        <i x="240" s="1"/>
        <i x="243" s="1"/>
        <i x="1746" s="1"/>
        <i x="1752" s="1"/>
        <i x="271" s="1"/>
        <i x="1777" s="1"/>
        <i x="41" s="1"/>
        <i x="296" s="1"/>
        <i x="305" s="1"/>
        <i x="1793" s="1"/>
        <i x="1797" s="1"/>
        <i x="1798" s="1"/>
        <i x="1908" s="1"/>
        <i x="1437" s="1"/>
        <i x="320" s="1"/>
        <i x="334" s="1"/>
        <i x="47" s="1"/>
        <i x="1822" s="1"/>
        <i x="344" s="1"/>
        <i x="1439" s="1"/>
        <i x="1829" s="1"/>
        <i x="1832" s="1"/>
        <i x="352" s="1"/>
        <i x="356" s="1"/>
        <i x="1845" s="1"/>
        <i x="1847" s="1"/>
        <i x="57" s="1"/>
        <i x="1914" s="1"/>
        <i x="389" s="1"/>
        <i x="392" s="1"/>
        <i x="1899" s="1"/>
        <i x="1917" s="1"/>
        <i x="411" s="1"/>
        <i x="415" s="1"/>
        <i x="416" s="1"/>
        <i x="1933" s="1"/>
        <i x="1937" s="1"/>
        <i x="436" s="1"/>
        <i x="441" s="1"/>
        <i x="1947" s="1"/>
        <i x="69" s="1"/>
        <i x="460" s="1"/>
        <i x="464" s="1"/>
        <i x="1968" s="1"/>
        <i x="1972" s="1"/>
        <i x="2016" s="1"/>
        <i x="500" s="1"/>
        <i x="2029" s="1"/>
        <i x="2031" s="1"/>
        <i x="530" s="1"/>
        <i x="544" s="1"/>
        <i x="535" s="1"/>
        <i x="561" s="1"/>
        <i x="550" s="1"/>
        <i x="551" s="1"/>
        <i x="2051" s="1"/>
        <i x="1466" s="1"/>
        <i x="2056" s="1"/>
        <i x="575" s="1"/>
        <i x="94" s="1"/>
        <i x="580" s="1"/>
        <i x="599" s="1"/>
        <i x="600" s="1"/>
        <i x="1474" s="1"/>
        <i x="603" s="1"/>
        <i x="2084" s="1"/>
        <i x="609" s="1"/>
        <i x="2097" s="1"/>
        <i x="2086" s="1"/>
        <i x="96" s="1"/>
        <i x="624" s="1"/>
        <i x="2105" s="1"/>
        <i x="631" s="1"/>
        <i x="633" s="1"/>
        <i x="635" s="1"/>
        <i x="639" s="1"/>
        <i x="653" s="1"/>
        <i x="101" s="1"/>
        <i x="666" s="1"/>
        <i x="669" s="1"/>
        <i x="102" s="1"/>
        <i x="681" s="1"/>
        <i x="707" s="1"/>
        <i x="709" s="1"/>
        <i x="714" s="1"/>
        <i x="716" s="1"/>
        <i x="739" s="1"/>
        <i x="743" s="1"/>
        <i x="744" s="1"/>
        <i x="765" s="1"/>
        <i x="770" s="1"/>
        <i x="1494" s="1"/>
        <i x="790" s="1"/>
        <i x="792" s="1"/>
        <i x="123" s="1"/>
        <i x="815" s="1"/>
        <i x="817" s="1"/>
        <i x="838" s="1"/>
        <i x="863" s="1"/>
        <i x="930" s="1"/>
        <i x="894" s="1"/>
        <i x="897" s="1"/>
        <i x="133" s="1"/>
        <i x="916" s="1"/>
        <i x="917" s="1"/>
        <i x="981" s="1"/>
        <i x="933" s="1"/>
        <i x="135" s="1"/>
        <i x="949" s="1"/>
        <i x="950" s="1"/>
        <i x="139" s="1"/>
        <i x="952" s="1"/>
        <i x="34" s="1"/>
        <i x="975" s="1"/>
        <i x="991" s="1"/>
        <i x="992" s="1"/>
        <i x="997" s="1"/>
        <i x="1007" s="1"/>
        <i x="1061" s="1"/>
        <i x="1016" s="1"/>
        <i x="1039" s="1"/>
        <i x="1040" s="1"/>
        <i x="1058" s="1"/>
        <i x="1068" s="1"/>
        <i x="1075" s="1"/>
        <i x="1077" s="1"/>
        <i x="1079" s="1"/>
        <i x="1101" s="1"/>
        <i x="1109" s="1"/>
        <i x="1125" s="1"/>
        <i x="1527" s="1"/>
        <i x="1133" s="1"/>
        <i x="1563" s="1"/>
        <i x="1122" s="1"/>
        <i x="1124" s="1"/>
        <i x="176" s="1"/>
        <i x="1150" s="1"/>
        <i x="1161" s="1"/>
        <i x="1171" s="1"/>
        <i x="178" s="1"/>
        <i x="1195" s="1"/>
        <i x="1200" s="1"/>
        <i x="1202" s="1"/>
        <i x="1213" s="1"/>
        <i x="1229" s="1"/>
        <i x="1230" s="1"/>
        <i x="1232" s="1"/>
        <i x="1257" s="1"/>
        <i x="1262" s="1"/>
        <i x="1579" s="1"/>
        <i x="1429" s="1"/>
        <i x="1402" s="1"/>
        <i x="30" s="1"/>
        <i x="31" s="1"/>
        <i x="1" s="1"/>
        <i x="1594" s="1"/>
        <i x="192" s="1"/>
        <i x="1600" s="1"/>
        <i x="1237" s="1"/>
        <i x="1415" s="1"/>
        <i x="14" s="1"/>
        <i x="1631" s="1"/>
        <i x="189" s="1"/>
        <i x="1692" s="1"/>
        <i x="1708" s="1"/>
        <i x="241" s="1"/>
        <i x="242" s="1"/>
        <i x="1747" s="1"/>
        <i x="298" s="1"/>
        <i x="299" s="1"/>
        <i x="1794" s="1"/>
        <i x="46" s="1"/>
        <i x="322" s="1"/>
        <i x="1390" s="1"/>
        <i x="1438" s="1"/>
        <i x="1830" s="1"/>
        <i x="355" s="1"/>
        <i x="1846" s="1"/>
        <i x="391" s="1"/>
        <i x="1918" s="1"/>
        <i x="1936" s="1"/>
        <i x="1957" s="1"/>
        <i x="1969" s="1"/>
        <i x="2030" s="1"/>
        <i x="532" s="1"/>
        <i x="2052" s="1"/>
        <i x="579" s="1"/>
        <i x="1470" s="1"/>
        <i x="594" s="1"/>
        <i x="602" s="1"/>
        <i x="95" s="1"/>
        <i x="2085" s="1"/>
        <i x="2106" s="1"/>
        <i x="634" s="1"/>
        <i x="667" s="1"/>
        <i x="668" s="1"/>
        <i x="708" s="1"/>
        <i x="766" s="1"/>
        <i x="767" s="1"/>
        <i x="816" s="1"/>
        <i x="896" s="1"/>
        <i x="134" s="1"/>
        <i x="170" s="1"/>
        <i x="951" s="1"/>
        <i x="993" s="1"/>
        <i x="1015" s="1"/>
        <i x="1041" s="1"/>
        <i x="1078" s="1"/>
        <i x="1562" s="1"/>
        <i x="1123" s="1"/>
        <i x="1158" s="1"/>
        <i x="177" s="1"/>
        <i x="1201" s="1"/>
        <i x="1231" s="1"/>
        <i x="1261" s="1"/>
        <i x="1598" s="1"/>
        <i x="1599" s="1"/>
        <i x="486" s="1"/>
        <i x="1467" s="1"/>
        <i x="302" s="1"/>
        <i x="303" s="1"/>
        <i x="304" s="1"/>
        <i x="330" s="1"/>
        <i x="1464" s="1"/>
        <i x="1648" s="1"/>
        <i x="906" s="1"/>
        <i x="1412" s="1"/>
        <i x="149" s="1"/>
        <i x="148" s="1"/>
        <i x="1612" s="1"/>
        <i x="1675" s="1"/>
        <i x="1705" s="1"/>
        <i x="1706" s="1"/>
        <i x="1760" s="1"/>
        <i x="1761" s="1"/>
        <i x="1781" s="1"/>
        <i x="1432" s="1"/>
        <i x="42" s="1"/>
        <i x="1811" s="1"/>
        <i x="1894" s="1"/>
        <i x="1895" s="1"/>
        <i x="280" s="1"/>
        <i x="281" s="1"/>
        <i x="54" s="1"/>
        <i x="1934" s="1"/>
        <i x="1941" s="1"/>
        <i x="1456" s="1"/>
        <i x="1457" s="1"/>
        <i x="385" s="1"/>
        <i x="386" s="1"/>
        <i x="80" s="1"/>
        <i x="467" s="1"/>
        <i x="492" s="1"/>
        <i x="493" s="1"/>
        <i x="509" s="1"/>
        <i x="518" s="1"/>
        <i x="1482" s="1"/>
        <i x="81" s="1"/>
        <i x="591" s="1"/>
        <i x="592" s="1"/>
        <i x="1483" s="1"/>
        <i x="638" s="1"/>
        <i x="637" s="1"/>
        <i x="759" s="1"/>
        <i x="804" s="1"/>
        <i x="830" s="1"/>
        <i x="1501" s="1"/>
        <i x="1514" s="1"/>
        <i x="852" s="1"/>
        <i x="870" s="1"/>
        <i x="887" s="1"/>
        <i x="957" s="1"/>
        <i x="1518" s="1"/>
        <i x="109" s="1"/>
        <i x="110" s="1"/>
        <i x="1026" s="1"/>
        <i x="1054" s="1"/>
        <i x="1528" s="1"/>
        <i x="1565" s="1"/>
        <i x="1092" s="1"/>
        <i x="1131" s="1"/>
        <i x="118" s="1"/>
        <i x="1147" s="1"/>
        <i x="1179" s="1"/>
        <i x="1180" s="1"/>
        <i x="1186" s="1"/>
        <i x="125" s="1"/>
        <i x="1223" s="1"/>
        <i x="1580" s="1"/>
        <i x="1608" s="1"/>
        <i x="1595" s="1"/>
        <i x="1411" s="1"/>
        <i x="1596" s="1"/>
        <i x="701" s="1"/>
        <i x="702" s="1"/>
        <i x="1394" s="1"/>
        <i x="1395" s="1"/>
        <i x="1396" s="1"/>
        <i x="1434" s="1"/>
        <i x="1392" s="1"/>
        <i x="1618" s="1"/>
        <i x="1622" s="1"/>
        <i x="1678" s="1"/>
        <i x="1684" s="1"/>
        <i x="1699" s="1"/>
        <i x="45" s="1"/>
        <i x="1733" s="1"/>
        <i x="1735" s="1"/>
        <i x="1736" s="1"/>
        <i x="1742" s="1"/>
        <i x="1743" s="1"/>
        <i x="1787" s="1"/>
        <i x="1795" s="1"/>
        <i x="1796" s="1"/>
        <i x="1435" s="1"/>
        <i x="1445" s="1"/>
        <i x="227" s="1"/>
        <i x="228" s="1"/>
        <i x="229" s="1"/>
        <i x="230" s="1"/>
        <i x="231" s="1"/>
        <i x="236" s="1"/>
        <i x="48" s="1"/>
        <i x="49" s="1"/>
        <i x="266" s="1"/>
        <i x="267" s="1"/>
        <i x="268" s="1"/>
        <i x="1444" s="1"/>
        <i x="1446" s="1"/>
        <i x="363" s="1"/>
        <i x="371" s="1"/>
        <i x="372" s="1"/>
        <i x="439" s="1"/>
        <i x="440" s="1"/>
        <i x="511" s="1"/>
        <i x="513" s="1"/>
        <i x="514" s="1"/>
        <i x="515" s="1"/>
        <i x="578" s="1"/>
        <i x="581" s="1"/>
        <i x="582" s="1"/>
        <i x="584" s="1"/>
        <i x="1503" s="1"/>
        <i x="585" s="1"/>
        <i x="626" s="1"/>
        <i x="627" s="1"/>
        <i x="683" s="1"/>
        <i x="684" s="1"/>
        <i x="686" s="1"/>
        <i x="742" s="1"/>
        <i x="741" s="1"/>
        <i x="746" s="1"/>
        <i x="747" s="1"/>
        <i x="748" s="1"/>
        <i x="752" s="1"/>
        <i x="811" s="1"/>
        <i x="812" s="1"/>
        <i x="1504" s="1"/>
        <i x="1505" s="1"/>
        <i x="819" s="1"/>
        <i x="820" s="1"/>
        <i x="823" s="1"/>
        <i x="854" s="1"/>
        <i x="864" s="1"/>
        <i x="1506" s="1"/>
        <i x="889" s="1"/>
        <i x="891" s="1"/>
        <i x="895" s="1"/>
        <i x="941" s="1"/>
        <i x="937" s="1"/>
        <i x="940" s="1"/>
        <i x="983" s="1"/>
        <i x="980" s="1"/>
        <i x="984" s="1"/>
        <i x="1529" s="1"/>
        <i x="1028" s="1"/>
        <i x="1050" s="1"/>
        <i x="1097" s="1"/>
        <i x="120" s="1"/>
        <i x="1098" s="1"/>
        <i x="1110" s="1"/>
        <i x="119" s="1"/>
        <i x="1116" s="1"/>
        <i x="121" s="1"/>
        <i x="1166" s="1"/>
        <i x="1175" s="1"/>
        <i x="1176" s="1"/>
        <i x="1193" s="1"/>
        <i x="1259" s="1"/>
        <i x="1263" s="1"/>
        <i x="1590" s="1"/>
        <i x="138" s="1"/>
        <i x="140" s="1"/>
        <i x="1617" s="1"/>
        <i x="1677" s="1"/>
        <i x="143" s="1"/>
        <i x="144" s="1"/>
        <i x="141" s="1"/>
        <i x="142" s="1"/>
        <i x="145" s="1"/>
        <i x="1418" s="1"/>
        <i x="1405" s="1"/>
        <i x="1628" s="1"/>
        <i x="1636" s="1"/>
        <i x="1749" s="1"/>
        <i x="1757" s="1"/>
        <i x="1758" s="1"/>
        <i x="272" s="1"/>
        <i x="277" s="1"/>
        <i x="71" s="1"/>
        <i x="72" s="1"/>
        <i x="73" s="1"/>
        <i x="1475" s="1"/>
        <i x="1472" s="1"/>
        <i x="484" s="1"/>
        <i x="485" s="1"/>
        <i x="490" s="1"/>
        <i x="74" s="1"/>
        <i x="1473" s="1"/>
        <i x="75" s="1"/>
        <i x="571" s="1"/>
        <i x="572" s="1"/>
        <i x="576" s="1"/>
        <i x="577" s="1"/>
        <i x="692" s="1"/>
        <i x="697" s="1"/>
        <i x="698" s="1"/>
        <i x="806" s="1"/>
        <i x="809" s="1"/>
        <i x="104" s="1"/>
        <i x="902" s="1"/>
        <i x="1508" s="1"/>
        <i x="903" s="1"/>
        <i x="904" s="1"/>
        <i x="107" s="1"/>
        <i x="1001" s="1"/>
        <i x="996" s="1"/>
        <i x="1002" s="1"/>
        <i x="1096" s="1"/>
        <i x="1094" s="1"/>
        <i x="1153" s="1"/>
        <i x="1154" s="1"/>
        <i x="1155" s="1"/>
        <i x="1159" s="1"/>
        <i x="1160" s="1"/>
        <i x="1582" s="1"/>
        <i x="1583" s="1"/>
        <i x="1585" s="1"/>
        <i x="1586" s="1"/>
        <i x="1408" s="1"/>
        <i x="12" s="1"/>
        <i x="27" s="1"/>
        <i x="28" s="1"/>
        <i x="32" s="1"/>
        <i x="150" s="1"/>
        <i x="151" s="1"/>
        <i x="1611" s="1"/>
        <i x="152" s="1"/>
        <i x="157" s="1"/>
        <i x="158" s="1"/>
        <i x="159" s="1"/>
        <i x="1413" s="1"/>
        <i x="1417" s="1"/>
        <i x="160" s="1"/>
        <i x="168" s="1"/>
        <i x="169" s="1"/>
        <i x="1642" s="1"/>
        <i x="1643" s="1"/>
        <i x="33" s="1"/>
        <i x="179" s="1"/>
        <i x="1647" s="1"/>
        <i x="1671" s="1"/>
        <i x="1672" s="1"/>
        <i x="1674" s="1"/>
        <i x="1427" s="1"/>
        <i x="1707" s="1"/>
        <i x="1711" s="1"/>
        <i x="184" s="1"/>
        <i x="1712" s="1"/>
        <i x="1716" s="1"/>
        <i x="36" s="1"/>
        <i x="1717" s="1"/>
        <i x="185" s="1"/>
        <i x="187" s="1"/>
        <i x="188" s="1"/>
        <i x="1762" s="1"/>
        <i x="1764" s="1"/>
        <i x="196" s="1"/>
        <i x="1769" s="1"/>
        <i x="197" s="1"/>
        <i x="1770" s="1"/>
        <i x="1428" s="1"/>
        <i x="198" s="1"/>
        <i x="206" s="1"/>
        <i x="1782" s="1"/>
        <i x="1783" s="1"/>
        <i x="207" s="1"/>
        <i x="214" s="1"/>
        <i x="215" s="1"/>
        <i x="244" s="1"/>
        <i x="1812" s="1"/>
        <i x="1816" s="1"/>
        <i x="1831" s="1"/>
        <i x="1835" s="1"/>
        <i x="1836" s="1"/>
        <i x="1843" s="1"/>
        <i x="245" s="1"/>
        <i x="249" s="1"/>
        <i x="1844" s="1"/>
        <i x="1851" s="1"/>
        <i x="250" s="1"/>
        <i x="252" s="1"/>
        <i x="253" s="1"/>
        <i x="1896" s="1"/>
        <i x="1900" s="1"/>
        <i x="1901" s="1"/>
        <i x="1906" s="1"/>
        <i x="1907" s="1"/>
        <i x="1928" s="1"/>
        <i x="1930" s="1"/>
        <i x="288" s="1"/>
        <i x="289" s="1"/>
        <i x="282" s="1"/>
        <i x="290" s="1"/>
        <i x="292" s="1"/>
        <i x="300" s="1"/>
        <i x="1935" s="1"/>
        <i x="301" s="1"/>
        <i x="1953" s="1"/>
        <i x="307" s="1"/>
        <i x="55" s="1"/>
        <i x="309" s="1"/>
        <i x="312" s="1"/>
        <i x="61" s="1"/>
        <i x="313" s="1"/>
        <i x="328" s="1"/>
        <i x="1954" s="1"/>
        <i x="1958" s="1"/>
        <i x="1959" s="1"/>
        <i x="1963" s="1"/>
        <i x="1964" s="1"/>
        <i x="1965" s="1"/>
        <i x="329" s="1"/>
        <i x="332" s="1"/>
        <i x="1966" s="1"/>
        <i x="1977" s="1"/>
        <i x="333" s="1"/>
        <i x="338" s="1"/>
        <i x="1978" s="1"/>
        <i x="2021" s="1"/>
        <i x="339" s="1"/>
        <i x="348" s="1"/>
        <i x="2022" s="1"/>
        <i x="2025" s="1"/>
        <i x="62" s="1"/>
        <i x="2026" s="1"/>
        <i x="2032" s="1"/>
        <i x="349" s="1"/>
        <i x="360" s="1"/>
        <i x="2033" s="1"/>
        <i x="2037" s="1"/>
        <i x="2040" s="1"/>
        <i x="2041" s="1"/>
        <i x="63" s="1"/>
        <i x="2045" s="1"/>
        <i x="2053" s="1"/>
        <i x="361" s="1"/>
        <i x="2054" s="1"/>
        <i x="64" s="1"/>
        <i x="65" s="1"/>
        <i x="2068" s="1"/>
        <i x="2072" s="1"/>
        <i x="2073" s="1"/>
        <i x="2089" s="1"/>
        <i x="1458" s="1"/>
        <i x="1462" s="1"/>
        <i x="2090" s="1"/>
        <i x="2092" s="1"/>
        <i x="390" s="1"/>
        <i x="393" s="1"/>
        <i x="2093" s="1"/>
        <i x="2114" s="1"/>
        <i x="394" s="1"/>
        <i x="405" s="1"/>
        <i x="2115" s="1"/>
        <i x="406" s="1"/>
        <i x="425" s="1"/>
        <i x="433" s="1"/>
        <i x="426" s="1"/>
        <i x="66" s="1"/>
        <i x="430" s="1"/>
        <i x="437" s="1"/>
        <i x="547" s="1"/>
        <i x="438" s="1"/>
        <i x="1463" s="1"/>
        <i x="468" s="1"/>
        <i x="469" s="1"/>
        <i x="470" s="1"/>
        <i x="474" s="1"/>
        <i x="476" s="1"/>
        <i x="481" s="1"/>
        <i x="482" s="1"/>
        <i x="494" s="1"/>
        <i x="497" s="1"/>
        <i x="505" s="1"/>
        <i x="506" s="1"/>
        <i x="519" s="1"/>
        <i x="520" s="1"/>
        <i x="531" s="1"/>
        <i x="533" s="1"/>
        <i x="534" s="1"/>
        <i x="536" s="1"/>
        <i x="703" s="1"/>
        <i x="537" s="1"/>
        <i x="542" s="1"/>
        <i x="82" s="1"/>
        <i x="543" s="1"/>
        <i x="559" s="1"/>
        <i x="565" s="1"/>
        <i x="566" s="1"/>
        <i x="85" s="1"/>
        <i x="568" s="1"/>
        <i x="569" s="1"/>
        <i x="593" s="1"/>
        <i x="596" s="1"/>
        <i x="597" s="1"/>
        <i x="606" s="1"/>
        <i x="86" s="1"/>
        <i x="607" s="1"/>
        <i x="614" s="1"/>
        <i x="615" s="1"/>
        <i x="618" s="1"/>
        <i x="619" s="1"/>
        <i x="1484" s="1"/>
        <i x="643" s="1"/>
        <i x="644" s="1"/>
        <i x="654" s="1"/>
        <i x="645" s="1"/>
        <i x="655" s="1"/>
        <i x="656" s="1"/>
        <i x="1489" s="1"/>
        <i x="87" s="1"/>
        <i x="90" s="1"/>
        <i x="657" s="1"/>
        <i x="674" s="1"/>
        <i x="91" s="1"/>
        <i x="99" s="1"/>
        <i x="710" s="1"/>
        <i x="711" s="1"/>
        <i x="712" s="1"/>
        <i x="713" s="1"/>
        <i x="720" s="1"/>
        <i x="721" s="1"/>
        <i x="723" s="1"/>
        <i x="724" s="1"/>
        <i x="733" s="1"/>
        <i x="734" s="1"/>
        <i x="1490" s="1"/>
        <i x="760" s="1"/>
        <i x="761" s="1"/>
        <i x="762" s="1"/>
        <i x="768" s="1"/>
        <i x="769" s="1"/>
        <i x="775" s="1"/>
        <i x="1497" s="1"/>
        <i x="776" s="1"/>
        <i x="777" s="1"/>
        <i x="778" s="1"/>
        <i x="779" s="1"/>
        <i x="796" s="1"/>
        <i x="100" s="1"/>
        <i x="797" s="1"/>
        <i x="799" s="1"/>
        <i x="800" s="1"/>
        <i x="831" s="1"/>
        <i x="834" s="1"/>
        <i x="835" s="1"/>
        <i x="842" s="1"/>
        <i x="843" s="1"/>
        <i x="847" s="1"/>
        <i x="851" s="1"/>
        <i x="848" s="1"/>
        <i x="871" s="1"/>
        <i x="874" s="1"/>
        <i x="875" s="1"/>
        <i x="883" s="1"/>
        <i x="885" s="1"/>
        <i x="886" s="1"/>
        <i x="616" s="1"/>
        <i x="907" s="1"/>
        <i x="908" s="1"/>
        <i x="909" s="1"/>
        <i x="910" s="1"/>
        <i x="911" s="1"/>
        <i x="918" s="1"/>
        <i x="919" s="1"/>
        <i x="935" s="1"/>
        <i x="958" s="1"/>
        <i x="970" s="1"/>
        <i x="963" s="1"/>
        <i x="965" s="1"/>
        <i x="966" s="1"/>
        <i x="111" s="1"/>
        <i x="1521" s="1"/>
        <i x="971" s="1"/>
        <i x="112" s="1"/>
        <i x="1522" s="1"/>
        <i x="1012" s="1"/>
        <i x="1013" s="1"/>
        <i x="1014" s="1"/>
        <i x="1020" s="1"/>
        <i x="1021" s="1"/>
        <i x="1024" s="1"/>
        <i x="1025" s="1"/>
        <i x="1055" s="1"/>
        <i x="1056" s="1"/>
        <i x="113" s="1"/>
        <i x="1057" s="1"/>
        <i x="1059" s="1"/>
        <i x="1060" s="1"/>
        <i x="1064" s="1"/>
        <i x="1065" s="1"/>
        <i x="1083" s="1"/>
        <i x="1084" s="1"/>
        <i x="1088" s="1"/>
        <i x="117" s="1"/>
        <i x="1132" s="1"/>
        <i x="1138" s="1"/>
        <i x="11" s="1"/>
        <i x="1139" s="1"/>
        <i x="1142" s="1"/>
        <i x="1566" s="1"/>
        <i x="1576" s="1"/>
        <i x="1181" s="1"/>
        <i x="1184" s="1"/>
        <i x="1185" s="1"/>
        <i x="1224" s="1"/>
        <i x="1225" s="1"/>
        <i x="126" s="1"/>
        <i x="1226" s="1"/>
        <i x="1227" s="1"/>
        <i x="1233" s="1"/>
        <i x="1234" s="1"/>
        <i x="1235" s="1"/>
        <i x="1240" s="1"/>
        <i x="1247" s="1"/>
        <i x="1248" s="1"/>
        <i x="1252" s="1"/>
        <i x="127" s="1"/>
        <i x="1253" s="1"/>
        <i x="128" s="1"/>
        <i x="136" s="1"/>
        <i x="1597" s="1"/>
        <i x="1604" s="1"/>
        <i x="1605" s="1"/>
        <i x="1610" s="1"/>
        <i x="1409" s="1"/>
        <i x="1410" s="1"/>
        <i x="1639" s="1"/>
        <i x="1689" s="1"/>
        <i x="1690" s="1"/>
        <i x="1759" s="1"/>
        <i x="1809" s="1"/>
        <i x="1810" s="1"/>
        <i x="279" s="1"/>
        <i x="53" s="1"/>
        <i x="1479" s="1"/>
        <i x="1480" s="1"/>
        <i x="488" s="1"/>
        <i x="79" s="1"/>
        <i x="489" s="1"/>
        <i x="516" s="1"/>
        <i x="517" s="1"/>
        <i x="589" s="1"/>
        <i x="590" s="1"/>
        <i x="632" s="1"/>
        <i x="636" s="1"/>
        <i x="1513" s="1"/>
        <i x="1638" s="1"/>
        <i x="757" s="1"/>
        <i x="758" s="1"/>
        <i x="824" s="1"/>
        <i x="829" s="1"/>
        <i x="869" s="1"/>
        <i x="868" s="1"/>
        <i x="1525" s="1"/>
        <i x="905" s="1"/>
        <i x="956" s="1"/>
        <i x="1008" s="1"/>
        <i x="1009" s="1"/>
        <i x="1052" s="1"/>
        <i x="1130" s="1"/>
        <i x="1177" s="1"/>
        <i x="52" s="1"/>
        <i x="1178" s="1"/>
        <i x="1220" s="1"/>
        <i x="1398" s="1"/>
        <i x="146" s="1"/>
        <i x="699" s="1"/>
        <i x="700" s="1"/>
        <i x="1640" s="1"/>
        <i x="1641" s="1"/>
        <i x="1481" s="1"/>
        <i x="1010" s="1"/>
        <i x="1011" s="1"/>
        <i x="1397" s="1"/>
        <i x="1404" s="1"/>
        <i x="1616" s="1"/>
        <i x="1637" s="1"/>
        <i x="1627" s="1"/>
        <i x="1676" s="1"/>
        <i x="1688" s="1"/>
        <i x="1704" s="1"/>
        <i x="1433" s="1"/>
        <i x="1732" s="1"/>
        <i x="1748" s="1"/>
        <i x="1786" s="1"/>
        <i x="44" s="1"/>
        <i x="1808" s="1"/>
        <i x="51" s="1"/>
        <i x="264" s="1"/>
        <i x="70" s="1"/>
        <i x="265" s="1"/>
        <i x="278" s="1"/>
        <i x="364" s="1"/>
        <i x="1450" s="1"/>
        <i x="384" s="1"/>
        <i x="78" s="1"/>
        <i x="483" s="1"/>
        <i x="1471" s="1"/>
        <i x="510" s="1"/>
        <i x="570" s="1"/>
        <i x="625" s="1"/>
        <i x="682" s="1"/>
        <i x="691" s="1"/>
        <i x="1502" s="1"/>
        <i x="740" s="1"/>
        <i x="755" s="1"/>
        <i x="756" s="1"/>
        <i x="103" s="1"/>
        <i x="805" s="1"/>
        <i x="810" s="1"/>
        <i x="853" s="1"/>
        <i x="1507" s="1"/>
        <i x="888" s="1"/>
        <i x="108" s="1"/>
        <i x="936" s="1"/>
        <i x="979" s="1"/>
        <i x="994" s="1"/>
        <i x="995" s="1"/>
        <i x="1027" s="1"/>
        <i x="1051" s="1"/>
        <i x="1093" s="1"/>
        <i x="1564" s="1"/>
        <i x="1129" s="1"/>
        <i x="43" s="1"/>
        <i x="1151" s="1"/>
        <i x="1152" s="1"/>
        <i x="1187" s="1"/>
        <i x="1218" s="1"/>
        <i x="1219" s="1"/>
        <i x="1258" s="1"/>
        <i x="1581" s="1"/>
        <i x="1403" s="1"/>
        <i x="137" s="1"/>
        <i x="331" s="1"/>
        <i x="146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ANK" sourceName="TANK">
  <pivotTables>
    <pivotTable tabId="4" name="PIVOTPUMPING"/>
    <pivotTable tabId="4" name="PivotTable1"/>
    <pivotTable tabId="4" name="PivotTable2"/>
    <pivotTable tabId="4" name="PivotTable3"/>
    <pivotTable tabId="4" name="PivotTable4"/>
  </pivotTables>
  <data>
    <tabular pivotCacheId="1">
      <items count="122">
        <i x="66" s="1"/>
        <i x="75" s="1"/>
        <i x="74" s="1"/>
        <i x="68" s="1"/>
        <i x="32" s="1"/>
        <i x="71" s="1"/>
        <i x="67" s="1"/>
        <i x="69" s="1"/>
        <i x="73" s="1"/>
        <i x="72" s="1"/>
        <i x="70" s="1"/>
        <i x="13" s="1"/>
        <i x="53" s="1"/>
        <i x="112" s="1"/>
        <i x="87" s="1"/>
        <i x="103" s="1"/>
        <i x="35" s="1"/>
        <i x="34" s="1"/>
        <i x="29" s="1"/>
        <i x="10" s="1"/>
        <i x="39" s="1"/>
        <i x="6" s="1"/>
        <i x="14" s="1"/>
        <i x="92" s="1"/>
        <i x="64" s="1"/>
        <i x="28" s="1"/>
        <i x="36" s="1"/>
        <i x="19" s="1"/>
        <i x="40" s="1"/>
        <i x="89" s="1"/>
        <i x="96" s="1"/>
        <i x="46" s="1"/>
        <i x="91" s="1"/>
        <i x="97" s="1"/>
        <i x="25" s="1"/>
        <i x="24" s="1"/>
        <i x="47" s="1"/>
        <i x="52" s="1"/>
        <i x="85" s="1"/>
        <i x="48" s="1"/>
        <i x="79" s="1"/>
        <i x="81" s="1"/>
        <i x="76" s="1"/>
        <i x="77" s="1"/>
        <i x="78" s="1"/>
        <i x="84" s="1"/>
        <i x="50" s="1"/>
        <i x="7" s="1"/>
        <i x="23" s="1"/>
        <i x="22" s="1"/>
        <i x="5" s="1"/>
        <i x="117" s="1"/>
        <i x="18" s="1"/>
        <i x="49" s="1"/>
        <i x="8" s="1"/>
        <i x="101" s="1"/>
        <i x="62" s="1"/>
        <i x="27" s="1"/>
        <i x="9" s="1"/>
        <i x="38" s="1"/>
        <i x="59" s="1"/>
        <i x="57" s="1"/>
        <i x="44" s="1"/>
        <i x="58" s="1"/>
        <i x="43" s="1"/>
        <i x="42" s="1"/>
        <i x="110" s="1"/>
        <i x="16" s="1"/>
        <i x="17" s="1"/>
        <i x="4" s="1"/>
        <i x="31" s="1"/>
        <i x="55" s="1"/>
        <i x="56" s="1"/>
        <i x="105" s="1"/>
        <i x="109" s="1"/>
        <i x="63" s="1"/>
        <i x="0" s="1"/>
        <i x="2" s="1"/>
        <i x="15" s="1"/>
        <i x="86" s="1"/>
        <i x="111" s="1"/>
        <i x="11" s="1"/>
        <i x="3" s="1"/>
        <i x="116" s="1"/>
        <i x="115" s="1"/>
        <i x="54" s="1"/>
        <i x="30" s="1"/>
        <i x="99" s="1"/>
        <i x="26" s="1"/>
        <i x="12" s="1"/>
        <i x="61" s="1"/>
        <i x="45" s="1"/>
        <i x="33" s="1"/>
        <i x="113" s="1"/>
        <i x="41" s="1"/>
        <i x="60" s="1"/>
        <i x="37" s="1"/>
        <i x="51" s="1"/>
        <i x="98" s="1"/>
        <i x="114" s="1"/>
        <i x="95" s="1"/>
        <i x="102" s="1"/>
        <i x="83" s="1"/>
        <i x="88" s="1"/>
        <i x="20" s="1"/>
        <i x="93" s="1"/>
        <i x="120" s="1"/>
        <i x="119" s="1"/>
        <i x="94" s="1"/>
        <i x="104" s="1"/>
        <i x="21" s="1"/>
        <i x="1" s="1"/>
        <i x="65" s="1"/>
        <i x="100" s="1"/>
        <i x="107" s="1"/>
        <i x="108" s="1"/>
        <i x="106" s="1"/>
        <i x="80" s="1"/>
        <i x="82" s="1"/>
        <i x="118" s="1"/>
        <i x="121" s="1"/>
        <i x="9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4" name="PIVOTPUMPING"/>
    <pivotTable tabId="4" name="PivotTable1"/>
    <pivotTable tabId="4" name="PivotTable2"/>
    <pivotTable tabId="4" name="PivotTable3"/>
    <pivotTable tabId="4" name="PivotTable4"/>
  </pivotTables>
  <data>
    <tabular pivotCacheId="1" showMissing="0">
      <items count="12">
        <i x="4" s="1"/>
        <i x="8" s="1"/>
        <i x="0" s="1"/>
        <i x="2" s="1"/>
        <i x="7" s="1"/>
        <i x="6" s="1"/>
        <i x="1" s="1"/>
        <i x="5" s="1"/>
        <i x="3" s="1"/>
        <i x="10" s="1" nd="1"/>
        <i x="9" s="1" nd="1"/>
        <i x="1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4" name="PIVOTPUMPING"/>
    <pivotTable tabId="4" name="PivotTable1"/>
    <pivotTable tabId="4" name="PivotTable2"/>
    <pivotTable tabId="4" name="PivotTable3"/>
    <pivotTable tabId="4" name="PivotTable4"/>
  </pivotTables>
  <data>
    <tabular pivotCacheId="1">
      <items count="12">
        <i x="9" s="1"/>
        <i x="10" s="1"/>
        <i x="11" s="1"/>
        <i x="0" s="1"/>
        <i x="1" s="1"/>
        <i x="2" s="1"/>
        <i x="3" s="1"/>
        <i x="4" s="1"/>
        <i x="5" s="1"/>
        <i x="6" s="1"/>
        <i x="7" s="1"/>
        <i x="8"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QUARTER" sourceName="QUARTER">
  <pivotTables>
    <pivotTable tabId="4" name="PIVOTPUMPING"/>
    <pivotTable tabId="4" name="PivotTable1"/>
    <pivotTable tabId="4" name="PivotTable2"/>
    <pivotTable tabId="4" name="PivotTable3"/>
    <pivotTable tabId="4" name="PivotTable4"/>
  </pivotTables>
  <data>
    <tabular pivotCacheId="1" showMissing="0">
      <items count="5">
        <i x="0" s="1"/>
        <i x="1" s="1"/>
        <i x="2" s="1"/>
        <i x="3" s="1"/>
        <i x="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Refinery" sourceName="Refinery">
  <pivotTables>
    <pivotTable tabId="4" name="PIVOTPUMPING"/>
    <pivotTable tabId="4" name="PivotTable1"/>
    <pivotTable tabId="4" name="PivotTable2"/>
    <pivotTable tabId="4" name="PivotTable3"/>
    <pivotTable tabId="4" name="PivotTable4"/>
  </pivotTables>
  <data>
    <tabular pivotCacheId="1">
      <items count="5">
        <i x="3" s="1"/>
        <i x="1" s="1"/>
        <i x="0" s="1"/>
        <i x="4" s="1"/>
        <i x="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4" name="PIVOTPUMPING"/>
    <pivotTable tabId="4" name="PivotTable1"/>
    <pivotTable tabId="4" name="PivotTable2"/>
    <pivotTable tabId="4" name="PivotTable3"/>
    <pivotTable tabId="4" name="PivotTable4"/>
  </pivotTables>
  <data>
    <tabular pivotCacheId="1" showMissing="0">
      <items count="4">
        <i x="0" s="1"/>
        <i x="1" s="1"/>
        <i x="2" s="1" nd="1"/>
        <i x="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4" name="PIVOTPUMPING"/>
  </pivotTables>
  <data>
    <tabular pivotCacheId="1">
      <items count="14">
        <i x="1" s="1"/>
        <i x="2" s="1"/>
        <i x="3" s="1"/>
        <i x="4" s="1"/>
        <i x="5" s="1"/>
        <i x="6" s="1"/>
        <i x="7" s="1"/>
        <i x="8" s="1"/>
        <i x="9" s="1"/>
        <i x="10" s="1"/>
        <i x="11" s="1"/>
        <i x="12" s="1"/>
        <i x="0" s="1" nd="1"/>
        <i x="1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Cumulative_Receiving_for_day" sourceName="Cumulative Receiving for day">
  <pivotTables>
    <pivotTable tabId="5" name="PivotTable1"/>
    <pivotTable tabId="5" name="PivotTable5"/>
    <pivotTable tabId="5" name="PivotTable6"/>
    <pivotTable tabId="5" name="PivotTable7"/>
    <pivotTable tabId="5" name="PivotTable8"/>
  </pivotTables>
  <data>
    <tabular pivotCacheId="2" showMissing="0">
      <items count="11">
        <i x="8" s="1"/>
        <i x="1" s="1"/>
        <i x="2" s="1"/>
        <i x="3" s="1"/>
        <i x="6" s="1"/>
        <i x="9" s="1"/>
        <i x="10" s="1"/>
        <i x="5" s="1"/>
        <i x="4" s="1"/>
        <i x="7"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QUARTER2" sourceName="QUARTER">
  <pivotTables>
    <pivotTable tabId="5" name="PivotTable5"/>
    <pivotTable tabId="5" name="PivotTable1"/>
    <pivotTable tabId="5" name="PivotTable6"/>
    <pivotTable tabId="5" name="PivotTable7"/>
    <pivotTable tabId="5" name="PivotTable8"/>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YEAR2" sourceName="YEAR">
  <pivotTables>
    <pivotTable tabId="5" name="PivotTable6"/>
    <pivotTable tabId="5" name="PivotTable1"/>
    <pivotTable tabId="5" name="PivotTable5"/>
    <pivotTable tabId="5" name="PivotTable7"/>
    <pivotTable tabId="5" name="PivotTable8"/>
  </pivotTables>
  <data>
    <tabular pivotCacheId="2" showMissing="0">
      <items count="4">
        <i x="0" s="1"/>
        <i x="1" s="1"/>
        <i x="3" s="1" nd="1"/>
        <i x="2"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Product2" sourceName="Product">
  <pivotTables>
    <pivotTable tabId="5" name="PivotTable7"/>
    <pivotTable tabId="5" name="PivotTable1"/>
    <pivotTable tabId="5" name="PivotTable5"/>
    <pivotTable tabId="5" name="PivotTable6"/>
    <pivotTable tabId="5" name="PivotTable8"/>
  </pivotTables>
  <data>
    <tabular pivotCacheId="2">
      <items count="11">
        <i x="4" s="1"/>
        <i x="8" s="1"/>
        <i x="9" s="1"/>
        <i x="0" s="1"/>
        <i x="2" s="1"/>
        <i x="7" s="1"/>
        <i x="10" s="1"/>
        <i x="6" s="1"/>
        <i x="1" s="1"/>
        <i x="5" s="1"/>
        <i x="3"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RECEIVED_FROM_REF_MKTG" sourceName="RECEIVED FROM REF/MKTG">
  <pivotTables>
    <pivotTable tabId="5" name="PivotTable8"/>
    <pivotTable tabId="5" name="PivotTable1"/>
    <pivotTable tabId="5" name="PivotTable5"/>
    <pivotTable tabId="5" name="PivotTable6"/>
    <pivotTable tabId="5" name="PivotTable7"/>
  </pivotTables>
  <data>
    <tabular pivotCacheId="2" showMissing="0">
      <items count="10">
        <i x="4" s="1"/>
        <i x="1" s="1"/>
        <i x="5" s="1"/>
        <i x="8" s="1"/>
        <i x="6" s="1"/>
        <i x="7" s="1"/>
        <i x="0" s="1"/>
        <i x="2" s="1"/>
        <i x="3" s="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UMPING FROM 1" cache="Slicer_PUMPING_FROM" caption="PUMPING FROM" rowHeight="241300"/>
  <slicer name="BATCH 1" cache="Slicer_BATCH" caption="BATCH" rowHeight="241300"/>
  <slicer name="PRODUCT 1" cache="Slicer_PRODUCT" caption="PRODUCT" rowHeight="241300"/>
  <slicer name="QUARTER 1" cache="Slicer_QUARTER" caption="QUARTER" rowHeight="241300"/>
  <slicer name="QUARTER 2" cache="Slicer_QUARTER" caption="QUARTER" rowHeight="241300"/>
  <slicer name="Refinery 1" cache="Slicer_Refinery" caption="Refinery" rowHeight="241300"/>
  <slicer name="YEAR 1" cache="Slicer_YEAR" caption="YEAR" rowHeight="241300"/>
  <slicer name="DATE" cache="Slicer_DATE" caption="DATE"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umulative Receiving for day" cache="Slicer_Cumulative_Receiving_for_day" caption="Cumulative Receiving for day" startItem="3" rowHeight="241300"/>
  <slicer name="QUARTER 3" cache="Slicer_QUARTER2" caption="QUARTER" rowHeight="241300"/>
  <slicer name="YEAR 2" cache="Slicer_YEAR2" caption="YEAR" rowHeight="241300"/>
  <slicer name="Product 2" cache="Slicer_Product2" caption="Product" rowHeight="241300"/>
  <slicer name="RECEIVED FROM REF/MKTG" cache="Slicer_RECEIVED_FROM_REF_MKTG" caption="RECEIVED FROM REF/MKTG"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UMPING FROM" cache="Slicer_PUMPING_FROM" caption="PUMPING FROM" startItem="5" rowHeight="241300"/>
  <slicer name="BATCH" cache="Slicer_BATCH" caption="BATCH" rowHeight="241300"/>
  <slicer name="TANK" cache="Slicer_TANK" caption="TANK" rowHeight="241300"/>
  <slicer name="PRODUCT" cache="Slicer_PRODUCT" caption="PRODUCT" rowHeight="241300"/>
  <slicer name="MONTH" cache="Slicer_MONTH" caption="MONTH" rowHeight="241300"/>
  <slicer name="QUARTER" cache="Slicer_QUARTER" caption="QUARTER" rowHeight="241300"/>
  <slicer name="Refinery" cache="Slicer_Refinery" caption="Refinery" startItem="1" rowHeight="241300"/>
  <slicer name="YEAR" cache="Slicer_YEAR" caption="YEAR"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Cumulative Receiving for day 1" cache="Slicer_Cumulative_Receiving_for_day" caption="Cumulative Receiving for day" startItem="3" rowHeight="241300"/>
  <slicer name="QUARTER 4" cache="Slicer_QUARTER2" caption="QUARTER" rowHeight="241300"/>
  <slicer name="YEAR 3" cache="Slicer_YEAR2" caption="YEAR" rowHeight="241300"/>
  <slicer name="Product 3" cache="Slicer_Product2" caption="Product" startItem="3" rowHeight="241300"/>
  <slicer name="RECEIVED FROM REF/MKTG 1" cache="Slicer_RECEIVED_FROM_REF_MKTG" caption="RECEIVED FROM REF/MKTG" startItem="1" rowHeight="241300"/>
</slicers>
</file>

<file path=xl/tables/table1.xml><?xml version="1.0" encoding="utf-8"?>
<table xmlns="http://schemas.openxmlformats.org/spreadsheetml/2006/main" id="1" name="PUMPING" displayName="PUMPING" ref="A1:M4271" totalsRowShown="0">
  <autoFilter ref="A1:M4271"/>
  <tableColumns count="13">
    <tableColumn id="1" name="SEQ NO"/>
    <tableColumn id="2" name="DATE" dataDxfId="8"/>
    <tableColumn id="3" name="PUMPING FROM"/>
    <tableColumn id="4" name="BATCH"/>
    <tableColumn id="5" name="TANK"/>
    <tableColumn id="6" name="QUANTITY"/>
    <tableColumn id="10" name="Cumulative Receiving for day"/>
    <tableColumn id="7" name="CODE"/>
    <tableColumn id="8" name="PRODUCT"/>
    <tableColumn id="9" name="MONTH" dataDxfId="7">
      <calculatedColumnFormula>MONTH(B2)</calculatedColumnFormula>
    </tableColumn>
    <tableColumn id="11" name="YEAR" dataDxfId="6">
      <calculatedColumnFormula>IF(PUMPING[[#This Row],[MONTH]]&gt;3,YEAR(PUMPING[[#This Row],[DATE]]),YEAR(PUMPING[[#This Row],[DATE]])-1)</calculatedColumnFormula>
    </tableColumn>
    <tableColumn id="12" name="QUARTER" dataDxfId="5">
      <calculatedColumnFormula>IF(PUMPING[[#This Row],[MONTH]]&lt;4,"Q4",IF(PUMPING[[#This Row],[MONTH]]&lt;7,"Q1",IF(PUMPING[[#This Row],[MONTH]]&lt;10,"Q2",IF(PUMPING[[#This Row],[MONTH]]&lt;13,"Q3","Q4"))))</calculatedColumnFormula>
    </tableColumn>
    <tableColumn id="13" name="Refinery" dataDxfId="4">
      <calculatedColumnFormula>IF(PUMPING[[#This Row],[PRODUCT]]="I/F","I/F",IF(LEFT(PUMPING[[#This Row],[BATCH]],2)="MR","MR",IF(LEFT(PUMPING[[#This Row],[BATCH]],2)="PR","PR",IF(LEFT(PUMPING[[#This Row],[BATCH]],2)="DT","DT","Others"))))</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Delivery" displayName="Delivery" ref="A1:L3909" totalsRowShown="0" headerRowDxfId="3">
  <autoFilter ref="A1:L3909"/>
  <tableColumns count="12">
    <tableColumn id="1" name="SEQ NO"/>
    <tableColumn id="2" name="DATE" dataDxfId="2"/>
    <tableColumn id="3" name="RECEIVED FROM REF/MKTG"/>
    <tableColumn id="4" name="BATCH"/>
    <tableColumn id="5" name="DELIVERED IN TANK"/>
    <tableColumn id="6" name="QUANTITY"/>
    <tableColumn id="7" name="Cumulative Receiving for day"/>
    <tableColumn id="8" name="code"/>
    <tableColumn id="9" name="Product"/>
    <tableColumn id="10" name="Month"/>
    <tableColumn id="11" name="YEAR" dataDxfId="1">
      <calculatedColumnFormula>IF(Delivery[[#This Row],[Month]]&gt;3,YEAR(Delivery[[#This Row],[DATE]]),YEAR(Delivery[[#This Row],[DATE]])-1)</calculatedColumnFormula>
    </tableColumn>
    <tableColumn id="12" name="QUARTER" dataDxfId="0">
      <calculatedColumnFormula>IF(Delivery[[#This Row],[Month]]&lt;4,"Q4",IF(Delivery[[#This Row],[Month]]&lt;7,"Q1",IF(Delivery[[#This Row],[Month]]&lt;10,"Q2",IF(Delivery[[#This Row],[Month]]&lt;13,"Q3"))))</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5.xml"/><Relationship Id="rId7" Type="http://schemas.microsoft.com/office/2007/relationships/slicer" Target="../slicers/slicer1.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4.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microsoft.com/office/2007/relationships/slicer" Target="../slicers/slicer2.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drawing" Target="../drawings/drawing5.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3.xml"/></Relationships>
</file>

<file path=xl/worksheets/_rels/sheet10.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4271"/>
  <sheetViews>
    <sheetView workbookViewId="0">
      <selection activeCell="F8" sqref="F8"/>
    </sheetView>
  </sheetViews>
  <sheetFormatPr defaultRowHeight="15" x14ac:dyDescent="0.25"/>
  <cols>
    <col min="1" max="1" width="9.85546875" customWidth="1"/>
    <col min="2" max="2" width="12.7109375" style="1" customWidth="1"/>
    <col min="3" max="3" width="17.42578125" customWidth="1"/>
    <col min="4" max="4" width="36" bestFit="1" customWidth="1"/>
    <col min="5" max="5" width="11.42578125" bestFit="1" customWidth="1"/>
    <col min="6" max="6" width="14" bestFit="1" customWidth="1"/>
    <col min="7" max="7" width="14" customWidth="1"/>
    <col min="9" max="9" width="11.5703125" customWidth="1"/>
    <col min="11" max="11" width="10.42578125" bestFit="1" customWidth="1"/>
  </cols>
  <sheetData>
    <row r="1" spans="1:13" ht="45" x14ac:dyDescent="0.25">
      <c r="A1" t="s">
        <v>0</v>
      </c>
      <c r="B1" s="1" t="s">
        <v>1</v>
      </c>
      <c r="C1" t="s">
        <v>2</v>
      </c>
      <c r="D1" t="s">
        <v>3</v>
      </c>
      <c r="E1" t="s">
        <v>4</v>
      </c>
      <c r="F1" t="s">
        <v>5</v>
      </c>
      <c r="G1" s="39" t="s">
        <v>1357</v>
      </c>
      <c r="H1" t="s">
        <v>225</v>
      </c>
      <c r="I1" t="s">
        <v>224</v>
      </c>
      <c r="J1" t="s">
        <v>1349</v>
      </c>
      <c r="K1" t="s">
        <v>1680</v>
      </c>
      <c r="L1" s="39" t="s">
        <v>1681</v>
      </c>
      <c r="M1" t="s">
        <v>1686</v>
      </c>
    </row>
    <row r="2" spans="1:13" x14ac:dyDescent="0.25">
      <c r="A2">
        <v>1</v>
      </c>
      <c r="B2" s="1">
        <v>42095</v>
      </c>
      <c r="C2" t="s">
        <v>6</v>
      </c>
      <c r="D2" t="s">
        <v>7</v>
      </c>
      <c r="E2">
        <v>504</v>
      </c>
      <c r="F2">
        <v>8568</v>
      </c>
      <c r="H2" t="str">
        <f>MID(D2,3,2)</f>
        <v>4H</v>
      </c>
      <c r="I2" t="str">
        <f>VLOOKUP(H2,Sheet1!$A$1:$B$28,2,0)</f>
        <v>HSD-IV</v>
      </c>
      <c r="J2" s="32">
        <f t="shared" ref="J2:J65" si="0">MONTH(B2)</f>
        <v>4</v>
      </c>
      <c r="K2" s="183">
        <f>IF(PUMPING[[#This Row],[MONTH]]&gt;3,YEAR(PUMPING[[#This Row],[DATE]]),YEAR(PUMPING[[#This Row],[DATE]])-1)</f>
        <v>2015</v>
      </c>
      <c r="L2" s="32" t="str">
        <f>IF(PUMPING[[#This Row],[MONTH]]&lt;4,"Q4",IF(PUMPING[[#This Row],[MONTH]]&lt;7,"Q1",IF(PUMPING[[#This Row],[MONTH]]&lt;10,"Q2",IF(PUMPING[[#This Row],[MONTH]]&lt;13,"Q3","Q4"))))</f>
        <v>Q1</v>
      </c>
      <c r="M2" s="32" t="str">
        <f>IF(PUMPING[[#This Row],[PRODUCT]]="I/F","I/F",IF(LEFT(PUMPING[[#This Row],[BATCH]],2)="MR","MR",IF(LEFT(PUMPING[[#This Row],[BATCH]],2)="PR","PR",IF(LEFT(PUMPING[[#This Row],[BATCH]],2)="DT","DT","Others"))))</f>
        <v>MR</v>
      </c>
    </row>
    <row r="3" spans="1:13" x14ac:dyDescent="0.25">
      <c r="A3">
        <v>1</v>
      </c>
      <c r="B3" s="1">
        <v>42095</v>
      </c>
      <c r="C3" t="s">
        <v>8</v>
      </c>
      <c r="D3" t="s">
        <v>9</v>
      </c>
      <c r="E3" t="s">
        <v>10</v>
      </c>
      <c r="F3">
        <v>912</v>
      </c>
      <c r="H3" t="str">
        <f t="shared" ref="H3:H66" si="1">MID(D3,3,2)</f>
        <v>PN</v>
      </c>
      <c r="I3" t="s">
        <v>149</v>
      </c>
      <c r="J3" s="32">
        <f t="shared" si="0"/>
        <v>4</v>
      </c>
      <c r="K3" s="32">
        <f>IF(PUMPING[[#This Row],[MONTH]]&gt;3,YEAR(PUMPING[[#This Row],[DATE]]),YEAR(PUMPING[[#This Row],[DATE]])-1)</f>
        <v>2015</v>
      </c>
      <c r="L3" s="32" t="str">
        <f>IF(PUMPING[[#This Row],[MONTH]]&lt;4,"Q4",IF(PUMPING[[#This Row],[MONTH]]&lt;7,"Q1",IF(PUMPING[[#This Row],[MONTH]]&lt;10,"Q2",IF(PUMPING[[#This Row],[MONTH]]&lt;13,"Q3","Q4"))))</f>
        <v>Q1</v>
      </c>
      <c r="M3" s="32" t="str">
        <f>IF(PUMPING[[#This Row],[PRODUCT]]="I/F","I/F",IF(LEFT(PUMPING[[#This Row],[BATCH]],2)="MR","MR",IF(LEFT(PUMPING[[#This Row],[BATCH]],2)="PR","PR",IF(LEFT(PUMPING[[#This Row],[BATCH]],2)="DT","DT","Others"))))</f>
        <v>MR</v>
      </c>
    </row>
    <row r="4" spans="1:13" x14ac:dyDescent="0.25">
      <c r="A4">
        <v>2</v>
      </c>
      <c r="B4" s="1">
        <v>42095</v>
      </c>
      <c r="C4" t="s">
        <v>8</v>
      </c>
      <c r="D4" t="s">
        <v>11</v>
      </c>
      <c r="E4" t="s">
        <v>10</v>
      </c>
      <c r="F4">
        <v>152</v>
      </c>
      <c r="H4" t="str">
        <f t="shared" si="1"/>
        <v xml:space="preserve"> I</v>
      </c>
      <c r="I4" t="s">
        <v>204</v>
      </c>
      <c r="J4" s="32">
        <f t="shared" si="0"/>
        <v>4</v>
      </c>
      <c r="K4" s="32">
        <f>IF(PUMPING[[#This Row],[MONTH]]&gt;3,YEAR(PUMPING[[#This Row],[DATE]]),YEAR(PUMPING[[#This Row],[DATE]])-1)</f>
        <v>2015</v>
      </c>
      <c r="L4" s="32" t="str">
        <f>IF(PUMPING[[#This Row],[MONTH]]&lt;4,"Q4",IF(PUMPING[[#This Row],[MONTH]]&lt;7,"Q1",IF(PUMPING[[#This Row],[MONTH]]&lt;10,"Q2",IF(PUMPING[[#This Row],[MONTH]]&lt;13,"Q3","Q4"))))</f>
        <v>Q1</v>
      </c>
      <c r="M4" s="32" t="str">
        <f>IF(PUMPING[[#This Row],[PRODUCT]]="I/F","I/F",IF(LEFT(PUMPING[[#This Row],[BATCH]],2)="MR","MR",IF(LEFT(PUMPING[[#This Row],[BATCH]],2)="PR","PR",IF(LEFT(PUMPING[[#This Row],[BATCH]],2)="DT","DT","Others"))))</f>
        <v>I/F</v>
      </c>
    </row>
    <row r="5" spans="1:13" x14ac:dyDescent="0.25">
      <c r="A5">
        <v>3</v>
      </c>
      <c r="B5" s="1">
        <v>42095</v>
      </c>
      <c r="C5" t="s">
        <v>8</v>
      </c>
      <c r="D5" t="s">
        <v>12</v>
      </c>
      <c r="E5" t="s">
        <v>10</v>
      </c>
      <c r="F5">
        <v>131</v>
      </c>
      <c r="H5" t="str">
        <f t="shared" si="1"/>
        <v>NS</v>
      </c>
      <c r="I5" t="s">
        <v>146</v>
      </c>
      <c r="J5" s="32">
        <f t="shared" si="0"/>
        <v>4</v>
      </c>
      <c r="K5" s="32">
        <f>IF(PUMPING[[#This Row],[MONTH]]&gt;3,YEAR(PUMPING[[#This Row],[DATE]]),YEAR(PUMPING[[#This Row],[DATE]])-1)</f>
        <v>2015</v>
      </c>
      <c r="L5" s="32" t="str">
        <f>IF(PUMPING[[#This Row],[MONTH]]&lt;4,"Q4",IF(PUMPING[[#This Row],[MONTH]]&lt;7,"Q1",IF(PUMPING[[#This Row],[MONTH]]&lt;10,"Q2",IF(PUMPING[[#This Row],[MONTH]]&lt;13,"Q3","Q4"))))</f>
        <v>Q1</v>
      </c>
      <c r="M5" s="32" t="str">
        <f>IF(PUMPING[[#This Row],[PRODUCT]]="I/F","I/F",IF(LEFT(PUMPING[[#This Row],[BATCH]],2)="MR","MR",IF(LEFT(PUMPING[[#This Row],[BATCH]],2)="PR","PR",IF(LEFT(PUMPING[[#This Row],[BATCH]],2)="DT","DT","Others"))))</f>
        <v>MR</v>
      </c>
    </row>
    <row r="6" spans="1:13" x14ac:dyDescent="0.25">
      <c r="A6">
        <v>4</v>
      </c>
      <c r="B6" s="1">
        <v>42095</v>
      </c>
      <c r="C6" t="s">
        <v>8</v>
      </c>
      <c r="D6" t="s">
        <v>13</v>
      </c>
      <c r="E6" t="s">
        <v>10</v>
      </c>
      <c r="F6">
        <v>49</v>
      </c>
      <c r="H6" t="str">
        <f t="shared" si="1"/>
        <v>PC</v>
      </c>
      <c r="I6" t="s">
        <v>146</v>
      </c>
      <c r="J6" s="32">
        <f t="shared" si="0"/>
        <v>4</v>
      </c>
      <c r="K6" s="32">
        <f>IF(PUMPING[[#This Row],[MONTH]]&gt;3,YEAR(PUMPING[[#This Row],[DATE]]),YEAR(PUMPING[[#This Row],[DATE]])-1)</f>
        <v>2015</v>
      </c>
      <c r="L6" s="32" t="str">
        <f>IF(PUMPING[[#This Row],[MONTH]]&lt;4,"Q4",IF(PUMPING[[#This Row],[MONTH]]&lt;7,"Q1",IF(PUMPING[[#This Row],[MONTH]]&lt;10,"Q2",IF(PUMPING[[#This Row],[MONTH]]&lt;13,"Q3","Q4"))))</f>
        <v>Q1</v>
      </c>
      <c r="M6" s="32" t="str">
        <f>IF(PUMPING[[#This Row],[PRODUCT]]="I/F","I/F",IF(LEFT(PUMPING[[#This Row],[BATCH]],2)="MR","MR",IF(LEFT(PUMPING[[#This Row],[BATCH]],2)="PR","PR",IF(LEFT(PUMPING[[#This Row],[BATCH]],2)="DT","DT","Others"))))</f>
        <v>MR</v>
      </c>
    </row>
    <row r="7" spans="1:13" x14ac:dyDescent="0.25">
      <c r="A7">
        <v>5</v>
      </c>
      <c r="B7" s="1">
        <v>42095</v>
      </c>
      <c r="C7" t="s">
        <v>8</v>
      </c>
      <c r="D7" t="s">
        <v>14</v>
      </c>
      <c r="E7" t="s">
        <v>10</v>
      </c>
      <c r="F7">
        <v>74</v>
      </c>
      <c r="H7" t="str">
        <f t="shared" si="1"/>
        <v xml:space="preserve"> I</v>
      </c>
      <c r="I7" t="s">
        <v>204</v>
      </c>
      <c r="J7" s="32">
        <f t="shared" si="0"/>
        <v>4</v>
      </c>
      <c r="K7" s="32">
        <f>IF(PUMPING[[#This Row],[MONTH]]&gt;3,YEAR(PUMPING[[#This Row],[DATE]]),YEAR(PUMPING[[#This Row],[DATE]])-1)</f>
        <v>2015</v>
      </c>
      <c r="L7" s="32" t="str">
        <f>IF(PUMPING[[#This Row],[MONTH]]&lt;4,"Q4",IF(PUMPING[[#This Row],[MONTH]]&lt;7,"Q1",IF(PUMPING[[#This Row],[MONTH]]&lt;10,"Q2",IF(PUMPING[[#This Row],[MONTH]]&lt;13,"Q3","Q4"))))</f>
        <v>Q1</v>
      </c>
      <c r="M7" s="32" t="str">
        <f>IF(PUMPING[[#This Row],[PRODUCT]]="I/F","I/F",IF(LEFT(PUMPING[[#This Row],[BATCH]],2)="MR","MR",IF(LEFT(PUMPING[[#This Row],[BATCH]],2)="PR","PR",IF(LEFT(PUMPING[[#This Row],[BATCH]],2)="DT","DT","Others"))))</f>
        <v>I/F</v>
      </c>
    </row>
    <row r="8" spans="1:13" x14ac:dyDescent="0.25">
      <c r="A8">
        <v>6</v>
      </c>
      <c r="B8" s="1">
        <v>42095</v>
      </c>
      <c r="C8" t="s">
        <v>8</v>
      </c>
      <c r="D8" t="s">
        <v>15</v>
      </c>
      <c r="E8" t="s">
        <v>10</v>
      </c>
      <c r="F8">
        <v>3995</v>
      </c>
      <c r="H8" t="str">
        <f t="shared" si="1"/>
        <v>4H</v>
      </c>
      <c r="I8" t="s">
        <v>1530</v>
      </c>
      <c r="J8" s="32">
        <f t="shared" si="0"/>
        <v>4</v>
      </c>
      <c r="K8" s="32">
        <f>IF(PUMPING[[#This Row],[MONTH]]&gt;3,YEAR(PUMPING[[#This Row],[DATE]]),YEAR(PUMPING[[#This Row],[DATE]])-1)</f>
        <v>2015</v>
      </c>
      <c r="L8" s="32" t="str">
        <f>IF(PUMPING[[#This Row],[MONTH]]&lt;4,"Q4",IF(PUMPING[[#This Row],[MONTH]]&lt;7,"Q1",IF(PUMPING[[#This Row],[MONTH]]&lt;10,"Q2",IF(PUMPING[[#This Row],[MONTH]]&lt;13,"Q3","Q4"))))</f>
        <v>Q1</v>
      </c>
      <c r="M8" s="32" t="str">
        <f>IF(PUMPING[[#This Row],[PRODUCT]]="I/F","I/F",IF(LEFT(PUMPING[[#This Row],[BATCH]],2)="MR","MR",IF(LEFT(PUMPING[[#This Row],[BATCH]],2)="PR","PR",IF(LEFT(PUMPING[[#This Row],[BATCH]],2)="DT","DT","Others"))))</f>
        <v>MR</v>
      </c>
    </row>
    <row r="9" spans="1:13" x14ac:dyDescent="0.25">
      <c r="A9">
        <v>1</v>
      </c>
      <c r="B9" s="1">
        <v>42096</v>
      </c>
      <c r="C9" t="s">
        <v>6</v>
      </c>
      <c r="D9" t="s">
        <v>7</v>
      </c>
      <c r="E9">
        <v>504</v>
      </c>
      <c r="F9">
        <v>698</v>
      </c>
      <c r="H9" t="str">
        <f t="shared" si="1"/>
        <v>4H</v>
      </c>
      <c r="I9" t="s">
        <v>1530</v>
      </c>
      <c r="J9" s="32">
        <f t="shared" si="0"/>
        <v>4</v>
      </c>
      <c r="K9" s="32">
        <f>IF(PUMPING[[#This Row],[MONTH]]&gt;3,YEAR(PUMPING[[#This Row],[DATE]]),YEAR(PUMPING[[#This Row],[DATE]])-1)</f>
        <v>2015</v>
      </c>
      <c r="L9" s="32" t="str">
        <f>IF(PUMPING[[#This Row],[MONTH]]&lt;4,"Q4",IF(PUMPING[[#This Row],[MONTH]]&lt;7,"Q1",IF(PUMPING[[#This Row],[MONTH]]&lt;10,"Q2",IF(PUMPING[[#This Row],[MONTH]]&lt;13,"Q3","Q4"))))</f>
        <v>Q1</v>
      </c>
      <c r="M9" s="32" t="str">
        <f>IF(PUMPING[[#This Row],[PRODUCT]]="I/F","I/F",IF(LEFT(PUMPING[[#This Row],[BATCH]],2)="MR","MR",IF(LEFT(PUMPING[[#This Row],[BATCH]],2)="PR","PR",IF(LEFT(PUMPING[[#This Row],[BATCH]],2)="DT","DT","Others"))))</f>
        <v>MR</v>
      </c>
    </row>
    <row r="10" spans="1:13" x14ac:dyDescent="0.25">
      <c r="A10">
        <v>2</v>
      </c>
      <c r="B10" s="1">
        <v>42096</v>
      </c>
      <c r="C10" t="s">
        <v>6</v>
      </c>
      <c r="D10" t="s">
        <v>16</v>
      </c>
      <c r="E10">
        <v>505</v>
      </c>
      <c r="F10">
        <v>3663</v>
      </c>
      <c r="H10" t="str">
        <f t="shared" si="1"/>
        <v>4H</v>
      </c>
      <c r="I10" t="s">
        <v>1530</v>
      </c>
      <c r="J10" s="32">
        <f t="shared" si="0"/>
        <v>4</v>
      </c>
      <c r="K10" s="32">
        <f>IF(PUMPING[[#This Row],[MONTH]]&gt;3,YEAR(PUMPING[[#This Row],[DATE]]),YEAR(PUMPING[[#This Row],[DATE]])-1)</f>
        <v>2015</v>
      </c>
      <c r="L10" s="32" t="str">
        <f>IF(PUMPING[[#This Row],[MONTH]]&lt;4,"Q4",IF(PUMPING[[#This Row],[MONTH]]&lt;7,"Q1",IF(PUMPING[[#This Row],[MONTH]]&lt;10,"Q2",IF(PUMPING[[#This Row],[MONTH]]&lt;13,"Q3","Q4"))))</f>
        <v>Q1</v>
      </c>
      <c r="M10" s="32" t="str">
        <f>IF(PUMPING[[#This Row],[PRODUCT]]="I/F","I/F",IF(LEFT(PUMPING[[#This Row],[BATCH]],2)="MR","MR",IF(LEFT(PUMPING[[#This Row],[BATCH]],2)="PR","PR",IF(LEFT(PUMPING[[#This Row],[BATCH]],2)="DT","DT","Others"))))</f>
        <v>MR</v>
      </c>
    </row>
    <row r="11" spans="1:13" x14ac:dyDescent="0.25">
      <c r="A11">
        <v>3</v>
      </c>
      <c r="B11" s="1">
        <v>42096</v>
      </c>
      <c r="C11" t="s">
        <v>6</v>
      </c>
      <c r="D11" t="s">
        <v>17</v>
      </c>
      <c r="E11">
        <v>651</v>
      </c>
      <c r="F11">
        <v>150</v>
      </c>
      <c r="H11" t="str">
        <f t="shared" si="1"/>
        <v>PC</v>
      </c>
      <c r="I11" t="s">
        <v>146</v>
      </c>
      <c r="J11" s="32">
        <f t="shared" si="0"/>
        <v>4</v>
      </c>
      <c r="K11" s="32">
        <f>IF(PUMPING[[#This Row],[MONTH]]&gt;3,YEAR(PUMPING[[#This Row],[DATE]]),YEAR(PUMPING[[#This Row],[DATE]])-1)</f>
        <v>2015</v>
      </c>
      <c r="L11" s="32" t="str">
        <f>IF(PUMPING[[#This Row],[MONTH]]&lt;4,"Q4",IF(PUMPING[[#This Row],[MONTH]]&lt;7,"Q1",IF(PUMPING[[#This Row],[MONTH]]&lt;10,"Q2",IF(PUMPING[[#This Row],[MONTH]]&lt;13,"Q3","Q4"))))</f>
        <v>Q1</v>
      </c>
      <c r="M11" s="32" t="str">
        <f>IF(PUMPING[[#This Row],[PRODUCT]]="I/F","I/F",IF(LEFT(PUMPING[[#This Row],[BATCH]],2)="MR","MR",IF(LEFT(PUMPING[[#This Row],[BATCH]],2)="PR","PR",IF(LEFT(PUMPING[[#This Row],[BATCH]],2)="DT","DT","Others"))))</f>
        <v>MR</v>
      </c>
    </row>
    <row r="12" spans="1:13" x14ac:dyDescent="0.25">
      <c r="A12">
        <v>4</v>
      </c>
      <c r="B12" s="1">
        <v>42096</v>
      </c>
      <c r="C12" t="s">
        <v>6</v>
      </c>
      <c r="D12" t="s">
        <v>18</v>
      </c>
      <c r="E12">
        <v>402</v>
      </c>
      <c r="F12">
        <v>160</v>
      </c>
      <c r="H12" t="str">
        <f t="shared" si="1"/>
        <v>NS</v>
      </c>
      <c r="I12" t="s">
        <v>146</v>
      </c>
      <c r="J12" s="32">
        <f t="shared" si="0"/>
        <v>4</v>
      </c>
      <c r="K12" s="32">
        <f>IF(PUMPING[[#This Row],[MONTH]]&gt;3,YEAR(PUMPING[[#This Row],[DATE]]),YEAR(PUMPING[[#This Row],[DATE]])-1)</f>
        <v>2015</v>
      </c>
      <c r="L12" s="32" t="str">
        <f>IF(PUMPING[[#This Row],[MONTH]]&lt;4,"Q4",IF(PUMPING[[#This Row],[MONTH]]&lt;7,"Q1",IF(PUMPING[[#This Row],[MONTH]]&lt;10,"Q2",IF(PUMPING[[#This Row],[MONTH]]&lt;13,"Q3","Q4"))))</f>
        <v>Q1</v>
      </c>
      <c r="M12" s="32" t="str">
        <f>IF(PUMPING[[#This Row],[PRODUCT]]="I/F","I/F",IF(LEFT(PUMPING[[#This Row],[BATCH]],2)="MR","MR",IF(LEFT(PUMPING[[#This Row],[BATCH]],2)="PR","PR",IF(LEFT(PUMPING[[#This Row],[BATCH]],2)="DT","DT","Others"))))</f>
        <v>MR</v>
      </c>
    </row>
    <row r="13" spans="1:13" x14ac:dyDescent="0.25">
      <c r="A13">
        <v>5</v>
      </c>
      <c r="B13" s="1">
        <v>42096</v>
      </c>
      <c r="C13" t="s">
        <v>6</v>
      </c>
      <c r="D13" t="s">
        <v>19</v>
      </c>
      <c r="E13">
        <v>124</v>
      </c>
      <c r="F13">
        <v>2335</v>
      </c>
      <c r="H13" t="str">
        <f t="shared" si="1"/>
        <v>PN</v>
      </c>
      <c r="I13" t="s">
        <v>149</v>
      </c>
      <c r="J13" s="32">
        <f t="shared" si="0"/>
        <v>4</v>
      </c>
      <c r="K13" s="32">
        <f>IF(PUMPING[[#This Row],[MONTH]]&gt;3,YEAR(PUMPING[[#This Row],[DATE]]),YEAR(PUMPING[[#This Row],[DATE]])-1)</f>
        <v>2015</v>
      </c>
      <c r="L13" s="32" t="str">
        <f>IF(PUMPING[[#This Row],[MONTH]]&lt;4,"Q4",IF(PUMPING[[#This Row],[MONTH]]&lt;7,"Q1",IF(PUMPING[[#This Row],[MONTH]]&lt;10,"Q2",IF(PUMPING[[#This Row],[MONTH]]&lt;13,"Q3","Q4"))))</f>
        <v>Q1</v>
      </c>
      <c r="M13" s="32" t="str">
        <f>IF(PUMPING[[#This Row],[PRODUCT]]="I/F","I/F",IF(LEFT(PUMPING[[#This Row],[BATCH]],2)="MR","MR",IF(LEFT(PUMPING[[#This Row],[BATCH]],2)="PR","PR",IF(LEFT(PUMPING[[#This Row],[BATCH]],2)="DT","DT","Others"))))</f>
        <v>MR</v>
      </c>
    </row>
    <row r="14" spans="1:13" x14ac:dyDescent="0.25">
      <c r="A14">
        <v>1</v>
      </c>
      <c r="B14" s="1">
        <v>42096</v>
      </c>
      <c r="C14" t="s">
        <v>20</v>
      </c>
      <c r="D14" t="s">
        <v>21</v>
      </c>
      <c r="E14">
        <v>34</v>
      </c>
      <c r="F14">
        <v>450</v>
      </c>
      <c r="H14" t="str">
        <f t="shared" si="1"/>
        <v>A7</v>
      </c>
      <c r="I14" t="s">
        <v>143</v>
      </c>
      <c r="J14" s="32">
        <f t="shared" si="0"/>
        <v>4</v>
      </c>
      <c r="K14" s="32">
        <f>IF(PUMPING[[#This Row],[MONTH]]&gt;3,YEAR(PUMPING[[#This Row],[DATE]]),YEAR(PUMPING[[#This Row],[DATE]])-1)</f>
        <v>2015</v>
      </c>
      <c r="L14" s="32" t="str">
        <f>IF(PUMPING[[#This Row],[MONTH]]&lt;4,"Q4",IF(PUMPING[[#This Row],[MONTH]]&lt;7,"Q1",IF(PUMPING[[#This Row],[MONTH]]&lt;10,"Q2",IF(PUMPING[[#This Row],[MONTH]]&lt;13,"Q3","Q4"))))</f>
        <v>Q1</v>
      </c>
      <c r="M14" s="32" t="str">
        <f>IF(PUMPING[[#This Row],[PRODUCT]]="I/F","I/F",IF(LEFT(PUMPING[[#This Row],[BATCH]],2)="MR","MR",IF(LEFT(PUMPING[[#This Row],[BATCH]],2)="PR","PR",IF(LEFT(PUMPING[[#This Row],[BATCH]],2)="DT","DT","Others"))))</f>
        <v>PR</v>
      </c>
    </row>
    <row r="15" spans="1:13" x14ac:dyDescent="0.25">
      <c r="A15">
        <v>2</v>
      </c>
      <c r="B15" s="1">
        <v>42096</v>
      </c>
      <c r="C15" t="s">
        <v>20</v>
      </c>
      <c r="D15" t="s">
        <v>22</v>
      </c>
      <c r="E15">
        <v>34</v>
      </c>
      <c r="F15">
        <v>3042</v>
      </c>
      <c r="H15" t="str">
        <f t="shared" si="1"/>
        <v>A0</v>
      </c>
      <c r="I15" t="s">
        <v>143</v>
      </c>
      <c r="J15" s="32">
        <f t="shared" si="0"/>
        <v>4</v>
      </c>
      <c r="K15" s="32">
        <f>IF(PUMPING[[#This Row],[MONTH]]&gt;3,YEAR(PUMPING[[#This Row],[DATE]]),YEAR(PUMPING[[#This Row],[DATE]])-1)</f>
        <v>2015</v>
      </c>
      <c r="L15" s="32" t="str">
        <f>IF(PUMPING[[#This Row],[MONTH]]&lt;4,"Q4",IF(PUMPING[[#This Row],[MONTH]]&lt;7,"Q1",IF(PUMPING[[#This Row],[MONTH]]&lt;10,"Q2",IF(PUMPING[[#This Row],[MONTH]]&lt;13,"Q3","Q4"))))</f>
        <v>Q1</v>
      </c>
      <c r="M15" s="32" t="str">
        <f>IF(PUMPING[[#This Row],[PRODUCT]]="I/F","I/F",IF(LEFT(PUMPING[[#This Row],[BATCH]],2)="MR","MR",IF(LEFT(PUMPING[[#This Row],[BATCH]],2)="PR","PR",IF(LEFT(PUMPING[[#This Row],[BATCH]],2)="DT","DT","Others"))))</f>
        <v>PR</v>
      </c>
    </row>
    <row r="16" spans="1:13" x14ac:dyDescent="0.25">
      <c r="A16">
        <v>1</v>
      </c>
      <c r="B16" s="1">
        <v>42096</v>
      </c>
      <c r="C16" t="s">
        <v>8</v>
      </c>
      <c r="D16" t="s">
        <v>15</v>
      </c>
      <c r="E16" t="s">
        <v>10</v>
      </c>
      <c r="F16">
        <v>2684</v>
      </c>
      <c r="H16" t="str">
        <f t="shared" si="1"/>
        <v>4H</v>
      </c>
      <c r="I16" t="s">
        <v>1530</v>
      </c>
      <c r="J16" s="32">
        <f t="shared" si="0"/>
        <v>4</v>
      </c>
      <c r="K16" s="32">
        <f>IF(PUMPING[[#This Row],[MONTH]]&gt;3,YEAR(PUMPING[[#This Row],[DATE]]),YEAR(PUMPING[[#This Row],[DATE]])-1)</f>
        <v>2015</v>
      </c>
      <c r="L16" s="32" t="str">
        <f>IF(PUMPING[[#This Row],[MONTH]]&lt;4,"Q4",IF(PUMPING[[#This Row],[MONTH]]&lt;7,"Q1",IF(PUMPING[[#This Row],[MONTH]]&lt;10,"Q2",IF(PUMPING[[#This Row],[MONTH]]&lt;13,"Q3","Q4"))))</f>
        <v>Q1</v>
      </c>
      <c r="M16" s="32" t="str">
        <f>IF(PUMPING[[#This Row],[PRODUCT]]="I/F","I/F",IF(LEFT(PUMPING[[#This Row],[BATCH]],2)="MR","MR",IF(LEFT(PUMPING[[#This Row],[BATCH]],2)="PR","PR",IF(LEFT(PUMPING[[#This Row],[BATCH]],2)="DT","DT","Others"))))</f>
        <v>MR</v>
      </c>
    </row>
    <row r="17" spans="1:13" x14ac:dyDescent="0.25">
      <c r="A17">
        <v>2</v>
      </c>
      <c r="B17" s="1">
        <v>42096</v>
      </c>
      <c r="C17" t="s">
        <v>8</v>
      </c>
      <c r="D17" t="s">
        <v>23</v>
      </c>
      <c r="E17" t="s">
        <v>10</v>
      </c>
      <c r="F17">
        <v>2060</v>
      </c>
      <c r="H17" t="str">
        <f t="shared" si="1"/>
        <v>4H</v>
      </c>
      <c r="I17" t="s">
        <v>1530</v>
      </c>
      <c r="J17" s="32">
        <f t="shared" si="0"/>
        <v>4</v>
      </c>
      <c r="K17" s="32">
        <f>IF(PUMPING[[#This Row],[MONTH]]&gt;3,YEAR(PUMPING[[#This Row],[DATE]]),YEAR(PUMPING[[#This Row],[DATE]])-1)</f>
        <v>2015</v>
      </c>
      <c r="L17" s="32" t="str">
        <f>IF(PUMPING[[#This Row],[MONTH]]&lt;4,"Q4",IF(PUMPING[[#This Row],[MONTH]]&lt;7,"Q1",IF(PUMPING[[#This Row],[MONTH]]&lt;10,"Q2",IF(PUMPING[[#This Row],[MONTH]]&lt;13,"Q3","Q4"))))</f>
        <v>Q1</v>
      </c>
      <c r="M17" s="32" t="str">
        <f>IF(PUMPING[[#This Row],[PRODUCT]]="I/F","I/F",IF(LEFT(PUMPING[[#This Row],[BATCH]],2)="MR","MR",IF(LEFT(PUMPING[[#This Row],[BATCH]],2)="PR","PR",IF(LEFT(PUMPING[[#This Row],[BATCH]],2)="DT","DT","Others"))))</f>
        <v>MR</v>
      </c>
    </row>
    <row r="18" spans="1:13" x14ac:dyDescent="0.25">
      <c r="A18">
        <v>1</v>
      </c>
      <c r="B18" s="1">
        <v>42097</v>
      </c>
      <c r="C18" t="s">
        <v>6</v>
      </c>
      <c r="D18" t="s">
        <v>19</v>
      </c>
      <c r="E18">
        <v>124</v>
      </c>
      <c r="F18">
        <v>2153</v>
      </c>
      <c r="H18" t="str">
        <f t="shared" si="1"/>
        <v>PN</v>
      </c>
      <c r="I18" t="s">
        <v>149</v>
      </c>
      <c r="J18" s="32">
        <f t="shared" si="0"/>
        <v>4</v>
      </c>
      <c r="K18" s="32">
        <f>IF(PUMPING[[#This Row],[MONTH]]&gt;3,YEAR(PUMPING[[#This Row],[DATE]]),YEAR(PUMPING[[#This Row],[DATE]])-1)</f>
        <v>2015</v>
      </c>
      <c r="L18" s="32" t="str">
        <f>IF(PUMPING[[#This Row],[MONTH]]&lt;4,"Q4",IF(PUMPING[[#This Row],[MONTH]]&lt;7,"Q1",IF(PUMPING[[#This Row],[MONTH]]&lt;10,"Q2",IF(PUMPING[[#This Row],[MONTH]]&lt;13,"Q3","Q4"))))</f>
        <v>Q1</v>
      </c>
      <c r="M18" s="32" t="str">
        <f>IF(PUMPING[[#This Row],[PRODUCT]]="I/F","I/F",IF(LEFT(PUMPING[[#This Row],[BATCH]],2)="MR","MR",IF(LEFT(PUMPING[[#This Row],[BATCH]],2)="PR","PR",IF(LEFT(PUMPING[[#This Row],[BATCH]],2)="DT","DT","Others"))))</f>
        <v>MR</v>
      </c>
    </row>
    <row r="19" spans="1:13" x14ac:dyDescent="0.25">
      <c r="A19">
        <v>2</v>
      </c>
      <c r="B19" s="1">
        <v>42097</v>
      </c>
      <c r="C19" t="s">
        <v>6</v>
      </c>
      <c r="D19" t="s">
        <v>24</v>
      </c>
      <c r="E19">
        <v>119</v>
      </c>
      <c r="F19">
        <v>3225</v>
      </c>
      <c r="H19" t="str">
        <f t="shared" si="1"/>
        <v>PX</v>
      </c>
      <c r="I19" t="s">
        <v>171</v>
      </c>
      <c r="J19" s="32">
        <f t="shared" si="0"/>
        <v>4</v>
      </c>
      <c r="K19" s="32">
        <f>IF(PUMPING[[#This Row],[MONTH]]&gt;3,YEAR(PUMPING[[#This Row],[DATE]]),YEAR(PUMPING[[#This Row],[DATE]])-1)</f>
        <v>2015</v>
      </c>
      <c r="L19" s="32" t="str">
        <f>IF(PUMPING[[#This Row],[MONTH]]&lt;4,"Q4",IF(PUMPING[[#This Row],[MONTH]]&lt;7,"Q1",IF(PUMPING[[#This Row],[MONTH]]&lt;10,"Q2",IF(PUMPING[[#This Row],[MONTH]]&lt;13,"Q3","Q4"))))</f>
        <v>Q1</v>
      </c>
      <c r="M19" s="32" t="str">
        <f>IF(PUMPING[[#This Row],[PRODUCT]]="I/F","I/F",IF(LEFT(PUMPING[[#This Row],[BATCH]],2)="MR","MR",IF(LEFT(PUMPING[[#This Row],[BATCH]],2)="PR","PR",IF(LEFT(PUMPING[[#This Row],[BATCH]],2)="DT","DT","Others"))))</f>
        <v>MR</v>
      </c>
    </row>
    <row r="20" spans="1:13" x14ac:dyDescent="0.25">
      <c r="A20">
        <v>3</v>
      </c>
      <c r="B20" s="1">
        <v>42097</v>
      </c>
      <c r="C20" t="s">
        <v>6</v>
      </c>
      <c r="D20" t="s">
        <v>25</v>
      </c>
      <c r="E20">
        <v>124</v>
      </c>
      <c r="F20">
        <v>2756</v>
      </c>
      <c r="H20" t="str">
        <f t="shared" si="1"/>
        <v>PN</v>
      </c>
      <c r="I20" t="s">
        <v>149</v>
      </c>
      <c r="J20" s="32">
        <f t="shared" si="0"/>
        <v>4</v>
      </c>
      <c r="K20" s="32">
        <f>IF(PUMPING[[#This Row],[MONTH]]&gt;3,YEAR(PUMPING[[#This Row],[DATE]]),YEAR(PUMPING[[#This Row],[DATE]])-1)</f>
        <v>2015</v>
      </c>
      <c r="L20" s="32" t="str">
        <f>IF(PUMPING[[#This Row],[MONTH]]&lt;4,"Q4",IF(PUMPING[[#This Row],[MONTH]]&lt;7,"Q1",IF(PUMPING[[#This Row],[MONTH]]&lt;10,"Q2",IF(PUMPING[[#This Row],[MONTH]]&lt;13,"Q3","Q4"))))</f>
        <v>Q1</v>
      </c>
      <c r="M20" s="32" t="str">
        <f>IF(PUMPING[[#This Row],[PRODUCT]]="I/F","I/F",IF(LEFT(PUMPING[[#This Row],[BATCH]],2)="MR","MR",IF(LEFT(PUMPING[[#This Row],[BATCH]],2)="PR","PR",IF(LEFT(PUMPING[[#This Row],[BATCH]],2)="DT","DT","Others"))))</f>
        <v>MR</v>
      </c>
    </row>
    <row r="21" spans="1:13" x14ac:dyDescent="0.25">
      <c r="A21">
        <v>1</v>
      </c>
      <c r="B21" s="1">
        <v>42097</v>
      </c>
      <c r="C21" t="s">
        <v>20</v>
      </c>
      <c r="D21" t="s">
        <v>22</v>
      </c>
      <c r="E21">
        <v>34</v>
      </c>
      <c r="F21">
        <v>2651</v>
      </c>
      <c r="H21" t="str">
        <f t="shared" si="1"/>
        <v>A0</v>
      </c>
      <c r="I21" t="s">
        <v>143</v>
      </c>
      <c r="J21" s="32">
        <f t="shared" si="0"/>
        <v>4</v>
      </c>
      <c r="K21" s="32">
        <f>IF(PUMPING[[#This Row],[MONTH]]&gt;3,YEAR(PUMPING[[#This Row],[DATE]]),YEAR(PUMPING[[#This Row],[DATE]])-1)</f>
        <v>2015</v>
      </c>
      <c r="L21" s="32" t="str">
        <f>IF(PUMPING[[#This Row],[MONTH]]&lt;4,"Q4",IF(PUMPING[[#This Row],[MONTH]]&lt;7,"Q1",IF(PUMPING[[#This Row],[MONTH]]&lt;10,"Q2",IF(PUMPING[[#This Row],[MONTH]]&lt;13,"Q3","Q4"))))</f>
        <v>Q1</v>
      </c>
      <c r="M21" s="32" t="str">
        <f>IF(PUMPING[[#This Row],[PRODUCT]]="I/F","I/F",IF(LEFT(PUMPING[[#This Row],[BATCH]],2)="MR","MR",IF(LEFT(PUMPING[[#This Row],[BATCH]],2)="PR","PR",IF(LEFT(PUMPING[[#This Row],[BATCH]],2)="DT","DT","Others"))))</f>
        <v>PR</v>
      </c>
    </row>
    <row r="22" spans="1:13" x14ac:dyDescent="0.25">
      <c r="A22">
        <v>1</v>
      </c>
      <c r="B22" s="1">
        <v>42097</v>
      </c>
      <c r="C22" t="s">
        <v>8</v>
      </c>
      <c r="D22" t="s">
        <v>23</v>
      </c>
      <c r="E22" t="s">
        <v>10</v>
      </c>
      <c r="F22">
        <v>1457</v>
      </c>
      <c r="H22" t="str">
        <f t="shared" si="1"/>
        <v>4H</v>
      </c>
      <c r="I22" t="s">
        <v>1530</v>
      </c>
      <c r="J22" s="32">
        <f t="shared" si="0"/>
        <v>4</v>
      </c>
      <c r="K22" s="32">
        <f>IF(PUMPING[[#This Row],[MONTH]]&gt;3,YEAR(PUMPING[[#This Row],[DATE]]),YEAR(PUMPING[[#This Row],[DATE]])-1)</f>
        <v>2015</v>
      </c>
      <c r="L22" s="32" t="str">
        <f>IF(PUMPING[[#This Row],[MONTH]]&lt;4,"Q4",IF(PUMPING[[#This Row],[MONTH]]&lt;7,"Q1",IF(PUMPING[[#This Row],[MONTH]]&lt;10,"Q2",IF(PUMPING[[#This Row],[MONTH]]&lt;13,"Q3","Q4"))))</f>
        <v>Q1</v>
      </c>
      <c r="M22" s="32" t="str">
        <f>IF(PUMPING[[#This Row],[PRODUCT]]="I/F","I/F",IF(LEFT(PUMPING[[#This Row],[BATCH]],2)="MR","MR",IF(LEFT(PUMPING[[#This Row],[BATCH]],2)="PR","PR",IF(LEFT(PUMPING[[#This Row],[BATCH]],2)="DT","DT","Others"))))</f>
        <v>MR</v>
      </c>
    </row>
    <row r="23" spans="1:13" x14ac:dyDescent="0.25">
      <c r="A23">
        <v>2</v>
      </c>
      <c r="B23" s="1">
        <v>42097</v>
      </c>
      <c r="C23" t="s">
        <v>8</v>
      </c>
      <c r="D23" t="s">
        <v>7</v>
      </c>
      <c r="E23" t="s">
        <v>10</v>
      </c>
      <c r="F23">
        <v>3883</v>
      </c>
      <c r="H23" t="str">
        <f t="shared" si="1"/>
        <v>4H</v>
      </c>
      <c r="I23" t="s">
        <v>1530</v>
      </c>
      <c r="J23" s="32">
        <f t="shared" si="0"/>
        <v>4</v>
      </c>
      <c r="K23" s="32">
        <f>IF(PUMPING[[#This Row],[MONTH]]&gt;3,YEAR(PUMPING[[#This Row],[DATE]]),YEAR(PUMPING[[#This Row],[DATE]])-1)</f>
        <v>2015</v>
      </c>
      <c r="L23" s="32" t="str">
        <f>IF(PUMPING[[#This Row],[MONTH]]&lt;4,"Q4",IF(PUMPING[[#This Row],[MONTH]]&lt;7,"Q1",IF(PUMPING[[#This Row],[MONTH]]&lt;10,"Q2",IF(PUMPING[[#This Row],[MONTH]]&lt;13,"Q3","Q4"))))</f>
        <v>Q1</v>
      </c>
      <c r="M23" s="32" t="str">
        <f>IF(PUMPING[[#This Row],[PRODUCT]]="I/F","I/F",IF(LEFT(PUMPING[[#This Row],[BATCH]],2)="MR","MR",IF(LEFT(PUMPING[[#This Row],[BATCH]],2)="PR","PR",IF(LEFT(PUMPING[[#This Row],[BATCH]],2)="DT","DT","Others"))))</f>
        <v>MR</v>
      </c>
    </row>
    <row r="24" spans="1:13" x14ac:dyDescent="0.25">
      <c r="A24">
        <v>1</v>
      </c>
      <c r="B24" s="1">
        <v>42098</v>
      </c>
      <c r="C24" t="s">
        <v>6</v>
      </c>
      <c r="D24" t="s">
        <v>25</v>
      </c>
      <c r="E24">
        <v>124</v>
      </c>
      <c r="F24">
        <v>1743</v>
      </c>
      <c r="H24" t="str">
        <f t="shared" si="1"/>
        <v>PN</v>
      </c>
      <c r="I24" t="s">
        <v>149</v>
      </c>
      <c r="J24" s="32">
        <f t="shared" si="0"/>
        <v>4</v>
      </c>
      <c r="K24" s="32">
        <f>IF(PUMPING[[#This Row],[MONTH]]&gt;3,YEAR(PUMPING[[#This Row],[DATE]]),YEAR(PUMPING[[#This Row],[DATE]])-1)</f>
        <v>2015</v>
      </c>
      <c r="L24" s="32" t="str">
        <f>IF(PUMPING[[#This Row],[MONTH]]&lt;4,"Q4",IF(PUMPING[[#This Row],[MONTH]]&lt;7,"Q1",IF(PUMPING[[#This Row],[MONTH]]&lt;10,"Q2",IF(PUMPING[[#This Row],[MONTH]]&lt;13,"Q3","Q4"))))</f>
        <v>Q1</v>
      </c>
      <c r="M24" s="32" t="str">
        <f>IF(PUMPING[[#This Row],[PRODUCT]]="I/F","I/F",IF(LEFT(PUMPING[[#This Row],[BATCH]],2)="MR","MR",IF(LEFT(PUMPING[[#This Row],[BATCH]],2)="PR","PR",IF(LEFT(PUMPING[[#This Row],[BATCH]],2)="DT","DT","Others"))))</f>
        <v>MR</v>
      </c>
    </row>
    <row r="25" spans="1:13" x14ac:dyDescent="0.25">
      <c r="A25">
        <v>2</v>
      </c>
      <c r="B25" s="1">
        <v>42098</v>
      </c>
      <c r="C25" t="s">
        <v>6</v>
      </c>
      <c r="D25" t="s">
        <v>26</v>
      </c>
      <c r="E25">
        <v>202</v>
      </c>
      <c r="F25">
        <v>2225</v>
      </c>
      <c r="H25" t="str">
        <f t="shared" si="1"/>
        <v>4M</v>
      </c>
      <c r="I25" t="s">
        <v>1532</v>
      </c>
      <c r="J25" s="32">
        <f t="shared" si="0"/>
        <v>4</v>
      </c>
      <c r="K25" s="32">
        <f>IF(PUMPING[[#This Row],[MONTH]]&gt;3,YEAR(PUMPING[[#This Row],[DATE]]),YEAR(PUMPING[[#This Row],[DATE]])-1)</f>
        <v>2015</v>
      </c>
      <c r="L25" s="32" t="str">
        <f>IF(PUMPING[[#This Row],[MONTH]]&lt;4,"Q4",IF(PUMPING[[#This Row],[MONTH]]&lt;7,"Q1",IF(PUMPING[[#This Row],[MONTH]]&lt;10,"Q2",IF(PUMPING[[#This Row],[MONTH]]&lt;13,"Q3","Q4"))))</f>
        <v>Q1</v>
      </c>
      <c r="M25" s="32" t="str">
        <f>IF(PUMPING[[#This Row],[PRODUCT]]="I/F","I/F",IF(LEFT(PUMPING[[#This Row],[BATCH]],2)="MR","MR",IF(LEFT(PUMPING[[#This Row],[BATCH]],2)="PR","PR",IF(LEFT(PUMPING[[#This Row],[BATCH]],2)="DT","DT","Others"))))</f>
        <v>MR</v>
      </c>
    </row>
    <row r="26" spans="1:13" x14ac:dyDescent="0.25">
      <c r="A26">
        <v>3</v>
      </c>
      <c r="B26" s="1">
        <v>42098</v>
      </c>
      <c r="C26" t="s">
        <v>6</v>
      </c>
      <c r="D26" t="s">
        <v>27</v>
      </c>
      <c r="E26">
        <v>206</v>
      </c>
      <c r="F26">
        <v>3705</v>
      </c>
      <c r="H26" t="str">
        <f t="shared" si="1"/>
        <v>4M</v>
      </c>
      <c r="I26" t="s">
        <v>1532</v>
      </c>
      <c r="J26" s="32">
        <f t="shared" si="0"/>
        <v>4</v>
      </c>
      <c r="K26" s="32">
        <f>IF(PUMPING[[#This Row],[MONTH]]&gt;3,YEAR(PUMPING[[#This Row],[DATE]]),YEAR(PUMPING[[#This Row],[DATE]])-1)</f>
        <v>2015</v>
      </c>
      <c r="L26" s="32" t="str">
        <f>IF(PUMPING[[#This Row],[MONTH]]&lt;4,"Q4",IF(PUMPING[[#This Row],[MONTH]]&lt;7,"Q1",IF(PUMPING[[#This Row],[MONTH]]&lt;10,"Q2",IF(PUMPING[[#This Row],[MONTH]]&lt;13,"Q3","Q4"))))</f>
        <v>Q1</v>
      </c>
      <c r="M26" s="32" t="str">
        <f>IF(PUMPING[[#This Row],[PRODUCT]]="I/F","I/F",IF(LEFT(PUMPING[[#This Row],[BATCH]],2)="MR","MR",IF(LEFT(PUMPING[[#This Row],[BATCH]],2)="PR","PR",IF(LEFT(PUMPING[[#This Row],[BATCH]],2)="DT","DT","Others"))))</f>
        <v>MR</v>
      </c>
    </row>
    <row r="27" spans="1:13" x14ac:dyDescent="0.25">
      <c r="A27">
        <v>1</v>
      </c>
      <c r="B27" s="1">
        <v>42098</v>
      </c>
      <c r="C27" t="s">
        <v>8</v>
      </c>
      <c r="D27" t="s">
        <v>7</v>
      </c>
      <c r="E27" t="s">
        <v>10</v>
      </c>
      <c r="F27">
        <v>2499</v>
      </c>
      <c r="H27" t="str">
        <f t="shared" si="1"/>
        <v>4H</v>
      </c>
      <c r="I27" t="s">
        <v>1530</v>
      </c>
      <c r="J27" s="32">
        <f t="shared" si="0"/>
        <v>4</v>
      </c>
      <c r="K27" s="32">
        <f>IF(PUMPING[[#This Row],[MONTH]]&gt;3,YEAR(PUMPING[[#This Row],[DATE]]),YEAR(PUMPING[[#This Row],[DATE]])-1)</f>
        <v>2015</v>
      </c>
      <c r="L27" s="32" t="str">
        <f>IF(PUMPING[[#This Row],[MONTH]]&lt;4,"Q4",IF(PUMPING[[#This Row],[MONTH]]&lt;7,"Q1",IF(PUMPING[[#This Row],[MONTH]]&lt;10,"Q2",IF(PUMPING[[#This Row],[MONTH]]&lt;13,"Q3","Q4"))))</f>
        <v>Q1</v>
      </c>
      <c r="M27" s="32" t="str">
        <f>IF(PUMPING[[#This Row],[PRODUCT]]="I/F","I/F",IF(LEFT(PUMPING[[#This Row],[BATCH]],2)="MR","MR",IF(LEFT(PUMPING[[#This Row],[BATCH]],2)="PR","PR",IF(LEFT(PUMPING[[#This Row],[BATCH]],2)="DT","DT","Others"))))</f>
        <v>MR</v>
      </c>
    </row>
    <row r="28" spans="1:13" x14ac:dyDescent="0.25">
      <c r="A28">
        <v>2</v>
      </c>
      <c r="B28" s="1">
        <v>42098</v>
      </c>
      <c r="C28" t="s">
        <v>8</v>
      </c>
      <c r="D28" t="s">
        <v>16</v>
      </c>
      <c r="E28" t="s">
        <v>10</v>
      </c>
      <c r="F28">
        <v>2226</v>
      </c>
      <c r="H28" t="str">
        <f t="shared" si="1"/>
        <v>4H</v>
      </c>
      <c r="I28" t="s">
        <v>1530</v>
      </c>
      <c r="J28" s="32">
        <f t="shared" si="0"/>
        <v>4</v>
      </c>
      <c r="K28" s="32">
        <f>IF(PUMPING[[#This Row],[MONTH]]&gt;3,YEAR(PUMPING[[#This Row],[DATE]]),YEAR(PUMPING[[#This Row],[DATE]])-1)</f>
        <v>2015</v>
      </c>
      <c r="L28" s="32" t="str">
        <f>IF(PUMPING[[#This Row],[MONTH]]&lt;4,"Q4",IF(PUMPING[[#This Row],[MONTH]]&lt;7,"Q1",IF(PUMPING[[#This Row],[MONTH]]&lt;10,"Q2",IF(PUMPING[[#This Row],[MONTH]]&lt;13,"Q3","Q4"))))</f>
        <v>Q1</v>
      </c>
      <c r="M28" s="32" t="str">
        <f>IF(PUMPING[[#This Row],[PRODUCT]]="I/F","I/F",IF(LEFT(PUMPING[[#This Row],[BATCH]],2)="MR","MR",IF(LEFT(PUMPING[[#This Row],[BATCH]],2)="PR","PR",IF(LEFT(PUMPING[[#This Row],[BATCH]],2)="DT","DT","Others"))))</f>
        <v>MR</v>
      </c>
    </row>
    <row r="29" spans="1:13" x14ac:dyDescent="0.25">
      <c r="A29">
        <v>3</v>
      </c>
      <c r="B29" s="1">
        <v>42098</v>
      </c>
      <c r="C29" t="s">
        <v>8</v>
      </c>
      <c r="D29" t="s">
        <v>28</v>
      </c>
      <c r="E29" t="s">
        <v>10</v>
      </c>
      <c r="F29">
        <v>95</v>
      </c>
      <c r="H29" t="str">
        <f t="shared" si="1"/>
        <v xml:space="preserve">F </v>
      </c>
      <c r="I29" t="s">
        <v>204</v>
      </c>
      <c r="J29" s="32">
        <f t="shared" si="0"/>
        <v>4</v>
      </c>
      <c r="K29" s="32">
        <f>IF(PUMPING[[#This Row],[MONTH]]&gt;3,YEAR(PUMPING[[#This Row],[DATE]]),YEAR(PUMPING[[#This Row],[DATE]])-1)</f>
        <v>2015</v>
      </c>
      <c r="L29" s="32" t="str">
        <f>IF(PUMPING[[#This Row],[MONTH]]&lt;4,"Q4",IF(PUMPING[[#This Row],[MONTH]]&lt;7,"Q1",IF(PUMPING[[#This Row],[MONTH]]&lt;10,"Q2",IF(PUMPING[[#This Row],[MONTH]]&lt;13,"Q3","Q4"))))</f>
        <v>Q1</v>
      </c>
      <c r="M29" s="32" t="str">
        <f>IF(PUMPING[[#This Row],[PRODUCT]]="I/F","I/F",IF(LEFT(PUMPING[[#This Row],[BATCH]],2)="MR","MR",IF(LEFT(PUMPING[[#This Row],[BATCH]],2)="PR","PR",IF(LEFT(PUMPING[[#This Row],[BATCH]],2)="DT","DT","Others"))))</f>
        <v>I/F</v>
      </c>
    </row>
    <row r="30" spans="1:13" x14ac:dyDescent="0.25">
      <c r="A30">
        <v>4</v>
      </c>
      <c r="B30" s="1">
        <v>42098</v>
      </c>
      <c r="C30" t="s">
        <v>8</v>
      </c>
      <c r="D30" t="s">
        <v>29</v>
      </c>
      <c r="E30" t="s">
        <v>10</v>
      </c>
      <c r="F30">
        <v>43</v>
      </c>
      <c r="H30" t="str">
        <f t="shared" si="1"/>
        <v>PC</v>
      </c>
      <c r="I30" t="s">
        <v>146</v>
      </c>
      <c r="J30" s="32">
        <f t="shared" si="0"/>
        <v>4</v>
      </c>
      <c r="K30" s="32">
        <f>IF(PUMPING[[#This Row],[MONTH]]&gt;3,YEAR(PUMPING[[#This Row],[DATE]]),YEAR(PUMPING[[#This Row],[DATE]])-1)</f>
        <v>2015</v>
      </c>
      <c r="L30" s="32" t="str">
        <f>IF(PUMPING[[#This Row],[MONTH]]&lt;4,"Q4",IF(PUMPING[[#This Row],[MONTH]]&lt;7,"Q1",IF(PUMPING[[#This Row],[MONTH]]&lt;10,"Q2",IF(PUMPING[[#This Row],[MONTH]]&lt;13,"Q3","Q4"))))</f>
        <v>Q1</v>
      </c>
      <c r="M30" s="32" t="str">
        <f>IF(PUMPING[[#This Row],[PRODUCT]]="I/F","I/F",IF(LEFT(PUMPING[[#This Row],[BATCH]],2)="MR","MR",IF(LEFT(PUMPING[[#This Row],[BATCH]],2)="PR","PR",IF(LEFT(PUMPING[[#This Row],[BATCH]],2)="DT","DT","Others"))))</f>
        <v>MR</v>
      </c>
    </row>
    <row r="31" spans="1:13" x14ac:dyDescent="0.25">
      <c r="A31">
        <v>5</v>
      </c>
      <c r="B31" s="1">
        <v>42098</v>
      </c>
      <c r="C31" t="s">
        <v>8</v>
      </c>
      <c r="D31" t="s">
        <v>30</v>
      </c>
      <c r="E31" t="s">
        <v>10</v>
      </c>
      <c r="F31">
        <v>63</v>
      </c>
      <c r="H31" t="str">
        <f t="shared" si="1"/>
        <v xml:space="preserve">F </v>
      </c>
      <c r="I31" t="s">
        <v>204</v>
      </c>
      <c r="J31" s="32">
        <f t="shared" si="0"/>
        <v>4</v>
      </c>
      <c r="K31" s="32">
        <f>IF(PUMPING[[#This Row],[MONTH]]&gt;3,YEAR(PUMPING[[#This Row],[DATE]]),YEAR(PUMPING[[#This Row],[DATE]])-1)</f>
        <v>2015</v>
      </c>
      <c r="L31" s="32" t="str">
        <f>IF(PUMPING[[#This Row],[MONTH]]&lt;4,"Q4",IF(PUMPING[[#This Row],[MONTH]]&lt;7,"Q1",IF(PUMPING[[#This Row],[MONTH]]&lt;10,"Q2",IF(PUMPING[[#This Row],[MONTH]]&lt;13,"Q3","Q4"))))</f>
        <v>Q1</v>
      </c>
      <c r="M31" s="32" t="str">
        <f>IF(PUMPING[[#This Row],[PRODUCT]]="I/F","I/F",IF(LEFT(PUMPING[[#This Row],[BATCH]],2)="MR","MR",IF(LEFT(PUMPING[[#This Row],[BATCH]],2)="PR","PR",IF(LEFT(PUMPING[[#This Row],[BATCH]],2)="DT","DT","Others"))))</f>
        <v>I/F</v>
      </c>
    </row>
    <row r="32" spans="1:13" x14ac:dyDescent="0.25">
      <c r="A32">
        <v>6</v>
      </c>
      <c r="B32" s="1">
        <v>42098</v>
      </c>
      <c r="C32" t="s">
        <v>8</v>
      </c>
      <c r="D32" t="s">
        <v>31</v>
      </c>
      <c r="E32" t="s">
        <v>10</v>
      </c>
      <c r="F32">
        <v>50</v>
      </c>
      <c r="H32" t="str">
        <f t="shared" si="1"/>
        <v>NS</v>
      </c>
      <c r="I32" t="s">
        <v>146</v>
      </c>
      <c r="J32" s="32">
        <f t="shared" si="0"/>
        <v>4</v>
      </c>
      <c r="K32" s="32">
        <f>IF(PUMPING[[#This Row],[MONTH]]&gt;3,YEAR(PUMPING[[#This Row],[DATE]]),YEAR(PUMPING[[#This Row],[DATE]])-1)</f>
        <v>2015</v>
      </c>
      <c r="L32" s="32" t="str">
        <f>IF(PUMPING[[#This Row],[MONTH]]&lt;4,"Q4",IF(PUMPING[[#This Row],[MONTH]]&lt;7,"Q1",IF(PUMPING[[#This Row],[MONTH]]&lt;10,"Q2",IF(PUMPING[[#This Row],[MONTH]]&lt;13,"Q3","Q4"))))</f>
        <v>Q1</v>
      </c>
      <c r="M32" s="32" t="str">
        <f>IF(PUMPING[[#This Row],[PRODUCT]]="I/F","I/F",IF(LEFT(PUMPING[[#This Row],[BATCH]],2)="MR","MR",IF(LEFT(PUMPING[[#This Row],[BATCH]],2)="PR","PR",IF(LEFT(PUMPING[[#This Row],[BATCH]],2)="DT","DT","Others"))))</f>
        <v>MR</v>
      </c>
    </row>
    <row r="33" spans="1:13" x14ac:dyDescent="0.25">
      <c r="A33">
        <v>7</v>
      </c>
      <c r="B33" s="1">
        <v>42098</v>
      </c>
      <c r="C33" t="s">
        <v>8</v>
      </c>
      <c r="D33" t="s">
        <v>32</v>
      </c>
      <c r="E33" t="s">
        <v>10</v>
      </c>
      <c r="F33">
        <v>117</v>
      </c>
      <c r="H33" t="str">
        <f t="shared" si="1"/>
        <v xml:space="preserve">F </v>
      </c>
      <c r="I33" t="s">
        <v>204</v>
      </c>
      <c r="J33" s="32">
        <f t="shared" si="0"/>
        <v>4</v>
      </c>
      <c r="K33" s="32">
        <f>IF(PUMPING[[#This Row],[MONTH]]&gt;3,YEAR(PUMPING[[#This Row],[DATE]]),YEAR(PUMPING[[#This Row],[DATE]])-1)</f>
        <v>2015</v>
      </c>
      <c r="L33" s="32" t="str">
        <f>IF(PUMPING[[#This Row],[MONTH]]&lt;4,"Q4",IF(PUMPING[[#This Row],[MONTH]]&lt;7,"Q1",IF(PUMPING[[#This Row],[MONTH]]&lt;10,"Q2",IF(PUMPING[[#This Row],[MONTH]]&lt;13,"Q3","Q4"))))</f>
        <v>Q1</v>
      </c>
      <c r="M33" s="32" t="str">
        <f>IF(PUMPING[[#This Row],[PRODUCT]]="I/F","I/F",IF(LEFT(PUMPING[[#This Row],[BATCH]],2)="MR","MR",IF(LEFT(PUMPING[[#This Row],[BATCH]],2)="PR","PR",IF(LEFT(PUMPING[[#This Row],[BATCH]],2)="DT","DT","Others"))))</f>
        <v>I/F</v>
      </c>
    </row>
    <row r="34" spans="1:13" x14ac:dyDescent="0.25">
      <c r="A34">
        <v>8</v>
      </c>
      <c r="B34" s="1">
        <v>42098</v>
      </c>
      <c r="C34" t="s">
        <v>8</v>
      </c>
      <c r="D34" t="s">
        <v>33</v>
      </c>
      <c r="E34" t="s">
        <v>10</v>
      </c>
      <c r="F34">
        <v>198</v>
      </c>
      <c r="H34" t="str">
        <f t="shared" si="1"/>
        <v>PN</v>
      </c>
      <c r="I34" t="s">
        <v>149</v>
      </c>
      <c r="J34" s="32">
        <f t="shared" si="0"/>
        <v>4</v>
      </c>
      <c r="K34" s="32">
        <f>IF(PUMPING[[#This Row],[MONTH]]&gt;3,YEAR(PUMPING[[#This Row],[DATE]]),YEAR(PUMPING[[#This Row],[DATE]])-1)</f>
        <v>2015</v>
      </c>
      <c r="L34" s="32" t="str">
        <f>IF(PUMPING[[#This Row],[MONTH]]&lt;4,"Q4",IF(PUMPING[[#This Row],[MONTH]]&lt;7,"Q1",IF(PUMPING[[#This Row],[MONTH]]&lt;10,"Q2",IF(PUMPING[[#This Row],[MONTH]]&lt;13,"Q3","Q4"))))</f>
        <v>Q1</v>
      </c>
      <c r="M34" s="32" t="str">
        <f>IF(PUMPING[[#This Row],[PRODUCT]]="I/F","I/F",IF(LEFT(PUMPING[[#This Row],[BATCH]],2)="MR","MR",IF(LEFT(PUMPING[[#This Row],[BATCH]],2)="PR","PR",IF(LEFT(PUMPING[[#This Row],[BATCH]],2)="DT","DT","Others"))))</f>
        <v>MR</v>
      </c>
    </row>
    <row r="35" spans="1:13" x14ac:dyDescent="0.25">
      <c r="A35">
        <v>1</v>
      </c>
      <c r="B35" s="1">
        <v>42099</v>
      </c>
      <c r="C35" t="s">
        <v>6</v>
      </c>
      <c r="D35" t="s">
        <v>27</v>
      </c>
      <c r="E35">
        <v>206</v>
      </c>
      <c r="F35">
        <v>3067</v>
      </c>
      <c r="H35" t="str">
        <f t="shared" si="1"/>
        <v>4M</v>
      </c>
      <c r="I35" t="s">
        <v>1532</v>
      </c>
      <c r="J35" s="32">
        <f t="shared" si="0"/>
        <v>4</v>
      </c>
      <c r="K35" s="32">
        <f>IF(PUMPING[[#This Row],[MONTH]]&gt;3,YEAR(PUMPING[[#This Row],[DATE]]),YEAR(PUMPING[[#This Row],[DATE]])-1)</f>
        <v>2015</v>
      </c>
      <c r="L35" s="32" t="str">
        <f>IF(PUMPING[[#This Row],[MONTH]]&lt;4,"Q4",IF(PUMPING[[#This Row],[MONTH]]&lt;7,"Q1",IF(PUMPING[[#This Row],[MONTH]]&lt;10,"Q2",IF(PUMPING[[#This Row],[MONTH]]&lt;13,"Q3","Q4"))))</f>
        <v>Q1</v>
      </c>
      <c r="M35" s="32" t="str">
        <f>IF(PUMPING[[#This Row],[PRODUCT]]="I/F","I/F",IF(LEFT(PUMPING[[#This Row],[BATCH]],2)="MR","MR",IF(LEFT(PUMPING[[#This Row],[BATCH]],2)="PR","PR",IF(LEFT(PUMPING[[#This Row],[BATCH]],2)="DT","DT","Others"))))</f>
        <v>MR</v>
      </c>
    </row>
    <row r="36" spans="1:13" x14ac:dyDescent="0.25">
      <c r="A36">
        <v>2</v>
      </c>
      <c r="B36" s="1">
        <v>42099</v>
      </c>
      <c r="C36" t="s">
        <v>6</v>
      </c>
      <c r="D36" t="s">
        <v>34</v>
      </c>
      <c r="E36">
        <v>124</v>
      </c>
      <c r="F36">
        <v>1001</v>
      </c>
      <c r="H36" t="str">
        <f t="shared" si="1"/>
        <v>PN</v>
      </c>
      <c r="I36" t="s">
        <v>149</v>
      </c>
      <c r="J36" s="32">
        <f t="shared" si="0"/>
        <v>4</v>
      </c>
      <c r="K36" s="32">
        <f>IF(PUMPING[[#This Row],[MONTH]]&gt;3,YEAR(PUMPING[[#This Row],[DATE]]),YEAR(PUMPING[[#This Row],[DATE]])-1)</f>
        <v>2015</v>
      </c>
      <c r="L36" s="32" t="str">
        <f>IF(PUMPING[[#This Row],[MONTH]]&lt;4,"Q4",IF(PUMPING[[#This Row],[MONTH]]&lt;7,"Q1",IF(PUMPING[[#This Row],[MONTH]]&lt;10,"Q2",IF(PUMPING[[#This Row],[MONTH]]&lt;13,"Q3","Q4"))))</f>
        <v>Q1</v>
      </c>
      <c r="M36" s="32" t="str">
        <f>IF(PUMPING[[#This Row],[PRODUCT]]="I/F","I/F",IF(LEFT(PUMPING[[#This Row],[BATCH]],2)="MR","MR",IF(LEFT(PUMPING[[#This Row],[BATCH]],2)="PR","PR",IF(LEFT(PUMPING[[#This Row],[BATCH]],2)="DT","DT","Others"))))</f>
        <v>MR</v>
      </c>
    </row>
    <row r="37" spans="1:13" x14ac:dyDescent="0.25">
      <c r="A37">
        <v>3</v>
      </c>
      <c r="B37" s="1">
        <v>42099</v>
      </c>
      <c r="C37" t="s">
        <v>6</v>
      </c>
      <c r="D37" t="s">
        <v>35</v>
      </c>
      <c r="E37">
        <v>651</v>
      </c>
      <c r="F37">
        <v>300</v>
      </c>
      <c r="H37" t="str">
        <f t="shared" si="1"/>
        <v>PC</v>
      </c>
      <c r="I37" t="s">
        <v>146</v>
      </c>
      <c r="J37" s="32">
        <f t="shared" si="0"/>
        <v>4</v>
      </c>
      <c r="K37" s="32">
        <f>IF(PUMPING[[#This Row],[MONTH]]&gt;3,YEAR(PUMPING[[#This Row],[DATE]]),YEAR(PUMPING[[#This Row],[DATE]])-1)</f>
        <v>2015</v>
      </c>
      <c r="L37" s="32" t="str">
        <f>IF(PUMPING[[#This Row],[MONTH]]&lt;4,"Q4",IF(PUMPING[[#This Row],[MONTH]]&lt;7,"Q1",IF(PUMPING[[#This Row],[MONTH]]&lt;10,"Q2",IF(PUMPING[[#This Row],[MONTH]]&lt;13,"Q3","Q4"))))</f>
        <v>Q1</v>
      </c>
      <c r="M37" s="32" t="str">
        <f>IF(PUMPING[[#This Row],[PRODUCT]]="I/F","I/F",IF(LEFT(PUMPING[[#This Row],[BATCH]],2)="MR","MR",IF(LEFT(PUMPING[[#This Row],[BATCH]],2)="PR","PR",IF(LEFT(PUMPING[[#This Row],[BATCH]],2)="DT","DT","Others"))))</f>
        <v>MR</v>
      </c>
    </row>
    <row r="38" spans="1:13" x14ac:dyDescent="0.25">
      <c r="A38">
        <v>4</v>
      </c>
      <c r="B38" s="1">
        <v>42099</v>
      </c>
      <c r="C38" t="s">
        <v>6</v>
      </c>
      <c r="D38" t="s">
        <v>36</v>
      </c>
      <c r="E38">
        <v>505</v>
      </c>
      <c r="F38">
        <v>2594</v>
      </c>
      <c r="H38" t="str">
        <f t="shared" si="1"/>
        <v>4H</v>
      </c>
      <c r="I38" t="s">
        <v>1530</v>
      </c>
      <c r="J38" s="32">
        <f t="shared" si="0"/>
        <v>4</v>
      </c>
      <c r="K38" s="32">
        <f>IF(PUMPING[[#This Row],[MONTH]]&gt;3,YEAR(PUMPING[[#This Row],[DATE]]),YEAR(PUMPING[[#This Row],[DATE]])-1)</f>
        <v>2015</v>
      </c>
      <c r="L38" s="32" t="str">
        <f>IF(PUMPING[[#This Row],[MONTH]]&lt;4,"Q4",IF(PUMPING[[#This Row],[MONTH]]&lt;7,"Q1",IF(PUMPING[[#This Row],[MONTH]]&lt;10,"Q2",IF(PUMPING[[#This Row],[MONTH]]&lt;13,"Q3","Q4"))))</f>
        <v>Q1</v>
      </c>
      <c r="M38" s="32" t="str">
        <f>IF(PUMPING[[#This Row],[PRODUCT]]="I/F","I/F",IF(LEFT(PUMPING[[#This Row],[BATCH]],2)="MR","MR",IF(LEFT(PUMPING[[#This Row],[BATCH]],2)="PR","PR",IF(LEFT(PUMPING[[#This Row],[BATCH]],2)="DT","DT","Others"))))</f>
        <v>MR</v>
      </c>
    </row>
    <row r="39" spans="1:13" x14ac:dyDescent="0.25">
      <c r="A39">
        <v>1</v>
      </c>
      <c r="B39" s="1">
        <v>42099</v>
      </c>
      <c r="C39" t="s">
        <v>20</v>
      </c>
      <c r="D39" t="s">
        <v>37</v>
      </c>
      <c r="E39">
        <v>32</v>
      </c>
      <c r="F39">
        <v>450</v>
      </c>
      <c r="H39" t="str">
        <f t="shared" si="1"/>
        <v>A0</v>
      </c>
      <c r="I39" t="s">
        <v>143</v>
      </c>
      <c r="J39" s="32">
        <f t="shared" si="0"/>
        <v>4</v>
      </c>
      <c r="K39" s="32">
        <f>IF(PUMPING[[#This Row],[MONTH]]&gt;3,YEAR(PUMPING[[#This Row],[DATE]]),YEAR(PUMPING[[#This Row],[DATE]])-1)</f>
        <v>2015</v>
      </c>
      <c r="L39" s="32" t="str">
        <f>IF(PUMPING[[#This Row],[MONTH]]&lt;4,"Q4",IF(PUMPING[[#This Row],[MONTH]]&lt;7,"Q1",IF(PUMPING[[#This Row],[MONTH]]&lt;10,"Q2",IF(PUMPING[[#This Row],[MONTH]]&lt;13,"Q3","Q4"))))</f>
        <v>Q1</v>
      </c>
      <c r="M39" s="32" t="str">
        <f>IF(PUMPING[[#This Row],[PRODUCT]]="I/F","I/F",IF(LEFT(PUMPING[[#This Row],[BATCH]],2)="MR","MR",IF(LEFT(PUMPING[[#This Row],[BATCH]],2)="PR","PR",IF(LEFT(PUMPING[[#This Row],[BATCH]],2)="DT","DT","Others"))))</f>
        <v>PR</v>
      </c>
    </row>
    <row r="40" spans="1:13" x14ac:dyDescent="0.25">
      <c r="A40">
        <v>2</v>
      </c>
      <c r="B40" s="1">
        <v>42099</v>
      </c>
      <c r="C40" t="s">
        <v>20</v>
      </c>
      <c r="D40" t="s">
        <v>38</v>
      </c>
      <c r="E40">
        <v>32</v>
      </c>
      <c r="F40">
        <v>5301</v>
      </c>
      <c r="H40" t="str">
        <f t="shared" si="1"/>
        <v>A0</v>
      </c>
      <c r="I40" t="s">
        <v>143</v>
      </c>
      <c r="J40" s="32">
        <f t="shared" si="0"/>
        <v>4</v>
      </c>
      <c r="K40" s="32">
        <f>IF(PUMPING[[#This Row],[MONTH]]&gt;3,YEAR(PUMPING[[#This Row],[DATE]]),YEAR(PUMPING[[#This Row],[DATE]])-1)</f>
        <v>2015</v>
      </c>
      <c r="L40" s="32" t="str">
        <f>IF(PUMPING[[#This Row],[MONTH]]&lt;4,"Q4",IF(PUMPING[[#This Row],[MONTH]]&lt;7,"Q1",IF(PUMPING[[#This Row],[MONTH]]&lt;10,"Q2",IF(PUMPING[[#This Row],[MONTH]]&lt;13,"Q3","Q4"))))</f>
        <v>Q1</v>
      </c>
      <c r="M40" s="32" t="str">
        <f>IF(PUMPING[[#This Row],[PRODUCT]]="I/F","I/F",IF(LEFT(PUMPING[[#This Row],[BATCH]],2)="MR","MR",IF(LEFT(PUMPING[[#This Row],[BATCH]],2)="PR","PR",IF(LEFT(PUMPING[[#This Row],[BATCH]],2)="DT","DT","Others"))))</f>
        <v>PR</v>
      </c>
    </row>
    <row r="41" spans="1:13" x14ac:dyDescent="0.25">
      <c r="A41">
        <v>1</v>
      </c>
      <c r="B41" s="1">
        <v>42099</v>
      </c>
      <c r="C41" t="s">
        <v>8</v>
      </c>
      <c r="D41" t="s">
        <v>33</v>
      </c>
      <c r="E41" t="s">
        <v>10</v>
      </c>
      <c r="F41">
        <v>3607</v>
      </c>
      <c r="H41" t="str">
        <f t="shared" si="1"/>
        <v>PN</v>
      </c>
      <c r="I41" t="s">
        <v>149</v>
      </c>
      <c r="J41" s="32">
        <f t="shared" si="0"/>
        <v>4</v>
      </c>
      <c r="K41" s="32">
        <f>IF(PUMPING[[#This Row],[MONTH]]&gt;3,YEAR(PUMPING[[#This Row],[DATE]]),YEAR(PUMPING[[#This Row],[DATE]])-1)</f>
        <v>2015</v>
      </c>
      <c r="L41" s="32" t="str">
        <f>IF(PUMPING[[#This Row],[MONTH]]&lt;4,"Q4",IF(PUMPING[[#This Row],[MONTH]]&lt;7,"Q1",IF(PUMPING[[#This Row],[MONTH]]&lt;10,"Q2",IF(PUMPING[[#This Row],[MONTH]]&lt;13,"Q3","Q4"))))</f>
        <v>Q1</v>
      </c>
      <c r="M41" s="32" t="str">
        <f>IF(PUMPING[[#This Row],[PRODUCT]]="I/F","I/F",IF(LEFT(PUMPING[[#This Row],[BATCH]],2)="MR","MR",IF(LEFT(PUMPING[[#This Row],[BATCH]],2)="PR","PR",IF(LEFT(PUMPING[[#This Row],[BATCH]],2)="DT","DT","Others"))))</f>
        <v>MR</v>
      </c>
    </row>
    <row r="42" spans="1:13" x14ac:dyDescent="0.25">
      <c r="A42">
        <v>2</v>
      </c>
      <c r="B42" s="1">
        <v>42099</v>
      </c>
      <c r="C42" t="s">
        <v>8</v>
      </c>
      <c r="D42" t="s">
        <v>24</v>
      </c>
      <c r="E42" t="s">
        <v>10</v>
      </c>
      <c r="F42">
        <v>2651</v>
      </c>
      <c r="H42" t="str">
        <f t="shared" si="1"/>
        <v>PX</v>
      </c>
      <c r="I42" t="s">
        <v>171</v>
      </c>
      <c r="J42" s="32">
        <f t="shared" si="0"/>
        <v>4</v>
      </c>
      <c r="K42" s="32">
        <f>IF(PUMPING[[#This Row],[MONTH]]&gt;3,YEAR(PUMPING[[#This Row],[DATE]]),YEAR(PUMPING[[#This Row],[DATE]])-1)</f>
        <v>2015</v>
      </c>
      <c r="L42" s="32" t="str">
        <f>IF(PUMPING[[#This Row],[MONTH]]&lt;4,"Q4",IF(PUMPING[[#This Row],[MONTH]]&lt;7,"Q1",IF(PUMPING[[#This Row],[MONTH]]&lt;10,"Q2",IF(PUMPING[[#This Row],[MONTH]]&lt;13,"Q3","Q4"))))</f>
        <v>Q1</v>
      </c>
      <c r="M42" s="32" t="str">
        <f>IF(PUMPING[[#This Row],[PRODUCT]]="I/F","I/F",IF(LEFT(PUMPING[[#This Row],[BATCH]],2)="MR","MR",IF(LEFT(PUMPING[[#This Row],[BATCH]],2)="PR","PR",IF(LEFT(PUMPING[[#This Row],[BATCH]],2)="DT","DT","Others"))))</f>
        <v>MR</v>
      </c>
    </row>
    <row r="43" spans="1:13" x14ac:dyDescent="0.25">
      <c r="A43">
        <v>1</v>
      </c>
      <c r="B43" s="1">
        <v>42100</v>
      </c>
      <c r="C43" t="s">
        <v>6</v>
      </c>
      <c r="D43" t="s">
        <v>36</v>
      </c>
      <c r="E43">
        <v>505</v>
      </c>
      <c r="F43">
        <v>6838</v>
      </c>
      <c r="H43" t="str">
        <f t="shared" si="1"/>
        <v>4H</v>
      </c>
      <c r="I43" t="s">
        <v>1530</v>
      </c>
      <c r="J43" s="32">
        <f t="shared" si="0"/>
        <v>4</v>
      </c>
      <c r="K43" s="32">
        <f>IF(PUMPING[[#This Row],[MONTH]]&gt;3,YEAR(PUMPING[[#This Row],[DATE]]),YEAR(PUMPING[[#This Row],[DATE]])-1)</f>
        <v>2015</v>
      </c>
      <c r="L43" s="32" t="str">
        <f>IF(PUMPING[[#This Row],[MONTH]]&lt;4,"Q4",IF(PUMPING[[#This Row],[MONTH]]&lt;7,"Q1",IF(PUMPING[[#This Row],[MONTH]]&lt;10,"Q2",IF(PUMPING[[#This Row],[MONTH]]&lt;13,"Q3","Q4"))))</f>
        <v>Q1</v>
      </c>
      <c r="M43" s="32" t="str">
        <f>IF(PUMPING[[#This Row],[PRODUCT]]="I/F","I/F",IF(LEFT(PUMPING[[#This Row],[BATCH]],2)="MR","MR",IF(LEFT(PUMPING[[#This Row],[BATCH]],2)="PR","PR",IF(LEFT(PUMPING[[#This Row],[BATCH]],2)="DT","DT","Others"))))</f>
        <v>MR</v>
      </c>
    </row>
    <row r="44" spans="1:13" x14ac:dyDescent="0.25">
      <c r="A44">
        <v>2</v>
      </c>
      <c r="B44" s="1">
        <v>42100</v>
      </c>
      <c r="C44" t="s">
        <v>6</v>
      </c>
      <c r="D44" t="s">
        <v>39</v>
      </c>
      <c r="E44">
        <v>513</v>
      </c>
      <c r="F44">
        <v>1094</v>
      </c>
      <c r="H44" t="str">
        <f t="shared" si="1"/>
        <v>4H</v>
      </c>
      <c r="I44" t="s">
        <v>1530</v>
      </c>
      <c r="J44" s="32">
        <f t="shared" si="0"/>
        <v>4</v>
      </c>
      <c r="K44" s="32">
        <f>IF(PUMPING[[#This Row],[MONTH]]&gt;3,YEAR(PUMPING[[#This Row],[DATE]]),YEAR(PUMPING[[#This Row],[DATE]])-1)</f>
        <v>2015</v>
      </c>
      <c r="L44" s="32" t="str">
        <f>IF(PUMPING[[#This Row],[MONTH]]&lt;4,"Q4",IF(PUMPING[[#This Row],[MONTH]]&lt;7,"Q1",IF(PUMPING[[#This Row],[MONTH]]&lt;10,"Q2",IF(PUMPING[[#This Row],[MONTH]]&lt;13,"Q3","Q4"))))</f>
        <v>Q1</v>
      </c>
      <c r="M44" s="32" t="str">
        <f>IF(PUMPING[[#This Row],[PRODUCT]]="I/F","I/F",IF(LEFT(PUMPING[[#This Row],[BATCH]],2)="MR","MR",IF(LEFT(PUMPING[[#This Row],[BATCH]],2)="PR","PR",IF(LEFT(PUMPING[[#This Row],[BATCH]],2)="DT","DT","Others"))))</f>
        <v>MR</v>
      </c>
    </row>
    <row r="45" spans="1:13" x14ac:dyDescent="0.25">
      <c r="A45">
        <v>1</v>
      </c>
      <c r="B45" s="1">
        <v>42100</v>
      </c>
      <c r="C45" t="s">
        <v>20</v>
      </c>
      <c r="D45" t="s">
        <v>38</v>
      </c>
      <c r="E45">
        <v>32</v>
      </c>
      <c r="F45">
        <v>4311</v>
      </c>
      <c r="H45" t="str">
        <f t="shared" si="1"/>
        <v>A0</v>
      </c>
      <c r="I45" t="s">
        <v>143</v>
      </c>
      <c r="J45" s="32">
        <f t="shared" si="0"/>
        <v>4</v>
      </c>
      <c r="K45" s="32">
        <f>IF(PUMPING[[#This Row],[MONTH]]&gt;3,YEAR(PUMPING[[#This Row],[DATE]]),YEAR(PUMPING[[#This Row],[DATE]])-1)</f>
        <v>2015</v>
      </c>
      <c r="L45" s="32" t="str">
        <f>IF(PUMPING[[#This Row],[MONTH]]&lt;4,"Q4",IF(PUMPING[[#This Row],[MONTH]]&lt;7,"Q1",IF(PUMPING[[#This Row],[MONTH]]&lt;10,"Q2",IF(PUMPING[[#This Row],[MONTH]]&lt;13,"Q3","Q4"))))</f>
        <v>Q1</v>
      </c>
      <c r="M45" s="32" t="str">
        <f>IF(PUMPING[[#This Row],[PRODUCT]]="I/F","I/F",IF(LEFT(PUMPING[[#This Row],[BATCH]],2)="MR","MR",IF(LEFT(PUMPING[[#This Row],[BATCH]],2)="PR","PR",IF(LEFT(PUMPING[[#This Row],[BATCH]],2)="DT","DT","Others"))))</f>
        <v>PR</v>
      </c>
    </row>
    <row r="46" spans="1:13" x14ac:dyDescent="0.25">
      <c r="A46">
        <v>1</v>
      </c>
      <c r="B46" s="1">
        <v>42100</v>
      </c>
      <c r="C46" t="s">
        <v>8</v>
      </c>
      <c r="D46" t="s">
        <v>24</v>
      </c>
      <c r="E46" t="s">
        <v>10</v>
      </c>
      <c r="F46">
        <v>448</v>
      </c>
      <c r="H46" t="str">
        <f t="shared" si="1"/>
        <v>PX</v>
      </c>
      <c r="I46" t="s">
        <v>171</v>
      </c>
      <c r="J46" s="32">
        <f t="shared" si="0"/>
        <v>4</v>
      </c>
      <c r="K46" s="32">
        <f>IF(PUMPING[[#This Row],[MONTH]]&gt;3,YEAR(PUMPING[[#This Row],[DATE]]),YEAR(PUMPING[[#This Row],[DATE]])-1)</f>
        <v>2015</v>
      </c>
      <c r="L46" s="32" t="str">
        <f>IF(PUMPING[[#This Row],[MONTH]]&lt;4,"Q4",IF(PUMPING[[#This Row],[MONTH]]&lt;7,"Q1",IF(PUMPING[[#This Row],[MONTH]]&lt;10,"Q2",IF(PUMPING[[#This Row],[MONTH]]&lt;13,"Q3","Q4"))))</f>
        <v>Q1</v>
      </c>
      <c r="M46" s="32" t="str">
        <f>IF(PUMPING[[#This Row],[PRODUCT]]="I/F","I/F",IF(LEFT(PUMPING[[#This Row],[BATCH]],2)="MR","MR",IF(LEFT(PUMPING[[#This Row],[BATCH]],2)="PR","PR",IF(LEFT(PUMPING[[#This Row],[BATCH]],2)="DT","DT","Others"))))</f>
        <v>MR</v>
      </c>
    </row>
    <row r="47" spans="1:13" x14ac:dyDescent="0.25">
      <c r="A47">
        <v>2</v>
      </c>
      <c r="B47" s="1">
        <v>42100</v>
      </c>
      <c r="C47" t="s">
        <v>8</v>
      </c>
      <c r="D47" t="s">
        <v>25</v>
      </c>
      <c r="E47" t="s">
        <v>10</v>
      </c>
      <c r="F47">
        <v>4309</v>
      </c>
      <c r="H47" t="str">
        <f t="shared" si="1"/>
        <v>PN</v>
      </c>
      <c r="I47" t="s">
        <v>149</v>
      </c>
      <c r="J47" s="32">
        <f t="shared" si="0"/>
        <v>4</v>
      </c>
      <c r="K47" s="32">
        <f>IF(PUMPING[[#This Row],[MONTH]]&gt;3,YEAR(PUMPING[[#This Row],[DATE]]),YEAR(PUMPING[[#This Row],[DATE]])-1)</f>
        <v>2015</v>
      </c>
      <c r="L47" s="32" t="str">
        <f>IF(PUMPING[[#This Row],[MONTH]]&lt;4,"Q4",IF(PUMPING[[#This Row],[MONTH]]&lt;7,"Q1",IF(PUMPING[[#This Row],[MONTH]]&lt;10,"Q2",IF(PUMPING[[#This Row],[MONTH]]&lt;13,"Q3","Q4"))))</f>
        <v>Q1</v>
      </c>
      <c r="M47" s="32" t="str">
        <f>IF(PUMPING[[#This Row],[PRODUCT]]="I/F","I/F",IF(LEFT(PUMPING[[#This Row],[BATCH]],2)="MR","MR",IF(LEFT(PUMPING[[#This Row],[BATCH]],2)="PR","PR",IF(LEFT(PUMPING[[#This Row],[BATCH]],2)="DT","DT","Others"))))</f>
        <v>MR</v>
      </c>
    </row>
    <row r="48" spans="1:13" x14ac:dyDescent="0.25">
      <c r="A48">
        <v>3</v>
      </c>
      <c r="B48" s="1">
        <v>42100</v>
      </c>
      <c r="C48" t="s">
        <v>8</v>
      </c>
      <c r="D48" t="s">
        <v>40</v>
      </c>
      <c r="E48" t="s">
        <v>41</v>
      </c>
      <c r="F48">
        <v>521</v>
      </c>
      <c r="H48" t="str">
        <f t="shared" si="1"/>
        <v>PN</v>
      </c>
      <c r="I48" t="s">
        <v>149</v>
      </c>
      <c r="J48" s="32">
        <f t="shared" si="0"/>
        <v>4</v>
      </c>
      <c r="K48" s="32">
        <f>IF(PUMPING[[#This Row],[MONTH]]&gt;3,YEAR(PUMPING[[#This Row],[DATE]]),YEAR(PUMPING[[#This Row],[DATE]])-1)</f>
        <v>2015</v>
      </c>
      <c r="L48" s="32" t="str">
        <f>IF(PUMPING[[#This Row],[MONTH]]&lt;4,"Q4",IF(PUMPING[[#This Row],[MONTH]]&lt;7,"Q1",IF(PUMPING[[#This Row],[MONTH]]&lt;10,"Q2",IF(PUMPING[[#This Row],[MONTH]]&lt;13,"Q3","Q4"))))</f>
        <v>Q1</v>
      </c>
      <c r="M48" s="32" t="str">
        <f>IF(PUMPING[[#This Row],[PRODUCT]]="I/F","I/F",IF(LEFT(PUMPING[[#This Row],[BATCH]],2)="MR","MR",IF(LEFT(PUMPING[[#This Row],[BATCH]],2)="PR","PR",IF(LEFT(PUMPING[[#This Row],[BATCH]],2)="DT","DT","Others"))))</f>
        <v>MR</v>
      </c>
    </row>
    <row r="49" spans="1:13" x14ac:dyDescent="0.25">
      <c r="A49">
        <v>4</v>
      </c>
      <c r="B49" s="1">
        <v>42100</v>
      </c>
      <c r="C49" t="s">
        <v>8</v>
      </c>
      <c r="D49" t="s">
        <v>42</v>
      </c>
      <c r="E49" t="s">
        <v>41</v>
      </c>
      <c r="F49">
        <v>1187</v>
      </c>
      <c r="H49" t="str">
        <f t="shared" si="1"/>
        <v>PN</v>
      </c>
      <c r="I49" t="s">
        <v>149</v>
      </c>
      <c r="J49" s="32">
        <f t="shared" si="0"/>
        <v>4</v>
      </c>
      <c r="K49" s="32">
        <f>IF(PUMPING[[#This Row],[MONTH]]&gt;3,YEAR(PUMPING[[#This Row],[DATE]]),YEAR(PUMPING[[#This Row],[DATE]])-1)</f>
        <v>2015</v>
      </c>
      <c r="L49" s="32" t="str">
        <f>IF(PUMPING[[#This Row],[MONTH]]&lt;4,"Q4",IF(PUMPING[[#This Row],[MONTH]]&lt;7,"Q1",IF(PUMPING[[#This Row],[MONTH]]&lt;10,"Q2",IF(PUMPING[[#This Row],[MONTH]]&lt;13,"Q3","Q4"))))</f>
        <v>Q1</v>
      </c>
      <c r="M49" s="32" t="str">
        <f>IF(PUMPING[[#This Row],[PRODUCT]]="I/F","I/F",IF(LEFT(PUMPING[[#This Row],[BATCH]],2)="MR","MR",IF(LEFT(PUMPING[[#This Row],[BATCH]],2)="PR","PR",IF(LEFT(PUMPING[[#This Row],[BATCH]],2)="DT","DT","Others"))))</f>
        <v>MR</v>
      </c>
    </row>
    <row r="50" spans="1:13" x14ac:dyDescent="0.25">
      <c r="A50">
        <v>1</v>
      </c>
      <c r="B50" s="1">
        <v>42101</v>
      </c>
      <c r="C50" t="s">
        <v>6</v>
      </c>
      <c r="D50" t="s">
        <v>39</v>
      </c>
      <c r="E50">
        <v>513</v>
      </c>
      <c r="F50">
        <v>7202</v>
      </c>
      <c r="H50" t="str">
        <f t="shared" si="1"/>
        <v>4H</v>
      </c>
      <c r="I50" t="s">
        <v>1530</v>
      </c>
      <c r="J50" s="32">
        <f t="shared" si="0"/>
        <v>4</v>
      </c>
      <c r="K50" s="32">
        <f>IF(PUMPING[[#This Row],[MONTH]]&gt;3,YEAR(PUMPING[[#This Row],[DATE]]),YEAR(PUMPING[[#This Row],[DATE]])-1)</f>
        <v>2015</v>
      </c>
      <c r="L50" s="32" t="str">
        <f>IF(PUMPING[[#This Row],[MONTH]]&lt;4,"Q4",IF(PUMPING[[#This Row],[MONTH]]&lt;7,"Q1",IF(PUMPING[[#This Row],[MONTH]]&lt;10,"Q2",IF(PUMPING[[#This Row],[MONTH]]&lt;13,"Q3","Q4"))))</f>
        <v>Q1</v>
      </c>
      <c r="M50" s="32" t="str">
        <f>IF(PUMPING[[#This Row],[PRODUCT]]="I/F","I/F",IF(LEFT(PUMPING[[#This Row],[BATCH]],2)="MR","MR",IF(LEFT(PUMPING[[#This Row],[BATCH]],2)="PR","PR",IF(LEFT(PUMPING[[#This Row],[BATCH]],2)="DT","DT","Others"))))</f>
        <v>MR</v>
      </c>
    </row>
    <row r="51" spans="1:13" x14ac:dyDescent="0.25">
      <c r="A51">
        <v>1</v>
      </c>
      <c r="B51" s="1">
        <v>42101</v>
      </c>
      <c r="C51" t="s">
        <v>20</v>
      </c>
      <c r="D51" t="s">
        <v>43</v>
      </c>
      <c r="E51">
        <v>34</v>
      </c>
      <c r="F51">
        <v>450</v>
      </c>
      <c r="H51" t="str">
        <f t="shared" si="1"/>
        <v>A0</v>
      </c>
      <c r="I51" t="s">
        <v>143</v>
      </c>
      <c r="J51" s="32">
        <f t="shared" si="0"/>
        <v>4</v>
      </c>
      <c r="K51" s="32">
        <f>IF(PUMPING[[#This Row],[MONTH]]&gt;3,YEAR(PUMPING[[#This Row],[DATE]]),YEAR(PUMPING[[#This Row],[DATE]])-1)</f>
        <v>2015</v>
      </c>
      <c r="L51" s="32" t="str">
        <f>IF(PUMPING[[#This Row],[MONTH]]&lt;4,"Q4",IF(PUMPING[[#This Row],[MONTH]]&lt;7,"Q1",IF(PUMPING[[#This Row],[MONTH]]&lt;10,"Q2",IF(PUMPING[[#This Row],[MONTH]]&lt;13,"Q3","Q4"))))</f>
        <v>Q1</v>
      </c>
      <c r="M51" s="32" t="str">
        <f>IF(PUMPING[[#This Row],[PRODUCT]]="I/F","I/F",IF(LEFT(PUMPING[[#This Row],[BATCH]],2)="MR","MR",IF(LEFT(PUMPING[[#This Row],[BATCH]],2)="PR","PR",IF(LEFT(PUMPING[[#This Row],[BATCH]],2)="DT","DT","Others"))))</f>
        <v>PR</v>
      </c>
    </row>
    <row r="52" spans="1:13" x14ac:dyDescent="0.25">
      <c r="A52">
        <v>2</v>
      </c>
      <c r="B52" s="1">
        <v>42101</v>
      </c>
      <c r="C52" t="s">
        <v>20</v>
      </c>
      <c r="D52" t="s">
        <v>44</v>
      </c>
      <c r="E52">
        <v>34</v>
      </c>
      <c r="F52">
        <v>5927</v>
      </c>
      <c r="H52" t="str">
        <f t="shared" si="1"/>
        <v>A1</v>
      </c>
      <c r="I52" t="s">
        <v>143</v>
      </c>
      <c r="J52" s="32">
        <f t="shared" si="0"/>
        <v>4</v>
      </c>
      <c r="K52" s="32">
        <f>IF(PUMPING[[#This Row],[MONTH]]&gt;3,YEAR(PUMPING[[#This Row],[DATE]]),YEAR(PUMPING[[#This Row],[DATE]])-1)</f>
        <v>2015</v>
      </c>
      <c r="L52" s="32" t="str">
        <f>IF(PUMPING[[#This Row],[MONTH]]&lt;4,"Q4",IF(PUMPING[[#This Row],[MONTH]]&lt;7,"Q1",IF(PUMPING[[#This Row],[MONTH]]&lt;10,"Q2",IF(PUMPING[[#This Row],[MONTH]]&lt;13,"Q3","Q4"))))</f>
        <v>Q1</v>
      </c>
      <c r="M52" s="32" t="str">
        <f>IF(PUMPING[[#This Row],[PRODUCT]]="I/F","I/F",IF(LEFT(PUMPING[[#This Row],[BATCH]],2)="MR","MR",IF(LEFT(PUMPING[[#This Row],[BATCH]],2)="PR","PR",IF(LEFT(PUMPING[[#This Row],[BATCH]],2)="DT","DT","Others"))))</f>
        <v>PR</v>
      </c>
    </row>
    <row r="53" spans="1:13" x14ac:dyDescent="0.25">
      <c r="A53">
        <v>1</v>
      </c>
      <c r="B53" s="1">
        <v>42101</v>
      </c>
      <c r="C53" t="s">
        <v>8</v>
      </c>
      <c r="D53" t="s">
        <v>42</v>
      </c>
      <c r="E53" t="s">
        <v>41</v>
      </c>
      <c r="F53">
        <v>1154</v>
      </c>
      <c r="H53" t="str">
        <f t="shared" si="1"/>
        <v>PN</v>
      </c>
      <c r="I53" t="s">
        <v>149</v>
      </c>
      <c r="J53" s="32">
        <f t="shared" si="0"/>
        <v>4</v>
      </c>
      <c r="K53" s="32">
        <f>IF(PUMPING[[#This Row],[MONTH]]&gt;3,YEAR(PUMPING[[#This Row],[DATE]]),YEAR(PUMPING[[#This Row],[DATE]])-1)</f>
        <v>2015</v>
      </c>
      <c r="L53" s="32" t="str">
        <f>IF(PUMPING[[#This Row],[MONTH]]&lt;4,"Q4",IF(PUMPING[[#This Row],[MONTH]]&lt;7,"Q1",IF(PUMPING[[#This Row],[MONTH]]&lt;10,"Q2",IF(PUMPING[[#This Row],[MONTH]]&lt;13,"Q3","Q4"))))</f>
        <v>Q1</v>
      </c>
      <c r="M53" s="32" t="str">
        <f>IF(PUMPING[[#This Row],[PRODUCT]]="I/F","I/F",IF(LEFT(PUMPING[[#This Row],[BATCH]],2)="MR","MR",IF(LEFT(PUMPING[[#This Row],[BATCH]],2)="PR","PR",IF(LEFT(PUMPING[[#This Row],[BATCH]],2)="DT","DT","Others"))))</f>
        <v>MR</v>
      </c>
    </row>
    <row r="54" spans="1:13" x14ac:dyDescent="0.25">
      <c r="A54">
        <v>2</v>
      </c>
      <c r="B54" s="1">
        <v>42101</v>
      </c>
      <c r="C54" t="s">
        <v>8</v>
      </c>
      <c r="D54" t="s">
        <v>45</v>
      </c>
      <c r="E54" t="s">
        <v>41</v>
      </c>
      <c r="F54">
        <v>301</v>
      </c>
      <c r="H54" t="str">
        <f t="shared" si="1"/>
        <v>PN</v>
      </c>
      <c r="I54" t="s">
        <v>149</v>
      </c>
      <c r="J54" s="32">
        <f t="shared" si="0"/>
        <v>4</v>
      </c>
      <c r="K54" s="32">
        <f>IF(PUMPING[[#This Row],[MONTH]]&gt;3,YEAR(PUMPING[[#This Row],[DATE]]),YEAR(PUMPING[[#This Row],[DATE]])-1)</f>
        <v>2015</v>
      </c>
      <c r="L54" s="32" t="str">
        <f>IF(PUMPING[[#This Row],[MONTH]]&lt;4,"Q4",IF(PUMPING[[#This Row],[MONTH]]&lt;7,"Q1",IF(PUMPING[[#This Row],[MONTH]]&lt;10,"Q2",IF(PUMPING[[#This Row],[MONTH]]&lt;13,"Q3","Q4"))))</f>
        <v>Q1</v>
      </c>
      <c r="M54" s="32" t="str">
        <f>IF(PUMPING[[#This Row],[PRODUCT]]="I/F","I/F",IF(LEFT(PUMPING[[#This Row],[BATCH]],2)="MR","MR",IF(LEFT(PUMPING[[#This Row],[BATCH]],2)="PR","PR",IF(LEFT(PUMPING[[#This Row],[BATCH]],2)="DT","DT","Others"))))</f>
        <v>MR</v>
      </c>
    </row>
    <row r="55" spans="1:13" x14ac:dyDescent="0.25">
      <c r="A55">
        <v>3</v>
      </c>
      <c r="B55" s="1">
        <v>42101</v>
      </c>
      <c r="C55" t="s">
        <v>8</v>
      </c>
      <c r="D55" t="s">
        <v>9</v>
      </c>
      <c r="E55" t="s">
        <v>41</v>
      </c>
      <c r="F55">
        <v>1779</v>
      </c>
      <c r="H55" t="str">
        <f t="shared" si="1"/>
        <v>PN</v>
      </c>
      <c r="I55" t="s">
        <v>149</v>
      </c>
      <c r="J55" s="32">
        <f t="shared" si="0"/>
        <v>4</v>
      </c>
      <c r="K55" s="32">
        <f>IF(PUMPING[[#This Row],[MONTH]]&gt;3,YEAR(PUMPING[[#This Row],[DATE]]),YEAR(PUMPING[[#This Row],[DATE]])-1)</f>
        <v>2015</v>
      </c>
      <c r="L55" s="32" t="str">
        <f>IF(PUMPING[[#This Row],[MONTH]]&lt;4,"Q4",IF(PUMPING[[#This Row],[MONTH]]&lt;7,"Q1",IF(PUMPING[[#This Row],[MONTH]]&lt;10,"Q2",IF(PUMPING[[#This Row],[MONTH]]&lt;13,"Q3","Q4"))))</f>
        <v>Q1</v>
      </c>
      <c r="M55" s="32" t="str">
        <f>IF(PUMPING[[#This Row],[PRODUCT]]="I/F","I/F",IF(LEFT(PUMPING[[#This Row],[BATCH]],2)="MR","MR",IF(LEFT(PUMPING[[#This Row],[BATCH]],2)="PR","PR",IF(LEFT(PUMPING[[#This Row],[BATCH]],2)="DT","DT","Others"))))</f>
        <v>MR</v>
      </c>
    </row>
    <row r="56" spans="1:13" x14ac:dyDescent="0.25">
      <c r="A56">
        <v>4</v>
      </c>
      <c r="B56" s="1">
        <v>42101</v>
      </c>
      <c r="C56" t="s">
        <v>8</v>
      </c>
      <c r="D56" t="s">
        <v>34</v>
      </c>
      <c r="E56" t="s">
        <v>10</v>
      </c>
      <c r="F56">
        <v>625</v>
      </c>
      <c r="H56" t="str">
        <f t="shared" si="1"/>
        <v>PN</v>
      </c>
      <c r="I56" t="s">
        <v>149</v>
      </c>
      <c r="J56" s="32">
        <f t="shared" si="0"/>
        <v>4</v>
      </c>
      <c r="K56" s="32">
        <f>IF(PUMPING[[#This Row],[MONTH]]&gt;3,YEAR(PUMPING[[#This Row],[DATE]]),YEAR(PUMPING[[#This Row],[DATE]])-1)</f>
        <v>2015</v>
      </c>
      <c r="L56" s="32" t="str">
        <f>IF(PUMPING[[#This Row],[MONTH]]&lt;4,"Q4",IF(PUMPING[[#This Row],[MONTH]]&lt;7,"Q1",IF(PUMPING[[#This Row],[MONTH]]&lt;10,"Q2",IF(PUMPING[[#This Row],[MONTH]]&lt;13,"Q3","Q4"))))</f>
        <v>Q1</v>
      </c>
      <c r="M56" s="32" t="str">
        <f>IF(PUMPING[[#This Row],[PRODUCT]]="I/F","I/F",IF(LEFT(PUMPING[[#This Row],[BATCH]],2)="MR","MR",IF(LEFT(PUMPING[[#This Row],[BATCH]],2)="PR","PR",IF(LEFT(PUMPING[[#This Row],[BATCH]],2)="DT","DT","Others"))))</f>
        <v>MR</v>
      </c>
    </row>
    <row r="57" spans="1:13" x14ac:dyDescent="0.25">
      <c r="A57">
        <v>5</v>
      </c>
      <c r="B57" s="1">
        <v>42101</v>
      </c>
      <c r="C57" t="s">
        <v>8</v>
      </c>
      <c r="D57" t="s">
        <v>46</v>
      </c>
      <c r="E57">
        <v>16</v>
      </c>
      <c r="F57">
        <v>1358</v>
      </c>
      <c r="H57" t="str">
        <f t="shared" si="1"/>
        <v>SK</v>
      </c>
      <c r="I57" t="s">
        <v>146</v>
      </c>
      <c r="J57" s="32">
        <f t="shared" si="0"/>
        <v>4</v>
      </c>
      <c r="K57" s="32">
        <f>IF(PUMPING[[#This Row],[MONTH]]&gt;3,YEAR(PUMPING[[#This Row],[DATE]]),YEAR(PUMPING[[#This Row],[DATE]])-1)</f>
        <v>2015</v>
      </c>
      <c r="L57" s="32" t="str">
        <f>IF(PUMPING[[#This Row],[MONTH]]&lt;4,"Q4",IF(PUMPING[[#This Row],[MONTH]]&lt;7,"Q1",IF(PUMPING[[#This Row],[MONTH]]&lt;10,"Q2",IF(PUMPING[[#This Row],[MONTH]]&lt;13,"Q3","Q4"))))</f>
        <v>Q1</v>
      </c>
      <c r="M57" s="32" t="str">
        <f>IF(PUMPING[[#This Row],[PRODUCT]]="I/F","I/F",IF(LEFT(PUMPING[[#This Row],[BATCH]],2)="MR","MR",IF(LEFT(PUMPING[[#This Row],[BATCH]],2)="PR","PR",IF(LEFT(PUMPING[[#This Row],[BATCH]],2)="DT","DT","Others"))))</f>
        <v>DT</v>
      </c>
    </row>
    <row r="58" spans="1:13" x14ac:dyDescent="0.25">
      <c r="A58">
        <v>1</v>
      </c>
      <c r="B58" s="1">
        <v>42102</v>
      </c>
      <c r="C58" t="s">
        <v>20</v>
      </c>
      <c r="D58" t="s">
        <v>44</v>
      </c>
      <c r="E58">
        <v>34</v>
      </c>
      <c r="F58">
        <v>4159</v>
      </c>
      <c r="H58" t="str">
        <f t="shared" si="1"/>
        <v>A1</v>
      </c>
      <c r="I58" t="s">
        <v>143</v>
      </c>
      <c r="J58" s="32">
        <f t="shared" si="0"/>
        <v>4</v>
      </c>
      <c r="K58" s="32">
        <f>IF(PUMPING[[#This Row],[MONTH]]&gt;3,YEAR(PUMPING[[#This Row],[DATE]]),YEAR(PUMPING[[#This Row],[DATE]])-1)</f>
        <v>2015</v>
      </c>
      <c r="L58" s="32" t="str">
        <f>IF(PUMPING[[#This Row],[MONTH]]&lt;4,"Q4",IF(PUMPING[[#This Row],[MONTH]]&lt;7,"Q1",IF(PUMPING[[#This Row],[MONTH]]&lt;10,"Q2",IF(PUMPING[[#This Row],[MONTH]]&lt;13,"Q3","Q4"))))</f>
        <v>Q1</v>
      </c>
      <c r="M58" s="32" t="str">
        <f>IF(PUMPING[[#This Row],[PRODUCT]]="I/F","I/F",IF(LEFT(PUMPING[[#This Row],[BATCH]],2)="MR","MR",IF(LEFT(PUMPING[[#This Row],[BATCH]],2)="PR","PR",IF(LEFT(PUMPING[[#This Row],[BATCH]],2)="DT","DT","Others"))))</f>
        <v>PR</v>
      </c>
    </row>
    <row r="59" spans="1:13" x14ac:dyDescent="0.25">
      <c r="A59">
        <v>2</v>
      </c>
      <c r="B59" s="1">
        <v>42102</v>
      </c>
      <c r="C59" t="s">
        <v>20</v>
      </c>
      <c r="D59" t="s">
        <v>47</v>
      </c>
      <c r="E59">
        <v>35</v>
      </c>
      <c r="F59">
        <v>3367</v>
      </c>
      <c r="H59" t="str">
        <f t="shared" si="1"/>
        <v>A1</v>
      </c>
      <c r="I59" t="s">
        <v>143</v>
      </c>
      <c r="J59" s="32">
        <f t="shared" si="0"/>
        <v>4</v>
      </c>
      <c r="K59" s="32">
        <f>IF(PUMPING[[#This Row],[MONTH]]&gt;3,YEAR(PUMPING[[#This Row],[DATE]]),YEAR(PUMPING[[#This Row],[DATE]])-1)</f>
        <v>2015</v>
      </c>
      <c r="L59" s="32" t="str">
        <f>IF(PUMPING[[#This Row],[MONTH]]&lt;4,"Q4",IF(PUMPING[[#This Row],[MONTH]]&lt;7,"Q1",IF(PUMPING[[#This Row],[MONTH]]&lt;10,"Q2",IF(PUMPING[[#This Row],[MONTH]]&lt;13,"Q3","Q4"))))</f>
        <v>Q1</v>
      </c>
      <c r="M59" s="32" t="str">
        <f>IF(PUMPING[[#This Row],[PRODUCT]]="I/F","I/F",IF(LEFT(PUMPING[[#This Row],[BATCH]],2)="MR","MR",IF(LEFT(PUMPING[[#This Row],[BATCH]],2)="PR","PR",IF(LEFT(PUMPING[[#This Row],[BATCH]],2)="DT","DT","Others"))))</f>
        <v>PR</v>
      </c>
    </row>
    <row r="60" spans="1:13" x14ac:dyDescent="0.25">
      <c r="A60">
        <v>1</v>
      </c>
      <c r="B60" s="1">
        <v>42102</v>
      </c>
      <c r="C60" t="s">
        <v>8</v>
      </c>
      <c r="D60" t="s">
        <v>46</v>
      </c>
      <c r="E60">
        <v>16</v>
      </c>
      <c r="F60">
        <v>3681</v>
      </c>
      <c r="H60" t="str">
        <f t="shared" si="1"/>
        <v>SK</v>
      </c>
      <c r="I60" t="s">
        <v>146</v>
      </c>
      <c r="J60" s="32">
        <f t="shared" si="0"/>
        <v>4</v>
      </c>
      <c r="K60" s="32">
        <f>IF(PUMPING[[#This Row],[MONTH]]&gt;3,YEAR(PUMPING[[#This Row],[DATE]]),YEAR(PUMPING[[#This Row],[DATE]])-1)</f>
        <v>2015</v>
      </c>
      <c r="L60" s="32" t="str">
        <f>IF(PUMPING[[#This Row],[MONTH]]&lt;4,"Q4",IF(PUMPING[[#This Row],[MONTH]]&lt;7,"Q1",IF(PUMPING[[#This Row],[MONTH]]&lt;10,"Q2",IF(PUMPING[[#This Row],[MONTH]]&lt;13,"Q3","Q4"))))</f>
        <v>Q1</v>
      </c>
      <c r="M60" s="32" t="str">
        <f>IF(PUMPING[[#This Row],[PRODUCT]]="I/F","I/F",IF(LEFT(PUMPING[[#This Row],[BATCH]],2)="MR","MR",IF(LEFT(PUMPING[[#This Row],[BATCH]],2)="PR","PR",IF(LEFT(PUMPING[[#This Row],[BATCH]],2)="DT","DT","Others"))))</f>
        <v>DT</v>
      </c>
    </row>
    <row r="61" spans="1:13" x14ac:dyDescent="0.25">
      <c r="A61">
        <v>1</v>
      </c>
      <c r="B61" s="1">
        <v>42103</v>
      </c>
      <c r="C61" t="s">
        <v>6</v>
      </c>
      <c r="D61" t="s">
        <v>48</v>
      </c>
      <c r="E61">
        <v>507</v>
      </c>
      <c r="F61">
        <v>1936</v>
      </c>
      <c r="H61" t="str">
        <f t="shared" si="1"/>
        <v>4H</v>
      </c>
      <c r="I61" t="s">
        <v>1530</v>
      </c>
      <c r="J61" s="32">
        <f t="shared" si="0"/>
        <v>4</v>
      </c>
      <c r="K61" s="32">
        <f>IF(PUMPING[[#This Row],[MONTH]]&gt;3,YEAR(PUMPING[[#This Row],[DATE]]),YEAR(PUMPING[[#This Row],[DATE]])-1)</f>
        <v>2015</v>
      </c>
      <c r="L61" s="32" t="str">
        <f>IF(PUMPING[[#This Row],[MONTH]]&lt;4,"Q4",IF(PUMPING[[#This Row],[MONTH]]&lt;7,"Q1",IF(PUMPING[[#This Row],[MONTH]]&lt;10,"Q2",IF(PUMPING[[#This Row],[MONTH]]&lt;13,"Q3","Q4"))))</f>
        <v>Q1</v>
      </c>
      <c r="M61" s="32" t="str">
        <f>IF(PUMPING[[#This Row],[PRODUCT]]="I/F","I/F",IF(LEFT(PUMPING[[#This Row],[BATCH]],2)="MR","MR",IF(LEFT(PUMPING[[#This Row],[BATCH]],2)="PR","PR",IF(LEFT(PUMPING[[#This Row],[BATCH]],2)="DT","DT","Others"))))</f>
        <v>MR</v>
      </c>
    </row>
    <row r="62" spans="1:13" x14ac:dyDescent="0.25">
      <c r="A62">
        <v>2</v>
      </c>
      <c r="B62" s="1">
        <v>42103</v>
      </c>
      <c r="C62" t="s">
        <v>6</v>
      </c>
      <c r="D62" t="s">
        <v>49</v>
      </c>
      <c r="E62">
        <v>505</v>
      </c>
      <c r="F62">
        <v>4354</v>
      </c>
      <c r="H62" t="str">
        <f t="shared" si="1"/>
        <v>4H</v>
      </c>
      <c r="I62" t="s">
        <v>1530</v>
      </c>
      <c r="J62" s="32">
        <f t="shared" si="0"/>
        <v>4</v>
      </c>
      <c r="K62" s="32">
        <f>IF(PUMPING[[#This Row],[MONTH]]&gt;3,YEAR(PUMPING[[#This Row],[DATE]]),YEAR(PUMPING[[#This Row],[DATE]])-1)</f>
        <v>2015</v>
      </c>
      <c r="L62" s="32" t="str">
        <f>IF(PUMPING[[#This Row],[MONTH]]&lt;4,"Q4",IF(PUMPING[[#This Row],[MONTH]]&lt;7,"Q1",IF(PUMPING[[#This Row],[MONTH]]&lt;10,"Q2",IF(PUMPING[[#This Row],[MONTH]]&lt;13,"Q3","Q4"))))</f>
        <v>Q1</v>
      </c>
      <c r="M62" s="32" t="str">
        <f>IF(PUMPING[[#This Row],[PRODUCT]]="I/F","I/F",IF(LEFT(PUMPING[[#This Row],[BATCH]],2)="MR","MR",IF(LEFT(PUMPING[[#This Row],[BATCH]],2)="PR","PR",IF(LEFT(PUMPING[[#This Row],[BATCH]],2)="DT","DT","Others"))))</f>
        <v>MR</v>
      </c>
    </row>
    <row r="63" spans="1:13" x14ac:dyDescent="0.25">
      <c r="A63">
        <v>3</v>
      </c>
      <c r="B63" s="1">
        <v>42103</v>
      </c>
      <c r="C63" t="s">
        <v>6</v>
      </c>
      <c r="D63" t="s">
        <v>50</v>
      </c>
      <c r="E63">
        <v>351</v>
      </c>
      <c r="F63">
        <v>150</v>
      </c>
      <c r="H63" t="str">
        <f t="shared" si="1"/>
        <v>PC</v>
      </c>
      <c r="I63" t="s">
        <v>146</v>
      </c>
      <c r="J63" s="32">
        <f t="shared" si="0"/>
        <v>4</v>
      </c>
      <c r="K63" s="32">
        <f>IF(PUMPING[[#This Row],[MONTH]]&gt;3,YEAR(PUMPING[[#This Row],[DATE]]),YEAR(PUMPING[[#This Row],[DATE]])-1)</f>
        <v>2015</v>
      </c>
      <c r="L63" s="32" t="str">
        <f>IF(PUMPING[[#This Row],[MONTH]]&lt;4,"Q4",IF(PUMPING[[#This Row],[MONTH]]&lt;7,"Q1",IF(PUMPING[[#This Row],[MONTH]]&lt;10,"Q2",IF(PUMPING[[#This Row],[MONTH]]&lt;13,"Q3","Q4"))))</f>
        <v>Q1</v>
      </c>
      <c r="M63" s="32" t="str">
        <f>IF(PUMPING[[#This Row],[PRODUCT]]="I/F","I/F",IF(LEFT(PUMPING[[#This Row],[BATCH]],2)="MR","MR",IF(LEFT(PUMPING[[#This Row],[BATCH]],2)="PR","PR",IF(LEFT(PUMPING[[#This Row],[BATCH]],2)="DT","DT","Others"))))</f>
        <v>MR</v>
      </c>
    </row>
    <row r="64" spans="1:13" x14ac:dyDescent="0.25">
      <c r="A64">
        <v>4</v>
      </c>
      <c r="B64" s="1">
        <v>42103</v>
      </c>
      <c r="C64" t="s">
        <v>6</v>
      </c>
      <c r="D64" t="s">
        <v>51</v>
      </c>
      <c r="E64">
        <v>401</v>
      </c>
      <c r="F64">
        <v>149</v>
      </c>
      <c r="H64" t="str">
        <f t="shared" si="1"/>
        <v>NS</v>
      </c>
      <c r="I64" t="s">
        <v>146</v>
      </c>
      <c r="J64" s="32">
        <f t="shared" si="0"/>
        <v>4</v>
      </c>
      <c r="K64" s="32">
        <f>IF(PUMPING[[#This Row],[MONTH]]&gt;3,YEAR(PUMPING[[#This Row],[DATE]]),YEAR(PUMPING[[#This Row],[DATE]])-1)</f>
        <v>2015</v>
      </c>
      <c r="L64" s="32" t="str">
        <f>IF(PUMPING[[#This Row],[MONTH]]&lt;4,"Q4",IF(PUMPING[[#This Row],[MONTH]]&lt;7,"Q1",IF(PUMPING[[#This Row],[MONTH]]&lt;10,"Q2",IF(PUMPING[[#This Row],[MONTH]]&lt;13,"Q3","Q4"))))</f>
        <v>Q1</v>
      </c>
      <c r="M64" s="32" t="str">
        <f>IF(PUMPING[[#This Row],[PRODUCT]]="I/F","I/F",IF(LEFT(PUMPING[[#This Row],[BATCH]],2)="MR","MR",IF(LEFT(PUMPING[[#This Row],[BATCH]],2)="PR","PR",IF(LEFT(PUMPING[[#This Row],[BATCH]],2)="DT","DT","Others"))))</f>
        <v>MR</v>
      </c>
    </row>
    <row r="65" spans="1:13" x14ac:dyDescent="0.25">
      <c r="A65">
        <v>5</v>
      </c>
      <c r="B65" s="1">
        <v>42103</v>
      </c>
      <c r="C65" t="s">
        <v>6</v>
      </c>
      <c r="D65" t="s">
        <v>52</v>
      </c>
      <c r="E65">
        <v>132</v>
      </c>
      <c r="F65">
        <v>870</v>
      </c>
      <c r="H65" t="str">
        <f t="shared" si="1"/>
        <v>PN</v>
      </c>
      <c r="I65" t="s">
        <v>149</v>
      </c>
      <c r="J65" s="32">
        <f t="shared" si="0"/>
        <v>4</v>
      </c>
      <c r="K65" s="32">
        <f>IF(PUMPING[[#This Row],[MONTH]]&gt;3,YEAR(PUMPING[[#This Row],[DATE]]),YEAR(PUMPING[[#This Row],[DATE]])-1)</f>
        <v>2015</v>
      </c>
      <c r="L65" s="32" t="str">
        <f>IF(PUMPING[[#This Row],[MONTH]]&lt;4,"Q4",IF(PUMPING[[#This Row],[MONTH]]&lt;7,"Q1",IF(PUMPING[[#This Row],[MONTH]]&lt;10,"Q2",IF(PUMPING[[#This Row],[MONTH]]&lt;13,"Q3","Q4"))))</f>
        <v>Q1</v>
      </c>
      <c r="M65" s="32" t="str">
        <f>IF(PUMPING[[#This Row],[PRODUCT]]="I/F","I/F",IF(LEFT(PUMPING[[#This Row],[BATCH]],2)="MR","MR",IF(LEFT(PUMPING[[#This Row],[BATCH]],2)="PR","PR",IF(LEFT(PUMPING[[#This Row],[BATCH]],2)="DT","DT","Others"))))</f>
        <v>MR</v>
      </c>
    </row>
    <row r="66" spans="1:13" x14ac:dyDescent="0.25">
      <c r="A66">
        <v>1</v>
      </c>
      <c r="B66" s="1">
        <v>42103</v>
      </c>
      <c r="C66" t="s">
        <v>20</v>
      </c>
      <c r="D66" t="s">
        <v>47</v>
      </c>
      <c r="E66">
        <v>35</v>
      </c>
      <c r="F66">
        <v>658</v>
      </c>
      <c r="H66" t="str">
        <f t="shared" si="1"/>
        <v>A1</v>
      </c>
      <c r="I66" t="s">
        <v>143</v>
      </c>
      <c r="J66" s="32">
        <f t="shared" ref="J66:J129" si="2">MONTH(B66)</f>
        <v>4</v>
      </c>
      <c r="K66" s="32">
        <f>IF(PUMPING[[#This Row],[MONTH]]&gt;3,YEAR(PUMPING[[#This Row],[DATE]]),YEAR(PUMPING[[#This Row],[DATE]])-1)</f>
        <v>2015</v>
      </c>
      <c r="L66" s="32" t="str">
        <f>IF(PUMPING[[#This Row],[MONTH]]&lt;4,"Q4",IF(PUMPING[[#This Row],[MONTH]]&lt;7,"Q1",IF(PUMPING[[#This Row],[MONTH]]&lt;10,"Q2",IF(PUMPING[[#This Row],[MONTH]]&lt;13,"Q3","Q4"))))</f>
        <v>Q1</v>
      </c>
      <c r="M66" s="32" t="str">
        <f>IF(PUMPING[[#This Row],[PRODUCT]]="I/F","I/F",IF(LEFT(PUMPING[[#This Row],[BATCH]],2)="MR","MR",IF(LEFT(PUMPING[[#This Row],[BATCH]],2)="PR","PR",IF(LEFT(PUMPING[[#This Row],[BATCH]],2)="DT","DT","Others"))))</f>
        <v>PR</v>
      </c>
    </row>
    <row r="67" spans="1:13" x14ac:dyDescent="0.25">
      <c r="A67">
        <v>2</v>
      </c>
      <c r="B67" s="1">
        <v>42103</v>
      </c>
      <c r="C67" t="s">
        <v>20</v>
      </c>
      <c r="D67" t="s">
        <v>53</v>
      </c>
      <c r="E67">
        <v>35</v>
      </c>
      <c r="F67">
        <v>500</v>
      </c>
      <c r="H67" t="str">
        <f t="shared" ref="H67:H130" si="3">MID(D67,3,2)</f>
        <v>0S</v>
      </c>
      <c r="I67" t="s">
        <v>146</v>
      </c>
      <c r="J67" s="32">
        <f t="shared" si="2"/>
        <v>4</v>
      </c>
      <c r="K67" s="32">
        <f>IF(PUMPING[[#This Row],[MONTH]]&gt;3,YEAR(PUMPING[[#This Row],[DATE]]),YEAR(PUMPING[[#This Row],[DATE]])-1)</f>
        <v>2015</v>
      </c>
      <c r="L67" s="32" t="str">
        <f>IF(PUMPING[[#This Row],[MONTH]]&lt;4,"Q4",IF(PUMPING[[#This Row],[MONTH]]&lt;7,"Q1",IF(PUMPING[[#This Row],[MONTH]]&lt;10,"Q2",IF(PUMPING[[#This Row],[MONTH]]&lt;13,"Q3","Q4"))))</f>
        <v>Q1</v>
      </c>
      <c r="M67" s="32" t="str">
        <f>IF(PUMPING[[#This Row],[PRODUCT]]="I/F","I/F",IF(LEFT(PUMPING[[#This Row],[BATCH]],2)="MR","MR",IF(LEFT(PUMPING[[#This Row],[BATCH]],2)="PR","PR",IF(LEFT(PUMPING[[#This Row],[BATCH]],2)="DT","DT","Others"))))</f>
        <v>PR</v>
      </c>
    </row>
    <row r="68" spans="1:13" x14ac:dyDescent="0.25">
      <c r="A68">
        <v>3</v>
      </c>
      <c r="B68" s="1">
        <v>42103</v>
      </c>
      <c r="C68" t="s">
        <v>20</v>
      </c>
      <c r="D68" t="s">
        <v>54</v>
      </c>
      <c r="E68">
        <v>54</v>
      </c>
      <c r="F68">
        <v>322</v>
      </c>
      <c r="H68" t="str">
        <f t="shared" si="3"/>
        <v>PC</v>
      </c>
      <c r="I68" t="s">
        <v>146</v>
      </c>
      <c r="J68" s="32">
        <f t="shared" si="2"/>
        <v>4</v>
      </c>
      <c r="K68" s="32">
        <f>IF(PUMPING[[#This Row],[MONTH]]&gt;3,YEAR(PUMPING[[#This Row],[DATE]]),YEAR(PUMPING[[#This Row],[DATE]])-1)</f>
        <v>2015</v>
      </c>
      <c r="L68" s="32" t="str">
        <f>IF(PUMPING[[#This Row],[MONTH]]&lt;4,"Q4",IF(PUMPING[[#This Row],[MONTH]]&lt;7,"Q1",IF(PUMPING[[#This Row],[MONTH]]&lt;10,"Q2",IF(PUMPING[[#This Row],[MONTH]]&lt;13,"Q3","Q4"))))</f>
        <v>Q1</v>
      </c>
      <c r="M68" s="32" t="str">
        <f>IF(PUMPING[[#This Row],[PRODUCT]]="I/F","I/F",IF(LEFT(PUMPING[[#This Row],[BATCH]],2)="MR","MR",IF(LEFT(PUMPING[[#This Row],[BATCH]],2)="PR","PR",IF(LEFT(PUMPING[[#This Row],[BATCH]],2)="DT","DT","Others"))))</f>
        <v>PR</v>
      </c>
    </row>
    <row r="69" spans="1:13" x14ac:dyDescent="0.25">
      <c r="A69">
        <v>4</v>
      </c>
      <c r="B69" s="1">
        <v>42103</v>
      </c>
      <c r="C69" t="s">
        <v>20</v>
      </c>
      <c r="D69" t="s">
        <v>55</v>
      </c>
      <c r="E69">
        <v>54</v>
      </c>
      <c r="F69">
        <v>99</v>
      </c>
      <c r="H69" t="str">
        <f t="shared" si="3"/>
        <v>PC</v>
      </c>
      <c r="I69" t="s">
        <v>146</v>
      </c>
      <c r="J69" s="32">
        <f t="shared" si="2"/>
        <v>4</v>
      </c>
      <c r="K69" s="32">
        <f>IF(PUMPING[[#This Row],[MONTH]]&gt;3,YEAR(PUMPING[[#This Row],[DATE]]),YEAR(PUMPING[[#This Row],[DATE]])-1)</f>
        <v>2015</v>
      </c>
      <c r="L69" s="32" t="str">
        <f>IF(PUMPING[[#This Row],[MONTH]]&lt;4,"Q4",IF(PUMPING[[#This Row],[MONTH]]&lt;7,"Q1",IF(PUMPING[[#This Row],[MONTH]]&lt;10,"Q2",IF(PUMPING[[#This Row],[MONTH]]&lt;13,"Q3","Q4"))))</f>
        <v>Q1</v>
      </c>
      <c r="M69" s="32" t="str">
        <f>IF(PUMPING[[#This Row],[PRODUCT]]="I/F","I/F",IF(LEFT(PUMPING[[#This Row],[BATCH]],2)="MR","MR",IF(LEFT(PUMPING[[#This Row],[BATCH]],2)="PR","PR",IF(LEFT(PUMPING[[#This Row],[BATCH]],2)="DT","DT","Others"))))</f>
        <v>PR</v>
      </c>
    </row>
    <row r="70" spans="1:13" x14ac:dyDescent="0.25">
      <c r="A70">
        <v>5</v>
      </c>
      <c r="B70" s="1">
        <v>42103</v>
      </c>
      <c r="C70" t="s">
        <v>20</v>
      </c>
      <c r="D70" t="s">
        <v>56</v>
      </c>
      <c r="E70" t="s">
        <v>57</v>
      </c>
      <c r="F70">
        <v>1754</v>
      </c>
      <c r="H70" t="str">
        <f t="shared" si="3"/>
        <v>4H</v>
      </c>
      <c r="I70" t="s">
        <v>1530</v>
      </c>
      <c r="J70" s="32">
        <f t="shared" si="2"/>
        <v>4</v>
      </c>
      <c r="K70" s="32">
        <f>IF(PUMPING[[#This Row],[MONTH]]&gt;3,YEAR(PUMPING[[#This Row],[DATE]]),YEAR(PUMPING[[#This Row],[DATE]])-1)</f>
        <v>2015</v>
      </c>
      <c r="L70" s="32" t="str">
        <f>IF(PUMPING[[#This Row],[MONTH]]&lt;4,"Q4",IF(PUMPING[[#This Row],[MONTH]]&lt;7,"Q1",IF(PUMPING[[#This Row],[MONTH]]&lt;10,"Q2",IF(PUMPING[[#This Row],[MONTH]]&lt;13,"Q3","Q4"))))</f>
        <v>Q1</v>
      </c>
      <c r="M70" s="32" t="str">
        <f>IF(PUMPING[[#This Row],[PRODUCT]]="I/F","I/F",IF(LEFT(PUMPING[[#This Row],[BATCH]],2)="MR","MR",IF(LEFT(PUMPING[[#This Row],[BATCH]],2)="PR","PR",IF(LEFT(PUMPING[[#This Row],[BATCH]],2)="DT","DT","Others"))))</f>
        <v>PR</v>
      </c>
    </row>
    <row r="71" spans="1:13" x14ac:dyDescent="0.25">
      <c r="A71">
        <v>1</v>
      </c>
      <c r="B71" s="1">
        <v>42103</v>
      </c>
      <c r="C71" t="s">
        <v>8</v>
      </c>
      <c r="D71" t="s">
        <v>35</v>
      </c>
      <c r="E71" t="s">
        <v>58</v>
      </c>
      <c r="F71">
        <v>122</v>
      </c>
      <c r="H71" t="str">
        <f t="shared" si="3"/>
        <v>PC</v>
      </c>
      <c r="I71" t="s">
        <v>146</v>
      </c>
      <c r="J71" s="32">
        <f t="shared" si="2"/>
        <v>4</v>
      </c>
      <c r="K71" s="32">
        <f>IF(PUMPING[[#This Row],[MONTH]]&gt;3,YEAR(PUMPING[[#This Row],[DATE]]),YEAR(PUMPING[[#This Row],[DATE]])-1)</f>
        <v>2015</v>
      </c>
      <c r="L71" s="32" t="str">
        <f>IF(PUMPING[[#This Row],[MONTH]]&lt;4,"Q4",IF(PUMPING[[#This Row],[MONTH]]&lt;7,"Q1",IF(PUMPING[[#This Row],[MONTH]]&lt;10,"Q2",IF(PUMPING[[#This Row],[MONTH]]&lt;13,"Q3","Q4"))))</f>
        <v>Q1</v>
      </c>
      <c r="M71" s="32" t="str">
        <f>IF(PUMPING[[#This Row],[PRODUCT]]="I/F","I/F",IF(LEFT(PUMPING[[#This Row],[BATCH]],2)="MR","MR",IF(LEFT(PUMPING[[#This Row],[BATCH]],2)="PR","PR",IF(LEFT(PUMPING[[#This Row],[BATCH]],2)="DT","DT","Others"))))</f>
        <v>MR</v>
      </c>
    </row>
    <row r="72" spans="1:13" x14ac:dyDescent="0.25">
      <c r="A72">
        <v>2</v>
      </c>
      <c r="B72" s="1">
        <v>42103</v>
      </c>
      <c r="C72" t="s">
        <v>8</v>
      </c>
      <c r="D72" t="s">
        <v>36</v>
      </c>
      <c r="E72" t="s">
        <v>10</v>
      </c>
      <c r="F72">
        <v>4436</v>
      </c>
      <c r="H72" t="str">
        <f t="shared" si="3"/>
        <v>4H</v>
      </c>
      <c r="I72" t="s">
        <v>1530</v>
      </c>
      <c r="J72" s="32">
        <f t="shared" si="2"/>
        <v>4</v>
      </c>
      <c r="K72" s="32">
        <f>IF(PUMPING[[#This Row],[MONTH]]&gt;3,YEAR(PUMPING[[#This Row],[DATE]]),YEAR(PUMPING[[#This Row],[DATE]])-1)</f>
        <v>2015</v>
      </c>
      <c r="L72" s="32" t="str">
        <f>IF(PUMPING[[#This Row],[MONTH]]&lt;4,"Q4",IF(PUMPING[[#This Row],[MONTH]]&lt;7,"Q1",IF(PUMPING[[#This Row],[MONTH]]&lt;10,"Q2",IF(PUMPING[[#This Row],[MONTH]]&lt;13,"Q3","Q4"))))</f>
        <v>Q1</v>
      </c>
      <c r="M72" s="32" t="str">
        <f>IF(PUMPING[[#This Row],[PRODUCT]]="I/F","I/F",IF(LEFT(PUMPING[[#This Row],[BATCH]],2)="MR","MR",IF(LEFT(PUMPING[[#This Row],[BATCH]],2)="PR","PR",IF(LEFT(PUMPING[[#This Row],[BATCH]],2)="DT","DT","Others"))))</f>
        <v>MR</v>
      </c>
    </row>
    <row r="73" spans="1:13" x14ac:dyDescent="0.25">
      <c r="A73">
        <v>1</v>
      </c>
      <c r="B73" s="1">
        <v>42104</v>
      </c>
      <c r="C73" t="s">
        <v>6</v>
      </c>
      <c r="D73" t="s">
        <v>52</v>
      </c>
      <c r="E73">
        <v>123</v>
      </c>
      <c r="F73">
        <v>5130</v>
      </c>
      <c r="H73" t="str">
        <f t="shared" si="3"/>
        <v>PN</v>
      </c>
      <c r="I73" t="s">
        <v>149</v>
      </c>
      <c r="J73" s="32">
        <f t="shared" si="2"/>
        <v>4</v>
      </c>
      <c r="K73" s="32">
        <f>IF(PUMPING[[#This Row],[MONTH]]&gt;3,YEAR(PUMPING[[#This Row],[DATE]]),YEAR(PUMPING[[#This Row],[DATE]])-1)</f>
        <v>2015</v>
      </c>
      <c r="L73" s="32" t="str">
        <f>IF(PUMPING[[#This Row],[MONTH]]&lt;4,"Q4",IF(PUMPING[[#This Row],[MONTH]]&lt;7,"Q1",IF(PUMPING[[#This Row],[MONTH]]&lt;10,"Q2",IF(PUMPING[[#This Row],[MONTH]]&lt;13,"Q3","Q4"))))</f>
        <v>Q1</v>
      </c>
      <c r="M73" s="32" t="str">
        <f>IF(PUMPING[[#This Row],[PRODUCT]]="I/F","I/F",IF(LEFT(PUMPING[[#This Row],[BATCH]],2)="MR","MR",IF(LEFT(PUMPING[[#This Row],[BATCH]],2)="PR","PR",IF(LEFT(PUMPING[[#This Row],[BATCH]],2)="DT","DT","Others"))))</f>
        <v>MR</v>
      </c>
    </row>
    <row r="74" spans="1:13" x14ac:dyDescent="0.25">
      <c r="A74">
        <v>2</v>
      </c>
      <c r="B74" s="1">
        <v>42104</v>
      </c>
      <c r="C74" t="s">
        <v>6</v>
      </c>
      <c r="D74" t="s">
        <v>59</v>
      </c>
      <c r="E74">
        <v>120</v>
      </c>
      <c r="F74">
        <v>3503</v>
      </c>
      <c r="H74" t="str">
        <f t="shared" si="3"/>
        <v>PX</v>
      </c>
      <c r="I74" t="s">
        <v>171</v>
      </c>
      <c r="J74" s="32">
        <f t="shared" si="2"/>
        <v>4</v>
      </c>
      <c r="K74" s="32">
        <f>IF(PUMPING[[#This Row],[MONTH]]&gt;3,YEAR(PUMPING[[#This Row],[DATE]]),YEAR(PUMPING[[#This Row],[DATE]])-1)</f>
        <v>2015</v>
      </c>
      <c r="L74" s="32" t="str">
        <f>IF(PUMPING[[#This Row],[MONTH]]&lt;4,"Q4",IF(PUMPING[[#This Row],[MONTH]]&lt;7,"Q1",IF(PUMPING[[#This Row],[MONTH]]&lt;10,"Q2",IF(PUMPING[[#This Row],[MONTH]]&lt;13,"Q3","Q4"))))</f>
        <v>Q1</v>
      </c>
      <c r="M74" s="32" t="str">
        <f>IF(PUMPING[[#This Row],[PRODUCT]]="I/F","I/F",IF(LEFT(PUMPING[[#This Row],[BATCH]],2)="MR","MR",IF(LEFT(PUMPING[[#This Row],[BATCH]],2)="PR","PR",IF(LEFT(PUMPING[[#This Row],[BATCH]],2)="DT","DT","Others"))))</f>
        <v>MR</v>
      </c>
    </row>
    <row r="75" spans="1:13" x14ac:dyDescent="0.25">
      <c r="A75">
        <v>3</v>
      </c>
      <c r="B75" s="1">
        <v>42104</v>
      </c>
      <c r="C75" t="s">
        <v>6</v>
      </c>
      <c r="D75" t="s">
        <v>60</v>
      </c>
      <c r="E75">
        <v>123</v>
      </c>
      <c r="F75">
        <v>2244</v>
      </c>
      <c r="H75" t="str">
        <f t="shared" si="3"/>
        <v>PN</v>
      </c>
      <c r="I75" t="s">
        <v>149</v>
      </c>
      <c r="J75" s="32">
        <f t="shared" si="2"/>
        <v>4</v>
      </c>
      <c r="K75" s="32">
        <f>IF(PUMPING[[#This Row],[MONTH]]&gt;3,YEAR(PUMPING[[#This Row],[DATE]]),YEAR(PUMPING[[#This Row],[DATE]])-1)</f>
        <v>2015</v>
      </c>
      <c r="L75" s="32" t="str">
        <f>IF(PUMPING[[#This Row],[MONTH]]&lt;4,"Q4",IF(PUMPING[[#This Row],[MONTH]]&lt;7,"Q1",IF(PUMPING[[#This Row],[MONTH]]&lt;10,"Q2",IF(PUMPING[[#This Row],[MONTH]]&lt;13,"Q3","Q4"))))</f>
        <v>Q1</v>
      </c>
      <c r="M75" s="32" t="str">
        <f>IF(PUMPING[[#This Row],[PRODUCT]]="I/F","I/F",IF(LEFT(PUMPING[[#This Row],[BATCH]],2)="MR","MR",IF(LEFT(PUMPING[[#This Row],[BATCH]],2)="PR","PR",IF(LEFT(PUMPING[[#This Row],[BATCH]],2)="DT","DT","Others"))))</f>
        <v>MR</v>
      </c>
    </row>
    <row r="76" spans="1:13" x14ac:dyDescent="0.25">
      <c r="A76">
        <v>1</v>
      </c>
      <c r="B76" s="1">
        <v>42104</v>
      </c>
      <c r="C76" t="s">
        <v>20</v>
      </c>
      <c r="D76" t="s">
        <v>56</v>
      </c>
      <c r="E76" t="s">
        <v>57</v>
      </c>
      <c r="F76">
        <v>1992</v>
      </c>
      <c r="H76" t="str">
        <f t="shared" si="3"/>
        <v>4H</v>
      </c>
      <c r="I76" t="s">
        <v>1530</v>
      </c>
      <c r="J76" s="32">
        <f t="shared" si="2"/>
        <v>4</v>
      </c>
      <c r="K76" s="32">
        <f>IF(PUMPING[[#This Row],[MONTH]]&gt;3,YEAR(PUMPING[[#This Row],[DATE]]),YEAR(PUMPING[[#This Row],[DATE]])-1)</f>
        <v>2015</v>
      </c>
      <c r="L76" s="32" t="str">
        <f>IF(PUMPING[[#This Row],[MONTH]]&lt;4,"Q4",IF(PUMPING[[#This Row],[MONTH]]&lt;7,"Q1",IF(PUMPING[[#This Row],[MONTH]]&lt;10,"Q2",IF(PUMPING[[#This Row],[MONTH]]&lt;13,"Q3","Q4"))))</f>
        <v>Q1</v>
      </c>
      <c r="M76" s="32" t="str">
        <f>IF(PUMPING[[#This Row],[PRODUCT]]="I/F","I/F",IF(LEFT(PUMPING[[#This Row],[BATCH]],2)="MR","MR",IF(LEFT(PUMPING[[#This Row],[BATCH]],2)="PR","PR",IF(LEFT(PUMPING[[#This Row],[BATCH]],2)="DT","DT","Others"))))</f>
        <v>PR</v>
      </c>
    </row>
    <row r="77" spans="1:13" x14ac:dyDescent="0.25">
      <c r="A77">
        <v>2</v>
      </c>
      <c r="B77" s="1">
        <v>42104</v>
      </c>
      <c r="C77" t="s">
        <v>20</v>
      </c>
      <c r="D77" t="s">
        <v>61</v>
      </c>
      <c r="E77">
        <v>67</v>
      </c>
      <c r="F77">
        <v>2329</v>
      </c>
      <c r="H77" t="str">
        <f t="shared" si="3"/>
        <v>4H</v>
      </c>
      <c r="I77" t="s">
        <v>1530</v>
      </c>
      <c r="J77" s="32">
        <f t="shared" si="2"/>
        <v>4</v>
      </c>
      <c r="K77" s="32">
        <f>IF(PUMPING[[#This Row],[MONTH]]&gt;3,YEAR(PUMPING[[#This Row],[DATE]]),YEAR(PUMPING[[#This Row],[DATE]])-1)</f>
        <v>2015</v>
      </c>
      <c r="L77" s="32" t="str">
        <f>IF(PUMPING[[#This Row],[MONTH]]&lt;4,"Q4",IF(PUMPING[[#This Row],[MONTH]]&lt;7,"Q1",IF(PUMPING[[#This Row],[MONTH]]&lt;10,"Q2",IF(PUMPING[[#This Row],[MONTH]]&lt;13,"Q3","Q4"))))</f>
        <v>Q1</v>
      </c>
      <c r="M77" s="32" t="str">
        <f>IF(PUMPING[[#This Row],[PRODUCT]]="I/F","I/F",IF(LEFT(PUMPING[[#This Row],[BATCH]],2)="MR","MR",IF(LEFT(PUMPING[[#This Row],[BATCH]],2)="PR","PR",IF(LEFT(PUMPING[[#This Row],[BATCH]],2)="DT","DT","Others"))))</f>
        <v>PR</v>
      </c>
    </row>
    <row r="78" spans="1:13" x14ac:dyDescent="0.25">
      <c r="A78">
        <v>3</v>
      </c>
      <c r="B78" s="1">
        <v>42104</v>
      </c>
      <c r="C78" t="s">
        <v>20</v>
      </c>
      <c r="D78" t="s">
        <v>62</v>
      </c>
      <c r="E78">
        <v>66</v>
      </c>
      <c r="F78">
        <v>6642</v>
      </c>
      <c r="H78" t="str">
        <f t="shared" si="3"/>
        <v>4H</v>
      </c>
      <c r="I78" t="s">
        <v>1530</v>
      </c>
      <c r="J78" s="32">
        <f t="shared" si="2"/>
        <v>4</v>
      </c>
      <c r="K78" s="32">
        <f>IF(PUMPING[[#This Row],[MONTH]]&gt;3,YEAR(PUMPING[[#This Row],[DATE]]),YEAR(PUMPING[[#This Row],[DATE]])-1)</f>
        <v>2015</v>
      </c>
      <c r="L78" s="32" t="str">
        <f>IF(PUMPING[[#This Row],[MONTH]]&lt;4,"Q4",IF(PUMPING[[#This Row],[MONTH]]&lt;7,"Q1",IF(PUMPING[[#This Row],[MONTH]]&lt;10,"Q2",IF(PUMPING[[#This Row],[MONTH]]&lt;13,"Q3","Q4"))))</f>
        <v>Q1</v>
      </c>
      <c r="M78" s="32" t="str">
        <f>IF(PUMPING[[#This Row],[PRODUCT]]="I/F","I/F",IF(LEFT(PUMPING[[#This Row],[BATCH]],2)="MR","MR",IF(LEFT(PUMPING[[#This Row],[BATCH]],2)="PR","PR",IF(LEFT(PUMPING[[#This Row],[BATCH]],2)="DT","DT","Others"))))</f>
        <v>PR</v>
      </c>
    </row>
    <row r="79" spans="1:13" x14ac:dyDescent="0.25">
      <c r="A79">
        <v>1</v>
      </c>
      <c r="B79" s="1">
        <v>42104</v>
      </c>
      <c r="C79" t="s">
        <v>8</v>
      </c>
      <c r="D79" t="s">
        <v>36</v>
      </c>
      <c r="E79" t="s">
        <v>10</v>
      </c>
      <c r="F79">
        <v>1343</v>
      </c>
      <c r="H79" t="str">
        <f t="shared" si="3"/>
        <v>4H</v>
      </c>
      <c r="I79" t="s">
        <v>1530</v>
      </c>
      <c r="J79" s="32">
        <f t="shared" si="2"/>
        <v>4</v>
      </c>
      <c r="K79" s="32">
        <f>IF(PUMPING[[#This Row],[MONTH]]&gt;3,YEAR(PUMPING[[#This Row],[DATE]]),YEAR(PUMPING[[#This Row],[DATE]])-1)</f>
        <v>2015</v>
      </c>
      <c r="L79" s="32" t="str">
        <f>IF(PUMPING[[#This Row],[MONTH]]&lt;4,"Q4",IF(PUMPING[[#This Row],[MONTH]]&lt;7,"Q1",IF(PUMPING[[#This Row],[MONTH]]&lt;10,"Q2",IF(PUMPING[[#This Row],[MONTH]]&lt;13,"Q3","Q4"))))</f>
        <v>Q1</v>
      </c>
      <c r="M79" s="32" t="str">
        <f>IF(PUMPING[[#This Row],[PRODUCT]]="I/F","I/F",IF(LEFT(PUMPING[[#This Row],[BATCH]],2)="MR","MR",IF(LEFT(PUMPING[[#This Row],[BATCH]],2)="PR","PR",IF(LEFT(PUMPING[[#This Row],[BATCH]],2)="DT","DT","Others"))))</f>
        <v>MR</v>
      </c>
    </row>
    <row r="80" spans="1:13" x14ac:dyDescent="0.25">
      <c r="A80">
        <v>2</v>
      </c>
      <c r="B80" s="1">
        <v>42104</v>
      </c>
      <c r="C80" t="s">
        <v>8</v>
      </c>
      <c r="D80" t="s">
        <v>39</v>
      </c>
      <c r="E80" t="s">
        <v>10</v>
      </c>
      <c r="F80">
        <v>3885</v>
      </c>
      <c r="H80" t="str">
        <f t="shared" si="3"/>
        <v>4H</v>
      </c>
      <c r="I80" t="s">
        <v>1530</v>
      </c>
      <c r="J80" s="32">
        <f t="shared" si="2"/>
        <v>4</v>
      </c>
      <c r="K80" s="32">
        <f>IF(PUMPING[[#This Row],[MONTH]]&gt;3,YEAR(PUMPING[[#This Row],[DATE]]),YEAR(PUMPING[[#This Row],[DATE]])-1)</f>
        <v>2015</v>
      </c>
      <c r="L80" s="32" t="str">
        <f>IF(PUMPING[[#This Row],[MONTH]]&lt;4,"Q4",IF(PUMPING[[#This Row],[MONTH]]&lt;7,"Q1",IF(PUMPING[[#This Row],[MONTH]]&lt;10,"Q2",IF(PUMPING[[#This Row],[MONTH]]&lt;13,"Q3","Q4"))))</f>
        <v>Q1</v>
      </c>
      <c r="M80" s="32" t="str">
        <f>IF(PUMPING[[#This Row],[PRODUCT]]="I/F","I/F",IF(LEFT(PUMPING[[#This Row],[BATCH]],2)="MR","MR",IF(LEFT(PUMPING[[#This Row],[BATCH]],2)="PR","PR",IF(LEFT(PUMPING[[#This Row],[BATCH]],2)="DT","DT","Others"))))</f>
        <v>MR</v>
      </c>
    </row>
    <row r="81" spans="1:13" x14ac:dyDescent="0.25">
      <c r="A81">
        <v>3</v>
      </c>
      <c r="B81" s="1">
        <v>42104</v>
      </c>
      <c r="C81" t="s">
        <v>8</v>
      </c>
      <c r="D81" t="s">
        <v>48</v>
      </c>
      <c r="E81" t="s">
        <v>10</v>
      </c>
      <c r="F81">
        <v>283</v>
      </c>
      <c r="H81" t="str">
        <f t="shared" si="3"/>
        <v>4H</v>
      </c>
      <c r="I81" t="s">
        <v>1530</v>
      </c>
      <c r="J81" s="32">
        <f t="shared" si="2"/>
        <v>4</v>
      </c>
      <c r="K81" s="32">
        <f>IF(PUMPING[[#This Row],[MONTH]]&gt;3,YEAR(PUMPING[[#This Row],[DATE]]),YEAR(PUMPING[[#This Row],[DATE]])-1)</f>
        <v>2015</v>
      </c>
      <c r="L81" s="32" t="str">
        <f>IF(PUMPING[[#This Row],[MONTH]]&lt;4,"Q4",IF(PUMPING[[#This Row],[MONTH]]&lt;7,"Q1",IF(PUMPING[[#This Row],[MONTH]]&lt;10,"Q2",IF(PUMPING[[#This Row],[MONTH]]&lt;13,"Q3","Q4"))))</f>
        <v>Q1</v>
      </c>
      <c r="M81" s="32" t="str">
        <f>IF(PUMPING[[#This Row],[PRODUCT]]="I/F","I/F",IF(LEFT(PUMPING[[#This Row],[BATCH]],2)="MR","MR",IF(LEFT(PUMPING[[#This Row],[BATCH]],2)="PR","PR",IF(LEFT(PUMPING[[#This Row],[BATCH]],2)="DT","DT","Others"))))</f>
        <v>MR</v>
      </c>
    </row>
    <row r="82" spans="1:13" x14ac:dyDescent="0.25">
      <c r="A82">
        <v>1</v>
      </c>
      <c r="B82" s="1">
        <v>42104</v>
      </c>
      <c r="C82" t="s">
        <v>63</v>
      </c>
      <c r="D82" t="s">
        <v>56</v>
      </c>
      <c r="E82" t="s">
        <v>64</v>
      </c>
      <c r="F82">
        <v>731</v>
      </c>
      <c r="H82" t="str">
        <f t="shared" si="3"/>
        <v>4H</v>
      </c>
      <c r="I82" t="s">
        <v>1530</v>
      </c>
      <c r="J82" s="32">
        <f t="shared" si="2"/>
        <v>4</v>
      </c>
      <c r="K82" s="32">
        <f>IF(PUMPING[[#This Row],[MONTH]]&gt;3,YEAR(PUMPING[[#This Row],[DATE]]),YEAR(PUMPING[[#This Row],[DATE]])-1)</f>
        <v>2015</v>
      </c>
      <c r="L82" s="32" t="str">
        <f>IF(PUMPING[[#This Row],[MONTH]]&lt;4,"Q4",IF(PUMPING[[#This Row],[MONTH]]&lt;7,"Q1",IF(PUMPING[[#This Row],[MONTH]]&lt;10,"Q2",IF(PUMPING[[#This Row],[MONTH]]&lt;13,"Q3","Q4"))))</f>
        <v>Q1</v>
      </c>
      <c r="M82" s="32" t="str">
        <f>IF(PUMPING[[#This Row],[PRODUCT]]="I/F","I/F",IF(LEFT(PUMPING[[#This Row],[BATCH]],2)="MR","MR",IF(LEFT(PUMPING[[#This Row],[BATCH]],2)="PR","PR",IF(LEFT(PUMPING[[#This Row],[BATCH]],2)="DT","DT","Others"))))</f>
        <v>PR</v>
      </c>
    </row>
    <row r="83" spans="1:13" x14ac:dyDescent="0.25">
      <c r="A83">
        <v>2</v>
      </c>
      <c r="B83" s="1">
        <v>42104</v>
      </c>
      <c r="C83" t="s">
        <v>63</v>
      </c>
      <c r="D83" t="s">
        <v>61</v>
      </c>
      <c r="E83" t="s">
        <v>64</v>
      </c>
      <c r="F83">
        <v>1165</v>
      </c>
      <c r="H83" t="str">
        <f t="shared" si="3"/>
        <v>4H</v>
      </c>
      <c r="I83" t="s">
        <v>1530</v>
      </c>
      <c r="J83" s="32">
        <f t="shared" si="2"/>
        <v>4</v>
      </c>
      <c r="K83" s="32">
        <f>IF(PUMPING[[#This Row],[MONTH]]&gt;3,YEAR(PUMPING[[#This Row],[DATE]]),YEAR(PUMPING[[#This Row],[DATE]])-1)</f>
        <v>2015</v>
      </c>
      <c r="L83" s="32" t="str">
        <f>IF(PUMPING[[#This Row],[MONTH]]&lt;4,"Q4",IF(PUMPING[[#This Row],[MONTH]]&lt;7,"Q1",IF(PUMPING[[#This Row],[MONTH]]&lt;10,"Q2",IF(PUMPING[[#This Row],[MONTH]]&lt;13,"Q3","Q4"))))</f>
        <v>Q1</v>
      </c>
      <c r="M83" s="32" t="str">
        <f>IF(PUMPING[[#This Row],[PRODUCT]]="I/F","I/F",IF(LEFT(PUMPING[[#This Row],[BATCH]],2)="MR","MR",IF(LEFT(PUMPING[[#This Row],[BATCH]],2)="PR","PR",IF(LEFT(PUMPING[[#This Row],[BATCH]],2)="DT","DT","Others"))))</f>
        <v>PR</v>
      </c>
    </row>
    <row r="84" spans="1:13" x14ac:dyDescent="0.25">
      <c r="A84">
        <v>3</v>
      </c>
      <c r="B84" s="1">
        <v>42104</v>
      </c>
      <c r="C84" t="s">
        <v>63</v>
      </c>
      <c r="D84" t="s">
        <v>62</v>
      </c>
      <c r="E84" t="s">
        <v>64</v>
      </c>
      <c r="F84">
        <v>248</v>
      </c>
      <c r="H84" t="str">
        <f t="shared" si="3"/>
        <v>4H</v>
      </c>
      <c r="I84" t="s">
        <v>1530</v>
      </c>
      <c r="J84" s="32">
        <f t="shared" si="2"/>
        <v>4</v>
      </c>
      <c r="K84" s="32">
        <f>IF(PUMPING[[#This Row],[MONTH]]&gt;3,YEAR(PUMPING[[#This Row],[DATE]]),YEAR(PUMPING[[#This Row],[DATE]])-1)</f>
        <v>2015</v>
      </c>
      <c r="L84" s="32" t="str">
        <f>IF(PUMPING[[#This Row],[MONTH]]&lt;4,"Q4",IF(PUMPING[[#This Row],[MONTH]]&lt;7,"Q1",IF(PUMPING[[#This Row],[MONTH]]&lt;10,"Q2",IF(PUMPING[[#This Row],[MONTH]]&lt;13,"Q3","Q4"))))</f>
        <v>Q1</v>
      </c>
      <c r="M84" s="32" t="str">
        <f>IF(PUMPING[[#This Row],[PRODUCT]]="I/F","I/F",IF(LEFT(PUMPING[[#This Row],[BATCH]],2)="MR","MR",IF(LEFT(PUMPING[[#This Row],[BATCH]],2)="PR","PR",IF(LEFT(PUMPING[[#This Row],[BATCH]],2)="DT","DT","Others"))))</f>
        <v>PR</v>
      </c>
    </row>
    <row r="85" spans="1:13" x14ac:dyDescent="0.25">
      <c r="A85">
        <v>1</v>
      </c>
      <c r="B85" s="1">
        <v>42105</v>
      </c>
      <c r="C85" t="s">
        <v>6</v>
      </c>
      <c r="D85" t="s">
        <v>60</v>
      </c>
      <c r="E85">
        <v>123</v>
      </c>
      <c r="F85">
        <v>3799</v>
      </c>
      <c r="H85" t="str">
        <f t="shared" si="3"/>
        <v>PN</v>
      </c>
      <c r="I85" t="s">
        <v>149</v>
      </c>
      <c r="J85" s="32">
        <f t="shared" si="2"/>
        <v>4</v>
      </c>
      <c r="K85" s="32">
        <f>IF(PUMPING[[#This Row],[MONTH]]&gt;3,YEAR(PUMPING[[#This Row],[DATE]]),YEAR(PUMPING[[#This Row],[DATE]])-1)</f>
        <v>2015</v>
      </c>
      <c r="L85" s="32" t="str">
        <f>IF(PUMPING[[#This Row],[MONTH]]&lt;4,"Q4",IF(PUMPING[[#This Row],[MONTH]]&lt;7,"Q1",IF(PUMPING[[#This Row],[MONTH]]&lt;10,"Q2",IF(PUMPING[[#This Row],[MONTH]]&lt;13,"Q3","Q4"))))</f>
        <v>Q1</v>
      </c>
      <c r="M85" s="32" t="str">
        <f>IF(PUMPING[[#This Row],[PRODUCT]]="I/F","I/F",IF(LEFT(PUMPING[[#This Row],[BATCH]],2)="MR","MR",IF(LEFT(PUMPING[[#This Row],[BATCH]],2)="PR","PR",IF(LEFT(PUMPING[[#This Row],[BATCH]],2)="DT","DT","Others"))))</f>
        <v>MR</v>
      </c>
    </row>
    <row r="86" spans="1:13" x14ac:dyDescent="0.25">
      <c r="A86">
        <v>2</v>
      </c>
      <c r="B86" s="1">
        <v>42105</v>
      </c>
      <c r="C86" t="s">
        <v>6</v>
      </c>
      <c r="D86" t="s">
        <v>65</v>
      </c>
      <c r="E86">
        <v>205</v>
      </c>
      <c r="F86">
        <v>6707</v>
      </c>
      <c r="H86" t="str">
        <f t="shared" si="3"/>
        <v>4M</v>
      </c>
      <c r="I86" t="s">
        <v>1532</v>
      </c>
      <c r="J86" s="32">
        <f t="shared" si="2"/>
        <v>4</v>
      </c>
      <c r="K86" s="32">
        <f>IF(PUMPING[[#This Row],[MONTH]]&gt;3,YEAR(PUMPING[[#This Row],[DATE]]),YEAR(PUMPING[[#This Row],[DATE]])-1)</f>
        <v>2015</v>
      </c>
      <c r="L86" s="32" t="str">
        <f>IF(PUMPING[[#This Row],[MONTH]]&lt;4,"Q4",IF(PUMPING[[#This Row],[MONTH]]&lt;7,"Q1",IF(PUMPING[[#This Row],[MONTH]]&lt;10,"Q2",IF(PUMPING[[#This Row],[MONTH]]&lt;13,"Q3","Q4"))))</f>
        <v>Q1</v>
      </c>
      <c r="M86" s="32" t="str">
        <f>IF(PUMPING[[#This Row],[PRODUCT]]="I/F","I/F",IF(LEFT(PUMPING[[#This Row],[BATCH]],2)="MR","MR",IF(LEFT(PUMPING[[#This Row],[BATCH]],2)="PR","PR",IF(LEFT(PUMPING[[#This Row],[BATCH]],2)="DT","DT","Others"))))</f>
        <v>MR</v>
      </c>
    </row>
    <row r="87" spans="1:13" x14ac:dyDescent="0.25">
      <c r="A87">
        <v>1</v>
      </c>
      <c r="B87" s="1">
        <v>42105</v>
      </c>
      <c r="C87" t="s">
        <v>20</v>
      </c>
      <c r="D87" t="s">
        <v>62</v>
      </c>
      <c r="E87">
        <v>66</v>
      </c>
      <c r="F87">
        <v>4312</v>
      </c>
      <c r="H87" t="str">
        <f t="shared" si="3"/>
        <v>4H</v>
      </c>
      <c r="I87" t="s">
        <v>1530</v>
      </c>
      <c r="J87" s="32">
        <f t="shared" si="2"/>
        <v>4</v>
      </c>
      <c r="K87" s="32">
        <f>IF(PUMPING[[#This Row],[MONTH]]&gt;3,YEAR(PUMPING[[#This Row],[DATE]]),YEAR(PUMPING[[#This Row],[DATE]])-1)</f>
        <v>2015</v>
      </c>
      <c r="L87" s="32" t="str">
        <f>IF(PUMPING[[#This Row],[MONTH]]&lt;4,"Q4",IF(PUMPING[[#This Row],[MONTH]]&lt;7,"Q1",IF(PUMPING[[#This Row],[MONTH]]&lt;10,"Q2",IF(PUMPING[[#This Row],[MONTH]]&lt;13,"Q3","Q4"))))</f>
        <v>Q1</v>
      </c>
      <c r="M87" s="32" t="str">
        <f>IF(PUMPING[[#This Row],[PRODUCT]]="I/F","I/F",IF(LEFT(PUMPING[[#This Row],[BATCH]],2)="MR","MR",IF(LEFT(PUMPING[[#This Row],[BATCH]],2)="PR","PR",IF(LEFT(PUMPING[[#This Row],[BATCH]],2)="DT","DT","Others"))))</f>
        <v>PR</v>
      </c>
    </row>
    <row r="88" spans="1:13" x14ac:dyDescent="0.25">
      <c r="A88">
        <v>2</v>
      </c>
      <c r="B88" s="1">
        <v>42105</v>
      </c>
      <c r="C88" t="s">
        <v>20</v>
      </c>
      <c r="D88" t="s">
        <v>66</v>
      </c>
      <c r="E88">
        <v>54</v>
      </c>
      <c r="F88">
        <v>303</v>
      </c>
      <c r="H88" t="str">
        <f t="shared" si="3"/>
        <v>PC</v>
      </c>
      <c r="I88" t="s">
        <v>146</v>
      </c>
      <c r="J88" s="32">
        <f t="shared" si="2"/>
        <v>4</v>
      </c>
      <c r="K88" s="32">
        <f>IF(PUMPING[[#This Row],[MONTH]]&gt;3,YEAR(PUMPING[[#This Row],[DATE]]),YEAR(PUMPING[[#This Row],[DATE]])-1)</f>
        <v>2015</v>
      </c>
      <c r="L88" s="32" t="str">
        <f>IF(PUMPING[[#This Row],[MONTH]]&lt;4,"Q4",IF(PUMPING[[#This Row],[MONTH]]&lt;7,"Q1",IF(PUMPING[[#This Row],[MONTH]]&lt;10,"Q2",IF(PUMPING[[#This Row],[MONTH]]&lt;13,"Q3","Q4"))))</f>
        <v>Q1</v>
      </c>
      <c r="M88" s="32" t="str">
        <f>IF(PUMPING[[#This Row],[PRODUCT]]="I/F","I/F",IF(LEFT(PUMPING[[#This Row],[BATCH]],2)="MR","MR",IF(LEFT(PUMPING[[#This Row],[BATCH]],2)="PR","PR",IF(LEFT(PUMPING[[#This Row],[BATCH]],2)="DT","DT","Others"))))</f>
        <v>PR</v>
      </c>
    </row>
    <row r="89" spans="1:13" x14ac:dyDescent="0.25">
      <c r="A89">
        <v>3</v>
      </c>
      <c r="B89" s="1">
        <v>42105</v>
      </c>
      <c r="C89" t="s">
        <v>20</v>
      </c>
      <c r="D89" t="s">
        <v>67</v>
      </c>
      <c r="E89">
        <v>52</v>
      </c>
      <c r="F89">
        <v>450</v>
      </c>
      <c r="H89" t="str">
        <f t="shared" si="3"/>
        <v>NS</v>
      </c>
      <c r="I89" t="s">
        <v>146</v>
      </c>
      <c r="J89" s="32">
        <f t="shared" si="2"/>
        <v>4</v>
      </c>
      <c r="K89" s="32">
        <f>IF(PUMPING[[#This Row],[MONTH]]&gt;3,YEAR(PUMPING[[#This Row],[DATE]]),YEAR(PUMPING[[#This Row],[DATE]])-1)</f>
        <v>2015</v>
      </c>
      <c r="L89" s="32" t="str">
        <f>IF(PUMPING[[#This Row],[MONTH]]&lt;4,"Q4",IF(PUMPING[[#This Row],[MONTH]]&lt;7,"Q1",IF(PUMPING[[#This Row],[MONTH]]&lt;10,"Q2",IF(PUMPING[[#This Row],[MONTH]]&lt;13,"Q3","Q4"))))</f>
        <v>Q1</v>
      </c>
      <c r="M89" s="32" t="str">
        <f>IF(PUMPING[[#This Row],[PRODUCT]]="I/F","I/F",IF(LEFT(PUMPING[[#This Row],[BATCH]],2)="MR","MR",IF(LEFT(PUMPING[[#This Row],[BATCH]],2)="PR","PR",IF(LEFT(PUMPING[[#This Row],[BATCH]],2)="DT","DT","Others"))))</f>
        <v>PR</v>
      </c>
    </row>
    <row r="90" spans="1:13" x14ac:dyDescent="0.25">
      <c r="A90">
        <v>4</v>
      </c>
      <c r="B90" s="1">
        <v>42105</v>
      </c>
      <c r="C90" t="s">
        <v>20</v>
      </c>
      <c r="D90" t="s">
        <v>68</v>
      </c>
      <c r="E90">
        <v>52</v>
      </c>
      <c r="F90">
        <v>571</v>
      </c>
      <c r="H90" t="str">
        <f t="shared" si="3"/>
        <v>NS</v>
      </c>
      <c r="I90" t="s">
        <v>146</v>
      </c>
      <c r="J90" s="32">
        <f t="shared" si="2"/>
        <v>4</v>
      </c>
      <c r="K90" s="32">
        <f>IF(PUMPING[[#This Row],[MONTH]]&gt;3,YEAR(PUMPING[[#This Row],[DATE]]),YEAR(PUMPING[[#This Row],[DATE]])-1)</f>
        <v>2015</v>
      </c>
      <c r="L90" s="32" t="str">
        <f>IF(PUMPING[[#This Row],[MONTH]]&lt;4,"Q4",IF(PUMPING[[#This Row],[MONTH]]&lt;7,"Q1",IF(PUMPING[[#This Row],[MONTH]]&lt;10,"Q2",IF(PUMPING[[#This Row],[MONTH]]&lt;13,"Q3","Q4"))))</f>
        <v>Q1</v>
      </c>
      <c r="M90" s="32" t="str">
        <f>IF(PUMPING[[#This Row],[PRODUCT]]="I/F","I/F",IF(LEFT(PUMPING[[#This Row],[BATCH]],2)="MR","MR",IF(LEFT(PUMPING[[#This Row],[BATCH]],2)="PR","PR",IF(LEFT(PUMPING[[#This Row],[BATCH]],2)="DT","DT","Others"))))</f>
        <v>PR</v>
      </c>
    </row>
    <row r="91" spans="1:13" x14ac:dyDescent="0.25">
      <c r="A91">
        <v>5</v>
      </c>
      <c r="B91" s="1">
        <v>42105</v>
      </c>
      <c r="C91" t="s">
        <v>20</v>
      </c>
      <c r="D91" t="s">
        <v>53</v>
      </c>
      <c r="E91">
        <v>31</v>
      </c>
      <c r="F91">
        <v>450</v>
      </c>
      <c r="H91" t="str">
        <f t="shared" si="3"/>
        <v>0S</v>
      </c>
      <c r="I91" t="s">
        <v>146</v>
      </c>
      <c r="J91" s="32">
        <f t="shared" si="2"/>
        <v>4</v>
      </c>
      <c r="K91" s="32">
        <f>IF(PUMPING[[#This Row],[MONTH]]&gt;3,YEAR(PUMPING[[#This Row],[DATE]]),YEAR(PUMPING[[#This Row],[DATE]])-1)</f>
        <v>2015</v>
      </c>
      <c r="L91" s="32" t="str">
        <f>IF(PUMPING[[#This Row],[MONTH]]&lt;4,"Q4",IF(PUMPING[[#This Row],[MONTH]]&lt;7,"Q1",IF(PUMPING[[#This Row],[MONTH]]&lt;10,"Q2",IF(PUMPING[[#This Row],[MONTH]]&lt;13,"Q3","Q4"))))</f>
        <v>Q1</v>
      </c>
      <c r="M91" s="32" t="str">
        <f>IF(PUMPING[[#This Row],[PRODUCT]]="I/F","I/F",IF(LEFT(PUMPING[[#This Row],[BATCH]],2)="MR","MR",IF(LEFT(PUMPING[[#This Row],[BATCH]],2)="PR","PR",IF(LEFT(PUMPING[[#This Row],[BATCH]],2)="DT","DT","Others"))))</f>
        <v>PR</v>
      </c>
    </row>
    <row r="92" spans="1:13" x14ac:dyDescent="0.25">
      <c r="A92">
        <v>6</v>
      </c>
      <c r="B92" s="1">
        <v>42105</v>
      </c>
      <c r="C92" t="s">
        <v>20</v>
      </c>
      <c r="D92" t="s">
        <v>69</v>
      </c>
      <c r="E92">
        <v>31</v>
      </c>
      <c r="F92">
        <v>550</v>
      </c>
      <c r="H92" t="str">
        <f t="shared" si="3"/>
        <v>0S</v>
      </c>
      <c r="I92" t="s">
        <v>146</v>
      </c>
      <c r="J92" s="32">
        <f t="shared" si="2"/>
        <v>4</v>
      </c>
      <c r="K92" s="32">
        <f>IF(PUMPING[[#This Row],[MONTH]]&gt;3,YEAR(PUMPING[[#This Row],[DATE]]),YEAR(PUMPING[[#This Row],[DATE]])-1)</f>
        <v>2015</v>
      </c>
      <c r="L92" s="32" t="str">
        <f>IF(PUMPING[[#This Row],[MONTH]]&lt;4,"Q4",IF(PUMPING[[#This Row],[MONTH]]&lt;7,"Q1",IF(PUMPING[[#This Row],[MONTH]]&lt;10,"Q2",IF(PUMPING[[#This Row],[MONTH]]&lt;13,"Q3","Q4"))))</f>
        <v>Q1</v>
      </c>
      <c r="M92" s="32" t="str">
        <f>IF(PUMPING[[#This Row],[PRODUCT]]="I/F","I/F",IF(LEFT(PUMPING[[#This Row],[BATCH]],2)="MR","MR",IF(LEFT(PUMPING[[#This Row],[BATCH]],2)="PR","PR",IF(LEFT(PUMPING[[#This Row],[BATCH]],2)="DT","DT","Others"))))</f>
        <v>PR</v>
      </c>
    </row>
    <row r="93" spans="1:13" x14ac:dyDescent="0.25">
      <c r="A93">
        <v>7</v>
      </c>
      <c r="B93" s="1">
        <v>42105</v>
      </c>
      <c r="C93" t="s">
        <v>20</v>
      </c>
      <c r="D93" t="s">
        <v>70</v>
      </c>
      <c r="E93">
        <v>31</v>
      </c>
      <c r="F93">
        <v>942</v>
      </c>
      <c r="H93" t="str">
        <f t="shared" si="3"/>
        <v>A2</v>
      </c>
      <c r="I93" t="s">
        <v>143</v>
      </c>
      <c r="J93" s="32">
        <f t="shared" si="2"/>
        <v>4</v>
      </c>
      <c r="K93" s="32">
        <f>IF(PUMPING[[#This Row],[MONTH]]&gt;3,YEAR(PUMPING[[#This Row],[DATE]]),YEAR(PUMPING[[#This Row],[DATE]])-1)</f>
        <v>2015</v>
      </c>
      <c r="L93" s="32" t="str">
        <f>IF(PUMPING[[#This Row],[MONTH]]&lt;4,"Q4",IF(PUMPING[[#This Row],[MONTH]]&lt;7,"Q1",IF(PUMPING[[#This Row],[MONTH]]&lt;10,"Q2",IF(PUMPING[[#This Row],[MONTH]]&lt;13,"Q3","Q4"))))</f>
        <v>Q1</v>
      </c>
      <c r="M93" s="32" t="str">
        <f>IF(PUMPING[[#This Row],[PRODUCT]]="I/F","I/F",IF(LEFT(PUMPING[[#This Row],[BATCH]],2)="MR","MR",IF(LEFT(PUMPING[[#This Row],[BATCH]],2)="PR","PR",IF(LEFT(PUMPING[[#This Row],[BATCH]],2)="DT","DT","Others"))))</f>
        <v>PR</v>
      </c>
    </row>
    <row r="94" spans="1:13" x14ac:dyDescent="0.25">
      <c r="A94">
        <v>1</v>
      </c>
      <c r="B94" s="1">
        <v>42105</v>
      </c>
      <c r="C94" t="s">
        <v>8</v>
      </c>
      <c r="D94" t="s">
        <v>48</v>
      </c>
      <c r="E94" t="s">
        <v>10</v>
      </c>
      <c r="F94">
        <v>633</v>
      </c>
      <c r="H94" t="str">
        <f t="shared" si="3"/>
        <v>4H</v>
      </c>
      <c r="I94" t="s">
        <v>1530</v>
      </c>
      <c r="J94" s="32">
        <f t="shared" si="2"/>
        <v>4</v>
      </c>
      <c r="K94" s="32">
        <f>IF(PUMPING[[#This Row],[MONTH]]&gt;3,YEAR(PUMPING[[#This Row],[DATE]]),YEAR(PUMPING[[#This Row],[DATE]])-1)</f>
        <v>2015</v>
      </c>
      <c r="L94" s="32" t="str">
        <f>IF(PUMPING[[#This Row],[MONTH]]&lt;4,"Q4",IF(PUMPING[[#This Row],[MONTH]]&lt;7,"Q1",IF(PUMPING[[#This Row],[MONTH]]&lt;10,"Q2",IF(PUMPING[[#This Row],[MONTH]]&lt;13,"Q3","Q4"))))</f>
        <v>Q1</v>
      </c>
      <c r="M94" s="32" t="str">
        <f>IF(PUMPING[[#This Row],[PRODUCT]]="I/F","I/F",IF(LEFT(PUMPING[[#This Row],[BATCH]],2)="MR","MR",IF(LEFT(PUMPING[[#This Row],[BATCH]],2)="PR","PR",IF(LEFT(PUMPING[[#This Row],[BATCH]],2)="DT","DT","Others"))))</f>
        <v>MR</v>
      </c>
    </row>
    <row r="95" spans="1:13" x14ac:dyDescent="0.25">
      <c r="A95">
        <v>2</v>
      </c>
      <c r="B95" s="1">
        <v>42105</v>
      </c>
      <c r="C95" t="s">
        <v>8</v>
      </c>
      <c r="D95" t="s">
        <v>49</v>
      </c>
      <c r="E95" t="s">
        <v>10</v>
      </c>
      <c r="F95">
        <v>436</v>
      </c>
      <c r="H95" t="str">
        <f t="shared" si="3"/>
        <v>4H</v>
      </c>
      <c r="I95" t="s">
        <v>1530</v>
      </c>
      <c r="J95" s="32">
        <f t="shared" si="2"/>
        <v>4</v>
      </c>
      <c r="K95" s="32">
        <f>IF(PUMPING[[#This Row],[MONTH]]&gt;3,YEAR(PUMPING[[#This Row],[DATE]]),YEAR(PUMPING[[#This Row],[DATE]])-1)</f>
        <v>2015</v>
      </c>
      <c r="L95" s="32" t="str">
        <f>IF(PUMPING[[#This Row],[MONTH]]&lt;4,"Q4",IF(PUMPING[[#This Row],[MONTH]]&lt;7,"Q1",IF(PUMPING[[#This Row],[MONTH]]&lt;10,"Q2",IF(PUMPING[[#This Row],[MONTH]]&lt;13,"Q3","Q4"))))</f>
        <v>Q1</v>
      </c>
      <c r="M95" s="32" t="str">
        <f>IF(PUMPING[[#This Row],[PRODUCT]]="I/F","I/F",IF(LEFT(PUMPING[[#This Row],[BATCH]],2)="MR","MR",IF(LEFT(PUMPING[[#This Row],[BATCH]],2)="PR","PR",IF(LEFT(PUMPING[[#This Row],[BATCH]],2)="DT","DT","Others"))))</f>
        <v>MR</v>
      </c>
    </row>
    <row r="96" spans="1:13" x14ac:dyDescent="0.25">
      <c r="A96">
        <v>3</v>
      </c>
      <c r="B96" s="1">
        <v>42105</v>
      </c>
      <c r="C96" t="s">
        <v>8</v>
      </c>
      <c r="D96" t="s">
        <v>50</v>
      </c>
      <c r="E96" t="s">
        <v>10</v>
      </c>
      <c r="F96">
        <v>75</v>
      </c>
      <c r="H96" t="str">
        <f t="shared" si="3"/>
        <v>PC</v>
      </c>
      <c r="I96" t="s">
        <v>146</v>
      </c>
      <c r="J96" s="32">
        <f t="shared" si="2"/>
        <v>4</v>
      </c>
      <c r="K96" s="32">
        <f>IF(PUMPING[[#This Row],[MONTH]]&gt;3,YEAR(PUMPING[[#This Row],[DATE]]),YEAR(PUMPING[[#This Row],[DATE]])-1)</f>
        <v>2015</v>
      </c>
      <c r="L96" s="32" t="str">
        <f>IF(PUMPING[[#This Row],[MONTH]]&lt;4,"Q4",IF(PUMPING[[#This Row],[MONTH]]&lt;7,"Q1",IF(PUMPING[[#This Row],[MONTH]]&lt;10,"Q2",IF(PUMPING[[#This Row],[MONTH]]&lt;13,"Q3","Q4"))))</f>
        <v>Q1</v>
      </c>
      <c r="M96" s="32" t="str">
        <f>IF(PUMPING[[#This Row],[PRODUCT]]="I/F","I/F",IF(LEFT(PUMPING[[#This Row],[BATCH]],2)="MR","MR",IF(LEFT(PUMPING[[#This Row],[BATCH]],2)="PR","PR",IF(LEFT(PUMPING[[#This Row],[BATCH]],2)="DT","DT","Others"))))</f>
        <v>MR</v>
      </c>
    </row>
    <row r="97" spans="1:13" x14ac:dyDescent="0.25">
      <c r="A97">
        <v>4</v>
      </c>
      <c r="B97" s="1">
        <v>42105</v>
      </c>
      <c r="C97" t="s">
        <v>8</v>
      </c>
      <c r="D97" t="s">
        <v>51</v>
      </c>
      <c r="E97" t="s">
        <v>10</v>
      </c>
      <c r="F97">
        <v>87</v>
      </c>
      <c r="H97" t="str">
        <f t="shared" si="3"/>
        <v>NS</v>
      </c>
      <c r="I97" t="s">
        <v>146</v>
      </c>
      <c r="J97" s="32">
        <f t="shared" si="2"/>
        <v>4</v>
      </c>
      <c r="K97" s="32">
        <f>IF(PUMPING[[#This Row],[MONTH]]&gt;3,YEAR(PUMPING[[#This Row],[DATE]]),YEAR(PUMPING[[#This Row],[DATE]])-1)</f>
        <v>2015</v>
      </c>
      <c r="L97" s="32" t="str">
        <f>IF(PUMPING[[#This Row],[MONTH]]&lt;4,"Q4",IF(PUMPING[[#This Row],[MONTH]]&lt;7,"Q1",IF(PUMPING[[#This Row],[MONTH]]&lt;10,"Q2",IF(PUMPING[[#This Row],[MONTH]]&lt;13,"Q3","Q4"))))</f>
        <v>Q1</v>
      </c>
      <c r="M97" s="32" t="str">
        <f>IF(PUMPING[[#This Row],[PRODUCT]]="I/F","I/F",IF(LEFT(PUMPING[[#This Row],[BATCH]],2)="MR","MR",IF(LEFT(PUMPING[[#This Row],[BATCH]],2)="PR","PR",IF(LEFT(PUMPING[[#This Row],[BATCH]],2)="DT","DT","Others"))))</f>
        <v>MR</v>
      </c>
    </row>
    <row r="98" spans="1:13" x14ac:dyDescent="0.25">
      <c r="A98">
        <v>5</v>
      </c>
      <c r="B98" s="1">
        <v>42105</v>
      </c>
      <c r="C98" t="s">
        <v>8</v>
      </c>
      <c r="D98" t="s">
        <v>52</v>
      </c>
      <c r="E98" t="s">
        <v>10</v>
      </c>
      <c r="F98">
        <v>2588</v>
      </c>
      <c r="H98" t="str">
        <f t="shared" si="3"/>
        <v>PN</v>
      </c>
      <c r="I98" t="s">
        <v>149</v>
      </c>
      <c r="J98" s="32">
        <f t="shared" si="2"/>
        <v>4</v>
      </c>
      <c r="K98" s="32">
        <f>IF(PUMPING[[#This Row],[MONTH]]&gt;3,YEAR(PUMPING[[#This Row],[DATE]]),YEAR(PUMPING[[#This Row],[DATE]])-1)</f>
        <v>2015</v>
      </c>
      <c r="L98" s="32" t="str">
        <f>IF(PUMPING[[#This Row],[MONTH]]&lt;4,"Q4",IF(PUMPING[[#This Row],[MONTH]]&lt;7,"Q1",IF(PUMPING[[#This Row],[MONTH]]&lt;10,"Q2",IF(PUMPING[[#This Row],[MONTH]]&lt;13,"Q3","Q4"))))</f>
        <v>Q1</v>
      </c>
      <c r="M98" s="32" t="str">
        <f>IF(PUMPING[[#This Row],[PRODUCT]]="I/F","I/F",IF(LEFT(PUMPING[[#This Row],[BATCH]],2)="MR","MR",IF(LEFT(PUMPING[[#This Row],[BATCH]],2)="PR","PR",IF(LEFT(PUMPING[[#This Row],[BATCH]],2)="DT","DT","Others"))))</f>
        <v>MR</v>
      </c>
    </row>
    <row r="99" spans="1:13" x14ac:dyDescent="0.25">
      <c r="A99">
        <v>1</v>
      </c>
      <c r="B99" s="1">
        <v>42105</v>
      </c>
      <c r="C99" t="s">
        <v>63</v>
      </c>
      <c r="D99" t="s">
        <v>62</v>
      </c>
      <c r="E99" t="s">
        <v>71</v>
      </c>
      <c r="F99">
        <v>3282</v>
      </c>
      <c r="H99" t="str">
        <f t="shared" si="3"/>
        <v>4H</v>
      </c>
      <c r="I99" t="s">
        <v>1530</v>
      </c>
      <c r="J99" s="32">
        <f t="shared" si="2"/>
        <v>4</v>
      </c>
      <c r="K99" s="32">
        <f>IF(PUMPING[[#This Row],[MONTH]]&gt;3,YEAR(PUMPING[[#This Row],[DATE]]),YEAR(PUMPING[[#This Row],[DATE]])-1)</f>
        <v>2015</v>
      </c>
      <c r="L99" s="32" t="str">
        <f>IF(PUMPING[[#This Row],[MONTH]]&lt;4,"Q4",IF(PUMPING[[#This Row],[MONTH]]&lt;7,"Q1",IF(PUMPING[[#This Row],[MONTH]]&lt;10,"Q2",IF(PUMPING[[#This Row],[MONTH]]&lt;13,"Q3","Q4"))))</f>
        <v>Q1</v>
      </c>
      <c r="M99" s="32" t="str">
        <f>IF(PUMPING[[#This Row],[PRODUCT]]="I/F","I/F",IF(LEFT(PUMPING[[#This Row],[BATCH]],2)="MR","MR",IF(LEFT(PUMPING[[#This Row],[BATCH]],2)="PR","PR",IF(LEFT(PUMPING[[#This Row],[BATCH]],2)="DT","DT","Others"))))</f>
        <v>PR</v>
      </c>
    </row>
    <row r="100" spans="1:13" x14ac:dyDescent="0.25">
      <c r="A100">
        <v>1</v>
      </c>
      <c r="B100" s="1">
        <v>42106</v>
      </c>
      <c r="C100" t="s">
        <v>6</v>
      </c>
      <c r="D100" t="s">
        <v>65</v>
      </c>
      <c r="E100">
        <v>205</v>
      </c>
      <c r="F100">
        <v>233</v>
      </c>
      <c r="H100" t="str">
        <f t="shared" si="3"/>
        <v>4M</v>
      </c>
      <c r="I100" t="s">
        <v>1532</v>
      </c>
      <c r="J100" s="32">
        <f t="shared" si="2"/>
        <v>4</v>
      </c>
      <c r="K100" s="32">
        <f>IF(PUMPING[[#This Row],[MONTH]]&gt;3,YEAR(PUMPING[[#This Row],[DATE]]),YEAR(PUMPING[[#This Row],[DATE]])-1)</f>
        <v>2015</v>
      </c>
      <c r="L100" s="32" t="str">
        <f>IF(PUMPING[[#This Row],[MONTH]]&lt;4,"Q4",IF(PUMPING[[#This Row],[MONTH]]&lt;7,"Q1",IF(PUMPING[[#This Row],[MONTH]]&lt;10,"Q2",IF(PUMPING[[#This Row],[MONTH]]&lt;13,"Q3","Q4"))))</f>
        <v>Q1</v>
      </c>
      <c r="M100" s="32" t="str">
        <f>IF(PUMPING[[#This Row],[PRODUCT]]="I/F","I/F",IF(LEFT(PUMPING[[#This Row],[BATCH]],2)="MR","MR",IF(LEFT(PUMPING[[#This Row],[BATCH]],2)="PR","PR",IF(LEFT(PUMPING[[#This Row],[BATCH]],2)="DT","DT","Others"))))</f>
        <v>MR</v>
      </c>
    </row>
    <row r="101" spans="1:13" x14ac:dyDescent="0.25">
      <c r="A101">
        <v>2</v>
      </c>
      <c r="B101" s="1">
        <v>42106</v>
      </c>
      <c r="C101" t="s">
        <v>6</v>
      </c>
      <c r="D101" t="s">
        <v>72</v>
      </c>
      <c r="E101">
        <v>206</v>
      </c>
      <c r="F101">
        <v>3872</v>
      </c>
      <c r="H101" t="str">
        <f t="shared" si="3"/>
        <v>4M</v>
      </c>
      <c r="I101" t="s">
        <v>1532</v>
      </c>
      <c r="J101" s="32">
        <f t="shared" si="2"/>
        <v>4</v>
      </c>
      <c r="K101" s="32">
        <f>IF(PUMPING[[#This Row],[MONTH]]&gt;3,YEAR(PUMPING[[#This Row],[DATE]]),YEAR(PUMPING[[#This Row],[DATE]])-1)</f>
        <v>2015</v>
      </c>
      <c r="L101" s="32" t="str">
        <f>IF(PUMPING[[#This Row],[MONTH]]&lt;4,"Q4",IF(PUMPING[[#This Row],[MONTH]]&lt;7,"Q1",IF(PUMPING[[#This Row],[MONTH]]&lt;10,"Q2",IF(PUMPING[[#This Row],[MONTH]]&lt;13,"Q3","Q4"))))</f>
        <v>Q1</v>
      </c>
      <c r="M101" s="32" t="str">
        <f>IF(PUMPING[[#This Row],[PRODUCT]]="I/F","I/F",IF(LEFT(PUMPING[[#This Row],[BATCH]],2)="MR","MR",IF(LEFT(PUMPING[[#This Row],[BATCH]],2)="PR","PR",IF(LEFT(PUMPING[[#This Row],[BATCH]],2)="DT","DT","Others"))))</f>
        <v>MR</v>
      </c>
    </row>
    <row r="102" spans="1:13" x14ac:dyDescent="0.25">
      <c r="A102">
        <v>3</v>
      </c>
      <c r="B102" s="1">
        <v>42106</v>
      </c>
      <c r="C102" t="s">
        <v>6</v>
      </c>
      <c r="D102" t="s">
        <v>73</v>
      </c>
      <c r="E102">
        <v>123</v>
      </c>
      <c r="F102">
        <v>1987</v>
      </c>
      <c r="H102" t="str">
        <f t="shared" si="3"/>
        <v>PN</v>
      </c>
      <c r="I102" t="s">
        <v>149</v>
      </c>
      <c r="J102" s="32">
        <f t="shared" si="2"/>
        <v>4</v>
      </c>
      <c r="K102" s="32">
        <f>IF(PUMPING[[#This Row],[MONTH]]&gt;3,YEAR(PUMPING[[#This Row],[DATE]]),YEAR(PUMPING[[#This Row],[DATE]])-1)</f>
        <v>2015</v>
      </c>
      <c r="L102" s="32" t="str">
        <f>IF(PUMPING[[#This Row],[MONTH]]&lt;4,"Q4",IF(PUMPING[[#This Row],[MONTH]]&lt;7,"Q1",IF(PUMPING[[#This Row],[MONTH]]&lt;10,"Q2",IF(PUMPING[[#This Row],[MONTH]]&lt;13,"Q3","Q4"))))</f>
        <v>Q1</v>
      </c>
      <c r="M102" s="32" t="str">
        <f>IF(PUMPING[[#This Row],[PRODUCT]]="I/F","I/F",IF(LEFT(PUMPING[[#This Row],[BATCH]],2)="MR","MR",IF(LEFT(PUMPING[[#This Row],[BATCH]],2)="PR","PR",IF(LEFT(PUMPING[[#This Row],[BATCH]],2)="DT","DT","Others"))))</f>
        <v>MR</v>
      </c>
    </row>
    <row r="103" spans="1:13" x14ac:dyDescent="0.25">
      <c r="A103">
        <v>4</v>
      </c>
      <c r="B103" s="1">
        <v>42106</v>
      </c>
      <c r="C103" t="s">
        <v>6</v>
      </c>
      <c r="D103" t="s">
        <v>74</v>
      </c>
      <c r="E103">
        <v>401</v>
      </c>
      <c r="F103">
        <v>150</v>
      </c>
      <c r="H103" t="str">
        <f t="shared" si="3"/>
        <v>NS</v>
      </c>
      <c r="I103" t="s">
        <v>146</v>
      </c>
      <c r="J103" s="32">
        <f t="shared" si="2"/>
        <v>4</v>
      </c>
      <c r="K103" s="32">
        <f>IF(PUMPING[[#This Row],[MONTH]]&gt;3,YEAR(PUMPING[[#This Row],[DATE]]),YEAR(PUMPING[[#This Row],[DATE]])-1)</f>
        <v>2015</v>
      </c>
      <c r="L103" s="32" t="str">
        <f>IF(PUMPING[[#This Row],[MONTH]]&lt;4,"Q4",IF(PUMPING[[#This Row],[MONTH]]&lt;7,"Q1",IF(PUMPING[[#This Row],[MONTH]]&lt;10,"Q2",IF(PUMPING[[#This Row],[MONTH]]&lt;13,"Q3","Q4"))))</f>
        <v>Q1</v>
      </c>
      <c r="M103" s="32" t="str">
        <f>IF(PUMPING[[#This Row],[PRODUCT]]="I/F","I/F",IF(LEFT(PUMPING[[#This Row],[BATCH]],2)="MR","MR",IF(LEFT(PUMPING[[#This Row],[BATCH]],2)="PR","PR",IF(LEFT(PUMPING[[#This Row],[BATCH]],2)="DT","DT","Others"))))</f>
        <v>MR</v>
      </c>
    </row>
    <row r="104" spans="1:13" x14ac:dyDescent="0.25">
      <c r="A104">
        <v>5</v>
      </c>
      <c r="B104" s="1">
        <v>42106</v>
      </c>
      <c r="C104" t="s">
        <v>6</v>
      </c>
      <c r="D104" t="s">
        <v>75</v>
      </c>
      <c r="E104">
        <v>351</v>
      </c>
      <c r="F104">
        <v>150</v>
      </c>
      <c r="H104" t="str">
        <f t="shared" si="3"/>
        <v>PC</v>
      </c>
      <c r="I104" t="s">
        <v>146</v>
      </c>
      <c r="J104" s="32">
        <f t="shared" si="2"/>
        <v>4</v>
      </c>
      <c r="K104" s="32">
        <f>IF(PUMPING[[#This Row],[MONTH]]&gt;3,YEAR(PUMPING[[#This Row],[DATE]]),YEAR(PUMPING[[#This Row],[DATE]])-1)</f>
        <v>2015</v>
      </c>
      <c r="L104" s="32" t="str">
        <f>IF(PUMPING[[#This Row],[MONTH]]&lt;4,"Q4",IF(PUMPING[[#This Row],[MONTH]]&lt;7,"Q1",IF(PUMPING[[#This Row],[MONTH]]&lt;10,"Q2",IF(PUMPING[[#This Row],[MONTH]]&lt;13,"Q3","Q4"))))</f>
        <v>Q1</v>
      </c>
      <c r="M104" s="32" t="str">
        <f>IF(PUMPING[[#This Row],[PRODUCT]]="I/F","I/F",IF(LEFT(PUMPING[[#This Row],[BATCH]],2)="MR","MR",IF(LEFT(PUMPING[[#This Row],[BATCH]],2)="PR","PR",IF(LEFT(PUMPING[[#This Row],[BATCH]],2)="DT","DT","Others"))))</f>
        <v>MR</v>
      </c>
    </row>
    <row r="105" spans="1:13" x14ac:dyDescent="0.25">
      <c r="A105">
        <v>6</v>
      </c>
      <c r="B105" s="1">
        <v>42106</v>
      </c>
      <c r="C105" t="s">
        <v>6</v>
      </c>
      <c r="D105" t="s">
        <v>76</v>
      </c>
      <c r="E105">
        <v>504</v>
      </c>
      <c r="F105">
        <v>1967</v>
      </c>
      <c r="H105" t="str">
        <f t="shared" si="3"/>
        <v>4H</v>
      </c>
      <c r="I105" t="s">
        <v>1530</v>
      </c>
      <c r="J105" s="32">
        <f t="shared" si="2"/>
        <v>4</v>
      </c>
      <c r="K105" s="32">
        <f>IF(PUMPING[[#This Row],[MONTH]]&gt;3,YEAR(PUMPING[[#This Row],[DATE]]),YEAR(PUMPING[[#This Row],[DATE]])-1)</f>
        <v>2015</v>
      </c>
      <c r="L105" s="32" t="str">
        <f>IF(PUMPING[[#This Row],[MONTH]]&lt;4,"Q4",IF(PUMPING[[#This Row],[MONTH]]&lt;7,"Q1",IF(PUMPING[[#This Row],[MONTH]]&lt;10,"Q2",IF(PUMPING[[#This Row],[MONTH]]&lt;13,"Q3","Q4"))))</f>
        <v>Q1</v>
      </c>
      <c r="M105" s="32" t="str">
        <f>IF(PUMPING[[#This Row],[PRODUCT]]="I/F","I/F",IF(LEFT(PUMPING[[#This Row],[BATCH]],2)="MR","MR",IF(LEFT(PUMPING[[#This Row],[BATCH]],2)="PR","PR",IF(LEFT(PUMPING[[#This Row],[BATCH]],2)="DT","DT","Others"))))</f>
        <v>MR</v>
      </c>
    </row>
    <row r="106" spans="1:13" x14ac:dyDescent="0.25">
      <c r="A106">
        <v>1</v>
      </c>
      <c r="B106" s="1">
        <v>42106</v>
      </c>
      <c r="C106" t="s">
        <v>20</v>
      </c>
      <c r="D106" t="s">
        <v>70</v>
      </c>
      <c r="E106">
        <v>31</v>
      </c>
      <c r="F106">
        <v>8081</v>
      </c>
      <c r="H106" t="str">
        <f t="shared" si="3"/>
        <v>A2</v>
      </c>
      <c r="I106" t="s">
        <v>143</v>
      </c>
      <c r="J106" s="32">
        <f t="shared" si="2"/>
        <v>4</v>
      </c>
      <c r="K106" s="32">
        <f>IF(PUMPING[[#This Row],[MONTH]]&gt;3,YEAR(PUMPING[[#This Row],[DATE]]),YEAR(PUMPING[[#This Row],[DATE]])-1)</f>
        <v>2015</v>
      </c>
      <c r="L106" s="32" t="str">
        <f>IF(PUMPING[[#This Row],[MONTH]]&lt;4,"Q4",IF(PUMPING[[#This Row],[MONTH]]&lt;7,"Q1",IF(PUMPING[[#This Row],[MONTH]]&lt;10,"Q2",IF(PUMPING[[#This Row],[MONTH]]&lt;13,"Q3","Q4"))))</f>
        <v>Q1</v>
      </c>
      <c r="M106" s="32" t="str">
        <f>IF(PUMPING[[#This Row],[PRODUCT]]="I/F","I/F",IF(LEFT(PUMPING[[#This Row],[BATCH]],2)="MR","MR",IF(LEFT(PUMPING[[#This Row],[BATCH]],2)="PR","PR",IF(LEFT(PUMPING[[#This Row],[BATCH]],2)="DT","DT","Others"))))</f>
        <v>PR</v>
      </c>
    </row>
    <row r="107" spans="1:13" x14ac:dyDescent="0.25">
      <c r="A107">
        <v>2</v>
      </c>
      <c r="B107" s="1">
        <v>42106</v>
      </c>
      <c r="C107" t="s">
        <v>20</v>
      </c>
      <c r="D107" t="s">
        <v>77</v>
      </c>
      <c r="E107">
        <v>32</v>
      </c>
      <c r="F107">
        <v>450</v>
      </c>
      <c r="H107" t="str">
        <f t="shared" si="3"/>
        <v>A2</v>
      </c>
      <c r="I107" t="s">
        <v>143</v>
      </c>
      <c r="J107" s="32">
        <f t="shared" si="2"/>
        <v>4</v>
      </c>
      <c r="K107" s="32">
        <f>IF(PUMPING[[#This Row],[MONTH]]&gt;3,YEAR(PUMPING[[#This Row],[DATE]]),YEAR(PUMPING[[#This Row],[DATE]])-1)</f>
        <v>2015</v>
      </c>
      <c r="L107" s="32" t="str">
        <f>IF(PUMPING[[#This Row],[MONTH]]&lt;4,"Q4",IF(PUMPING[[#This Row],[MONTH]]&lt;7,"Q1",IF(PUMPING[[#This Row],[MONTH]]&lt;10,"Q2",IF(PUMPING[[#This Row],[MONTH]]&lt;13,"Q3","Q4"))))</f>
        <v>Q1</v>
      </c>
      <c r="M107" s="32" t="str">
        <f>IF(PUMPING[[#This Row],[PRODUCT]]="I/F","I/F",IF(LEFT(PUMPING[[#This Row],[BATCH]],2)="MR","MR",IF(LEFT(PUMPING[[#This Row],[BATCH]],2)="PR","PR",IF(LEFT(PUMPING[[#This Row],[BATCH]],2)="DT","DT","Others"))))</f>
        <v>PR</v>
      </c>
    </row>
    <row r="108" spans="1:13" x14ac:dyDescent="0.25">
      <c r="A108">
        <v>3</v>
      </c>
      <c r="B108" s="1">
        <v>42106</v>
      </c>
      <c r="C108" t="s">
        <v>20</v>
      </c>
      <c r="D108" t="s">
        <v>78</v>
      </c>
      <c r="E108">
        <v>32</v>
      </c>
      <c r="F108">
        <v>1003</v>
      </c>
      <c r="H108" t="str">
        <f t="shared" si="3"/>
        <v>A2</v>
      </c>
      <c r="I108" t="s">
        <v>143</v>
      </c>
      <c r="J108" s="32">
        <f t="shared" si="2"/>
        <v>4</v>
      </c>
      <c r="K108" s="32">
        <f>IF(PUMPING[[#This Row],[MONTH]]&gt;3,YEAR(PUMPING[[#This Row],[DATE]]),YEAR(PUMPING[[#This Row],[DATE]])-1)</f>
        <v>2015</v>
      </c>
      <c r="L108" s="32" t="str">
        <f>IF(PUMPING[[#This Row],[MONTH]]&lt;4,"Q4",IF(PUMPING[[#This Row],[MONTH]]&lt;7,"Q1",IF(PUMPING[[#This Row],[MONTH]]&lt;10,"Q2",IF(PUMPING[[#This Row],[MONTH]]&lt;13,"Q3","Q4"))))</f>
        <v>Q1</v>
      </c>
      <c r="M108" s="32" t="str">
        <f>IF(PUMPING[[#This Row],[PRODUCT]]="I/F","I/F",IF(LEFT(PUMPING[[#This Row],[BATCH]],2)="MR","MR",IF(LEFT(PUMPING[[#This Row],[BATCH]],2)="PR","PR",IF(LEFT(PUMPING[[#This Row],[BATCH]],2)="DT","DT","Others"))))</f>
        <v>PR</v>
      </c>
    </row>
    <row r="109" spans="1:13" x14ac:dyDescent="0.25">
      <c r="A109">
        <v>1</v>
      </c>
      <c r="B109" s="1">
        <v>42106</v>
      </c>
      <c r="C109" t="s">
        <v>8</v>
      </c>
      <c r="D109" t="s">
        <v>52</v>
      </c>
      <c r="E109" t="s">
        <v>58</v>
      </c>
      <c r="F109">
        <v>1185</v>
      </c>
      <c r="H109" t="str">
        <f t="shared" si="3"/>
        <v>PN</v>
      </c>
      <c r="I109" t="s">
        <v>149</v>
      </c>
      <c r="J109" s="32">
        <f t="shared" si="2"/>
        <v>4</v>
      </c>
      <c r="K109" s="32">
        <f>IF(PUMPING[[#This Row],[MONTH]]&gt;3,YEAR(PUMPING[[#This Row],[DATE]]),YEAR(PUMPING[[#This Row],[DATE]])-1)</f>
        <v>2015</v>
      </c>
      <c r="L109" s="32" t="str">
        <f>IF(PUMPING[[#This Row],[MONTH]]&lt;4,"Q4",IF(PUMPING[[#This Row],[MONTH]]&lt;7,"Q1",IF(PUMPING[[#This Row],[MONTH]]&lt;10,"Q2",IF(PUMPING[[#This Row],[MONTH]]&lt;13,"Q3","Q4"))))</f>
        <v>Q1</v>
      </c>
      <c r="M109" s="32" t="str">
        <f>IF(PUMPING[[#This Row],[PRODUCT]]="I/F","I/F",IF(LEFT(PUMPING[[#This Row],[BATCH]],2)="MR","MR",IF(LEFT(PUMPING[[#This Row],[BATCH]],2)="PR","PR",IF(LEFT(PUMPING[[#This Row],[BATCH]],2)="DT","DT","Others"))))</f>
        <v>MR</v>
      </c>
    </row>
    <row r="110" spans="1:13" x14ac:dyDescent="0.25">
      <c r="A110">
        <v>2</v>
      </c>
      <c r="B110" s="1">
        <v>42106</v>
      </c>
      <c r="C110" t="s">
        <v>8</v>
      </c>
      <c r="D110" t="s">
        <v>59</v>
      </c>
      <c r="E110" t="s">
        <v>58</v>
      </c>
      <c r="F110">
        <v>3356</v>
      </c>
      <c r="H110" t="str">
        <f t="shared" si="3"/>
        <v>PX</v>
      </c>
      <c r="I110" t="s">
        <v>171</v>
      </c>
      <c r="J110" s="32">
        <f t="shared" si="2"/>
        <v>4</v>
      </c>
      <c r="K110" s="32">
        <f>IF(PUMPING[[#This Row],[MONTH]]&gt;3,YEAR(PUMPING[[#This Row],[DATE]]),YEAR(PUMPING[[#This Row],[DATE]])-1)</f>
        <v>2015</v>
      </c>
      <c r="L110" s="32" t="str">
        <f>IF(PUMPING[[#This Row],[MONTH]]&lt;4,"Q4",IF(PUMPING[[#This Row],[MONTH]]&lt;7,"Q1",IF(PUMPING[[#This Row],[MONTH]]&lt;10,"Q2",IF(PUMPING[[#This Row],[MONTH]]&lt;13,"Q3","Q4"))))</f>
        <v>Q1</v>
      </c>
      <c r="M110" s="32" t="str">
        <f>IF(PUMPING[[#This Row],[PRODUCT]]="I/F","I/F",IF(LEFT(PUMPING[[#This Row],[BATCH]],2)="MR","MR",IF(LEFT(PUMPING[[#This Row],[BATCH]],2)="PR","PR",IF(LEFT(PUMPING[[#This Row],[BATCH]],2)="DT","DT","Others"))))</f>
        <v>MR</v>
      </c>
    </row>
    <row r="111" spans="1:13" x14ac:dyDescent="0.25">
      <c r="A111">
        <v>3</v>
      </c>
      <c r="B111" s="1">
        <v>42106</v>
      </c>
      <c r="C111" t="s">
        <v>8</v>
      </c>
      <c r="D111" t="s">
        <v>60</v>
      </c>
      <c r="E111" t="s">
        <v>58</v>
      </c>
      <c r="F111">
        <v>1707</v>
      </c>
      <c r="H111" t="str">
        <f t="shared" si="3"/>
        <v>PN</v>
      </c>
      <c r="I111" t="s">
        <v>149</v>
      </c>
      <c r="J111" s="32">
        <f t="shared" si="2"/>
        <v>4</v>
      </c>
      <c r="K111" s="32">
        <f>IF(PUMPING[[#This Row],[MONTH]]&gt;3,YEAR(PUMPING[[#This Row],[DATE]]),YEAR(PUMPING[[#This Row],[DATE]])-1)</f>
        <v>2015</v>
      </c>
      <c r="L111" s="32" t="str">
        <f>IF(PUMPING[[#This Row],[MONTH]]&lt;4,"Q4",IF(PUMPING[[#This Row],[MONTH]]&lt;7,"Q1",IF(PUMPING[[#This Row],[MONTH]]&lt;10,"Q2",IF(PUMPING[[#This Row],[MONTH]]&lt;13,"Q3","Q4"))))</f>
        <v>Q1</v>
      </c>
      <c r="M111" s="32" t="str">
        <f>IF(PUMPING[[#This Row],[PRODUCT]]="I/F","I/F",IF(LEFT(PUMPING[[#This Row],[BATCH]],2)="MR","MR",IF(LEFT(PUMPING[[#This Row],[BATCH]],2)="PR","PR",IF(LEFT(PUMPING[[#This Row],[BATCH]],2)="DT","DT","Others"))))</f>
        <v>MR</v>
      </c>
    </row>
    <row r="112" spans="1:13" x14ac:dyDescent="0.25">
      <c r="A112">
        <v>1</v>
      </c>
      <c r="B112" s="1">
        <v>42106</v>
      </c>
      <c r="C112" t="s">
        <v>63</v>
      </c>
      <c r="D112" t="s">
        <v>62</v>
      </c>
      <c r="E112" t="s">
        <v>71</v>
      </c>
      <c r="F112">
        <v>575</v>
      </c>
      <c r="H112" t="str">
        <f t="shared" si="3"/>
        <v>4H</v>
      </c>
      <c r="I112" t="s">
        <v>1530</v>
      </c>
      <c r="J112" s="32">
        <f t="shared" si="2"/>
        <v>4</v>
      </c>
      <c r="K112" s="32">
        <f>IF(PUMPING[[#This Row],[MONTH]]&gt;3,YEAR(PUMPING[[#This Row],[DATE]]),YEAR(PUMPING[[#This Row],[DATE]])-1)</f>
        <v>2015</v>
      </c>
      <c r="L112" s="32" t="str">
        <f>IF(PUMPING[[#This Row],[MONTH]]&lt;4,"Q4",IF(PUMPING[[#This Row],[MONTH]]&lt;7,"Q1",IF(PUMPING[[#This Row],[MONTH]]&lt;10,"Q2",IF(PUMPING[[#This Row],[MONTH]]&lt;13,"Q3","Q4"))))</f>
        <v>Q1</v>
      </c>
      <c r="M112" s="32" t="str">
        <f>IF(PUMPING[[#This Row],[PRODUCT]]="I/F","I/F",IF(LEFT(PUMPING[[#This Row],[BATCH]],2)="MR","MR",IF(LEFT(PUMPING[[#This Row],[BATCH]],2)="PR","PR",IF(LEFT(PUMPING[[#This Row],[BATCH]],2)="DT","DT","Others"))))</f>
        <v>PR</v>
      </c>
    </row>
    <row r="113" spans="1:13" x14ac:dyDescent="0.25">
      <c r="A113">
        <v>1</v>
      </c>
      <c r="B113" s="1">
        <v>42107</v>
      </c>
      <c r="C113" t="s">
        <v>6</v>
      </c>
      <c r="D113" t="s">
        <v>76</v>
      </c>
      <c r="E113">
        <v>504</v>
      </c>
      <c r="F113">
        <v>9987</v>
      </c>
      <c r="H113" t="str">
        <f t="shared" si="3"/>
        <v>4H</v>
      </c>
      <c r="I113" t="s">
        <v>1530</v>
      </c>
      <c r="J113" s="32">
        <f t="shared" si="2"/>
        <v>4</v>
      </c>
      <c r="K113" s="32">
        <f>IF(PUMPING[[#This Row],[MONTH]]&gt;3,YEAR(PUMPING[[#This Row],[DATE]]),YEAR(PUMPING[[#This Row],[DATE]])-1)</f>
        <v>2015</v>
      </c>
      <c r="L113" s="32" t="str">
        <f>IF(PUMPING[[#This Row],[MONTH]]&lt;4,"Q4",IF(PUMPING[[#This Row],[MONTH]]&lt;7,"Q1",IF(PUMPING[[#This Row],[MONTH]]&lt;10,"Q2",IF(PUMPING[[#This Row],[MONTH]]&lt;13,"Q3","Q4"))))</f>
        <v>Q1</v>
      </c>
      <c r="M113" s="32" t="str">
        <f>IF(PUMPING[[#This Row],[PRODUCT]]="I/F","I/F",IF(LEFT(PUMPING[[#This Row],[BATCH]],2)="MR","MR",IF(LEFT(PUMPING[[#This Row],[BATCH]],2)="PR","PR",IF(LEFT(PUMPING[[#This Row],[BATCH]],2)="DT","DT","Others"))))</f>
        <v>MR</v>
      </c>
    </row>
    <row r="114" spans="1:13" x14ac:dyDescent="0.25">
      <c r="A114">
        <v>1</v>
      </c>
      <c r="B114" s="1">
        <v>42107</v>
      </c>
      <c r="C114" t="s">
        <v>20</v>
      </c>
      <c r="D114" t="s">
        <v>78</v>
      </c>
      <c r="E114">
        <v>32</v>
      </c>
      <c r="F114">
        <v>8660</v>
      </c>
      <c r="H114" t="str">
        <f t="shared" si="3"/>
        <v>A2</v>
      </c>
      <c r="I114" t="s">
        <v>143</v>
      </c>
      <c r="J114" s="32">
        <f t="shared" si="2"/>
        <v>4</v>
      </c>
      <c r="K114" s="32">
        <f>IF(PUMPING[[#This Row],[MONTH]]&gt;3,YEAR(PUMPING[[#This Row],[DATE]]),YEAR(PUMPING[[#This Row],[DATE]])-1)</f>
        <v>2015</v>
      </c>
      <c r="L114" s="32" t="str">
        <f>IF(PUMPING[[#This Row],[MONTH]]&lt;4,"Q4",IF(PUMPING[[#This Row],[MONTH]]&lt;7,"Q1",IF(PUMPING[[#This Row],[MONTH]]&lt;10,"Q2",IF(PUMPING[[#This Row],[MONTH]]&lt;13,"Q3","Q4"))))</f>
        <v>Q1</v>
      </c>
      <c r="M114" s="32" t="str">
        <f>IF(PUMPING[[#This Row],[PRODUCT]]="I/F","I/F",IF(LEFT(PUMPING[[#This Row],[BATCH]],2)="MR","MR",IF(LEFT(PUMPING[[#This Row],[BATCH]],2)="PR","PR",IF(LEFT(PUMPING[[#This Row],[BATCH]],2)="DT","DT","Others"))))</f>
        <v>PR</v>
      </c>
    </row>
    <row r="115" spans="1:13" x14ac:dyDescent="0.25">
      <c r="A115">
        <v>2</v>
      </c>
      <c r="B115" s="1">
        <v>42107</v>
      </c>
      <c r="C115" t="s">
        <v>20</v>
      </c>
      <c r="D115" t="s">
        <v>79</v>
      </c>
      <c r="E115">
        <v>35</v>
      </c>
      <c r="F115">
        <v>450</v>
      </c>
      <c r="H115" t="str">
        <f t="shared" si="3"/>
        <v>A2</v>
      </c>
      <c r="I115" t="s">
        <v>143</v>
      </c>
      <c r="J115" s="32">
        <f t="shared" si="2"/>
        <v>4</v>
      </c>
      <c r="K115" s="32">
        <f>IF(PUMPING[[#This Row],[MONTH]]&gt;3,YEAR(PUMPING[[#This Row],[DATE]]),YEAR(PUMPING[[#This Row],[DATE]])-1)</f>
        <v>2015</v>
      </c>
      <c r="L115" s="32" t="str">
        <f>IF(PUMPING[[#This Row],[MONTH]]&lt;4,"Q4",IF(PUMPING[[#This Row],[MONTH]]&lt;7,"Q1",IF(PUMPING[[#This Row],[MONTH]]&lt;10,"Q2",IF(PUMPING[[#This Row],[MONTH]]&lt;13,"Q3","Q4"))))</f>
        <v>Q1</v>
      </c>
      <c r="M115" s="32" t="str">
        <f>IF(PUMPING[[#This Row],[PRODUCT]]="I/F","I/F",IF(LEFT(PUMPING[[#This Row],[BATCH]],2)="MR","MR",IF(LEFT(PUMPING[[#This Row],[BATCH]],2)="PR","PR",IF(LEFT(PUMPING[[#This Row],[BATCH]],2)="DT","DT","Others"))))</f>
        <v>PR</v>
      </c>
    </row>
    <row r="116" spans="1:13" x14ac:dyDescent="0.25">
      <c r="A116">
        <v>3</v>
      </c>
      <c r="B116" s="1">
        <v>42107</v>
      </c>
      <c r="C116" t="s">
        <v>20</v>
      </c>
      <c r="D116" t="s">
        <v>80</v>
      </c>
      <c r="E116">
        <v>35</v>
      </c>
      <c r="F116">
        <v>2575</v>
      </c>
      <c r="H116" t="str">
        <f t="shared" si="3"/>
        <v>A3</v>
      </c>
      <c r="I116" t="s">
        <v>143</v>
      </c>
      <c r="J116" s="32">
        <f t="shared" si="2"/>
        <v>4</v>
      </c>
      <c r="K116" s="32">
        <f>IF(PUMPING[[#This Row],[MONTH]]&gt;3,YEAR(PUMPING[[#This Row],[DATE]]),YEAR(PUMPING[[#This Row],[DATE]])-1)</f>
        <v>2015</v>
      </c>
      <c r="L116" s="32" t="str">
        <f>IF(PUMPING[[#This Row],[MONTH]]&lt;4,"Q4",IF(PUMPING[[#This Row],[MONTH]]&lt;7,"Q1",IF(PUMPING[[#This Row],[MONTH]]&lt;10,"Q2",IF(PUMPING[[#This Row],[MONTH]]&lt;13,"Q3","Q4"))))</f>
        <v>Q1</v>
      </c>
      <c r="M116" s="32" t="str">
        <f>IF(PUMPING[[#This Row],[PRODUCT]]="I/F","I/F",IF(LEFT(PUMPING[[#This Row],[BATCH]],2)="MR","MR",IF(LEFT(PUMPING[[#This Row],[BATCH]],2)="PR","PR",IF(LEFT(PUMPING[[#This Row],[BATCH]],2)="DT","DT","Others"))))</f>
        <v>PR</v>
      </c>
    </row>
    <row r="117" spans="1:13" x14ac:dyDescent="0.25">
      <c r="A117">
        <v>1</v>
      </c>
      <c r="B117" s="1">
        <v>42107</v>
      </c>
      <c r="C117" t="s">
        <v>8</v>
      </c>
      <c r="D117" t="s">
        <v>60</v>
      </c>
      <c r="E117" t="s">
        <v>10</v>
      </c>
      <c r="F117">
        <v>2515</v>
      </c>
      <c r="H117" t="str">
        <f t="shared" si="3"/>
        <v>PN</v>
      </c>
      <c r="I117" t="s">
        <v>149</v>
      </c>
      <c r="J117" s="32">
        <f t="shared" si="2"/>
        <v>4</v>
      </c>
      <c r="K117" s="32">
        <f>IF(PUMPING[[#This Row],[MONTH]]&gt;3,YEAR(PUMPING[[#This Row],[DATE]]),YEAR(PUMPING[[#This Row],[DATE]])-1)</f>
        <v>2015</v>
      </c>
      <c r="L117" s="32" t="str">
        <f>IF(PUMPING[[#This Row],[MONTH]]&lt;4,"Q4",IF(PUMPING[[#This Row],[MONTH]]&lt;7,"Q1",IF(PUMPING[[#This Row],[MONTH]]&lt;10,"Q2",IF(PUMPING[[#This Row],[MONTH]]&lt;13,"Q3","Q4"))))</f>
        <v>Q1</v>
      </c>
      <c r="M117" s="32" t="str">
        <f>IF(PUMPING[[#This Row],[PRODUCT]]="I/F","I/F",IF(LEFT(PUMPING[[#This Row],[BATCH]],2)="MR","MR",IF(LEFT(PUMPING[[#This Row],[BATCH]],2)="PR","PR",IF(LEFT(PUMPING[[#This Row],[BATCH]],2)="DT","DT","Others"))))</f>
        <v>MR</v>
      </c>
    </row>
    <row r="118" spans="1:13" x14ac:dyDescent="0.25">
      <c r="A118">
        <v>1</v>
      </c>
      <c r="B118" s="1">
        <v>42108</v>
      </c>
      <c r="C118" t="s">
        <v>20</v>
      </c>
      <c r="D118" t="s">
        <v>80</v>
      </c>
      <c r="E118">
        <v>35</v>
      </c>
      <c r="F118">
        <v>6252</v>
      </c>
      <c r="H118" t="str">
        <f t="shared" si="3"/>
        <v>A3</v>
      </c>
      <c r="I118" t="s">
        <v>143</v>
      </c>
      <c r="J118" s="32">
        <f t="shared" si="2"/>
        <v>4</v>
      </c>
      <c r="K118" s="32">
        <f>IF(PUMPING[[#This Row],[MONTH]]&gt;3,YEAR(PUMPING[[#This Row],[DATE]]),YEAR(PUMPING[[#This Row],[DATE]])-1)</f>
        <v>2015</v>
      </c>
      <c r="L118" s="32" t="str">
        <f>IF(PUMPING[[#This Row],[MONTH]]&lt;4,"Q4",IF(PUMPING[[#This Row],[MONTH]]&lt;7,"Q1",IF(PUMPING[[#This Row],[MONTH]]&lt;10,"Q2",IF(PUMPING[[#This Row],[MONTH]]&lt;13,"Q3","Q4"))))</f>
        <v>Q1</v>
      </c>
      <c r="M118" s="32" t="str">
        <f>IF(PUMPING[[#This Row],[PRODUCT]]="I/F","I/F",IF(LEFT(PUMPING[[#This Row],[BATCH]],2)="MR","MR",IF(LEFT(PUMPING[[#This Row],[BATCH]],2)="PR","PR",IF(LEFT(PUMPING[[#This Row],[BATCH]],2)="DT","DT","Others"))))</f>
        <v>PR</v>
      </c>
    </row>
    <row r="119" spans="1:13" x14ac:dyDescent="0.25">
      <c r="A119">
        <v>1</v>
      </c>
      <c r="B119" s="1">
        <v>42108</v>
      </c>
      <c r="C119" t="s">
        <v>8</v>
      </c>
      <c r="D119" t="s">
        <v>52</v>
      </c>
      <c r="E119" t="s">
        <v>41</v>
      </c>
      <c r="F119">
        <v>295</v>
      </c>
      <c r="H119" t="str">
        <f t="shared" si="3"/>
        <v>PN</v>
      </c>
      <c r="I119" t="s">
        <v>149</v>
      </c>
      <c r="J119" s="32">
        <f t="shared" si="2"/>
        <v>4</v>
      </c>
      <c r="K119" s="32">
        <f>IF(PUMPING[[#This Row],[MONTH]]&gt;3,YEAR(PUMPING[[#This Row],[DATE]]),YEAR(PUMPING[[#This Row],[DATE]])-1)</f>
        <v>2015</v>
      </c>
      <c r="L119" s="32" t="str">
        <f>IF(PUMPING[[#This Row],[MONTH]]&lt;4,"Q4",IF(PUMPING[[#This Row],[MONTH]]&lt;7,"Q1",IF(PUMPING[[#This Row],[MONTH]]&lt;10,"Q2",IF(PUMPING[[#This Row],[MONTH]]&lt;13,"Q3","Q4"))))</f>
        <v>Q1</v>
      </c>
      <c r="M119" s="32" t="str">
        <f>IF(PUMPING[[#This Row],[PRODUCT]]="I/F","I/F",IF(LEFT(PUMPING[[#This Row],[BATCH]],2)="MR","MR",IF(LEFT(PUMPING[[#This Row],[BATCH]],2)="PR","PR",IF(LEFT(PUMPING[[#This Row],[BATCH]],2)="DT","DT","Others"))))</f>
        <v>MR</v>
      </c>
    </row>
    <row r="120" spans="1:13" x14ac:dyDescent="0.25">
      <c r="A120">
        <v>2</v>
      </c>
      <c r="B120" s="1">
        <v>42108</v>
      </c>
      <c r="C120" t="s">
        <v>8</v>
      </c>
      <c r="D120" t="s">
        <v>60</v>
      </c>
      <c r="E120" t="s">
        <v>41</v>
      </c>
      <c r="F120">
        <v>733</v>
      </c>
      <c r="H120" t="str">
        <f t="shared" si="3"/>
        <v>PN</v>
      </c>
      <c r="I120" t="s">
        <v>149</v>
      </c>
      <c r="J120" s="32">
        <f t="shared" si="2"/>
        <v>4</v>
      </c>
      <c r="K120" s="32">
        <f>IF(PUMPING[[#This Row],[MONTH]]&gt;3,YEAR(PUMPING[[#This Row],[DATE]]),YEAR(PUMPING[[#This Row],[DATE]])-1)</f>
        <v>2015</v>
      </c>
      <c r="L120" s="32" t="str">
        <f>IF(PUMPING[[#This Row],[MONTH]]&lt;4,"Q4",IF(PUMPING[[#This Row],[MONTH]]&lt;7,"Q1",IF(PUMPING[[#This Row],[MONTH]]&lt;10,"Q2",IF(PUMPING[[#This Row],[MONTH]]&lt;13,"Q3","Q4"))))</f>
        <v>Q1</v>
      </c>
      <c r="M120" s="32" t="str">
        <f>IF(PUMPING[[#This Row],[PRODUCT]]="I/F","I/F",IF(LEFT(PUMPING[[#This Row],[BATCH]],2)="MR","MR",IF(LEFT(PUMPING[[#This Row],[BATCH]],2)="PR","PR",IF(LEFT(PUMPING[[#This Row],[BATCH]],2)="DT","DT","Others"))))</f>
        <v>MR</v>
      </c>
    </row>
    <row r="121" spans="1:13" x14ac:dyDescent="0.25">
      <c r="A121">
        <v>1</v>
      </c>
      <c r="B121" s="1">
        <v>42109</v>
      </c>
      <c r="C121" t="s">
        <v>20</v>
      </c>
      <c r="D121" t="s">
        <v>81</v>
      </c>
      <c r="E121">
        <v>34</v>
      </c>
      <c r="F121">
        <v>450</v>
      </c>
      <c r="H121" t="str">
        <f t="shared" si="3"/>
        <v>A3</v>
      </c>
      <c r="I121" t="s">
        <v>143</v>
      </c>
      <c r="J121" s="32">
        <f t="shared" si="2"/>
        <v>4</v>
      </c>
      <c r="K121" s="32">
        <f>IF(PUMPING[[#This Row],[MONTH]]&gt;3,YEAR(PUMPING[[#This Row],[DATE]]),YEAR(PUMPING[[#This Row],[DATE]])-1)</f>
        <v>2015</v>
      </c>
      <c r="L121" s="32" t="str">
        <f>IF(PUMPING[[#This Row],[MONTH]]&lt;4,"Q4",IF(PUMPING[[#This Row],[MONTH]]&lt;7,"Q1",IF(PUMPING[[#This Row],[MONTH]]&lt;10,"Q2",IF(PUMPING[[#This Row],[MONTH]]&lt;13,"Q3","Q4"))))</f>
        <v>Q1</v>
      </c>
      <c r="M121" s="32" t="str">
        <f>IF(PUMPING[[#This Row],[PRODUCT]]="I/F","I/F",IF(LEFT(PUMPING[[#This Row],[BATCH]],2)="MR","MR",IF(LEFT(PUMPING[[#This Row],[BATCH]],2)="PR","PR",IF(LEFT(PUMPING[[#This Row],[BATCH]],2)="DT","DT","Others"))))</f>
        <v>PR</v>
      </c>
    </row>
    <row r="122" spans="1:13" x14ac:dyDescent="0.25">
      <c r="A122">
        <v>2</v>
      </c>
      <c r="B122" s="1">
        <v>42109</v>
      </c>
      <c r="C122" t="s">
        <v>20</v>
      </c>
      <c r="D122" t="s">
        <v>82</v>
      </c>
      <c r="E122">
        <v>34</v>
      </c>
      <c r="F122">
        <v>4134</v>
      </c>
      <c r="H122" t="str">
        <f t="shared" si="3"/>
        <v>A3</v>
      </c>
      <c r="I122" t="s">
        <v>143</v>
      </c>
      <c r="J122" s="32">
        <f t="shared" si="2"/>
        <v>4</v>
      </c>
      <c r="K122" s="32">
        <f>IF(PUMPING[[#This Row],[MONTH]]&gt;3,YEAR(PUMPING[[#This Row],[DATE]]),YEAR(PUMPING[[#This Row],[DATE]])-1)</f>
        <v>2015</v>
      </c>
      <c r="L122" s="32" t="str">
        <f>IF(PUMPING[[#This Row],[MONTH]]&lt;4,"Q4",IF(PUMPING[[#This Row],[MONTH]]&lt;7,"Q1",IF(PUMPING[[#This Row],[MONTH]]&lt;10,"Q2",IF(PUMPING[[#This Row],[MONTH]]&lt;13,"Q3","Q4"))))</f>
        <v>Q1</v>
      </c>
      <c r="M122" s="32" t="str">
        <f>IF(PUMPING[[#This Row],[PRODUCT]]="I/F","I/F",IF(LEFT(PUMPING[[#This Row],[BATCH]],2)="MR","MR",IF(LEFT(PUMPING[[#This Row],[BATCH]],2)="PR","PR",IF(LEFT(PUMPING[[#This Row],[BATCH]],2)="DT","DT","Others"))))</f>
        <v>PR</v>
      </c>
    </row>
    <row r="123" spans="1:13" x14ac:dyDescent="0.25">
      <c r="A123">
        <v>1</v>
      </c>
      <c r="B123" s="1">
        <v>42110</v>
      </c>
      <c r="C123" t="s">
        <v>6</v>
      </c>
      <c r="D123" t="s">
        <v>83</v>
      </c>
      <c r="E123">
        <v>351</v>
      </c>
      <c r="F123">
        <v>156</v>
      </c>
      <c r="H123" t="str">
        <f t="shared" si="3"/>
        <v>PC</v>
      </c>
      <c r="I123" t="s">
        <v>146</v>
      </c>
      <c r="J123" s="32">
        <f t="shared" si="2"/>
        <v>4</v>
      </c>
      <c r="K123" s="32">
        <f>IF(PUMPING[[#This Row],[MONTH]]&gt;3,YEAR(PUMPING[[#This Row],[DATE]]),YEAR(PUMPING[[#This Row],[DATE]])-1)</f>
        <v>2015</v>
      </c>
      <c r="L123" s="32" t="str">
        <f>IF(PUMPING[[#This Row],[MONTH]]&lt;4,"Q4",IF(PUMPING[[#This Row],[MONTH]]&lt;7,"Q1",IF(PUMPING[[#This Row],[MONTH]]&lt;10,"Q2",IF(PUMPING[[#This Row],[MONTH]]&lt;13,"Q3","Q4"))))</f>
        <v>Q1</v>
      </c>
      <c r="M123" s="32" t="str">
        <f>IF(PUMPING[[#This Row],[PRODUCT]]="I/F","I/F",IF(LEFT(PUMPING[[#This Row],[BATCH]],2)="MR","MR",IF(LEFT(PUMPING[[#This Row],[BATCH]],2)="PR","PR",IF(LEFT(PUMPING[[#This Row],[BATCH]],2)="DT","DT","Others"))))</f>
        <v>MR</v>
      </c>
    </row>
    <row r="124" spans="1:13" x14ac:dyDescent="0.25">
      <c r="A124">
        <v>2</v>
      </c>
      <c r="B124" s="1">
        <v>42110</v>
      </c>
      <c r="C124" t="s">
        <v>6</v>
      </c>
      <c r="D124" t="s">
        <v>84</v>
      </c>
      <c r="E124">
        <v>403</v>
      </c>
      <c r="F124">
        <v>159</v>
      </c>
      <c r="H124" t="str">
        <f t="shared" si="3"/>
        <v>NS</v>
      </c>
      <c r="I124" t="s">
        <v>146</v>
      </c>
      <c r="J124" s="32">
        <f t="shared" si="2"/>
        <v>4</v>
      </c>
      <c r="K124" s="32">
        <f>IF(PUMPING[[#This Row],[MONTH]]&gt;3,YEAR(PUMPING[[#This Row],[DATE]]),YEAR(PUMPING[[#This Row],[DATE]])-1)</f>
        <v>2015</v>
      </c>
      <c r="L124" s="32" t="str">
        <f>IF(PUMPING[[#This Row],[MONTH]]&lt;4,"Q4",IF(PUMPING[[#This Row],[MONTH]]&lt;7,"Q1",IF(PUMPING[[#This Row],[MONTH]]&lt;10,"Q2",IF(PUMPING[[#This Row],[MONTH]]&lt;13,"Q3","Q4"))))</f>
        <v>Q1</v>
      </c>
      <c r="M124" s="32" t="str">
        <f>IF(PUMPING[[#This Row],[PRODUCT]]="I/F","I/F",IF(LEFT(PUMPING[[#This Row],[BATCH]],2)="MR","MR",IF(LEFT(PUMPING[[#This Row],[BATCH]],2)="PR","PR",IF(LEFT(PUMPING[[#This Row],[BATCH]],2)="DT","DT","Others"))))</f>
        <v>MR</v>
      </c>
    </row>
    <row r="125" spans="1:13" x14ac:dyDescent="0.25">
      <c r="A125">
        <v>3</v>
      </c>
      <c r="B125" s="1">
        <v>42110</v>
      </c>
      <c r="C125" t="s">
        <v>6</v>
      </c>
      <c r="D125" t="s">
        <v>85</v>
      </c>
      <c r="E125">
        <v>124</v>
      </c>
      <c r="F125">
        <v>4162</v>
      </c>
      <c r="H125" t="str">
        <f t="shared" si="3"/>
        <v>PN</v>
      </c>
      <c r="I125" t="s">
        <v>149</v>
      </c>
      <c r="J125" s="32">
        <f t="shared" si="2"/>
        <v>4</v>
      </c>
      <c r="K125" s="32">
        <f>IF(PUMPING[[#This Row],[MONTH]]&gt;3,YEAR(PUMPING[[#This Row],[DATE]]),YEAR(PUMPING[[#This Row],[DATE]])-1)</f>
        <v>2015</v>
      </c>
      <c r="L125" s="32" t="str">
        <f>IF(PUMPING[[#This Row],[MONTH]]&lt;4,"Q4",IF(PUMPING[[#This Row],[MONTH]]&lt;7,"Q1",IF(PUMPING[[#This Row],[MONTH]]&lt;10,"Q2",IF(PUMPING[[#This Row],[MONTH]]&lt;13,"Q3","Q4"))))</f>
        <v>Q1</v>
      </c>
      <c r="M125" s="32" t="str">
        <f>IF(PUMPING[[#This Row],[PRODUCT]]="I/F","I/F",IF(LEFT(PUMPING[[#This Row],[BATCH]],2)="MR","MR",IF(LEFT(PUMPING[[#This Row],[BATCH]],2)="PR","PR",IF(LEFT(PUMPING[[#This Row],[BATCH]],2)="DT","DT","Others"))))</f>
        <v>MR</v>
      </c>
    </row>
    <row r="126" spans="1:13" x14ac:dyDescent="0.25">
      <c r="A126">
        <v>1</v>
      </c>
      <c r="B126" s="1">
        <v>42110</v>
      </c>
      <c r="C126" t="s">
        <v>20</v>
      </c>
      <c r="D126" t="s">
        <v>82</v>
      </c>
      <c r="E126">
        <v>34</v>
      </c>
      <c r="F126">
        <v>416</v>
      </c>
      <c r="H126" t="str">
        <f t="shared" si="3"/>
        <v>A3</v>
      </c>
      <c r="I126" t="s">
        <v>143</v>
      </c>
      <c r="J126" s="32">
        <f t="shared" si="2"/>
        <v>4</v>
      </c>
      <c r="K126" s="32">
        <f>IF(PUMPING[[#This Row],[MONTH]]&gt;3,YEAR(PUMPING[[#This Row],[DATE]]),YEAR(PUMPING[[#This Row],[DATE]])-1)</f>
        <v>2015</v>
      </c>
      <c r="L126" s="32" t="str">
        <f>IF(PUMPING[[#This Row],[MONTH]]&lt;4,"Q4",IF(PUMPING[[#This Row],[MONTH]]&lt;7,"Q1",IF(PUMPING[[#This Row],[MONTH]]&lt;10,"Q2",IF(PUMPING[[#This Row],[MONTH]]&lt;13,"Q3","Q4"))))</f>
        <v>Q1</v>
      </c>
      <c r="M126" s="32" t="str">
        <f>IF(PUMPING[[#This Row],[PRODUCT]]="I/F","I/F",IF(LEFT(PUMPING[[#This Row],[BATCH]],2)="MR","MR",IF(LEFT(PUMPING[[#This Row],[BATCH]],2)="PR","PR",IF(LEFT(PUMPING[[#This Row],[BATCH]],2)="DT","DT","Others"))))</f>
        <v>PR</v>
      </c>
    </row>
    <row r="127" spans="1:13" x14ac:dyDescent="0.25">
      <c r="A127">
        <v>2</v>
      </c>
      <c r="B127" s="1">
        <v>42110</v>
      </c>
      <c r="C127" t="s">
        <v>20</v>
      </c>
      <c r="D127" t="s">
        <v>86</v>
      </c>
      <c r="E127">
        <v>54</v>
      </c>
      <c r="F127">
        <v>307</v>
      </c>
      <c r="H127" t="str">
        <f t="shared" si="3"/>
        <v>PC</v>
      </c>
      <c r="I127" t="s">
        <v>146</v>
      </c>
      <c r="J127" s="32">
        <f t="shared" si="2"/>
        <v>4</v>
      </c>
      <c r="K127" s="32">
        <f>IF(PUMPING[[#This Row],[MONTH]]&gt;3,YEAR(PUMPING[[#This Row],[DATE]]),YEAR(PUMPING[[#This Row],[DATE]])-1)</f>
        <v>2015</v>
      </c>
      <c r="L127" s="32" t="str">
        <f>IF(PUMPING[[#This Row],[MONTH]]&lt;4,"Q4",IF(PUMPING[[#This Row],[MONTH]]&lt;7,"Q1",IF(PUMPING[[#This Row],[MONTH]]&lt;10,"Q2",IF(PUMPING[[#This Row],[MONTH]]&lt;13,"Q3","Q4"))))</f>
        <v>Q1</v>
      </c>
      <c r="M127" s="32" t="str">
        <f>IF(PUMPING[[#This Row],[PRODUCT]]="I/F","I/F",IF(LEFT(PUMPING[[#This Row],[BATCH]],2)="MR","MR",IF(LEFT(PUMPING[[#This Row],[BATCH]],2)="PR","PR",IF(LEFT(PUMPING[[#This Row],[BATCH]],2)="DT","DT","Others"))))</f>
        <v>PR</v>
      </c>
    </row>
    <row r="128" spans="1:13" x14ac:dyDescent="0.25">
      <c r="A128">
        <v>3</v>
      </c>
      <c r="B128" s="1">
        <v>42110</v>
      </c>
      <c r="C128" t="s">
        <v>20</v>
      </c>
      <c r="D128" t="s">
        <v>87</v>
      </c>
      <c r="E128">
        <v>5</v>
      </c>
      <c r="F128">
        <v>6687</v>
      </c>
      <c r="H128" t="str">
        <f t="shared" si="3"/>
        <v>4M</v>
      </c>
      <c r="I128" t="s">
        <v>1532</v>
      </c>
      <c r="J128" s="32">
        <f t="shared" si="2"/>
        <v>4</v>
      </c>
      <c r="K128" s="32">
        <f>IF(PUMPING[[#This Row],[MONTH]]&gt;3,YEAR(PUMPING[[#This Row],[DATE]]),YEAR(PUMPING[[#This Row],[DATE]])-1)</f>
        <v>2015</v>
      </c>
      <c r="L128" s="32" t="str">
        <f>IF(PUMPING[[#This Row],[MONTH]]&lt;4,"Q4",IF(PUMPING[[#This Row],[MONTH]]&lt;7,"Q1",IF(PUMPING[[#This Row],[MONTH]]&lt;10,"Q2",IF(PUMPING[[#This Row],[MONTH]]&lt;13,"Q3","Q4"))))</f>
        <v>Q1</v>
      </c>
      <c r="M128" s="32" t="str">
        <f>IF(PUMPING[[#This Row],[PRODUCT]]="I/F","I/F",IF(LEFT(PUMPING[[#This Row],[BATCH]],2)="MR","MR",IF(LEFT(PUMPING[[#This Row],[BATCH]],2)="PR","PR",IF(LEFT(PUMPING[[#This Row],[BATCH]],2)="DT","DT","Others"))))</f>
        <v>PR</v>
      </c>
    </row>
    <row r="129" spans="1:13" x14ac:dyDescent="0.25">
      <c r="A129">
        <v>1</v>
      </c>
      <c r="B129" s="1">
        <v>42110</v>
      </c>
      <c r="C129" t="s">
        <v>8</v>
      </c>
      <c r="D129" t="s">
        <v>73</v>
      </c>
      <c r="E129" t="s">
        <v>10</v>
      </c>
      <c r="F129">
        <v>814</v>
      </c>
      <c r="H129" t="str">
        <f t="shared" si="3"/>
        <v>PN</v>
      </c>
      <c r="I129" t="s">
        <v>149</v>
      </c>
      <c r="J129" s="32">
        <f t="shared" si="2"/>
        <v>4</v>
      </c>
      <c r="K129" s="32">
        <f>IF(PUMPING[[#This Row],[MONTH]]&gt;3,YEAR(PUMPING[[#This Row],[DATE]]),YEAR(PUMPING[[#This Row],[DATE]])-1)</f>
        <v>2015</v>
      </c>
      <c r="L129" s="32" t="str">
        <f>IF(PUMPING[[#This Row],[MONTH]]&lt;4,"Q4",IF(PUMPING[[#This Row],[MONTH]]&lt;7,"Q1",IF(PUMPING[[#This Row],[MONTH]]&lt;10,"Q2",IF(PUMPING[[#This Row],[MONTH]]&lt;13,"Q3","Q4"))))</f>
        <v>Q1</v>
      </c>
      <c r="M129" s="32" t="str">
        <f>IF(PUMPING[[#This Row],[PRODUCT]]="I/F","I/F",IF(LEFT(PUMPING[[#This Row],[BATCH]],2)="MR","MR",IF(LEFT(PUMPING[[#This Row],[BATCH]],2)="PR","PR",IF(LEFT(PUMPING[[#This Row],[BATCH]],2)="DT","DT","Others"))))</f>
        <v>MR</v>
      </c>
    </row>
    <row r="130" spans="1:13" x14ac:dyDescent="0.25">
      <c r="A130">
        <v>1</v>
      </c>
      <c r="B130" s="1">
        <v>42111</v>
      </c>
      <c r="C130" t="s">
        <v>6</v>
      </c>
      <c r="D130" t="s">
        <v>85</v>
      </c>
      <c r="E130">
        <v>124</v>
      </c>
      <c r="F130">
        <v>6846</v>
      </c>
      <c r="H130" t="str">
        <f t="shared" si="3"/>
        <v>PN</v>
      </c>
      <c r="I130" t="s">
        <v>149</v>
      </c>
      <c r="J130" s="32">
        <f t="shared" ref="J130:J193" si="4">MONTH(B130)</f>
        <v>4</v>
      </c>
      <c r="K130" s="32">
        <f>IF(PUMPING[[#This Row],[MONTH]]&gt;3,YEAR(PUMPING[[#This Row],[DATE]]),YEAR(PUMPING[[#This Row],[DATE]])-1)</f>
        <v>2015</v>
      </c>
      <c r="L130" s="32" t="str">
        <f>IF(PUMPING[[#This Row],[MONTH]]&lt;4,"Q4",IF(PUMPING[[#This Row],[MONTH]]&lt;7,"Q1",IF(PUMPING[[#This Row],[MONTH]]&lt;10,"Q2",IF(PUMPING[[#This Row],[MONTH]]&lt;13,"Q3","Q4"))))</f>
        <v>Q1</v>
      </c>
      <c r="M130" s="32" t="str">
        <f>IF(PUMPING[[#This Row],[PRODUCT]]="I/F","I/F",IF(LEFT(PUMPING[[#This Row],[BATCH]],2)="MR","MR",IF(LEFT(PUMPING[[#This Row],[BATCH]],2)="PR","PR",IF(LEFT(PUMPING[[#This Row],[BATCH]],2)="DT","DT","Others"))))</f>
        <v>MR</v>
      </c>
    </row>
    <row r="131" spans="1:13" x14ac:dyDescent="0.25">
      <c r="A131">
        <v>1</v>
      </c>
      <c r="B131" s="1">
        <v>42111</v>
      </c>
      <c r="C131" t="s">
        <v>20</v>
      </c>
      <c r="D131" t="s">
        <v>88</v>
      </c>
      <c r="E131" t="s">
        <v>89</v>
      </c>
      <c r="F131">
        <v>3730</v>
      </c>
      <c r="H131" t="str">
        <f t="shared" ref="H131:H194" si="5">MID(D131,3,2)</f>
        <v>4M</v>
      </c>
      <c r="I131" t="s">
        <v>1532</v>
      </c>
      <c r="J131" s="32">
        <f t="shared" si="4"/>
        <v>4</v>
      </c>
      <c r="K131" s="32">
        <f>IF(PUMPING[[#This Row],[MONTH]]&gt;3,YEAR(PUMPING[[#This Row],[DATE]]),YEAR(PUMPING[[#This Row],[DATE]])-1)</f>
        <v>2015</v>
      </c>
      <c r="L131" s="32" t="str">
        <f>IF(PUMPING[[#This Row],[MONTH]]&lt;4,"Q4",IF(PUMPING[[#This Row],[MONTH]]&lt;7,"Q1",IF(PUMPING[[#This Row],[MONTH]]&lt;10,"Q2",IF(PUMPING[[#This Row],[MONTH]]&lt;13,"Q3","Q4"))))</f>
        <v>Q1</v>
      </c>
      <c r="M131" s="32" t="str">
        <f>IF(PUMPING[[#This Row],[PRODUCT]]="I/F","I/F",IF(LEFT(PUMPING[[#This Row],[BATCH]],2)="MR","MR",IF(LEFT(PUMPING[[#This Row],[BATCH]],2)="PR","PR",IF(LEFT(PUMPING[[#This Row],[BATCH]],2)="DT","DT","Others"))))</f>
        <v>PR</v>
      </c>
    </row>
    <row r="132" spans="1:13" x14ac:dyDescent="0.25">
      <c r="A132">
        <v>2</v>
      </c>
      <c r="B132" s="1">
        <v>42111</v>
      </c>
      <c r="C132" t="s">
        <v>20</v>
      </c>
      <c r="D132" t="s">
        <v>90</v>
      </c>
      <c r="E132">
        <v>26</v>
      </c>
      <c r="F132">
        <v>850</v>
      </c>
      <c r="H132" t="str">
        <f t="shared" si="5"/>
        <v>4M</v>
      </c>
      <c r="I132" t="s">
        <v>1532</v>
      </c>
      <c r="J132" s="32">
        <f t="shared" si="4"/>
        <v>4</v>
      </c>
      <c r="K132" s="32">
        <f>IF(PUMPING[[#This Row],[MONTH]]&gt;3,YEAR(PUMPING[[#This Row],[DATE]]),YEAR(PUMPING[[#This Row],[DATE]])-1)</f>
        <v>2015</v>
      </c>
      <c r="L132" s="32" t="str">
        <f>IF(PUMPING[[#This Row],[MONTH]]&lt;4,"Q4",IF(PUMPING[[#This Row],[MONTH]]&lt;7,"Q1",IF(PUMPING[[#This Row],[MONTH]]&lt;10,"Q2",IF(PUMPING[[#This Row],[MONTH]]&lt;13,"Q3","Q4"))))</f>
        <v>Q1</v>
      </c>
      <c r="M132" s="32" t="str">
        <f>IF(PUMPING[[#This Row],[PRODUCT]]="I/F","I/F",IF(LEFT(PUMPING[[#This Row],[BATCH]],2)="MR","MR",IF(LEFT(PUMPING[[#This Row],[BATCH]],2)="PR","PR",IF(LEFT(PUMPING[[#This Row],[BATCH]],2)="DT","DT","Others"))))</f>
        <v>PR</v>
      </c>
    </row>
    <row r="133" spans="1:13" x14ac:dyDescent="0.25">
      <c r="A133">
        <v>3</v>
      </c>
      <c r="B133" s="1">
        <v>42111</v>
      </c>
      <c r="C133" t="s">
        <v>20</v>
      </c>
      <c r="D133" t="s">
        <v>91</v>
      </c>
      <c r="E133">
        <v>26</v>
      </c>
      <c r="F133">
        <v>2301</v>
      </c>
      <c r="H133" t="str">
        <f t="shared" si="5"/>
        <v>4M</v>
      </c>
      <c r="I133" t="s">
        <v>1532</v>
      </c>
      <c r="J133" s="32">
        <f t="shared" si="4"/>
        <v>4</v>
      </c>
      <c r="K133" s="32">
        <f>IF(PUMPING[[#This Row],[MONTH]]&gt;3,YEAR(PUMPING[[#This Row],[DATE]]),YEAR(PUMPING[[#This Row],[DATE]])-1)</f>
        <v>2015</v>
      </c>
      <c r="L133" s="32" t="str">
        <f>IF(PUMPING[[#This Row],[MONTH]]&lt;4,"Q4",IF(PUMPING[[#This Row],[MONTH]]&lt;7,"Q1",IF(PUMPING[[#This Row],[MONTH]]&lt;10,"Q2",IF(PUMPING[[#This Row],[MONTH]]&lt;13,"Q3","Q4"))))</f>
        <v>Q1</v>
      </c>
      <c r="M133" s="32" t="str">
        <f>IF(PUMPING[[#This Row],[PRODUCT]]="I/F","I/F",IF(LEFT(PUMPING[[#This Row],[BATCH]],2)="MR","MR",IF(LEFT(PUMPING[[#This Row],[BATCH]],2)="PR","PR",IF(LEFT(PUMPING[[#This Row],[BATCH]],2)="DT","DT","Others"))))</f>
        <v>PR</v>
      </c>
    </row>
    <row r="134" spans="1:13" x14ac:dyDescent="0.25">
      <c r="A134">
        <v>4</v>
      </c>
      <c r="B134" s="1">
        <v>42111</v>
      </c>
      <c r="C134" t="s">
        <v>20</v>
      </c>
      <c r="D134" t="s">
        <v>92</v>
      </c>
      <c r="E134">
        <v>24</v>
      </c>
      <c r="F134">
        <v>4264</v>
      </c>
      <c r="H134" t="str">
        <f t="shared" si="5"/>
        <v>4M</v>
      </c>
      <c r="I134" t="s">
        <v>1532</v>
      </c>
      <c r="J134" s="32">
        <f t="shared" si="4"/>
        <v>4</v>
      </c>
      <c r="K134" s="32">
        <f>IF(PUMPING[[#This Row],[MONTH]]&gt;3,YEAR(PUMPING[[#This Row],[DATE]]),YEAR(PUMPING[[#This Row],[DATE]])-1)</f>
        <v>2015</v>
      </c>
      <c r="L134" s="32" t="str">
        <f>IF(PUMPING[[#This Row],[MONTH]]&lt;4,"Q4",IF(PUMPING[[#This Row],[MONTH]]&lt;7,"Q1",IF(PUMPING[[#This Row],[MONTH]]&lt;10,"Q2",IF(PUMPING[[#This Row],[MONTH]]&lt;13,"Q3","Q4"))))</f>
        <v>Q1</v>
      </c>
      <c r="M134" s="32" t="str">
        <f>IF(PUMPING[[#This Row],[PRODUCT]]="I/F","I/F",IF(LEFT(PUMPING[[#This Row],[BATCH]],2)="MR","MR",IF(LEFT(PUMPING[[#This Row],[BATCH]],2)="PR","PR",IF(LEFT(PUMPING[[#This Row],[BATCH]],2)="DT","DT","Others"))))</f>
        <v>PR</v>
      </c>
    </row>
    <row r="135" spans="1:13" x14ac:dyDescent="0.25">
      <c r="A135">
        <v>1</v>
      </c>
      <c r="B135" s="1">
        <v>42111</v>
      </c>
      <c r="C135" t="s">
        <v>8</v>
      </c>
      <c r="D135" t="s">
        <v>73</v>
      </c>
      <c r="E135" t="s">
        <v>10</v>
      </c>
      <c r="F135">
        <v>1063</v>
      </c>
      <c r="H135" t="str">
        <f t="shared" si="5"/>
        <v>PN</v>
      </c>
      <c r="I135" t="s">
        <v>149</v>
      </c>
      <c r="J135" s="32">
        <f t="shared" si="4"/>
        <v>4</v>
      </c>
      <c r="K135" s="32">
        <f>IF(PUMPING[[#This Row],[MONTH]]&gt;3,YEAR(PUMPING[[#This Row],[DATE]]),YEAR(PUMPING[[#This Row],[DATE]])-1)</f>
        <v>2015</v>
      </c>
      <c r="L135" s="32" t="str">
        <f>IF(PUMPING[[#This Row],[MONTH]]&lt;4,"Q4",IF(PUMPING[[#This Row],[MONTH]]&lt;7,"Q1",IF(PUMPING[[#This Row],[MONTH]]&lt;10,"Q2",IF(PUMPING[[#This Row],[MONTH]]&lt;13,"Q3","Q4"))))</f>
        <v>Q1</v>
      </c>
      <c r="M135" s="32" t="str">
        <f>IF(PUMPING[[#This Row],[PRODUCT]]="I/F","I/F",IF(LEFT(PUMPING[[#This Row],[BATCH]],2)="MR","MR",IF(LEFT(PUMPING[[#This Row],[BATCH]],2)="PR","PR",IF(LEFT(PUMPING[[#This Row],[BATCH]],2)="DT","DT","Others"))))</f>
        <v>MR</v>
      </c>
    </row>
    <row r="136" spans="1:13" x14ac:dyDescent="0.25">
      <c r="A136">
        <v>2</v>
      </c>
      <c r="B136" s="1">
        <v>42111</v>
      </c>
      <c r="C136" t="s">
        <v>8</v>
      </c>
      <c r="D136" t="s">
        <v>93</v>
      </c>
      <c r="E136" t="s">
        <v>10</v>
      </c>
      <c r="F136">
        <v>112</v>
      </c>
      <c r="H136" t="str">
        <f t="shared" si="5"/>
        <v>I/</v>
      </c>
      <c r="I136" t="s">
        <v>204</v>
      </c>
      <c r="J136" s="32">
        <f t="shared" si="4"/>
        <v>4</v>
      </c>
      <c r="K136" s="32">
        <f>IF(PUMPING[[#This Row],[MONTH]]&gt;3,YEAR(PUMPING[[#This Row],[DATE]]),YEAR(PUMPING[[#This Row],[DATE]])-1)</f>
        <v>2015</v>
      </c>
      <c r="L136" s="32" t="str">
        <f>IF(PUMPING[[#This Row],[MONTH]]&lt;4,"Q4",IF(PUMPING[[#This Row],[MONTH]]&lt;7,"Q1",IF(PUMPING[[#This Row],[MONTH]]&lt;10,"Q2",IF(PUMPING[[#This Row],[MONTH]]&lt;13,"Q3","Q4"))))</f>
        <v>Q1</v>
      </c>
      <c r="M136" s="32" t="str">
        <f>IF(PUMPING[[#This Row],[PRODUCT]]="I/F","I/F",IF(LEFT(PUMPING[[#This Row],[BATCH]],2)="MR","MR",IF(LEFT(PUMPING[[#This Row],[BATCH]],2)="PR","PR",IF(LEFT(PUMPING[[#This Row],[BATCH]],2)="DT","DT","Others"))))</f>
        <v>I/F</v>
      </c>
    </row>
    <row r="137" spans="1:13" x14ac:dyDescent="0.25">
      <c r="A137">
        <v>3</v>
      </c>
      <c r="B137" s="1">
        <v>42111</v>
      </c>
      <c r="C137" t="s">
        <v>8</v>
      </c>
      <c r="D137" t="s">
        <v>94</v>
      </c>
      <c r="E137">
        <v>16</v>
      </c>
      <c r="F137">
        <v>1718</v>
      </c>
      <c r="H137" t="str">
        <f t="shared" si="5"/>
        <v>SK</v>
      </c>
      <c r="I137" t="s">
        <v>146</v>
      </c>
      <c r="J137" s="32">
        <f t="shared" si="4"/>
        <v>4</v>
      </c>
      <c r="K137" s="32">
        <f>IF(PUMPING[[#This Row],[MONTH]]&gt;3,YEAR(PUMPING[[#This Row],[DATE]]),YEAR(PUMPING[[#This Row],[DATE]])-1)</f>
        <v>2015</v>
      </c>
      <c r="L137" s="32" t="str">
        <f>IF(PUMPING[[#This Row],[MONTH]]&lt;4,"Q4",IF(PUMPING[[#This Row],[MONTH]]&lt;7,"Q1",IF(PUMPING[[#This Row],[MONTH]]&lt;10,"Q2",IF(PUMPING[[#This Row],[MONTH]]&lt;13,"Q3","Q4"))))</f>
        <v>Q1</v>
      </c>
      <c r="M137" s="32" t="str">
        <f>IF(PUMPING[[#This Row],[PRODUCT]]="I/F","I/F",IF(LEFT(PUMPING[[#This Row],[BATCH]],2)="MR","MR",IF(LEFT(PUMPING[[#This Row],[BATCH]],2)="PR","PR",IF(LEFT(PUMPING[[#This Row],[BATCH]],2)="DT","DT","Others"))))</f>
        <v>DT</v>
      </c>
    </row>
    <row r="138" spans="1:13" x14ac:dyDescent="0.25">
      <c r="A138">
        <v>1</v>
      </c>
      <c r="B138" s="1">
        <v>42112</v>
      </c>
      <c r="C138" t="s">
        <v>20</v>
      </c>
      <c r="D138" t="s">
        <v>92</v>
      </c>
      <c r="E138">
        <v>24</v>
      </c>
      <c r="F138">
        <v>199</v>
      </c>
      <c r="H138" t="str">
        <f t="shared" si="5"/>
        <v>4M</v>
      </c>
      <c r="I138" t="s">
        <v>1532</v>
      </c>
      <c r="J138" s="32">
        <f t="shared" si="4"/>
        <v>4</v>
      </c>
      <c r="K138" s="32">
        <f>IF(PUMPING[[#This Row],[MONTH]]&gt;3,YEAR(PUMPING[[#This Row],[DATE]]),YEAR(PUMPING[[#This Row],[DATE]])-1)</f>
        <v>2015</v>
      </c>
      <c r="L138" s="32" t="str">
        <f>IF(PUMPING[[#This Row],[MONTH]]&lt;4,"Q4",IF(PUMPING[[#This Row],[MONTH]]&lt;7,"Q1",IF(PUMPING[[#This Row],[MONTH]]&lt;10,"Q2",IF(PUMPING[[#This Row],[MONTH]]&lt;13,"Q3","Q4"))))</f>
        <v>Q1</v>
      </c>
      <c r="M138" s="32" t="str">
        <f>IF(PUMPING[[#This Row],[PRODUCT]]="I/F","I/F",IF(LEFT(PUMPING[[#This Row],[BATCH]],2)="MR","MR",IF(LEFT(PUMPING[[#This Row],[BATCH]],2)="PR","PR",IF(LEFT(PUMPING[[#This Row],[BATCH]],2)="DT","DT","Others"))))</f>
        <v>PR</v>
      </c>
    </row>
    <row r="139" spans="1:13" x14ac:dyDescent="0.25">
      <c r="A139">
        <v>2</v>
      </c>
      <c r="B139" s="1">
        <v>42112</v>
      </c>
      <c r="C139" t="s">
        <v>20</v>
      </c>
      <c r="D139" t="s">
        <v>95</v>
      </c>
      <c r="E139">
        <v>54</v>
      </c>
      <c r="F139">
        <v>309</v>
      </c>
      <c r="H139" t="str">
        <f t="shared" si="5"/>
        <v>PC</v>
      </c>
      <c r="I139" t="s">
        <v>146</v>
      </c>
      <c r="J139" s="32">
        <f t="shared" si="4"/>
        <v>4</v>
      </c>
      <c r="K139" s="32">
        <f>IF(PUMPING[[#This Row],[MONTH]]&gt;3,YEAR(PUMPING[[#This Row],[DATE]]),YEAR(PUMPING[[#This Row],[DATE]])-1)</f>
        <v>2015</v>
      </c>
      <c r="L139" s="32" t="str">
        <f>IF(PUMPING[[#This Row],[MONTH]]&lt;4,"Q4",IF(PUMPING[[#This Row],[MONTH]]&lt;7,"Q1",IF(PUMPING[[#This Row],[MONTH]]&lt;10,"Q2",IF(PUMPING[[#This Row],[MONTH]]&lt;13,"Q3","Q4"))))</f>
        <v>Q1</v>
      </c>
      <c r="M139" s="32" t="str">
        <f>IF(PUMPING[[#This Row],[PRODUCT]]="I/F","I/F",IF(LEFT(PUMPING[[#This Row],[BATCH]],2)="MR","MR",IF(LEFT(PUMPING[[#This Row],[BATCH]],2)="PR","PR",IF(LEFT(PUMPING[[#This Row],[BATCH]],2)="DT","DT","Others"))))</f>
        <v>PR</v>
      </c>
    </row>
    <row r="140" spans="1:13" x14ac:dyDescent="0.25">
      <c r="A140">
        <v>3</v>
      </c>
      <c r="B140" s="1">
        <v>42112</v>
      </c>
      <c r="C140" t="s">
        <v>20</v>
      </c>
      <c r="D140" t="s">
        <v>96</v>
      </c>
      <c r="E140">
        <v>53</v>
      </c>
      <c r="F140">
        <v>1056</v>
      </c>
      <c r="H140" t="str">
        <f t="shared" si="5"/>
        <v>NS</v>
      </c>
      <c r="I140" t="s">
        <v>146</v>
      </c>
      <c r="J140" s="32">
        <f t="shared" si="4"/>
        <v>4</v>
      </c>
      <c r="K140" s="32">
        <f>IF(PUMPING[[#This Row],[MONTH]]&gt;3,YEAR(PUMPING[[#This Row],[DATE]]),YEAR(PUMPING[[#This Row],[DATE]])-1)</f>
        <v>2015</v>
      </c>
      <c r="L140" s="32" t="str">
        <f>IF(PUMPING[[#This Row],[MONTH]]&lt;4,"Q4",IF(PUMPING[[#This Row],[MONTH]]&lt;7,"Q1",IF(PUMPING[[#This Row],[MONTH]]&lt;10,"Q2",IF(PUMPING[[#This Row],[MONTH]]&lt;13,"Q3","Q4"))))</f>
        <v>Q1</v>
      </c>
      <c r="M140" s="32" t="str">
        <f>IF(PUMPING[[#This Row],[PRODUCT]]="I/F","I/F",IF(LEFT(PUMPING[[#This Row],[BATCH]],2)="MR","MR",IF(LEFT(PUMPING[[#This Row],[BATCH]],2)="PR","PR",IF(LEFT(PUMPING[[#This Row],[BATCH]],2)="DT","DT","Others"))))</f>
        <v>PR</v>
      </c>
    </row>
    <row r="141" spans="1:13" x14ac:dyDescent="0.25">
      <c r="A141">
        <v>4</v>
      </c>
      <c r="B141" s="1">
        <v>42112</v>
      </c>
      <c r="C141" t="s">
        <v>20</v>
      </c>
      <c r="D141" t="s">
        <v>97</v>
      </c>
      <c r="E141">
        <v>31</v>
      </c>
      <c r="F141">
        <v>450</v>
      </c>
      <c r="H141" t="str">
        <f t="shared" si="5"/>
        <v>0S</v>
      </c>
      <c r="I141" t="s">
        <v>146</v>
      </c>
      <c r="J141" s="32">
        <f t="shared" si="4"/>
        <v>4</v>
      </c>
      <c r="K141" s="32">
        <f>IF(PUMPING[[#This Row],[MONTH]]&gt;3,YEAR(PUMPING[[#This Row],[DATE]]),YEAR(PUMPING[[#This Row],[DATE]])-1)</f>
        <v>2015</v>
      </c>
      <c r="L141" s="32" t="str">
        <f>IF(PUMPING[[#This Row],[MONTH]]&lt;4,"Q4",IF(PUMPING[[#This Row],[MONTH]]&lt;7,"Q1",IF(PUMPING[[#This Row],[MONTH]]&lt;10,"Q2",IF(PUMPING[[#This Row],[MONTH]]&lt;13,"Q3","Q4"))))</f>
        <v>Q1</v>
      </c>
      <c r="M141" s="32" t="str">
        <f>IF(PUMPING[[#This Row],[PRODUCT]]="I/F","I/F",IF(LEFT(PUMPING[[#This Row],[BATCH]],2)="MR","MR",IF(LEFT(PUMPING[[#This Row],[BATCH]],2)="PR","PR",IF(LEFT(PUMPING[[#This Row],[BATCH]],2)="DT","DT","Others"))))</f>
        <v>PR</v>
      </c>
    </row>
    <row r="142" spans="1:13" x14ac:dyDescent="0.25">
      <c r="A142">
        <v>5</v>
      </c>
      <c r="B142" s="1">
        <v>42112</v>
      </c>
      <c r="C142" t="s">
        <v>20</v>
      </c>
      <c r="D142" t="s">
        <v>98</v>
      </c>
      <c r="E142">
        <v>31</v>
      </c>
      <c r="F142">
        <v>550</v>
      </c>
      <c r="H142" t="str">
        <f t="shared" si="5"/>
        <v>0S</v>
      </c>
      <c r="I142" t="s">
        <v>146</v>
      </c>
      <c r="J142" s="32">
        <f t="shared" si="4"/>
        <v>4</v>
      </c>
      <c r="K142" s="32">
        <f>IF(PUMPING[[#This Row],[MONTH]]&gt;3,YEAR(PUMPING[[#This Row],[DATE]]),YEAR(PUMPING[[#This Row],[DATE]])-1)</f>
        <v>2015</v>
      </c>
      <c r="L142" s="32" t="str">
        <f>IF(PUMPING[[#This Row],[MONTH]]&lt;4,"Q4",IF(PUMPING[[#This Row],[MONTH]]&lt;7,"Q1",IF(PUMPING[[#This Row],[MONTH]]&lt;10,"Q2",IF(PUMPING[[#This Row],[MONTH]]&lt;13,"Q3","Q4"))))</f>
        <v>Q1</v>
      </c>
      <c r="M142" s="32" t="str">
        <f>IF(PUMPING[[#This Row],[PRODUCT]]="I/F","I/F",IF(LEFT(PUMPING[[#This Row],[BATCH]],2)="MR","MR",IF(LEFT(PUMPING[[#This Row],[BATCH]],2)="PR","PR",IF(LEFT(PUMPING[[#This Row],[BATCH]],2)="DT","DT","Others"))))</f>
        <v>PR</v>
      </c>
    </row>
    <row r="143" spans="1:13" x14ac:dyDescent="0.25">
      <c r="A143">
        <v>6</v>
      </c>
      <c r="B143" s="1">
        <v>42112</v>
      </c>
      <c r="C143" t="s">
        <v>20</v>
      </c>
      <c r="D143" t="s">
        <v>99</v>
      </c>
      <c r="E143">
        <v>31</v>
      </c>
      <c r="F143">
        <v>6094</v>
      </c>
      <c r="H143" t="str">
        <f t="shared" si="5"/>
        <v>A4</v>
      </c>
      <c r="I143" t="s">
        <v>143</v>
      </c>
      <c r="J143" s="32">
        <f t="shared" si="4"/>
        <v>4</v>
      </c>
      <c r="K143" s="32">
        <f>IF(PUMPING[[#This Row],[MONTH]]&gt;3,YEAR(PUMPING[[#This Row],[DATE]]),YEAR(PUMPING[[#This Row],[DATE]])-1)</f>
        <v>2015</v>
      </c>
      <c r="L143" s="32" t="str">
        <f>IF(PUMPING[[#This Row],[MONTH]]&lt;4,"Q4",IF(PUMPING[[#This Row],[MONTH]]&lt;7,"Q1",IF(PUMPING[[#This Row],[MONTH]]&lt;10,"Q2",IF(PUMPING[[#This Row],[MONTH]]&lt;13,"Q3","Q4"))))</f>
        <v>Q1</v>
      </c>
      <c r="M143" s="32" t="str">
        <f>IF(PUMPING[[#This Row],[PRODUCT]]="I/F","I/F",IF(LEFT(PUMPING[[#This Row],[BATCH]],2)="MR","MR",IF(LEFT(PUMPING[[#This Row],[BATCH]],2)="PR","PR",IF(LEFT(PUMPING[[#This Row],[BATCH]],2)="DT","DT","Others"))))</f>
        <v>PR</v>
      </c>
    </row>
    <row r="144" spans="1:13" x14ac:dyDescent="0.25">
      <c r="A144">
        <v>1</v>
      </c>
      <c r="B144" s="1">
        <v>42112</v>
      </c>
      <c r="C144" t="s">
        <v>8</v>
      </c>
      <c r="D144" t="s">
        <v>94</v>
      </c>
      <c r="E144">
        <v>16</v>
      </c>
      <c r="F144">
        <v>3258</v>
      </c>
      <c r="H144" t="str">
        <f t="shared" si="5"/>
        <v>SK</v>
      </c>
      <c r="I144" t="s">
        <v>146</v>
      </c>
      <c r="J144" s="32">
        <f t="shared" si="4"/>
        <v>4</v>
      </c>
      <c r="K144" s="32">
        <f>IF(PUMPING[[#This Row],[MONTH]]&gt;3,YEAR(PUMPING[[#This Row],[DATE]]),YEAR(PUMPING[[#This Row],[DATE]])-1)</f>
        <v>2015</v>
      </c>
      <c r="L144" s="32" t="str">
        <f>IF(PUMPING[[#This Row],[MONTH]]&lt;4,"Q4",IF(PUMPING[[#This Row],[MONTH]]&lt;7,"Q1",IF(PUMPING[[#This Row],[MONTH]]&lt;10,"Q2",IF(PUMPING[[#This Row],[MONTH]]&lt;13,"Q3","Q4"))))</f>
        <v>Q1</v>
      </c>
      <c r="M144" s="32" t="str">
        <f>IF(PUMPING[[#This Row],[PRODUCT]]="I/F","I/F",IF(LEFT(PUMPING[[#This Row],[BATCH]],2)="MR","MR",IF(LEFT(PUMPING[[#This Row],[BATCH]],2)="PR","PR",IF(LEFT(PUMPING[[#This Row],[BATCH]],2)="DT","DT","Others"))))</f>
        <v>DT</v>
      </c>
    </row>
    <row r="145" spans="1:13" x14ac:dyDescent="0.25">
      <c r="A145">
        <v>1</v>
      </c>
      <c r="B145" s="1">
        <v>42113</v>
      </c>
      <c r="C145" t="s">
        <v>6</v>
      </c>
      <c r="D145" t="s">
        <v>100</v>
      </c>
      <c r="E145">
        <v>403</v>
      </c>
      <c r="F145">
        <v>5916</v>
      </c>
      <c r="H145" t="str">
        <f t="shared" si="5"/>
        <v>NS</v>
      </c>
      <c r="I145" t="s">
        <v>146</v>
      </c>
      <c r="J145" s="32">
        <f t="shared" si="4"/>
        <v>4</v>
      </c>
      <c r="K145" s="32">
        <f>IF(PUMPING[[#This Row],[MONTH]]&gt;3,YEAR(PUMPING[[#This Row],[DATE]]),YEAR(PUMPING[[#This Row],[DATE]])-1)</f>
        <v>2015</v>
      </c>
      <c r="L145" s="32" t="str">
        <f>IF(PUMPING[[#This Row],[MONTH]]&lt;4,"Q4",IF(PUMPING[[#This Row],[MONTH]]&lt;7,"Q1",IF(PUMPING[[#This Row],[MONTH]]&lt;10,"Q2",IF(PUMPING[[#This Row],[MONTH]]&lt;13,"Q3","Q4"))))</f>
        <v>Q1</v>
      </c>
      <c r="M145" s="32" t="str">
        <f>IF(PUMPING[[#This Row],[PRODUCT]]="I/F","I/F",IF(LEFT(PUMPING[[#This Row],[BATCH]],2)="MR","MR",IF(LEFT(PUMPING[[#This Row],[BATCH]],2)="PR","PR",IF(LEFT(PUMPING[[#This Row],[BATCH]],2)="DT","DT","Others"))))</f>
        <v>MR</v>
      </c>
    </row>
    <row r="146" spans="1:13" x14ac:dyDescent="0.25">
      <c r="A146">
        <v>2</v>
      </c>
      <c r="B146" s="1">
        <v>42113</v>
      </c>
      <c r="C146" t="s">
        <v>6</v>
      </c>
      <c r="D146" t="s">
        <v>101</v>
      </c>
      <c r="E146">
        <v>402</v>
      </c>
      <c r="F146">
        <v>1085</v>
      </c>
      <c r="H146" t="str">
        <f t="shared" si="5"/>
        <v>NS</v>
      </c>
      <c r="I146" t="s">
        <v>146</v>
      </c>
      <c r="J146" s="32">
        <f t="shared" si="4"/>
        <v>4</v>
      </c>
      <c r="K146" s="32">
        <f>IF(PUMPING[[#This Row],[MONTH]]&gt;3,YEAR(PUMPING[[#This Row],[DATE]]),YEAR(PUMPING[[#This Row],[DATE]])-1)</f>
        <v>2015</v>
      </c>
      <c r="L146" s="32" t="str">
        <f>IF(PUMPING[[#This Row],[MONTH]]&lt;4,"Q4",IF(PUMPING[[#This Row],[MONTH]]&lt;7,"Q1",IF(PUMPING[[#This Row],[MONTH]]&lt;10,"Q2",IF(PUMPING[[#This Row],[MONTH]]&lt;13,"Q3","Q4"))))</f>
        <v>Q1</v>
      </c>
      <c r="M146" s="32" t="str">
        <f>IF(PUMPING[[#This Row],[PRODUCT]]="I/F","I/F",IF(LEFT(PUMPING[[#This Row],[BATCH]],2)="MR","MR",IF(LEFT(PUMPING[[#This Row],[BATCH]],2)="PR","PR",IF(LEFT(PUMPING[[#This Row],[BATCH]],2)="DT","DT","Others"))))</f>
        <v>MR</v>
      </c>
    </row>
    <row r="147" spans="1:13" x14ac:dyDescent="0.25">
      <c r="A147">
        <v>1</v>
      </c>
      <c r="B147" s="1">
        <v>42113</v>
      </c>
      <c r="C147" t="s">
        <v>20</v>
      </c>
      <c r="D147" t="s">
        <v>99</v>
      </c>
      <c r="E147">
        <v>31</v>
      </c>
      <c r="F147">
        <v>2857</v>
      </c>
      <c r="H147" t="str">
        <f t="shared" si="5"/>
        <v>A4</v>
      </c>
      <c r="I147" t="s">
        <v>143</v>
      </c>
      <c r="J147" s="32">
        <f t="shared" si="4"/>
        <v>4</v>
      </c>
      <c r="K147" s="32">
        <f>IF(PUMPING[[#This Row],[MONTH]]&gt;3,YEAR(PUMPING[[#This Row],[DATE]]),YEAR(PUMPING[[#This Row],[DATE]])-1)</f>
        <v>2015</v>
      </c>
      <c r="L147" s="32" t="str">
        <f>IF(PUMPING[[#This Row],[MONTH]]&lt;4,"Q4",IF(PUMPING[[#This Row],[MONTH]]&lt;7,"Q1",IF(PUMPING[[#This Row],[MONTH]]&lt;10,"Q2",IF(PUMPING[[#This Row],[MONTH]]&lt;13,"Q3","Q4"))))</f>
        <v>Q1</v>
      </c>
      <c r="M147" s="32" t="str">
        <f>IF(PUMPING[[#This Row],[PRODUCT]]="I/F","I/F",IF(LEFT(PUMPING[[#This Row],[BATCH]],2)="MR","MR",IF(LEFT(PUMPING[[#This Row],[BATCH]],2)="PR","PR",IF(LEFT(PUMPING[[#This Row],[BATCH]],2)="DT","DT","Others"))))</f>
        <v>PR</v>
      </c>
    </row>
    <row r="148" spans="1:13" x14ac:dyDescent="0.25">
      <c r="A148">
        <v>2</v>
      </c>
      <c r="B148" s="1">
        <v>42113</v>
      </c>
      <c r="C148" t="s">
        <v>20</v>
      </c>
      <c r="D148" t="s">
        <v>102</v>
      </c>
      <c r="E148">
        <v>32</v>
      </c>
      <c r="F148">
        <v>450</v>
      </c>
      <c r="H148" t="str">
        <f t="shared" si="5"/>
        <v>A4</v>
      </c>
      <c r="I148" t="s">
        <v>143</v>
      </c>
      <c r="J148" s="32">
        <f t="shared" si="4"/>
        <v>4</v>
      </c>
      <c r="K148" s="32">
        <f>IF(PUMPING[[#This Row],[MONTH]]&gt;3,YEAR(PUMPING[[#This Row],[DATE]]),YEAR(PUMPING[[#This Row],[DATE]])-1)</f>
        <v>2015</v>
      </c>
      <c r="L148" s="32" t="str">
        <f>IF(PUMPING[[#This Row],[MONTH]]&lt;4,"Q4",IF(PUMPING[[#This Row],[MONTH]]&lt;7,"Q1",IF(PUMPING[[#This Row],[MONTH]]&lt;10,"Q2",IF(PUMPING[[#This Row],[MONTH]]&lt;13,"Q3","Q4"))))</f>
        <v>Q1</v>
      </c>
      <c r="M148" s="32" t="str">
        <f>IF(PUMPING[[#This Row],[PRODUCT]]="I/F","I/F",IF(LEFT(PUMPING[[#This Row],[BATCH]],2)="MR","MR",IF(LEFT(PUMPING[[#This Row],[BATCH]],2)="PR","PR",IF(LEFT(PUMPING[[#This Row],[BATCH]],2)="DT","DT","Others"))))</f>
        <v>PR</v>
      </c>
    </row>
    <row r="149" spans="1:13" x14ac:dyDescent="0.25">
      <c r="A149">
        <v>3</v>
      </c>
      <c r="B149" s="1">
        <v>42113</v>
      </c>
      <c r="C149" t="s">
        <v>20</v>
      </c>
      <c r="D149" t="s">
        <v>103</v>
      </c>
      <c r="E149">
        <v>32</v>
      </c>
      <c r="F149">
        <v>4275</v>
      </c>
      <c r="H149" t="str">
        <f t="shared" si="5"/>
        <v>A4</v>
      </c>
      <c r="I149" t="s">
        <v>143</v>
      </c>
      <c r="J149" s="32">
        <f t="shared" si="4"/>
        <v>4</v>
      </c>
      <c r="K149" s="32">
        <f>IF(PUMPING[[#This Row],[MONTH]]&gt;3,YEAR(PUMPING[[#This Row],[DATE]]),YEAR(PUMPING[[#This Row],[DATE]])-1)</f>
        <v>2015</v>
      </c>
      <c r="L149" s="32" t="str">
        <f>IF(PUMPING[[#This Row],[MONTH]]&lt;4,"Q4",IF(PUMPING[[#This Row],[MONTH]]&lt;7,"Q1",IF(PUMPING[[#This Row],[MONTH]]&lt;10,"Q2",IF(PUMPING[[#This Row],[MONTH]]&lt;13,"Q3","Q4"))))</f>
        <v>Q1</v>
      </c>
      <c r="M149" s="32" t="str">
        <f>IF(PUMPING[[#This Row],[PRODUCT]]="I/F","I/F",IF(LEFT(PUMPING[[#This Row],[BATCH]],2)="MR","MR",IF(LEFT(PUMPING[[#This Row],[BATCH]],2)="PR","PR",IF(LEFT(PUMPING[[#This Row],[BATCH]],2)="DT","DT","Others"))))</f>
        <v>PR</v>
      </c>
    </row>
    <row r="150" spans="1:13" x14ac:dyDescent="0.25">
      <c r="A150">
        <v>1</v>
      </c>
      <c r="B150" s="1">
        <v>42114</v>
      </c>
      <c r="C150" t="s">
        <v>20</v>
      </c>
      <c r="D150" t="s">
        <v>103</v>
      </c>
      <c r="E150">
        <v>35</v>
      </c>
      <c r="F150">
        <v>450</v>
      </c>
      <c r="H150" t="str">
        <f t="shared" si="5"/>
        <v>A4</v>
      </c>
      <c r="I150" t="s">
        <v>143</v>
      </c>
      <c r="J150" s="32">
        <f t="shared" si="4"/>
        <v>4</v>
      </c>
      <c r="K150" s="32">
        <f>IF(PUMPING[[#This Row],[MONTH]]&gt;3,YEAR(PUMPING[[#This Row],[DATE]]),YEAR(PUMPING[[#This Row],[DATE]])-1)</f>
        <v>2015</v>
      </c>
      <c r="L150" s="32" t="str">
        <f>IF(PUMPING[[#This Row],[MONTH]]&lt;4,"Q4",IF(PUMPING[[#This Row],[MONTH]]&lt;7,"Q1",IF(PUMPING[[#This Row],[MONTH]]&lt;10,"Q2",IF(PUMPING[[#This Row],[MONTH]]&lt;13,"Q3","Q4"))))</f>
        <v>Q1</v>
      </c>
      <c r="M150" s="32" t="str">
        <f>IF(PUMPING[[#This Row],[PRODUCT]]="I/F","I/F",IF(LEFT(PUMPING[[#This Row],[BATCH]],2)="MR","MR",IF(LEFT(PUMPING[[#This Row],[BATCH]],2)="PR","PR",IF(LEFT(PUMPING[[#This Row],[BATCH]],2)="DT","DT","Others"))))</f>
        <v>PR</v>
      </c>
    </row>
    <row r="151" spans="1:13" x14ac:dyDescent="0.25">
      <c r="A151">
        <v>2</v>
      </c>
      <c r="B151" s="1">
        <v>42114</v>
      </c>
      <c r="C151" t="s">
        <v>20</v>
      </c>
      <c r="D151" t="s">
        <v>104</v>
      </c>
      <c r="E151">
        <v>32</v>
      </c>
      <c r="F151">
        <v>7495</v>
      </c>
      <c r="H151" t="str">
        <f t="shared" si="5"/>
        <v>A4</v>
      </c>
      <c r="I151" t="s">
        <v>143</v>
      </c>
      <c r="J151" s="32">
        <f t="shared" si="4"/>
        <v>4</v>
      </c>
      <c r="K151" s="32">
        <f>IF(PUMPING[[#This Row],[MONTH]]&gt;3,YEAR(PUMPING[[#This Row],[DATE]]),YEAR(PUMPING[[#This Row],[DATE]])-1)</f>
        <v>2015</v>
      </c>
      <c r="L151" s="32" t="str">
        <f>IF(PUMPING[[#This Row],[MONTH]]&lt;4,"Q4",IF(PUMPING[[#This Row],[MONTH]]&lt;7,"Q1",IF(PUMPING[[#This Row],[MONTH]]&lt;10,"Q2",IF(PUMPING[[#This Row],[MONTH]]&lt;13,"Q3","Q4"))))</f>
        <v>Q1</v>
      </c>
      <c r="M151" s="32" t="str">
        <f>IF(PUMPING[[#This Row],[PRODUCT]]="I/F","I/F",IF(LEFT(PUMPING[[#This Row],[BATCH]],2)="MR","MR",IF(LEFT(PUMPING[[#This Row],[BATCH]],2)="PR","PR",IF(LEFT(PUMPING[[#This Row],[BATCH]],2)="DT","DT","Others"))))</f>
        <v>PR</v>
      </c>
    </row>
    <row r="152" spans="1:13" x14ac:dyDescent="0.25">
      <c r="A152">
        <v>1</v>
      </c>
      <c r="B152" s="1">
        <v>42115</v>
      </c>
      <c r="C152" t="s">
        <v>6</v>
      </c>
      <c r="D152" t="s">
        <v>105</v>
      </c>
      <c r="E152">
        <v>351</v>
      </c>
      <c r="F152">
        <v>150</v>
      </c>
      <c r="H152" t="str">
        <f t="shared" si="5"/>
        <v>PC</v>
      </c>
      <c r="I152" t="s">
        <v>146</v>
      </c>
      <c r="J152" s="32">
        <f t="shared" si="4"/>
        <v>4</v>
      </c>
      <c r="K152" s="32">
        <f>IF(PUMPING[[#This Row],[MONTH]]&gt;3,YEAR(PUMPING[[#This Row],[DATE]]),YEAR(PUMPING[[#This Row],[DATE]])-1)</f>
        <v>2015</v>
      </c>
      <c r="L152" s="32" t="str">
        <f>IF(PUMPING[[#This Row],[MONTH]]&lt;4,"Q4",IF(PUMPING[[#This Row],[MONTH]]&lt;7,"Q1",IF(PUMPING[[#This Row],[MONTH]]&lt;10,"Q2",IF(PUMPING[[#This Row],[MONTH]]&lt;13,"Q3","Q4"))))</f>
        <v>Q1</v>
      </c>
      <c r="M152" s="32" t="str">
        <f>IF(PUMPING[[#This Row],[PRODUCT]]="I/F","I/F",IF(LEFT(PUMPING[[#This Row],[BATCH]],2)="MR","MR",IF(LEFT(PUMPING[[#This Row],[BATCH]],2)="PR","PR",IF(LEFT(PUMPING[[#This Row],[BATCH]],2)="DT","DT","Others"))))</f>
        <v>MR</v>
      </c>
    </row>
    <row r="153" spans="1:13" x14ac:dyDescent="0.25">
      <c r="A153">
        <v>2</v>
      </c>
      <c r="B153" s="1">
        <v>42115</v>
      </c>
      <c r="C153" t="s">
        <v>6</v>
      </c>
      <c r="D153" t="s">
        <v>106</v>
      </c>
      <c r="E153">
        <v>505</v>
      </c>
      <c r="F153">
        <v>6726</v>
      </c>
      <c r="H153" t="str">
        <f t="shared" si="5"/>
        <v>4H</v>
      </c>
      <c r="I153" t="s">
        <v>1530</v>
      </c>
      <c r="J153" s="32">
        <f t="shared" si="4"/>
        <v>4</v>
      </c>
      <c r="K153" s="32">
        <f>IF(PUMPING[[#This Row],[MONTH]]&gt;3,YEAR(PUMPING[[#This Row],[DATE]]),YEAR(PUMPING[[#This Row],[DATE]])-1)</f>
        <v>2015</v>
      </c>
      <c r="L153" s="32" t="str">
        <f>IF(PUMPING[[#This Row],[MONTH]]&lt;4,"Q4",IF(PUMPING[[#This Row],[MONTH]]&lt;7,"Q1",IF(PUMPING[[#This Row],[MONTH]]&lt;10,"Q2",IF(PUMPING[[#This Row],[MONTH]]&lt;13,"Q3","Q4"))))</f>
        <v>Q1</v>
      </c>
      <c r="M153" s="32" t="str">
        <f>IF(PUMPING[[#This Row],[PRODUCT]]="I/F","I/F",IF(LEFT(PUMPING[[#This Row],[BATCH]],2)="MR","MR",IF(LEFT(PUMPING[[#This Row],[BATCH]],2)="PR","PR",IF(LEFT(PUMPING[[#This Row],[BATCH]],2)="DT","DT","Others"))))</f>
        <v>MR</v>
      </c>
    </row>
    <row r="154" spans="1:13" x14ac:dyDescent="0.25">
      <c r="A154">
        <v>1</v>
      </c>
      <c r="B154" s="1">
        <v>42115</v>
      </c>
      <c r="C154" t="s">
        <v>20</v>
      </c>
      <c r="D154" t="s">
        <v>107</v>
      </c>
      <c r="E154">
        <v>34</v>
      </c>
      <c r="F154">
        <v>450</v>
      </c>
      <c r="H154" t="str">
        <f t="shared" si="5"/>
        <v>A4</v>
      </c>
      <c r="I154" t="s">
        <v>143</v>
      </c>
      <c r="J154" s="32">
        <f t="shared" si="4"/>
        <v>4</v>
      </c>
      <c r="K154" s="32">
        <f>IF(PUMPING[[#This Row],[MONTH]]&gt;3,YEAR(PUMPING[[#This Row],[DATE]]),YEAR(PUMPING[[#This Row],[DATE]])-1)</f>
        <v>2015</v>
      </c>
      <c r="L154" s="32" t="str">
        <f>IF(PUMPING[[#This Row],[MONTH]]&lt;4,"Q4",IF(PUMPING[[#This Row],[MONTH]]&lt;7,"Q1",IF(PUMPING[[#This Row],[MONTH]]&lt;10,"Q2",IF(PUMPING[[#This Row],[MONTH]]&lt;13,"Q3","Q4"))))</f>
        <v>Q1</v>
      </c>
      <c r="M154" s="32" t="str">
        <f>IF(PUMPING[[#This Row],[PRODUCT]]="I/F","I/F",IF(LEFT(PUMPING[[#This Row],[BATCH]],2)="MR","MR",IF(LEFT(PUMPING[[#This Row],[BATCH]],2)="PR","PR",IF(LEFT(PUMPING[[#This Row],[BATCH]],2)="DT","DT","Others"))))</f>
        <v>PR</v>
      </c>
    </row>
    <row r="155" spans="1:13" x14ac:dyDescent="0.25">
      <c r="A155">
        <v>2</v>
      </c>
      <c r="B155" s="1">
        <v>42115</v>
      </c>
      <c r="C155" t="s">
        <v>20</v>
      </c>
      <c r="D155" t="s">
        <v>108</v>
      </c>
      <c r="E155">
        <v>34</v>
      </c>
      <c r="F155">
        <v>5428</v>
      </c>
      <c r="H155" t="str">
        <f t="shared" si="5"/>
        <v>A5</v>
      </c>
      <c r="I155" t="s">
        <v>143</v>
      </c>
      <c r="J155" s="32">
        <f t="shared" si="4"/>
        <v>4</v>
      </c>
      <c r="K155" s="32">
        <f>IF(PUMPING[[#This Row],[MONTH]]&gt;3,YEAR(PUMPING[[#This Row],[DATE]]),YEAR(PUMPING[[#This Row],[DATE]])-1)</f>
        <v>2015</v>
      </c>
      <c r="L155" s="32" t="str">
        <f>IF(PUMPING[[#This Row],[MONTH]]&lt;4,"Q4",IF(PUMPING[[#This Row],[MONTH]]&lt;7,"Q1",IF(PUMPING[[#This Row],[MONTH]]&lt;10,"Q2",IF(PUMPING[[#This Row],[MONTH]]&lt;13,"Q3","Q4"))))</f>
        <v>Q1</v>
      </c>
      <c r="M155" s="32" t="str">
        <f>IF(PUMPING[[#This Row],[PRODUCT]]="I/F","I/F",IF(LEFT(PUMPING[[#This Row],[BATCH]],2)="MR","MR",IF(LEFT(PUMPING[[#This Row],[BATCH]],2)="PR","PR",IF(LEFT(PUMPING[[#This Row],[BATCH]],2)="DT","DT","Others"))))</f>
        <v>PR</v>
      </c>
    </row>
    <row r="156" spans="1:13" x14ac:dyDescent="0.25">
      <c r="A156">
        <v>1</v>
      </c>
      <c r="B156" s="1">
        <v>42115</v>
      </c>
      <c r="C156" t="s">
        <v>8</v>
      </c>
      <c r="D156" t="s">
        <v>85</v>
      </c>
      <c r="E156" t="s">
        <v>10</v>
      </c>
      <c r="F156">
        <v>3354</v>
      </c>
      <c r="H156" t="str">
        <f t="shared" si="5"/>
        <v>PN</v>
      </c>
      <c r="I156" t="s">
        <v>149</v>
      </c>
      <c r="J156" s="32">
        <f t="shared" si="4"/>
        <v>4</v>
      </c>
      <c r="K156" s="32">
        <f>IF(PUMPING[[#This Row],[MONTH]]&gt;3,YEAR(PUMPING[[#This Row],[DATE]]),YEAR(PUMPING[[#This Row],[DATE]])-1)</f>
        <v>2015</v>
      </c>
      <c r="L156" s="32" t="str">
        <f>IF(PUMPING[[#This Row],[MONTH]]&lt;4,"Q4",IF(PUMPING[[#This Row],[MONTH]]&lt;7,"Q1",IF(PUMPING[[#This Row],[MONTH]]&lt;10,"Q2",IF(PUMPING[[#This Row],[MONTH]]&lt;13,"Q3","Q4"))))</f>
        <v>Q1</v>
      </c>
      <c r="M156" s="32" t="str">
        <f>IF(PUMPING[[#This Row],[PRODUCT]]="I/F","I/F",IF(LEFT(PUMPING[[#This Row],[BATCH]],2)="MR","MR",IF(LEFT(PUMPING[[#This Row],[BATCH]],2)="PR","PR",IF(LEFT(PUMPING[[#This Row],[BATCH]],2)="DT","DT","Others"))))</f>
        <v>MR</v>
      </c>
    </row>
    <row r="157" spans="1:13" x14ac:dyDescent="0.25">
      <c r="A157">
        <v>1</v>
      </c>
      <c r="B157" s="1">
        <v>42116</v>
      </c>
      <c r="C157" t="s">
        <v>6</v>
      </c>
      <c r="D157" t="s">
        <v>106</v>
      </c>
      <c r="E157">
        <v>505</v>
      </c>
      <c r="F157">
        <v>7274</v>
      </c>
      <c r="H157" t="str">
        <f t="shared" si="5"/>
        <v>4H</v>
      </c>
      <c r="I157" t="s">
        <v>1530</v>
      </c>
      <c r="J157" s="32">
        <f t="shared" si="4"/>
        <v>4</v>
      </c>
      <c r="K157" s="32">
        <f>IF(PUMPING[[#This Row],[MONTH]]&gt;3,YEAR(PUMPING[[#This Row],[DATE]]),YEAR(PUMPING[[#This Row],[DATE]])-1)</f>
        <v>2015</v>
      </c>
      <c r="L157" s="32" t="str">
        <f>IF(PUMPING[[#This Row],[MONTH]]&lt;4,"Q4",IF(PUMPING[[#This Row],[MONTH]]&lt;7,"Q1",IF(PUMPING[[#This Row],[MONTH]]&lt;10,"Q2",IF(PUMPING[[#This Row],[MONTH]]&lt;13,"Q3","Q4"))))</f>
        <v>Q1</v>
      </c>
      <c r="M157" s="32" t="str">
        <f>IF(PUMPING[[#This Row],[PRODUCT]]="I/F","I/F",IF(LEFT(PUMPING[[#This Row],[BATCH]],2)="MR","MR",IF(LEFT(PUMPING[[#This Row],[BATCH]],2)="PR","PR",IF(LEFT(PUMPING[[#This Row],[BATCH]],2)="DT","DT","Others"))))</f>
        <v>MR</v>
      </c>
    </row>
    <row r="158" spans="1:13" x14ac:dyDescent="0.25">
      <c r="A158">
        <v>2</v>
      </c>
      <c r="B158" s="1">
        <v>42116</v>
      </c>
      <c r="C158" t="s">
        <v>6</v>
      </c>
      <c r="D158" t="s">
        <v>109</v>
      </c>
      <c r="E158">
        <v>351</v>
      </c>
      <c r="F158">
        <v>150</v>
      </c>
      <c r="H158" t="str">
        <f t="shared" si="5"/>
        <v>PC</v>
      </c>
      <c r="I158" t="s">
        <v>146</v>
      </c>
      <c r="J158" s="32">
        <f t="shared" si="4"/>
        <v>4</v>
      </c>
      <c r="K158" s="32">
        <f>IF(PUMPING[[#This Row],[MONTH]]&gt;3,YEAR(PUMPING[[#This Row],[DATE]]),YEAR(PUMPING[[#This Row],[DATE]])-1)</f>
        <v>2015</v>
      </c>
      <c r="L158" s="32" t="str">
        <f>IF(PUMPING[[#This Row],[MONTH]]&lt;4,"Q4",IF(PUMPING[[#This Row],[MONTH]]&lt;7,"Q1",IF(PUMPING[[#This Row],[MONTH]]&lt;10,"Q2",IF(PUMPING[[#This Row],[MONTH]]&lt;13,"Q3","Q4"))))</f>
        <v>Q1</v>
      </c>
      <c r="M158" s="32" t="str">
        <f>IF(PUMPING[[#This Row],[PRODUCT]]="I/F","I/F",IF(LEFT(PUMPING[[#This Row],[BATCH]],2)="MR","MR",IF(LEFT(PUMPING[[#This Row],[BATCH]],2)="PR","PR",IF(LEFT(PUMPING[[#This Row],[BATCH]],2)="DT","DT","Others"))))</f>
        <v>MR</v>
      </c>
    </row>
    <row r="159" spans="1:13" x14ac:dyDescent="0.25">
      <c r="A159">
        <v>3</v>
      </c>
      <c r="B159" s="1">
        <v>42116</v>
      </c>
      <c r="C159" t="s">
        <v>6</v>
      </c>
      <c r="D159" t="s">
        <v>110</v>
      </c>
      <c r="E159">
        <v>402</v>
      </c>
      <c r="F159">
        <v>149</v>
      </c>
      <c r="H159" t="str">
        <f t="shared" si="5"/>
        <v>NS</v>
      </c>
      <c r="I159" t="s">
        <v>146</v>
      </c>
      <c r="J159" s="32">
        <f t="shared" si="4"/>
        <v>4</v>
      </c>
      <c r="K159" s="32">
        <f>IF(PUMPING[[#This Row],[MONTH]]&gt;3,YEAR(PUMPING[[#This Row],[DATE]]),YEAR(PUMPING[[#This Row],[DATE]])-1)</f>
        <v>2015</v>
      </c>
      <c r="L159" s="32" t="str">
        <f>IF(PUMPING[[#This Row],[MONTH]]&lt;4,"Q4",IF(PUMPING[[#This Row],[MONTH]]&lt;7,"Q1",IF(PUMPING[[#This Row],[MONTH]]&lt;10,"Q2",IF(PUMPING[[#This Row],[MONTH]]&lt;13,"Q3","Q4"))))</f>
        <v>Q1</v>
      </c>
      <c r="M159" s="32" t="str">
        <f>IF(PUMPING[[#This Row],[PRODUCT]]="I/F","I/F",IF(LEFT(PUMPING[[#This Row],[BATCH]],2)="MR","MR",IF(LEFT(PUMPING[[#This Row],[BATCH]],2)="PR","PR",IF(LEFT(PUMPING[[#This Row],[BATCH]],2)="DT","DT","Others"))))</f>
        <v>MR</v>
      </c>
    </row>
    <row r="160" spans="1:13" x14ac:dyDescent="0.25">
      <c r="A160">
        <v>4</v>
      </c>
      <c r="B160" s="1">
        <v>42116</v>
      </c>
      <c r="C160" t="s">
        <v>6</v>
      </c>
      <c r="D160" t="s">
        <v>111</v>
      </c>
      <c r="E160">
        <v>123</v>
      </c>
      <c r="F160">
        <v>1003</v>
      </c>
      <c r="H160" t="str">
        <f t="shared" si="5"/>
        <v>PN</v>
      </c>
      <c r="I160" t="s">
        <v>149</v>
      </c>
      <c r="J160" s="32">
        <f t="shared" si="4"/>
        <v>4</v>
      </c>
      <c r="K160" s="32">
        <f>IF(PUMPING[[#This Row],[MONTH]]&gt;3,YEAR(PUMPING[[#This Row],[DATE]]),YEAR(PUMPING[[#This Row],[DATE]])-1)</f>
        <v>2015</v>
      </c>
      <c r="L160" s="32" t="str">
        <f>IF(PUMPING[[#This Row],[MONTH]]&lt;4,"Q4",IF(PUMPING[[#This Row],[MONTH]]&lt;7,"Q1",IF(PUMPING[[#This Row],[MONTH]]&lt;10,"Q2",IF(PUMPING[[#This Row],[MONTH]]&lt;13,"Q3","Q4"))))</f>
        <v>Q1</v>
      </c>
      <c r="M160" s="32" t="str">
        <f>IF(PUMPING[[#This Row],[PRODUCT]]="I/F","I/F",IF(LEFT(PUMPING[[#This Row],[BATCH]],2)="MR","MR",IF(LEFT(PUMPING[[#This Row],[BATCH]],2)="PR","PR",IF(LEFT(PUMPING[[#This Row],[BATCH]],2)="DT","DT","Others"))))</f>
        <v>MR</v>
      </c>
    </row>
    <row r="161" spans="1:13" x14ac:dyDescent="0.25">
      <c r="A161">
        <v>5</v>
      </c>
      <c r="B161" s="1">
        <v>42116</v>
      </c>
      <c r="C161" t="s">
        <v>6</v>
      </c>
      <c r="D161" t="s">
        <v>112</v>
      </c>
      <c r="E161">
        <v>119</v>
      </c>
      <c r="F161">
        <v>2135</v>
      </c>
      <c r="H161" t="str">
        <f t="shared" si="5"/>
        <v>PX</v>
      </c>
      <c r="I161" t="s">
        <v>171</v>
      </c>
      <c r="J161" s="32">
        <f t="shared" si="4"/>
        <v>4</v>
      </c>
      <c r="K161" s="32">
        <f>IF(PUMPING[[#This Row],[MONTH]]&gt;3,YEAR(PUMPING[[#This Row],[DATE]]),YEAR(PUMPING[[#This Row],[DATE]])-1)</f>
        <v>2015</v>
      </c>
      <c r="L161" s="32" t="str">
        <f>IF(PUMPING[[#This Row],[MONTH]]&lt;4,"Q4",IF(PUMPING[[#This Row],[MONTH]]&lt;7,"Q1",IF(PUMPING[[#This Row],[MONTH]]&lt;10,"Q2",IF(PUMPING[[#This Row],[MONTH]]&lt;13,"Q3","Q4"))))</f>
        <v>Q1</v>
      </c>
      <c r="M161" s="32" t="str">
        <f>IF(PUMPING[[#This Row],[PRODUCT]]="I/F","I/F",IF(LEFT(PUMPING[[#This Row],[BATCH]],2)="MR","MR",IF(LEFT(PUMPING[[#This Row],[BATCH]],2)="PR","PR",IF(LEFT(PUMPING[[#This Row],[BATCH]],2)="DT","DT","Others"))))</f>
        <v>MR</v>
      </c>
    </row>
    <row r="162" spans="1:13" x14ac:dyDescent="0.25">
      <c r="A162">
        <v>1</v>
      </c>
      <c r="B162" s="1">
        <v>42116</v>
      </c>
      <c r="C162" t="s">
        <v>20</v>
      </c>
      <c r="D162" t="s">
        <v>108</v>
      </c>
      <c r="E162">
        <v>34</v>
      </c>
      <c r="F162">
        <v>3992</v>
      </c>
      <c r="H162" t="str">
        <f t="shared" si="5"/>
        <v>A5</v>
      </c>
      <c r="I162" t="s">
        <v>143</v>
      </c>
      <c r="J162" s="32">
        <f t="shared" si="4"/>
        <v>4</v>
      </c>
      <c r="K162" s="32">
        <f>IF(PUMPING[[#This Row],[MONTH]]&gt;3,YEAR(PUMPING[[#This Row],[DATE]]),YEAR(PUMPING[[#This Row],[DATE]])-1)</f>
        <v>2015</v>
      </c>
      <c r="L162" s="32" t="str">
        <f>IF(PUMPING[[#This Row],[MONTH]]&lt;4,"Q4",IF(PUMPING[[#This Row],[MONTH]]&lt;7,"Q1",IF(PUMPING[[#This Row],[MONTH]]&lt;10,"Q2",IF(PUMPING[[#This Row],[MONTH]]&lt;13,"Q3","Q4"))))</f>
        <v>Q1</v>
      </c>
      <c r="M162" s="32" t="str">
        <f>IF(PUMPING[[#This Row],[PRODUCT]]="I/F","I/F",IF(LEFT(PUMPING[[#This Row],[BATCH]],2)="MR","MR",IF(LEFT(PUMPING[[#This Row],[BATCH]],2)="PR","PR",IF(LEFT(PUMPING[[#This Row],[BATCH]],2)="DT","DT","Others"))))</f>
        <v>PR</v>
      </c>
    </row>
    <row r="163" spans="1:13" x14ac:dyDescent="0.25">
      <c r="A163">
        <v>1</v>
      </c>
      <c r="B163" s="1">
        <v>42116</v>
      </c>
      <c r="C163" t="s">
        <v>8</v>
      </c>
      <c r="D163" t="s">
        <v>85</v>
      </c>
      <c r="E163" t="s">
        <v>10</v>
      </c>
      <c r="F163">
        <v>2810</v>
      </c>
      <c r="H163" t="str">
        <f t="shared" si="5"/>
        <v>PN</v>
      </c>
      <c r="I163" t="s">
        <v>149</v>
      </c>
      <c r="J163" s="32">
        <f t="shared" si="4"/>
        <v>4</v>
      </c>
      <c r="K163" s="32">
        <f>IF(PUMPING[[#This Row],[MONTH]]&gt;3,YEAR(PUMPING[[#This Row],[DATE]]),YEAR(PUMPING[[#This Row],[DATE]])-1)</f>
        <v>2015</v>
      </c>
      <c r="L163" s="32" t="str">
        <f>IF(PUMPING[[#This Row],[MONTH]]&lt;4,"Q4",IF(PUMPING[[#This Row],[MONTH]]&lt;7,"Q1",IF(PUMPING[[#This Row],[MONTH]]&lt;10,"Q2",IF(PUMPING[[#This Row],[MONTH]]&lt;13,"Q3","Q4"))))</f>
        <v>Q1</v>
      </c>
      <c r="M163" s="32" t="str">
        <f>IF(PUMPING[[#This Row],[PRODUCT]]="I/F","I/F",IF(LEFT(PUMPING[[#This Row],[BATCH]],2)="MR","MR",IF(LEFT(PUMPING[[#This Row],[BATCH]],2)="PR","PR",IF(LEFT(PUMPING[[#This Row],[BATCH]],2)="DT","DT","Others"))))</f>
        <v>MR</v>
      </c>
    </row>
    <row r="164" spans="1:13" x14ac:dyDescent="0.25">
      <c r="A164">
        <v>2</v>
      </c>
      <c r="B164" s="1">
        <v>42116</v>
      </c>
      <c r="C164" t="s">
        <v>8</v>
      </c>
      <c r="D164" t="s">
        <v>60</v>
      </c>
      <c r="E164" t="s">
        <v>113</v>
      </c>
      <c r="F164">
        <v>1055</v>
      </c>
      <c r="H164" t="str">
        <f t="shared" si="5"/>
        <v>PN</v>
      </c>
      <c r="I164" t="s">
        <v>149</v>
      </c>
      <c r="J164" s="32">
        <f t="shared" si="4"/>
        <v>4</v>
      </c>
      <c r="K164" s="32">
        <f>IF(PUMPING[[#This Row],[MONTH]]&gt;3,YEAR(PUMPING[[#This Row],[DATE]]),YEAR(PUMPING[[#This Row],[DATE]])-1)</f>
        <v>2015</v>
      </c>
      <c r="L164" s="32" t="str">
        <f>IF(PUMPING[[#This Row],[MONTH]]&lt;4,"Q4",IF(PUMPING[[#This Row],[MONTH]]&lt;7,"Q1",IF(PUMPING[[#This Row],[MONTH]]&lt;10,"Q2",IF(PUMPING[[#This Row],[MONTH]]&lt;13,"Q3","Q4"))))</f>
        <v>Q1</v>
      </c>
      <c r="M164" s="32" t="str">
        <f>IF(PUMPING[[#This Row],[PRODUCT]]="I/F","I/F",IF(LEFT(PUMPING[[#This Row],[BATCH]],2)="MR","MR",IF(LEFT(PUMPING[[#This Row],[BATCH]],2)="PR","PR",IF(LEFT(PUMPING[[#This Row],[BATCH]],2)="DT","DT","Others"))))</f>
        <v>MR</v>
      </c>
    </row>
    <row r="165" spans="1:13" x14ac:dyDescent="0.25">
      <c r="A165">
        <v>3</v>
      </c>
      <c r="B165" s="1">
        <v>42116</v>
      </c>
      <c r="C165" t="s">
        <v>8</v>
      </c>
      <c r="D165" t="s">
        <v>73</v>
      </c>
      <c r="E165" t="s">
        <v>113</v>
      </c>
      <c r="F165">
        <v>84</v>
      </c>
      <c r="H165" t="str">
        <f t="shared" si="5"/>
        <v>PN</v>
      </c>
      <c r="I165" t="s">
        <v>149</v>
      </c>
      <c r="J165" s="32">
        <f t="shared" si="4"/>
        <v>4</v>
      </c>
      <c r="K165" s="32">
        <f>IF(PUMPING[[#This Row],[MONTH]]&gt;3,YEAR(PUMPING[[#This Row],[DATE]]),YEAR(PUMPING[[#This Row],[DATE]])-1)</f>
        <v>2015</v>
      </c>
      <c r="L165" s="32" t="str">
        <f>IF(PUMPING[[#This Row],[MONTH]]&lt;4,"Q4",IF(PUMPING[[#This Row],[MONTH]]&lt;7,"Q1",IF(PUMPING[[#This Row],[MONTH]]&lt;10,"Q2",IF(PUMPING[[#This Row],[MONTH]]&lt;13,"Q3","Q4"))))</f>
        <v>Q1</v>
      </c>
      <c r="M165" s="32" t="str">
        <f>IF(PUMPING[[#This Row],[PRODUCT]]="I/F","I/F",IF(LEFT(PUMPING[[#This Row],[BATCH]],2)="MR","MR",IF(LEFT(PUMPING[[#This Row],[BATCH]],2)="PR","PR",IF(LEFT(PUMPING[[#This Row],[BATCH]],2)="DT","DT","Others"))))</f>
        <v>MR</v>
      </c>
    </row>
    <row r="166" spans="1:13" x14ac:dyDescent="0.25">
      <c r="A166">
        <v>4</v>
      </c>
      <c r="B166" s="1">
        <v>42116</v>
      </c>
      <c r="C166" t="s">
        <v>8</v>
      </c>
      <c r="D166" t="s">
        <v>85</v>
      </c>
      <c r="E166" t="s">
        <v>113</v>
      </c>
      <c r="F166">
        <v>1805</v>
      </c>
      <c r="H166" t="str">
        <f t="shared" si="5"/>
        <v>PN</v>
      </c>
      <c r="I166" t="s">
        <v>149</v>
      </c>
      <c r="J166" s="32">
        <f t="shared" si="4"/>
        <v>4</v>
      </c>
      <c r="K166" s="32">
        <f>IF(PUMPING[[#This Row],[MONTH]]&gt;3,YEAR(PUMPING[[#This Row],[DATE]]),YEAR(PUMPING[[#This Row],[DATE]])-1)</f>
        <v>2015</v>
      </c>
      <c r="L166" s="32" t="str">
        <f>IF(PUMPING[[#This Row],[MONTH]]&lt;4,"Q4",IF(PUMPING[[#This Row],[MONTH]]&lt;7,"Q1",IF(PUMPING[[#This Row],[MONTH]]&lt;10,"Q2",IF(PUMPING[[#This Row],[MONTH]]&lt;13,"Q3","Q4"))))</f>
        <v>Q1</v>
      </c>
      <c r="M166" s="32" t="str">
        <f>IF(PUMPING[[#This Row],[PRODUCT]]="I/F","I/F",IF(LEFT(PUMPING[[#This Row],[BATCH]],2)="MR","MR",IF(LEFT(PUMPING[[#This Row],[BATCH]],2)="PR","PR",IF(LEFT(PUMPING[[#This Row],[BATCH]],2)="DT","DT","Others"))))</f>
        <v>MR</v>
      </c>
    </row>
    <row r="167" spans="1:13" x14ac:dyDescent="0.25">
      <c r="A167">
        <v>1</v>
      </c>
      <c r="B167" s="1">
        <v>42117</v>
      </c>
      <c r="C167" t="s">
        <v>6</v>
      </c>
      <c r="D167" t="s">
        <v>112</v>
      </c>
      <c r="E167">
        <v>119</v>
      </c>
      <c r="F167">
        <v>2417</v>
      </c>
      <c r="H167" t="str">
        <f t="shared" si="5"/>
        <v>PX</v>
      </c>
      <c r="I167" t="s">
        <v>171</v>
      </c>
      <c r="J167" s="32">
        <f t="shared" si="4"/>
        <v>4</v>
      </c>
      <c r="K167" s="32">
        <f>IF(PUMPING[[#This Row],[MONTH]]&gt;3,YEAR(PUMPING[[#This Row],[DATE]]),YEAR(PUMPING[[#This Row],[DATE]])-1)</f>
        <v>2015</v>
      </c>
      <c r="L167" s="32" t="str">
        <f>IF(PUMPING[[#This Row],[MONTH]]&lt;4,"Q4",IF(PUMPING[[#This Row],[MONTH]]&lt;7,"Q1",IF(PUMPING[[#This Row],[MONTH]]&lt;10,"Q2",IF(PUMPING[[#This Row],[MONTH]]&lt;13,"Q3","Q4"))))</f>
        <v>Q1</v>
      </c>
      <c r="M167" s="32" t="str">
        <f>IF(PUMPING[[#This Row],[PRODUCT]]="I/F","I/F",IF(LEFT(PUMPING[[#This Row],[BATCH]],2)="MR","MR",IF(LEFT(PUMPING[[#This Row],[BATCH]],2)="PR","PR",IF(LEFT(PUMPING[[#This Row],[BATCH]],2)="DT","DT","Others"))))</f>
        <v>MR</v>
      </c>
    </row>
    <row r="168" spans="1:13" x14ac:dyDescent="0.25">
      <c r="A168">
        <v>2</v>
      </c>
      <c r="B168" s="1">
        <v>42117</v>
      </c>
      <c r="C168" t="s">
        <v>6</v>
      </c>
      <c r="D168" t="s">
        <v>114</v>
      </c>
      <c r="E168">
        <v>123</v>
      </c>
      <c r="F168">
        <v>1032</v>
      </c>
      <c r="H168" t="str">
        <f t="shared" si="5"/>
        <v>PN</v>
      </c>
      <c r="I168" t="s">
        <v>149</v>
      </c>
      <c r="J168" s="32">
        <f t="shared" si="4"/>
        <v>4</v>
      </c>
      <c r="K168" s="32">
        <f>IF(PUMPING[[#This Row],[MONTH]]&gt;3,YEAR(PUMPING[[#This Row],[DATE]]),YEAR(PUMPING[[#This Row],[DATE]])-1)</f>
        <v>2015</v>
      </c>
      <c r="L168" s="32" t="str">
        <f>IF(PUMPING[[#This Row],[MONTH]]&lt;4,"Q4",IF(PUMPING[[#This Row],[MONTH]]&lt;7,"Q1",IF(PUMPING[[#This Row],[MONTH]]&lt;10,"Q2",IF(PUMPING[[#This Row],[MONTH]]&lt;13,"Q3","Q4"))))</f>
        <v>Q1</v>
      </c>
      <c r="M168" s="32" t="str">
        <f>IF(PUMPING[[#This Row],[PRODUCT]]="I/F","I/F",IF(LEFT(PUMPING[[#This Row],[BATCH]],2)="MR","MR",IF(LEFT(PUMPING[[#This Row],[BATCH]],2)="PR","PR",IF(LEFT(PUMPING[[#This Row],[BATCH]],2)="DT","DT","Others"))))</f>
        <v>MR</v>
      </c>
    </row>
    <row r="169" spans="1:13" x14ac:dyDescent="0.25">
      <c r="A169">
        <v>3</v>
      </c>
      <c r="B169" s="1">
        <v>42117</v>
      </c>
      <c r="C169" t="s">
        <v>6</v>
      </c>
      <c r="D169" t="s">
        <v>115</v>
      </c>
      <c r="E169">
        <v>207</v>
      </c>
      <c r="F169">
        <v>5527</v>
      </c>
      <c r="H169" t="str">
        <f t="shared" si="5"/>
        <v>4M</v>
      </c>
      <c r="I169" t="s">
        <v>1532</v>
      </c>
      <c r="J169" s="32">
        <f t="shared" si="4"/>
        <v>4</v>
      </c>
      <c r="K169" s="32">
        <f>IF(PUMPING[[#This Row],[MONTH]]&gt;3,YEAR(PUMPING[[#This Row],[DATE]]),YEAR(PUMPING[[#This Row],[DATE]])-1)</f>
        <v>2015</v>
      </c>
      <c r="L169" s="32" t="str">
        <f>IF(PUMPING[[#This Row],[MONTH]]&lt;4,"Q4",IF(PUMPING[[#This Row],[MONTH]]&lt;7,"Q1",IF(PUMPING[[#This Row],[MONTH]]&lt;10,"Q2",IF(PUMPING[[#This Row],[MONTH]]&lt;13,"Q3","Q4"))))</f>
        <v>Q1</v>
      </c>
      <c r="M169" s="32" t="str">
        <f>IF(PUMPING[[#This Row],[PRODUCT]]="I/F","I/F",IF(LEFT(PUMPING[[#This Row],[BATCH]],2)="MR","MR",IF(LEFT(PUMPING[[#This Row],[BATCH]],2)="PR","PR",IF(LEFT(PUMPING[[#This Row],[BATCH]],2)="DT","DT","Others"))))</f>
        <v>MR</v>
      </c>
    </row>
    <row r="170" spans="1:13" x14ac:dyDescent="0.25">
      <c r="A170">
        <v>4</v>
      </c>
      <c r="B170" s="1">
        <v>42117</v>
      </c>
      <c r="C170" t="s">
        <v>6</v>
      </c>
      <c r="D170" t="s">
        <v>116</v>
      </c>
      <c r="E170">
        <v>202</v>
      </c>
      <c r="F170">
        <v>4863</v>
      </c>
      <c r="H170" t="str">
        <f t="shared" si="5"/>
        <v>4M</v>
      </c>
      <c r="I170" t="s">
        <v>1532</v>
      </c>
      <c r="J170" s="32">
        <f t="shared" si="4"/>
        <v>4</v>
      </c>
      <c r="K170" s="32">
        <f>IF(PUMPING[[#This Row],[MONTH]]&gt;3,YEAR(PUMPING[[#This Row],[DATE]]),YEAR(PUMPING[[#This Row],[DATE]])-1)</f>
        <v>2015</v>
      </c>
      <c r="L170" s="32" t="str">
        <f>IF(PUMPING[[#This Row],[MONTH]]&lt;4,"Q4",IF(PUMPING[[#This Row],[MONTH]]&lt;7,"Q1",IF(PUMPING[[#This Row],[MONTH]]&lt;10,"Q2",IF(PUMPING[[#This Row],[MONTH]]&lt;13,"Q3","Q4"))))</f>
        <v>Q1</v>
      </c>
      <c r="M170" s="32" t="str">
        <f>IF(PUMPING[[#This Row],[PRODUCT]]="I/F","I/F",IF(LEFT(PUMPING[[#This Row],[BATCH]],2)="MR","MR",IF(LEFT(PUMPING[[#This Row],[BATCH]],2)="PR","PR",IF(LEFT(PUMPING[[#This Row],[BATCH]],2)="DT","DT","Others"))))</f>
        <v>MR</v>
      </c>
    </row>
    <row r="171" spans="1:13" x14ac:dyDescent="0.25">
      <c r="A171">
        <v>1</v>
      </c>
      <c r="B171" s="1">
        <v>42117</v>
      </c>
      <c r="C171" t="s">
        <v>20</v>
      </c>
      <c r="D171" t="s">
        <v>117</v>
      </c>
      <c r="E171">
        <v>33</v>
      </c>
      <c r="F171">
        <v>450</v>
      </c>
      <c r="H171" t="str">
        <f t="shared" si="5"/>
        <v>A5</v>
      </c>
      <c r="I171" t="s">
        <v>143</v>
      </c>
      <c r="J171" s="32">
        <f t="shared" si="4"/>
        <v>4</v>
      </c>
      <c r="K171" s="32">
        <f>IF(PUMPING[[#This Row],[MONTH]]&gt;3,YEAR(PUMPING[[#This Row],[DATE]]),YEAR(PUMPING[[#This Row],[DATE]])-1)</f>
        <v>2015</v>
      </c>
      <c r="L171" s="32" t="str">
        <f>IF(PUMPING[[#This Row],[MONTH]]&lt;4,"Q4",IF(PUMPING[[#This Row],[MONTH]]&lt;7,"Q1",IF(PUMPING[[#This Row],[MONTH]]&lt;10,"Q2",IF(PUMPING[[#This Row],[MONTH]]&lt;13,"Q3","Q4"))))</f>
        <v>Q1</v>
      </c>
      <c r="M171" s="32" t="str">
        <f>IF(PUMPING[[#This Row],[PRODUCT]]="I/F","I/F",IF(LEFT(PUMPING[[#This Row],[BATCH]],2)="MR","MR",IF(LEFT(PUMPING[[#This Row],[BATCH]],2)="PR","PR",IF(LEFT(PUMPING[[#This Row],[BATCH]],2)="DT","DT","Others"))))</f>
        <v>PR</v>
      </c>
    </row>
    <row r="172" spans="1:13" x14ac:dyDescent="0.25">
      <c r="A172">
        <v>2</v>
      </c>
      <c r="B172" s="1">
        <v>42117</v>
      </c>
      <c r="C172" t="s">
        <v>20</v>
      </c>
      <c r="D172" t="s">
        <v>118</v>
      </c>
      <c r="E172">
        <v>33</v>
      </c>
      <c r="F172">
        <v>5276</v>
      </c>
      <c r="H172" t="str">
        <f t="shared" si="5"/>
        <v>A5</v>
      </c>
      <c r="I172" t="s">
        <v>143</v>
      </c>
      <c r="J172" s="32">
        <f t="shared" si="4"/>
        <v>4</v>
      </c>
      <c r="K172" s="32">
        <f>IF(PUMPING[[#This Row],[MONTH]]&gt;3,YEAR(PUMPING[[#This Row],[DATE]]),YEAR(PUMPING[[#This Row],[DATE]])-1)</f>
        <v>2015</v>
      </c>
      <c r="L172" s="32" t="str">
        <f>IF(PUMPING[[#This Row],[MONTH]]&lt;4,"Q4",IF(PUMPING[[#This Row],[MONTH]]&lt;7,"Q1",IF(PUMPING[[#This Row],[MONTH]]&lt;10,"Q2",IF(PUMPING[[#This Row],[MONTH]]&lt;13,"Q3","Q4"))))</f>
        <v>Q1</v>
      </c>
      <c r="M172" s="32" t="str">
        <f>IF(PUMPING[[#This Row],[PRODUCT]]="I/F","I/F",IF(LEFT(PUMPING[[#This Row],[BATCH]],2)="MR","MR",IF(LEFT(PUMPING[[#This Row],[BATCH]],2)="PR","PR",IF(LEFT(PUMPING[[#This Row],[BATCH]],2)="DT","DT","Others"))))</f>
        <v>PR</v>
      </c>
    </row>
    <row r="173" spans="1:13" x14ac:dyDescent="0.25">
      <c r="A173">
        <v>1</v>
      </c>
      <c r="B173" s="1">
        <v>42118</v>
      </c>
      <c r="C173" t="s">
        <v>6</v>
      </c>
      <c r="D173" t="s">
        <v>116</v>
      </c>
      <c r="E173">
        <v>202</v>
      </c>
      <c r="F173">
        <v>1640</v>
      </c>
      <c r="H173" t="str">
        <f t="shared" si="5"/>
        <v>4M</v>
      </c>
      <c r="I173" t="s">
        <v>1532</v>
      </c>
      <c r="J173" s="32">
        <f t="shared" si="4"/>
        <v>4</v>
      </c>
      <c r="K173" s="32">
        <f>IF(PUMPING[[#This Row],[MONTH]]&gt;3,YEAR(PUMPING[[#This Row],[DATE]]),YEAR(PUMPING[[#This Row],[DATE]])-1)</f>
        <v>2015</v>
      </c>
      <c r="L173" s="32" t="str">
        <f>IF(PUMPING[[#This Row],[MONTH]]&lt;4,"Q4",IF(PUMPING[[#This Row],[MONTH]]&lt;7,"Q1",IF(PUMPING[[#This Row],[MONTH]]&lt;10,"Q2",IF(PUMPING[[#This Row],[MONTH]]&lt;13,"Q3","Q4"))))</f>
        <v>Q1</v>
      </c>
      <c r="M173" s="32" t="str">
        <f>IF(PUMPING[[#This Row],[PRODUCT]]="I/F","I/F",IF(LEFT(PUMPING[[#This Row],[BATCH]],2)="MR","MR",IF(LEFT(PUMPING[[#This Row],[BATCH]],2)="PR","PR",IF(LEFT(PUMPING[[#This Row],[BATCH]],2)="DT","DT","Others"))))</f>
        <v>MR</v>
      </c>
    </row>
    <row r="174" spans="1:13" x14ac:dyDescent="0.25">
      <c r="A174">
        <v>2</v>
      </c>
      <c r="B174" s="1">
        <v>42118</v>
      </c>
      <c r="C174" t="s">
        <v>6</v>
      </c>
      <c r="D174" t="s">
        <v>119</v>
      </c>
      <c r="E174">
        <v>123</v>
      </c>
      <c r="F174">
        <v>5367</v>
      </c>
      <c r="H174" t="str">
        <f t="shared" si="5"/>
        <v>PN</v>
      </c>
      <c r="I174" t="s">
        <v>149</v>
      </c>
      <c r="J174" s="32">
        <f t="shared" si="4"/>
        <v>4</v>
      </c>
      <c r="K174" s="32">
        <f>IF(PUMPING[[#This Row],[MONTH]]&gt;3,YEAR(PUMPING[[#This Row],[DATE]]),YEAR(PUMPING[[#This Row],[DATE]])-1)</f>
        <v>2015</v>
      </c>
      <c r="L174" s="32" t="str">
        <f>IF(PUMPING[[#This Row],[MONTH]]&lt;4,"Q4",IF(PUMPING[[#This Row],[MONTH]]&lt;7,"Q1",IF(PUMPING[[#This Row],[MONTH]]&lt;10,"Q2",IF(PUMPING[[#This Row],[MONTH]]&lt;13,"Q3","Q4"))))</f>
        <v>Q1</v>
      </c>
      <c r="M174" s="32" t="str">
        <f>IF(PUMPING[[#This Row],[PRODUCT]]="I/F","I/F",IF(LEFT(PUMPING[[#This Row],[BATCH]],2)="MR","MR",IF(LEFT(PUMPING[[#This Row],[BATCH]],2)="PR","PR",IF(LEFT(PUMPING[[#This Row],[BATCH]],2)="DT","DT","Others"))))</f>
        <v>MR</v>
      </c>
    </row>
    <row r="175" spans="1:13" x14ac:dyDescent="0.25">
      <c r="A175">
        <v>1</v>
      </c>
      <c r="B175" s="1">
        <v>42118</v>
      </c>
      <c r="C175" t="s">
        <v>20</v>
      </c>
      <c r="D175" t="s">
        <v>118</v>
      </c>
      <c r="E175">
        <v>58</v>
      </c>
      <c r="F175">
        <v>4259</v>
      </c>
      <c r="H175" t="str">
        <f t="shared" si="5"/>
        <v>A5</v>
      </c>
      <c r="I175" t="s">
        <v>143</v>
      </c>
      <c r="J175" s="32">
        <f t="shared" si="4"/>
        <v>4</v>
      </c>
      <c r="K175" s="32">
        <f>IF(PUMPING[[#This Row],[MONTH]]&gt;3,YEAR(PUMPING[[#This Row],[DATE]]),YEAR(PUMPING[[#This Row],[DATE]])-1)</f>
        <v>2015</v>
      </c>
      <c r="L175" s="32" t="str">
        <f>IF(PUMPING[[#This Row],[MONTH]]&lt;4,"Q4",IF(PUMPING[[#This Row],[MONTH]]&lt;7,"Q1",IF(PUMPING[[#This Row],[MONTH]]&lt;10,"Q2",IF(PUMPING[[#This Row],[MONTH]]&lt;13,"Q3","Q4"))))</f>
        <v>Q1</v>
      </c>
      <c r="M175" s="32" t="str">
        <f>IF(PUMPING[[#This Row],[PRODUCT]]="I/F","I/F",IF(LEFT(PUMPING[[#This Row],[BATCH]],2)="MR","MR",IF(LEFT(PUMPING[[#This Row],[BATCH]],2)="PR","PR",IF(LEFT(PUMPING[[#This Row],[BATCH]],2)="DT","DT","Others"))))</f>
        <v>PR</v>
      </c>
    </row>
    <row r="176" spans="1:13" x14ac:dyDescent="0.25">
      <c r="A176">
        <v>1</v>
      </c>
      <c r="B176" s="1">
        <v>42118</v>
      </c>
      <c r="C176" t="s">
        <v>8</v>
      </c>
      <c r="D176" t="s">
        <v>110</v>
      </c>
      <c r="E176" t="s">
        <v>10</v>
      </c>
      <c r="F176">
        <v>107</v>
      </c>
      <c r="H176" t="str">
        <f t="shared" si="5"/>
        <v>NS</v>
      </c>
      <c r="I176" t="s">
        <v>146</v>
      </c>
      <c r="J176" s="32">
        <f t="shared" si="4"/>
        <v>4</v>
      </c>
      <c r="K176" s="32">
        <f>IF(PUMPING[[#This Row],[MONTH]]&gt;3,YEAR(PUMPING[[#This Row],[DATE]]),YEAR(PUMPING[[#This Row],[DATE]])-1)</f>
        <v>2015</v>
      </c>
      <c r="L176" s="32" t="str">
        <f>IF(PUMPING[[#This Row],[MONTH]]&lt;4,"Q4",IF(PUMPING[[#This Row],[MONTH]]&lt;7,"Q1",IF(PUMPING[[#This Row],[MONTH]]&lt;10,"Q2",IF(PUMPING[[#This Row],[MONTH]]&lt;13,"Q3","Q4"))))</f>
        <v>Q1</v>
      </c>
      <c r="M176" s="32" t="str">
        <f>IF(PUMPING[[#This Row],[PRODUCT]]="I/F","I/F",IF(LEFT(PUMPING[[#This Row],[BATCH]],2)="MR","MR",IF(LEFT(PUMPING[[#This Row],[BATCH]],2)="PR","PR",IF(LEFT(PUMPING[[#This Row],[BATCH]],2)="DT","DT","Others"))))</f>
        <v>MR</v>
      </c>
    </row>
    <row r="177" spans="1:13" x14ac:dyDescent="0.25">
      <c r="A177">
        <v>2</v>
      </c>
      <c r="B177" s="1">
        <v>42118</v>
      </c>
      <c r="C177" t="s">
        <v>8</v>
      </c>
      <c r="D177" t="s">
        <v>111</v>
      </c>
      <c r="E177" t="s">
        <v>10</v>
      </c>
      <c r="F177">
        <v>1059</v>
      </c>
      <c r="H177" t="str">
        <f t="shared" si="5"/>
        <v>PN</v>
      </c>
      <c r="I177" t="s">
        <v>149</v>
      </c>
      <c r="J177" s="32">
        <f t="shared" si="4"/>
        <v>4</v>
      </c>
      <c r="K177" s="32">
        <f>IF(PUMPING[[#This Row],[MONTH]]&gt;3,YEAR(PUMPING[[#This Row],[DATE]]),YEAR(PUMPING[[#This Row],[DATE]])-1)</f>
        <v>2015</v>
      </c>
      <c r="L177" s="32" t="str">
        <f>IF(PUMPING[[#This Row],[MONTH]]&lt;4,"Q4",IF(PUMPING[[#This Row],[MONTH]]&lt;7,"Q1",IF(PUMPING[[#This Row],[MONTH]]&lt;10,"Q2",IF(PUMPING[[#This Row],[MONTH]]&lt;13,"Q3","Q4"))))</f>
        <v>Q1</v>
      </c>
      <c r="M177" s="32" t="str">
        <f>IF(PUMPING[[#This Row],[PRODUCT]]="I/F","I/F",IF(LEFT(PUMPING[[#This Row],[BATCH]],2)="MR","MR",IF(LEFT(PUMPING[[#This Row],[BATCH]],2)="PR","PR",IF(LEFT(PUMPING[[#This Row],[BATCH]],2)="DT","DT","Others"))))</f>
        <v>MR</v>
      </c>
    </row>
    <row r="178" spans="1:13" x14ac:dyDescent="0.25">
      <c r="A178">
        <v>3</v>
      </c>
      <c r="B178" s="1">
        <v>42118</v>
      </c>
      <c r="C178" t="s">
        <v>8</v>
      </c>
      <c r="D178" t="s">
        <v>112</v>
      </c>
      <c r="E178" t="s">
        <v>10</v>
      </c>
      <c r="F178">
        <v>4394</v>
      </c>
      <c r="H178" t="str">
        <f t="shared" si="5"/>
        <v>PX</v>
      </c>
      <c r="I178" t="s">
        <v>171</v>
      </c>
      <c r="J178" s="32">
        <f t="shared" si="4"/>
        <v>4</v>
      </c>
      <c r="K178" s="32">
        <f>IF(PUMPING[[#This Row],[MONTH]]&gt;3,YEAR(PUMPING[[#This Row],[DATE]]),YEAR(PUMPING[[#This Row],[DATE]])-1)</f>
        <v>2015</v>
      </c>
      <c r="L178" s="32" t="str">
        <f>IF(PUMPING[[#This Row],[MONTH]]&lt;4,"Q4",IF(PUMPING[[#This Row],[MONTH]]&lt;7,"Q1",IF(PUMPING[[#This Row],[MONTH]]&lt;10,"Q2",IF(PUMPING[[#This Row],[MONTH]]&lt;13,"Q3","Q4"))))</f>
        <v>Q1</v>
      </c>
      <c r="M178" s="32" t="str">
        <f>IF(PUMPING[[#This Row],[PRODUCT]]="I/F","I/F",IF(LEFT(PUMPING[[#This Row],[BATCH]],2)="MR","MR",IF(LEFT(PUMPING[[#This Row],[BATCH]],2)="PR","PR",IF(LEFT(PUMPING[[#This Row],[BATCH]],2)="DT","DT","Others"))))</f>
        <v>MR</v>
      </c>
    </row>
    <row r="179" spans="1:13" x14ac:dyDescent="0.25">
      <c r="A179">
        <v>4</v>
      </c>
      <c r="B179" s="1">
        <v>42118</v>
      </c>
      <c r="C179" t="s">
        <v>8</v>
      </c>
      <c r="D179" t="s">
        <v>114</v>
      </c>
      <c r="E179" t="s">
        <v>10</v>
      </c>
      <c r="F179">
        <v>509</v>
      </c>
      <c r="H179" t="str">
        <f t="shared" si="5"/>
        <v>PN</v>
      </c>
      <c r="I179" t="s">
        <v>149</v>
      </c>
      <c r="J179" s="32">
        <f t="shared" si="4"/>
        <v>4</v>
      </c>
      <c r="K179" s="32">
        <f>IF(PUMPING[[#This Row],[MONTH]]&gt;3,YEAR(PUMPING[[#This Row],[DATE]]),YEAR(PUMPING[[#This Row],[DATE]])-1)</f>
        <v>2015</v>
      </c>
      <c r="L179" s="32" t="str">
        <f>IF(PUMPING[[#This Row],[MONTH]]&lt;4,"Q4",IF(PUMPING[[#This Row],[MONTH]]&lt;7,"Q1",IF(PUMPING[[#This Row],[MONTH]]&lt;10,"Q2",IF(PUMPING[[#This Row],[MONTH]]&lt;13,"Q3","Q4"))))</f>
        <v>Q1</v>
      </c>
      <c r="M179" s="32" t="str">
        <f>IF(PUMPING[[#This Row],[PRODUCT]]="I/F","I/F",IF(LEFT(PUMPING[[#This Row],[BATCH]],2)="MR","MR",IF(LEFT(PUMPING[[#This Row],[BATCH]],2)="PR","PR",IF(LEFT(PUMPING[[#This Row],[BATCH]],2)="DT","DT","Others"))))</f>
        <v>MR</v>
      </c>
    </row>
    <row r="180" spans="1:13" x14ac:dyDescent="0.25">
      <c r="A180">
        <v>1</v>
      </c>
      <c r="B180" s="1">
        <v>42119</v>
      </c>
      <c r="C180" t="s">
        <v>6</v>
      </c>
      <c r="D180" t="s">
        <v>119</v>
      </c>
      <c r="E180">
        <v>123</v>
      </c>
      <c r="F180">
        <v>150</v>
      </c>
      <c r="H180" t="str">
        <f t="shared" si="5"/>
        <v>PN</v>
      </c>
      <c r="I180" t="s">
        <v>149</v>
      </c>
      <c r="J180" s="32">
        <f t="shared" si="4"/>
        <v>4</v>
      </c>
      <c r="K180" s="32">
        <f>IF(PUMPING[[#This Row],[MONTH]]&gt;3,YEAR(PUMPING[[#This Row],[DATE]]),YEAR(PUMPING[[#This Row],[DATE]])-1)</f>
        <v>2015</v>
      </c>
      <c r="L180" s="32" t="str">
        <f>IF(PUMPING[[#This Row],[MONTH]]&lt;4,"Q4",IF(PUMPING[[#This Row],[MONTH]]&lt;7,"Q1",IF(PUMPING[[#This Row],[MONTH]]&lt;10,"Q2",IF(PUMPING[[#This Row],[MONTH]]&lt;13,"Q3","Q4"))))</f>
        <v>Q1</v>
      </c>
      <c r="M180" s="32" t="str">
        <f>IF(PUMPING[[#This Row],[PRODUCT]]="I/F","I/F",IF(LEFT(PUMPING[[#This Row],[BATCH]],2)="MR","MR",IF(LEFT(PUMPING[[#This Row],[BATCH]],2)="PR","PR",IF(LEFT(PUMPING[[#This Row],[BATCH]],2)="DT","DT","Others"))))</f>
        <v>MR</v>
      </c>
    </row>
    <row r="181" spans="1:13" x14ac:dyDescent="0.25">
      <c r="A181">
        <v>2</v>
      </c>
      <c r="B181" s="1">
        <v>42119</v>
      </c>
      <c r="C181" t="s">
        <v>6</v>
      </c>
      <c r="D181" t="s">
        <v>120</v>
      </c>
      <c r="E181">
        <v>124</v>
      </c>
      <c r="F181">
        <v>7465</v>
      </c>
      <c r="H181" t="str">
        <f t="shared" si="5"/>
        <v>PN</v>
      </c>
      <c r="I181" t="s">
        <v>149</v>
      </c>
      <c r="J181" s="32">
        <f t="shared" si="4"/>
        <v>4</v>
      </c>
      <c r="K181" s="32">
        <f>IF(PUMPING[[#This Row],[MONTH]]&gt;3,YEAR(PUMPING[[#This Row],[DATE]]),YEAR(PUMPING[[#This Row],[DATE]])-1)</f>
        <v>2015</v>
      </c>
      <c r="L181" s="32" t="str">
        <f>IF(PUMPING[[#This Row],[MONTH]]&lt;4,"Q4",IF(PUMPING[[#This Row],[MONTH]]&lt;7,"Q1",IF(PUMPING[[#This Row],[MONTH]]&lt;10,"Q2",IF(PUMPING[[#This Row],[MONTH]]&lt;13,"Q3","Q4"))))</f>
        <v>Q1</v>
      </c>
      <c r="M181" s="32" t="str">
        <f>IF(PUMPING[[#This Row],[PRODUCT]]="I/F","I/F",IF(LEFT(PUMPING[[#This Row],[BATCH]],2)="MR","MR",IF(LEFT(PUMPING[[#This Row],[BATCH]],2)="PR","PR",IF(LEFT(PUMPING[[#This Row],[BATCH]],2)="DT","DT","Others"))))</f>
        <v>MR</v>
      </c>
    </row>
    <row r="182" spans="1:13" x14ac:dyDescent="0.25">
      <c r="A182">
        <v>1</v>
      </c>
      <c r="B182" s="1">
        <v>42119</v>
      </c>
      <c r="C182" t="s">
        <v>8</v>
      </c>
      <c r="D182" t="s">
        <v>114</v>
      </c>
      <c r="E182" t="s">
        <v>10</v>
      </c>
      <c r="F182">
        <v>171</v>
      </c>
      <c r="H182" t="str">
        <f t="shared" si="5"/>
        <v>PN</v>
      </c>
      <c r="I182" t="s">
        <v>149</v>
      </c>
      <c r="J182" s="32">
        <f t="shared" si="4"/>
        <v>4</v>
      </c>
      <c r="K182" s="32">
        <f>IF(PUMPING[[#This Row],[MONTH]]&gt;3,YEAR(PUMPING[[#This Row],[DATE]]),YEAR(PUMPING[[#This Row],[DATE]])-1)</f>
        <v>2015</v>
      </c>
      <c r="L182" s="32" t="str">
        <f>IF(PUMPING[[#This Row],[MONTH]]&lt;4,"Q4",IF(PUMPING[[#This Row],[MONTH]]&lt;7,"Q1",IF(PUMPING[[#This Row],[MONTH]]&lt;10,"Q2",IF(PUMPING[[#This Row],[MONTH]]&lt;13,"Q3","Q4"))))</f>
        <v>Q1</v>
      </c>
      <c r="M182" s="32" t="str">
        <f>IF(PUMPING[[#This Row],[PRODUCT]]="I/F","I/F",IF(LEFT(PUMPING[[#This Row],[BATCH]],2)="MR","MR",IF(LEFT(PUMPING[[#This Row],[BATCH]],2)="PR","PR",IF(LEFT(PUMPING[[#This Row],[BATCH]],2)="DT","DT","Others"))))</f>
        <v>MR</v>
      </c>
    </row>
    <row r="183" spans="1:13" x14ac:dyDescent="0.25">
      <c r="A183">
        <v>1</v>
      </c>
      <c r="B183" s="1">
        <v>42120</v>
      </c>
      <c r="C183" t="s">
        <v>20</v>
      </c>
      <c r="D183" t="s">
        <v>121</v>
      </c>
      <c r="E183">
        <v>54</v>
      </c>
      <c r="F183">
        <v>308</v>
      </c>
      <c r="H183" t="str">
        <f t="shared" si="5"/>
        <v>PC</v>
      </c>
      <c r="I183" t="s">
        <v>146</v>
      </c>
      <c r="J183" s="32">
        <f t="shared" si="4"/>
        <v>4</v>
      </c>
      <c r="K183" s="32">
        <f>IF(PUMPING[[#This Row],[MONTH]]&gt;3,YEAR(PUMPING[[#This Row],[DATE]]),YEAR(PUMPING[[#This Row],[DATE]])-1)</f>
        <v>2015</v>
      </c>
      <c r="L183" s="32" t="str">
        <f>IF(PUMPING[[#This Row],[MONTH]]&lt;4,"Q4",IF(PUMPING[[#This Row],[MONTH]]&lt;7,"Q1",IF(PUMPING[[#This Row],[MONTH]]&lt;10,"Q2",IF(PUMPING[[#This Row],[MONTH]]&lt;13,"Q3","Q4"))))</f>
        <v>Q1</v>
      </c>
      <c r="M183" s="32" t="str">
        <f>IF(PUMPING[[#This Row],[PRODUCT]]="I/F","I/F",IF(LEFT(PUMPING[[#This Row],[BATCH]],2)="MR","MR",IF(LEFT(PUMPING[[#This Row],[BATCH]],2)="PR","PR",IF(LEFT(PUMPING[[#This Row],[BATCH]],2)="DT","DT","Others"))))</f>
        <v>PR</v>
      </c>
    </row>
    <row r="184" spans="1:13" x14ac:dyDescent="0.25">
      <c r="A184">
        <v>2</v>
      </c>
      <c r="B184" s="1">
        <v>42120</v>
      </c>
      <c r="C184" t="s">
        <v>20</v>
      </c>
      <c r="D184" t="s">
        <v>122</v>
      </c>
      <c r="E184" t="s">
        <v>123</v>
      </c>
      <c r="F184">
        <v>1488</v>
      </c>
      <c r="H184" t="str">
        <f t="shared" si="5"/>
        <v>4M</v>
      </c>
      <c r="I184" t="s">
        <v>1532</v>
      </c>
      <c r="J184" s="32">
        <f t="shared" si="4"/>
        <v>4</v>
      </c>
      <c r="K184" s="32">
        <f>IF(PUMPING[[#This Row],[MONTH]]&gt;3,YEAR(PUMPING[[#This Row],[DATE]]),YEAR(PUMPING[[#This Row],[DATE]])-1)</f>
        <v>2015</v>
      </c>
      <c r="L184" s="32" t="str">
        <f>IF(PUMPING[[#This Row],[MONTH]]&lt;4,"Q4",IF(PUMPING[[#This Row],[MONTH]]&lt;7,"Q1",IF(PUMPING[[#This Row],[MONTH]]&lt;10,"Q2",IF(PUMPING[[#This Row],[MONTH]]&lt;13,"Q3","Q4"))))</f>
        <v>Q1</v>
      </c>
      <c r="M184" s="32" t="str">
        <f>IF(PUMPING[[#This Row],[PRODUCT]]="I/F","I/F",IF(LEFT(PUMPING[[#This Row],[BATCH]],2)="MR","MR",IF(LEFT(PUMPING[[#This Row],[BATCH]],2)="PR","PR",IF(LEFT(PUMPING[[#This Row],[BATCH]],2)="DT","DT","Others"))))</f>
        <v>PR</v>
      </c>
    </row>
    <row r="185" spans="1:13" x14ac:dyDescent="0.25">
      <c r="A185">
        <v>1</v>
      </c>
      <c r="B185" s="1">
        <v>42121</v>
      </c>
      <c r="C185" t="s">
        <v>6</v>
      </c>
      <c r="D185" t="s">
        <v>124</v>
      </c>
      <c r="E185">
        <v>403</v>
      </c>
      <c r="F185">
        <v>3684</v>
      </c>
      <c r="H185" t="str">
        <f t="shared" si="5"/>
        <v>NS</v>
      </c>
      <c r="I185" t="s">
        <v>146</v>
      </c>
      <c r="J185" s="32">
        <f t="shared" si="4"/>
        <v>4</v>
      </c>
      <c r="K185" s="32">
        <f>IF(PUMPING[[#This Row],[MONTH]]&gt;3,YEAR(PUMPING[[#This Row],[DATE]]),YEAR(PUMPING[[#This Row],[DATE]])-1)</f>
        <v>2015</v>
      </c>
      <c r="L185" s="32" t="str">
        <f>IF(PUMPING[[#This Row],[MONTH]]&lt;4,"Q4",IF(PUMPING[[#This Row],[MONTH]]&lt;7,"Q1",IF(PUMPING[[#This Row],[MONTH]]&lt;10,"Q2",IF(PUMPING[[#This Row],[MONTH]]&lt;13,"Q3","Q4"))))</f>
        <v>Q1</v>
      </c>
      <c r="M185" s="32" t="str">
        <f>IF(PUMPING[[#This Row],[PRODUCT]]="I/F","I/F",IF(LEFT(PUMPING[[#This Row],[BATCH]],2)="MR","MR",IF(LEFT(PUMPING[[#This Row],[BATCH]],2)="PR","PR",IF(LEFT(PUMPING[[#This Row],[BATCH]],2)="DT","DT","Others"))))</f>
        <v>MR</v>
      </c>
    </row>
    <row r="186" spans="1:13" x14ac:dyDescent="0.25">
      <c r="A186">
        <v>2</v>
      </c>
      <c r="B186" s="1">
        <v>42121</v>
      </c>
      <c r="C186" t="s">
        <v>6</v>
      </c>
      <c r="D186" t="s">
        <v>125</v>
      </c>
      <c r="E186">
        <v>402</v>
      </c>
      <c r="F186">
        <v>1286</v>
      </c>
      <c r="H186" t="str">
        <f t="shared" si="5"/>
        <v>NS</v>
      </c>
      <c r="I186" t="s">
        <v>146</v>
      </c>
      <c r="J186" s="32">
        <f t="shared" si="4"/>
        <v>4</v>
      </c>
      <c r="K186" s="32">
        <f>IF(PUMPING[[#This Row],[MONTH]]&gt;3,YEAR(PUMPING[[#This Row],[DATE]]),YEAR(PUMPING[[#This Row],[DATE]])-1)</f>
        <v>2015</v>
      </c>
      <c r="L186" s="32" t="str">
        <f>IF(PUMPING[[#This Row],[MONTH]]&lt;4,"Q4",IF(PUMPING[[#This Row],[MONTH]]&lt;7,"Q1",IF(PUMPING[[#This Row],[MONTH]]&lt;10,"Q2",IF(PUMPING[[#This Row],[MONTH]]&lt;13,"Q3","Q4"))))</f>
        <v>Q1</v>
      </c>
      <c r="M186" s="32" t="str">
        <f>IF(PUMPING[[#This Row],[PRODUCT]]="I/F","I/F",IF(LEFT(PUMPING[[#This Row],[BATCH]],2)="MR","MR",IF(LEFT(PUMPING[[#This Row],[BATCH]],2)="PR","PR",IF(LEFT(PUMPING[[#This Row],[BATCH]],2)="DT","DT","Others"))))</f>
        <v>MR</v>
      </c>
    </row>
    <row r="187" spans="1:13" x14ac:dyDescent="0.25">
      <c r="A187">
        <v>1</v>
      </c>
      <c r="B187" s="1">
        <v>42121</v>
      </c>
      <c r="C187" t="s">
        <v>20</v>
      </c>
      <c r="D187" t="s">
        <v>122</v>
      </c>
      <c r="E187">
        <v>5</v>
      </c>
      <c r="F187">
        <v>4901</v>
      </c>
      <c r="H187" t="str">
        <f t="shared" si="5"/>
        <v>4M</v>
      </c>
      <c r="I187" t="s">
        <v>1532</v>
      </c>
      <c r="J187" s="32">
        <f t="shared" si="4"/>
        <v>4</v>
      </c>
      <c r="K187" s="32">
        <f>IF(PUMPING[[#This Row],[MONTH]]&gt;3,YEAR(PUMPING[[#This Row],[DATE]]),YEAR(PUMPING[[#This Row],[DATE]])-1)</f>
        <v>2015</v>
      </c>
      <c r="L187" s="32" t="str">
        <f>IF(PUMPING[[#This Row],[MONTH]]&lt;4,"Q4",IF(PUMPING[[#This Row],[MONTH]]&lt;7,"Q1",IF(PUMPING[[#This Row],[MONTH]]&lt;10,"Q2",IF(PUMPING[[#This Row],[MONTH]]&lt;13,"Q3","Q4"))))</f>
        <v>Q1</v>
      </c>
      <c r="M187" s="32" t="str">
        <f>IF(PUMPING[[#This Row],[PRODUCT]]="I/F","I/F",IF(LEFT(PUMPING[[#This Row],[BATCH]],2)="MR","MR",IF(LEFT(PUMPING[[#This Row],[BATCH]],2)="PR","PR",IF(LEFT(PUMPING[[#This Row],[BATCH]],2)="DT","DT","Others"))))</f>
        <v>PR</v>
      </c>
    </row>
    <row r="188" spans="1:13" x14ac:dyDescent="0.25">
      <c r="A188">
        <v>2</v>
      </c>
      <c r="B188" s="1">
        <v>42121</v>
      </c>
      <c r="C188" t="s">
        <v>20</v>
      </c>
      <c r="D188" t="s">
        <v>126</v>
      </c>
      <c r="E188">
        <v>5</v>
      </c>
      <c r="F188">
        <v>5430</v>
      </c>
      <c r="H188" t="str">
        <f t="shared" si="5"/>
        <v>4M</v>
      </c>
      <c r="I188" t="s">
        <v>1532</v>
      </c>
      <c r="J188" s="32">
        <f t="shared" si="4"/>
        <v>4</v>
      </c>
      <c r="K188" s="32">
        <f>IF(PUMPING[[#This Row],[MONTH]]&gt;3,YEAR(PUMPING[[#This Row],[DATE]]),YEAR(PUMPING[[#This Row],[DATE]])-1)</f>
        <v>2015</v>
      </c>
      <c r="L188" s="32" t="str">
        <f>IF(PUMPING[[#This Row],[MONTH]]&lt;4,"Q4",IF(PUMPING[[#This Row],[MONTH]]&lt;7,"Q1",IF(PUMPING[[#This Row],[MONTH]]&lt;10,"Q2",IF(PUMPING[[#This Row],[MONTH]]&lt;13,"Q3","Q4"))))</f>
        <v>Q1</v>
      </c>
      <c r="M188" s="32" t="str">
        <f>IF(PUMPING[[#This Row],[PRODUCT]]="I/F","I/F",IF(LEFT(PUMPING[[#This Row],[BATCH]],2)="MR","MR",IF(LEFT(PUMPING[[#This Row],[BATCH]],2)="PR","PR",IF(LEFT(PUMPING[[#This Row],[BATCH]],2)="DT","DT","Others"))))</f>
        <v>PR</v>
      </c>
    </row>
    <row r="189" spans="1:13" x14ac:dyDescent="0.25">
      <c r="A189">
        <v>1</v>
      </c>
      <c r="B189" s="1">
        <v>42122</v>
      </c>
      <c r="C189" t="s">
        <v>20</v>
      </c>
      <c r="D189" t="s">
        <v>127</v>
      </c>
      <c r="E189">
        <v>54</v>
      </c>
      <c r="F189">
        <v>205</v>
      </c>
      <c r="H189" t="str">
        <f t="shared" si="5"/>
        <v>PC</v>
      </c>
      <c r="I189" t="s">
        <v>146</v>
      </c>
      <c r="J189" s="32">
        <f t="shared" si="4"/>
        <v>4</v>
      </c>
      <c r="K189" s="32">
        <f>IF(PUMPING[[#This Row],[MONTH]]&gt;3,YEAR(PUMPING[[#This Row],[DATE]]),YEAR(PUMPING[[#This Row],[DATE]])-1)</f>
        <v>2015</v>
      </c>
      <c r="L189" s="32" t="str">
        <f>IF(PUMPING[[#This Row],[MONTH]]&lt;4,"Q4",IF(PUMPING[[#This Row],[MONTH]]&lt;7,"Q1",IF(PUMPING[[#This Row],[MONTH]]&lt;10,"Q2",IF(PUMPING[[#This Row],[MONTH]]&lt;13,"Q3","Q4"))))</f>
        <v>Q1</v>
      </c>
      <c r="M189" s="32" t="str">
        <f>IF(PUMPING[[#This Row],[PRODUCT]]="I/F","I/F",IF(LEFT(PUMPING[[#This Row],[BATCH]],2)="MR","MR",IF(LEFT(PUMPING[[#This Row],[BATCH]],2)="PR","PR",IF(LEFT(PUMPING[[#This Row],[BATCH]],2)="DT","DT","Others"))))</f>
        <v>PR</v>
      </c>
    </row>
    <row r="190" spans="1:13" x14ac:dyDescent="0.25">
      <c r="A190">
        <v>2</v>
      </c>
      <c r="B190" s="1">
        <v>42122</v>
      </c>
      <c r="C190" t="s">
        <v>20</v>
      </c>
      <c r="D190" t="s">
        <v>96</v>
      </c>
      <c r="E190">
        <v>53</v>
      </c>
      <c r="F190">
        <v>1013</v>
      </c>
      <c r="H190" t="str">
        <f t="shared" si="5"/>
        <v>NS</v>
      </c>
      <c r="I190" t="s">
        <v>146</v>
      </c>
      <c r="J190" s="32">
        <f t="shared" si="4"/>
        <v>4</v>
      </c>
      <c r="K190" s="32">
        <f>IF(PUMPING[[#This Row],[MONTH]]&gt;3,YEAR(PUMPING[[#This Row],[DATE]]),YEAR(PUMPING[[#This Row],[DATE]])-1)</f>
        <v>2015</v>
      </c>
      <c r="L190" s="32" t="str">
        <f>IF(PUMPING[[#This Row],[MONTH]]&lt;4,"Q4",IF(PUMPING[[#This Row],[MONTH]]&lt;7,"Q1",IF(PUMPING[[#This Row],[MONTH]]&lt;10,"Q2",IF(PUMPING[[#This Row],[MONTH]]&lt;13,"Q3","Q4"))))</f>
        <v>Q1</v>
      </c>
      <c r="M190" s="32" t="str">
        <f>IF(PUMPING[[#This Row],[PRODUCT]]="I/F","I/F",IF(LEFT(PUMPING[[#This Row],[BATCH]],2)="MR","MR",IF(LEFT(PUMPING[[#This Row],[BATCH]],2)="PR","PR",IF(LEFT(PUMPING[[#This Row],[BATCH]],2)="DT","DT","Others"))))</f>
        <v>PR</v>
      </c>
    </row>
    <row r="191" spans="1:13" x14ac:dyDescent="0.25">
      <c r="A191">
        <v>3</v>
      </c>
      <c r="B191" s="1">
        <v>42122</v>
      </c>
      <c r="C191" t="s">
        <v>20</v>
      </c>
      <c r="D191" t="s">
        <v>128</v>
      </c>
      <c r="E191">
        <v>31</v>
      </c>
      <c r="F191">
        <v>450</v>
      </c>
      <c r="H191" t="str">
        <f t="shared" si="5"/>
        <v>0S</v>
      </c>
      <c r="I191" t="s">
        <v>146</v>
      </c>
      <c r="J191" s="32">
        <f t="shared" si="4"/>
        <v>4</v>
      </c>
      <c r="K191" s="32">
        <f>IF(PUMPING[[#This Row],[MONTH]]&gt;3,YEAR(PUMPING[[#This Row],[DATE]]),YEAR(PUMPING[[#This Row],[DATE]])-1)</f>
        <v>2015</v>
      </c>
      <c r="L191" s="32" t="str">
        <f>IF(PUMPING[[#This Row],[MONTH]]&lt;4,"Q4",IF(PUMPING[[#This Row],[MONTH]]&lt;7,"Q1",IF(PUMPING[[#This Row],[MONTH]]&lt;10,"Q2",IF(PUMPING[[#This Row],[MONTH]]&lt;13,"Q3","Q4"))))</f>
        <v>Q1</v>
      </c>
      <c r="M191" s="32" t="str">
        <f>IF(PUMPING[[#This Row],[PRODUCT]]="I/F","I/F",IF(LEFT(PUMPING[[#This Row],[BATCH]],2)="MR","MR",IF(LEFT(PUMPING[[#This Row],[BATCH]],2)="PR","PR",IF(LEFT(PUMPING[[#This Row],[BATCH]],2)="DT","DT","Others"))))</f>
        <v>PR</v>
      </c>
    </row>
    <row r="192" spans="1:13" x14ac:dyDescent="0.25">
      <c r="A192">
        <v>4</v>
      </c>
      <c r="B192" s="1">
        <v>42122</v>
      </c>
      <c r="C192" t="s">
        <v>20</v>
      </c>
      <c r="D192" t="s">
        <v>129</v>
      </c>
      <c r="E192">
        <v>31</v>
      </c>
      <c r="F192">
        <v>550</v>
      </c>
      <c r="H192" t="str">
        <f t="shared" si="5"/>
        <v>0S</v>
      </c>
      <c r="I192" t="s">
        <v>146</v>
      </c>
      <c r="J192" s="32">
        <f t="shared" si="4"/>
        <v>4</v>
      </c>
      <c r="K192" s="32">
        <f>IF(PUMPING[[#This Row],[MONTH]]&gt;3,YEAR(PUMPING[[#This Row],[DATE]]),YEAR(PUMPING[[#This Row],[DATE]])-1)</f>
        <v>2015</v>
      </c>
      <c r="L192" s="32" t="str">
        <f>IF(PUMPING[[#This Row],[MONTH]]&lt;4,"Q4",IF(PUMPING[[#This Row],[MONTH]]&lt;7,"Q1",IF(PUMPING[[#This Row],[MONTH]]&lt;10,"Q2",IF(PUMPING[[#This Row],[MONTH]]&lt;13,"Q3","Q4"))))</f>
        <v>Q1</v>
      </c>
      <c r="M192" s="32" t="str">
        <f>IF(PUMPING[[#This Row],[PRODUCT]]="I/F","I/F",IF(LEFT(PUMPING[[#This Row],[BATCH]],2)="MR","MR",IF(LEFT(PUMPING[[#This Row],[BATCH]],2)="PR","PR",IF(LEFT(PUMPING[[#This Row],[BATCH]],2)="DT","DT","Others"))))</f>
        <v>PR</v>
      </c>
    </row>
    <row r="193" spans="1:13" x14ac:dyDescent="0.25">
      <c r="A193">
        <v>5</v>
      </c>
      <c r="B193" s="1">
        <v>42122</v>
      </c>
      <c r="C193" t="s">
        <v>20</v>
      </c>
      <c r="D193" t="s">
        <v>130</v>
      </c>
      <c r="E193">
        <v>31</v>
      </c>
      <c r="F193">
        <v>4970</v>
      </c>
      <c r="H193" t="str">
        <f t="shared" si="5"/>
        <v>A6</v>
      </c>
      <c r="I193" t="s">
        <v>143</v>
      </c>
      <c r="J193" s="32">
        <f t="shared" si="4"/>
        <v>4</v>
      </c>
      <c r="K193" s="32">
        <f>IF(PUMPING[[#This Row],[MONTH]]&gt;3,YEAR(PUMPING[[#This Row],[DATE]]),YEAR(PUMPING[[#This Row],[DATE]])-1)</f>
        <v>2015</v>
      </c>
      <c r="L193" s="32" t="str">
        <f>IF(PUMPING[[#This Row],[MONTH]]&lt;4,"Q4",IF(PUMPING[[#This Row],[MONTH]]&lt;7,"Q1",IF(PUMPING[[#This Row],[MONTH]]&lt;10,"Q2",IF(PUMPING[[#This Row],[MONTH]]&lt;13,"Q3","Q4"))))</f>
        <v>Q1</v>
      </c>
      <c r="M193" s="32" t="str">
        <f>IF(PUMPING[[#This Row],[PRODUCT]]="I/F","I/F",IF(LEFT(PUMPING[[#This Row],[BATCH]],2)="MR","MR",IF(LEFT(PUMPING[[#This Row],[BATCH]],2)="PR","PR",IF(LEFT(PUMPING[[#This Row],[BATCH]],2)="DT","DT","Others"))))</f>
        <v>PR</v>
      </c>
    </row>
    <row r="194" spans="1:13" x14ac:dyDescent="0.25">
      <c r="A194">
        <v>6</v>
      </c>
      <c r="B194" s="1">
        <v>42122</v>
      </c>
      <c r="C194" t="s">
        <v>20</v>
      </c>
      <c r="D194" t="s">
        <v>131</v>
      </c>
      <c r="E194">
        <v>35</v>
      </c>
      <c r="F194">
        <v>450</v>
      </c>
      <c r="H194" t="str">
        <f t="shared" si="5"/>
        <v>A6</v>
      </c>
      <c r="I194" t="s">
        <v>143</v>
      </c>
      <c r="J194" s="32">
        <f t="shared" ref="J194:J257" si="6">MONTH(B194)</f>
        <v>4</v>
      </c>
      <c r="K194" s="32">
        <f>IF(PUMPING[[#This Row],[MONTH]]&gt;3,YEAR(PUMPING[[#This Row],[DATE]]),YEAR(PUMPING[[#This Row],[DATE]])-1)</f>
        <v>2015</v>
      </c>
      <c r="L194" s="32" t="str">
        <f>IF(PUMPING[[#This Row],[MONTH]]&lt;4,"Q4",IF(PUMPING[[#This Row],[MONTH]]&lt;7,"Q1",IF(PUMPING[[#This Row],[MONTH]]&lt;10,"Q2",IF(PUMPING[[#This Row],[MONTH]]&lt;13,"Q3","Q4"))))</f>
        <v>Q1</v>
      </c>
      <c r="M194" s="32" t="str">
        <f>IF(PUMPING[[#This Row],[PRODUCT]]="I/F","I/F",IF(LEFT(PUMPING[[#This Row],[BATCH]],2)="MR","MR",IF(LEFT(PUMPING[[#This Row],[BATCH]],2)="PR","PR",IF(LEFT(PUMPING[[#This Row],[BATCH]],2)="DT","DT","Others"))))</f>
        <v>PR</v>
      </c>
    </row>
    <row r="195" spans="1:13" x14ac:dyDescent="0.25">
      <c r="A195">
        <v>7</v>
      </c>
      <c r="B195" s="1">
        <v>42122</v>
      </c>
      <c r="C195" t="s">
        <v>20</v>
      </c>
      <c r="D195" t="s">
        <v>132</v>
      </c>
      <c r="E195">
        <v>35</v>
      </c>
      <c r="F195">
        <v>114</v>
      </c>
      <c r="H195" t="str">
        <f t="shared" ref="H195:H211" si="7">MID(D195,3,2)</f>
        <v>A7</v>
      </c>
      <c r="I195" t="s">
        <v>143</v>
      </c>
      <c r="J195" s="32">
        <f t="shared" si="6"/>
        <v>4</v>
      </c>
      <c r="K195" s="32">
        <f>IF(PUMPING[[#This Row],[MONTH]]&gt;3,YEAR(PUMPING[[#This Row],[DATE]]),YEAR(PUMPING[[#This Row],[DATE]])-1)</f>
        <v>2015</v>
      </c>
      <c r="L195" s="32" t="str">
        <f>IF(PUMPING[[#This Row],[MONTH]]&lt;4,"Q4",IF(PUMPING[[#This Row],[MONTH]]&lt;7,"Q1",IF(PUMPING[[#This Row],[MONTH]]&lt;10,"Q2",IF(PUMPING[[#This Row],[MONTH]]&lt;13,"Q3","Q4"))))</f>
        <v>Q1</v>
      </c>
      <c r="M195" s="32" t="str">
        <f>IF(PUMPING[[#This Row],[PRODUCT]]="I/F","I/F",IF(LEFT(PUMPING[[#This Row],[BATCH]],2)="MR","MR",IF(LEFT(PUMPING[[#This Row],[BATCH]],2)="PR","PR",IF(LEFT(PUMPING[[#This Row],[BATCH]],2)="DT","DT","Others"))))</f>
        <v>PR</v>
      </c>
    </row>
    <row r="196" spans="1:13" x14ac:dyDescent="0.25">
      <c r="A196">
        <v>1</v>
      </c>
      <c r="B196" s="1">
        <v>42123</v>
      </c>
      <c r="C196" t="s">
        <v>6</v>
      </c>
      <c r="D196" t="s">
        <v>133</v>
      </c>
      <c r="E196">
        <v>403</v>
      </c>
      <c r="F196">
        <v>1000</v>
      </c>
      <c r="H196" t="str">
        <f t="shared" si="7"/>
        <v>0S</v>
      </c>
      <c r="I196" t="s">
        <v>146</v>
      </c>
      <c r="J196" s="32">
        <f t="shared" si="6"/>
        <v>4</v>
      </c>
      <c r="K196" s="32">
        <f>IF(PUMPING[[#This Row],[MONTH]]&gt;3,YEAR(PUMPING[[#This Row],[DATE]]),YEAR(PUMPING[[#This Row],[DATE]])-1)</f>
        <v>2015</v>
      </c>
      <c r="L196" s="32" t="str">
        <f>IF(PUMPING[[#This Row],[MONTH]]&lt;4,"Q4",IF(PUMPING[[#This Row],[MONTH]]&lt;7,"Q1",IF(PUMPING[[#This Row],[MONTH]]&lt;10,"Q2",IF(PUMPING[[#This Row],[MONTH]]&lt;13,"Q3","Q4"))))</f>
        <v>Q1</v>
      </c>
      <c r="M196" s="32" t="str">
        <f>IF(PUMPING[[#This Row],[PRODUCT]]="I/F","I/F",IF(LEFT(PUMPING[[#This Row],[BATCH]],2)="MR","MR",IF(LEFT(PUMPING[[#This Row],[BATCH]],2)="PR","PR",IF(LEFT(PUMPING[[#This Row],[BATCH]],2)="DT","DT","Others"))))</f>
        <v>MR</v>
      </c>
    </row>
    <row r="197" spans="1:13" x14ac:dyDescent="0.25">
      <c r="A197">
        <v>2</v>
      </c>
      <c r="B197" s="1">
        <v>42123</v>
      </c>
      <c r="C197" t="s">
        <v>6</v>
      </c>
      <c r="D197" t="s">
        <v>134</v>
      </c>
      <c r="E197">
        <v>305</v>
      </c>
      <c r="F197">
        <v>1223</v>
      </c>
      <c r="H197" t="str">
        <f t="shared" si="7"/>
        <v>A4</v>
      </c>
      <c r="I197" t="s">
        <v>143</v>
      </c>
      <c r="J197" s="32">
        <f t="shared" si="6"/>
        <v>4</v>
      </c>
      <c r="K197" s="32">
        <f>IF(PUMPING[[#This Row],[MONTH]]&gt;3,YEAR(PUMPING[[#This Row],[DATE]]),YEAR(PUMPING[[#This Row],[DATE]])-1)</f>
        <v>2015</v>
      </c>
      <c r="L197" s="32" t="str">
        <f>IF(PUMPING[[#This Row],[MONTH]]&lt;4,"Q4",IF(PUMPING[[#This Row],[MONTH]]&lt;7,"Q1",IF(PUMPING[[#This Row],[MONTH]]&lt;10,"Q2",IF(PUMPING[[#This Row],[MONTH]]&lt;13,"Q3","Q4"))))</f>
        <v>Q1</v>
      </c>
      <c r="M197" s="32" t="str">
        <f>IF(PUMPING[[#This Row],[PRODUCT]]="I/F","I/F",IF(LEFT(PUMPING[[#This Row],[BATCH]],2)="MR","MR",IF(LEFT(PUMPING[[#This Row],[BATCH]],2)="PR","PR",IF(LEFT(PUMPING[[#This Row],[BATCH]],2)="DT","DT","Others"))))</f>
        <v>MR</v>
      </c>
    </row>
    <row r="198" spans="1:13" x14ac:dyDescent="0.25">
      <c r="A198">
        <v>1</v>
      </c>
      <c r="B198" s="1">
        <v>42123</v>
      </c>
      <c r="C198" t="s">
        <v>20</v>
      </c>
      <c r="D198" t="s">
        <v>132</v>
      </c>
      <c r="E198">
        <v>35</v>
      </c>
      <c r="F198">
        <v>7805</v>
      </c>
      <c r="H198" t="str">
        <f t="shared" si="7"/>
        <v>A7</v>
      </c>
      <c r="I198" t="s">
        <v>143</v>
      </c>
      <c r="J198" s="32">
        <f t="shared" si="6"/>
        <v>4</v>
      </c>
      <c r="K198" s="32">
        <f>IF(PUMPING[[#This Row],[MONTH]]&gt;3,YEAR(PUMPING[[#This Row],[DATE]]),YEAR(PUMPING[[#This Row],[DATE]])-1)</f>
        <v>2015</v>
      </c>
      <c r="L198" s="32" t="str">
        <f>IF(PUMPING[[#This Row],[MONTH]]&lt;4,"Q4",IF(PUMPING[[#This Row],[MONTH]]&lt;7,"Q1",IF(PUMPING[[#This Row],[MONTH]]&lt;10,"Q2",IF(PUMPING[[#This Row],[MONTH]]&lt;13,"Q3","Q4"))))</f>
        <v>Q1</v>
      </c>
      <c r="M198" s="32" t="str">
        <f>IF(PUMPING[[#This Row],[PRODUCT]]="I/F","I/F",IF(LEFT(PUMPING[[#This Row],[BATCH]],2)="MR","MR",IF(LEFT(PUMPING[[#This Row],[BATCH]],2)="PR","PR",IF(LEFT(PUMPING[[#This Row],[BATCH]],2)="DT","DT","Others"))))</f>
        <v>PR</v>
      </c>
    </row>
    <row r="199" spans="1:13" x14ac:dyDescent="0.25">
      <c r="A199">
        <v>1</v>
      </c>
      <c r="B199" s="1">
        <v>42124</v>
      </c>
      <c r="C199" t="s">
        <v>6</v>
      </c>
      <c r="D199" t="s">
        <v>134</v>
      </c>
      <c r="E199">
        <v>304</v>
      </c>
      <c r="F199">
        <v>3734</v>
      </c>
      <c r="H199" t="str">
        <f t="shared" si="7"/>
        <v>A4</v>
      </c>
      <c r="I199" t="s">
        <v>143</v>
      </c>
      <c r="J199" s="32">
        <f t="shared" si="6"/>
        <v>4</v>
      </c>
      <c r="K199" s="32">
        <f>IF(PUMPING[[#This Row],[MONTH]]&gt;3,YEAR(PUMPING[[#This Row],[DATE]]),YEAR(PUMPING[[#This Row],[DATE]])-1)</f>
        <v>2015</v>
      </c>
      <c r="L199" s="32" t="str">
        <f>IF(PUMPING[[#This Row],[MONTH]]&lt;4,"Q4",IF(PUMPING[[#This Row],[MONTH]]&lt;7,"Q1",IF(PUMPING[[#This Row],[MONTH]]&lt;10,"Q2",IF(PUMPING[[#This Row],[MONTH]]&lt;13,"Q3","Q4"))))</f>
        <v>Q1</v>
      </c>
      <c r="M199" s="32" t="str">
        <f>IF(PUMPING[[#This Row],[PRODUCT]]="I/F","I/F",IF(LEFT(PUMPING[[#This Row],[BATCH]],2)="MR","MR",IF(LEFT(PUMPING[[#This Row],[BATCH]],2)="PR","PR",IF(LEFT(PUMPING[[#This Row],[BATCH]],2)="DT","DT","Others"))))</f>
        <v>MR</v>
      </c>
    </row>
    <row r="200" spans="1:13" x14ac:dyDescent="0.25">
      <c r="A200">
        <v>2</v>
      </c>
      <c r="B200" s="1">
        <v>42124</v>
      </c>
      <c r="C200" t="s">
        <v>6</v>
      </c>
      <c r="D200" t="s">
        <v>135</v>
      </c>
      <c r="E200">
        <v>302</v>
      </c>
      <c r="F200">
        <v>3170</v>
      </c>
      <c r="H200" t="str">
        <f t="shared" si="7"/>
        <v>A4</v>
      </c>
      <c r="I200" t="s">
        <v>143</v>
      </c>
      <c r="J200" s="32">
        <f t="shared" si="6"/>
        <v>4</v>
      </c>
      <c r="K200" s="32">
        <f>IF(PUMPING[[#This Row],[MONTH]]&gt;3,YEAR(PUMPING[[#This Row],[DATE]]),YEAR(PUMPING[[#This Row],[DATE]])-1)</f>
        <v>2015</v>
      </c>
      <c r="L200" s="32" t="str">
        <f>IF(PUMPING[[#This Row],[MONTH]]&lt;4,"Q4",IF(PUMPING[[#This Row],[MONTH]]&lt;7,"Q1",IF(PUMPING[[#This Row],[MONTH]]&lt;10,"Q2",IF(PUMPING[[#This Row],[MONTH]]&lt;13,"Q3","Q4"))))</f>
        <v>Q1</v>
      </c>
      <c r="M200" s="32" t="str">
        <f>IF(PUMPING[[#This Row],[PRODUCT]]="I/F","I/F",IF(LEFT(PUMPING[[#This Row],[BATCH]],2)="MR","MR",IF(LEFT(PUMPING[[#This Row],[BATCH]],2)="PR","PR",IF(LEFT(PUMPING[[#This Row],[BATCH]],2)="DT","DT","Others"))))</f>
        <v>MR</v>
      </c>
    </row>
    <row r="201" spans="1:13" x14ac:dyDescent="0.25">
      <c r="A201">
        <v>1</v>
      </c>
      <c r="B201" s="1">
        <v>42124</v>
      </c>
      <c r="C201" t="s">
        <v>20</v>
      </c>
      <c r="D201" t="s">
        <v>132</v>
      </c>
      <c r="E201">
        <v>34</v>
      </c>
      <c r="F201">
        <v>221</v>
      </c>
      <c r="H201" t="str">
        <f t="shared" si="7"/>
        <v>A7</v>
      </c>
      <c r="I201" t="s">
        <v>143</v>
      </c>
      <c r="J201" s="32">
        <f t="shared" si="6"/>
        <v>4</v>
      </c>
      <c r="K201" s="32">
        <f>IF(PUMPING[[#This Row],[MONTH]]&gt;3,YEAR(PUMPING[[#This Row],[DATE]]),YEAR(PUMPING[[#This Row],[DATE]])-1)</f>
        <v>2015</v>
      </c>
      <c r="L201" s="32" t="str">
        <f>IF(PUMPING[[#This Row],[MONTH]]&lt;4,"Q4",IF(PUMPING[[#This Row],[MONTH]]&lt;7,"Q1",IF(PUMPING[[#This Row],[MONTH]]&lt;10,"Q2",IF(PUMPING[[#This Row],[MONTH]]&lt;13,"Q3","Q4"))))</f>
        <v>Q1</v>
      </c>
      <c r="M201" s="32" t="str">
        <f>IF(PUMPING[[#This Row],[PRODUCT]]="I/F","I/F",IF(LEFT(PUMPING[[#This Row],[BATCH]],2)="MR","MR",IF(LEFT(PUMPING[[#This Row],[BATCH]],2)="PR","PR",IF(LEFT(PUMPING[[#This Row],[BATCH]],2)="DT","DT","Others"))))</f>
        <v>PR</v>
      </c>
    </row>
    <row r="202" spans="1:13" x14ac:dyDescent="0.25">
      <c r="A202">
        <v>2</v>
      </c>
      <c r="B202" s="1">
        <v>42124</v>
      </c>
      <c r="C202" t="s">
        <v>20</v>
      </c>
      <c r="D202" t="s">
        <v>136</v>
      </c>
      <c r="E202">
        <v>34</v>
      </c>
      <c r="F202">
        <v>77</v>
      </c>
      <c r="H202" t="str">
        <f t="shared" si="7"/>
        <v>A7</v>
      </c>
      <c r="I202" t="s">
        <v>143</v>
      </c>
      <c r="J202" s="32">
        <f t="shared" si="6"/>
        <v>4</v>
      </c>
      <c r="K202" s="32">
        <f>IF(PUMPING[[#This Row],[MONTH]]&gt;3,YEAR(PUMPING[[#This Row],[DATE]]),YEAR(PUMPING[[#This Row],[DATE]])-1)</f>
        <v>2015</v>
      </c>
      <c r="L202" s="32" t="str">
        <f>IF(PUMPING[[#This Row],[MONTH]]&lt;4,"Q4",IF(PUMPING[[#This Row],[MONTH]]&lt;7,"Q1",IF(PUMPING[[#This Row],[MONTH]]&lt;10,"Q2",IF(PUMPING[[#This Row],[MONTH]]&lt;13,"Q3","Q4"))))</f>
        <v>Q1</v>
      </c>
      <c r="M202" s="32" t="str">
        <f>IF(PUMPING[[#This Row],[PRODUCT]]="I/F","I/F",IF(LEFT(PUMPING[[#This Row],[BATCH]],2)="MR","MR",IF(LEFT(PUMPING[[#This Row],[BATCH]],2)="PR","PR",IF(LEFT(PUMPING[[#This Row],[BATCH]],2)="DT","DT","Others"))))</f>
        <v>PR</v>
      </c>
    </row>
    <row r="203" spans="1:13" x14ac:dyDescent="0.25">
      <c r="A203">
        <v>3</v>
      </c>
      <c r="B203" s="1">
        <v>42124</v>
      </c>
      <c r="C203" t="s">
        <v>20</v>
      </c>
      <c r="D203" t="s">
        <v>137</v>
      </c>
      <c r="E203">
        <v>34</v>
      </c>
      <c r="F203">
        <v>500</v>
      </c>
      <c r="H203" t="str">
        <f t="shared" si="7"/>
        <v>0S</v>
      </c>
      <c r="I203" t="s">
        <v>146</v>
      </c>
      <c r="J203" s="32">
        <f t="shared" si="6"/>
        <v>4</v>
      </c>
      <c r="K203" s="32">
        <f>IF(PUMPING[[#This Row],[MONTH]]&gt;3,YEAR(PUMPING[[#This Row],[DATE]]),YEAR(PUMPING[[#This Row],[DATE]])-1)</f>
        <v>2015</v>
      </c>
      <c r="L203" s="32" t="str">
        <f>IF(PUMPING[[#This Row],[MONTH]]&lt;4,"Q4",IF(PUMPING[[#This Row],[MONTH]]&lt;7,"Q1",IF(PUMPING[[#This Row],[MONTH]]&lt;10,"Q2",IF(PUMPING[[#This Row],[MONTH]]&lt;13,"Q3","Q4"))))</f>
        <v>Q1</v>
      </c>
      <c r="M203" s="32" t="str">
        <f>IF(PUMPING[[#This Row],[PRODUCT]]="I/F","I/F",IF(LEFT(PUMPING[[#This Row],[BATCH]],2)="MR","MR",IF(LEFT(PUMPING[[#This Row],[BATCH]],2)="PR","PR",IF(LEFT(PUMPING[[#This Row],[BATCH]],2)="DT","DT","Others"))))</f>
        <v>PR</v>
      </c>
    </row>
    <row r="204" spans="1:13" x14ac:dyDescent="0.25">
      <c r="A204">
        <v>4</v>
      </c>
      <c r="B204" s="1">
        <v>42124</v>
      </c>
      <c r="C204" t="s">
        <v>20</v>
      </c>
      <c r="D204" t="s">
        <v>127</v>
      </c>
      <c r="E204">
        <v>54</v>
      </c>
      <c r="F204">
        <v>202</v>
      </c>
      <c r="H204" t="str">
        <f t="shared" si="7"/>
        <v>PC</v>
      </c>
      <c r="I204" t="s">
        <v>146</v>
      </c>
      <c r="J204" s="32">
        <f t="shared" si="6"/>
        <v>4</v>
      </c>
      <c r="K204" s="32">
        <f>IF(PUMPING[[#This Row],[MONTH]]&gt;3,YEAR(PUMPING[[#This Row],[DATE]]),YEAR(PUMPING[[#This Row],[DATE]])-1)</f>
        <v>2015</v>
      </c>
      <c r="L204" s="32" t="str">
        <f>IF(PUMPING[[#This Row],[MONTH]]&lt;4,"Q4",IF(PUMPING[[#This Row],[MONTH]]&lt;7,"Q1",IF(PUMPING[[#This Row],[MONTH]]&lt;10,"Q2",IF(PUMPING[[#This Row],[MONTH]]&lt;13,"Q3","Q4"))))</f>
        <v>Q1</v>
      </c>
      <c r="M204" s="32" t="str">
        <f>IF(PUMPING[[#This Row],[PRODUCT]]="I/F","I/F",IF(LEFT(PUMPING[[#This Row],[BATCH]],2)="MR","MR",IF(LEFT(PUMPING[[#This Row],[BATCH]],2)="PR","PR",IF(LEFT(PUMPING[[#This Row],[BATCH]],2)="DT","DT","Others"))))</f>
        <v>PR</v>
      </c>
    </row>
    <row r="205" spans="1:13" x14ac:dyDescent="0.25">
      <c r="A205">
        <v>5</v>
      </c>
      <c r="B205" s="1">
        <v>42124</v>
      </c>
      <c r="C205" t="s">
        <v>20</v>
      </c>
      <c r="D205" t="s">
        <v>138</v>
      </c>
      <c r="E205" t="s">
        <v>139</v>
      </c>
      <c r="F205">
        <v>2305</v>
      </c>
      <c r="H205" t="str">
        <f t="shared" si="7"/>
        <v>4H</v>
      </c>
      <c r="I205" t="s">
        <v>1530</v>
      </c>
      <c r="J205" s="32">
        <f t="shared" si="6"/>
        <v>4</v>
      </c>
      <c r="K205" s="32">
        <f>IF(PUMPING[[#This Row],[MONTH]]&gt;3,YEAR(PUMPING[[#This Row],[DATE]]),YEAR(PUMPING[[#This Row],[DATE]])-1)</f>
        <v>2015</v>
      </c>
      <c r="L205" s="32" t="str">
        <f>IF(PUMPING[[#This Row],[MONTH]]&lt;4,"Q4",IF(PUMPING[[#This Row],[MONTH]]&lt;7,"Q1",IF(PUMPING[[#This Row],[MONTH]]&lt;10,"Q2",IF(PUMPING[[#This Row],[MONTH]]&lt;13,"Q3","Q4"))))</f>
        <v>Q1</v>
      </c>
      <c r="M205" s="32" t="str">
        <f>IF(PUMPING[[#This Row],[PRODUCT]]="I/F","I/F",IF(LEFT(PUMPING[[#This Row],[BATCH]],2)="MR","MR",IF(LEFT(PUMPING[[#This Row],[BATCH]],2)="PR","PR",IF(LEFT(PUMPING[[#This Row],[BATCH]],2)="DT","DT","Others"))))</f>
        <v>PR</v>
      </c>
    </row>
    <row r="206" spans="1:13" x14ac:dyDescent="0.25">
      <c r="A206">
        <v>6</v>
      </c>
      <c r="B206" s="1">
        <v>42124</v>
      </c>
      <c r="C206" t="s">
        <v>20</v>
      </c>
      <c r="D206" t="s">
        <v>140</v>
      </c>
      <c r="E206">
        <v>63</v>
      </c>
      <c r="F206">
        <v>450</v>
      </c>
      <c r="H206" t="str">
        <f t="shared" si="7"/>
        <v>4H</v>
      </c>
      <c r="I206" t="s">
        <v>1530</v>
      </c>
      <c r="J206" s="32">
        <f t="shared" si="6"/>
        <v>4</v>
      </c>
      <c r="K206" s="32">
        <f>IF(PUMPING[[#This Row],[MONTH]]&gt;3,YEAR(PUMPING[[#This Row],[DATE]]),YEAR(PUMPING[[#This Row],[DATE]])-1)</f>
        <v>2015</v>
      </c>
      <c r="L206" s="32" t="str">
        <f>IF(PUMPING[[#This Row],[MONTH]]&lt;4,"Q4",IF(PUMPING[[#This Row],[MONTH]]&lt;7,"Q1",IF(PUMPING[[#This Row],[MONTH]]&lt;10,"Q2",IF(PUMPING[[#This Row],[MONTH]]&lt;13,"Q3","Q4"))))</f>
        <v>Q1</v>
      </c>
      <c r="M206" s="32" t="str">
        <f>IF(PUMPING[[#This Row],[PRODUCT]]="I/F","I/F",IF(LEFT(PUMPING[[#This Row],[BATCH]],2)="MR","MR",IF(LEFT(PUMPING[[#This Row],[BATCH]],2)="PR","PR",IF(LEFT(PUMPING[[#This Row],[BATCH]],2)="DT","DT","Others"))))</f>
        <v>PR</v>
      </c>
    </row>
    <row r="207" spans="1:13" x14ac:dyDescent="0.25">
      <c r="A207">
        <v>7</v>
      </c>
      <c r="B207" s="1">
        <v>42124</v>
      </c>
      <c r="C207" t="s">
        <v>20</v>
      </c>
      <c r="D207" t="s">
        <v>138</v>
      </c>
      <c r="E207">
        <v>63</v>
      </c>
      <c r="F207">
        <v>6316</v>
      </c>
      <c r="H207" t="str">
        <f t="shared" si="7"/>
        <v>4H</v>
      </c>
      <c r="I207" t="s">
        <v>1530</v>
      </c>
      <c r="J207" s="32">
        <f t="shared" si="6"/>
        <v>4</v>
      </c>
      <c r="K207" s="32">
        <f>IF(PUMPING[[#This Row],[MONTH]]&gt;3,YEAR(PUMPING[[#This Row],[DATE]]),YEAR(PUMPING[[#This Row],[DATE]])-1)</f>
        <v>2015</v>
      </c>
      <c r="L207" s="32" t="str">
        <f>IF(PUMPING[[#This Row],[MONTH]]&lt;4,"Q4",IF(PUMPING[[#This Row],[MONTH]]&lt;7,"Q1",IF(PUMPING[[#This Row],[MONTH]]&lt;10,"Q2",IF(PUMPING[[#This Row],[MONTH]]&lt;13,"Q3","Q4"))))</f>
        <v>Q1</v>
      </c>
      <c r="M207" s="32" t="str">
        <f>IF(PUMPING[[#This Row],[PRODUCT]]="I/F","I/F",IF(LEFT(PUMPING[[#This Row],[BATCH]],2)="MR","MR",IF(LEFT(PUMPING[[#This Row],[BATCH]],2)="PR","PR",IF(LEFT(PUMPING[[#This Row],[BATCH]],2)="DT","DT","Others"))))</f>
        <v>PR</v>
      </c>
    </row>
    <row r="208" spans="1:13" x14ac:dyDescent="0.25">
      <c r="A208">
        <v>8</v>
      </c>
      <c r="B208" s="1">
        <v>42124</v>
      </c>
      <c r="C208" t="s">
        <v>20</v>
      </c>
      <c r="D208" t="s">
        <v>138</v>
      </c>
      <c r="E208">
        <v>68</v>
      </c>
      <c r="F208">
        <v>450</v>
      </c>
      <c r="H208" t="str">
        <f t="shared" si="7"/>
        <v>4H</v>
      </c>
      <c r="I208" t="s">
        <v>1530</v>
      </c>
      <c r="J208" s="32">
        <f t="shared" si="6"/>
        <v>4</v>
      </c>
      <c r="K208" s="32">
        <f>IF(PUMPING[[#This Row],[MONTH]]&gt;3,YEAR(PUMPING[[#This Row],[DATE]]),YEAR(PUMPING[[#This Row],[DATE]])-1)</f>
        <v>2015</v>
      </c>
      <c r="L208" s="32" t="str">
        <f>IF(PUMPING[[#This Row],[MONTH]]&lt;4,"Q4",IF(PUMPING[[#This Row],[MONTH]]&lt;7,"Q1",IF(PUMPING[[#This Row],[MONTH]]&lt;10,"Q2",IF(PUMPING[[#This Row],[MONTH]]&lt;13,"Q3","Q4"))))</f>
        <v>Q1</v>
      </c>
      <c r="M208" s="32" t="str">
        <f>IF(PUMPING[[#This Row],[PRODUCT]]="I/F","I/F",IF(LEFT(PUMPING[[#This Row],[BATCH]],2)="MR","MR",IF(LEFT(PUMPING[[#This Row],[BATCH]],2)="PR","PR",IF(LEFT(PUMPING[[#This Row],[BATCH]],2)="DT","DT","Others"))))</f>
        <v>PR</v>
      </c>
    </row>
    <row r="209" spans="1:13" x14ac:dyDescent="0.25">
      <c r="A209">
        <v>9</v>
      </c>
      <c r="B209" s="1">
        <v>42124</v>
      </c>
      <c r="C209" t="s">
        <v>20</v>
      </c>
      <c r="D209" t="s">
        <v>141</v>
      </c>
      <c r="E209">
        <v>68</v>
      </c>
      <c r="F209">
        <v>380</v>
      </c>
      <c r="H209" t="str">
        <f t="shared" si="7"/>
        <v>4H</v>
      </c>
      <c r="I209" t="s">
        <v>1530</v>
      </c>
      <c r="J209" s="32">
        <f t="shared" si="6"/>
        <v>4</v>
      </c>
      <c r="K209" s="32">
        <f>IF(PUMPING[[#This Row],[MONTH]]&gt;3,YEAR(PUMPING[[#This Row],[DATE]]),YEAR(PUMPING[[#This Row],[DATE]])-1)</f>
        <v>2015</v>
      </c>
      <c r="L209" s="32" t="str">
        <f>IF(PUMPING[[#This Row],[MONTH]]&lt;4,"Q4",IF(PUMPING[[#This Row],[MONTH]]&lt;7,"Q1",IF(PUMPING[[#This Row],[MONTH]]&lt;10,"Q2",IF(PUMPING[[#This Row],[MONTH]]&lt;13,"Q3","Q4"))))</f>
        <v>Q1</v>
      </c>
      <c r="M209" s="32" t="str">
        <f>IF(PUMPING[[#This Row],[PRODUCT]]="I/F","I/F",IF(LEFT(PUMPING[[#This Row],[BATCH]],2)="MR","MR",IF(LEFT(PUMPING[[#This Row],[BATCH]],2)="PR","PR",IF(LEFT(PUMPING[[#This Row],[BATCH]],2)="DT","DT","Others"))))</f>
        <v>PR</v>
      </c>
    </row>
    <row r="210" spans="1:13" x14ac:dyDescent="0.25">
      <c r="A210">
        <v>1</v>
      </c>
      <c r="B210" s="1">
        <v>42124</v>
      </c>
      <c r="C210" t="s">
        <v>8</v>
      </c>
      <c r="D210" t="s">
        <v>119</v>
      </c>
      <c r="E210" t="s">
        <v>10</v>
      </c>
      <c r="F210">
        <v>3350</v>
      </c>
      <c r="H210" t="str">
        <f t="shared" si="7"/>
        <v>PN</v>
      </c>
      <c r="I210" t="s">
        <v>149</v>
      </c>
      <c r="J210" s="32">
        <f t="shared" si="6"/>
        <v>4</v>
      </c>
      <c r="K210" s="32">
        <f>IF(PUMPING[[#This Row],[MONTH]]&gt;3,YEAR(PUMPING[[#This Row],[DATE]]),YEAR(PUMPING[[#This Row],[DATE]])-1)</f>
        <v>2015</v>
      </c>
      <c r="L210" s="32" t="str">
        <f>IF(PUMPING[[#This Row],[MONTH]]&lt;4,"Q4",IF(PUMPING[[#This Row],[MONTH]]&lt;7,"Q1",IF(PUMPING[[#This Row],[MONTH]]&lt;10,"Q2",IF(PUMPING[[#This Row],[MONTH]]&lt;13,"Q3","Q4"))))</f>
        <v>Q1</v>
      </c>
      <c r="M210" s="32" t="str">
        <f>IF(PUMPING[[#This Row],[PRODUCT]]="I/F","I/F",IF(LEFT(PUMPING[[#This Row],[BATCH]],2)="MR","MR",IF(LEFT(PUMPING[[#This Row],[BATCH]],2)="PR","PR",IF(LEFT(PUMPING[[#This Row],[BATCH]],2)="DT","DT","Others"))))</f>
        <v>MR</v>
      </c>
    </row>
    <row r="211" spans="1:13" x14ac:dyDescent="0.25">
      <c r="A211">
        <v>2</v>
      </c>
      <c r="B211" s="1">
        <v>42124</v>
      </c>
      <c r="C211" t="s">
        <v>8</v>
      </c>
      <c r="D211" t="s">
        <v>120</v>
      </c>
      <c r="E211" t="s">
        <v>10</v>
      </c>
      <c r="F211">
        <v>3417</v>
      </c>
      <c r="H211" t="str">
        <f t="shared" si="7"/>
        <v>PN</v>
      </c>
      <c r="I211" t="s">
        <v>149</v>
      </c>
      <c r="J211" s="32">
        <f t="shared" si="6"/>
        <v>4</v>
      </c>
      <c r="K211" s="32">
        <f>IF(PUMPING[[#This Row],[MONTH]]&gt;3,YEAR(PUMPING[[#This Row],[DATE]]),YEAR(PUMPING[[#This Row],[DATE]])-1)</f>
        <v>2015</v>
      </c>
      <c r="L211" s="32" t="str">
        <f>IF(PUMPING[[#This Row],[MONTH]]&lt;4,"Q4",IF(PUMPING[[#This Row],[MONTH]]&lt;7,"Q1",IF(PUMPING[[#This Row],[MONTH]]&lt;10,"Q2",IF(PUMPING[[#This Row],[MONTH]]&lt;13,"Q3","Q4"))))</f>
        <v>Q1</v>
      </c>
      <c r="M211" s="32" t="str">
        <f>IF(PUMPING[[#This Row],[PRODUCT]]="I/F","I/F",IF(LEFT(PUMPING[[#This Row],[BATCH]],2)="MR","MR",IF(LEFT(PUMPING[[#This Row],[BATCH]],2)="PR","PR",IF(LEFT(PUMPING[[#This Row],[BATCH]],2)="DT","DT","Others"))))</f>
        <v>MR</v>
      </c>
    </row>
    <row r="212" spans="1:13" x14ac:dyDescent="0.25">
      <c r="A212">
        <v>1</v>
      </c>
      <c r="B212" s="1">
        <v>42125</v>
      </c>
      <c r="C212" t="s">
        <v>6</v>
      </c>
      <c r="D212" t="s">
        <v>135</v>
      </c>
      <c r="E212">
        <v>302</v>
      </c>
      <c r="F212">
        <v>3757</v>
      </c>
      <c r="H212" t="s">
        <v>142</v>
      </c>
      <c r="I212" t="s">
        <v>143</v>
      </c>
      <c r="J212" s="32">
        <f t="shared" si="6"/>
        <v>5</v>
      </c>
      <c r="K212" s="32">
        <f>IF(PUMPING[[#This Row],[MONTH]]&gt;3,YEAR(PUMPING[[#This Row],[DATE]]),YEAR(PUMPING[[#This Row],[DATE]])-1)</f>
        <v>2015</v>
      </c>
      <c r="L212" s="32" t="str">
        <f>IF(PUMPING[[#This Row],[MONTH]]&lt;4,"Q4",IF(PUMPING[[#This Row],[MONTH]]&lt;7,"Q1",IF(PUMPING[[#This Row],[MONTH]]&lt;10,"Q2",IF(PUMPING[[#This Row],[MONTH]]&lt;13,"Q3","Q4"))))</f>
        <v>Q1</v>
      </c>
      <c r="M212" s="32" t="str">
        <f>IF(PUMPING[[#This Row],[PRODUCT]]="I/F","I/F",IF(LEFT(PUMPING[[#This Row],[BATCH]],2)="MR","MR",IF(LEFT(PUMPING[[#This Row],[BATCH]],2)="PR","PR",IF(LEFT(PUMPING[[#This Row],[BATCH]],2)="DT","DT","Others"))))</f>
        <v>MR</v>
      </c>
    </row>
    <row r="213" spans="1:13" x14ac:dyDescent="0.25">
      <c r="A213">
        <v>2</v>
      </c>
      <c r="B213" s="1">
        <v>42125</v>
      </c>
      <c r="C213" t="s">
        <v>6</v>
      </c>
      <c r="D213" t="s">
        <v>144</v>
      </c>
      <c r="E213">
        <v>403</v>
      </c>
      <c r="F213">
        <v>525</v>
      </c>
      <c r="H213" t="s">
        <v>145</v>
      </c>
      <c r="I213" t="s">
        <v>146</v>
      </c>
      <c r="J213" s="32">
        <f t="shared" si="6"/>
        <v>5</v>
      </c>
      <c r="K213" s="32">
        <f>IF(PUMPING[[#This Row],[MONTH]]&gt;3,YEAR(PUMPING[[#This Row],[DATE]]),YEAR(PUMPING[[#This Row],[DATE]])-1)</f>
        <v>2015</v>
      </c>
      <c r="L213" s="32" t="str">
        <f>IF(PUMPING[[#This Row],[MONTH]]&lt;4,"Q4",IF(PUMPING[[#This Row],[MONTH]]&lt;7,"Q1",IF(PUMPING[[#This Row],[MONTH]]&lt;10,"Q2",IF(PUMPING[[#This Row],[MONTH]]&lt;13,"Q3","Q4"))))</f>
        <v>Q1</v>
      </c>
      <c r="M213" s="32" t="str">
        <f>IF(PUMPING[[#This Row],[PRODUCT]]="I/F","I/F",IF(LEFT(PUMPING[[#This Row],[BATCH]],2)="MR","MR",IF(LEFT(PUMPING[[#This Row],[BATCH]],2)="PR","PR",IF(LEFT(PUMPING[[#This Row],[BATCH]],2)="DT","DT","Others"))))</f>
        <v>MR</v>
      </c>
    </row>
    <row r="214" spans="1:13" x14ac:dyDescent="0.25">
      <c r="A214">
        <v>3</v>
      </c>
      <c r="B214" s="1">
        <v>42125</v>
      </c>
      <c r="C214" t="s">
        <v>6</v>
      </c>
      <c r="D214" t="s">
        <v>147</v>
      </c>
      <c r="E214">
        <v>103</v>
      </c>
      <c r="F214">
        <v>987</v>
      </c>
      <c r="H214" t="s">
        <v>148</v>
      </c>
      <c r="I214" t="s">
        <v>149</v>
      </c>
      <c r="J214" s="32">
        <f t="shared" si="6"/>
        <v>5</v>
      </c>
      <c r="K214" s="32">
        <f>IF(PUMPING[[#This Row],[MONTH]]&gt;3,YEAR(PUMPING[[#This Row],[DATE]]),YEAR(PUMPING[[#This Row],[DATE]])-1)</f>
        <v>2015</v>
      </c>
      <c r="L214" s="32" t="str">
        <f>IF(PUMPING[[#This Row],[MONTH]]&lt;4,"Q4",IF(PUMPING[[#This Row],[MONTH]]&lt;7,"Q1",IF(PUMPING[[#This Row],[MONTH]]&lt;10,"Q2",IF(PUMPING[[#This Row],[MONTH]]&lt;13,"Q3","Q4"))))</f>
        <v>Q1</v>
      </c>
      <c r="M214" s="32" t="str">
        <f>IF(PUMPING[[#This Row],[PRODUCT]]="I/F","I/F",IF(LEFT(PUMPING[[#This Row],[BATCH]],2)="MR","MR",IF(LEFT(PUMPING[[#This Row],[BATCH]],2)="PR","PR",IF(LEFT(PUMPING[[#This Row],[BATCH]],2)="DT","DT","Others"))))</f>
        <v>MR</v>
      </c>
    </row>
    <row r="215" spans="1:13" x14ac:dyDescent="0.25">
      <c r="A215">
        <v>4</v>
      </c>
      <c r="B215" s="1">
        <v>42125</v>
      </c>
      <c r="C215" t="s">
        <v>6</v>
      </c>
      <c r="D215" t="s">
        <v>150</v>
      </c>
      <c r="E215">
        <v>201</v>
      </c>
      <c r="F215">
        <v>1251</v>
      </c>
      <c r="H215" t="s">
        <v>151</v>
      </c>
      <c r="I215" t="s">
        <v>1532</v>
      </c>
      <c r="J215" s="32">
        <f t="shared" si="6"/>
        <v>5</v>
      </c>
      <c r="K215" s="32">
        <f>IF(PUMPING[[#This Row],[MONTH]]&gt;3,YEAR(PUMPING[[#This Row],[DATE]]),YEAR(PUMPING[[#This Row],[DATE]])-1)</f>
        <v>2015</v>
      </c>
      <c r="L215" s="32" t="str">
        <f>IF(PUMPING[[#This Row],[MONTH]]&lt;4,"Q4",IF(PUMPING[[#This Row],[MONTH]]&lt;7,"Q1",IF(PUMPING[[#This Row],[MONTH]]&lt;10,"Q2",IF(PUMPING[[#This Row],[MONTH]]&lt;13,"Q3","Q4"))))</f>
        <v>Q1</v>
      </c>
      <c r="M215" s="32" t="str">
        <f>IF(PUMPING[[#This Row],[PRODUCT]]="I/F","I/F",IF(LEFT(PUMPING[[#This Row],[BATCH]],2)="MR","MR",IF(LEFT(PUMPING[[#This Row],[BATCH]],2)="PR","PR",IF(LEFT(PUMPING[[#This Row],[BATCH]],2)="DT","DT","Others"))))</f>
        <v>MR</v>
      </c>
    </row>
    <row r="216" spans="1:13" x14ac:dyDescent="0.25">
      <c r="A216">
        <v>1</v>
      </c>
      <c r="B216" s="1">
        <v>42125</v>
      </c>
      <c r="C216" t="s">
        <v>20</v>
      </c>
      <c r="D216" t="s">
        <v>141</v>
      </c>
      <c r="E216">
        <v>68</v>
      </c>
      <c r="F216">
        <v>4067</v>
      </c>
      <c r="H216" t="s">
        <v>153</v>
      </c>
      <c r="I216" t="s">
        <v>1530</v>
      </c>
      <c r="J216" s="32">
        <f t="shared" si="6"/>
        <v>5</v>
      </c>
      <c r="K216" s="32">
        <f>IF(PUMPING[[#This Row],[MONTH]]&gt;3,YEAR(PUMPING[[#This Row],[DATE]]),YEAR(PUMPING[[#This Row],[DATE]])-1)</f>
        <v>2015</v>
      </c>
      <c r="L216" s="32" t="str">
        <f>IF(PUMPING[[#This Row],[MONTH]]&lt;4,"Q4",IF(PUMPING[[#This Row],[MONTH]]&lt;7,"Q1",IF(PUMPING[[#This Row],[MONTH]]&lt;10,"Q2",IF(PUMPING[[#This Row],[MONTH]]&lt;13,"Q3","Q4"))))</f>
        <v>Q1</v>
      </c>
      <c r="M216" s="32" t="str">
        <f>IF(PUMPING[[#This Row],[PRODUCT]]="I/F","I/F",IF(LEFT(PUMPING[[#This Row],[BATCH]],2)="MR","MR",IF(LEFT(PUMPING[[#This Row],[BATCH]],2)="PR","PR",IF(LEFT(PUMPING[[#This Row],[BATCH]],2)="DT","DT","Others"))))</f>
        <v>PR</v>
      </c>
    </row>
    <row r="217" spans="1:13" x14ac:dyDescent="0.25">
      <c r="A217">
        <v>2</v>
      </c>
      <c r="B217" s="1">
        <v>42125</v>
      </c>
      <c r="C217" t="s">
        <v>20</v>
      </c>
      <c r="D217" t="s">
        <v>127</v>
      </c>
      <c r="E217">
        <v>54</v>
      </c>
      <c r="F217">
        <v>208</v>
      </c>
      <c r="H217" t="s">
        <v>155</v>
      </c>
      <c r="I217" t="s">
        <v>146</v>
      </c>
      <c r="J217" s="32">
        <f t="shared" si="6"/>
        <v>5</v>
      </c>
      <c r="K217" s="32">
        <f>IF(PUMPING[[#This Row],[MONTH]]&gt;3,YEAR(PUMPING[[#This Row],[DATE]]),YEAR(PUMPING[[#This Row],[DATE]])-1)</f>
        <v>2015</v>
      </c>
      <c r="L217" s="32" t="str">
        <f>IF(PUMPING[[#This Row],[MONTH]]&lt;4,"Q4",IF(PUMPING[[#This Row],[MONTH]]&lt;7,"Q1",IF(PUMPING[[#This Row],[MONTH]]&lt;10,"Q2",IF(PUMPING[[#This Row],[MONTH]]&lt;13,"Q3","Q4"))))</f>
        <v>Q1</v>
      </c>
      <c r="M217" s="32" t="str">
        <f>IF(PUMPING[[#This Row],[PRODUCT]]="I/F","I/F",IF(LEFT(PUMPING[[#This Row],[BATCH]],2)="MR","MR",IF(LEFT(PUMPING[[#This Row],[BATCH]],2)="PR","PR",IF(LEFT(PUMPING[[#This Row],[BATCH]],2)="DT","DT","Others"))))</f>
        <v>PR</v>
      </c>
    </row>
    <row r="218" spans="1:13" x14ac:dyDescent="0.25">
      <c r="A218">
        <v>3</v>
      </c>
      <c r="B218" s="1">
        <v>42125</v>
      </c>
      <c r="C218" t="s">
        <v>20</v>
      </c>
      <c r="D218" t="s">
        <v>96</v>
      </c>
      <c r="E218">
        <v>53</v>
      </c>
      <c r="F218">
        <v>1020</v>
      </c>
      <c r="H218" t="s">
        <v>156</v>
      </c>
      <c r="I218" t="s">
        <v>146</v>
      </c>
      <c r="J218" s="32">
        <f t="shared" si="6"/>
        <v>5</v>
      </c>
      <c r="K218" s="32">
        <f>IF(PUMPING[[#This Row],[MONTH]]&gt;3,YEAR(PUMPING[[#This Row],[DATE]]),YEAR(PUMPING[[#This Row],[DATE]])-1)</f>
        <v>2015</v>
      </c>
      <c r="L218" s="32" t="str">
        <f>IF(PUMPING[[#This Row],[MONTH]]&lt;4,"Q4",IF(PUMPING[[#This Row],[MONTH]]&lt;7,"Q1",IF(PUMPING[[#This Row],[MONTH]]&lt;10,"Q2",IF(PUMPING[[#This Row],[MONTH]]&lt;13,"Q3","Q4"))))</f>
        <v>Q1</v>
      </c>
      <c r="M218" s="32" t="str">
        <f>IF(PUMPING[[#This Row],[PRODUCT]]="I/F","I/F",IF(LEFT(PUMPING[[#This Row],[BATCH]],2)="MR","MR",IF(LEFT(PUMPING[[#This Row],[BATCH]],2)="PR","PR",IF(LEFT(PUMPING[[#This Row],[BATCH]],2)="DT","DT","Others"))))</f>
        <v>PR</v>
      </c>
    </row>
    <row r="219" spans="1:13" x14ac:dyDescent="0.25">
      <c r="A219">
        <v>4</v>
      </c>
      <c r="B219" s="1">
        <v>42125</v>
      </c>
      <c r="C219" t="s">
        <v>20</v>
      </c>
      <c r="D219" t="s">
        <v>137</v>
      </c>
      <c r="E219">
        <v>33</v>
      </c>
      <c r="F219">
        <v>450</v>
      </c>
      <c r="H219" t="s">
        <v>145</v>
      </c>
      <c r="I219" t="s">
        <v>146</v>
      </c>
      <c r="J219" s="32">
        <f t="shared" si="6"/>
        <v>5</v>
      </c>
      <c r="K219" s="32">
        <f>IF(PUMPING[[#This Row],[MONTH]]&gt;3,YEAR(PUMPING[[#This Row],[DATE]]),YEAR(PUMPING[[#This Row],[DATE]])-1)</f>
        <v>2015</v>
      </c>
      <c r="L219" s="32" t="str">
        <f>IF(PUMPING[[#This Row],[MONTH]]&lt;4,"Q4",IF(PUMPING[[#This Row],[MONTH]]&lt;7,"Q1",IF(PUMPING[[#This Row],[MONTH]]&lt;10,"Q2",IF(PUMPING[[#This Row],[MONTH]]&lt;13,"Q3","Q4"))))</f>
        <v>Q1</v>
      </c>
      <c r="M219" s="32" t="str">
        <f>IF(PUMPING[[#This Row],[PRODUCT]]="I/F","I/F",IF(LEFT(PUMPING[[#This Row],[BATCH]],2)="MR","MR",IF(LEFT(PUMPING[[#This Row],[BATCH]],2)="PR","PR",IF(LEFT(PUMPING[[#This Row],[BATCH]],2)="DT","DT","Others"))))</f>
        <v>PR</v>
      </c>
    </row>
    <row r="220" spans="1:13" x14ac:dyDescent="0.25">
      <c r="A220">
        <v>5</v>
      </c>
      <c r="B220" s="1">
        <v>42125</v>
      </c>
      <c r="C220" t="s">
        <v>20</v>
      </c>
      <c r="D220" t="s">
        <v>157</v>
      </c>
      <c r="E220">
        <v>33</v>
      </c>
      <c r="F220">
        <v>550</v>
      </c>
      <c r="H220" t="s">
        <v>145</v>
      </c>
      <c r="I220" t="s">
        <v>146</v>
      </c>
      <c r="J220" s="32">
        <f t="shared" si="6"/>
        <v>5</v>
      </c>
      <c r="K220" s="32">
        <f>IF(PUMPING[[#This Row],[MONTH]]&gt;3,YEAR(PUMPING[[#This Row],[DATE]]),YEAR(PUMPING[[#This Row],[DATE]])-1)</f>
        <v>2015</v>
      </c>
      <c r="L220" s="32" t="str">
        <f>IF(PUMPING[[#This Row],[MONTH]]&lt;4,"Q4",IF(PUMPING[[#This Row],[MONTH]]&lt;7,"Q1",IF(PUMPING[[#This Row],[MONTH]]&lt;10,"Q2",IF(PUMPING[[#This Row],[MONTH]]&lt;13,"Q3","Q4"))))</f>
        <v>Q1</v>
      </c>
      <c r="M220" s="32" t="str">
        <f>IF(PUMPING[[#This Row],[PRODUCT]]="I/F","I/F",IF(LEFT(PUMPING[[#This Row],[BATCH]],2)="MR","MR",IF(LEFT(PUMPING[[#This Row],[BATCH]],2)="PR","PR",IF(LEFT(PUMPING[[#This Row],[BATCH]],2)="DT","DT","Others"))))</f>
        <v>PR</v>
      </c>
    </row>
    <row r="221" spans="1:13" x14ac:dyDescent="0.25">
      <c r="A221">
        <v>6</v>
      </c>
      <c r="B221" s="1">
        <v>42125</v>
      </c>
      <c r="C221" t="s">
        <v>20</v>
      </c>
      <c r="D221" t="s">
        <v>158</v>
      </c>
      <c r="E221">
        <v>33</v>
      </c>
      <c r="F221">
        <v>1796</v>
      </c>
      <c r="H221" t="s">
        <v>159</v>
      </c>
      <c r="I221" t="s">
        <v>143</v>
      </c>
      <c r="J221" s="32">
        <f t="shared" si="6"/>
        <v>5</v>
      </c>
      <c r="K221" s="32">
        <f>IF(PUMPING[[#This Row],[MONTH]]&gt;3,YEAR(PUMPING[[#This Row],[DATE]]),YEAR(PUMPING[[#This Row],[DATE]])-1)</f>
        <v>2015</v>
      </c>
      <c r="L221" s="32" t="str">
        <f>IF(PUMPING[[#This Row],[MONTH]]&lt;4,"Q4",IF(PUMPING[[#This Row],[MONTH]]&lt;7,"Q1",IF(PUMPING[[#This Row],[MONTH]]&lt;10,"Q2",IF(PUMPING[[#This Row],[MONTH]]&lt;13,"Q3","Q4"))))</f>
        <v>Q1</v>
      </c>
      <c r="M221" s="32" t="str">
        <f>IF(PUMPING[[#This Row],[PRODUCT]]="I/F","I/F",IF(LEFT(PUMPING[[#This Row],[BATCH]],2)="MR","MR",IF(LEFT(PUMPING[[#This Row],[BATCH]],2)="PR","PR",IF(LEFT(PUMPING[[#This Row],[BATCH]],2)="DT","DT","Others"))))</f>
        <v>PR</v>
      </c>
    </row>
    <row r="222" spans="1:13" x14ac:dyDescent="0.25">
      <c r="A222">
        <v>1</v>
      </c>
      <c r="B222" s="1">
        <v>42125</v>
      </c>
      <c r="C222" t="s">
        <v>8</v>
      </c>
      <c r="D222" t="s">
        <v>120</v>
      </c>
      <c r="E222" t="s">
        <v>10</v>
      </c>
      <c r="F222">
        <v>3831</v>
      </c>
      <c r="H222" t="s">
        <v>148</v>
      </c>
      <c r="I222" t="s">
        <v>149</v>
      </c>
      <c r="J222" s="32">
        <f t="shared" si="6"/>
        <v>5</v>
      </c>
      <c r="K222" s="32">
        <f>IF(PUMPING[[#This Row],[MONTH]]&gt;3,YEAR(PUMPING[[#This Row],[DATE]]),YEAR(PUMPING[[#This Row],[DATE]])-1)</f>
        <v>2015</v>
      </c>
      <c r="L222" s="32" t="str">
        <f>IF(PUMPING[[#This Row],[MONTH]]&lt;4,"Q4",IF(PUMPING[[#This Row],[MONTH]]&lt;7,"Q1",IF(PUMPING[[#This Row],[MONTH]]&lt;10,"Q2",IF(PUMPING[[#This Row],[MONTH]]&lt;13,"Q3","Q4"))))</f>
        <v>Q1</v>
      </c>
      <c r="M222" s="32" t="str">
        <f>IF(PUMPING[[#This Row],[PRODUCT]]="I/F","I/F",IF(LEFT(PUMPING[[#This Row],[BATCH]],2)="MR","MR",IF(LEFT(PUMPING[[#This Row],[BATCH]],2)="PR","PR",IF(LEFT(PUMPING[[#This Row],[BATCH]],2)="DT","DT","Others"))))</f>
        <v>MR</v>
      </c>
    </row>
    <row r="223" spans="1:13" x14ac:dyDescent="0.25">
      <c r="A223">
        <v>2</v>
      </c>
      <c r="B223" s="1">
        <v>42125</v>
      </c>
      <c r="C223" t="s">
        <v>8</v>
      </c>
      <c r="D223" t="s">
        <v>124</v>
      </c>
      <c r="E223" t="s">
        <v>10</v>
      </c>
      <c r="F223">
        <v>2544</v>
      </c>
      <c r="H223" t="s">
        <v>156</v>
      </c>
      <c r="I223" t="s">
        <v>146</v>
      </c>
      <c r="J223" s="32">
        <f t="shared" si="6"/>
        <v>5</v>
      </c>
      <c r="K223" s="32">
        <f>IF(PUMPING[[#This Row],[MONTH]]&gt;3,YEAR(PUMPING[[#This Row],[DATE]]),YEAR(PUMPING[[#This Row],[DATE]])-1)</f>
        <v>2015</v>
      </c>
      <c r="L223" s="32" t="str">
        <f>IF(PUMPING[[#This Row],[MONTH]]&lt;4,"Q4",IF(PUMPING[[#This Row],[MONTH]]&lt;7,"Q1",IF(PUMPING[[#This Row],[MONTH]]&lt;10,"Q2",IF(PUMPING[[#This Row],[MONTH]]&lt;13,"Q3","Q4"))))</f>
        <v>Q1</v>
      </c>
      <c r="M223" s="32" t="str">
        <f>IF(PUMPING[[#This Row],[PRODUCT]]="I/F","I/F",IF(LEFT(PUMPING[[#This Row],[BATCH]],2)="MR","MR",IF(LEFT(PUMPING[[#This Row],[BATCH]],2)="PR","PR",IF(LEFT(PUMPING[[#This Row],[BATCH]],2)="DT","DT","Others"))))</f>
        <v>MR</v>
      </c>
    </row>
    <row r="224" spans="1:13" x14ac:dyDescent="0.25">
      <c r="A224">
        <v>1</v>
      </c>
      <c r="B224" s="1">
        <v>42126</v>
      </c>
      <c r="C224" t="s">
        <v>6</v>
      </c>
      <c r="D224" t="s">
        <v>150</v>
      </c>
      <c r="E224">
        <v>201</v>
      </c>
      <c r="F224">
        <v>6207</v>
      </c>
      <c r="H224" t="s">
        <v>151</v>
      </c>
      <c r="I224" t="s">
        <v>1532</v>
      </c>
      <c r="J224" s="32">
        <f t="shared" si="6"/>
        <v>5</v>
      </c>
      <c r="K224" s="32">
        <f>IF(PUMPING[[#This Row],[MONTH]]&gt;3,YEAR(PUMPING[[#This Row],[DATE]]),YEAR(PUMPING[[#This Row],[DATE]])-1)</f>
        <v>2015</v>
      </c>
      <c r="L224" s="32" t="str">
        <f>IF(PUMPING[[#This Row],[MONTH]]&lt;4,"Q4",IF(PUMPING[[#This Row],[MONTH]]&lt;7,"Q1",IF(PUMPING[[#This Row],[MONTH]]&lt;10,"Q2",IF(PUMPING[[#This Row],[MONTH]]&lt;13,"Q3","Q4"))))</f>
        <v>Q1</v>
      </c>
      <c r="M224" s="32" t="str">
        <f>IF(PUMPING[[#This Row],[PRODUCT]]="I/F","I/F",IF(LEFT(PUMPING[[#This Row],[BATCH]],2)="MR","MR",IF(LEFT(PUMPING[[#This Row],[BATCH]],2)="PR","PR",IF(LEFT(PUMPING[[#This Row],[BATCH]],2)="DT","DT","Others"))))</f>
        <v>MR</v>
      </c>
    </row>
    <row r="225" spans="1:13" x14ac:dyDescent="0.25">
      <c r="A225">
        <v>1</v>
      </c>
      <c r="B225" s="1">
        <v>42126</v>
      </c>
      <c r="C225" t="s">
        <v>20</v>
      </c>
      <c r="D225" t="s">
        <v>158</v>
      </c>
      <c r="E225">
        <v>33</v>
      </c>
      <c r="F225">
        <v>3699</v>
      </c>
      <c r="H225" t="s">
        <v>159</v>
      </c>
      <c r="I225" t="s">
        <v>143</v>
      </c>
      <c r="J225" s="32">
        <f t="shared" si="6"/>
        <v>5</v>
      </c>
      <c r="K225" s="32">
        <f>IF(PUMPING[[#This Row],[MONTH]]&gt;3,YEAR(PUMPING[[#This Row],[DATE]]),YEAR(PUMPING[[#This Row],[DATE]])-1)</f>
        <v>2015</v>
      </c>
      <c r="L225" s="32" t="str">
        <f>IF(PUMPING[[#This Row],[MONTH]]&lt;4,"Q4",IF(PUMPING[[#This Row],[MONTH]]&lt;7,"Q1",IF(PUMPING[[#This Row],[MONTH]]&lt;10,"Q2",IF(PUMPING[[#This Row],[MONTH]]&lt;13,"Q3","Q4"))))</f>
        <v>Q1</v>
      </c>
      <c r="M225" s="32" t="str">
        <f>IF(PUMPING[[#This Row],[PRODUCT]]="I/F","I/F",IF(LEFT(PUMPING[[#This Row],[BATCH]],2)="MR","MR",IF(LEFT(PUMPING[[#This Row],[BATCH]],2)="PR","PR",IF(LEFT(PUMPING[[#This Row],[BATCH]],2)="DT","DT","Others"))))</f>
        <v>PR</v>
      </c>
    </row>
    <row r="226" spans="1:13" x14ac:dyDescent="0.25">
      <c r="A226">
        <v>2</v>
      </c>
      <c r="B226" s="1">
        <v>42126</v>
      </c>
      <c r="C226" t="s">
        <v>20</v>
      </c>
      <c r="D226" t="s">
        <v>160</v>
      </c>
      <c r="E226">
        <v>31</v>
      </c>
      <c r="F226">
        <v>450</v>
      </c>
      <c r="H226" t="s">
        <v>159</v>
      </c>
      <c r="I226" t="s">
        <v>143</v>
      </c>
      <c r="J226" s="32">
        <f t="shared" si="6"/>
        <v>5</v>
      </c>
      <c r="K226" s="32">
        <f>IF(PUMPING[[#This Row],[MONTH]]&gt;3,YEAR(PUMPING[[#This Row],[DATE]]),YEAR(PUMPING[[#This Row],[DATE]])-1)</f>
        <v>2015</v>
      </c>
      <c r="L226" s="32" t="str">
        <f>IF(PUMPING[[#This Row],[MONTH]]&lt;4,"Q4",IF(PUMPING[[#This Row],[MONTH]]&lt;7,"Q1",IF(PUMPING[[#This Row],[MONTH]]&lt;10,"Q2",IF(PUMPING[[#This Row],[MONTH]]&lt;13,"Q3","Q4"))))</f>
        <v>Q1</v>
      </c>
      <c r="M226" s="32" t="str">
        <f>IF(PUMPING[[#This Row],[PRODUCT]]="I/F","I/F",IF(LEFT(PUMPING[[#This Row],[BATCH]],2)="MR","MR",IF(LEFT(PUMPING[[#This Row],[BATCH]],2)="PR","PR",IF(LEFT(PUMPING[[#This Row],[BATCH]],2)="DT","DT","Others"))))</f>
        <v>PR</v>
      </c>
    </row>
    <row r="227" spans="1:13" x14ac:dyDescent="0.25">
      <c r="A227">
        <v>3</v>
      </c>
      <c r="B227" s="1">
        <v>42126</v>
      </c>
      <c r="C227" t="s">
        <v>20</v>
      </c>
      <c r="D227" t="s">
        <v>161</v>
      </c>
      <c r="E227">
        <v>31</v>
      </c>
      <c r="F227">
        <v>1430</v>
      </c>
      <c r="H227" t="s">
        <v>159</v>
      </c>
      <c r="I227" t="s">
        <v>143</v>
      </c>
      <c r="J227" s="32">
        <f t="shared" si="6"/>
        <v>5</v>
      </c>
      <c r="K227" s="32">
        <f>IF(PUMPING[[#This Row],[MONTH]]&gt;3,YEAR(PUMPING[[#This Row],[DATE]]),YEAR(PUMPING[[#This Row],[DATE]])-1)</f>
        <v>2015</v>
      </c>
      <c r="L227" s="32" t="str">
        <f>IF(PUMPING[[#This Row],[MONTH]]&lt;4,"Q4",IF(PUMPING[[#This Row],[MONTH]]&lt;7,"Q1",IF(PUMPING[[#This Row],[MONTH]]&lt;10,"Q2",IF(PUMPING[[#This Row],[MONTH]]&lt;13,"Q3","Q4"))))</f>
        <v>Q1</v>
      </c>
      <c r="M227" s="32" t="str">
        <f>IF(PUMPING[[#This Row],[PRODUCT]]="I/F","I/F",IF(LEFT(PUMPING[[#This Row],[BATCH]],2)="MR","MR",IF(LEFT(PUMPING[[#This Row],[BATCH]],2)="PR","PR",IF(LEFT(PUMPING[[#This Row],[BATCH]],2)="DT","DT","Others"))))</f>
        <v>PR</v>
      </c>
    </row>
    <row r="228" spans="1:13" x14ac:dyDescent="0.25">
      <c r="A228">
        <v>1</v>
      </c>
      <c r="B228" s="1">
        <v>42126</v>
      </c>
      <c r="C228" t="s">
        <v>8</v>
      </c>
      <c r="D228" t="s">
        <v>124</v>
      </c>
      <c r="E228" t="s">
        <v>10</v>
      </c>
      <c r="F228">
        <v>821</v>
      </c>
      <c r="H228" t="s">
        <v>156</v>
      </c>
      <c r="I228" t="s">
        <v>146</v>
      </c>
      <c r="J228" s="32">
        <f t="shared" si="6"/>
        <v>5</v>
      </c>
      <c r="K228" s="32">
        <f>IF(PUMPING[[#This Row],[MONTH]]&gt;3,YEAR(PUMPING[[#This Row],[DATE]]),YEAR(PUMPING[[#This Row],[DATE]])-1)</f>
        <v>2015</v>
      </c>
      <c r="L228" s="32" t="str">
        <f>IF(PUMPING[[#This Row],[MONTH]]&lt;4,"Q4",IF(PUMPING[[#This Row],[MONTH]]&lt;7,"Q1",IF(PUMPING[[#This Row],[MONTH]]&lt;10,"Q2",IF(PUMPING[[#This Row],[MONTH]]&lt;13,"Q3","Q4"))))</f>
        <v>Q1</v>
      </c>
      <c r="M228" s="32" t="str">
        <f>IF(PUMPING[[#This Row],[PRODUCT]]="I/F","I/F",IF(LEFT(PUMPING[[#This Row],[BATCH]],2)="MR","MR",IF(LEFT(PUMPING[[#This Row],[BATCH]],2)="PR","PR",IF(LEFT(PUMPING[[#This Row],[BATCH]],2)="DT","DT","Others"))))</f>
        <v>MR</v>
      </c>
    </row>
    <row r="229" spans="1:13" x14ac:dyDescent="0.25">
      <c r="A229">
        <v>2</v>
      </c>
      <c r="B229" s="1">
        <v>42126</v>
      </c>
      <c r="C229" t="s">
        <v>8</v>
      </c>
      <c r="D229" t="s">
        <v>125</v>
      </c>
      <c r="E229" t="s">
        <v>10</v>
      </c>
      <c r="F229">
        <v>1286</v>
      </c>
      <c r="H229" t="s">
        <v>156</v>
      </c>
      <c r="I229" t="s">
        <v>146</v>
      </c>
      <c r="J229" s="32">
        <f t="shared" si="6"/>
        <v>5</v>
      </c>
      <c r="K229" s="32">
        <f>IF(PUMPING[[#This Row],[MONTH]]&gt;3,YEAR(PUMPING[[#This Row],[DATE]]),YEAR(PUMPING[[#This Row],[DATE]])-1)</f>
        <v>2015</v>
      </c>
      <c r="L229" s="32" t="str">
        <f>IF(PUMPING[[#This Row],[MONTH]]&lt;4,"Q4",IF(PUMPING[[#This Row],[MONTH]]&lt;7,"Q1",IF(PUMPING[[#This Row],[MONTH]]&lt;10,"Q2",IF(PUMPING[[#This Row],[MONTH]]&lt;13,"Q3","Q4"))))</f>
        <v>Q1</v>
      </c>
      <c r="M229" s="32" t="str">
        <f>IF(PUMPING[[#This Row],[PRODUCT]]="I/F","I/F",IF(LEFT(PUMPING[[#This Row],[BATCH]],2)="MR","MR",IF(LEFT(PUMPING[[#This Row],[BATCH]],2)="PR","PR",IF(LEFT(PUMPING[[#This Row],[BATCH]],2)="DT","DT","Others"))))</f>
        <v>MR</v>
      </c>
    </row>
    <row r="230" spans="1:13" x14ac:dyDescent="0.25">
      <c r="A230">
        <v>3</v>
      </c>
      <c r="B230" s="1">
        <v>42126</v>
      </c>
      <c r="C230" t="s">
        <v>8</v>
      </c>
      <c r="D230" t="s">
        <v>133</v>
      </c>
      <c r="E230" t="s">
        <v>58</v>
      </c>
      <c r="F230">
        <v>657</v>
      </c>
      <c r="H230" t="s">
        <v>145</v>
      </c>
      <c r="I230" t="s">
        <v>146</v>
      </c>
      <c r="J230" s="32">
        <f t="shared" si="6"/>
        <v>5</v>
      </c>
      <c r="K230" s="32">
        <f>IF(PUMPING[[#This Row],[MONTH]]&gt;3,YEAR(PUMPING[[#This Row],[DATE]]),YEAR(PUMPING[[#This Row],[DATE]])-1)</f>
        <v>2015</v>
      </c>
      <c r="L230" s="32" t="str">
        <f>IF(PUMPING[[#This Row],[MONTH]]&lt;4,"Q4",IF(PUMPING[[#This Row],[MONTH]]&lt;7,"Q1",IF(PUMPING[[#This Row],[MONTH]]&lt;10,"Q2",IF(PUMPING[[#This Row],[MONTH]]&lt;13,"Q3","Q4"))))</f>
        <v>Q1</v>
      </c>
      <c r="M230" s="32" t="str">
        <f>IF(PUMPING[[#This Row],[PRODUCT]]="I/F","I/F",IF(LEFT(PUMPING[[#This Row],[BATCH]],2)="MR","MR",IF(LEFT(PUMPING[[#This Row],[BATCH]],2)="PR","PR",IF(LEFT(PUMPING[[#This Row],[BATCH]],2)="DT","DT","Others"))))</f>
        <v>MR</v>
      </c>
    </row>
    <row r="231" spans="1:13" x14ac:dyDescent="0.25">
      <c r="A231">
        <v>1</v>
      </c>
      <c r="B231" s="1">
        <v>42126</v>
      </c>
      <c r="C231" t="s">
        <v>162</v>
      </c>
      <c r="D231" t="s">
        <v>163</v>
      </c>
      <c r="E231">
        <v>16</v>
      </c>
      <c r="F231">
        <v>1269</v>
      </c>
      <c r="H231" t="s">
        <v>164</v>
      </c>
      <c r="I231" t="s">
        <v>146</v>
      </c>
      <c r="J231" s="32">
        <f t="shared" si="6"/>
        <v>5</v>
      </c>
      <c r="K231" s="32">
        <f>IF(PUMPING[[#This Row],[MONTH]]&gt;3,YEAR(PUMPING[[#This Row],[DATE]]),YEAR(PUMPING[[#This Row],[DATE]])-1)</f>
        <v>2015</v>
      </c>
      <c r="L231" s="32" t="str">
        <f>IF(PUMPING[[#This Row],[MONTH]]&lt;4,"Q4",IF(PUMPING[[#This Row],[MONTH]]&lt;7,"Q1",IF(PUMPING[[#This Row],[MONTH]]&lt;10,"Q2",IF(PUMPING[[#This Row],[MONTH]]&lt;13,"Q3","Q4"))))</f>
        <v>Q1</v>
      </c>
      <c r="M231" s="32" t="str">
        <f>IF(PUMPING[[#This Row],[PRODUCT]]="I/F","I/F",IF(LEFT(PUMPING[[#This Row],[BATCH]],2)="MR","MR",IF(LEFT(PUMPING[[#This Row],[BATCH]],2)="PR","PR",IF(LEFT(PUMPING[[#This Row],[BATCH]],2)="DT","DT","Others"))))</f>
        <v>DT</v>
      </c>
    </row>
    <row r="232" spans="1:13" x14ac:dyDescent="0.25">
      <c r="A232">
        <v>1</v>
      </c>
      <c r="B232" s="1">
        <v>42127</v>
      </c>
      <c r="C232" t="s">
        <v>6</v>
      </c>
      <c r="D232" t="s">
        <v>150</v>
      </c>
      <c r="E232">
        <v>201</v>
      </c>
      <c r="F232">
        <v>65</v>
      </c>
      <c r="H232" t="s">
        <v>151</v>
      </c>
      <c r="I232" t="s">
        <v>1532</v>
      </c>
      <c r="J232" s="32">
        <f t="shared" si="6"/>
        <v>5</v>
      </c>
      <c r="K232" s="32">
        <f>IF(PUMPING[[#This Row],[MONTH]]&gt;3,YEAR(PUMPING[[#This Row],[DATE]]),YEAR(PUMPING[[#This Row],[DATE]])-1)</f>
        <v>2015</v>
      </c>
      <c r="L232" s="32" t="str">
        <f>IF(PUMPING[[#This Row],[MONTH]]&lt;4,"Q4",IF(PUMPING[[#This Row],[MONTH]]&lt;7,"Q1",IF(PUMPING[[#This Row],[MONTH]]&lt;10,"Q2",IF(PUMPING[[#This Row],[MONTH]]&lt;13,"Q3","Q4"))))</f>
        <v>Q1</v>
      </c>
      <c r="M232" s="32" t="str">
        <f>IF(PUMPING[[#This Row],[PRODUCT]]="I/F","I/F",IF(LEFT(PUMPING[[#This Row],[BATCH]],2)="MR","MR",IF(LEFT(PUMPING[[#This Row],[BATCH]],2)="PR","PR",IF(LEFT(PUMPING[[#This Row],[BATCH]],2)="DT","DT","Others"))))</f>
        <v>MR</v>
      </c>
    </row>
    <row r="233" spans="1:13" x14ac:dyDescent="0.25">
      <c r="A233">
        <v>2</v>
      </c>
      <c r="B233" s="1">
        <v>42127</v>
      </c>
      <c r="C233" t="s">
        <v>6</v>
      </c>
      <c r="D233" t="s">
        <v>165</v>
      </c>
      <c r="E233">
        <v>206</v>
      </c>
      <c r="F233">
        <v>4358</v>
      </c>
      <c r="H233" t="s">
        <v>151</v>
      </c>
      <c r="I233" t="s">
        <v>1532</v>
      </c>
      <c r="J233" s="32">
        <f t="shared" si="6"/>
        <v>5</v>
      </c>
      <c r="K233" s="32">
        <f>IF(PUMPING[[#This Row],[MONTH]]&gt;3,YEAR(PUMPING[[#This Row],[DATE]]),YEAR(PUMPING[[#This Row],[DATE]])-1)</f>
        <v>2015</v>
      </c>
      <c r="L233" s="32" t="str">
        <f>IF(PUMPING[[#This Row],[MONTH]]&lt;4,"Q4",IF(PUMPING[[#This Row],[MONTH]]&lt;7,"Q1",IF(PUMPING[[#This Row],[MONTH]]&lt;10,"Q2",IF(PUMPING[[#This Row],[MONTH]]&lt;13,"Q3","Q4"))))</f>
        <v>Q1</v>
      </c>
      <c r="M233" s="32" t="str">
        <f>IF(PUMPING[[#This Row],[PRODUCT]]="I/F","I/F",IF(LEFT(PUMPING[[#This Row],[BATCH]],2)="MR","MR",IF(LEFT(PUMPING[[#This Row],[BATCH]],2)="PR","PR",IF(LEFT(PUMPING[[#This Row],[BATCH]],2)="DT","DT","Others"))))</f>
        <v>MR</v>
      </c>
    </row>
    <row r="234" spans="1:13" x14ac:dyDescent="0.25">
      <c r="A234">
        <v>1</v>
      </c>
      <c r="B234" s="1">
        <v>42127</v>
      </c>
      <c r="C234" t="s">
        <v>20</v>
      </c>
      <c r="D234" t="s">
        <v>161</v>
      </c>
      <c r="E234">
        <v>31</v>
      </c>
      <c r="F234">
        <v>3093</v>
      </c>
      <c r="H234" t="s">
        <v>159</v>
      </c>
      <c r="I234" t="s">
        <v>143</v>
      </c>
      <c r="J234" s="32">
        <f t="shared" si="6"/>
        <v>5</v>
      </c>
      <c r="K234" s="32">
        <f>IF(PUMPING[[#This Row],[MONTH]]&gt;3,YEAR(PUMPING[[#This Row],[DATE]]),YEAR(PUMPING[[#This Row],[DATE]])-1)</f>
        <v>2015</v>
      </c>
      <c r="L234" s="32" t="str">
        <f>IF(PUMPING[[#This Row],[MONTH]]&lt;4,"Q4",IF(PUMPING[[#This Row],[MONTH]]&lt;7,"Q1",IF(PUMPING[[#This Row],[MONTH]]&lt;10,"Q2",IF(PUMPING[[#This Row],[MONTH]]&lt;13,"Q3","Q4"))))</f>
        <v>Q1</v>
      </c>
      <c r="M234" s="32" t="str">
        <f>IF(PUMPING[[#This Row],[PRODUCT]]="I/F","I/F",IF(LEFT(PUMPING[[#This Row],[BATCH]],2)="MR","MR",IF(LEFT(PUMPING[[#This Row],[BATCH]],2)="PR","PR",IF(LEFT(PUMPING[[#This Row],[BATCH]],2)="DT","DT","Others"))))</f>
        <v>PR</v>
      </c>
    </row>
    <row r="235" spans="1:13" x14ac:dyDescent="0.25">
      <c r="A235">
        <v>1</v>
      </c>
      <c r="B235" s="1">
        <v>42127</v>
      </c>
      <c r="C235" t="s">
        <v>162</v>
      </c>
      <c r="D235" t="s">
        <v>163</v>
      </c>
      <c r="E235">
        <v>16</v>
      </c>
      <c r="F235">
        <v>4395</v>
      </c>
      <c r="H235" t="s">
        <v>164</v>
      </c>
      <c r="I235" t="s">
        <v>146</v>
      </c>
      <c r="J235" s="32">
        <f t="shared" si="6"/>
        <v>5</v>
      </c>
      <c r="K235" s="32">
        <f>IF(PUMPING[[#This Row],[MONTH]]&gt;3,YEAR(PUMPING[[#This Row],[DATE]]),YEAR(PUMPING[[#This Row],[DATE]])-1)</f>
        <v>2015</v>
      </c>
      <c r="L235" s="32" t="str">
        <f>IF(PUMPING[[#This Row],[MONTH]]&lt;4,"Q4",IF(PUMPING[[#This Row],[MONTH]]&lt;7,"Q1",IF(PUMPING[[#This Row],[MONTH]]&lt;10,"Q2",IF(PUMPING[[#This Row],[MONTH]]&lt;13,"Q3","Q4"))))</f>
        <v>Q1</v>
      </c>
      <c r="M235" s="32" t="str">
        <f>IF(PUMPING[[#This Row],[PRODUCT]]="I/F","I/F",IF(LEFT(PUMPING[[#This Row],[BATCH]],2)="MR","MR",IF(LEFT(PUMPING[[#This Row],[BATCH]],2)="PR","PR",IF(LEFT(PUMPING[[#This Row],[BATCH]],2)="DT","DT","Others"))))</f>
        <v>DT</v>
      </c>
    </row>
    <row r="236" spans="1:13" x14ac:dyDescent="0.25">
      <c r="A236">
        <v>1</v>
      </c>
      <c r="B236" s="1">
        <v>42128</v>
      </c>
      <c r="C236" t="s">
        <v>6</v>
      </c>
      <c r="D236" t="s">
        <v>165</v>
      </c>
      <c r="E236">
        <v>206</v>
      </c>
      <c r="F236">
        <v>2132</v>
      </c>
      <c r="H236" t="s">
        <v>151</v>
      </c>
      <c r="I236" t="s">
        <v>1532</v>
      </c>
      <c r="J236" s="32">
        <f t="shared" si="6"/>
        <v>5</v>
      </c>
      <c r="K236" s="32">
        <f>IF(PUMPING[[#This Row],[MONTH]]&gt;3,YEAR(PUMPING[[#This Row],[DATE]]),YEAR(PUMPING[[#This Row],[DATE]])-1)</f>
        <v>2015</v>
      </c>
      <c r="L236" s="32" t="str">
        <f>IF(PUMPING[[#This Row],[MONTH]]&lt;4,"Q4",IF(PUMPING[[#This Row],[MONTH]]&lt;7,"Q1",IF(PUMPING[[#This Row],[MONTH]]&lt;10,"Q2",IF(PUMPING[[#This Row],[MONTH]]&lt;13,"Q3","Q4"))))</f>
        <v>Q1</v>
      </c>
      <c r="M236" s="32" t="str">
        <f>IF(PUMPING[[#This Row],[PRODUCT]]="I/F","I/F",IF(LEFT(PUMPING[[#This Row],[BATCH]],2)="MR","MR",IF(LEFT(PUMPING[[#This Row],[BATCH]],2)="PR","PR",IF(LEFT(PUMPING[[#This Row],[BATCH]],2)="DT","DT","Others"))))</f>
        <v>MR</v>
      </c>
    </row>
    <row r="237" spans="1:13" x14ac:dyDescent="0.25">
      <c r="A237">
        <v>2</v>
      </c>
      <c r="B237" s="1">
        <v>42128</v>
      </c>
      <c r="C237" t="s">
        <v>6</v>
      </c>
      <c r="D237" t="s">
        <v>166</v>
      </c>
      <c r="E237">
        <v>651</v>
      </c>
      <c r="F237">
        <v>151</v>
      </c>
      <c r="H237" t="s">
        <v>155</v>
      </c>
      <c r="I237" t="s">
        <v>146</v>
      </c>
      <c r="J237" s="32">
        <f t="shared" si="6"/>
        <v>5</v>
      </c>
      <c r="K237" s="32">
        <f>IF(PUMPING[[#This Row],[MONTH]]&gt;3,YEAR(PUMPING[[#This Row],[DATE]]),YEAR(PUMPING[[#This Row],[DATE]])-1)</f>
        <v>2015</v>
      </c>
      <c r="L237" s="32" t="str">
        <f>IF(PUMPING[[#This Row],[MONTH]]&lt;4,"Q4",IF(PUMPING[[#This Row],[MONTH]]&lt;7,"Q1",IF(PUMPING[[#This Row],[MONTH]]&lt;10,"Q2",IF(PUMPING[[#This Row],[MONTH]]&lt;13,"Q3","Q4"))))</f>
        <v>Q1</v>
      </c>
      <c r="M237" s="32" t="str">
        <f>IF(PUMPING[[#This Row],[PRODUCT]]="I/F","I/F",IF(LEFT(PUMPING[[#This Row],[BATCH]],2)="MR","MR",IF(LEFT(PUMPING[[#This Row],[BATCH]],2)="PR","PR",IF(LEFT(PUMPING[[#This Row],[BATCH]],2)="DT","DT","Others"))))</f>
        <v>MR</v>
      </c>
    </row>
    <row r="238" spans="1:13" x14ac:dyDescent="0.25">
      <c r="A238">
        <v>3</v>
      </c>
      <c r="B238" s="1">
        <v>42128</v>
      </c>
      <c r="C238" t="s">
        <v>6</v>
      </c>
      <c r="D238" t="s">
        <v>167</v>
      </c>
      <c r="E238">
        <v>403</v>
      </c>
      <c r="F238">
        <v>387</v>
      </c>
      <c r="H238" t="s">
        <v>156</v>
      </c>
      <c r="I238" t="s">
        <v>146</v>
      </c>
      <c r="J238" s="32">
        <f t="shared" si="6"/>
        <v>5</v>
      </c>
      <c r="K238" s="32">
        <f>IF(PUMPING[[#This Row],[MONTH]]&gt;3,YEAR(PUMPING[[#This Row],[DATE]]),YEAR(PUMPING[[#This Row],[DATE]])-1)</f>
        <v>2015</v>
      </c>
      <c r="L238" s="32" t="str">
        <f>IF(PUMPING[[#This Row],[MONTH]]&lt;4,"Q4",IF(PUMPING[[#This Row],[MONTH]]&lt;7,"Q1",IF(PUMPING[[#This Row],[MONTH]]&lt;10,"Q2",IF(PUMPING[[#This Row],[MONTH]]&lt;13,"Q3","Q4"))))</f>
        <v>Q1</v>
      </c>
      <c r="M238" s="32" t="str">
        <f>IF(PUMPING[[#This Row],[PRODUCT]]="I/F","I/F",IF(LEFT(PUMPING[[#This Row],[BATCH]],2)="MR","MR",IF(LEFT(PUMPING[[#This Row],[BATCH]],2)="PR","PR",IF(LEFT(PUMPING[[#This Row],[BATCH]],2)="DT","DT","Others"))))</f>
        <v>MR</v>
      </c>
    </row>
    <row r="239" spans="1:13" x14ac:dyDescent="0.25">
      <c r="A239">
        <v>4</v>
      </c>
      <c r="B239" s="1">
        <v>42128</v>
      </c>
      <c r="C239" t="s">
        <v>6</v>
      </c>
      <c r="D239" t="s">
        <v>168</v>
      </c>
      <c r="E239">
        <v>103</v>
      </c>
      <c r="F239">
        <v>2044</v>
      </c>
      <c r="H239" t="s">
        <v>148</v>
      </c>
      <c r="I239" t="s">
        <v>149</v>
      </c>
      <c r="J239" s="32">
        <f t="shared" si="6"/>
        <v>5</v>
      </c>
      <c r="K239" s="32">
        <f>IF(PUMPING[[#This Row],[MONTH]]&gt;3,YEAR(PUMPING[[#This Row],[DATE]]),YEAR(PUMPING[[#This Row],[DATE]])-1)</f>
        <v>2015</v>
      </c>
      <c r="L239" s="32" t="str">
        <f>IF(PUMPING[[#This Row],[MONTH]]&lt;4,"Q4",IF(PUMPING[[#This Row],[MONTH]]&lt;7,"Q1",IF(PUMPING[[#This Row],[MONTH]]&lt;10,"Q2",IF(PUMPING[[#This Row],[MONTH]]&lt;13,"Q3","Q4"))))</f>
        <v>Q1</v>
      </c>
      <c r="M239" s="32" t="str">
        <f>IF(PUMPING[[#This Row],[PRODUCT]]="I/F","I/F",IF(LEFT(PUMPING[[#This Row],[BATCH]],2)="MR","MR",IF(LEFT(PUMPING[[#This Row],[BATCH]],2)="PR","PR",IF(LEFT(PUMPING[[#This Row],[BATCH]],2)="DT","DT","Others"))))</f>
        <v>MR</v>
      </c>
    </row>
    <row r="240" spans="1:13" x14ac:dyDescent="0.25">
      <c r="A240">
        <v>5</v>
      </c>
      <c r="B240" s="1">
        <v>42128</v>
      </c>
      <c r="C240" t="s">
        <v>6</v>
      </c>
      <c r="D240" t="s">
        <v>169</v>
      </c>
      <c r="E240">
        <v>118</v>
      </c>
      <c r="F240">
        <v>3917</v>
      </c>
      <c r="H240" t="s">
        <v>170</v>
      </c>
      <c r="I240" t="s">
        <v>171</v>
      </c>
      <c r="J240" s="32">
        <f t="shared" si="6"/>
        <v>5</v>
      </c>
      <c r="K240" s="32">
        <f>IF(PUMPING[[#This Row],[MONTH]]&gt;3,YEAR(PUMPING[[#This Row],[DATE]]),YEAR(PUMPING[[#This Row],[DATE]])-1)</f>
        <v>2015</v>
      </c>
      <c r="L240" s="32" t="str">
        <f>IF(PUMPING[[#This Row],[MONTH]]&lt;4,"Q4",IF(PUMPING[[#This Row],[MONTH]]&lt;7,"Q1",IF(PUMPING[[#This Row],[MONTH]]&lt;10,"Q2",IF(PUMPING[[#This Row],[MONTH]]&lt;13,"Q3","Q4"))))</f>
        <v>Q1</v>
      </c>
      <c r="M240" s="32" t="str">
        <f>IF(PUMPING[[#This Row],[PRODUCT]]="I/F","I/F",IF(LEFT(PUMPING[[#This Row],[BATCH]],2)="MR","MR",IF(LEFT(PUMPING[[#This Row],[BATCH]],2)="PR","PR",IF(LEFT(PUMPING[[#This Row],[BATCH]],2)="DT","DT","Others"))))</f>
        <v>MR</v>
      </c>
    </row>
    <row r="241" spans="1:13" x14ac:dyDescent="0.25">
      <c r="A241">
        <v>6</v>
      </c>
      <c r="B241" s="1">
        <v>42128</v>
      </c>
      <c r="C241" t="s">
        <v>6</v>
      </c>
      <c r="D241" t="s">
        <v>172</v>
      </c>
      <c r="E241">
        <v>123</v>
      </c>
      <c r="F241">
        <v>2940</v>
      </c>
      <c r="H241" t="s">
        <v>148</v>
      </c>
      <c r="I241" t="s">
        <v>149</v>
      </c>
      <c r="J241" s="32">
        <f t="shared" si="6"/>
        <v>5</v>
      </c>
      <c r="K241" s="32">
        <f>IF(PUMPING[[#This Row],[MONTH]]&gt;3,YEAR(PUMPING[[#This Row],[DATE]]),YEAR(PUMPING[[#This Row],[DATE]])-1)</f>
        <v>2015</v>
      </c>
      <c r="L241" s="32" t="str">
        <f>IF(PUMPING[[#This Row],[MONTH]]&lt;4,"Q4",IF(PUMPING[[#This Row],[MONTH]]&lt;7,"Q1",IF(PUMPING[[#This Row],[MONTH]]&lt;10,"Q2",IF(PUMPING[[#This Row],[MONTH]]&lt;13,"Q3","Q4"))))</f>
        <v>Q1</v>
      </c>
      <c r="M241" s="32" t="str">
        <f>IF(PUMPING[[#This Row],[PRODUCT]]="I/F","I/F",IF(LEFT(PUMPING[[#This Row],[BATCH]],2)="MR","MR",IF(LEFT(PUMPING[[#This Row],[BATCH]],2)="PR","PR",IF(LEFT(PUMPING[[#This Row],[BATCH]],2)="DT","DT","Others"))))</f>
        <v>MR</v>
      </c>
    </row>
    <row r="242" spans="1:13" x14ac:dyDescent="0.25">
      <c r="A242">
        <v>1</v>
      </c>
      <c r="B242" s="1">
        <v>42128</v>
      </c>
      <c r="C242" t="s">
        <v>20</v>
      </c>
      <c r="D242" t="s">
        <v>161</v>
      </c>
      <c r="E242">
        <v>31</v>
      </c>
      <c r="F242">
        <v>5192</v>
      </c>
      <c r="H242" t="s">
        <v>159</v>
      </c>
      <c r="I242" t="s">
        <v>143</v>
      </c>
      <c r="J242" s="32">
        <f t="shared" si="6"/>
        <v>5</v>
      </c>
      <c r="K242" s="32">
        <f>IF(PUMPING[[#This Row],[MONTH]]&gt;3,YEAR(PUMPING[[#This Row],[DATE]]),YEAR(PUMPING[[#This Row],[DATE]])-1)</f>
        <v>2015</v>
      </c>
      <c r="L242" s="32" t="str">
        <f>IF(PUMPING[[#This Row],[MONTH]]&lt;4,"Q4",IF(PUMPING[[#This Row],[MONTH]]&lt;7,"Q1",IF(PUMPING[[#This Row],[MONTH]]&lt;10,"Q2",IF(PUMPING[[#This Row],[MONTH]]&lt;13,"Q3","Q4"))))</f>
        <v>Q1</v>
      </c>
      <c r="M242" s="32" t="str">
        <f>IF(PUMPING[[#This Row],[PRODUCT]]="I/F","I/F",IF(LEFT(PUMPING[[#This Row],[BATCH]],2)="MR","MR",IF(LEFT(PUMPING[[#This Row],[BATCH]],2)="PR","PR",IF(LEFT(PUMPING[[#This Row],[BATCH]],2)="DT","DT","Others"))))</f>
        <v>PR</v>
      </c>
    </row>
    <row r="243" spans="1:13" x14ac:dyDescent="0.25">
      <c r="A243">
        <v>2</v>
      </c>
      <c r="B243" s="1">
        <v>42128</v>
      </c>
      <c r="C243" t="s">
        <v>20</v>
      </c>
      <c r="D243" t="s">
        <v>161</v>
      </c>
      <c r="E243">
        <v>35</v>
      </c>
      <c r="F243">
        <v>450</v>
      </c>
      <c r="H243" t="s">
        <v>159</v>
      </c>
      <c r="I243" t="s">
        <v>143</v>
      </c>
      <c r="J243" s="32">
        <f t="shared" si="6"/>
        <v>5</v>
      </c>
      <c r="K243" s="32">
        <f>IF(PUMPING[[#This Row],[MONTH]]&gt;3,YEAR(PUMPING[[#This Row],[DATE]]),YEAR(PUMPING[[#This Row],[DATE]])-1)</f>
        <v>2015</v>
      </c>
      <c r="L243" s="32" t="str">
        <f>IF(PUMPING[[#This Row],[MONTH]]&lt;4,"Q4",IF(PUMPING[[#This Row],[MONTH]]&lt;7,"Q1",IF(PUMPING[[#This Row],[MONTH]]&lt;10,"Q2",IF(PUMPING[[#This Row],[MONTH]]&lt;13,"Q3","Q4"))))</f>
        <v>Q1</v>
      </c>
      <c r="M243" s="32" t="str">
        <f>IF(PUMPING[[#This Row],[PRODUCT]]="I/F","I/F",IF(LEFT(PUMPING[[#This Row],[BATCH]],2)="MR","MR",IF(LEFT(PUMPING[[#This Row],[BATCH]],2)="PR","PR",IF(LEFT(PUMPING[[#This Row],[BATCH]],2)="DT","DT","Others"))))</f>
        <v>PR</v>
      </c>
    </row>
    <row r="244" spans="1:13" x14ac:dyDescent="0.25">
      <c r="A244">
        <v>3</v>
      </c>
      <c r="B244" s="1">
        <v>42128</v>
      </c>
      <c r="C244" t="s">
        <v>20</v>
      </c>
      <c r="D244" t="s">
        <v>173</v>
      </c>
      <c r="E244">
        <v>35</v>
      </c>
      <c r="F244">
        <v>700</v>
      </c>
      <c r="H244" t="s">
        <v>159</v>
      </c>
      <c r="I244" t="s">
        <v>143</v>
      </c>
      <c r="J244" s="32">
        <f t="shared" si="6"/>
        <v>5</v>
      </c>
      <c r="K244" s="32">
        <f>IF(PUMPING[[#This Row],[MONTH]]&gt;3,YEAR(PUMPING[[#This Row],[DATE]]),YEAR(PUMPING[[#This Row],[DATE]])-1)</f>
        <v>2015</v>
      </c>
      <c r="L244" s="32" t="str">
        <f>IF(PUMPING[[#This Row],[MONTH]]&lt;4,"Q4",IF(PUMPING[[#This Row],[MONTH]]&lt;7,"Q1",IF(PUMPING[[#This Row],[MONTH]]&lt;10,"Q2",IF(PUMPING[[#This Row],[MONTH]]&lt;13,"Q3","Q4"))))</f>
        <v>Q1</v>
      </c>
      <c r="M244" s="32" t="str">
        <f>IF(PUMPING[[#This Row],[PRODUCT]]="I/F","I/F",IF(LEFT(PUMPING[[#This Row],[BATCH]],2)="MR","MR",IF(LEFT(PUMPING[[#This Row],[BATCH]],2)="PR","PR",IF(LEFT(PUMPING[[#This Row],[BATCH]],2)="DT","DT","Others"))))</f>
        <v>PR</v>
      </c>
    </row>
    <row r="245" spans="1:13" x14ac:dyDescent="0.25">
      <c r="A245">
        <v>1</v>
      </c>
      <c r="B245" s="1">
        <v>42129</v>
      </c>
      <c r="C245" t="s">
        <v>6</v>
      </c>
      <c r="D245" t="s">
        <v>172</v>
      </c>
      <c r="E245">
        <v>123</v>
      </c>
      <c r="F245">
        <v>6314</v>
      </c>
      <c r="H245" t="s">
        <v>148</v>
      </c>
      <c r="I245" t="s">
        <v>149</v>
      </c>
      <c r="J245" s="32">
        <f t="shared" si="6"/>
        <v>5</v>
      </c>
      <c r="K245" s="32">
        <f>IF(PUMPING[[#This Row],[MONTH]]&gt;3,YEAR(PUMPING[[#This Row],[DATE]]),YEAR(PUMPING[[#This Row],[DATE]])-1)</f>
        <v>2015</v>
      </c>
      <c r="L245" s="32" t="str">
        <f>IF(PUMPING[[#This Row],[MONTH]]&lt;4,"Q4",IF(PUMPING[[#This Row],[MONTH]]&lt;7,"Q1",IF(PUMPING[[#This Row],[MONTH]]&lt;10,"Q2",IF(PUMPING[[#This Row],[MONTH]]&lt;13,"Q3","Q4"))))</f>
        <v>Q1</v>
      </c>
      <c r="M245" s="32" t="str">
        <f>IF(PUMPING[[#This Row],[PRODUCT]]="I/F","I/F",IF(LEFT(PUMPING[[#This Row],[BATCH]],2)="MR","MR",IF(LEFT(PUMPING[[#This Row],[BATCH]],2)="PR","PR",IF(LEFT(PUMPING[[#This Row],[BATCH]],2)="DT","DT","Others"))))</f>
        <v>MR</v>
      </c>
    </row>
    <row r="246" spans="1:13" x14ac:dyDescent="0.25">
      <c r="A246">
        <v>1</v>
      </c>
      <c r="B246" s="1">
        <v>42129</v>
      </c>
      <c r="C246" t="s">
        <v>20</v>
      </c>
      <c r="D246" t="s">
        <v>173</v>
      </c>
      <c r="E246">
        <v>35</v>
      </c>
      <c r="F246">
        <v>3601</v>
      </c>
      <c r="H246" t="s">
        <v>159</v>
      </c>
      <c r="I246" t="s">
        <v>143</v>
      </c>
      <c r="J246" s="32">
        <f t="shared" si="6"/>
        <v>5</v>
      </c>
      <c r="K246" s="32">
        <f>IF(PUMPING[[#This Row],[MONTH]]&gt;3,YEAR(PUMPING[[#This Row],[DATE]]),YEAR(PUMPING[[#This Row],[DATE]])-1)</f>
        <v>2015</v>
      </c>
      <c r="L246" s="32" t="str">
        <f>IF(PUMPING[[#This Row],[MONTH]]&lt;4,"Q4",IF(PUMPING[[#This Row],[MONTH]]&lt;7,"Q1",IF(PUMPING[[#This Row],[MONTH]]&lt;10,"Q2",IF(PUMPING[[#This Row],[MONTH]]&lt;13,"Q3","Q4"))))</f>
        <v>Q1</v>
      </c>
      <c r="M246" s="32" t="str">
        <f>IF(PUMPING[[#This Row],[PRODUCT]]="I/F","I/F",IF(LEFT(PUMPING[[#This Row],[BATCH]],2)="MR","MR",IF(LEFT(PUMPING[[#This Row],[BATCH]],2)="PR","PR",IF(LEFT(PUMPING[[#This Row],[BATCH]],2)="DT","DT","Others"))))</f>
        <v>PR</v>
      </c>
    </row>
    <row r="247" spans="1:13" x14ac:dyDescent="0.25">
      <c r="A247">
        <v>2</v>
      </c>
      <c r="B247" s="1">
        <v>42129</v>
      </c>
      <c r="C247" t="s">
        <v>20</v>
      </c>
      <c r="D247" t="s">
        <v>174</v>
      </c>
      <c r="E247">
        <v>54</v>
      </c>
      <c r="F247">
        <v>209</v>
      </c>
      <c r="H247" t="s">
        <v>155</v>
      </c>
      <c r="I247" t="s">
        <v>146</v>
      </c>
      <c r="J247" s="32">
        <f t="shared" si="6"/>
        <v>5</v>
      </c>
      <c r="K247" s="32">
        <f>IF(PUMPING[[#This Row],[MONTH]]&gt;3,YEAR(PUMPING[[#This Row],[DATE]]),YEAR(PUMPING[[#This Row],[DATE]])-1)</f>
        <v>2015</v>
      </c>
      <c r="L247" s="32" t="str">
        <f>IF(PUMPING[[#This Row],[MONTH]]&lt;4,"Q4",IF(PUMPING[[#This Row],[MONTH]]&lt;7,"Q1",IF(PUMPING[[#This Row],[MONTH]]&lt;10,"Q2",IF(PUMPING[[#This Row],[MONTH]]&lt;13,"Q3","Q4"))))</f>
        <v>Q1</v>
      </c>
      <c r="M247" s="32" t="str">
        <f>IF(PUMPING[[#This Row],[PRODUCT]]="I/F","I/F",IF(LEFT(PUMPING[[#This Row],[BATCH]],2)="MR","MR",IF(LEFT(PUMPING[[#This Row],[BATCH]],2)="PR","PR",IF(LEFT(PUMPING[[#This Row],[BATCH]],2)="DT","DT","Others"))))</f>
        <v>PR</v>
      </c>
    </row>
    <row r="248" spans="1:13" x14ac:dyDescent="0.25">
      <c r="A248">
        <v>3</v>
      </c>
      <c r="B248" s="1">
        <v>42129</v>
      </c>
      <c r="C248" t="s">
        <v>20</v>
      </c>
      <c r="D248" t="s">
        <v>175</v>
      </c>
      <c r="E248" t="s">
        <v>176</v>
      </c>
      <c r="F248">
        <v>1550</v>
      </c>
      <c r="H248" t="s">
        <v>153</v>
      </c>
      <c r="I248" t="s">
        <v>1530</v>
      </c>
      <c r="J248" s="32">
        <f t="shared" si="6"/>
        <v>5</v>
      </c>
      <c r="K248" s="32">
        <f>IF(PUMPING[[#This Row],[MONTH]]&gt;3,YEAR(PUMPING[[#This Row],[DATE]]),YEAR(PUMPING[[#This Row],[DATE]])-1)</f>
        <v>2015</v>
      </c>
      <c r="L248" s="32" t="str">
        <f>IF(PUMPING[[#This Row],[MONTH]]&lt;4,"Q4",IF(PUMPING[[#This Row],[MONTH]]&lt;7,"Q1",IF(PUMPING[[#This Row],[MONTH]]&lt;10,"Q2",IF(PUMPING[[#This Row],[MONTH]]&lt;13,"Q3","Q4"))))</f>
        <v>Q1</v>
      </c>
      <c r="M248" s="32" t="str">
        <f>IF(PUMPING[[#This Row],[PRODUCT]]="I/F","I/F",IF(LEFT(PUMPING[[#This Row],[BATCH]],2)="MR","MR",IF(LEFT(PUMPING[[#This Row],[BATCH]],2)="PR","PR",IF(LEFT(PUMPING[[#This Row],[BATCH]],2)="DT","DT","Others"))))</f>
        <v>PR</v>
      </c>
    </row>
    <row r="249" spans="1:13" x14ac:dyDescent="0.25">
      <c r="A249">
        <v>1</v>
      </c>
      <c r="B249" s="1">
        <v>42130</v>
      </c>
      <c r="C249" t="s">
        <v>6</v>
      </c>
      <c r="D249" t="s">
        <v>177</v>
      </c>
      <c r="E249">
        <v>101</v>
      </c>
      <c r="F249">
        <v>249</v>
      </c>
      <c r="H249" t="s">
        <v>148</v>
      </c>
      <c r="I249" t="s">
        <v>149</v>
      </c>
      <c r="J249" s="32">
        <f t="shared" si="6"/>
        <v>5</v>
      </c>
      <c r="K249" s="32">
        <f>IF(PUMPING[[#This Row],[MONTH]]&gt;3,YEAR(PUMPING[[#This Row],[DATE]]),YEAR(PUMPING[[#This Row],[DATE]])-1)</f>
        <v>2015</v>
      </c>
      <c r="L249" s="32" t="str">
        <f>IF(PUMPING[[#This Row],[MONTH]]&lt;4,"Q4",IF(PUMPING[[#This Row],[MONTH]]&lt;7,"Q1",IF(PUMPING[[#This Row],[MONTH]]&lt;10,"Q2",IF(PUMPING[[#This Row],[MONTH]]&lt;13,"Q3","Q4"))))</f>
        <v>Q1</v>
      </c>
      <c r="M249" s="32" t="str">
        <f>IF(PUMPING[[#This Row],[PRODUCT]]="I/F","I/F",IF(LEFT(PUMPING[[#This Row],[BATCH]],2)="MR","MR",IF(LEFT(PUMPING[[#This Row],[BATCH]],2)="PR","PR",IF(LEFT(PUMPING[[#This Row],[BATCH]],2)="DT","DT","Others"))))</f>
        <v>MR</v>
      </c>
    </row>
    <row r="250" spans="1:13" x14ac:dyDescent="0.25">
      <c r="A250">
        <v>1</v>
      </c>
      <c r="B250" s="1">
        <v>42130</v>
      </c>
      <c r="C250" t="s">
        <v>20</v>
      </c>
      <c r="D250" t="s">
        <v>178</v>
      </c>
      <c r="E250" t="s">
        <v>176</v>
      </c>
      <c r="F250">
        <v>450</v>
      </c>
      <c r="H250" t="s">
        <v>153</v>
      </c>
      <c r="I250" t="s">
        <v>1530</v>
      </c>
      <c r="J250" s="32">
        <f t="shared" si="6"/>
        <v>5</v>
      </c>
      <c r="K250" s="32">
        <f>IF(PUMPING[[#This Row],[MONTH]]&gt;3,YEAR(PUMPING[[#This Row],[DATE]]),YEAR(PUMPING[[#This Row],[DATE]])-1)</f>
        <v>2015</v>
      </c>
      <c r="L250" s="32" t="str">
        <f>IF(PUMPING[[#This Row],[MONTH]]&lt;4,"Q4",IF(PUMPING[[#This Row],[MONTH]]&lt;7,"Q1",IF(PUMPING[[#This Row],[MONTH]]&lt;10,"Q2",IF(PUMPING[[#This Row],[MONTH]]&lt;13,"Q3","Q4"))))</f>
        <v>Q1</v>
      </c>
      <c r="M250" s="32" t="str">
        <f>IF(PUMPING[[#This Row],[PRODUCT]]="I/F","I/F",IF(LEFT(PUMPING[[#This Row],[BATCH]],2)="MR","MR",IF(LEFT(PUMPING[[#This Row],[BATCH]],2)="PR","PR",IF(LEFT(PUMPING[[#This Row],[BATCH]],2)="DT","DT","Others"))))</f>
        <v>PR</v>
      </c>
    </row>
    <row r="251" spans="1:13" x14ac:dyDescent="0.25">
      <c r="A251">
        <v>2</v>
      </c>
      <c r="B251" s="1">
        <v>42130</v>
      </c>
      <c r="C251" t="s">
        <v>20</v>
      </c>
      <c r="D251" t="s">
        <v>179</v>
      </c>
      <c r="E251" t="s">
        <v>176</v>
      </c>
      <c r="F251">
        <v>9344</v>
      </c>
      <c r="H251" t="s">
        <v>153</v>
      </c>
      <c r="I251" t="s">
        <v>1530</v>
      </c>
      <c r="J251" s="32">
        <f t="shared" si="6"/>
        <v>5</v>
      </c>
      <c r="K251" s="32">
        <f>IF(PUMPING[[#This Row],[MONTH]]&gt;3,YEAR(PUMPING[[#This Row],[DATE]]),YEAR(PUMPING[[#This Row],[DATE]])-1)</f>
        <v>2015</v>
      </c>
      <c r="L251" s="32" t="str">
        <f>IF(PUMPING[[#This Row],[MONTH]]&lt;4,"Q4",IF(PUMPING[[#This Row],[MONTH]]&lt;7,"Q1",IF(PUMPING[[#This Row],[MONTH]]&lt;10,"Q2",IF(PUMPING[[#This Row],[MONTH]]&lt;13,"Q3","Q4"))))</f>
        <v>Q1</v>
      </c>
      <c r="M251" s="32" t="str">
        <f>IF(PUMPING[[#This Row],[PRODUCT]]="I/F","I/F",IF(LEFT(PUMPING[[#This Row],[BATCH]],2)="MR","MR",IF(LEFT(PUMPING[[#This Row],[BATCH]],2)="PR","PR",IF(LEFT(PUMPING[[#This Row],[BATCH]],2)="DT","DT","Others"))))</f>
        <v>PR</v>
      </c>
    </row>
    <row r="252" spans="1:13" x14ac:dyDescent="0.25">
      <c r="A252">
        <v>1</v>
      </c>
      <c r="B252" s="1">
        <v>42131</v>
      </c>
      <c r="C252" t="s">
        <v>6</v>
      </c>
      <c r="D252" t="s">
        <v>177</v>
      </c>
      <c r="E252">
        <v>101</v>
      </c>
      <c r="F252">
        <v>2065</v>
      </c>
      <c r="H252" t="s">
        <v>148</v>
      </c>
      <c r="I252" t="s">
        <v>149</v>
      </c>
      <c r="J252" s="32">
        <f t="shared" si="6"/>
        <v>5</v>
      </c>
      <c r="K252" s="32">
        <f>IF(PUMPING[[#This Row],[MONTH]]&gt;3,YEAR(PUMPING[[#This Row],[DATE]]),YEAR(PUMPING[[#This Row],[DATE]])-1)</f>
        <v>2015</v>
      </c>
      <c r="L252" s="32" t="str">
        <f>IF(PUMPING[[#This Row],[MONTH]]&lt;4,"Q4",IF(PUMPING[[#This Row],[MONTH]]&lt;7,"Q1",IF(PUMPING[[#This Row],[MONTH]]&lt;10,"Q2",IF(PUMPING[[#This Row],[MONTH]]&lt;13,"Q3","Q4"))))</f>
        <v>Q1</v>
      </c>
      <c r="M252" s="32" t="str">
        <f>IF(PUMPING[[#This Row],[PRODUCT]]="I/F","I/F",IF(LEFT(PUMPING[[#This Row],[BATCH]],2)="MR","MR",IF(LEFT(PUMPING[[#This Row],[BATCH]],2)="PR","PR",IF(LEFT(PUMPING[[#This Row],[BATCH]],2)="DT","DT","Others"))))</f>
        <v>MR</v>
      </c>
    </row>
    <row r="253" spans="1:13" x14ac:dyDescent="0.25">
      <c r="A253">
        <v>1</v>
      </c>
      <c r="B253" s="1">
        <v>42131</v>
      </c>
      <c r="C253" t="s">
        <v>20</v>
      </c>
      <c r="D253" t="s">
        <v>179</v>
      </c>
      <c r="E253">
        <v>66</v>
      </c>
      <c r="F253">
        <v>141</v>
      </c>
      <c r="H253" t="s">
        <v>153</v>
      </c>
      <c r="I253" t="s">
        <v>1530</v>
      </c>
      <c r="J253" s="32">
        <f t="shared" si="6"/>
        <v>5</v>
      </c>
      <c r="K253" s="32">
        <f>IF(PUMPING[[#This Row],[MONTH]]&gt;3,YEAR(PUMPING[[#This Row],[DATE]]),YEAR(PUMPING[[#This Row],[DATE]])-1)</f>
        <v>2015</v>
      </c>
      <c r="L253" s="32" t="str">
        <f>IF(PUMPING[[#This Row],[MONTH]]&lt;4,"Q4",IF(PUMPING[[#This Row],[MONTH]]&lt;7,"Q1",IF(PUMPING[[#This Row],[MONTH]]&lt;10,"Q2",IF(PUMPING[[#This Row],[MONTH]]&lt;13,"Q3","Q4"))))</f>
        <v>Q1</v>
      </c>
      <c r="M253" s="32" t="str">
        <f>IF(PUMPING[[#This Row],[PRODUCT]]="I/F","I/F",IF(LEFT(PUMPING[[#This Row],[BATCH]],2)="MR","MR",IF(LEFT(PUMPING[[#This Row],[BATCH]],2)="PR","PR",IF(LEFT(PUMPING[[#This Row],[BATCH]],2)="DT","DT","Others"))))</f>
        <v>PR</v>
      </c>
    </row>
    <row r="254" spans="1:13" x14ac:dyDescent="0.25">
      <c r="A254">
        <v>2</v>
      </c>
      <c r="B254" s="1">
        <v>42131</v>
      </c>
      <c r="C254" t="s">
        <v>20</v>
      </c>
      <c r="D254" t="s">
        <v>180</v>
      </c>
      <c r="E254">
        <v>63</v>
      </c>
      <c r="F254">
        <v>450</v>
      </c>
      <c r="H254" t="s">
        <v>153</v>
      </c>
      <c r="I254" t="s">
        <v>1530</v>
      </c>
      <c r="J254" s="32">
        <f t="shared" si="6"/>
        <v>5</v>
      </c>
      <c r="K254" s="32">
        <f>IF(PUMPING[[#This Row],[MONTH]]&gt;3,YEAR(PUMPING[[#This Row],[DATE]]),YEAR(PUMPING[[#This Row],[DATE]])-1)</f>
        <v>2015</v>
      </c>
      <c r="L254" s="32" t="str">
        <f>IF(PUMPING[[#This Row],[MONTH]]&lt;4,"Q4",IF(PUMPING[[#This Row],[MONTH]]&lt;7,"Q1",IF(PUMPING[[#This Row],[MONTH]]&lt;10,"Q2",IF(PUMPING[[#This Row],[MONTH]]&lt;13,"Q3","Q4"))))</f>
        <v>Q1</v>
      </c>
      <c r="M254" s="32" t="str">
        <f>IF(PUMPING[[#This Row],[PRODUCT]]="I/F","I/F",IF(LEFT(PUMPING[[#This Row],[BATCH]],2)="MR","MR",IF(LEFT(PUMPING[[#This Row],[BATCH]],2)="PR","PR",IF(LEFT(PUMPING[[#This Row],[BATCH]],2)="DT","DT","Others"))))</f>
        <v>PR</v>
      </c>
    </row>
    <row r="255" spans="1:13" x14ac:dyDescent="0.25">
      <c r="A255">
        <v>3</v>
      </c>
      <c r="B255" s="1">
        <v>42131</v>
      </c>
      <c r="C255" t="s">
        <v>20</v>
      </c>
      <c r="D255" t="s">
        <v>181</v>
      </c>
      <c r="E255">
        <v>63</v>
      </c>
      <c r="F255">
        <v>2855</v>
      </c>
      <c r="H255" t="s">
        <v>153</v>
      </c>
      <c r="I255" t="s">
        <v>1530</v>
      </c>
      <c r="J255" s="32">
        <f t="shared" si="6"/>
        <v>5</v>
      </c>
      <c r="K255" s="32">
        <f>IF(PUMPING[[#This Row],[MONTH]]&gt;3,YEAR(PUMPING[[#This Row],[DATE]]),YEAR(PUMPING[[#This Row],[DATE]])-1)</f>
        <v>2015</v>
      </c>
      <c r="L255" s="32" t="str">
        <f>IF(PUMPING[[#This Row],[MONTH]]&lt;4,"Q4",IF(PUMPING[[#This Row],[MONTH]]&lt;7,"Q1",IF(PUMPING[[#This Row],[MONTH]]&lt;10,"Q2",IF(PUMPING[[#This Row],[MONTH]]&lt;13,"Q3","Q4"))))</f>
        <v>Q1</v>
      </c>
      <c r="M255" s="32" t="str">
        <f>IF(PUMPING[[#This Row],[PRODUCT]]="I/F","I/F",IF(LEFT(PUMPING[[#This Row],[BATCH]],2)="MR","MR",IF(LEFT(PUMPING[[#This Row],[BATCH]],2)="PR","PR",IF(LEFT(PUMPING[[#This Row],[BATCH]],2)="DT","DT","Others"))))</f>
        <v>PR</v>
      </c>
    </row>
    <row r="256" spans="1:13" x14ac:dyDescent="0.25">
      <c r="A256">
        <v>4</v>
      </c>
      <c r="B256" s="1">
        <v>42131</v>
      </c>
      <c r="C256" t="s">
        <v>20</v>
      </c>
      <c r="D256" t="s">
        <v>182</v>
      </c>
      <c r="E256">
        <v>67</v>
      </c>
      <c r="F256">
        <v>450</v>
      </c>
      <c r="H256" t="s">
        <v>153</v>
      </c>
      <c r="I256" t="s">
        <v>1530</v>
      </c>
      <c r="J256" s="32">
        <f t="shared" si="6"/>
        <v>5</v>
      </c>
      <c r="K256" s="32">
        <f>IF(PUMPING[[#This Row],[MONTH]]&gt;3,YEAR(PUMPING[[#This Row],[DATE]]),YEAR(PUMPING[[#This Row],[DATE]])-1)</f>
        <v>2015</v>
      </c>
      <c r="L256" s="32" t="str">
        <f>IF(PUMPING[[#This Row],[MONTH]]&lt;4,"Q4",IF(PUMPING[[#This Row],[MONTH]]&lt;7,"Q1",IF(PUMPING[[#This Row],[MONTH]]&lt;10,"Q2",IF(PUMPING[[#This Row],[MONTH]]&lt;13,"Q3","Q4"))))</f>
        <v>Q1</v>
      </c>
      <c r="M256" s="32" t="str">
        <f>IF(PUMPING[[#This Row],[PRODUCT]]="I/F","I/F",IF(LEFT(PUMPING[[#This Row],[BATCH]],2)="MR","MR",IF(LEFT(PUMPING[[#This Row],[BATCH]],2)="PR","PR",IF(LEFT(PUMPING[[#This Row],[BATCH]],2)="DT","DT","Others"))))</f>
        <v>PR</v>
      </c>
    </row>
    <row r="257" spans="1:13" x14ac:dyDescent="0.25">
      <c r="A257">
        <v>5</v>
      </c>
      <c r="B257" s="1">
        <v>42131</v>
      </c>
      <c r="C257" t="s">
        <v>20</v>
      </c>
      <c r="D257" t="s">
        <v>183</v>
      </c>
      <c r="E257">
        <v>67</v>
      </c>
      <c r="F257">
        <v>3284</v>
      </c>
      <c r="H257" t="s">
        <v>153</v>
      </c>
      <c r="I257" t="s">
        <v>1530</v>
      </c>
      <c r="J257" s="32">
        <f t="shared" si="6"/>
        <v>5</v>
      </c>
      <c r="K257" s="32">
        <f>IF(PUMPING[[#This Row],[MONTH]]&gt;3,YEAR(PUMPING[[#This Row],[DATE]]),YEAR(PUMPING[[#This Row],[DATE]])-1)</f>
        <v>2015</v>
      </c>
      <c r="L257" s="32" t="str">
        <f>IF(PUMPING[[#This Row],[MONTH]]&lt;4,"Q4",IF(PUMPING[[#This Row],[MONTH]]&lt;7,"Q1",IF(PUMPING[[#This Row],[MONTH]]&lt;10,"Q2",IF(PUMPING[[#This Row],[MONTH]]&lt;13,"Q3","Q4"))))</f>
        <v>Q1</v>
      </c>
      <c r="M257" s="32" t="str">
        <f>IF(PUMPING[[#This Row],[PRODUCT]]="I/F","I/F",IF(LEFT(PUMPING[[#This Row],[BATCH]],2)="MR","MR",IF(LEFT(PUMPING[[#This Row],[BATCH]],2)="PR","PR",IF(LEFT(PUMPING[[#This Row],[BATCH]],2)="DT","DT","Others"))))</f>
        <v>PR</v>
      </c>
    </row>
    <row r="258" spans="1:13" x14ac:dyDescent="0.25">
      <c r="A258">
        <v>6</v>
      </c>
      <c r="B258" s="1">
        <v>42131</v>
      </c>
      <c r="C258" t="s">
        <v>20</v>
      </c>
      <c r="D258" t="s">
        <v>174</v>
      </c>
      <c r="E258">
        <v>54</v>
      </c>
      <c r="F258">
        <v>194</v>
      </c>
      <c r="H258" t="s">
        <v>155</v>
      </c>
      <c r="I258" t="s">
        <v>146</v>
      </c>
      <c r="J258" s="32">
        <f t="shared" ref="J258:J321" si="8">MONTH(B258)</f>
        <v>5</v>
      </c>
      <c r="K258" s="32">
        <f>IF(PUMPING[[#This Row],[MONTH]]&gt;3,YEAR(PUMPING[[#This Row],[DATE]]),YEAR(PUMPING[[#This Row],[DATE]])-1)</f>
        <v>2015</v>
      </c>
      <c r="L258" s="32" t="str">
        <f>IF(PUMPING[[#This Row],[MONTH]]&lt;4,"Q4",IF(PUMPING[[#This Row],[MONTH]]&lt;7,"Q1",IF(PUMPING[[#This Row],[MONTH]]&lt;10,"Q2",IF(PUMPING[[#This Row],[MONTH]]&lt;13,"Q3","Q4"))))</f>
        <v>Q1</v>
      </c>
      <c r="M258" s="32" t="str">
        <f>IF(PUMPING[[#This Row],[PRODUCT]]="I/F","I/F",IF(LEFT(PUMPING[[#This Row],[BATCH]],2)="MR","MR",IF(LEFT(PUMPING[[#This Row],[BATCH]],2)="PR","PR",IF(LEFT(PUMPING[[#This Row],[BATCH]],2)="DT","DT","Others"))))</f>
        <v>PR</v>
      </c>
    </row>
    <row r="259" spans="1:13" x14ac:dyDescent="0.25">
      <c r="A259">
        <v>7</v>
      </c>
      <c r="B259" s="1">
        <v>42131</v>
      </c>
      <c r="C259" t="s">
        <v>20</v>
      </c>
      <c r="D259" t="s">
        <v>184</v>
      </c>
      <c r="E259">
        <v>53</v>
      </c>
      <c r="F259">
        <v>549</v>
      </c>
      <c r="H259" t="s">
        <v>156</v>
      </c>
      <c r="I259" t="s">
        <v>146</v>
      </c>
      <c r="J259" s="32">
        <f t="shared" si="8"/>
        <v>5</v>
      </c>
      <c r="K259" s="32">
        <f>IF(PUMPING[[#This Row],[MONTH]]&gt;3,YEAR(PUMPING[[#This Row],[DATE]]),YEAR(PUMPING[[#This Row],[DATE]])-1)</f>
        <v>2015</v>
      </c>
      <c r="L259" s="32" t="str">
        <f>IF(PUMPING[[#This Row],[MONTH]]&lt;4,"Q4",IF(PUMPING[[#This Row],[MONTH]]&lt;7,"Q1",IF(PUMPING[[#This Row],[MONTH]]&lt;10,"Q2",IF(PUMPING[[#This Row],[MONTH]]&lt;13,"Q3","Q4"))))</f>
        <v>Q1</v>
      </c>
      <c r="M259" s="32" t="str">
        <f>IF(PUMPING[[#This Row],[PRODUCT]]="I/F","I/F",IF(LEFT(PUMPING[[#This Row],[BATCH]],2)="MR","MR",IF(LEFT(PUMPING[[#This Row],[BATCH]],2)="PR","PR",IF(LEFT(PUMPING[[#This Row],[BATCH]],2)="DT","DT","Others"))))</f>
        <v>PR</v>
      </c>
    </row>
    <row r="260" spans="1:13" x14ac:dyDescent="0.25">
      <c r="A260">
        <v>1</v>
      </c>
      <c r="B260" s="1">
        <v>42131</v>
      </c>
      <c r="C260" t="s">
        <v>8</v>
      </c>
      <c r="D260" t="s">
        <v>185</v>
      </c>
      <c r="E260">
        <v>17</v>
      </c>
      <c r="F260">
        <v>2743</v>
      </c>
      <c r="H260" t="s">
        <v>164</v>
      </c>
      <c r="I260" t="s">
        <v>146</v>
      </c>
      <c r="J260" s="32">
        <f t="shared" si="8"/>
        <v>5</v>
      </c>
      <c r="K260" s="32">
        <f>IF(PUMPING[[#This Row],[MONTH]]&gt;3,YEAR(PUMPING[[#This Row],[DATE]]),YEAR(PUMPING[[#This Row],[DATE]])-1)</f>
        <v>2015</v>
      </c>
      <c r="L260" s="32" t="str">
        <f>IF(PUMPING[[#This Row],[MONTH]]&lt;4,"Q4",IF(PUMPING[[#This Row],[MONTH]]&lt;7,"Q1",IF(PUMPING[[#This Row],[MONTH]]&lt;10,"Q2",IF(PUMPING[[#This Row],[MONTH]]&lt;13,"Q3","Q4"))))</f>
        <v>Q1</v>
      </c>
      <c r="M260" s="32" t="str">
        <f>IF(PUMPING[[#This Row],[PRODUCT]]="I/F","I/F",IF(LEFT(PUMPING[[#This Row],[BATCH]],2)="MR","MR",IF(LEFT(PUMPING[[#This Row],[BATCH]],2)="PR","PR",IF(LEFT(PUMPING[[#This Row],[BATCH]],2)="DT","DT","Others"))))</f>
        <v>DT</v>
      </c>
    </row>
    <row r="261" spans="1:13" x14ac:dyDescent="0.25">
      <c r="A261">
        <v>1</v>
      </c>
      <c r="B261" s="1">
        <v>42131</v>
      </c>
      <c r="C261" t="s">
        <v>63</v>
      </c>
      <c r="D261" t="s">
        <v>181</v>
      </c>
      <c r="E261" t="s">
        <v>186</v>
      </c>
      <c r="F261">
        <v>1143</v>
      </c>
      <c r="H261" t="s">
        <v>153</v>
      </c>
      <c r="I261" t="s">
        <v>1530</v>
      </c>
      <c r="J261" s="32">
        <f t="shared" si="8"/>
        <v>5</v>
      </c>
      <c r="K261" s="32">
        <f>IF(PUMPING[[#This Row],[MONTH]]&gt;3,YEAR(PUMPING[[#This Row],[DATE]]),YEAR(PUMPING[[#This Row],[DATE]])-1)</f>
        <v>2015</v>
      </c>
      <c r="L261" s="32" t="str">
        <f>IF(PUMPING[[#This Row],[MONTH]]&lt;4,"Q4",IF(PUMPING[[#This Row],[MONTH]]&lt;7,"Q1",IF(PUMPING[[#This Row],[MONTH]]&lt;10,"Q2",IF(PUMPING[[#This Row],[MONTH]]&lt;13,"Q3","Q4"))))</f>
        <v>Q1</v>
      </c>
      <c r="M261" s="32" t="str">
        <f>IF(PUMPING[[#This Row],[PRODUCT]]="I/F","I/F",IF(LEFT(PUMPING[[#This Row],[BATCH]],2)="MR","MR",IF(LEFT(PUMPING[[#This Row],[BATCH]],2)="PR","PR",IF(LEFT(PUMPING[[#This Row],[BATCH]],2)="DT","DT","Others"))))</f>
        <v>PR</v>
      </c>
    </row>
    <row r="262" spans="1:13" x14ac:dyDescent="0.25">
      <c r="A262">
        <v>2</v>
      </c>
      <c r="B262" s="1">
        <v>42131</v>
      </c>
      <c r="C262" t="s">
        <v>63</v>
      </c>
      <c r="D262" t="s">
        <v>180</v>
      </c>
      <c r="E262" t="s">
        <v>186</v>
      </c>
      <c r="F262">
        <v>450</v>
      </c>
      <c r="H262" t="s">
        <v>153</v>
      </c>
      <c r="I262" t="s">
        <v>1530</v>
      </c>
      <c r="J262" s="32">
        <f t="shared" si="8"/>
        <v>5</v>
      </c>
      <c r="K262" s="32">
        <f>IF(PUMPING[[#This Row],[MONTH]]&gt;3,YEAR(PUMPING[[#This Row],[DATE]]),YEAR(PUMPING[[#This Row],[DATE]])-1)</f>
        <v>2015</v>
      </c>
      <c r="L262" s="32" t="str">
        <f>IF(PUMPING[[#This Row],[MONTH]]&lt;4,"Q4",IF(PUMPING[[#This Row],[MONTH]]&lt;7,"Q1",IF(PUMPING[[#This Row],[MONTH]]&lt;10,"Q2",IF(PUMPING[[#This Row],[MONTH]]&lt;13,"Q3","Q4"))))</f>
        <v>Q1</v>
      </c>
      <c r="M262" s="32" t="str">
        <f>IF(PUMPING[[#This Row],[PRODUCT]]="I/F","I/F",IF(LEFT(PUMPING[[#This Row],[BATCH]],2)="MR","MR",IF(LEFT(PUMPING[[#This Row],[BATCH]],2)="PR","PR",IF(LEFT(PUMPING[[#This Row],[BATCH]],2)="DT","DT","Others"))))</f>
        <v>PR</v>
      </c>
    </row>
    <row r="263" spans="1:13" x14ac:dyDescent="0.25">
      <c r="A263">
        <v>3</v>
      </c>
      <c r="B263" s="1">
        <v>42131</v>
      </c>
      <c r="C263" t="s">
        <v>63</v>
      </c>
      <c r="D263" t="s">
        <v>180</v>
      </c>
      <c r="E263" t="s">
        <v>186</v>
      </c>
      <c r="F263">
        <v>1729</v>
      </c>
      <c r="H263" t="s">
        <v>153</v>
      </c>
      <c r="I263" t="s">
        <v>1530</v>
      </c>
      <c r="J263" s="32">
        <f t="shared" si="8"/>
        <v>5</v>
      </c>
      <c r="K263" s="32">
        <f>IF(PUMPING[[#This Row],[MONTH]]&gt;3,YEAR(PUMPING[[#This Row],[DATE]]),YEAR(PUMPING[[#This Row],[DATE]])-1)</f>
        <v>2015</v>
      </c>
      <c r="L263" s="32" t="str">
        <f>IF(PUMPING[[#This Row],[MONTH]]&lt;4,"Q4",IF(PUMPING[[#This Row],[MONTH]]&lt;7,"Q1",IF(PUMPING[[#This Row],[MONTH]]&lt;10,"Q2",IF(PUMPING[[#This Row],[MONTH]]&lt;13,"Q3","Q4"))))</f>
        <v>Q1</v>
      </c>
      <c r="M263" s="32" t="str">
        <f>IF(PUMPING[[#This Row],[PRODUCT]]="I/F","I/F",IF(LEFT(PUMPING[[#This Row],[BATCH]],2)="MR","MR",IF(LEFT(PUMPING[[#This Row],[BATCH]],2)="PR","PR",IF(LEFT(PUMPING[[#This Row],[BATCH]],2)="DT","DT","Others"))))</f>
        <v>PR</v>
      </c>
    </row>
    <row r="264" spans="1:13" x14ac:dyDescent="0.25">
      <c r="A264">
        <v>1</v>
      </c>
      <c r="B264" s="1">
        <v>42132</v>
      </c>
      <c r="C264" t="s">
        <v>20</v>
      </c>
      <c r="D264" t="s">
        <v>184</v>
      </c>
      <c r="E264">
        <v>53</v>
      </c>
      <c r="F264">
        <v>451</v>
      </c>
      <c r="H264" t="s">
        <v>156</v>
      </c>
      <c r="I264" t="s">
        <v>146</v>
      </c>
      <c r="J264" s="32">
        <f t="shared" si="8"/>
        <v>5</v>
      </c>
      <c r="K264" s="32">
        <f>IF(PUMPING[[#This Row],[MONTH]]&gt;3,YEAR(PUMPING[[#This Row],[DATE]]),YEAR(PUMPING[[#This Row],[DATE]])-1)</f>
        <v>2015</v>
      </c>
      <c r="L264" s="32" t="str">
        <f>IF(PUMPING[[#This Row],[MONTH]]&lt;4,"Q4",IF(PUMPING[[#This Row],[MONTH]]&lt;7,"Q1",IF(PUMPING[[#This Row],[MONTH]]&lt;10,"Q2",IF(PUMPING[[#This Row],[MONTH]]&lt;13,"Q3","Q4"))))</f>
        <v>Q1</v>
      </c>
      <c r="M264" s="32" t="str">
        <f>IF(PUMPING[[#This Row],[PRODUCT]]="I/F","I/F",IF(LEFT(PUMPING[[#This Row],[BATCH]],2)="MR","MR",IF(LEFT(PUMPING[[#This Row],[BATCH]],2)="PR","PR",IF(LEFT(PUMPING[[#This Row],[BATCH]],2)="DT","DT","Others"))))</f>
        <v>PR</v>
      </c>
    </row>
    <row r="265" spans="1:13" x14ac:dyDescent="0.25">
      <c r="A265">
        <v>2</v>
      </c>
      <c r="B265" s="1">
        <v>42132</v>
      </c>
      <c r="C265" t="s">
        <v>20</v>
      </c>
      <c r="D265" t="s">
        <v>187</v>
      </c>
      <c r="E265">
        <v>33</v>
      </c>
      <c r="F265">
        <v>450</v>
      </c>
      <c r="H265" t="s">
        <v>145</v>
      </c>
      <c r="I265" t="s">
        <v>146</v>
      </c>
      <c r="J265" s="32">
        <f t="shared" si="8"/>
        <v>5</v>
      </c>
      <c r="K265" s="32">
        <f>IF(PUMPING[[#This Row],[MONTH]]&gt;3,YEAR(PUMPING[[#This Row],[DATE]]),YEAR(PUMPING[[#This Row],[DATE]])-1)</f>
        <v>2015</v>
      </c>
      <c r="L265" s="32" t="str">
        <f>IF(PUMPING[[#This Row],[MONTH]]&lt;4,"Q4",IF(PUMPING[[#This Row],[MONTH]]&lt;7,"Q1",IF(PUMPING[[#This Row],[MONTH]]&lt;10,"Q2",IF(PUMPING[[#This Row],[MONTH]]&lt;13,"Q3","Q4"))))</f>
        <v>Q1</v>
      </c>
      <c r="M265" s="32" t="str">
        <f>IF(PUMPING[[#This Row],[PRODUCT]]="I/F","I/F",IF(LEFT(PUMPING[[#This Row],[BATCH]],2)="MR","MR",IF(LEFT(PUMPING[[#This Row],[BATCH]],2)="PR","PR",IF(LEFT(PUMPING[[#This Row],[BATCH]],2)="DT","DT","Others"))))</f>
        <v>PR</v>
      </c>
    </row>
    <row r="266" spans="1:13" x14ac:dyDescent="0.25">
      <c r="A266">
        <v>3</v>
      </c>
      <c r="B266" s="1">
        <v>42132</v>
      </c>
      <c r="C266" t="s">
        <v>20</v>
      </c>
      <c r="D266" t="s">
        <v>188</v>
      </c>
      <c r="E266">
        <v>33</v>
      </c>
      <c r="F266">
        <v>550</v>
      </c>
      <c r="H266" t="s">
        <v>145</v>
      </c>
      <c r="I266" t="s">
        <v>146</v>
      </c>
      <c r="J266" s="32">
        <f t="shared" si="8"/>
        <v>5</v>
      </c>
      <c r="K266" s="32">
        <f>IF(PUMPING[[#This Row],[MONTH]]&gt;3,YEAR(PUMPING[[#This Row],[DATE]]),YEAR(PUMPING[[#This Row],[DATE]])-1)</f>
        <v>2015</v>
      </c>
      <c r="L266" s="32" t="str">
        <f>IF(PUMPING[[#This Row],[MONTH]]&lt;4,"Q4",IF(PUMPING[[#This Row],[MONTH]]&lt;7,"Q1",IF(PUMPING[[#This Row],[MONTH]]&lt;10,"Q2",IF(PUMPING[[#This Row],[MONTH]]&lt;13,"Q3","Q4"))))</f>
        <v>Q1</v>
      </c>
      <c r="M266" s="32" t="str">
        <f>IF(PUMPING[[#This Row],[PRODUCT]]="I/F","I/F",IF(LEFT(PUMPING[[#This Row],[BATCH]],2)="MR","MR",IF(LEFT(PUMPING[[#This Row],[BATCH]],2)="PR","PR",IF(LEFT(PUMPING[[#This Row],[BATCH]],2)="DT","DT","Others"))))</f>
        <v>PR</v>
      </c>
    </row>
    <row r="267" spans="1:13" x14ac:dyDescent="0.25">
      <c r="A267">
        <v>4</v>
      </c>
      <c r="B267" s="1">
        <v>42132</v>
      </c>
      <c r="C267" t="s">
        <v>20</v>
      </c>
      <c r="D267" t="s">
        <v>189</v>
      </c>
      <c r="E267">
        <v>33</v>
      </c>
      <c r="F267">
        <v>7822</v>
      </c>
      <c r="H267" t="s">
        <v>190</v>
      </c>
      <c r="I267" t="s">
        <v>143</v>
      </c>
      <c r="J267" s="32">
        <f t="shared" si="8"/>
        <v>5</v>
      </c>
      <c r="K267" s="32">
        <f>IF(PUMPING[[#This Row],[MONTH]]&gt;3,YEAR(PUMPING[[#This Row],[DATE]]),YEAR(PUMPING[[#This Row],[DATE]])-1)</f>
        <v>2015</v>
      </c>
      <c r="L267" s="32" t="str">
        <f>IF(PUMPING[[#This Row],[MONTH]]&lt;4,"Q4",IF(PUMPING[[#This Row],[MONTH]]&lt;7,"Q1",IF(PUMPING[[#This Row],[MONTH]]&lt;10,"Q2",IF(PUMPING[[#This Row],[MONTH]]&lt;13,"Q3","Q4"))))</f>
        <v>Q1</v>
      </c>
      <c r="M267" s="32" t="str">
        <f>IF(PUMPING[[#This Row],[PRODUCT]]="I/F","I/F",IF(LEFT(PUMPING[[#This Row],[BATCH]],2)="MR","MR",IF(LEFT(PUMPING[[#This Row],[BATCH]],2)="PR","PR",IF(LEFT(PUMPING[[#This Row],[BATCH]],2)="DT","DT","Others"))))</f>
        <v>PR</v>
      </c>
    </row>
    <row r="268" spans="1:13" x14ac:dyDescent="0.25">
      <c r="A268">
        <v>5</v>
      </c>
      <c r="B268" s="1">
        <v>42132</v>
      </c>
      <c r="C268" t="s">
        <v>20</v>
      </c>
      <c r="D268" t="s">
        <v>191</v>
      </c>
      <c r="E268">
        <v>31</v>
      </c>
      <c r="F268">
        <v>450</v>
      </c>
      <c r="H268" t="s">
        <v>190</v>
      </c>
      <c r="I268" t="s">
        <v>143</v>
      </c>
      <c r="J268" s="32">
        <f t="shared" si="8"/>
        <v>5</v>
      </c>
      <c r="K268" s="32">
        <f>IF(PUMPING[[#This Row],[MONTH]]&gt;3,YEAR(PUMPING[[#This Row],[DATE]]),YEAR(PUMPING[[#This Row],[DATE]])-1)</f>
        <v>2015</v>
      </c>
      <c r="L268" s="32" t="str">
        <f>IF(PUMPING[[#This Row],[MONTH]]&lt;4,"Q4",IF(PUMPING[[#This Row],[MONTH]]&lt;7,"Q1",IF(PUMPING[[#This Row],[MONTH]]&lt;10,"Q2",IF(PUMPING[[#This Row],[MONTH]]&lt;13,"Q3","Q4"))))</f>
        <v>Q1</v>
      </c>
      <c r="M268" s="32" t="str">
        <f>IF(PUMPING[[#This Row],[PRODUCT]]="I/F","I/F",IF(LEFT(PUMPING[[#This Row],[BATCH]],2)="MR","MR",IF(LEFT(PUMPING[[#This Row],[BATCH]],2)="PR","PR",IF(LEFT(PUMPING[[#This Row],[BATCH]],2)="DT","DT","Others"))))</f>
        <v>PR</v>
      </c>
    </row>
    <row r="269" spans="1:13" x14ac:dyDescent="0.25">
      <c r="A269">
        <v>6</v>
      </c>
      <c r="B269" s="1">
        <v>42132</v>
      </c>
      <c r="C269" t="s">
        <v>20</v>
      </c>
      <c r="D269" t="s">
        <v>192</v>
      </c>
      <c r="E269">
        <v>31</v>
      </c>
      <c r="F269">
        <v>349</v>
      </c>
      <c r="H269" t="s">
        <v>190</v>
      </c>
      <c r="I269" t="s">
        <v>143</v>
      </c>
      <c r="J269" s="32">
        <f t="shared" si="8"/>
        <v>5</v>
      </c>
      <c r="K269" s="32">
        <f>IF(PUMPING[[#This Row],[MONTH]]&gt;3,YEAR(PUMPING[[#This Row],[DATE]]),YEAR(PUMPING[[#This Row],[DATE]])-1)</f>
        <v>2015</v>
      </c>
      <c r="L269" s="32" t="str">
        <f>IF(PUMPING[[#This Row],[MONTH]]&lt;4,"Q4",IF(PUMPING[[#This Row],[MONTH]]&lt;7,"Q1",IF(PUMPING[[#This Row],[MONTH]]&lt;10,"Q2",IF(PUMPING[[#This Row],[MONTH]]&lt;13,"Q3","Q4"))))</f>
        <v>Q1</v>
      </c>
      <c r="M269" s="32" t="str">
        <f>IF(PUMPING[[#This Row],[PRODUCT]]="I/F","I/F",IF(LEFT(PUMPING[[#This Row],[BATCH]],2)="MR","MR",IF(LEFT(PUMPING[[#This Row],[BATCH]],2)="PR","PR",IF(LEFT(PUMPING[[#This Row],[BATCH]],2)="DT","DT","Others"))))</f>
        <v>PR</v>
      </c>
    </row>
    <row r="270" spans="1:13" x14ac:dyDescent="0.25">
      <c r="A270">
        <v>1</v>
      </c>
      <c r="B270" s="1">
        <v>42132</v>
      </c>
      <c r="C270" t="s">
        <v>162</v>
      </c>
      <c r="D270" t="s">
        <v>193</v>
      </c>
      <c r="E270">
        <v>17</v>
      </c>
      <c r="F270">
        <v>4118</v>
      </c>
      <c r="H270" t="s">
        <v>164</v>
      </c>
      <c r="I270" t="s">
        <v>146</v>
      </c>
      <c r="J270" s="32">
        <f t="shared" si="8"/>
        <v>5</v>
      </c>
      <c r="K270" s="32">
        <f>IF(PUMPING[[#This Row],[MONTH]]&gt;3,YEAR(PUMPING[[#This Row],[DATE]]),YEAR(PUMPING[[#This Row],[DATE]])-1)</f>
        <v>2015</v>
      </c>
      <c r="L270" s="32" t="str">
        <f>IF(PUMPING[[#This Row],[MONTH]]&lt;4,"Q4",IF(PUMPING[[#This Row],[MONTH]]&lt;7,"Q1",IF(PUMPING[[#This Row],[MONTH]]&lt;10,"Q2",IF(PUMPING[[#This Row],[MONTH]]&lt;13,"Q3","Q4"))))</f>
        <v>Q1</v>
      </c>
      <c r="M270" s="32" t="str">
        <f>IF(PUMPING[[#This Row],[PRODUCT]]="I/F","I/F",IF(LEFT(PUMPING[[#This Row],[BATCH]],2)="MR","MR",IF(LEFT(PUMPING[[#This Row],[BATCH]],2)="PR","PR",IF(LEFT(PUMPING[[#This Row],[BATCH]],2)="DT","DT","Others"))))</f>
        <v>DT</v>
      </c>
    </row>
    <row r="271" spans="1:13" x14ac:dyDescent="0.25">
      <c r="A271">
        <v>1</v>
      </c>
      <c r="B271" s="1">
        <v>42134</v>
      </c>
      <c r="C271" t="s">
        <v>6</v>
      </c>
      <c r="D271" t="s">
        <v>194</v>
      </c>
      <c r="E271">
        <v>403</v>
      </c>
      <c r="F271">
        <v>1994</v>
      </c>
      <c r="H271" t="s">
        <v>145</v>
      </c>
      <c r="I271" t="s">
        <v>146</v>
      </c>
      <c r="J271" s="32">
        <f t="shared" si="8"/>
        <v>5</v>
      </c>
      <c r="K271" s="32">
        <f>IF(PUMPING[[#This Row],[MONTH]]&gt;3,YEAR(PUMPING[[#This Row],[DATE]]),YEAR(PUMPING[[#This Row],[DATE]])-1)</f>
        <v>2015</v>
      </c>
      <c r="L271" s="32" t="str">
        <f>IF(PUMPING[[#This Row],[MONTH]]&lt;4,"Q4",IF(PUMPING[[#This Row],[MONTH]]&lt;7,"Q1",IF(PUMPING[[#This Row],[MONTH]]&lt;10,"Q2",IF(PUMPING[[#This Row],[MONTH]]&lt;13,"Q3","Q4"))))</f>
        <v>Q1</v>
      </c>
      <c r="M271" s="32" t="str">
        <f>IF(PUMPING[[#This Row],[PRODUCT]]="I/F","I/F",IF(LEFT(PUMPING[[#This Row],[BATCH]],2)="MR","MR",IF(LEFT(PUMPING[[#This Row],[BATCH]],2)="PR","PR",IF(LEFT(PUMPING[[#This Row],[BATCH]],2)="DT","DT","Others"))))</f>
        <v>MR</v>
      </c>
    </row>
    <row r="272" spans="1:13" x14ac:dyDescent="0.25">
      <c r="A272">
        <v>2</v>
      </c>
      <c r="B272" s="1">
        <v>42134</v>
      </c>
      <c r="C272" t="s">
        <v>6</v>
      </c>
      <c r="D272" t="s">
        <v>195</v>
      </c>
      <c r="E272">
        <v>404</v>
      </c>
      <c r="F272">
        <v>802</v>
      </c>
      <c r="H272" t="s">
        <v>145</v>
      </c>
      <c r="I272" t="s">
        <v>146</v>
      </c>
      <c r="J272" s="32">
        <f t="shared" si="8"/>
        <v>5</v>
      </c>
      <c r="K272" s="32">
        <f>IF(PUMPING[[#This Row],[MONTH]]&gt;3,YEAR(PUMPING[[#This Row],[DATE]]),YEAR(PUMPING[[#This Row],[DATE]])-1)</f>
        <v>2015</v>
      </c>
      <c r="L272" s="32" t="str">
        <f>IF(PUMPING[[#This Row],[MONTH]]&lt;4,"Q4",IF(PUMPING[[#This Row],[MONTH]]&lt;7,"Q1",IF(PUMPING[[#This Row],[MONTH]]&lt;10,"Q2",IF(PUMPING[[#This Row],[MONTH]]&lt;13,"Q3","Q4"))))</f>
        <v>Q1</v>
      </c>
      <c r="M272" s="32" t="str">
        <f>IF(PUMPING[[#This Row],[PRODUCT]]="I/F","I/F",IF(LEFT(PUMPING[[#This Row],[BATCH]],2)="MR","MR",IF(LEFT(PUMPING[[#This Row],[BATCH]],2)="PR","PR",IF(LEFT(PUMPING[[#This Row],[BATCH]],2)="DT","DT","Others"))))</f>
        <v>MR</v>
      </c>
    </row>
    <row r="273" spans="1:13" x14ac:dyDescent="0.25">
      <c r="A273">
        <v>3</v>
      </c>
      <c r="B273" s="1">
        <v>42134</v>
      </c>
      <c r="C273" t="s">
        <v>6</v>
      </c>
      <c r="D273" t="s">
        <v>196</v>
      </c>
      <c r="E273">
        <v>405</v>
      </c>
      <c r="F273">
        <v>1016</v>
      </c>
      <c r="H273" t="s">
        <v>197</v>
      </c>
      <c r="I273" t="s">
        <v>143</v>
      </c>
      <c r="J273" s="32">
        <f t="shared" si="8"/>
        <v>5</v>
      </c>
      <c r="K273" s="32">
        <f>IF(PUMPING[[#This Row],[MONTH]]&gt;3,YEAR(PUMPING[[#This Row],[DATE]]),YEAR(PUMPING[[#This Row],[DATE]])-1)</f>
        <v>2015</v>
      </c>
      <c r="L273" s="32" t="str">
        <f>IF(PUMPING[[#This Row],[MONTH]]&lt;4,"Q4",IF(PUMPING[[#This Row],[MONTH]]&lt;7,"Q1",IF(PUMPING[[#This Row],[MONTH]]&lt;10,"Q2",IF(PUMPING[[#This Row],[MONTH]]&lt;13,"Q3","Q4"))))</f>
        <v>Q1</v>
      </c>
      <c r="M273" s="32" t="str">
        <f>IF(PUMPING[[#This Row],[PRODUCT]]="I/F","I/F",IF(LEFT(PUMPING[[#This Row],[BATCH]],2)="MR","MR",IF(LEFT(PUMPING[[#This Row],[BATCH]],2)="PR","PR",IF(LEFT(PUMPING[[#This Row],[BATCH]],2)="DT","DT","Others"))))</f>
        <v>MR</v>
      </c>
    </row>
    <row r="274" spans="1:13" x14ac:dyDescent="0.25">
      <c r="A274">
        <v>1</v>
      </c>
      <c r="B274" s="1">
        <v>42134</v>
      </c>
      <c r="C274" t="s">
        <v>20</v>
      </c>
      <c r="D274" t="s">
        <v>198</v>
      </c>
      <c r="E274">
        <v>32</v>
      </c>
      <c r="F274">
        <v>450</v>
      </c>
      <c r="H274" t="s">
        <v>190</v>
      </c>
      <c r="I274" t="s">
        <v>143</v>
      </c>
      <c r="J274" s="32">
        <f t="shared" si="8"/>
        <v>5</v>
      </c>
      <c r="K274" s="32">
        <f>IF(PUMPING[[#This Row],[MONTH]]&gt;3,YEAR(PUMPING[[#This Row],[DATE]]),YEAR(PUMPING[[#This Row],[DATE]])-1)</f>
        <v>2015</v>
      </c>
      <c r="L274" s="32" t="str">
        <f>IF(PUMPING[[#This Row],[MONTH]]&lt;4,"Q4",IF(PUMPING[[#This Row],[MONTH]]&lt;7,"Q1",IF(PUMPING[[#This Row],[MONTH]]&lt;10,"Q2",IF(PUMPING[[#This Row],[MONTH]]&lt;13,"Q3","Q4"))))</f>
        <v>Q1</v>
      </c>
      <c r="M274" s="32" t="str">
        <f>IF(PUMPING[[#This Row],[PRODUCT]]="I/F","I/F",IF(LEFT(PUMPING[[#This Row],[BATCH]],2)="MR","MR",IF(LEFT(PUMPING[[#This Row],[BATCH]],2)="PR","PR",IF(LEFT(PUMPING[[#This Row],[BATCH]],2)="DT","DT","Others"))))</f>
        <v>PR</v>
      </c>
    </row>
    <row r="275" spans="1:13" x14ac:dyDescent="0.25">
      <c r="A275">
        <v>2</v>
      </c>
      <c r="B275" s="1">
        <v>42134</v>
      </c>
      <c r="C275" t="s">
        <v>20</v>
      </c>
      <c r="D275" t="s">
        <v>199</v>
      </c>
      <c r="E275">
        <v>32</v>
      </c>
      <c r="F275">
        <v>4434</v>
      </c>
      <c r="H275" t="s">
        <v>190</v>
      </c>
      <c r="I275" t="s">
        <v>143</v>
      </c>
      <c r="J275" s="32">
        <f t="shared" si="8"/>
        <v>5</v>
      </c>
      <c r="K275" s="32">
        <f>IF(PUMPING[[#This Row],[MONTH]]&gt;3,YEAR(PUMPING[[#This Row],[DATE]]),YEAR(PUMPING[[#This Row],[DATE]])-1)</f>
        <v>2015</v>
      </c>
      <c r="L275" s="32" t="str">
        <f>IF(PUMPING[[#This Row],[MONTH]]&lt;4,"Q4",IF(PUMPING[[#This Row],[MONTH]]&lt;7,"Q1",IF(PUMPING[[#This Row],[MONTH]]&lt;10,"Q2",IF(PUMPING[[#This Row],[MONTH]]&lt;13,"Q3","Q4"))))</f>
        <v>Q1</v>
      </c>
      <c r="M275" s="32" t="str">
        <f>IF(PUMPING[[#This Row],[PRODUCT]]="I/F","I/F",IF(LEFT(PUMPING[[#This Row],[BATCH]],2)="MR","MR",IF(LEFT(PUMPING[[#This Row],[BATCH]],2)="PR","PR",IF(LEFT(PUMPING[[#This Row],[BATCH]],2)="DT","DT","Others"))))</f>
        <v>PR</v>
      </c>
    </row>
    <row r="276" spans="1:13" x14ac:dyDescent="0.25">
      <c r="A276">
        <v>3</v>
      </c>
      <c r="B276" s="1">
        <v>42134</v>
      </c>
      <c r="C276" t="s">
        <v>20</v>
      </c>
      <c r="D276" t="s">
        <v>200</v>
      </c>
      <c r="E276">
        <v>32</v>
      </c>
      <c r="F276">
        <v>450</v>
      </c>
      <c r="H276" t="s">
        <v>190</v>
      </c>
      <c r="I276" t="s">
        <v>143</v>
      </c>
      <c r="J276" s="32">
        <f t="shared" si="8"/>
        <v>5</v>
      </c>
      <c r="K276" s="32">
        <f>IF(PUMPING[[#This Row],[MONTH]]&gt;3,YEAR(PUMPING[[#This Row],[DATE]]),YEAR(PUMPING[[#This Row],[DATE]])-1)</f>
        <v>2015</v>
      </c>
      <c r="L276" s="32" t="str">
        <f>IF(PUMPING[[#This Row],[MONTH]]&lt;4,"Q4",IF(PUMPING[[#This Row],[MONTH]]&lt;7,"Q1",IF(PUMPING[[#This Row],[MONTH]]&lt;10,"Q2",IF(PUMPING[[#This Row],[MONTH]]&lt;13,"Q3","Q4"))))</f>
        <v>Q1</v>
      </c>
      <c r="M276" s="32" t="str">
        <f>IF(PUMPING[[#This Row],[PRODUCT]]="I/F","I/F",IF(LEFT(PUMPING[[#This Row],[BATCH]],2)="MR","MR",IF(LEFT(PUMPING[[#This Row],[BATCH]],2)="PR","PR",IF(LEFT(PUMPING[[#This Row],[BATCH]],2)="DT","DT","Others"))))</f>
        <v>PR</v>
      </c>
    </row>
    <row r="277" spans="1:13" x14ac:dyDescent="0.25">
      <c r="A277">
        <v>4</v>
      </c>
      <c r="B277" s="1">
        <v>42134</v>
      </c>
      <c r="C277" t="s">
        <v>20</v>
      </c>
      <c r="D277" t="s">
        <v>201</v>
      </c>
      <c r="E277">
        <v>34</v>
      </c>
      <c r="F277">
        <v>1825</v>
      </c>
      <c r="H277" t="s">
        <v>190</v>
      </c>
      <c r="I277" t="s">
        <v>143</v>
      </c>
      <c r="J277" s="32">
        <f t="shared" si="8"/>
        <v>5</v>
      </c>
      <c r="K277" s="32">
        <f>IF(PUMPING[[#This Row],[MONTH]]&gt;3,YEAR(PUMPING[[#This Row],[DATE]]),YEAR(PUMPING[[#This Row],[DATE]])-1)</f>
        <v>2015</v>
      </c>
      <c r="L277" s="32" t="str">
        <f>IF(PUMPING[[#This Row],[MONTH]]&lt;4,"Q4",IF(PUMPING[[#This Row],[MONTH]]&lt;7,"Q1",IF(PUMPING[[#This Row],[MONTH]]&lt;10,"Q2",IF(PUMPING[[#This Row],[MONTH]]&lt;13,"Q3","Q4"))))</f>
        <v>Q1</v>
      </c>
      <c r="M277" s="32" t="str">
        <f>IF(PUMPING[[#This Row],[PRODUCT]]="I/F","I/F",IF(LEFT(PUMPING[[#This Row],[BATCH]],2)="MR","MR",IF(LEFT(PUMPING[[#This Row],[BATCH]],2)="PR","PR",IF(LEFT(PUMPING[[#This Row],[BATCH]],2)="DT","DT","Others"))))</f>
        <v>PR</v>
      </c>
    </row>
    <row r="278" spans="1:13" x14ac:dyDescent="0.25">
      <c r="A278">
        <v>1</v>
      </c>
      <c r="B278" s="1">
        <v>42134</v>
      </c>
      <c r="C278" t="s">
        <v>8</v>
      </c>
      <c r="D278" t="s">
        <v>166</v>
      </c>
      <c r="E278" t="s">
        <v>10</v>
      </c>
      <c r="F278">
        <v>62</v>
      </c>
      <c r="H278" t="s">
        <v>155</v>
      </c>
      <c r="I278" t="s">
        <v>146</v>
      </c>
      <c r="J278" s="32">
        <f t="shared" si="8"/>
        <v>5</v>
      </c>
      <c r="K278" s="32">
        <f>IF(PUMPING[[#This Row],[MONTH]]&gt;3,YEAR(PUMPING[[#This Row],[DATE]]),YEAR(PUMPING[[#This Row],[DATE]])-1)</f>
        <v>2015</v>
      </c>
      <c r="L278" s="32" t="str">
        <f>IF(PUMPING[[#This Row],[MONTH]]&lt;4,"Q4",IF(PUMPING[[#This Row],[MONTH]]&lt;7,"Q1",IF(PUMPING[[#This Row],[MONTH]]&lt;10,"Q2",IF(PUMPING[[#This Row],[MONTH]]&lt;13,"Q3","Q4"))))</f>
        <v>Q1</v>
      </c>
      <c r="M278" s="32" t="str">
        <f>IF(PUMPING[[#This Row],[PRODUCT]]="I/F","I/F",IF(LEFT(PUMPING[[#This Row],[BATCH]],2)="MR","MR",IF(LEFT(PUMPING[[#This Row],[BATCH]],2)="PR","PR",IF(LEFT(PUMPING[[#This Row],[BATCH]],2)="DT","DT","Others"))))</f>
        <v>MR</v>
      </c>
    </row>
    <row r="279" spans="1:13" x14ac:dyDescent="0.25">
      <c r="A279">
        <v>2</v>
      </c>
      <c r="B279" s="1">
        <v>42134</v>
      </c>
      <c r="C279" t="s">
        <v>8</v>
      </c>
      <c r="D279" t="s">
        <v>202</v>
      </c>
      <c r="E279" t="s">
        <v>10</v>
      </c>
      <c r="F279">
        <v>59</v>
      </c>
      <c r="H279" t="s">
        <v>203</v>
      </c>
      <c r="I279" t="s">
        <v>204</v>
      </c>
      <c r="J279" s="32">
        <f t="shared" si="8"/>
        <v>5</v>
      </c>
      <c r="K279" s="32">
        <f>IF(PUMPING[[#This Row],[MONTH]]&gt;3,YEAR(PUMPING[[#This Row],[DATE]]),YEAR(PUMPING[[#This Row],[DATE]])-1)</f>
        <v>2015</v>
      </c>
      <c r="L279" s="32" t="str">
        <f>IF(PUMPING[[#This Row],[MONTH]]&lt;4,"Q4",IF(PUMPING[[#This Row],[MONTH]]&lt;7,"Q1",IF(PUMPING[[#This Row],[MONTH]]&lt;10,"Q2",IF(PUMPING[[#This Row],[MONTH]]&lt;13,"Q3","Q4"))))</f>
        <v>Q1</v>
      </c>
      <c r="M279" s="32" t="str">
        <f>IF(PUMPING[[#This Row],[PRODUCT]]="I/F","I/F",IF(LEFT(PUMPING[[#This Row],[BATCH]],2)="MR","MR",IF(LEFT(PUMPING[[#This Row],[BATCH]],2)="PR","PR",IF(LEFT(PUMPING[[#This Row],[BATCH]],2)="DT","DT","Others"))))</f>
        <v>I/F</v>
      </c>
    </row>
    <row r="280" spans="1:13" x14ac:dyDescent="0.25">
      <c r="A280">
        <v>3</v>
      </c>
      <c r="B280" s="1">
        <v>42134</v>
      </c>
      <c r="C280" t="s">
        <v>8</v>
      </c>
      <c r="D280" t="s">
        <v>167</v>
      </c>
      <c r="E280" t="s">
        <v>10</v>
      </c>
      <c r="F280">
        <v>115</v>
      </c>
      <c r="H280" t="s">
        <v>156</v>
      </c>
      <c r="I280" t="s">
        <v>146</v>
      </c>
      <c r="J280" s="32">
        <f t="shared" si="8"/>
        <v>5</v>
      </c>
      <c r="K280" s="32">
        <f>IF(PUMPING[[#This Row],[MONTH]]&gt;3,YEAR(PUMPING[[#This Row],[DATE]]),YEAR(PUMPING[[#This Row],[DATE]])-1)</f>
        <v>2015</v>
      </c>
      <c r="L280" s="32" t="str">
        <f>IF(PUMPING[[#This Row],[MONTH]]&lt;4,"Q4",IF(PUMPING[[#This Row],[MONTH]]&lt;7,"Q1",IF(PUMPING[[#This Row],[MONTH]]&lt;10,"Q2",IF(PUMPING[[#This Row],[MONTH]]&lt;13,"Q3","Q4"))))</f>
        <v>Q1</v>
      </c>
      <c r="M280" s="32" t="str">
        <f>IF(PUMPING[[#This Row],[PRODUCT]]="I/F","I/F",IF(LEFT(PUMPING[[#This Row],[BATCH]],2)="MR","MR",IF(LEFT(PUMPING[[#This Row],[BATCH]],2)="PR","PR",IF(LEFT(PUMPING[[#This Row],[BATCH]],2)="DT","DT","Others"))))</f>
        <v>MR</v>
      </c>
    </row>
    <row r="281" spans="1:13" x14ac:dyDescent="0.25">
      <c r="A281">
        <v>4</v>
      </c>
      <c r="B281" s="1">
        <v>42134</v>
      </c>
      <c r="C281" t="s">
        <v>8</v>
      </c>
      <c r="D281" t="s">
        <v>205</v>
      </c>
      <c r="E281" t="s">
        <v>10</v>
      </c>
      <c r="F281">
        <v>196</v>
      </c>
      <c r="H281" t="s">
        <v>203</v>
      </c>
      <c r="I281" t="s">
        <v>204</v>
      </c>
      <c r="J281" s="32">
        <f t="shared" si="8"/>
        <v>5</v>
      </c>
      <c r="K281" s="32">
        <f>IF(PUMPING[[#This Row],[MONTH]]&gt;3,YEAR(PUMPING[[#This Row],[DATE]]),YEAR(PUMPING[[#This Row],[DATE]])-1)</f>
        <v>2015</v>
      </c>
      <c r="L281" s="32" t="str">
        <f>IF(PUMPING[[#This Row],[MONTH]]&lt;4,"Q4",IF(PUMPING[[#This Row],[MONTH]]&lt;7,"Q1",IF(PUMPING[[#This Row],[MONTH]]&lt;10,"Q2",IF(PUMPING[[#This Row],[MONTH]]&lt;13,"Q3","Q4"))))</f>
        <v>Q1</v>
      </c>
      <c r="M281" s="32" t="str">
        <f>IF(PUMPING[[#This Row],[PRODUCT]]="I/F","I/F",IF(LEFT(PUMPING[[#This Row],[BATCH]],2)="MR","MR",IF(LEFT(PUMPING[[#This Row],[BATCH]],2)="PR","PR",IF(LEFT(PUMPING[[#This Row],[BATCH]],2)="DT","DT","Others"))))</f>
        <v>I/F</v>
      </c>
    </row>
    <row r="282" spans="1:13" x14ac:dyDescent="0.25">
      <c r="A282">
        <v>5</v>
      </c>
      <c r="B282" s="1">
        <v>42134</v>
      </c>
      <c r="C282" t="s">
        <v>8</v>
      </c>
      <c r="D282" t="s">
        <v>168</v>
      </c>
      <c r="E282" t="s">
        <v>10</v>
      </c>
      <c r="F282">
        <v>1988</v>
      </c>
      <c r="H282" t="s">
        <v>148</v>
      </c>
      <c r="I282" t="s">
        <v>149</v>
      </c>
      <c r="J282" s="32">
        <f t="shared" si="8"/>
        <v>5</v>
      </c>
      <c r="K282" s="32">
        <f>IF(PUMPING[[#This Row],[MONTH]]&gt;3,YEAR(PUMPING[[#This Row],[DATE]]),YEAR(PUMPING[[#This Row],[DATE]])-1)</f>
        <v>2015</v>
      </c>
      <c r="L282" s="32" t="str">
        <f>IF(PUMPING[[#This Row],[MONTH]]&lt;4,"Q4",IF(PUMPING[[#This Row],[MONTH]]&lt;7,"Q1",IF(PUMPING[[#This Row],[MONTH]]&lt;10,"Q2",IF(PUMPING[[#This Row],[MONTH]]&lt;13,"Q3","Q4"))))</f>
        <v>Q1</v>
      </c>
      <c r="M282" s="32" t="str">
        <f>IF(PUMPING[[#This Row],[PRODUCT]]="I/F","I/F",IF(LEFT(PUMPING[[#This Row],[BATCH]],2)="MR","MR",IF(LEFT(PUMPING[[#This Row],[BATCH]],2)="PR","PR",IF(LEFT(PUMPING[[#This Row],[BATCH]],2)="DT","DT","Others"))))</f>
        <v>MR</v>
      </c>
    </row>
    <row r="283" spans="1:13" x14ac:dyDescent="0.25">
      <c r="A283">
        <v>6</v>
      </c>
      <c r="B283" s="1">
        <v>42134</v>
      </c>
      <c r="C283" t="s">
        <v>8</v>
      </c>
      <c r="D283" t="s">
        <v>169</v>
      </c>
      <c r="E283" t="s">
        <v>10</v>
      </c>
      <c r="F283">
        <v>1226</v>
      </c>
      <c r="H283" t="s">
        <v>170</v>
      </c>
      <c r="I283" t="s">
        <v>171</v>
      </c>
      <c r="J283" s="32">
        <f t="shared" si="8"/>
        <v>5</v>
      </c>
      <c r="K283" s="32">
        <f>IF(PUMPING[[#This Row],[MONTH]]&gt;3,YEAR(PUMPING[[#This Row],[DATE]]),YEAR(PUMPING[[#This Row],[DATE]])-1)</f>
        <v>2015</v>
      </c>
      <c r="L283" s="32" t="str">
        <f>IF(PUMPING[[#This Row],[MONTH]]&lt;4,"Q4",IF(PUMPING[[#This Row],[MONTH]]&lt;7,"Q1",IF(PUMPING[[#This Row],[MONTH]]&lt;10,"Q2",IF(PUMPING[[#This Row],[MONTH]]&lt;13,"Q3","Q4"))))</f>
        <v>Q1</v>
      </c>
      <c r="M283" s="32" t="str">
        <f>IF(PUMPING[[#This Row],[PRODUCT]]="I/F","I/F",IF(LEFT(PUMPING[[#This Row],[BATCH]],2)="MR","MR",IF(LEFT(PUMPING[[#This Row],[BATCH]],2)="PR","PR",IF(LEFT(PUMPING[[#This Row],[BATCH]],2)="DT","DT","Others"))))</f>
        <v>MR</v>
      </c>
    </row>
    <row r="284" spans="1:13" x14ac:dyDescent="0.25">
      <c r="A284">
        <v>1</v>
      </c>
      <c r="B284" s="1">
        <v>42134</v>
      </c>
      <c r="C284" t="s">
        <v>6</v>
      </c>
      <c r="D284" t="s">
        <v>194</v>
      </c>
      <c r="E284">
        <v>403</v>
      </c>
      <c r="F284">
        <v>1994</v>
      </c>
      <c r="H284" t="s">
        <v>145</v>
      </c>
      <c r="I284" t="s">
        <v>146</v>
      </c>
      <c r="J284" s="32">
        <f t="shared" si="8"/>
        <v>5</v>
      </c>
      <c r="K284" s="32">
        <f>IF(PUMPING[[#This Row],[MONTH]]&gt;3,YEAR(PUMPING[[#This Row],[DATE]]),YEAR(PUMPING[[#This Row],[DATE]])-1)</f>
        <v>2015</v>
      </c>
      <c r="L284" s="32" t="str">
        <f>IF(PUMPING[[#This Row],[MONTH]]&lt;4,"Q4",IF(PUMPING[[#This Row],[MONTH]]&lt;7,"Q1",IF(PUMPING[[#This Row],[MONTH]]&lt;10,"Q2",IF(PUMPING[[#This Row],[MONTH]]&lt;13,"Q3","Q4"))))</f>
        <v>Q1</v>
      </c>
      <c r="M284" s="32" t="str">
        <f>IF(PUMPING[[#This Row],[PRODUCT]]="I/F","I/F",IF(LEFT(PUMPING[[#This Row],[BATCH]],2)="MR","MR",IF(LEFT(PUMPING[[#This Row],[BATCH]],2)="PR","PR",IF(LEFT(PUMPING[[#This Row],[BATCH]],2)="DT","DT","Others"))))</f>
        <v>MR</v>
      </c>
    </row>
    <row r="285" spans="1:13" x14ac:dyDescent="0.25">
      <c r="A285">
        <v>2</v>
      </c>
      <c r="B285" s="1">
        <v>42134</v>
      </c>
      <c r="C285" t="s">
        <v>6</v>
      </c>
      <c r="D285" t="s">
        <v>195</v>
      </c>
      <c r="E285">
        <v>404</v>
      </c>
      <c r="F285">
        <v>802</v>
      </c>
      <c r="H285" t="s">
        <v>145</v>
      </c>
      <c r="I285" t="s">
        <v>146</v>
      </c>
      <c r="J285" s="32">
        <f t="shared" si="8"/>
        <v>5</v>
      </c>
      <c r="K285" s="32">
        <f>IF(PUMPING[[#This Row],[MONTH]]&gt;3,YEAR(PUMPING[[#This Row],[DATE]]),YEAR(PUMPING[[#This Row],[DATE]])-1)</f>
        <v>2015</v>
      </c>
      <c r="L285" s="32" t="str">
        <f>IF(PUMPING[[#This Row],[MONTH]]&lt;4,"Q4",IF(PUMPING[[#This Row],[MONTH]]&lt;7,"Q1",IF(PUMPING[[#This Row],[MONTH]]&lt;10,"Q2",IF(PUMPING[[#This Row],[MONTH]]&lt;13,"Q3","Q4"))))</f>
        <v>Q1</v>
      </c>
      <c r="M285" s="32" t="str">
        <f>IF(PUMPING[[#This Row],[PRODUCT]]="I/F","I/F",IF(LEFT(PUMPING[[#This Row],[BATCH]],2)="MR","MR",IF(LEFT(PUMPING[[#This Row],[BATCH]],2)="PR","PR",IF(LEFT(PUMPING[[#This Row],[BATCH]],2)="DT","DT","Others"))))</f>
        <v>MR</v>
      </c>
    </row>
    <row r="286" spans="1:13" x14ac:dyDescent="0.25">
      <c r="A286">
        <v>3</v>
      </c>
      <c r="B286" s="1">
        <v>42134</v>
      </c>
      <c r="C286" t="s">
        <v>6</v>
      </c>
      <c r="D286" t="s">
        <v>196</v>
      </c>
      <c r="E286">
        <v>405</v>
      </c>
      <c r="F286">
        <v>1016</v>
      </c>
      <c r="H286" t="s">
        <v>197</v>
      </c>
      <c r="I286" t="s">
        <v>143</v>
      </c>
      <c r="J286" s="32">
        <f t="shared" si="8"/>
        <v>5</v>
      </c>
      <c r="K286" s="32">
        <f>IF(PUMPING[[#This Row],[MONTH]]&gt;3,YEAR(PUMPING[[#This Row],[DATE]]),YEAR(PUMPING[[#This Row],[DATE]])-1)</f>
        <v>2015</v>
      </c>
      <c r="L286" s="32" t="str">
        <f>IF(PUMPING[[#This Row],[MONTH]]&lt;4,"Q4",IF(PUMPING[[#This Row],[MONTH]]&lt;7,"Q1",IF(PUMPING[[#This Row],[MONTH]]&lt;10,"Q2",IF(PUMPING[[#This Row],[MONTH]]&lt;13,"Q3","Q4"))))</f>
        <v>Q1</v>
      </c>
      <c r="M286" s="32" t="str">
        <f>IF(PUMPING[[#This Row],[PRODUCT]]="I/F","I/F",IF(LEFT(PUMPING[[#This Row],[BATCH]],2)="MR","MR",IF(LEFT(PUMPING[[#This Row],[BATCH]],2)="PR","PR",IF(LEFT(PUMPING[[#This Row],[BATCH]],2)="DT","DT","Others"))))</f>
        <v>MR</v>
      </c>
    </row>
    <row r="287" spans="1:13" x14ac:dyDescent="0.25">
      <c r="A287">
        <v>1</v>
      </c>
      <c r="B287" s="1">
        <v>42134</v>
      </c>
      <c r="C287" t="s">
        <v>20</v>
      </c>
      <c r="D287" t="s">
        <v>198</v>
      </c>
      <c r="E287">
        <v>32</v>
      </c>
      <c r="F287">
        <v>450</v>
      </c>
      <c r="H287" t="s">
        <v>190</v>
      </c>
      <c r="I287" t="s">
        <v>143</v>
      </c>
      <c r="J287" s="32">
        <f t="shared" si="8"/>
        <v>5</v>
      </c>
      <c r="K287" s="32">
        <f>IF(PUMPING[[#This Row],[MONTH]]&gt;3,YEAR(PUMPING[[#This Row],[DATE]]),YEAR(PUMPING[[#This Row],[DATE]])-1)</f>
        <v>2015</v>
      </c>
      <c r="L287" s="32" t="str">
        <f>IF(PUMPING[[#This Row],[MONTH]]&lt;4,"Q4",IF(PUMPING[[#This Row],[MONTH]]&lt;7,"Q1",IF(PUMPING[[#This Row],[MONTH]]&lt;10,"Q2",IF(PUMPING[[#This Row],[MONTH]]&lt;13,"Q3","Q4"))))</f>
        <v>Q1</v>
      </c>
      <c r="M287" s="32" t="str">
        <f>IF(PUMPING[[#This Row],[PRODUCT]]="I/F","I/F",IF(LEFT(PUMPING[[#This Row],[BATCH]],2)="MR","MR",IF(LEFT(PUMPING[[#This Row],[BATCH]],2)="PR","PR",IF(LEFT(PUMPING[[#This Row],[BATCH]],2)="DT","DT","Others"))))</f>
        <v>PR</v>
      </c>
    </row>
    <row r="288" spans="1:13" x14ac:dyDescent="0.25">
      <c r="A288">
        <v>2</v>
      </c>
      <c r="B288" s="1">
        <v>42134</v>
      </c>
      <c r="C288" t="s">
        <v>20</v>
      </c>
      <c r="D288" t="s">
        <v>199</v>
      </c>
      <c r="E288">
        <v>32</v>
      </c>
      <c r="F288">
        <v>4434</v>
      </c>
      <c r="H288" t="s">
        <v>190</v>
      </c>
      <c r="I288" t="s">
        <v>143</v>
      </c>
      <c r="J288" s="32">
        <f t="shared" si="8"/>
        <v>5</v>
      </c>
      <c r="K288" s="32">
        <f>IF(PUMPING[[#This Row],[MONTH]]&gt;3,YEAR(PUMPING[[#This Row],[DATE]]),YEAR(PUMPING[[#This Row],[DATE]])-1)</f>
        <v>2015</v>
      </c>
      <c r="L288" s="32" t="str">
        <f>IF(PUMPING[[#This Row],[MONTH]]&lt;4,"Q4",IF(PUMPING[[#This Row],[MONTH]]&lt;7,"Q1",IF(PUMPING[[#This Row],[MONTH]]&lt;10,"Q2",IF(PUMPING[[#This Row],[MONTH]]&lt;13,"Q3","Q4"))))</f>
        <v>Q1</v>
      </c>
      <c r="M288" s="32" t="str">
        <f>IF(PUMPING[[#This Row],[PRODUCT]]="I/F","I/F",IF(LEFT(PUMPING[[#This Row],[BATCH]],2)="MR","MR",IF(LEFT(PUMPING[[#This Row],[BATCH]],2)="PR","PR",IF(LEFT(PUMPING[[#This Row],[BATCH]],2)="DT","DT","Others"))))</f>
        <v>PR</v>
      </c>
    </row>
    <row r="289" spans="1:13" x14ac:dyDescent="0.25">
      <c r="A289">
        <v>3</v>
      </c>
      <c r="B289" s="1">
        <v>42134</v>
      </c>
      <c r="C289" t="s">
        <v>20</v>
      </c>
      <c r="D289" t="s">
        <v>200</v>
      </c>
      <c r="E289">
        <v>32</v>
      </c>
      <c r="F289">
        <v>450</v>
      </c>
      <c r="H289" t="s">
        <v>190</v>
      </c>
      <c r="I289" t="s">
        <v>143</v>
      </c>
      <c r="J289" s="32">
        <f t="shared" si="8"/>
        <v>5</v>
      </c>
      <c r="K289" s="32">
        <f>IF(PUMPING[[#This Row],[MONTH]]&gt;3,YEAR(PUMPING[[#This Row],[DATE]]),YEAR(PUMPING[[#This Row],[DATE]])-1)</f>
        <v>2015</v>
      </c>
      <c r="L289" s="32" t="str">
        <f>IF(PUMPING[[#This Row],[MONTH]]&lt;4,"Q4",IF(PUMPING[[#This Row],[MONTH]]&lt;7,"Q1",IF(PUMPING[[#This Row],[MONTH]]&lt;10,"Q2",IF(PUMPING[[#This Row],[MONTH]]&lt;13,"Q3","Q4"))))</f>
        <v>Q1</v>
      </c>
      <c r="M289" s="32" t="str">
        <f>IF(PUMPING[[#This Row],[PRODUCT]]="I/F","I/F",IF(LEFT(PUMPING[[#This Row],[BATCH]],2)="MR","MR",IF(LEFT(PUMPING[[#This Row],[BATCH]],2)="PR","PR",IF(LEFT(PUMPING[[#This Row],[BATCH]],2)="DT","DT","Others"))))</f>
        <v>PR</v>
      </c>
    </row>
    <row r="290" spans="1:13" x14ac:dyDescent="0.25">
      <c r="A290">
        <v>4</v>
      </c>
      <c r="B290" s="1">
        <v>42134</v>
      </c>
      <c r="C290" t="s">
        <v>20</v>
      </c>
      <c r="D290" t="s">
        <v>201</v>
      </c>
      <c r="E290">
        <v>34</v>
      </c>
      <c r="F290">
        <v>1825</v>
      </c>
      <c r="H290" t="s">
        <v>190</v>
      </c>
      <c r="I290" t="s">
        <v>143</v>
      </c>
      <c r="J290" s="32">
        <f t="shared" si="8"/>
        <v>5</v>
      </c>
      <c r="K290" s="32">
        <f>IF(PUMPING[[#This Row],[MONTH]]&gt;3,YEAR(PUMPING[[#This Row],[DATE]]),YEAR(PUMPING[[#This Row],[DATE]])-1)</f>
        <v>2015</v>
      </c>
      <c r="L290" s="32" t="str">
        <f>IF(PUMPING[[#This Row],[MONTH]]&lt;4,"Q4",IF(PUMPING[[#This Row],[MONTH]]&lt;7,"Q1",IF(PUMPING[[#This Row],[MONTH]]&lt;10,"Q2",IF(PUMPING[[#This Row],[MONTH]]&lt;13,"Q3","Q4"))))</f>
        <v>Q1</v>
      </c>
      <c r="M290" s="32" t="str">
        <f>IF(PUMPING[[#This Row],[PRODUCT]]="I/F","I/F",IF(LEFT(PUMPING[[#This Row],[BATCH]],2)="MR","MR",IF(LEFT(PUMPING[[#This Row],[BATCH]],2)="PR","PR",IF(LEFT(PUMPING[[#This Row],[BATCH]],2)="DT","DT","Others"))))</f>
        <v>PR</v>
      </c>
    </row>
    <row r="291" spans="1:13" x14ac:dyDescent="0.25">
      <c r="A291">
        <v>1</v>
      </c>
      <c r="B291" s="1">
        <v>42134</v>
      </c>
      <c r="C291" t="s">
        <v>8</v>
      </c>
      <c r="D291" t="s">
        <v>166</v>
      </c>
      <c r="E291" t="s">
        <v>10</v>
      </c>
      <c r="F291">
        <v>62</v>
      </c>
      <c r="H291" t="s">
        <v>155</v>
      </c>
      <c r="I291" t="s">
        <v>146</v>
      </c>
      <c r="J291" s="32">
        <f t="shared" si="8"/>
        <v>5</v>
      </c>
      <c r="K291" s="32">
        <f>IF(PUMPING[[#This Row],[MONTH]]&gt;3,YEAR(PUMPING[[#This Row],[DATE]]),YEAR(PUMPING[[#This Row],[DATE]])-1)</f>
        <v>2015</v>
      </c>
      <c r="L291" s="32" t="str">
        <f>IF(PUMPING[[#This Row],[MONTH]]&lt;4,"Q4",IF(PUMPING[[#This Row],[MONTH]]&lt;7,"Q1",IF(PUMPING[[#This Row],[MONTH]]&lt;10,"Q2",IF(PUMPING[[#This Row],[MONTH]]&lt;13,"Q3","Q4"))))</f>
        <v>Q1</v>
      </c>
      <c r="M291" s="32" t="str">
        <f>IF(PUMPING[[#This Row],[PRODUCT]]="I/F","I/F",IF(LEFT(PUMPING[[#This Row],[BATCH]],2)="MR","MR",IF(LEFT(PUMPING[[#This Row],[BATCH]],2)="PR","PR",IF(LEFT(PUMPING[[#This Row],[BATCH]],2)="DT","DT","Others"))))</f>
        <v>MR</v>
      </c>
    </row>
    <row r="292" spans="1:13" x14ac:dyDescent="0.25">
      <c r="A292">
        <v>2</v>
      </c>
      <c r="B292" s="1">
        <v>42134</v>
      </c>
      <c r="C292" t="s">
        <v>8</v>
      </c>
      <c r="D292" t="s">
        <v>202</v>
      </c>
      <c r="E292" t="s">
        <v>10</v>
      </c>
      <c r="F292">
        <v>59</v>
      </c>
      <c r="H292" t="s">
        <v>203</v>
      </c>
      <c r="I292" t="s">
        <v>204</v>
      </c>
      <c r="J292" s="32">
        <f t="shared" si="8"/>
        <v>5</v>
      </c>
      <c r="K292" s="32">
        <f>IF(PUMPING[[#This Row],[MONTH]]&gt;3,YEAR(PUMPING[[#This Row],[DATE]]),YEAR(PUMPING[[#This Row],[DATE]])-1)</f>
        <v>2015</v>
      </c>
      <c r="L292" s="32" t="str">
        <f>IF(PUMPING[[#This Row],[MONTH]]&lt;4,"Q4",IF(PUMPING[[#This Row],[MONTH]]&lt;7,"Q1",IF(PUMPING[[#This Row],[MONTH]]&lt;10,"Q2",IF(PUMPING[[#This Row],[MONTH]]&lt;13,"Q3","Q4"))))</f>
        <v>Q1</v>
      </c>
      <c r="M292" s="32" t="str">
        <f>IF(PUMPING[[#This Row],[PRODUCT]]="I/F","I/F",IF(LEFT(PUMPING[[#This Row],[BATCH]],2)="MR","MR",IF(LEFT(PUMPING[[#This Row],[BATCH]],2)="PR","PR",IF(LEFT(PUMPING[[#This Row],[BATCH]],2)="DT","DT","Others"))))</f>
        <v>I/F</v>
      </c>
    </row>
    <row r="293" spans="1:13" x14ac:dyDescent="0.25">
      <c r="A293">
        <v>3</v>
      </c>
      <c r="B293" s="1">
        <v>42134</v>
      </c>
      <c r="C293" t="s">
        <v>8</v>
      </c>
      <c r="D293" t="s">
        <v>167</v>
      </c>
      <c r="E293" t="s">
        <v>10</v>
      </c>
      <c r="F293">
        <v>115</v>
      </c>
      <c r="H293" t="s">
        <v>156</v>
      </c>
      <c r="I293" t="s">
        <v>146</v>
      </c>
      <c r="J293" s="32">
        <f t="shared" si="8"/>
        <v>5</v>
      </c>
      <c r="K293" s="32">
        <f>IF(PUMPING[[#This Row],[MONTH]]&gt;3,YEAR(PUMPING[[#This Row],[DATE]]),YEAR(PUMPING[[#This Row],[DATE]])-1)</f>
        <v>2015</v>
      </c>
      <c r="L293" s="32" t="str">
        <f>IF(PUMPING[[#This Row],[MONTH]]&lt;4,"Q4",IF(PUMPING[[#This Row],[MONTH]]&lt;7,"Q1",IF(PUMPING[[#This Row],[MONTH]]&lt;10,"Q2",IF(PUMPING[[#This Row],[MONTH]]&lt;13,"Q3","Q4"))))</f>
        <v>Q1</v>
      </c>
      <c r="M293" s="32" t="str">
        <f>IF(PUMPING[[#This Row],[PRODUCT]]="I/F","I/F",IF(LEFT(PUMPING[[#This Row],[BATCH]],2)="MR","MR",IF(LEFT(PUMPING[[#This Row],[BATCH]],2)="PR","PR",IF(LEFT(PUMPING[[#This Row],[BATCH]],2)="DT","DT","Others"))))</f>
        <v>MR</v>
      </c>
    </row>
    <row r="294" spans="1:13" x14ac:dyDescent="0.25">
      <c r="A294">
        <v>4</v>
      </c>
      <c r="B294" s="1">
        <v>42134</v>
      </c>
      <c r="C294" t="s">
        <v>8</v>
      </c>
      <c r="D294" t="s">
        <v>205</v>
      </c>
      <c r="E294" t="s">
        <v>10</v>
      </c>
      <c r="F294">
        <v>196</v>
      </c>
      <c r="H294" t="s">
        <v>203</v>
      </c>
      <c r="I294" t="s">
        <v>204</v>
      </c>
      <c r="J294" s="32">
        <f t="shared" si="8"/>
        <v>5</v>
      </c>
      <c r="K294" s="32">
        <f>IF(PUMPING[[#This Row],[MONTH]]&gt;3,YEAR(PUMPING[[#This Row],[DATE]]),YEAR(PUMPING[[#This Row],[DATE]])-1)</f>
        <v>2015</v>
      </c>
      <c r="L294" s="32" t="str">
        <f>IF(PUMPING[[#This Row],[MONTH]]&lt;4,"Q4",IF(PUMPING[[#This Row],[MONTH]]&lt;7,"Q1",IF(PUMPING[[#This Row],[MONTH]]&lt;10,"Q2",IF(PUMPING[[#This Row],[MONTH]]&lt;13,"Q3","Q4"))))</f>
        <v>Q1</v>
      </c>
      <c r="M294" s="32" t="str">
        <f>IF(PUMPING[[#This Row],[PRODUCT]]="I/F","I/F",IF(LEFT(PUMPING[[#This Row],[BATCH]],2)="MR","MR",IF(LEFT(PUMPING[[#This Row],[BATCH]],2)="PR","PR",IF(LEFT(PUMPING[[#This Row],[BATCH]],2)="DT","DT","Others"))))</f>
        <v>I/F</v>
      </c>
    </row>
    <row r="295" spans="1:13" x14ac:dyDescent="0.25">
      <c r="A295">
        <v>5</v>
      </c>
      <c r="B295" s="1">
        <v>42134</v>
      </c>
      <c r="C295" t="s">
        <v>8</v>
      </c>
      <c r="D295" t="s">
        <v>168</v>
      </c>
      <c r="E295" t="s">
        <v>10</v>
      </c>
      <c r="F295">
        <v>1988</v>
      </c>
      <c r="H295" t="s">
        <v>148</v>
      </c>
      <c r="I295" t="s">
        <v>149</v>
      </c>
      <c r="J295" s="32">
        <f t="shared" si="8"/>
        <v>5</v>
      </c>
      <c r="K295" s="32">
        <f>IF(PUMPING[[#This Row],[MONTH]]&gt;3,YEAR(PUMPING[[#This Row],[DATE]]),YEAR(PUMPING[[#This Row],[DATE]])-1)</f>
        <v>2015</v>
      </c>
      <c r="L295" s="32" t="str">
        <f>IF(PUMPING[[#This Row],[MONTH]]&lt;4,"Q4",IF(PUMPING[[#This Row],[MONTH]]&lt;7,"Q1",IF(PUMPING[[#This Row],[MONTH]]&lt;10,"Q2",IF(PUMPING[[#This Row],[MONTH]]&lt;13,"Q3","Q4"))))</f>
        <v>Q1</v>
      </c>
      <c r="M295" s="32" t="str">
        <f>IF(PUMPING[[#This Row],[PRODUCT]]="I/F","I/F",IF(LEFT(PUMPING[[#This Row],[BATCH]],2)="MR","MR",IF(LEFT(PUMPING[[#This Row],[BATCH]],2)="PR","PR",IF(LEFT(PUMPING[[#This Row],[BATCH]],2)="DT","DT","Others"))))</f>
        <v>MR</v>
      </c>
    </row>
    <row r="296" spans="1:13" x14ac:dyDescent="0.25">
      <c r="A296">
        <v>6</v>
      </c>
      <c r="B296" s="1">
        <v>42134</v>
      </c>
      <c r="C296" t="s">
        <v>8</v>
      </c>
      <c r="D296" t="s">
        <v>169</v>
      </c>
      <c r="E296" t="s">
        <v>10</v>
      </c>
      <c r="F296">
        <v>1226</v>
      </c>
      <c r="H296" t="s">
        <v>170</v>
      </c>
      <c r="I296" t="s">
        <v>171</v>
      </c>
      <c r="J296" s="32">
        <f t="shared" si="8"/>
        <v>5</v>
      </c>
      <c r="K296" s="32">
        <f>IF(PUMPING[[#This Row],[MONTH]]&gt;3,YEAR(PUMPING[[#This Row],[DATE]]),YEAR(PUMPING[[#This Row],[DATE]])-1)</f>
        <v>2015</v>
      </c>
      <c r="L296" s="32" t="str">
        <f>IF(PUMPING[[#This Row],[MONTH]]&lt;4,"Q4",IF(PUMPING[[#This Row],[MONTH]]&lt;7,"Q1",IF(PUMPING[[#This Row],[MONTH]]&lt;10,"Q2",IF(PUMPING[[#This Row],[MONTH]]&lt;13,"Q3","Q4"))))</f>
        <v>Q1</v>
      </c>
      <c r="M296" s="32" t="str">
        <f>IF(PUMPING[[#This Row],[PRODUCT]]="I/F","I/F",IF(LEFT(PUMPING[[#This Row],[BATCH]],2)="MR","MR",IF(LEFT(PUMPING[[#This Row],[BATCH]],2)="PR","PR",IF(LEFT(PUMPING[[#This Row],[BATCH]],2)="DT","DT","Others"))))</f>
        <v>MR</v>
      </c>
    </row>
    <row r="297" spans="1:13" x14ac:dyDescent="0.25">
      <c r="A297">
        <v>1</v>
      </c>
      <c r="B297" s="1">
        <v>42135</v>
      </c>
      <c r="C297" t="s">
        <v>6</v>
      </c>
      <c r="D297" t="s">
        <v>196</v>
      </c>
      <c r="E297">
        <v>405</v>
      </c>
      <c r="F297">
        <v>5644</v>
      </c>
      <c r="H297" t="s">
        <v>197</v>
      </c>
      <c r="I297" t="s">
        <v>143</v>
      </c>
      <c r="J297" s="32">
        <f t="shared" si="8"/>
        <v>5</v>
      </c>
      <c r="K297" s="32">
        <f>IF(PUMPING[[#This Row],[MONTH]]&gt;3,YEAR(PUMPING[[#This Row],[DATE]]),YEAR(PUMPING[[#This Row],[DATE]])-1)</f>
        <v>2015</v>
      </c>
      <c r="L297" s="32" t="str">
        <f>IF(PUMPING[[#This Row],[MONTH]]&lt;4,"Q4",IF(PUMPING[[#This Row],[MONTH]]&lt;7,"Q1",IF(PUMPING[[#This Row],[MONTH]]&lt;10,"Q2",IF(PUMPING[[#This Row],[MONTH]]&lt;13,"Q3","Q4"))))</f>
        <v>Q1</v>
      </c>
      <c r="M297" s="32" t="str">
        <f>IF(PUMPING[[#This Row],[PRODUCT]]="I/F","I/F",IF(LEFT(PUMPING[[#This Row],[BATCH]],2)="MR","MR",IF(LEFT(PUMPING[[#This Row],[BATCH]],2)="PR","PR",IF(LEFT(PUMPING[[#This Row],[BATCH]],2)="DT","DT","Others"))))</f>
        <v>MR</v>
      </c>
    </row>
    <row r="298" spans="1:13" x14ac:dyDescent="0.25">
      <c r="A298">
        <v>2</v>
      </c>
      <c r="B298" s="1">
        <v>42135</v>
      </c>
      <c r="C298" t="s">
        <v>6</v>
      </c>
      <c r="D298" t="s">
        <v>206</v>
      </c>
      <c r="E298">
        <v>301</v>
      </c>
      <c r="F298">
        <v>833</v>
      </c>
      <c r="H298" t="s">
        <v>197</v>
      </c>
      <c r="I298" t="s">
        <v>143</v>
      </c>
      <c r="J298" s="32">
        <f t="shared" si="8"/>
        <v>5</v>
      </c>
      <c r="K298" s="32">
        <f>IF(PUMPING[[#This Row],[MONTH]]&gt;3,YEAR(PUMPING[[#This Row],[DATE]]),YEAR(PUMPING[[#This Row],[DATE]])-1)</f>
        <v>2015</v>
      </c>
      <c r="L298" s="32" t="str">
        <f>IF(PUMPING[[#This Row],[MONTH]]&lt;4,"Q4",IF(PUMPING[[#This Row],[MONTH]]&lt;7,"Q1",IF(PUMPING[[#This Row],[MONTH]]&lt;10,"Q2",IF(PUMPING[[#This Row],[MONTH]]&lt;13,"Q3","Q4"))))</f>
        <v>Q1</v>
      </c>
      <c r="M298" s="32" t="str">
        <f>IF(PUMPING[[#This Row],[PRODUCT]]="I/F","I/F",IF(LEFT(PUMPING[[#This Row],[BATCH]],2)="MR","MR",IF(LEFT(PUMPING[[#This Row],[BATCH]],2)="PR","PR",IF(LEFT(PUMPING[[#This Row],[BATCH]],2)="DT","DT","Others"))))</f>
        <v>MR</v>
      </c>
    </row>
    <row r="299" spans="1:13" x14ac:dyDescent="0.25">
      <c r="A299">
        <v>1</v>
      </c>
      <c r="B299" s="1">
        <v>42135</v>
      </c>
      <c r="C299" t="s">
        <v>20</v>
      </c>
      <c r="D299" t="s">
        <v>201</v>
      </c>
      <c r="E299">
        <v>34</v>
      </c>
      <c r="F299">
        <v>4272</v>
      </c>
      <c r="H299" t="s">
        <v>190</v>
      </c>
      <c r="I299" t="s">
        <v>143</v>
      </c>
      <c r="J299" s="32">
        <f t="shared" si="8"/>
        <v>5</v>
      </c>
      <c r="K299" s="32">
        <f>IF(PUMPING[[#This Row],[MONTH]]&gt;3,YEAR(PUMPING[[#This Row],[DATE]]),YEAR(PUMPING[[#This Row],[DATE]])-1)</f>
        <v>2015</v>
      </c>
      <c r="L299" s="32" t="str">
        <f>IF(PUMPING[[#This Row],[MONTH]]&lt;4,"Q4",IF(PUMPING[[#This Row],[MONTH]]&lt;7,"Q1",IF(PUMPING[[#This Row],[MONTH]]&lt;10,"Q2",IF(PUMPING[[#This Row],[MONTH]]&lt;13,"Q3","Q4"))))</f>
        <v>Q1</v>
      </c>
      <c r="M299" s="32" t="str">
        <f>IF(PUMPING[[#This Row],[PRODUCT]]="I/F","I/F",IF(LEFT(PUMPING[[#This Row],[BATCH]],2)="MR","MR",IF(LEFT(PUMPING[[#This Row],[BATCH]],2)="PR","PR",IF(LEFT(PUMPING[[#This Row],[BATCH]],2)="DT","DT","Others"))))</f>
        <v>PR</v>
      </c>
    </row>
    <row r="300" spans="1:13" x14ac:dyDescent="0.25">
      <c r="A300">
        <v>1</v>
      </c>
      <c r="B300" s="1">
        <v>42135</v>
      </c>
      <c r="C300" t="s">
        <v>8</v>
      </c>
      <c r="D300" t="s">
        <v>169</v>
      </c>
      <c r="E300" t="s">
        <v>10</v>
      </c>
      <c r="F300">
        <v>2401</v>
      </c>
      <c r="H300" t="s">
        <v>170</v>
      </c>
      <c r="I300" t="s">
        <v>171</v>
      </c>
      <c r="J300" s="32">
        <f t="shared" si="8"/>
        <v>5</v>
      </c>
      <c r="K300" s="32">
        <f>IF(PUMPING[[#This Row],[MONTH]]&gt;3,YEAR(PUMPING[[#This Row],[DATE]]),YEAR(PUMPING[[#This Row],[DATE]])-1)</f>
        <v>2015</v>
      </c>
      <c r="L300" s="32" t="str">
        <f>IF(PUMPING[[#This Row],[MONTH]]&lt;4,"Q4",IF(PUMPING[[#This Row],[MONTH]]&lt;7,"Q1",IF(PUMPING[[#This Row],[MONTH]]&lt;10,"Q2",IF(PUMPING[[#This Row],[MONTH]]&lt;13,"Q3","Q4"))))</f>
        <v>Q1</v>
      </c>
      <c r="M300" s="32" t="str">
        <f>IF(PUMPING[[#This Row],[PRODUCT]]="I/F","I/F",IF(LEFT(PUMPING[[#This Row],[BATCH]],2)="MR","MR",IF(LEFT(PUMPING[[#This Row],[BATCH]],2)="PR","PR",IF(LEFT(PUMPING[[#This Row],[BATCH]],2)="DT","DT","Others"))))</f>
        <v>MR</v>
      </c>
    </row>
    <row r="301" spans="1:13" x14ac:dyDescent="0.25">
      <c r="A301">
        <v>2</v>
      </c>
      <c r="B301" s="1">
        <v>42135</v>
      </c>
      <c r="C301" t="s">
        <v>8</v>
      </c>
      <c r="D301" t="s">
        <v>172</v>
      </c>
      <c r="E301" t="s">
        <v>10</v>
      </c>
      <c r="F301">
        <v>3938</v>
      </c>
      <c r="H301" t="s">
        <v>148</v>
      </c>
      <c r="I301" t="s">
        <v>149</v>
      </c>
      <c r="J301" s="32">
        <f t="shared" si="8"/>
        <v>5</v>
      </c>
      <c r="K301" s="32">
        <f>IF(PUMPING[[#This Row],[MONTH]]&gt;3,YEAR(PUMPING[[#This Row],[DATE]]),YEAR(PUMPING[[#This Row],[DATE]])-1)</f>
        <v>2015</v>
      </c>
      <c r="L301" s="32" t="str">
        <f>IF(PUMPING[[#This Row],[MONTH]]&lt;4,"Q4",IF(PUMPING[[#This Row],[MONTH]]&lt;7,"Q1",IF(PUMPING[[#This Row],[MONTH]]&lt;10,"Q2",IF(PUMPING[[#This Row],[MONTH]]&lt;13,"Q3","Q4"))))</f>
        <v>Q1</v>
      </c>
      <c r="M301" s="32" t="str">
        <f>IF(PUMPING[[#This Row],[PRODUCT]]="I/F","I/F",IF(LEFT(PUMPING[[#This Row],[BATCH]],2)="MR","MR",IF(LEFT(PUMPING[[#This Row],[BATCH]],2)="PR","PR",IF(LEFT(PUMPING[[#This Row],[BATCH]],2)="DT","DT","Others"))))</f>
        <v>MR</v>
      </c>
    </row>
    <row r="302" spans="1:13" x14ac:dyDescent="0.25">
      <c r="A302">
        <v>1</v>
      </c>
      <c r="B302" s="1">
        <v>42136</v>
      </c>
      <c r="C302" t="s">
        <v>6</v>
      </c>
      <c r="D302" t="s">
        <v>206</v>
      </c>
      <c r="E302">
        <v>301</v>
      </c>
      <c r="F302">
        <v>3293</v>
      </c>
      <c r="H302" t="s">
        <v>197</v>
      </c>
      <c r="I302" t="s">
        <v>143</v>
      </c>
      <c r="J302" s="32">
        <f t="shared" si="8"/>
        <v>5</v>
      </c>
      <c r="K302" s="32">
        <f>IF(PUMPING[[#This Row],[MONTH]]&gt;3,YEAR(PUMPING[[#This Row],[DATE]]),YEAR(PUMPING[[#This Row],[DATE]])-1)</f>
        <v>2015</v>
      </c>
      <c r="L302" s="32" t="str">
        <f>IF(PUMPING[[#This Row],[MONTH]]&lt;4,"Q4",IF(PUMPING[[#This Row],[MONTH]]&lt;7,"Q1",IF(PUMPING[[#This Row],[MONTH]]&lt;10,"Q2",IF(PUMPING[[#This Row],[MONTH]]&lt;13,"Q3","Q4"))))</f>
        <v>Q1</v>
      </c>
      <c r="M302" s="32" t="str">
        <f>IF(PUMPING[[#This Row],[PRODUCT]]="I/F","I/F",IF(LEFT(PUMPING[[#This Row],[BATCH]],2)="MR","MR",IF(LEFT(PUMPING[[#This Row],[BATCH]],2)="PR","PR",IF(LEFT(PUMPING[[#This Row],[BATCH]],2)="DT","DT","Others"))))</f>
        <v>MR</v>
      </c>
    </row>
    <row r="303" spans="1:13" x14ac:dyDescent="0.25">
      <c r="A303">
        <v>2</v>
      </c>
      <c r="B303" s="1">
        <v>42136</v>
      </c>
      <c r="C303" t="s">
        <v>6</v>
      </c>
      <c r="D303" t="s">
        <v>207</v>
      </c>
      <c r="E303">
        <v>303</v>
      </c>
      <c r="F303">
        <v>1214</v>
      </c>
      <c r="H303" t="s">
        <v>197</v>
      </c>
      <c r="I303" t="s">
        <v>143</v>
      </c>
      <c r="J303" s="32">
        <f t="shared" si="8"/>
        <v>5</v>
      </c>
      <c r="K303" s="32">
        <f>IF(PUMPING[[#This Row],[MONTH]]&gt;3,YEAR(PUMPING[[#This Row],[DATE]]),YEAR(PUMPING[[#This Row],[DATE]])-1)</f>
        <v>2015</v>
      </c>
      <c r="L303" s="32" t="str">
        <f>IF(PUMPING[[#This Row],[MONTH]]&lt;4,"Q4",IF(PUMPING[[#This Row],[MONTH]]&lt;7,"Q1",IF(PUMPING[[#This Row],[MONTH]]&lt;10,"Q2",IF(PUMPING[[#This Row],[MONTH]]&lt;13,"Q3","Q4"))))</f>
        <v>Q1</v>
      </c>
      <c r="M303" s="32" t="str">
        <f>IF(PUMPING[[#This Row],[PRODUCT]]="I/F","I/F",IF(LEFT(PUMPING[[#This Row],[BATCH]],2)="MR","MR",IF(LEFT(PUMPING[[#This Row],[BATCH]],2)="PR","PR",IF(LEFT(PUMPING[[#This Row],[BATCH]],2)="DT","DT","Others"))))</f>
        <v>MR</v>
      </c>
    </row>
    <row r="304" spans="1:13" x14ac:dyDescent="0.25">
      <c r="A304">
        <v>3</v>
      </c>
      <c r="B304" s="1">
        <v>42136</v>
      </c>
      <c r="C304" t="s">
        <v>6</v>
      </c>
      <c r="D304" t="s">
        <v>208</v>
      </c>
      <c r="E304">
        <v>404</v>
      </c>
      <c r="F304">
        <v>500</v>
      </c>
      <c r="H304" t="s">
        <v>145</v>
      </c>
      <c r="I304" t="s">
        <v>146</v>
      </c>
      <c r="J304" s="32">
        <f t="shared" si="8"/>
        <v>5</v>
      </c>
      <c r="K304" s="32">
        <f>IF(PUMPING[[#This Row],[MONTH]]&gt;3,YEAR(PUMPING[[#This Row],[DATE]]),YEAR(PUMPING[[#This Row],[DATE]])-1)</f>
        <v>2015</v>
      </c>
      <c r="L304" s="32" t="str">
        <f>IF(PUMPING[[#This Row],[MONTH]]&lt;4,"Q4",IF(PUMPING[[#This Row],[MONTH]]&lt;7,"Q1",IF(PUMPING[[#This Row],[MONTH]]&lt;10,"Q2",IF(PUMPING[[#This Row],[MONTH]]&lt;13,"Q3","Q4"))))</f>
        <v>Q1</v>
      </c>
      <c r="M304" s="32" t="str">
        <f>IF(PUMPING[[#This Row],[PRODUCT]]="I/F","I/F",IF(LEFT(PUMPING[[#This Row],[BATCH]],2)="MR","MR",IF(LEFT(PUMPING[[#This Row],[BATCH]],2)="PR","PR",IF(LEFT(PUMPING[[#This Row],[BATCH]],2)="DT","DT","Others"))))</f>
        <v>MR</v>
      </c>
    </row>
    <row r="305" spans="1:13" x14ac:dyDescent="0.25">
      <c r="A305">
        <v>4</v>
      </c>
      <c r="B305" s="1">
        <v>42136</v>
      </c>
      <c r="C305" t="s">
        <v>6</v>
      </c>
      <c r="D305" t="s">
        <v>209</v>
      </c>
      <c r="E305">
        <v>651</v>
      </c>
      <c r="F305">
        <v>300</v>
      </c>
      <c r="H305" t="s">
        <v>155</v>
      </c>
      <c r="I305" t="s">
        <v>146</v>
      </c>
      <c r="J305" s="32">
        <f t="shared" si="8"/>
        <v>5</v>
      </c>
      <c r="K305" s="32">
        <f>IF(PUMPING[[#This Row],[MONTH]]&gt;3,YEAR(PUMPING[[#This Row],[DATE]]),YEAR(PUMPING[[#This Row],[DATE]])-1)</f>
        <v>2015</v>
      </c>
      <c r="L305" s="32" t="str">
        <f>IF(PUMPING[[#This Row],[MONTH]]&lt;4,"Q4",IF(PUMPING[[#This Row],[MONTH]]&lt;7,"Q1",IF(PUMPING[[#This Row],[MONTH]]&lt;10,"Q2",IF(PUMPING[[#This Row],[MONTH]]&lt;13,"Q3","Q4"))))</f>
        <v>Q1</v>
      </c>
      <c r="M305" s="32" t="str">
        <f>IF(PUMPING[[#This Row],[PRODUCT]]="I/F","I/F",IF(LEFT(PUMPING[[#This Row],[BATCH]],2)="MR","MR",IF(LEFT(PUMPING[[#This Row],[BATCH]],2)="PR","PR",IF(LEFT(PUMPING[[#This Row],[BATCH]],2)="DT","DT","Others"))))</f>
        <v>MR</v>
      </c>
    </row>
    <row r="306" spans="1:13" x14ac:dyDescent="0.25">
      <c r="A306">
        <v>5</v>
      </c>
      <c r="B306" s="1">
        <v>42136</v>
      </c>
      <c r="C306" t="s">
        <v>6</v>
      </c>
      <c r="D306" t="s">
        <v>210</v>
      </c>
      <c r="E306">
        <v>513</v>
      </c>
      <c r="F306">
        <v>1329</v>
      </c>
      <c r="H306" t="s">
        <v>153</v>
      </c>
      <c r="I306" t="s">
        <v>1530</v>
      </c>
      <c r="J306" s="32">
        <f t="shared" si="8"/>
        <v>5</v>
      </c>
      <c r="K306" s="32">
        <f>IF(PUMPING[[#This Row],[MONTH]]&gt;3,YEAR(PUMPING[[#This Row],[DATE]]),YEAR(PUMPING[[#This Row],[DATE]])-1)</f>
        <v>2015</v>
      </c>
      <c r="L306" s="32" t="str">
        <f>IF(PUMPING[[#This Row],[MONTH]]&lt;4,"Q4",IF(PUMPING[[#This Row],[MONTH]]&lt;7,"Q1",IF(PUMPING[[#This Row],[MONTH]]&lt;10,"Q2",IF(PUMPING[[#This Row],[MONTH]]&lt;13,"Q3","Q4"))))</f>
        <v>Q1</v>
      </c>
      <c r="M306" s="32" t="str">
        <f>IF(PUMPING[[#This Row],[PRODUCT]]="I/F","I/F",IF(LEFT(PUMPING[[#This Row],[BATCH]],2)="MR","MR",IF(LEFT(PUMPING[[#This Row],[BATCH]],2)="PR","PR",IF(LEFT(PUMPING[[#This Row],[BATCH]],2)="DT","DT","Others"))))</f>
        <v>MR</v>
      </c>
    </row>
    <row r="307" spans="1:13" x14ac:dyDescent="0.25">
      <c r="A307">
        <v>1</v>
      </c>
      <c r="B307" s="1">
        <v>42136</v>
      </c>
      <c r="C307" t="s">
        <v>20</v>
      </c>
      <c r="D307" t="s">
        <v>211</v>
      </c>
      <c r="E307">
        <v>35</v>
      </c>
      <c r="F307">
        <v>450</v>
      </c>
      <c r="H307" t="s">
        <v>190</v>
      </c>
      <c r="I307" t="s">
        <v>143</v>
      </c>
      <c r="J307" s="32">
        <f t="shared" si="8"/>
        <v>5</v>
      </c>
      <c r="K307" s="32">
        <f>IF(PUMPING[[#This Row],[MONTH]]&gt;3,YEAR(PUMPING[[#This Row],[DATE]]),YEAR(PUMPING[[#This Row],[DATE]])-1)</f>
        <v>2015</v>
      </c>
      <c r="L307" s="32" t="str">
        <f>IF(PUMPING[[#This Row],[MONTH]]&lt;4,"Q4",IF(PUMPING[[#This Row],[MONTH]]&lt;7,"Q1",IF(PUMPING[[#This Row],[MONTH]]&lt;10,"Q2",IF(PUMPING[[#This Row],[MONTH]]&lt;13,"Q3","Q4"))))</f>
        <v>Q1</v>
      </c>
      <c r="M307" s="32" t="str">
        <f>IF(PUMPING[[#This Row],[PRODUCT]]="I/F","I/F",IF(LEFT(PUMPING[[#This Row],[BATCH]],2)="MR","MR",IF(LEFT(PUMPING[[#This Row],[BATCH]],2)="PR","PR",IF(LEFT(PUMPING[[#This Row],[BATCH]],2)="DT","DT","Others"))))</f>
        <v>PR</v>
      </c>
    </row>
    <row r="308" spans="1:13" x14ac:dyDescent="0.25">
      <c r="A308">
        <v>2</v>
      </c>
      <c r="B308" s="1">
        <v>42136</v>
      </c>
      <c r="C308" t="s">
        <v>20</v>
      </c>
      <c r="D308" t="s">
        <v>212</v>
      </c>
      <c r="E308">
        <v>35</v>
      </c>
      <c r="F308">
        <v>989</v>
      </c>
      <c r="H308" t="s">
        <v>190</v>
      </c>
      <c r="I308" t="s">
        <v>143</v>
      </c>
      <c r="J308" s="32">
        <f t="shared" si="8"/>
        <v>5</v>
      </c>
      <c r="K308" s="32">
        <f>IF(PUMPING[[#This Row],[MONTH]]&gt;3,YEAR(PUMPING[[#This Row],[DATE]]),YEAR(PUMPING[[#This Row],[DATE]])-1)</f>
        <v>2015</v>
      </c>
      <c r="L308" s="32" t="str">
        <f>IF(PUMPING[[#This Row],[MONTH]]&lt;4,"Q4",IF(PUMPING[[#This Row],[MONTH]]&lt;7,"Q1",IF(PUMPING[[#This Row],[MONTH]]&lt;10,"Q2",IF(PUMPING[[#This Row],[MONTH]]&lt;13,"Q3","Q4"))))</f>
        <v>Q1</v>
      </c>
      <c r="M308" s="32" t="str">
        <f>IF(PUMPING[[#This Row],[PRODUCT]]="I/F","I/F",IF(LEFT(PUMPING[[#This Row],[BATCH]],2)="MR","MR",IF(LEFT(PUMPING[[#This Row],[BATCH]],2)="PR","PR",IF(LEFT(PUMPING[[#This Row],[BATCH]],2)="DT","DT","Others"))))</f>
        <v>PR</v>
      </c>
    </row>
    <row r="309" spans="1:13" x14ac:dyDescent="0.25">
      <c r="A309">
        <v>1</v>
      </c>
      <c r="B309" s="1">
        <v>42136</v>
      </c>
      <c r="C309" t="s">
        <v>8</v>
      </c>
      <c r="D309" t="s">
        <v>213</v>
      </c>
      <c r="E309" t="s">
        <v>10</v>
      </c>
      <c r="F309">
        <v>5171</v>
      </c>
      <c r="H309" t="s">
        <v>170</v>
      </c>
      <c r="I309" t="s">
        <v>171</v>
      </c>
      <c r="J309" s="32">
        <f t="shared" si="8"/>
        <v>5</v>
      </c>
      <c r="K309" s="32">
        <f>IF(PUMPING[[#This Row],[MONTH]]&gt;3,YEAR(PUMPING[[#This Row],[DATE]]),YEAR(PUMPING[[#This Row],[DATE]])-1)</f>
        <v>2015</v>
      </c>
      <c r="L309" s="32" t="str">
        <f>IF(PUMPING[[#This Row],[MONTH]]&lt;4,"Q4",IF(PUMPING[[#This Row],[MONTH]]&lt;7,"Q1",IF(PUMPING[[#This Row],[MONTH]]&lt;10,"Q2",IF(PUMPING[[#This Row],[MONTH]]&lt;13,"Q3","Q4"))))</f>
        <v>Q1</v>
      </c>
      <c r="M309" s="32" t="str">
        <f>IF(PUMPING[[#This Row],[PRODUCT]]="I/F","I/F",IF(LEFT(PUMPING[[#This Row],[BATCH]],2)="MR","MR",IF(LEFT(PUMPING[[#This Row],[BATCH]],2)="PR","PR",IF(LEFT(PUMPING[[#This Row],[BATCH]],2)="DT","DT","Others"))))</f>
        <v>MR</v>
      </c>
    </row>
    <row r="310" spans="1:13" x14ac:dyDescent="0.25">
      <c r="A310">
        <v>2</v>
      </c>
      <c r="B310" s="1">
        <v>42136</v>
      </c>
      <c r="C310" t="s">
        <v>8</v>
      </c>
      <c r="D310" t="s">
        <v>177</v>
      </c>
      <c r="E310" t="s">
        <v>10</v>
      </c>
      <c r="F310">
        <v>1309</v>
      </c>
      <c r="H310" t="s">
        <v>148</v>
      </c>
      <c r="I310" t="s">
        <v>149</v>
      </c>
      <c r="J310" s="32">
        <f t="shared" si="8"/>
        <v>5</v>
      </c>
      <c r="K310" s="32">
        <f>IF(PUMPING[[#This Row],[MONTH]]&gt;3,YEAR(PUMPING[[#This Row],[DATE]]),YEAR(PUMPING[[#This Row],[DATE]])-1)</f>
        <v>2015</v>
      </c>
      <c r="L310" s="32" t="str">
        <f>IF(PUMPING[[#This Row],[MONTH]]&lt;4,"Q4",IF(PUMPING[[#This Row],[MONTH]]&lt;7,"Q1",IF(PUMPING[[#This Row],[MONTH]]&lt;10,"Q2",IF(PUMPING[[#This Row],[MONTH]]&lt;13,"Q3","Q4"))))</f>
        <v>Q1</v>
      </c>
      <c r="M310" s="32" t="str">
        <f>IF(PUMPING[[#This Row],[PRODUCT]]="I/F","I/F",IF(LEFT(PUMPING[[#This Row],[BATCH]],2)="MR","MR",IF(LEFT(PUMPING[[#This Row],[BATCH]],2)="PR","PR",IF(LEFT(PUMPING[[#This Row],[BATCH]],2)="DT","DT","Others"))))</f>
        <v>MR</v>
      </c>
    </row>
    <row r="311" spans="1:13" x14ac:dyDescent="0.25">
      <c r="A311">
        <v>1</v>
      </c>
      <c r="B311" s="1">
        <v>42137</v>
      </c>
      <c r="C311" t="s">
        <v>6</v>
      </c>
      <c r="D311" t="s">
        <v>210</v>
      </c>
      <c r="E311">
        <v>513</v>
      </c>
      <c r="F311">
        <v>11606</v>
      </c>
      <c r="H311" t="s">
        <v>153</v>
      </c>
      <c r="I311" t="s">
        <v>1530</v>
      </c>
      <c r="J311" s="32">
        <f t="shared" si="8"/>
        <v>5</v>
      </c>
      <c r="K311" s="32">
        <f>IF(PUMPING[[#This Row],[MONTH]]&gt;3,YEAR(PUMPING[[#This Row],[DATE]]),YEAR(PUMPING[[#This Row],[DATE]])-1)</f>
        <v>2015</v>
      </c>
      <c r="L311" s="32" t="str">
        <f>IF(PUMPING[[#This Row],[MONTH]]&lt;4,"Q4",IF(PUMPING[[#This Row],[MONTH]]&lt;7,"Q1",IF(PUMPING[[#This Row],[MONTH]]&lt;10,"Q2",IF(PUMPING[[#This Row],[MONTH]]&lt;13,"Q3","Q4"))))</f>
        <v>Q1</v>
      </c>
      <c r="M311" s="32" t="str">
        <f>IF(PUMPING[[#This Row],[PRODUCT]]="I/F","I/F",IF(LEFT(PUMPING[[#This Row],[BATCH]],2)="MR","MR",IF(LEFT(PUMPING[[#This Row],[BATCH]],2)="PR","PR",IF(LEFT(PUMPING[[#This Row],[BATCH]],2)="DT","DT","Others"))))</f>
        <v>MR</v>
      </c>
    </row>
    <row r="312" spans="1:13" x14ac:dyDescent="0.25">
      <c r="A312">
        <v>2</v>
      </c>
      <c r="B312" s="1">
        <v>42137</v>
      </c>
      <c r="C312" t="s">
        <v>6</v>
      </c>
      <c r="D312" t="s">
        <v>214</v>
      </c>
      <c r="E312">
        <v>651</v>
      </c>
      <c r="F312">
        <v>82</v>
      </c>
      <c r="H312" t="s">
        <v>155</v>
      </c>
      <c r="I312" t="s">
        <v>146</v>
      </c>
      <c r="J312" s="32">
        <f t="shared" si="8"/>
        <v>5</v>
      </c>
      <c r="K312" s="32">
        <f>IF(PUMPING[[#This Row],[MONTH]]&gt;3,YEAR(PUMPING[[#This Row],[DATE]]),YEAR(PUMPING[[#This Row],[DATE]])-1)</f>
        <v>2015</v>
      </c>
      <c r="L312" s="32" t="str">
        <f>IF(PUMPING[[#This Row],[MONTH]]&lt;4,"Q4",IF(PUMPING[[#This Row],[MONTH]]&lt;7,"Q1",IF(PUMPING[[#This Row],[MONTH]]&lt;10,"Q2",IF(PUMPING[[#This Row],[MONTH]]&lt;13,"Q3","Q4"))))</f>
        <v>Q1</v>
      </c>
      <c r="M312" s="32" t="str">
        <f>IF(PUMPING[[#This Row],[PRODUCT]]="I/F","I/F",IF(LEFT(PUMPING[[#This Row],[BATCH]],2)="MR","MR",IF(LEFT(PUMPING[[#This Row],[BATCH]],2)="PR","PR",IF(LEFT(PUMPING[[#This Row],[BATCH]],2)="DT","DT","Others"))))</f>
        <v>MR</v>
      </c>
    </row>
    <row r="313" spans="1:13" x14ac:dyDescent="0.25">
      <c r="A313">
        <v>1</v>
      </c>
      <c r="B313" s="1">
        <v>42137</v>
      </c>
      <c r="C313" t="s">
        <v>20</v>
      </c>
      <c r="D313" t="s">
        <v>212</v>
      </c>
      <c r="E313">
        <v>35</v>
      </c>
      <c r="F313">
        <v>3019</v>
      </c>
      <c r="H313" t="s">
        <v>190</v>
      </c>
      <c r="I313" t="s">
        <v>143</v>
      </c>
      <c r="J313" s="32">
        <f t="shared" si="8"/>
        <v>5</v>
      </c>
      <c r="K313" s="32">
        <f>IF(PUMPING[[#This Row],[MONTH]]&gt;3,YEAR(PUMPING[[#This Row],[DATE]]),YEAR(PUMPING[[#This Row],[DATE]])-1)</f>
        <v>2015</v>
      </c>
      <c r="L313" s="32" t="str">
        <f>IF(PUMPING[[#This Row],[MONTH]]&lt;4,"Q4",IF(PUMPING[[#This Row],[MONTH]]&lt;7,"Q1",IF(PUMPING[[#This Row],[MONTH]]&lt;10,"Q2",IF(PUMPING[[#This Row],[MONTH]]&lt;13,"Q3","Q4"))))</f>
        <v>Q1</v>
      </c>
      <c r="M313" s="32" t="str">
        <f>IF(PUMPING[[#This Row],[PRODUCT]]="I/F","I/F",IF(LEFT(PUMPING[[#This Row],[BATCH]],2)="MR","MR",IF(LEFT(PUMPING[[#This Row],[BATCH]],2)="PR","PR",IF(LEFT(PUMPING[[#This Row],[BATCH]],2)="DT","DT","Others"))))</f>
        <v>PR</v>
      </c>
    </row>
    <row r="314" spans="1:13" x14ac:dyDescent="0.25">
      <c r="A314">
        <v>1</v>
      </c>
      <c r="B314" s="1">
        <v>42137</v>
      </c>
      <c r="C314" t="s">
        <v>8</v>
      </c>
      <c r="D314" t="s">
        <v>177</v>
      </c>
      <c r="E314" t="s">
        <v>10</v>
      </c>
      <c r="F314">
        <v>1120</v>
      </c>
      <c r="H314" t="s">
        <v>148</v>
      </c>
      <c r="I314" t="s">
        <v>149</v>
      </c>
      <c r="J314" s="32">
        <f t="shared" si="8"/>
        <v>5</v>
      </c>
      <c r="K314" s="32">
        <f>IF(PUMPING[[#This Row],[MONTH]]&gt;3,YEAR(PUMPING[[#This Row],[DATE]]),YEAR(PUMPING[[#This Row],[DATE]])-1)</f>
        <v>2015</v>
      </c>
      <c r="L314" s="32" t="str">
        <f>IF(PUMPING[[#This Row],[MONTH]]&lt;4,"Q4",IF(PUMPING[[#This Row],[MONTH]]&lt;7,"Q1",IF(PUMPING[[#This Row],[MONTH]]&lt;10,"Q2",IF(PUMPING[[#This Row],[MONTH]]&lt;13,"Q3","Q4"))))</f>
        <v>Q1</v>
      </c>
      <c r="M314" s="32" t="str">
        <f>IF(PUMPING[[#This Row],[PRODUCT]]="I/F","I/F",IF(LEFT(PUMPING[[#This Row],[BATCH]],2)="MR","MR",IF(LEFT(PUMPING[[#This Row],[BATCH]],2)="PR","PR",IF(LEFT(PUMPING[[#This Row],[BATCH]],2)="DT","DT","Others"))))</f>
        <v>MR</v>
      </c>
    </row>
    <row r="315" spans="1:13" x14ac:dyDescent="0.25">
      <c r="A315">
        <v>2</v>
      </c>
      <c r="B315" s="1">
        <v>42137</v>
      </c>
      <c r="C315" t="s">
        <v>8</v>
      </c>
      <c r="D315" t="s">
        <v>194</v>
      </c>
      <c r="E315" t="s">
        <v>10</v>
      </c>
      <c r="F315">
        <v>956</v>
      </c>
      <c r="H315" t="s">
        <v>145</v>
      </c>
      <c r="I315" t="s">
        <v>146</v>
      </c>
      <c r="J315" s="32">
        <f t="shared" si="8"/>
        <v>5</v>
      </c>
      <c r="K315" s="32">
        <f>IF(PUMPING[[#This Row],[MONTH]]&gt;3,YEAR(PUMPING[[#This Row],[DATE]]),YEAR(PUMPING[[#This Row],[DATE]])-1)</f>
        <v>2015</v>
      </c>
      <c r="L315" s="32" t="str">
        <f>IF(PUMPING[[#This Row],[MONTH]]&lt;4,"Q4",IF(PUMPING[[#This Row],[MONTH]]&lt;7,"Q1",IF(PUMPING[[#This Row],[MONTH]]&lt;10,"Q2",IF(PUMPING[[#This Row],[MONTH]]&lt;13,"Q3","Q4"))))</f>
        <v>Q1</v>
      </c>
      <c r="M315" s="32" t="str">
        <f>IF(PUMPING[[#This Row],[PRODUCT]]="I/F","I/F",IF(LEFT(PUMPING[[#This Row],[BATCH]],2)="MR","MR",IF(LEFT(PUMPING[[#This Row],[BATCH]],2)="PR","PR",IF(LEFT(PUMPING[[#This Row],[BATCH]],2)="DT","DT","Others"))))</f>
        <v>MR</v>
      </c>
    </row>
    <row r="316" spans="1:13" x14ac:dyDescent="0.25">
      <c r="A316">
        <v>3</v>
      </c>
      <c r="B316" s="1">
        <v>42137</v>
      </c>
      <c r="C316" t="s">
        <v>8</v>
      </c>
      <c r="D316" t="s">
        <v>195</v>
      </c>
      <c r="E316" t="s">
        <v>10</v>
      </c>
      <c r="F316">
        <v>305</v>
      </c>
      <c r="H316" t="s">
        <v>145</v>
      </c>
      <c r="I316" t="s">
        <v>146</v>
      </c>
      <c r="J316" s="32">
        <f t="shared" si="8"/>
        <v>5</v>
      </c>
      <c r="K316" s="32">
        <f>IF(PUMPING[[#This Row],[MONTH]]&gt;3,YEAR(PUMPING[[#This Row],[DATE]]),YEAR(PUMPING[[#This Row],[DATE]])-1)</f>
        <v>2015</v>
      </c>
      <c r="L316" s="32" t="str">
        <f>IF(PUMPING[[#This Row],[MONTH]]&lt;4,"Q4",IF(PUMPING[[#This Row],[MONTH]]&lt;7,"Q1",IF(PUMPING[[#This Row],[MONTH]]&lt;10,"Q2",IF(PUMPING[[#This Row],[MONTH]]&lt;13,"Q3","Q4"))))</f>
        <v>Q1</v>
      </c>
      <c r="M316" s="32" t="str">
        <f>IF(PUMPING[[#This Row],[PRODUCT]]="I/F","I/F",IF(LEFT(PUMPING[[#This Row],[BATCH]],2)="MR","MR",IF(LEFT(PUMPING[[#This Row],[BATCH]],2)="PR","PR",IF(LEFT(PUMPING[[#This Row],[BATCH]],2)="DT","DT","Others"))))</f>
        <v>MR</v>
      </c>
    </row>
    <row r="317" spans="1:13" x14ac:dyDescent="0.25">
      <c r="A317">
        <v>4</v>
      </c>
      <c r="B317" s="1">
        <v>42137</v>
      </c>
      <c r="C317" t="s">
        <v>8</v>
      </c>
      <c r="D317" t="s">
        <v>215</v>
      </c>
      <c r="E317">
        <v>16</v>
      </c>
      <c r="F317">
        <v>2960</v>
      </c>
      <c r="H317" t="s">
        <v>164</v>
      </c>
      <c r="I317" t="s">
        <v>146</v>
      </c>
      <c r="J317" s="32">
        <f t="shared" si="8"/>
        <v>5</v>
      </c>
      <c r="K317" s="32">
        <f>IF(PUMPING[[#This Row],[MONTH]]&gt;3,YEAR(PUMPING[[#This Row],[DATE]]),YEAR(PUMPING[[#This Row],[DATE]])-1)</f>
        <v>2015</v>
      </c>
      <c r="L317" s="32" t="str">
        <f>IF(PUMPING[[#This Row],[MONTH]]&lt;4,"Q4",IF(PUMPING[[#This Row],[MONTH]]&lt;7,"Q1",IF(PUMPING[[#This Row],[MONTH]]&lt;10,"Q2",IF(PUMPING[[#This Row],[MONTH]]&lt;13,"Q3","Q4"))))</f>
        <v>Q1</v>
      </c>
      <c r="M317" s="32" t="str">
        <f>IF(PUMPING[[#This Row],[PRODUCT]]="I/F","I/F",IF(LEFT(PUMPING[[#This Row],[BATCH]],2)="MR","MR",IF(LEFT(PUMPING[[#This Row],[BATCH]],2)="PR","PR",IF(LEFT(PUMPING[[#This Row],[BATCH]],2)="DT","DT","Others"))))</f>
        <v>DT</v>
      </c>
    </row>
    <row r="318" spans="1:13" x14ac:dyDescent="0.25">
      <c r="A318">
        <v>1</v>
      </c>
      <c r="B318" s="1">
        <v>42137</v>
      </c>
      <c r="C318" t="s">
        <v>162</v>
      </c>
      <c r="D318" t="s">
        <v>215</v>
      </c>
      <c r="E318">
        <v>16</v>
      </c>
      <c r="F318">
        <v>2960</v>
      </c>
      <c r="H318" t="s">
        <v>164</v>
      </c>
      <c r="I318" t="s">
        <v>146</v>
      </c>
      <c r="J318" s="32">
        <f t="shared" si="8"/>
        <v>5</v>
      </c>
      <c r="K318" s="32">
        <f>IF(PUMPING[[#This Row],[MONTH]]&gt;3,YEAR(PUMPING[[#This Row],[DATE]]),YEAR(PUMPING[[#This Row],[DATE]])-1)</f>
        <v>2015</v>
      </c>
      <c r="L318" s="32" t="str">
        <f>IF(PUMPING[[#This Row],[MONTH]]&lt;4,"Q4",IF(PUMPING[[#This Row],[MONTH]]&lt;7,"Q1",IF(PUMPING[[#This Row],[MONTH]]&lt;10,"Q2",IF(PUMPING[[#This Row],[MONTH]]&lt;13,"Q3","Q4"))))</f>
        <v>Q1</v>
      </c>
      <c r="M318" s="32" t="str">
        <f>IF(PUMPING[[#This Row],[PRODUCT]]="I/F","I/F",IF(LEFT(PUMPING[[#This Row],[BATCH]],2)="MR","MR",IF(LEFT(PUMPING[[#This Row],[BATCH]],2)="PR","PR",IF(LEFT(PUMPING[[#This Row],[BATCH]],2)="DT","DT","Others"))))</f>
        <v>DT</v>
      </c>
    </row>
    <row r="319" spans="1:13" x14ac:dyDescent="0.25">
      <c r="A319">
        <v>1</v>
      </c>
      <c r="B319" s="1">
        <v>42138</v>
      </c>
      <c r="C319" t="s">
        <v>6</v>
      </c>
      <c r="D319" t="s">
        <v>214</v>
      </c>
      <c r="E319">
        <v>651</v>
      </c>
      <c r="F319">
        <v>221</v>
      </c>
      <c r="H319" t="s">
        <v>155</v>
      </c>
      <c r="I319" t="s">
        <v>146</v>
      </c>
      <c r="J319" s="32">
        <f t="shared" si="8"/>
        <v>5</v>
      </c>
      <c r="K319" s="32">
        <f>IF(PUMPING[[#This Row],[MONTH]]&gt;3,YEAR(PUMPING[[#This Row],[DATE]]),YEAR(PUMPING[[#This Row],[DATE]])-1)</f>
        <v>2015</v>
      </c>
      <c r="L319" s="32" t="str">
        <f>IF(PUMPING[[#This Row],[MONTH]]&lt;4,"Q4",IF(PUMPING[[#This Row],[MONTH]]&lt;7,"Q1",IF(PUMPING[[#This Row],[MONTH]]&lt;10,"Q2",IF(PUMPING[[#This Row],[MONTH]]&lt;13,"Q3","Q4"))))</f>
        <v>Q1</v>
      </c>
      <c r="M319" s="32" t="str">
        <f>IF(PUMPING[[#This Row],[PRODUCT]]="I/F","I/F",IF(LEFT(PUMPING[[#This Row],[BATCH]],2)="MR","MR",IF(LEFT(PUMPING[[#This Row],[BATCH]],2)="PR","PR",IF(LEFT(PUMPING[[#This Row],[BATCH]],2)="DT","DT","Others"))))</f>
        <v>MR</v>
      </c>
    </row>
    <row r="320" spans="1:13" x14ac:dyDescent="0.25">
      <c r="A320">
        <v>2</v>
      </c>
      <c r="B320" s="1">
        <v>42138</v>
      </c>
      <c r="C320" t="s">
        <v>6</v>
      </c>
      <c r="D320" t="s">
        <v>216</v>
      </c>
      <c r="E320">
        <v>207</v>
      </c>
      <c r="F320">
        <v>6134</v>
      </c>
      <c r="H320" t="s">
        <v>151</v>
      </c>
      <c r="I320" t="s">
        <v>1532</v>
      </c>
      <c r="J320" s="32">
        <f t="shared" si="8"/>
        <v>5</v>
      </c>
      <c r="K320" s="32">
        <f>IF(PUMPING[[#This Row],[MONTH]]&gt;3,YEAR(PUMPING[[#This Row],[DATE]]),YEAR(PUMPING[[#This Row],[DATE]])-1)</f>
        <v>2015</v>
      </c>
      <c r="L320" s="32" t="str">
        <f>IF(PUMPING[[#This Row],[MONTH]]&lt;4,"Q4",IF(PUMPING[[#This Row],[MONTH]]&lt;7,"Q1",IF(PUMPING[[#This Row],[MONTH]]&lt;10,"Q2",IF(PUMPING[[#This Row],[MONTH]]&lt;13,"Q3","Q4"))))</f>
        <v>Q1</v>
      </c>
      <c r="M320" s="32" t="str">
        <f>IF(PUMPING[[#This Row],[PRODUCT]]="I/F","I/F",IF(LEFT(PUMPING[[#This Row],[BATCH]],2)="MR","MR",IF(LEFT(PUMPING[[#This Row],[BATCH]],2)="PR","PR",IF(LEFT(PUMPING[[#This Row],[BATCH]],2)="DT","DT","Others"))))</f>
        <v>MR</v>
      </c>
    </row>
    <row r="321" spans="1:13" x14ac:dyDescent="0.25">
      <c r="A321">
        <v>3</v>
      </c>
      <c r="B321" s="1">
        <v>42138</v>
      </c>
      <c r="C321" t="s">
        <v>6</v>
      </c>
      <c r="D321" t="s">
        <v>217</v>
      </c>
      <c r="E321">
        <v>208</v>
      </c>
      <c r="F321">
        <v>485</v>
      </c>
      <c r="H321" t="s">
        <v>151</v>
      </c>
      <c r="I321" t="s">
        <v>1532</v>
      </c>
      <c r="J321" s="32">
        <f t="shared" si="8"/>
        <v>5</v>
      </c>
      <c r="K321" s="32">
        <f>IF(PUMPING[[#This Row],[MONTH]]&gt;3,YEAR(PUMPING[[#This Row],[DATE]]),YEAR(PUMPING[[#This Row],[DATE]])-1)</f>
        <v>2015</v>
      </c>
      <c r="L321" s="32" t="str">
        <f>IF(PUMPING[[#This Row],[MONTH]]&lt;4,"Q4",IF(PUMPING[[#This Row],[MONTH]]&lt;7,"Q1",IF(PUMPING[[#This Row],[MONTH]]&lt;10,"Q2",IF(PUMPING[[#This Row],[MONTH]]&lt;13,"Q3","Q4"))))</f>
        <v>Q1</v>
      </c>
      <c r="M321" s="32" t="str">
        <f>IF(PUMPING[[#This Row],[PRODUCT]]="I/F","I/F",IF(LEFT(PUMPING[[#This Row],[BATCH]],2)="MR","MR",IF(LEFT(PUMPING[[#This Row],[BATCH]],2)="PR","PR",IF(LEFT(PUMPING[[#This Row],[BATCH]],2)="DT","DT","Others"))))</f>
        <v>MR</v>
      </c>
    </row>
    <row r="322" spans="1:13" x14ac:dyDescent="0.25">
      <c r="A322">
        <v>4</v>
      </c>
      <c r="B322" s="1">
        <v>42138</v>
      </c>
      <c r="C322" t="s">
        <v>6</v>
      </c>
      <c r="D322" t="s">
        <v>218</v>
      </c>
      <c r="E322">
        <v>201</v>
      </c>
      <c r="F322">
        <v>5575</v>
      </c>
      <c r="H322" t="s">
        <v>151</v>
      </c>
      <c r="I322" t="s">
        <v>1532</v>
      </c>
      <c r="J322" s="32">
        <f t="shared" ref="J322:J385" si="9">MONTH(B322)</f>
        <v>5</v>
      </c>
      <c r="K322" s="32">
        <f>IF(PUMPING[[#This Row],[MONTH]]&gt;3,YEAR(PUMPING[[#This Row],[DATE]]),YEAR(PUMPING[[#This Row],[DATE]])-1)</f>
        <v>2015</v>
      </c>
      <c r="L322" s="32" t="str">
        <f>IF(PUMPING[[#This Row],[MONTH]]&lt;4,"Q4",IF(PUMPING[[#This Row],[MONTH]]&lt;7,"Q1",IF(PUMPING[[#This Row],[MONTH]]&lt;10,"Q2",IF(PUMPING[[#This Row],[MONTH]]&lt;13,"Q3","Q4"))))</f>
        <v>Q1</v>
      </c>
      <c r="M322" s="32" t="str">
        <f>IF(PUMPING[[#This Row],[PRODUCT]]="I/F","I/F",IF(LEFT(PUMPING[[#This Row],[BATCH]],2)="MR","MR",IF(LEFT(PUMPING[[#This Row],[BATCH]],2)="PR","PR",IF(LEFT(PUMPING[[#This Row],[BATCH]],2)="DT","DT","Others"))))</f>
        <v>MR</v>
      </c>
    </row>
    <row r="323" spans="1:13" x14ac:dyDescent="0.25">
      <c r="A323">
        <v>1</v>
      </c>
      <c r="B323" s="1">
        <v>42138</v>
      </c>
      <c r="C323" t="s">
        <v>8</v>
      </c>
      <c r="D323" t="s">
        <v>215</v>
      </c>
      <c r="E323">
        <v>16</v>
      </c>
      <c r="F323">
        <v>1864</v>
      </c>
      <c r="H323" t="s">
        <v>164</v>
      </c>
      <c r="I323" t="s">
        <v>146</v>
      </c>
      <c r="J323" s="32">
        <f t="shared" si="9"/>
        <v>5</v>
      </c>
      <c r="K323" s="32">
        <f>IF(PUMPING[[#This Row],[MONTH]]&gt;3,YEAR(PUMPING[[#This Row],[DATE]]),YEAR(PUMPING[[#This Row],[DATE]])-1)</f>
        <v>2015</v>
      </c>
      <c r="L323" s="32" t="str">
        <f>IF(PUMPING[[#This Row],[MONTH]]&lt;4,"Q4",IF(PUMPING[[#This Row],[MONTH]]&lt;7,"Q1",IF(PUMPING[[#This Row],[MONTH]]&lt;10,"Q2",IF(PUMPING[[#This Row],[MONTH]]&lt;13,"Q3","Q4"))))</f>
        <v>Q1</v>
      </c>
      <c r="M323" s="32" t="str">
        <f>IF(PUMPING[[#This Row],[PRODUCT]]="I/F","I/F",IF(LEFT(PUMPING[[#This Row],[BATCH]],2)="MR","MR",IF(LEFT(PUMPING[[#This Row],[BATCH]],2)="PR","PR",IF(LEFT(PUMPING[[#This Row],[BATCH]],2)="DT","DT","Others"))))</f>
        <v>DT</v>
      </c>
    </row>
    <row r="324" spans="1:13" x14ac:dyDescent="0.25">
      <c r="A324">
        <v>2</v>
      </c>
      <c r="B324" s="1">
        <v>42138</v>
      </c>
      <c r="C324" t="s">
        <v>8</v>
      </c>
      <c r="D324" t="s">
        <v>208</v>
      </c>
      <c r="E324" t="s">
        <v>58</v>
      </c>
      <c r="F324">
        <v>557</v>
      </c>
      <c r="H324" t="s">
        <v>145</v>
      </c>
      <c r="I324" t="s">
        <v>146</v>
      </c>
      <c r="J324" s="32">
        <f t="shared" si="9"/>
        <v>5</v>
      </c>
      <c r="K324" s="32">
        <f>IF(PUMPING[[#This Row],[MONTH]]&gt;3,YEAR(PUMPING[[#This Row],[DATE]]),YEAR(PUMPING[[#This Row],[DATE]])-1)</f>
        <v>2015</v>
      </c>
      <c r="L324" s="32" t="str">
        <f>IF(PUMPING[[#This Row],[MONTH]]&lt;4,"Q4",IF(PUMPING[[#This Row],[MONTH]]&lt;7,"Q1",IF(PUMPING[[#This Row],[MONTH]]&lt;10,"Q2",IF(PUMPING[[#This Row],[MONTH]]&lt;13,"Q3","Q4"))))</f>
        <v>Q1</v>
      </c>
      <c r="M324" s="32" t="str">
        <f>IF(PUMPING[[#This Row],[PRODUCT]]="I/F","I/F",IF(LEFT(PUMPING[[#This Row],[BATCH]],2)="MR","MR",IF(LEFT(PUMPING[[#This Row],[BATCH]],2)="PR","PR",IF(LEFT(PUMPING[[#This Row],[BATCH]],2)="DT","DT","Others"))))</f>
        <v>MR</v>
      </c>
    </row>
    <row r="325" spans="1:13" x14ac:dyDescent="0.25">
      <c r="A325">
        <v>1</v>
      </c>
      <c r="B325" s="1">
        <v>42138</v>
      </c>
      <c r="C325" t="s">
        <v>162</v>
      </c>
      <c r="D325" t="s">
        <v>215</v>
      </c>
      <c r="E325">
        <v>16</v>
      </c>
      <c r="F325">
        <v>1864</v>
      </c>
      <c r="H325" t="s">
        <v>164</v>
      </c>
      <c r="I325" t="s">
        <v>146</v>
      </c>
      <c r="J325" s="32">
        <f t="shared" si="9"/>
        <v>5</v>
      </c>
      <c r="K325" s="32">
        <f>IF(PUMPING[[#This Row],[MONTH]]&gt;3,YEAR(PUMPING[[#This Row],[DATE]]),YEAR(PUMPING[[#This Row],[DATE]])-1)</f>
        <v>2015</v>
      </c>
      <c r="L325" s="32" t="str">
        <f>IF(PUMPING[[#This Row],[MONTH]]&lt;4,"Q4",IF(PUMPING[[#This Row],[MONTH]]&lt;7,"Q1",IF(PUMPING[[#This Row],[MONTH]]&lt;10,"Q2",IF(PUMPING[[#This Row],[MONTH]]&lt;13,"Q3","Q4"))))</f>
        <v>Q1</v>
      </c>
      <c r="M325" s="32" t="str">
        <f>IF(PUMPING[[#This Row],[PRODUCT]]="I/F","I/F",IF(LEFT(PUMPING[[#This Row],[BATCH]],2)="MR","MR",IF(LEFT(PUMPING[[#This Row],[BATCH]],2)="PR","PR",IF(LEFT(PUMPING[[#This Row],[BATCH]],2)="DT","DT","Others"))))</f>
        <v>DT</v>
      </c>
    </row>
    <row r="326" spans="1:13" x14ac:dyDescent="0.25">
      <c r="A326">
        <v>1</v>
      </c>
      <c r="B326" s="1">
        <v>42138</v>
      </c>
      <c r="C326" t="s">
        <v>6</v>
      </c>
      <c r="D326" t="s">
        <v>214</v>
      </c>
      <c r="E326">
        <v>651</v>
      </c>
      <c r="F326">
        <v>221</v>
      </c>
      <c r="H326" t="s">
        <v>155</v>
      </c>
      <c r="I326" t="s">
        <v>146</v>
      </c>
      <c r="J326" s="32">
        <f t="shared" si="9"/>
        <v>5</v>
      </c>
      <c r="K326" s="32">
        <f>IF(PUMPING[[#This Row],[MONTH]]&gt;3,YEAR(PUMPING[[#This Row],[DATE]]),YEAR(PUMPING[[#This Row],[DATE]])-1)</f>
        <v>2015</v>
      </c>
      <c r="L326" s="32" t="str">
        <f>IF(PUMPING[[#This Row],[MONTH]]&lt;4,"Q4",IF(PUMPING[[#This Row],[MONTH]]&lt;7,"Q1",IF(PUMPING[[#This Row],[MONTH]]&lt;10,"Q2",IF(PUMPING[[#This Row],[MONTH]]&lt;13,"Q3","Q4"))))</f>
        <v>Q1</v>
      </c>
      <c r="M326" s="32" t="str">
        <f>IF(PUMPING[[#This Row],[PRODUCT]]="I/F","I/F",IF(LEFT(PUMPING[[#This Row],[BATCH]],2)="MR","MR",IF(LEFT(PUMPING[[#This Row],[BATCH]],2)="PR","PR",IF(LEFT(PUMPING[[#This Row],[BATCH]],2)="DT","DT","Others"))))</f>
        <v>MR</v>
      </c>
    </row>
    <row r="327" spans="1:13" x14ac:dyDescent="0.25">
      <c r="A327">
        <v>2</v>
      </c>
      <c r="B327" s="1">
        <v>42138</v>
      </c>
      <c r="C327" t="s">
        <v>6</v>
      </c>
      <c r="D327" t="s">
        <v>216</v>
      </c>
      <c r="E327">
        <v>207</v>
      </c>
      <c r="F327">
        <v>6134</v>
      </c>
      <c r="H327" t="s">
        <v>151</v>
      </c>
      <c r="I327" t="s">
        <v>1532</v>
      </c>
      <c r="J327" s="32">
        <f t="shared" si="9"/>
        <v>5</v>
      </c>
      <c r="K327" s="32">
        <f>IF(PUMPING[[#This Row],[MONTH]]&gt;3,YEAR(PUMPING[[#This Row],[DATE]]),YEAR(PUMPING[[#This Row],[DATE]])-1)</f>
        <v>2015</v>
      </c>
      <c r="L327" s="32" t="str">
        <f>IF(PUMPING[[#This Row],[MONTH]]&lt;4,"Q4",IF(PUMPING[[#This Row],[MONTH]]&lt;7,"Q1",IF(PUMPING[[#This Row],[MONTH]]&lt;10,"Q2",IF(PUMPING[[#This Row],[MONTH]]&lt;13,"Q3","Q4"))))</f>
        <v>Q1</v>
      </c>
      <c r="M327" s="32" t="str">
        <f>IF(PUMPING[[#This Row],[PRODUCT]]="I/F","I/F",IF(LEFT(PUMPING[[#This Row],[BATCH]],2)="MR","MR",IF(LEFT(PUMPING[[#This Row],[BATCH]],2)="PR","PR",IF(LEFT(PUMPING[[#This Row],[BATCH]],2)="DT","DT","Others"))))</f>
        <v>MR</v>
      </c>
    </row>
    <row r="328" spans="1:13" x14ac:dyDescent="0.25">
      <c r="A328">
        <v>3</v>
      </c>
      <c r="B328" s="1">
        <v>42138</v>
      </c>
      <c r="C328" t="s">
        <v>6</v>
      </c>
      <c r="D328" t="s">
        <v>217</v>
      </c>
      <c r="E328">
        <v>208</v>
      </c>
      <c r="F328">
        <v>485</v>
      </c>
      <c r="H328" t="s">
        <v>151</v>
      </c>
      <c r="I328" t="s">
        <v>1532</v>
      </c>
      <c r="J328" s="32">
        <f t="shared" si="9"/>
        <v>5</v>
      </c>
      <c r="K328" s="32">
        <f>IF(PUMPING[[#This Row],[MONTH]]&gt;3,YEAR(PUMPING[[#This Row],[DATE]]),YEAR(PUMPING[[#This Row],[DATE]])-1)</f>
        <v>2015</v>
      </c>
      <c r="L328" s="32" t="str">
        <f>IF(PUMPING[[#This Row],[MONTH]]&lt;4,"Q4",IF(PUMPING[[#This Row],[MONTH]]&lt;7,"Q1",IF(PUMPING[[#This Row],[MONTH]]&lt;10,"Q2",IF(PUMPING[[#This Row],[MONTH]]&lt;13,"Q3","Q4"))))</f>
        <v>Q1</v>
      </c>
      <c r="M328" s="32" t="str">
        <f>IF(PUMPING[[#This Row],[PRODUCT]]="I/F","I/F",IF(LEFT(PUMPING[[#This Row],[BATCH]],2)="MR","MR",IF(LEFT(PUMPING[[#This Row],[BATCH]],2)="PR","PR",IF(LEFT(PUMPING[[#This Row],[BATCH]],2)="DT","DT","Others"))))</f>
        <v>MR</v>
      </c>
    </row>
    <row r="329" spans="1:13" x14ac:dyDescent="0.25">
      <c r="A329">
        <v>4</v>
      </c>
      <c r="B329" s="1">
        <v>42138</v>
      </c>
      <c r="C329" t="s">
        <v>6</v>
      </c>
      <c r="D329" t="s">
        <v>218</v>
      </c>
      <c r="E329">
        <v>201</v>
      </c>
      <c r="F329">
        <v>5575</v>
      </c>
      <c r="H329" t="s">
        <v>151</v>
      </c>
      <c r="I329" t="s">
        <v>1532</v>
      </c>
      <c r="J329" s="32">
        <f t="shared" si="9"/>
        <v>5</v>
      </c>
      <c r="K329" s="32">
        <f>IF(PUMPING[[#This Row],[MONTH]]&gt;3,YEAR(PUMPING[[#This Row],[DATE]]),YEAR(PUMPING[[#This Row],[DATE]])-1)</f>
        <v>2015</v>
      </c>
      <c r="L329" s="32" t="str">
        <f>IF(PUMPING[[#This Row],[MONTH]]&lt;4,"Q4",IF(PUMPING[[#This Row],[MONTH]]&lt;7,"Q1",IF(PUMPING[[#This Row],[MONTH]]&lt;10,"Q2",IF(PUMPING[[#This Row],[MONTH]]&lt;13,"Q3","Q4"))))</f>
        <v>Q1</v>
      </c>
      <c r="M329" s="32" t="str">
        <f>IF(PUMPING[[#This Row],[PRODUCT]]="I/F","I/F",IF(LEFT(PUMPING[[#This Row],[BATCH]],2)="MR","MR",IF(LEFT(PUMPING[[#This Row],[BATCH]],2)="PR","PR",IF(LEFT(PUMPING[[#This Row],[BATCH]],2)="DT","DT","Others"))))</f>
        <v>MR</v>
      </c>
    </row>
    <row r="330" spans="1:13" x14ac:dyDescent="0.25">
      <c r="A330">
        <v>1</v>
      </c>
      <c r="B330" s="1">
        <v>42138</v>
      </c>
      <c r="C330" t="s">
        <v>8</v>
      </c>
      <c r="D330" t="s">
        <v>215</v>
      </c>
      <c r="E330">
        <v>16</v>
      </c>
      <c r="F330">
        <v>1864</v>
      </c>
      <c r="H330" t="s">
        <v>164</v>
      </c>
      <c r="I330" t="s">
        <v>146</v>
      </c>
      <c r="J330" s="32">
        <f t="shared" si="9"/>
        <v>5</v>
      </c>
      <c r="K330" s="32">
        <f>IF(PUMPING[[#This Row],[MONTH]]&gt;3,YEAR(PUMPING[[#This Row],[DATE]]),YEAR(PUMPING[[#This Row],[DATE]])-1)</f>
        <v>2015</v>
      </c>
      <c r="L330" s="32" t="str">
        <f>IF(PUMPING[[#This Row],[MONTH]]&lt;4,"Q4",IF(PUMPING[[#This Row],[MONTH]]&lt;7,"Q1",IF(PUMPING[[#This Row],[MONTH]]&lt;10,"Q2",IF(PUMPING[[#This Row],[MONTH]]&lt;13,"Q3","Q4"))))</f>
        <v>Q1</v>
      </c>
      <c r="M330" s="32" t="str">
        <f>IF(PUMPING[[#This Row],[PRODUCT]]="I/F","I/F",IF(LEFT(PUMPING[[#This Row],[BATCH]],2)="MR","MR",IF(LEFT(PUMPING[[#This Row],[BATCH]],2)="PR","PR",IF(LEFT(PUMPING[[#This Row],[BATCH]],2)="DT","DT","Others"))))</f>
        <v>DT</v>
      </c>
    </row>
    <row r="331" spans="1:13" x14ac:dyDescent="0.25">
      <c r="A331">
        <v>2</v>
      </c>
      <c r="B331" s="1">
        <v>42138</v>
      </c>
      <c r="C331" t="s">
        <v>8</v>
      </c>
      <c r="D331" t="s">
        <v>208</v>
      </c>
      <c r="E331" t="s">
        <v>58</v>
      </c>
      <c r="F331">
        <v>557</v>
      </c>
      <c r="H331" t="s">
        <v>145</v>
      </c>
      <c r="I331" t="s">
        <v>146</v>
      </c>
      <c r="J331" s="32">
        <f t="shared" si="9"/>
        <v>5</v>
      </c>
      <c r="K331" s="32">
        <f>IF(PUMPING[[#This Row],[MONTH]]&gt;3,YEAR(PUMPING[[#This Row],[DATE]]),YEAR(PUMPING[[#This Row],[DATE]])-1)</f>
        <v>2015</v>
      </c>
      <c r="L331" s="32" t="str">
        <f>IF(PUMPING[[#This Row],[MONTH]]&lt;4,"Q4",IF(PUMPING[[#This Row],[MONTH]]&lt;7,"Q1",IF(PUMPING[[#This Row],[MONTH]]&lt;10,"Q2",IF(PUMPING[[#This Row],[MONTH]]&lt;13,"Q3","Q4"))))</f>
        <v>Q1</v>
      </c>
      <c r="M331" s="32" t="str">
        <f>IF(PUMPING[[#This Row],[PRODUCT]]="I/F","I/F",IF(LEFT(PUMPING[[#This Row],[BATCH]],2)="MR","MR",IF(LEFT(PUMPING[[#This Row],[BATCH]],2)="PR","PR",IF(LEFT(PUMPING[[#This Row],[BATCH]],2)="DT","DT","Others"))))</f>
        <v>MR</v>
      </c>
    </row>
    <row r="332" spans="1:13" x14ac:dyDescent="0.25">
      <c r="A332">
        <v>1</v>
      </c>
      <c r="B332" s="1">
        <v>42138</v>
      </c>
      <c r="C332" t="s">
        <v>162</v>
      </c>
      <c r="D332" t="s">
        <v>215</v>
      </c>
      <c r="E332">
        <v>16</v>
      </c>
      <c r="F332">
        <v>1864</v>
      </c>
      <c r="H332" t="s">
        <v>164</v>
      </c>
      <c r="I332" t="s">
        <v>146</v>
      </c>
      <c r="J332" s="32">
        <f t="shared" si="9"/>
        <v>5</v>
      </c>
      <c r="K332" s="32">
        <f>IF(PUMPING[[#This Row],[MONTH]]&gt;3,YEAR(PUMPING[[#This Row],[DATE]]),YEAR(PUMPING[[#This Row],[DATE]])-1)</f>
        <v>2015</v>
      </c>
      <c r="L332" s="32" t="str">
        <f>IF(PUMPING[[#This Row],[MONTH]]&lt;4,"Q4",IF(PUMPING[[#This Row],[MONTH]]&lt;7,"Q1",IF(PUMPING[[#This Row],[MONTH]]&lt;10,"Q2",IF(PUMPING[[#This Row],[MONTH]]&lt;13,"Q3","Q4"))))</f>
        <v>Q1</v>
      </c>
      <c r="M332" s="32" t="str">
        <f>IF(PUMPING[[#This Row],[PRODUCT]]="I/F","I/F",IF(LEFT(PUMPING[[#This Row],[BATCH]],2)="MR","MR",IF(LEFT(PUMPING[[#This Row],[BATCH]],2)="PR","PR",IF(LEFT(PUMPING[[#This Row],[BATCH]],2)="DT","DT","Others"))))</f>
        <v>DT</v>
      </c>
    </row>
    <row r="333" spans="1:13" x14ac:dyDescent="0.25">
      <c r="A333">
        <v>1</v>
      </c>
      <c r="B333" s="1">
        <v>42139</v>
      </c>
      <c r="C333" t="s">
        <v>6</v>
      </c>
      <c r="D333" t="s">
        <v>218</v>
      </c>
      <c r="E333">
        <v>201</v>
      </c>
      <c r="F333">
        <v>1831</v>
      </c>
      <c r="H333" t="s">
        <v>151</v>
      </c>
      <c r="I333" t="s">
        <v>1532</v>
      </c>
      <c r="J333" s="32">
        <f t="shared" si="9"/>
        <v>5</v>
      </c>
      <c r="K333" s="32">
        <f>IF(PUMPING[[#This Row],[MONTH]]&gt;3,YEAR(PUMPING[[#This Row],[DATE]]),YEAR(PUMPING[[#This Row],[DATE]])-1)</f>
        <v>2015</v>
      </c>
      <c r="L333" s="32" t="str">
        <f>IF(PUMPING[[#This Row],[MONTH]]&lt;4,"Q4",IF(PUMPING[[#This Row],[MONTH]]&lt;7,"Q1",IF(PUMPING[[#This Row],[MONTH]]&lt;10,"Q2",IF(PUMPING[[#This Row],[MONTH]]&lt;13,"Q3","Q4"))))</f>
        <v>Q1</v>
      </c>
      <c r="M333" s="32" t="str">
        <f>IF(PUMPING[[#This Row],[PRODUCT]]="I/F","I/F",IF(LEFT(PUMPING[[#This Row],[BATCH]],2)="MR","MR",IF(LEFT(PUMPING[[#This Row],[BATCH]],2)="PR","PR",IF(LEFT(PUMPING[[#This Row],[BATCH]],2)="DT","DT","Others"))))</f>
        <v>MR</v>
      </c>
    </row>
    <row r="334" spans="1:13" x14ac:dyDescent="0.25">
      <c r="A334">
        <v>2</v>
      </c>
      <c r="B334" s="1">
        <v>42139</v>
      </c>
      <c r="C334" t="s">
        <v>6</v>
      </c>
      <c r="D334" t="s">
        <v>219</v>
      </c>
      <c r="E334">
        <v>101</v>
      </c>
      <c r="F334">
        <v>4790</v>
      </c>
      <c r="H334" t="s">
        <v>148</v>
      </c>
      <c r="I334" t="s">
        <v>149</v>
      </c>
      <c r="J334" s="32">
        <f t="shared" si="9"/>
        <v>5</v>
      </c>
      <c r="K334" s="32">
        <f>IF(PUMPING[[#This Row],[MONTH]]&gt;3,YEAR(PUMPING[[#This Row],[DATE]]),YEAR(PUMPING[[#This Row],[DATE]])-1)</f>
        <v>2015</v>
      </c>
      <c r="L334" s="32" t="str">
        <f>IF(PUMPING[[#This Row],[MONTH]]&lt;4,"Q4",IF(PUMPING[[#This Row],[MONTH]]&lt;7,"Q1",IF(PUMPING[[#This Row],[MONTH]]&lt;10,"Q2",IF(PUMPING[[#This Row],[MONTH]]&lt;13,"Q3","Q4"))))</f>
        <v>Q1</v>
      </c>
      <c r="M334" s="32" t="str">
        <f>IF(PUMPING[[#This Row],[PRODUCT]]="I/F","I/F",IF(LEFT(PUMPING[[#This Row],[BATCH]],2)="MR","MR",IF(LEFT(PUMPING[[#This Row],[BATCH]],2)="PR","PR",IF(LEFT(PUMPING[[#This Row],[BATCH]],2)="DT","DT","Others"))))</f>
        <v>MR</v>
      </c>
    </row>
    <row r="335" spans="1:13" x14ac:dyDescent="0.25">
      <c r="A335">
        <v>3</v>
      </c>
      <c r="B335" s="1">
        <v>42139</v>
      </c>
      <c r="C335" t="s">
        <v>6</v>
      </c>
      <c r="D335" t="s">
        <v>220</v>
      </c>
      <c r="E335">
        <v>119</v>
      </c>
      <c r="F335">
        <v>2394</v>
      </c>
      <c r="H335" t="s">
        <v>170</v>
      </c>
      <c r="I335" t="s">
        <v>171</v>
      </c>
      <c r="J335" s="32">
        <f t="shared" si="9"/>
        <v>5</v>
      </c>
      <c r="K335" s="32">
        <f>IF(PUMPING[[#This Row],[MONTH]]&gt;3,YEAR(PUMPING[[#This Row],[DATE]]),YEAR(PUMPING[[#This Row],[DATE]])-1)</f>
        <v>2015</v>
      </c>
      <c r="L335" s="32" t="str">
        <f>IF(PUMPING[[#This Row],[MONTH]]&lt;4,"Q4",IF(PUMPING[[#This Row],[MONTH]]&lt;7,"Q1",IF(PUMPING[[#This Row],[MONTH]]&lt;10,"Q2",IF(PUMPING[[#This Row],[MONTH]]&lt;13,"Q3","Q4"))))</f>
        <v>Q1</v>
      </c>
      <c r="M335" s="32" t="str">
        <f>IF(PUMPING[[#This Row],[PRODUCT]]="I/F","I/F",IF(LEFT(PUMPING[[#This Row],[BATCH]],2)="MR","MR",IF(LEFT(PUMPING[[#This Row],[BATCH]],2)="PR","PR",IF(LEFT(PUMPING[[#This Row],[BATCH]],2)="DT","DT","Others"))))</f>
        <v>MR</v>
      </c>
    </row>
    <row r="336" spans="1:13" x14ac:dyDescent="0.25">
      <c r="A336">
        <v>4</v>
      </c>
      <c r="B336" s="1">
        <v>42139</v>
      </c>
      <c r="C336" t="s">
        <v>6</v>
      </c>
      <c r="D336" t="s">
        <v>221</v>
      </c>
      <c r="E336">
        <v>124</v>
      </c>
      <c r="F336">
        <v>2465</v>
      </c>
      <c r="H336" t="s">
        <v>148</v>
      </c>
      <c r="I336" t="s">
        <v>149</v>
      </c>
      <c r="J336" s="32">
        <f t="shared" si="9"/>
        <v>5</v>
      </c>
      <c r="K336" s="32">
        <f>IF(PUMPING[[#This Row],[MONTH]]&gt;3,YEAR(PUMPING[[#This Row],[DATE]]),YEAR(PUMPING[[#This Row],[DATE]])-1)</f>
        <v>2015</v>
      </c>
      <c r="L336" s="32" t="str">
        <f>IF(PUMPING[[#This Row],[MONTH]]&lt;4,"Q4",IF(PUMPING[[#This Row],[MONTH]]&lt;7,"Q1",IF(PUMPING[[#This Row],[MONTH]]&lt;10,"Q2",IF(PUMPING[[#This Row],[MONTH]]&lt;13,"Q3","Q4"))))</f>
        <v>Q1</v>
      </c>
      <c r="M336" s="32" t="str">
        <f>IF(PUMPING[[#This Row],[PRODUCT]]="I/F","I/F",IF(LEFT(PUMPING[[#This Row],[BATCH]],2)="MR","MR",IF(LEFT(PUMPING[[#This Row],[BATCH]],2)="PR","PR",IF(LEFT(PUMPING[[#This Row],[BATCH]],2)="DT","DT","Others"))))</f>
        <v>MR</v>
      </c>
    </row>
    <row r="337" spans="1:13" x14ac:dyDescent="0.25">
      <c r="A337">
        <v>1</v>
      </c>
      <c r="B337" s="1">
        <v>42139</v>
      </c>
      <c r="C337" t="s">
        <v>20</v>
      </c>
      <c r="D337" t="s">
        <v>212</v>
      </c>
      <c r="E337">
        <v>31</v>
      </c>
      <c r="F337">
        <v>450</v>
      </c>
      <c r="H337" t="s">
        <v>190</v>
      </c>
      <c r="I337" t="s">
        <v>143</v>
      </c>
      <c r="J337" s="32">
        <f t="shared" si="9"/>
        <v>5</v>
      </c>
      <c r="K337" s="32">
        <f>IF(PUMPING[[#This Row],[MONTH]]&gt;3,YEAR(PUMPING[[#This Row],[DATE]]),YEAR(PUMPING[[#This Row],[DATE]])-1)</f>
        <v>2015</v>
      </c>
      <c r="L337" s="32" t="str">
        <f>IF(PUMPING[[#This Row],[MONTH]]&lt;4,"Q4",IF(PUMPING[[#This Row],[MONTH]]&lt;7,"Q1",IF(PUMPING[[#This Row],[MONTH]]&lt;10,"Q2",IF(PUMPING[[#This Row],[MONTH]]&lt;13,"Q3","Q4"))))</f>
        <v>Q1</v>
      </c>
      <c r="M337" s="32" t="str">
        <f>IF(PUMPING[[#This Row],[PRODUCT]]="I/F","I/F",IF(LEFT(PUMPING[[#This Row],[BATCH]],2)="MR","MR",IF(LEFT(PUMPING[[#This Row],[BATCH]],2)="PR","PR",IF(LEFT(PUMPING[[#This Row],[BATCH]],2)="DT","DT","Others"))))</f>
        <v>PR</v>
      </c>
    </row>
    <row r="338" spans="1:13" x14ac:dyDescent="0.25">
      <c r="A338">
        <v>2</v>
      </c>
      <c r="B338" s="1">
        <v>42139</v>
      </c>
      <c r="C338" t="s">
        <v>20</v>
      </c>
      <c r="D338" t="s">
        <v>222</v>
      </c>
      <c r="E338">
        <v>32</v>
      </c>
      <c r="F338">
        <v>3192</v>
      </c>
      <c r="H338" t="s">
        <v>190</v>
      </c>
      <c r="I338" t="s">
        <v>143</v>
      </c>
      <c r="J338" s="32">
        <f t="shared" si="9"/>
        <v>5</v>
      </c>
      <c r="K338" s="32">
        <f>IF(PUMPING[[#This Row],[MONTH]]&gt;3,YEAR(PUMPING[[#This Row],[DATE]]),YEAR(PUMPING[[#This Row],[DATE]])-1)</f>
        <v>2015</v>
      </c>
      <c r="L338" s="32" t="str">
        <f>IF(PUMPING[[#This Row],[MONTH]]&lt;4,"Q4",IF(PUMPING[[#This Row],[MONTH]]&lt;7,"Q1",IF(PUMPING[[#This Row],[MONTH]]&lt;10,"Q2",IF(PUMPING[[#This Row],[MONTH]]&lt;13,"Q3","Q4"))))</f>
        <v>Q1</v>
      </c>
      <c r="M338" s="32" t="str">
        <f>IF(PUMPING[[#This Row],[PRODUCT]]="I/F","I/F",IF(LEFT(PUMPING[[#This Row],[BATCH]],2)="MR","MR",IF(LEFT(PUMPING[[#This Row],[BATCH]],2)="PR","PR",IF(LEFT(PUMPING[[#This Row],[BATCH]],2)="DT","DT","Others"))))</f>
        <v>PR</v>
      </c>
    </row>
    <row r="339" spans="1:13" x14ac:dyDescent="0.25">
      <c r="A339">
        <v>1</v>
      </c>
      <c r="B339" s="1">
        <v>42139</v>
      </c>
      <c r="C339" t="s">
        <v>162</v>
      </c>
      <c r="D339" t="s">
        <v>147</v>
      </c>
      <c r="E339" t="s">
        <v>223</v>
      </c>
      <c r="F339">
        <v>290</v>
      </c>
      <c r="H339" t="s">
        <v>148</v>
      </c>
      <c r="I339" t="s">
        <v>149</v>
      </c>
      <c r="J339" s="32">
        <f t="shared" si="9"/>
        <v>5</v>
      </c>
      <c r="K339" s="32">
        <f>IF(PUMPING[[#This Row],[MONTH]]&gt;3,YEAR(PUMPING[[#This Row],[DATE]]),YEAR(PUMPING[[#This Row],[DATE]])-1)</f>
        <v>2015</v>
      </c>
      <c r="L339" s="32" t="str">
        <f>IF(PUMPING[[#This Row],[MONTH]]&lt;4,"Q4",IF(PUMPING[[#This Row],[MONTH]]&lt;7,"Q1",IF(PUMPING[[#This Row],[MONTH]]&lt;10,"Q2",IF(PUMPING[[#This Row],[MONTH]]&lt;13,"Q3","Q4"))))</f>
        <v>Q1</v>
      </c>
      <c r="M339" s="32" t="str">
        <f>IF(PUMPING[[#This Row],[PRODUCT]]="I/F","I/F",IF(LEFT(PUMPING[[#This Row],[BATCH]],2)="MR","MR",IF(LEFT(PUMPING[[#This Row],[BATCH]],2)="PR","PR",IF(LEFT(PUMPING[[#This Row],[BATCH]],2)="DT","DT","Others"))))</f>
        <v>MR</v>
      </c>
    </row>
    <row r="340" spans="1:13" x14ac:dyDescent="0.25">
      <c r="A340">
        <v>2</v>
      </c>
      <c r="B340" s="1">
        <v>42139</v>
      </c>
      <c r="C340" t="s">
        <v>162</v>
      </c>
      <c r="D340" t="s">
        <v>114</v>
      </c>
      <c r="E340" t="s">
        <v>223</v>
      </c>
      <c r="F340">
        <v>557</v>
      </c>
      <c r="H340" t="s">
        <v>148</v>
      </c>
      <c r="I340" t="s">
        <v>149</v>
      </c>
      <c r="J340" s="32">
        <f t="shared" si="9"/>
        <v>5</v>
      </c>
      <c r="K340" s="32">
        <f>IF(PUMPING[[#This Row],[MONTH]]&gt;3,YEAR(PUMPING[[#This Row],[DATE]]),YEAR(PUMPING[[#This Row],[DATE]])-1)</f>
        <v>2015</v>
      </c>
      <c r="L340" s="32" t="str">
        <f>IF(PUMPING[[#This Row],[MONTH]]&lt;4,"Q4",IF(PUMPING[[#This Row],[MONTH]]&lt;7,"Q1",IF(PUMPING[[#This Row],[MONTH]]&lt;10,"Q2",IF(PUMPING[[#This Row],[MONTH]]&lt;13,"Q3","Q4"))))</f>
        <v>Q1</v>
      </c>
      <c r="M340" s="32" t="str">
        <f>IF(PUMPING[[#This Row],[PRODUCT]]="I/F","I/F",IF(LEFT(PUMPING[[#This Row],[BATCH]],2)="MR","MR",IF(LEFT(PUMPING[[#This Row],[BATCH]],2)="PR","PR",IF(LEFT(PUMPING[[#This Row],[BATCH]],2)="DT","DT","Others"))))</f>
        <v>MR</v>
      </c>
    </row>
    <row r="341" spans="1:13" x14ac:dyDescent="0.25">
      <c r="A341">
        <v>3</v>
      </c>
      <c r="B341" s="1">
        <v>42139</v>
      </c>
      <c r="C341" t="s">
        <v>162</v>
      </c>
      <c r="D341" t="s">
        <v>85</v>
      </c>
      <c r="E341" t="s">
        <v>223</v>
      </c>
      <c r="F341">
        <v>1007</v>
      </c>
      <c r="H341" t="s">
        <v>148</v>
      </c>
      <c r="I341" t="s">
        <v>149</v>
      </c>
      <c r="J341" s="32">
        <f t="shared" si="9"/>
        <v>5</v>
      </c>
      <c r="K341" s="32">
        <f>IF(PUMPING[[#This Row],[MONTH]]&gt;3,YEAR(PUMPING[[#This Row],[DATE]]),YEAR(PUMPING[[#This Row],[DATE]])-1)</f>
        <v>2015</v>
      </c>
      <c r="L341" s="32" t="str">
        <f>IF(PUMPING[[#This Row],[MONTH]]&lt;4,"Q4",IF(PUMPING[[#This Row],[MONTH]]&lt;7,"Q1",IF(PUMPING[[#This Row],[MONTH]]&lt;10,"Q2",IF(PUMPING[[#This Row],[MONTH]]&lt;13,"Q3","Q4"))))</f>
        <v>Q1</v>
      </c>
      <c r="M341" s="32" t="str">
        <f>IF(PUMPING[[#This Row],[PRODUCT]]="I/F","I/F",IF(LEFT(PUMPING[[#This Row],[BATCH]],2)="MR","MR",IF(LEFT(PUMPING[[#This Row],[BATCH]],2)="PR","PR",IF(LEFT(PUMPING[[#This Row],[BATCH]],2)="DT","DT","Others"))))</f>
        <v>MR</v>
      </c>
    </row>
    <row r="342" spans="1:13" x14ac:dyDescent="0.25">
      <c r="A342">
        <v>1</v>
      </c>
      <c r="B342" s="1">
        <v>42156</v>
      </c>
      <c r="C342" t="s">
        <v>6</v>
      </c>
      <c r="D342" t="s">
        <v>226</v>
      </c>
      <c r="E342">
        <v>101</v>
      </c>
      <c r="F342">
        <v>2860</v>
      </c>
      <c r="H342" t="str">
        <f>MID(D342,3,2)</f>
        <v>PN</v>
      </c>
      <c r="I342" t="s">
        <v>149</v>
      </c>
      <c r="J342" s="32">
        <f t="shared" si="9"/>
        <v>6</v>
      </c>
      <c r="K342" s="32">
        <f>IF(PUMPING[[#This Row],[MONTH]]&gt;3,YEAR(PUMPING[[#This Row],[DATE]]),YEAR(PUMPING[[#This Row],[DATE]])-1)</f>
        <v>2015</v>
      </c>
      <c r="L342" s="32" t="str">
        <f>IF(PUMPING[[#This Row],[MONTH]]&lt;4,"Q4",IF(PUMPING[[#This Row],[MONTH]]&lt;7,"Q1",IF(PUMPING[[#This Row],[MONTH]]&lt;10,"Q2",IF(PUMPING[[#This Row],[MONTH]]&lt;13,"Q3","Q4"))))</f>
        <v>Q1</v>
      </c>
      <c r="M342" s="32" t="str">
        <f>IF(PUMPING[[#This Row],[PRODUCT]]="I/F","I/F",IF(LEFT(PUMPING[[#This Row],[BATCH]],2)="MR","MR",IF(LEFT(PUMPING[[#This Row],[BATCH]],2)="PR","PR",IF(LEFT(PUMPING[[#This Row],[BATCH]],2)="DT","DT","Others"))))</f>
        <v>MR</v>
      </c>
    </row>
    <row r="343" spans="1:13" x14ac:dyDescent="0.25">
      <c r="A343">
        <v>2</v>
      </c>
      <c r="B343" s="1">
        <v>42156</v>
      </c>
      <c r="C343" t="s">
        <v>6</v>
      </c>
      <c r="D343" t="s">
        <v>227</v>
      </c>
      <c r="E343">
        <v>401</v>
      </c>
      <c r="F343">
        <v>150</v>
      </c>
      <c r="H343" t="str">
        <f t="shared" ref="H343:H406" si="10">MID(D343,3,2)</f>
        <v>NS</v>
      </c>
      <c r="I343" t="s">
        <v>146</v>
      </c>
      <c r="J343" s="32">
        <f t="shared" si="9"/>
        <v>6</v>
      </c>
      <c r="K343" s="32">
        <f>IF(PUMPING[[#This Row],[MONTH]]&gt;3,YEAR(PUMPING[[#This Row],[DATE]]),YEAR(PUMPING[[#This Row],[DATE]])-1)</f>
        <v>2015</v>
      </c>
      <c r="L343" s="32" t="str">
        <f>IF(PUMPING[[#This Row],[MONTH]]&lt;4,"Q4",IF(PUMPING[[#This Row],[MONTH]]&lt;7,"Q1",IF(PUMPING[[#This Row],[MONTH]]&lt;10,"Q2",IF(PUMPING[[#This Row],[MONTH]]&lt;13,"Q3","Q4"))))</f>
        <v>Q1</v>
      </c>
      <c r="M343" s="32" t="str">
        <f>IF(PUMPING[[#This Row],[PRODUCT]]="I/F","I/F",IF(LEFT(PUMPING[[#This Row],[BATCH]],2)="MR","MR",IF(LEFT(PUMPING[[#This Row],[BATCH]],2)="PR","PR",IF(LEFT(PUMPING[[#This Row],[BATCH]],2)="DT","DT","Others"))))</f>
        <v>MR</v>
      </c>
    </row>
    <row r="344" spans="1:13" x14ac:dyDescent="0.25">
      <c r="A344">
        <v>3</v>
      </c>
      <c r="B344" s="1">
        <v>42156</v>
      </c>
      <c r="C344" t="s">
        <v>6</v>
      </c>
      <c r="D344" t="s">
        <v>228</v>
      </c>
      <c r="E344">
        <v>651</v>
      </c>
      <c r="F344">
        <v>159</v>
      </c>
      <c r="H344" t="str">
        <f t="shared" si="10"/>
        <v>PC</v>
      </c>
      <c r="I344" t="s">
        <v>146</v>
      </c>
      <c r="J344" s="32">
        <f t="shared" si="9"/>
        <v>6</v>
      </c>
      <c r="K344" s="32">
        <f>IF(PUMPING[[#This Row],[MONTH]]&gt;3,YEAR(PUMPING[[#This Row],[DATE]]),YEAR(PUMPING[[#This Row],[DATE]])-1)</f>
        <v>2015</v>
      </c>
      <c r="L344" s="32" t="str">
        <f>IF(PUMPING[[#This Row],[MONTH]]&lt;4,"Q4",IF(PUMPING[[#This Row],[MONTH]]&lt;7,"Q1",IF(PUMPING[[#This Row],[MONTH]]&lt;10,"Q2",IF(PUMPING[[#This Row],[MONTH]]&lt;13,"Q3","Q4"))))</f>
        <v>Q1</v>
      </c>
      <c r="M344" s="32" t="str">
        <f>IF(PUMPING[[#This Row],[PRODUCT]]="I/F","I/F",IF(LEFT(PUMPING[[#This Row],[BATCH]],2)="MR","MR",IF(LEFT(PUMPING[[#This Row],[BATCH]],2)="PR","PR",IF(LEFT(PUMPING[[#This Row],[BATCH]],2)="DT","DT","Others"))))</f>
        <v>MR</v>
      </c>
    </row>
    <row r="345" spans="1:13" x14ac:dyDescent="0.25">
      <c r="A345">
        <v>4</v>
      </c>
      <c r="B345" s="1">
        <v>42156</v>
      </c>
      <c r="C345" t="s">
        <v>6</v>
      </c>
      <c r="D345" t="s">
        <v>229</v>
      </c>
      <c r="E345">
        <v>513</v>
      </c>
      <c r="F345">
        <v>6088</v>
      </c>
      <c r="H345" t="str">
        <f t="shared" si="10"/>
        <v>4H</v>
      </c>
      <c r="I345" t="s">
        <v>1530</v>
      </c>
      <c r="J345" s="32">
        <f t="shared" si="9"/>
        <v>6</v>
      </c>
      <c r="K345" s="32">
        <f>IF(PUMPING[[#This Row],[MONTH]]&gt;3,YEAR(PUMPING[[#This Row],[DATE]]),YEAR(PUMPING[[#This Row],[DATE]])-1)</f>
        <v>2015</v>
      </c>
      <c r="L345" s="32" t="str">
        <f>IF(PUMPING[[#This Row],[MONTH]]&lt;4,"Q4",IF(PUMPING[[#This Row],[MONTH]]&lt;7,"Q1",IF(PUMPING[[#This Row],[MONTH]]&lt;10,"Q2",IF(PUMPING[[#This Row],[MONTH]]&lt;13,"Q3","Q4"))))</f>
        <v>Q1</v>
      </c>
      <c r="M345" s="32" t="str">
        <f>IF(PUMPING[[#This Row],[PRODUCT]]="I/F","I/F",IF(LEFT(PUMPING[[#This Row],[BATCH]],2)="MR","MR",IF(LEFT(PUMPING[[#This Row],[BATCH]],2)="PR","PR",IF(LEFT(PUMPING[[#This Row],[BATCH]],2)="DT","DT","Others"))))</f>
        <v>MR</v>
      </c>
    </row>
    <row r="346" spans="1:13" x14ac:dyDescent="0.25">
      <c r="A346">
        <v>1</v>
      </c>
      <c r="B346" s="1">
        <v>42156</v>
      </c>
      <c r="C346" t="s">
        <v>20</v>
      </c>
      <c r="D346" t="s">
        <v>230</v>
      </c>
      <c r="E346">
        <v>34</v>
      </c>
      <c r="F346">
        <v>450</v>
      </c>
      <c r="H346" t="str">
        <f t="shared" si="10"/>
        <v>A1</v>
      </c>
      <c r="I346" t="s">
        <v>143</v>
      </c>
      <c r="J346" s="32">
        <f t="shared" si="9"/>
        <v>6</v>
      </c>
      <c r="K346" s="32">
        <f>IF(PUMPING[[#This Row],[MONTH]]&gt;3,YEAR(PUMPING[[#This Row],[DATE]]),YEAR(PUMPING[[#This Row],[DATE]])-1)</f>
        <v>2015</v>
      </c>
      <c r="L346" s="32" t="str">
        <f>IF(PUMPING[[#This Row],[MONTH]]&lt;4,"Q4",IF(PUMPING[[#This Row],[MONTH]]&lt;7,"Q1",IF(PUMPING[[#This Row],[MONTH]]&lt;10,"Q2",IF(PUMPING[[#This Row],[MONTH]]&lt;13,"Q3","Q4"))))</f>
        <v>Q1</v>
      </c>
      <c r="M346" s="32" t="str">
        <f>IF(PUMPING[[#This Row],[PRODUCT]]="I/F","I/F",IF(LEFT(PUMPING[[#This Row],[BATCH]],2)="MR","MR",IF(LEFT(PUMPING[[#This Row],[BATCH]],2)="PR","PR",IF(LEFT(PUMPING[[#This Row],[BATCH]],2)="DT","DT","Others"))))</f>
        <v>PR</v>
      </c>
    </row>
    <row r="347" spans="1:13" x14ac:dyDescent="0.25">
      <c r="A347">
        <v>2</v>
      </c>
      <c r="B347" s="1">
        <v>42156</v>
      </c>
      <c r="C347" t="s">
        <v>20</v>
      </c>
      <c r="D347" t="s">
        <v>231</v>
      </c>
      <c r="E347">
        <v>34</v>
      </c>
      <c r="F347">
        <v>2630</v>
      </c>
      <c r="H347" t="str">
        <f t="shared" si="10"/>
        <v>A1</v>
      </c>
      <c r="I347" t="s">
        <v>143</v>
      </c>
      <c r="J347" s="32">
        <f t="shared" si="9"/>
        <v>6</v>
      </c>
      <c r="K347" s="32">
        <f>IF(PUMPING[[#This Row],[MONTH]]&gt;3,YEAR(PUMPING[[#This Row],[DATE]]),YEAR(PUMPING[[#This Row],[DATE]])-1)</f>
        <v>2015</v>
      </c>
      <c r="L347" s="32" t="str">
        <f>IF(PUMPING[[#This Row],[MONTH]]&lt;4,"Q4",IF(PUMPING[[#This Row],[MONTH]]&lt;7,"Q1",IF(PUMPING[[#This Row],[MONTH]]&lt;10,"Q2",IF(PUMPING[[#This Row],[MONTH]]&lt;13,"Q3","Q4"))))</f>
        <v>Q1</v>
      </c>
      <c r="M347" s="32" t="str">
        <f>IF(PUMPING[[#This Row],[PRODUCT]]="I/F","I/F",IF(LEFT(PUMPING[[#This Row],[BATCH]],2)="MR","MR",IF(LEFT(PUMPING[[#This Row],[BATCH]],2)="PR","PR",IF(LEFT(PUMPING[[#This Row],[BATCH]],2)="DT","DT","Others"))))</f>
        <v>PR</v>
      </c>
    </row>
    <row r="348" spans="1:13" x14ac:dyDescent="0.25">
      <c r="A348">
        <v>1</v>
      </c>
      <c r="B348" s="1">
        <v>42156</v>
      </c>
      <c r="C348" t="s">
        <v>8</v>
      </c>
      <c r="D348" t="s">
        <v>232</v>
      </c>
      <c r="E348" t="s">
        <v>10</v>
      </c>
      <c r="F348">
        <v>2016</v>
      </c>
      <c r="H348" t="str">
        <f t="shared" si="10"/>
        <v>PN</v>
      </c>
      <c r="I348" t="s">
        <v>149</v>
      </c>
      <c r="J348" s="32">
        <f t="shared" si="9"/>
        <v>6</v>
      </c>
      <c r="K348" s="32">
        <f>IF(PUMPING[[#This Row],[MONTH]]&gt;3,YEAR(PUMPING[[#This Row],[DATE]]),YEAR(PUMPING[[#This Row],[DATE]])-1)</f>
        <v>2015</v>
      </c>
      <c r="L348" s="32" t="str">
        <f>IF(PUMPING[[#This Row],[MONTH]]&lt;4,"Q4",IF(PUMPING[[#This Row],[MONTH]]&lt;7,"Q1",IF(PUMPING[[#This Row],[MONTH]]&lt;10,"Q2",IF(PUMPING[[#This Row],[MONTH]]&lt;13,"Q3","Q4"))))</f>
        <v>Q1</v>
      </c>
      <c r="M348" s="32" t="str">
        <f>IF(PUMPING[[#This Row],[PRODUCT]]="I/F","I/F",IF(LEFT(PUMPING[[#This Row],[BATCH]],2)="MR","MR",IF(LEFT(PUMPING[[#This Row],[BATCH]],2)="PR","PR",IF(LEFT(PUMPING[[#This Row],[BATCH]],2)="DT","DT","Others"))))</f>
        <v>MR</v>
      </c>
    </row>
    <row r="349" spans="1:13" x14ac:dyDescent="0.25">
      <c r="A349">
        <v>1</v>
      </c>
      <c r="B349" s="1">
        <v>42157</v>
      </c>
      <c r="C349" t="s">
        <v>6</v>
      </c>
      <c r="D349" t="s">
        <v>229</v>
      </c>
      <c r="E349">
        <v>513</v>
      </c>
      <c r="F349">
        <v>8493</v>
      </c>
      <c r="H349" t="str">
        <f t="shared" si="10"/>
        <v>4H</v>
      </c>
      <c r="I349" t="s">
        <v>1530</v>
      </c>
      <c r="J349" s="32">
        <f t="shared" si="9"/>
        <v>6</v>
      </c>
      <c r="K349" s="32">
        <f>IF(PUMPING[[#This Row],[MONTH]]&gt;3,YEAR(PUMPING[[#This Row],[DATE]]),YEAR(PUMPING[[#This Row],[DATE]])-1)</f>
        <v>2015</v>
      </c>
      <c r="L349" s="32" t="str">
        <f>IF(PUMPING[[#This Row],[MONTH]]&lt;4,"Q4",IF(PUMPING[[#This Row],[MONTH]]&lt;7,"Q1",IF(PUMPING[[#This Row],[MONTH]]&lt;10,"Q2",IF(PUMPING[[#This Row],[MONTH]]&lt;13,"Q3","Q4"))))</f>
        <v>Q1</v>
      </c>
      <c r="M349" s="32" t="str">
        <f>IF(PUMPING[[#This Row],[PRODUCT]]="I/F","I/F",IF(LEFT(PUMPING[[#This Row],[BATCH]],2)="MR","MR",IF(LEFT(PUMPING[[#This Row],[BATCH]],2)="PR","PR",IF(LEFT(PUMPING[[#This Row],[BATCH]],2)="DT","DT","Others"))))</f>
        <v>MR</v>
      </c>
    </row>
    <row r="350" spans="1:13" x14ac:dyDescent="0.25">
      <c r="A350">
        <v>1</v>
      </c>
      <c r="B350" s="1">
        <v>42157</v>
      </c>
      <c r="C350" t="s">
        <v>20</v>
      </c>
      <c r="D350" t="s">
        <v>231</v>
      </c>
      <c r="E350">
        <v>34</v>
      </c>
      <c r="F350">
        <v>2707</v>
      </c>
      <c r="H350" t="str">
        <f t="shared" si="10"/>
        <v>A1</v>
      </c>
      <c r="I350" t="s">
        <v>143</v>
      </c>
      <c r="J350" s="32">
        <f t="shared" si="9"/>
        <v>6</v>
      </c>
      <c r="K350" s="32">
        <f>IF(PUMPING[[#This Row],[MONTH]]&gt;3,YEAR(PUMPING[[#This Row],[DATE]]),YEAR(PUMPING[[#This Row],[DATE]])-1)</f>
        <v>2015</v>
      </c>
      <c r="L350" s="32" t="str">
        <f>IF(PUMPING[[#This Row],[MONTH]]&lt;4,"Q4",IF(PUMPING[[#This Row],[MONTH]]&lt;7,"Q1",IF(PUMPING[[#This Row],[MONTH]]&lt;10,"Q2",IF(PUMPING[[#This Row],[MONTH]]&lt;13,"Q3","Q4"))))</f>
        <v>Q1</v>
      </c>
      <c r="M350" s="32" t="str">
        <f>IF(PUMPING[[#This Row],[PRODUCT]]="I/F","I/F",IF(LEFT(PUMPING[[#This Row],[BATCH]],2)="MR","MR",IF(LEFT(PUMPING[[#This Row],[BATCH]],2)="PR","PR",IF(LEFT(PUMPING[[#This Row],[BATCH]],2)="DT","DT","Others"))))</f>
        <v>PR</v>
      </c>
    </row>
    <row r="351" spans="1:13" x14ac:dyDescent="0.25">
      <c r="A351">
        <v>2</v>
      </c>
      <c r="B351" s="1">
        <v>42157</v>
      </c>
      <c r="C351" t="s">
        <v>20</v>
      </c>
      <c r="D351" t="s">
        <v>233</v>
      </c>
      <c r="E351">
        <v>31</v>
      </c>
      <c r="F351">
        <v>450</v>
      </c>
      <c r="H351" t="str">
        <f t="shared" si="10"/>
        <v>A1</v>
      </c>
      <c r="I351" t="s">
        <v>143</v>
      </c>
      <c r="J351" s="32">
        <f t="shared" si="9"/>
        <v>6</v>
      </c>
      <c r="K351" s="32">
        <f>IF(PUMPING[[#This Row],[MONTH]]&gt;3,YEAR(PUMPING[[#This Row],[DATE]]),YEAR(PUMPING[[#This Row],[DATE]])-1)</f>
        <v>2015</v>
      </c>
      <c r="L351" s="32" t="str">
        <f>IF(PUMPING[[#This Row],[MONTH]]&lt;4,"Q4",IF(PUMPING[[#This Row],[MONTH]]&lt;7,"Q1",IF(PUMPING[[#This Row],[MONTH]]&lt;10,"Q2",IF(PUMPING[[#This Row],[MONTH]]&lt;13,"Q3","Q4"))))</f>
        <v>Q1</v>
      </c>
      <c r="M351" s="32" t="str">
        <f>IF(PUMPING[[#This Row],[PRODUCT]]="I/F","I/F",IF(LEFT(PUMPING[[#This Row],[BATCH]],2)="MR","MR",IF(LEFT(PUMPING[[#This Row],[BATCH]],2)="PR","PR",IF(LEFT(PUMPING[[#This Row],[BATCH]],2)="DT","DT","Others"))))</f>
        <v>PR</v>
      </c>
    </row>
    <row r="352" spans="1:13" x14ac:dyDescent="0.25">
      <c r="A352">
        <v>3</v>
      </c>
      <c r="B352" s="1">
        <v>42157</v>
      </c>
      <c r="C352" t="s">
        <v>20</v>
      </c>
      <c r="D352" t="s">
        <v>234</v>
      </c>
      <c r="E352">
        <v>31</v>
      </c>
      <c r="F352">
        <v>2914</v>
      </c>
      <c r="H352" t="str">
        <f t="shared" si="10"/>
        <v>A1</v>
      </c>
      <c r="I352" t="s">
        <v>143</v>
      </c>
      <c r="J352" s="32">
        <f t="shared" si="9"/>
        <v>6</v>
      </c>
      <c r="K352" s="32">
        <f>IF(PUMPING[[#This Row],[MONTH]]&gt;3,YEAR(PUMPING[[#This Row],[DATE]]),YEAR(PUMPING[[#This Row],[DATE]])-1)</f>
        <v>2015</v>
      </c>
      <c r="L352" s="32" t="str">
        <f>IF(PUMPING[[#This Row],[MONTH]]&lt;4,"Q4",IF(PUMPING[[#This Row],[MONTH]]&lt;7,"Q1",IF(PUMPING[[#This Row],[MONTH]]&lt;10,"Q2",IF(PUMPING[[#This Row],[MONTH]]&lt;13,"Q3","Q4"))))</f>
        <v>Q1</v>
      </c>
      <c r="M352" s="32" t="str">
        <f>IF(PUMPING[[#This Row],[PRODUCT]]="I/F","I/F",IF(LEFT(PUMPING[[#This Row],[BATCH]],2)="MR","MR",IF(LEFT(PUMPING[[#This Row],[BATCH]],2)="PR","PR",IF(LEFT(PUMPING[[#This Row],[BATCH]],2)="DT","DT","Others"))))</f>
        <v>PR</v>
      </c>
    </row>
    <row r="353" spans="1:13" x14ac:dyDescent="0.25">
      <c r="A353">
        <v>1</v>
      </c>
      <c r="B353" s="1">
        <v>42157</v>
      </c>
      <c r="C353" t="s">
        <v>8</v>
      </c>
      <c r="D353" t="s">
        <v>232</v>
      </c>
      <c r="E353" t="s">
        <v>58</v>
      </c>
      <c r="F353">
        <v>1472</v>
      </c>
      <c r="H353" t="str">
        <f t="shared" si="10"/>
        <v>PN</v>
      </c>
      <c r="I353" t="s">
        <v>149</v>
      </c>
      <c r="J353" s="32">
        <f t="shared" si="9"/>
        <v>6</v>
      </c>
      <c r="K353" s="32">
        <f>IF(PUMPING[[#This Row],[MONTH]]&gt;3,YEAR(PUMPING[[#This Row],[DATE]]),YEAR(PUMPING[[#This Row],[DATE]])-1)</f>
        <v>2015</v>
      </c>
      <c r="L353" s="32" t="str">
        <f>IF(PUMPING[[#This Row],[MONTH]]&lt;4,"Q4",IF(PUMPING[[#This Row],[MONTH]]&lt;7,"Q1",IF(PUMPING[[#This Row],[MONTH]]&lt;10,"Q2",IF(PUMPING[[#This Row],[MONTH]]&lt;13,"Q3","Q4"))))</f>
        <v>Q1</v>
      </c>
      <c r="M353" s="32" t="str">
        <f>IF(PUMPING[[#This Row],[PRODUCT]]="I/F","I/F",IF(LEFT(PUMPING[[#This Row],[BATCH]],2)="MR","MR",IF(LEFT(PUMPING[[#This Row],[BATCH]],2)="PR","PR",IF(LEFT(PUMPING[[#This Row],[BATCH]],2)="DT","DT","Others"))))</f>
        <v>MR</v>
      </c>
    </row>
    <row r="354" spans="1:13" x14ac:dyDescent="0.25">
      <c r="A354">
        <v>2</v>
      </c>
      <c r="B354" s="1">
        <v>42157</v>
      </c>
      <c r="C354" t="s">
        <v>8</v>
      </c>
      <c r="D354" t="s">
        <v>235</v>
      </c>
      <c r="E354" t="s">
        <v>58</v>
      </c>
      <c r="F354">
        <v>3503</v>
      </c>
      <c r="H354" t="str">
        <f t="shared" si="10"/>
        <v>PX</v>
      </c>
      <c r="I354" t="s">
        <v>171</v>
      </c>
      <c r="J354" s="32">
        <f t="shared" si="9"/>
        <v>6</v>
      </c>
      <c r="K354" s="32">
        <f>IF(PUMPING[[#This Row],[MONTH]]&gt;3,YEAR(PUMPING[[#This Row],[DATE]]),YEAR(PUMPING[[#This Row],[DATE]])-1)</f>
        <v>2015</v>
      </c>
      <c r="L354" s="32" t="str">
        <f>IF(PUMPING[[#This Row],[MONTH]]&lt;4,"Q4",IF(PUMPING[[#This Row],[MONTH]]&lt;7,"Q1",IF(PUMPING[[#This Row],[MONTH]]&lt;10,"Q2",IF(PUMPING[[#This Row],[MONTH]]&lt;13,"Q3","Q4"))))</f>
        <v>Q1</v>
      </c>
      <c r="M354" s="32" t="str">
        <f>IF(PUMPING[[#This Row],[PRODUCT]]="I/F","I/F",IF(LEFT(PUMPING[[#This Row],[BATCH]],2)="MR","MR",IF(LEFT(PUMPING[[#This Row],[BATCH]],2)="PR","PR",IF(LEFT(PUMPING[[#This Row],[BATCH]],2)="DT","DT","Others"))))</f>
        <v>MR</v>
      </c>
    </row>
    <row r="355" spans="1:13" x14ac:dyDescent="0.25">
      <c r="A355">
        <v>3</v>
      </c>
      <c r="B355" s="1">
        <v>42157</v>
      </c>
      <c r="C355" t="s">
        <v>8</v>
      </c>
      <c r="D355" t="s">
        <v>236</v>
      </c>
      <c r="E355" t="s">
        <v>58</v>
      </c>
      <c r="F355">
        <v>119</v>
      </c>
      <c r="H355" t="str">
        <f t="shared" si="10"/>
        <v xml:space="preserve"> I</v>
      </c>
      <c r="I355" t="s">
        <v>204</v>
      </c>
      <c r="J355" s="32">
        <f t="shared" si="9"/>
        <v>6</v>
      </c>
      <c r="K355" s="32">
        <f>IF(PUMPING[[#This Row],[MONTH]]&gt;3,YEAR(PUMPING[[#This Row],[DATE]]),YEAR(PUMPING[[#This Row],[DATE]])-1)</f>
        <v>2015</v>
      </c>
      <c r="L355" s="32" t="str">
        <f>IF(PUMPING[[#This Row],[MONTH]]&lt;4,"Q4",IF(PUMPING[[#This Row],[MONTH]]&lt;7,"Q1",IF(PUMPING[[#This Row],[MONTH]]&lt;10,"Q2",IF(PUMPING[[#This Row],[MONTH]]&lt;13,"Q3","Q4"))))</f>
        <v>Q1</v>
      </c>
      <c r="M355" s="32" t="str">
        <f>IF(PUMPING[[#This Row],[PRODUCT]]="I/F","I/F",IF(LEFT(PUMPING[[#This Row],[BATCH]],2)="MR","MR",IF(LEFT(PUMPING[[#This Row],[BATCH]],2)="PR","PR",IF(LEFT(PUMPING[[#This Row],[BATCH]],2)="DT","DT","Others"))))</f>
        <v>I/F</v>
      </c>
    </row>
    <row r="356" spans="1:13" x14ac:dyDescent="0.25">
      <c r="A356">
        <v>4</v>
      </c>
      <c r="B356" s="1">
        <v>42157</v>
      </c>
      <c r="C356" t="s">
        <v>8</v>
      </c>
      <c r="D356" t="s">
        <v>226</v>
      </c>
      <c r="E356" t="s">
        <v>58</v>
      </c>
      <c r="F356">
        <v>1453</v>
      </c>
      <c r="H356" t="str">
        <f t="shared" si="10"/>
        <v>PN</v>
      </c>
      <c r="I356" t="s">
        <v>149</v>
      </c>
      <c r="J356" s="32">
        <f t="shared" si="9"/>
        <v>6</v>
      </c>
      <c r="K356" s="32">
        <f>IF(PUMPING[[#This Row],[MONTH]]&gt;3,YEAR(PUMPING[[#This Row],[DATE]]),YEAR(PUMPING[[#This Row],[DATE]])-1)</f>
        <v>2015</v>
      </c>
      <c r="L356" s="32" t="str">
        <f>IF(PUMPING[[#This Row],[MONTH]]&lt;4,"Q4",IF(PUMPING[[#This Row],[MONTH]]&lt;7,"Q1",IF(PUMPING[[#This Row],[MONTH]]&lt;10,"Q2",IF(PUMPING[[#This Row],[MONTH]]&lt;13,"Q3","Q4"))))</f>
        <v>Q1</v>
      </c>
      <c r="M356" s="32" t="str">
        <f>IF(PUMPING[[#This Row],[PRODUCT]]="I/F","I/F",IF(LEFT(PUMPING[[#This Row],[BATCH]],2)="MR","MR",IF(LEFT(PUMPING[[#This Row],[BATCH]],2)="PR","PR",IF(LEFT(PUMPING[[#This Row],[BATCH]],2)="DT","DT","Others"))))</f>
        <v>MR</v>
      </c>
    </row>
    <row r="357" spans="1:13" x14ac:dyDescent="0.25">
      <c r="A357">
        <v>1</v>
      </c>
      <c r="B357" s="1">
        <v>42158</v>
      </c>
      <c r="C357" t="s">
        <v>6</v>
      </c>
      <c r="D357" t="s">
        <v>229</v>
      </c>
      <c r="E357">
        <v>513</v>
      </c>
      <c r="F357">
        <v>1164</v>
      </c>
      <c r="H357" t="str">
        <f t="shared" si="10"/>
        <v>4H</v>
      </c>
      <c r="I357" t="s">
        <v>1530</v>
      </c>
      <c r="J357" s="32">
        <f t="shared" si="9"/>
        <v>6</v>
      </c>
      <c r="K357" s="32">
        <f>IF(PUMPING[[#This Row],[MONTH]]&gt;3,YEAR(PUMPING[[#This Row],[DATE]]),YEAR(PUMPING[[#This Row],[DATE]])-1)</f>
        <v>2015</v>
      </c>
      <c r="L357" s="32" t="str">
        <f>IF(PUMPING[[#This Row],[MONTH]]&lt;4,"Q4",IF(PUMPING[[#This Row],[MONTH]]&lt;7,"Q1",IF(PUMPING[[#This Row],[MONTH]]&lt;10,"Q2",IF(PUMPING[[#This Row],[MONTH]]&lt;13,"Q3","Q4"))))</f>
        <v>Q1</v>
      </c>
      <c r="M357" s="32" t="str">
        <f>IF(PUMPING[[#This Row],[PRODUCT]]="I/F","I/F",IF(LEFT(PUMPING[[#This Row],[BATCH]],2)="MR","MR",IF(LEFT(PUMPING[[#This Row],[BATCH]],2)="PR","PR",IF(LEFT(PUMPING[[#This Row],[BATCH]],2)="DT","DT","Others"))))</f>
        <v>MR</v>
      </c>
    </row>
    <row r="358" spans="1:13" x14ac:dyDescent="0.25">
      <c r="A358">
        <v>2</v>
      </c>
      <c r="B358" s="1">
        <v>42158</v>
      </c>
      <c r="C358" t="s">
        <v>6</v>
      </c>
      <c r="D358" t="s">
        <v>237</v>
      </c>
      <c r="E358">
        <v>505</v>
      </c>
      <c r="F358">
        <v>2167</v>
      </c>
      <c r="H358" t="str">
        <f t="shared" si="10"/>
        <v>4H</v>
      </c>
      <c r="I358" t="s">
        <v>1530</v>
      </c>
      <c r="J358" s="32">
        <f t="shared" si="9"/>
        <v>6</v>
      </c>
      <c r="K358" s="32">
        <f>IF(PUMPING[[#This Row],[MONTH]]&gt;3,YEAR(PUMPING[[#This Row],[DATE]]),YEAR(PUMPING[[#This Row],[DATE]])-1)</f>
        <v>2015</v>
      </c>
      <c r="L358" s="32" t="str">
        <f>IF(PUMPING[[#This Row],[MONTH]]&lt;4,"Q4",IF(PUMPING[[#This Row],[MONTH]]&lt;7,"Q1",IF(PUMPING[[#This Row],[MONTH]]&lt;10,"Q2",IF(PUMPING[[#This Row],[MONTH]]&lt;13,"Q3","Q4"))))</f>
        <v>Q1</v>
      </c>
      <c r="M358" s="32" t="str">
        <f>IF(PUMPING[[#This Row],[PRODUCT]]="I/F","I/F",IF(LEFT(PUMPING[[#This Row],[BATCH]],2)="MR","MR",IF(LEFT(PUMPING[[#This Row],[BATCH]],2)="PR","PR",IF(LEFT(PUMPING[[#This Row],[BATCH]],2)="DT","DT","Others"))))</f>
        <v>MR</v>
      </c>
    </row>
    <row r="359" spans="1:13" x14ac:dyDescent="0.25">
      <c r="A359">
        <v>1</v>
      </c>
      <c r="B359" s="1">
        <v>42158</v>
      </c>
      <c r="C359" t="s">
        <v>20</v>
      </c>
      <c r="D359" t="s">
        <v>234</v>
      </c>
      <c r="E359">
        <v>31</v>
      </c>
      <c r="F359">
        <v>1467</v>
      </c>
      <c r="H359" t="str">
        <f t="shared" si="10"/>
        <v>A1</v>
      </c>
      <c r="I359" t="s">
        <v>143</v>
      </c>
      <c r="J359" s="32">
        <f t="shared" si="9"/>
        <v>6</v>
      </c>
      <c r="K359" s="32">
        <f>IF(PUMPING[[#This Row],[MONTH]]&gt;3,YEAR(PUMPING[[#This Row],[DATE]]),YEAR(PUMPING[[#This Row],[DATE]])-1)</f>
        <v>2015</v>
      </c>
      <c r="L359" s="32" t="str">
        <f>IF(PUMPING[[#This Row],[MONTH]]&lt;4,"Q4",IF(PUMPING[[#This Row],[MONTH]]&lt;7,"Q1",IF(PUMPING[[#This Row],[MONTH]]&lt;10,"Q2",IF(PUMPING[[#This Row],[MONTH]]&lt;13,"Q3","Q4"))))</f>
        <v>Q1</v>
      </c>
      <c r="M359" s="32" t="str">
        <f>IF(PUMPING[[#This Row],[PRODUCT]]="I/F","I/F",IF(LEFT(PUMPING[[#This Row],[BATCH]],2)="MR","MR",IF(LEFT(PUMPING[[#This Row],[BATCH]],2)="PR","PR",IF(LEFT(PUMPING[[#This Row],[BATCH]],2)="DT","DT","Others"))))</f>
        <v>PR</v>
      </c>
    </row>
    <row r="360" spans="1:13" x14ac:dyDescent="0.25">
      <c r="A360">
        <v>1</v>
      </c>
      <c r="B360" s="1">
        <v>42158</v>
      </c>
      <c r="C360" t="s">
        <v>8</v>
      </c>
      <c r="D360" t="s">
        <v>238</v>
      </c>
      <c r="E360" t="s">
        <v>239</v>
      </c>
      <c r="F360">
        <v>1176</v>
      </c>
      <c r="H360" t="str">
        <f t="shared" si="10"/>
        <v>PN</v>
      </c>
      <c r="I360" t="s">
        <v>149</v>
      </c>
      <c r="J360" s="32">
        <f t="shared" si="9"/>
        <v>6</v>
      </c>
      <c r="K360" s="32">
        <f>IF(PUMPING[[#This Row],[MONTH]]&gt;3,YEAR(PUMPING[[#This Row],[DATE]]),YEAR(PUMPING[[#This Row],[DATE]])-1)</f>
        <v>2015</v>
      </c>
      <c r="L360" s="32" t="str">
        <f>IF(PUMPING[[#This Row],[MONTH]]&lt;4,"Q4",IF(PUMPING[[#This Row],[MONTH]]&lt;7,"Q1",IF(PUMPING[[#This Row],[MONTH]]&lt;10,"Q2",IF(PUMPING[[#This Row],[MONTH]]&lt;13,"Q3","Q4"))))</f>
        <v>Q1</v>
      </c>
      <c r="M360" s="32" t="str">
        <f>IF(PUMPING[[#This Row],[PRODUCT]]="I/F","I/F",IF(LEFT(PUMPING[[#This Row],[BATCH]],2)="MR","MR",IF(LEFT(PUMPING[[#This Row],[BATCH]],2)="PR","PR",IF(LEFT(PUMPING[[#This Row],[BATCH]],2)="DT","DT","Others"))))</f>
        <v>MR</v>
      </c>
    </row>
    <row r="361" spans="1:13" x14ac:dyDescent="0.25">
      <c r="A361">
        <v>2</v>
      </c>
      <c r="B361" s="1">
        <v>42158</v>
      </c>
      <c r="C361" t="s">
        <v>8</v>
      </c>
      <c r="D361" t="s">
        <v>232</v>
      </c>
      <c r="E361" t="s">
        <v>239</v>
      </c>
      <c r="F361">
        <v>2576</v>
      </c>
      <c r="H361" t="str">
        <f t="shared" si="10"/>
        <v>PN</v>
      </c>
      <c r="I361" t="s">
        <v>149</v>
      </c>
      <c r="J361" s="32">
        <f t="shared" si="9"/>
        <v>6</v>
      </c>
      <c r="K361" s="32">
        <f>IF(PUMPING[[#This Row],[MONTH]]&gt;3,YEAR(PUMPING[[#This Row],[DATE]]),YEAR(PUMPING[[#This Row],[DATE]])-1)</f>
        <v>2015</v>
      </c>
      <c r="L361" s="32" t="str">
        <f>IF(PUMPING[[#This Row],[MONTH]]&lt;4,"Q4",IF(PUMPING[[#This Row],[MONTH]]&lt;7,"Q1",IF(PUMPING[[#This Row],[MONTH]]&lt;10,"Q2",IF(PUMPING[[#This Row],[MONTH]]&lt;13,"Q3","Q4"))))</f>
        <v>Q1</v>
      </c>
      <c r="M361" s="32" t="str">
        <f>IF(PUMPING[[#This Row],[PRODUCT]]="I/F","I/F",IF(LEFT(PUMPING[[#This Row],[BATCH]],2)="MR","MR",IF(LEFT(PUMPING[[#This Row],[BATCH]],2)="PR","PR",IF(LEFT(PUMPING[[#This Row],[BATCH]],2)="DT","DT","Others"))))</f>
        <v>MR</v>
      </c>
    </row>
    <row r="362" spans="1:13" x14ac:dyDescent="0.25">
      <c r="A362">
        <v>3</v>
      </c>
      <c r="B362" s="1">
        <v>42158</v>
      </c>
      <c r="C362" t="s">
        <v>8</v>
      </c>
      <c r="D362" t="s">
        <v>226</v>
      </c>
      <c r="E362" t="s">
        <v>239</v>
      </c>
      <c r="F362">
        <v>1271</v>
      </c>
      <c r="H362" t="str">
        <f t="shared" si="10"/>
        <v>PN</v>
      </c>
      <c r="I362" t="s">
        <v>149</v>
      </c>
      <c r="J362" s="32">
        <f t="shared" si="9"/>
        <v>6</v>
      </c>
      <c r="K362" s="32">
        <f>IF(PUMPING[[#This Row],[MONTH]]&gt;3,YEAR(PUMPING[[#This Row],[DATE]]),YEAR(PUMPING[[#This Row],[DATE]])-1)</f>
        <v>2015</v>
      </c>
      <c r="L362" s="32" t="str">
        <f>IF(PUMPING[[#This Row],[MONTH]]&lt;4,"Q4",IF(PUMPING[[#This Row],[MONTH]]&lt;7,"Q1",IF(PUMPING[[#This Row],[MONTH]]&lt;10,"Q2",IF(PUMPING[[#This Row],[MONTH]]&lt;13,"Q3","Q4"))))</f>
        <v>Q1</v>
      </c>
      <c r="M362" s="32" t="str">
        <f>IF(PUMPING[[#This Row],[PRODUCT]]="I/F","I/F",IF(LEFT(PUMPING[[#This Row],[BATCH]],2)="MR","MR",IF(LEFT(PUMPING[[#This Row],[BATCH]],2)="PR","PR",IF(LEFT(PUMPING[[#This Row],[BATCH]],2)="DT","DT","Others"))))</f>
        <v>MR</v>
      </c>
    </row>
    <row r="363" spans="1:13" x14ac:dyDescent="0.25">
      <c r="A363">
        <v>1</v>
      </c>
      <c r="B363" s="1">
        <v>42159</v>
      </c>
      <c r="C363" t="s">
        <v>6</v>
      </c>
      <c r="D363" t="s">
        <v>240</v>
      </c>
      <c r="E363">
        <v>351</v>
      </c>
      <c r="F363">
        <v>300</v>
      </c>
      <c r="H363" t="str">
        <f t="shared" si="10"/>
        <v>PC</v>
      </c>
      <c r="I363" t="s">
        <v>146</v>
      </c>
      <c r="J363" s="32">
        <f t="shared" si="9"/>
        <v>6</v>
      </c>
      <c r="K363" s="32">
        <f>IF(PUMPING[[#This Row],[MONTH]]&gt;3,YEAR(PUMPING[[#This Row],[DATE]]),YEAR(PUMPING[[#This Row],[DATE]])-1)</f>
        <v>2015</v>
      </c>
      <c r="L363" s="32" t="str">
        <f>IF(PUMPING[[#This Row],[MONTH]]&lt;4,"Q4",IF(PUMPING[[#This Row],[MONTH]]&lt;7,"Q1",IF(PUMPING[[#This Row],[MONTH]]&lt;10,"Q2",IF(PUMPING[[#This Row],[MONTH]]&lt;13,"Q3","Q4"))))</f>
        <v>Q1</v>
      </c>
      <c r="M363" s="32" t="str">
        <f>IF(PUMPING[[#This Row],[PRODUCT]]="I/F","I/F",IF(LEFT(PUMPING[[#This Row],[BATCH]],2)="MR","MR",IF(LEFT(PUMPING[[#This Row],[BATCH]],2)="PR","PR",IF(LEFT(PUMPING[[#This Row],[BATCH]],2)="DT","DT","Others"))))</f>
        <v>MR</v>
      </c>
    </row>
    <row r="364" spans="1:13" x14ac:dyDescent="0.25">
      <c r="A364">
        <v>2</v>
      </c>
      <c r="B364" s="1">
        <v>42159</v>
      </c>
      <c r="C364" t="s">
        <v>6</v>
      </c>
      <c r="D364" t="s">
        <v>241</v>
      </c>
      <c r="E364">
        <v>202</v>
      </c>
      <c r="F364">
        <v>7249</v>
      </c>
      <c r="H364" t="str">
        <f t="shared" si="10"/>
        <v>4M</v>
      </c>
      <c r="I364" t="s">
        <v>1532</v>
      </c>
      <c r="J364" s="32">
        <f t="shared" si="9"/>
        <v>6</v>
      </c>
      <c r="K364" s="32">
        <f>IF(PUMPING[[#This Row],[MONTH]]&gt;3,YEAR(PUMPING[[#This Row],[DATE]]),YEAR(PUMPING[[#This Row],[DATE]])-1)</f>
        <v>2015</v>
      </c>
      <c r="L364" s="32" t="str">
        <f>IF(PUMPING[[#This Row],[MONTH]]&lt;4,"Q4",IF(PUMPING[[#This Row],[MONTH]]&lt;7,"Q1",IF(PUMPING[[#This Row],[MONTH]]&lt;10,"Q2",IF(PUMPING[[#This Row],[MONTH]]&lt;13,"Q3","Q4"))))</f>
        <v>Q1</v>
      </c>
      <c r="M364" s="32" t="str">
        <f>IF(PUMPING[[#This Row],[PRODUCT]]="I/F","I/F",IF(LEFT(PUMPING[[#This Row],[BATCH]],2)="MR","MR",IF(LEFT(PUMPING[[#This Row],[BATCH]],2)="PR","PR",IF(LEFT(PUMPING[[#This Row],[BATCH]],2)="DT","DT","Others"))))</f>
        <v>MR</v>
      </c>
    </row>
    <row r="365" spans="1:13" x14ac:dyDescent="0.25">
      <c r="A365">
        <v>3</v>
      </c>
      <c r="B365" s="1">
        <v>42159</v>
      </c>
      <c r="C365" t="s">
        <v>6</v>
      </c>
      <c r="D365" t="s">
        <v>242</v>
      </c>
      <c r="E365">
        <v>204</v>
      </c>
      <c r="F365">
        <v>3845</v>
      </c>
      <c r="H365" t="str">
        <f t="shared" si="10"/>
        <v>4M</v>
      </c>
      <c r="I365" t="s">
        <v>1532</v>
      </c>
      <c r="J365" s="32">
        <f t="shared" si="9"/>
        <v>6</v>
      </c>
      <c r="K365" s="32">
        <f>IF(PUMPING[[#This Row],[MONTH]]&gt;3,YEAR(PUMPING[[#This Row],[DATE]]),YEAR(PUMPING[[#This Row],[DATE]])-1)</f>
        <v>2015</v>
      </c>
      <c r="L365" s="32" t="str">
        <f>IF(PUMPING[[#This Row],[MONTH]]&lt;4,"Q4",IF(PUMPING[[#This Row],[MONTH]]&lt;7,"Q1",IF(PUMPING[[#This Row],[MONTH]]&lt;10,"Q2",IF(PUMPING[[#This Row],[MONTH]]&lt;13,"Q3","Q4"))))</f>
        <v>Q1</v>
      </c>
      <c r="M365" s="32" t="str">
        <f>IF(PUMPING[[#This Row],[PRODUCT]]="I/F","I/F",IF(LEFT(PUMPING[[#This Row],[BATCH]],2)="MR","MR",IF(LEFT(PUMPING[[#This Row],[BATCH]],2)="PR","PR",IF(LEFT(PUMPING[[#This Row],[BATCH]],2)="DT","DT","Others"))))</f>
        <v>MR</v>
      </c>
    </row>
    <row r="366" spans="1:13" x14ac:dyDescent="0.25">
      <c r="A366">
        <v>1</v>
      </c>
      <c r="B366" s="1">
        <v>42159</v>
      </c>
      <c r="C366" t="s">
        <v>20</v>
      </c>
      <c r="D366" t="s">
        <v>243</v>
      </c>
      <c r="E366">
        <v>33</v>
      </c>
      <c r="F366">
        <v>5084</v>
      </c>
      <c r="H366" t="str">
        <f t="shared" si="10"/>
        <v>A1</v>
      </c>
      <c r="I366" t="s">
        <v>143</v>
      </c>
      <c r="J366" s="32">
        <f t="shared" si="9"/>
        <v>6</v>
      </c>
      <c r="K366" s="32">
        <f>IF(PUMPING[[#This Row],[MONTH]]&gt;3,YEAR(PUMPING[[#This Row],[DATE]]),YEAR(PUMPING[[#This Row],[DATE]])-1)</f>
        <v>2015</v>
      </c>
      <c r="L366" s="32" t="str">
        <f>IF(PUMPING[[#This Row],[MONTH]]&lt;4,"Q4",IF(PUMPING[[#This Row],[MONTH]]&lt;7,"Q1",IF(PUMPING[[#This Row],[MONTH]]&lt;10,"Q2",IF(PUMPING[[#This Row],[MONTH]]&lt;13,"Q3","Q4"))))</f>
        <v>Q1</v>
      </c>
      <c r="M366" s="32" t="str">
        <f>IF(PUMPING[[#This Row],[PRODUCT]]="I/F","I/F",IF(LEFT(PUMPING[[#This Row],[BATCH]],2)="MR","MR",IF(LEFT(PUMPING[[#This Row],[BATCH]],2)="PR","PR",IF(LEFT(PUMPING[[#This Row],[BATCH]],2)="DT","DT","Others"))))</f>
        <v>PR</v>
      </c>
    </row>
    <row r="367" spans="1:13" x14ac:dyDescent="0.25">
      <c r="A367">
        <v>2</v>
      </c>
      <c r="B367" s="1">
        <v>42159</v>
      </c>
      <c r="C367" t="s">
        <v>20</v>
      </c>
      <c r="D367" t="s">
        <v>244</v>
      </c>
      <c r="E367">
        <v>35</v>
      </c>
      <c r="F367">
        <v>450</v>
      </c>
      <c r="H367" t="str">
        <f t="shared" si="10"/>
        <v>A1</v>
      </c>
      <c r="I367" t="s">
        <v>143</v>
      </c>
      <c r="J367" s="32">
        <f t="shared" si="9"/>
        <v>6</v>
      </c>
      <c r="K367" s="32">
        <f>IF(PUMPING[[#This Row],[MONTH]]&gt;3,YEAR(PUMPING[[#This Row],[DATE]]),YEAR(PUMPING[[#This Row],[DATE]])-1)</f>
        <v>2015</v>
      </c>
      <c r="L367" s="32" t="str">
        <f>IF(PUMPING[[#This Row],[MONTH]]&lt;4,"Q4",IF(PUMPING[[#This Row],[MONTH]]&lt;7,"Q1",IF(PUMPING[[#This Row],[MONTH]]&lt;10,"Q2",IF(PUMPING[[#This Row],[MONTH]]&lt;13,"Q3","Q4"))))</f>
        <v>Q1</v>
      </c>
      <c r="M367" s="32" t="str">
        <f>IF(PUMPING[[#This Row],[PRODUCT]]="I/F","I/F",IF(LEFT(PUMPING[[#This Row],[BATCH]],2)="MR","MR",IF(LEFT(PUMPING[[#This Row],[BATCH]],2)="PR","PR",IF(LEFT(PUMPING[[#This Row],[BATCH]],2)="DT","DT","Others"))))</f>
        <v>PR</v>
      </c>
    </row>
    <row r="368" spans="1:13" x14ac:dyDescent="0.25">
      <c r="A368">
        <v>3</v>
      </c>
      <c r="B368" s="1">
        <v>42159</v>
      </c>
      <c r="C368" t="s">
        <v>20</v>
      </c>
      <c r="D368" t="s">
        <v>245</v>
      </c>
      <c r="E368">
        <v>35</v>
      </c>
      <c r="F368">
        <v>1035</v>
      </c>
      <c r="H368" t="str">
        <f t="shared" si="10"/>
        <v>A1</v>
      </c>
      <c r="I368" t="s">
        <v>143</v>
      </c>
      <c r="J368" s="32">
        <f t="shared" si="9"/>
        <v>6</v>
      </c>
      <c r="K368" s="32">
        <f>IF(PUMPING[[#This Row],[MONTH]]&gt;3,YEAR(PUMPING[[#This Row],[DATE]]),YEAR(PUMPING[[#This Row],[DATE]])-1)</f>
        <v>2015</v>
      </c>
      <c r="L368" s="32" t="str">
        <f>IF(PUMPING[[#This Row],[MONTH]]&lt;4,"Q4",IF(PUMPING[[#This Row],[MONTH]]&lt;7,"Q1",IF(PUMPING[[#This Row],[MONTH]]&lt;10,"Q2",IF(PUMPING[[#This Row],[MONTH]]&lt;13,"Q3","Q4"))))</f>
        <v>Q1</v>
      </c>
      <c r="M368" s="32" t="str">
        <f>IF(PUMPING[[#This Row],[PRODUCT]]="I/F","I/F",IF(LEFT(PUMPING[[#This Row],[BATCH]],2)="MR","MR",IF(LEFT(PUMPING[[#This Row],[BATCH]],2)="PR","PR",IF(LEFT(PUMPING[[#This Row],[BATCH]],2)="DT","DT","Others"))))</f>
        <v>PR</v>
      </c>
    </row>
    <row r="369" spans="1:13" x14ac:dyDescent="0.25">
      <c r="A369">
        <v>1</v>
      </c>
      <c r="B369" s="1">
        <v>42160</v>
      </c>
      <c r="C369" t="s">
        <v>6</v>
      </c>
      <c r="D369" t="s">
        <v>242</v>
      </c>
      <c r="E369">
        <v>204</v>
      </c>
      <c r="F369">
        <v>2918</v>
      </c>
      <c r="H369" t="str">
        <f t="shared" si="10"/>
        <v>4M</v>
      </c>
      <c r="I369" t="s">
        <v>1532</v>
      </c>
      <c r="J369" s="32">
        <f t="shared" si="9"/>
        <v>6</v>
      </c>
      <c r="K369" s="32">
        <f>IF(PUMPING[[#This Row],[MONTH]]&gt;3,YEAR(PUMPING[[#This Row],[DATE]]),YEAR(PUMPING[[#This Row],[DATE]])-1)</f>
        <v>2015</v>
      </c>
      <c r="L369" s="32" t="str">
        <f>IF(PUMPING[[#This Row],[MONTH]]&lt;4,"Q4",IF(PUMPING[[#This Row],[MONTH]]&lt;7,"Q1",IF(PUMPING[[#This Row],[MONTH]]&lt;10,"Q2",IF(PUMPING[[#This Row],[MONTH]]&lt;13,"Q3","Q4"))))</f>
        <v>Q1</v>
      </c>
      <c r="M369" s="32" t="str">
        <f>IF(PUMPING[[#This Row],[PRODUCT]]="I/F","I/F",IF(LEFT(PUMPING[[#This Row],[BATCH]],2)="MR","MR",IF(LEFT(PUMPING[[#This Row],[BATCH]],2)="PR","PR",IF(LEFT(PUMPING[[#This Row],[BATCH]],2)="DT","DT","Others"))))</f>
        <v>MR</v>
      </c>
    </row>
    <row r="370" spans="1:13" x14ac:dyDescent="0.25">
      <c r="A370">
        <v>2</v>
      </c>
      <c r="B370" s="1">
        <v>42160</v>
      </c>
      <c r="C370" t="s">
        <v>6</v>
      </c>
      <c r="D370" t="s">
        <v>246</v>
      </c>
      <c r="E370">
        <v>351</v>
      </c>
      <c r="F370">
        <v>155</v>
      </c>
      <c r="H370" t="str">
        <f t="shared" si="10"/>
        <v>PC</v>
      </c>
      <c r="I370" t="s">
        <v>146</v>
      </c>
      <c r="J370" s="32">
        <f t="shared" si="9"/>
        <v>6</v>
      </c>
      <c r="K370" s="32">
        <f>IF(PUMPING[[#This Row],[MONTH]]&gt;3,YEAR(PUMPING[[#This Row],[DATE]]),YEAR(PUMPING[[#This Row],[DATE]])-1)</f>
        <v>2015</v>
      </c>
      <c r="L370" s="32" t="str">
        <f>IF(PUMPING[[#This Row],[MONTH]]&lt;4,"Q4",IF(PUMPING[[#This Row],[MONTH]]&lt;7,"Q1",IF(PUMPING[[#This Row],[MONTH]]&lt;10,"Q2",IF(PUMPING[[#This Row],[MONTH]]&lt;13,"Q3","Q4"))))</f>
        <v>Q1</v>
      </c>
      <c r="M370" s="32" t="str">
        <f>IF(PUMPING[[#This Row],[PRODUCT]]="I/F","I/F",IF(LEFT(PUMPING[[#This Row],[BATCH]],2)="MR","MR",IF(LEFT(PUMPING[[#This Row],[BATCH]],2)="PR","PR",IF(LEFT(PUMPING[[#This Row],[BATCH]],2)="DT","DT","Others"))))</f>
        <v>MR</v>
      </c>
    </row>
    <row r="371" spans="1:13" x14ac:dyDescent="0.25">
      <c r="A371">
        <v>3</v>
      </c>
      <c r="B371" s="1">
        <v>42160</v>
      </c>
      <c r="C371" t="s">
        <v>6</v>
      </c>
      <c r="D371" t="s">
        <v>247</v>
      </c>
      <c r="E371">
        <v>401</v>
      </c>
      <c r="F371">
        <v>162</v>
      </c>
      <c r="H371" t="str">
        <f t="shared" si="10"/>
        <v>NS</v>
      </c>
      <c r="I371" t="s">
        <v>146</v>
      </c>
      <c r="J371" s="32">
        <f t="shared" si="9"/>
        <v>6</v>
      </c>
      <c r="K371" s="32">
        <f>IF(PUMPING[[#This Row],[MONTH]]&gt;3,YEAR(PUMPING[[#This Row],[DATE]]),YEAR(PUMPING[[#This Row],[DATE]])-1)</f>
        <v>2015</v>
      </c>
      <c r="L371" s="32" t="str">
        <f>IF(PUMPING[[#This Row],[MONTH]]&lt;4,"Q4",IF(PUMPING[[#This Row],[MONTH]]&lt;7,"Q1",IF(PUMPING[[#This Row],[MONTH]]&lt;10,"Q2",IF(PUMPING[[#This Row],[MONTH]]&lt;13,"Q3","Q4"))))</f>
        <v>Q1</v>
      </c>
      <c r="M371" s="32" t="str">
        <f>IF(PUMPING[[#This Row],[PRODUCT]]="I/F","I/F",IF(LEFT(PUMPING[[#This Row],[BATCH]],2)="MR","MR",IF(LEFT(PUMPING[[#This Row],[BATCH]],2)="PR","PR",IF(LEFT(PUMPING[[#This Row],[BATCH]],2)="DT","DT","Others"))))</f>
        <v>MR</v>
      </c>
    </row>
    <row r="372" spans="1:13" x14ac:dyDescent="0.25">
      <c r="A372">
        <v>4</v>
      </c>
      <c r="B372" s="1">
        <v>42160</v>
      </c>
      <c r="C372" t="s">
        <v>6</v>
      </c>
      <c r="D372" t="s">
        <v>248</v>
      </c>
      <c r="E372">
        <v>124</v>
      </c>
      <c r="F372">
        <v>6845</v>
      </c>
      <c r="H372" t="str">
        <f t="shared" si="10"/>
        <v>PN</v>
      </c>
      <c r="I372" t="s">
        <v>149</v>
      </c>
      <c r="J372" s="32">
        <f t="shared" si="9"/>
        <v>6</v>
      </c>
      <c r="K372" s="32">
        <f>IF(PUMPING[[#This Row],[MONTH]]&gt;3,YEAR(PUMPING[[#This Row],[DATE]]),YEAR(PUMPING[[#This Row],[DATE]])-1)</f>
        <v>2015</v>
      </c>
      <c r="L372" s="32" t="str">
        <f>IF(PUMPING[[#This Row],[MONTH]]&lt;4,"Q4",IF(PUMPING[[#This Row],[MONTH]]&lt;7,"Q1",IF(PUMPING[[#This Row],[MONTH]]&lt;10,"Q2",IF(PUMPING[[#This Row],[MONTH]]&lt;13,"Q3","Q4"))))</f>
        <v>Q1</v>
      </c>
      <c r="M372" s="32" t="str">
        <f>IF(PUMPING[[#This Row],[PRODUCT]]="I/F","I/F",IF(LEFT(PUMPING[[#This Row],[BATCH]],2)="MR","MR",IF(LEFT(PUMPING[[#This Row],[BATCH]],2)="PR","PR",IF(LEFT(PUMPING[[#This Row],[BATCH]],2)="DT","DT","Others"))))</f>
        <v>MR</v>
      </c>
    </row>
    <row r="373" spans="1:13" x14ac:dyDescent="0.25">
      <c r="A373">
        <v>5</v>
      </c>
      <c r="B373" s="1">
        <v>42160</v>
      </c>
      <c r="C373" t="s">
        <v>6</v>
      </c>
      <c r="D373" t="s">
        <v>249</v>
      </c>
      <c r="E373">
        <v>401</v>
      </c>
      <c r="F373">
        <v>1254</v>
      </c>
      <c r="H373" t="str">
        <f t="shared" si="10"/>
        <v>0S</v>
      </c>
      <c r="I373" t="s">
        <v>146</v>
      </c>
      <c r="J373" s="32">
        <f t="shared" si="9"/>
        <v>6</v>
      </c>
      <c r="K373" s="32">
        <f>IF(PUMPING[[#This Row],[MONTH]]&gt;3,YEAR(PUMPING[[#This Row],[DATE]]),YEAR(PUMPING[[#This Row],[DATE]])-1)</f>
        <v>2015</v>
      </c>
      <c r="L373" s="32" t="str">
        <f>IF(PUMPING[[#This Row],[MONTH]]&lt;4,"Q4",IF(PUMPING[[#This Row],[MONTH]]&lt;7,"Q1",IF(PUMPING[[#This Row],[MONTH]]&lt;10,"Q2",IF(PUMPING[[#This Row],[MONTH]]&lt;13,"Q3","Q4"))))</f>
        <v>Q1</v>
      </c>
      <c r="M373" s="32" t="str">
        <f>IF(PUMPING[[#This Row],[PRODUCT]]="I/F","I/F",IF(LEFT(PUMPING[[#This Row],[BATCH]],2)="MR","MR",IF(LEFT(PUMPING[[#This Row],[BATCH]],2)="PR","PR",IF(LEFT(PUMPING[[#This Row],[BATCH]],2)="DT","DT","Others"))))</f>
        <v>MR</v>
      </c>
    </row>
    <row r="374" spans="1:13" x14ac:dyDescent="0.25">
      <c r="A374">
        <v>1</v>
      </c>
      <c r="B374" s="1">
        <v>42160</v>
      </c>
      <c r="C374" t="s">
        <v>20</v>
      </c>
      <c r="D374" t="s">
        <v>245</v>
      </c>
      <c r="E374">
        <v>35</v>
      </c>
      <c r="F374">
        <v>3920</v>
      </c>
      <c r="H374" t="str">
        <f t="shared" si="10"/>
        <v>A1</v>
      </c>
      <c r="I374" t="s">
        <v>143</v>
      </c>
      <c r="J374" s="32">
        <f t="shared" si="9"/>
        <v>6</v>
      </c>
      <c r="K374" s="32">
        <f>IF(PUMPING[[#This Row],[MONTH]]&gt;3,YEAR(PUMPING[[#This Row],[DATE]]),YEAR(PUMPING[[#This Row],[DATE]])-1)</f>
        <v>2015</v>
      </c>
      <c r="L374" s="32" t="str">
        <f>IF(PUMPING[[#This Row],[MONTH]]&lt;4,"Q4",IF(PUMPING[[#This Row],[MONTH]]&lt;7,"Q1",IF(PUMPING[[#This Row],[MONTH]]&lt;10,"Q2",IF(PUMPING[[#This Row],[MONTH]]&lt;13,"Q3","Q4"))))</f>
        <v>Q1</v>
      </c>
      <c r="M374" s="32" t="str">
        <f>IF(PUMPING[[#This Row],[PRODUCT]]="I/F","I/F",IF(LEFT(PUMPING[[#This Row],[BATCH]],2)="MR","MR",IF(LEFT(PUMPING[[#This Row],[BATCH]],2)="PR","PR",IF(LEFT(PUMPING[[#This Row],[BATCH]],2)="DT","DT","Others"))))</f>
        <v>PR</v>
      </c>
    </row>
    <row r="375" spans="1:13" x14ac:dyDescent="0.25">
      <c r="A375">
        <v>1</v>
      </c>
      <c r="B375" s="1">
        <v>42161</v>
      </c>
      <c r="C375" t="s">
        <v>6</v>
      </c>
      <c r="D375" t="s">
        <v>249</v>
      </c>
      <c r="E375">
        <v>401</v>
      </c>
      <c r="F375">
        <v>293</v>
      </c>
      <c r="H375" t="str">
        <f t="shared" si="10"/>
        <v>0S</v>
      </c>
      <c r="I375" t="s">
        <v>146</v>
      </c>
      <c r="J375" s="32">
        <f t="shared" si="9"/>
        <v>6</v>
      </c>
      <c r="K375" s="32">
        <f>IF(PUMPING[[#This Row],[MONTH]]&gt;3,YEAR(PUMPING[[#This Row],[DATE]]),YEAR(PUMPING[[#This Row],[DATE]])-1)</f>
        <v>2015</v>
      </c>
      <c r="L375" s="32" t="str">
        <f>IF(PUMPING[[#This Row],[MONTH]]&lt;4,"Q4",IF(PUMPING[[#This Row],[MONTH]]&lt;7,"Q1",IF(PUMPING[[#This Row],[MONTH]]&lt;10,"Q2",IF(PUMPING[[#This Row],[MONTH]]&lt;13,"Q3","Q4"))))</f>
        <v>Q1</v>
      </c>
      <c r="M375" s="32" t="str">
        <f>IF(PUMPING[[#This Row],[PRODUCT]]="I/F","I/F",IF(LEFT(PUMPING[[#This Row],[BATCH]],2)="MR","MR",IF(LEFT(PUMPING[[#This Row],[BATCH]],2)="PR","PR",IF(LEFT(PUMPING[[#This Row],[BATCH]],2)="DT","DT","Others"))))</f>
        <v>MR</v>
      </c>
    </row>
    <row r="376" spans="1:13" x14ac:dyDescent="0.25">
      <c r="A376">
        <v>2</v>
      </c>
      <c r="B376" s="1">
        <v>42161</v>
      </c>
      <c r="C376" t="s">
        <v>6</v>
      </c>
      <c r="D376" t="s">
        <v>250</v>
      </c>
      <c r="E376">
        <v>404</v>
      </c>
      <c r="F376">
        <v>1253</v>
      </c>
      <c r="H376" t="str">
        <f t="shared" si="10"/>
        <v>0S</v>
      </c>
      <c r="I376" t="s">
        <v>146</v>
      </c>
      <c r="J376" s="32">
        <f t="shared" si="9"/>
        <v>6</v>
      </c>
      <c r="K376" s="32">
        <f>IF(PUMPING[[#This Row],[MONTH]]&gt;3,YEAR(PUMPING[[#This Row],[DATE]]),YEAR(PUMPING[[#This Row],[DATE]])-1)</f>
        <v>2015</v>
      </c>
      <c r="L376" s="32" t="str">
        <f>IF(PUMPING[[#This Row],[MONTH]]&lt;4,"Q4",IF(PUMPING[[#This Row],[MONTH]]&lt;7,"Q1",IF(PUMPING[[#This Row],[MONTH]]&lt;10,"Q2",IF(PUMPING[[#This Row],[MONTH]]&lt;13,"Q3","Q4"))))</f>
        <v>Q1</v>
      </c>
      <c r="M376" s="32" t="str">
        <f>IF(PUMPING[[#This Row],[PRODUCT]]="I/F","I/F",IF(LEFT(PUMPING[[#This Row],[BATCH]],2)="MR","MR",IF(LEFT(PUMPING[[#This Row],[BATCH]],2)="PR","PR",IF(LEFT(PUMPING[[#This Row],[BATCH]],2)="DT","DT","Others"))))</f>
        <v>MR</v>
      </c>
    </row>
    <row r="377" spans="1:13" x14ac:dyDescent="0.25">
      <c r="A377">
        <v>3</v>
      </c>
      <c r="B377" s="1">
        <v>42161</v>
      </c>
      <c r="C377" t="s">
        <v>6</v>
      </c>
      <c r="D377" t="s">
        <v>251</v>
      </c>
      <c r="E377">
        <v>303</v>
      </c>
      <c r="F377">
        <v>3714</v>
      </c>
      <c r="H377" t="str">
        <f t="shared" si="10"/>
        <v>A1</v>
      </c>
      <c r="I377" t="s">
        <v>143</v>
      </c>
      <c r="J377" s="32">
        <f t="shared" si="9"/>
        <v>6</v>
      </c>
      <c r="K377" s="32">
        <f>IF(PUMPING[[#This Row],[MONTH]]&gt;3,YEAR(PUMPING[[#This Row],[DATE]]),YEAR(PUMPING[[#This Row],[DATE]])-1)</f>
        <v>2015</v>
      </c>
      <c r="L377" s="32" t="str">
        <f>IF(PUMPING[[#This Row],[MONTH]]&lt;4,"Q4",IF(PUMPING[[#This Row],[MONTH]]&lt;7,"Q1",IF(PUMPING[[#This Row],[MONTH]]&lt;10,"Q2",IF(PUMPING[[#This Row],[MONTH]]&lt;13,"Q3","Q4"))))</f>
        <v>Q1</v>
      </c>
      <c r="M377" s="32" t="str">
        <f>IF(PUMPING[[#This Row],[PRODUCT]]="I/F","I/F",IF(LEFT(PUMPING[[#This Row],[BATCH]],2)="MR","MR",IF(LEFT(PUMPING[[#This Row],[BATCH]],2)="PR","PR",IF(LEFT(PUMPING[[#This Row],[BATCH]],2)="DT","DT","Others"))))</f>
        <v>MR</v>
      </c>
    </row>
    <row r="378" spans="1:13" x14ac:dyDescent="0.25">
      <c r="A378">
        <v>4</v>
      </c>
      <c r="B378" s="1">
        <v>42161</v>
      </c>
      <c r="C378" t="s">
        <v>6</v>
      </c>
      <c r="D378" t="s">
        <v>252</v>
      </c>
      <c r="E378">
        <v>405</v>
      </c>
      <c r="F378">
        <v>5937</v>
      </c>
      <c r="H378" t="str">
        <f t="shared" si="10"/>
        <v>A1</v>
      </c>
      <c r="I378" t="s">
        <v>143</v>
      </c>
      <c r="J378" s="32">
        <f t="shared" si="9"/>
        <v>6</v>
      </c>
      <c r="K378" s="32">
        <f>IF(PUMPING[[#This Row],[MONTH]]&gt;3,YEAR(PUMPING[[#This Row],[DATE]]),YEAR(PUMPING[[#This Row],[DATE]])-1)</f>
        <v>2015</v>
      </c>
      <c r="L378" s="32" t="str">
        <f>IF(PUMPING[[#This Row],[MONTH]]&lt;4,"Q4",IF(PUMPING[[#This Row],[MONTH]]&lt;7,"Q1",IF(PUMPING[[#This Row],[MONTH]]&lt;10,"Q2",IF(PUMPING[[#This Row],[MONTH]]&lt;13,"Q3","Q4"))))</f>
        <v>Q1</v>
      </c>
      <c r="M378" s="32" t="str">
        <f>IF(PUMPING[[#This Row],[PRODUCT]]="I/F","I/F",IF(LEFT(PUMPING[[#This Row],[BATCH]],2)="MR","MR",IF(LEFT(PUMPING[[#This Row],[BATCH]],2)="PR","PR",IF(LEFT(PUMPING[[#This Row],[BATCH]],2)="DT","DT","Others"))))</f>
        <v>MR</v>
      </c>
    </row>
    <row r="379" spans="1:13" x14ac:dyDescent="0.25">
      <c r="A379">
        <v>1</v>
      </c>
      <c r="B379" s="1">
        <v>42161</v>
      </c>
      <c r="C379" t="s">
        <v>20</v>
      </c>
      <c r="D379" t="s">
        <v>253</v>
      </c>
      <c r="E379">
        <v>34</v>
      </c>
      <c r="F379">
        <v>450</v>
      </c>
      <c r="H379" t="str">
        <f t="shared" si="10"/>
        <v>A1</v>
      </c>
      <c r="I379" t="s">
        <v>143</v>
      </c>
      <c r="J379" s="32">
        <f t="shared" si="9"/>
        <v>6</v>
      </c>
      <c r="K379" s="32">
        <f>IF(PUMPING[[#This Row],[MONTH]]&gt;3,YEAR(PUMPING[[#This Row],[DATE]]),YEAR(PUMPING[[#This Row],[DATE]])-1)</f>
        <v>2015</v>
      </c>
      <c r="L379" s="32" t="str">
        <f>IF(PUMPING[[#This Row],[MONTH]]&lt;4,"Q4",IF(PUMPING[[#This Row],[MONTH]]&lt;7,"Q1",IF(PUMPING[[#This Row],[MONTH]]&lt;10,"Q2",IF(PUMPING[[#This Row],[MONTH]]&lt;13,"Q3","Q4"))))</f>
        <v>Q1</v>
      </c>
      <c r="M379" s="32" t="str">
        <f>IF(PUMPING[[#This Row],[PRODUCT]]="I/F","I/F",IF(LEFT(PUMPING[[#This Row],[BATCH]],2)="MR","MR",IF(LEFT(PUMPING[[#This Row],[BATCH]],2)="PR","PR",IF(LEFT(PUMPING[[#This Row],[BATCH]],2)="DT","DT","Others"))))</f>
        <v>PR</v>
      </c>
    </row>
    <row r="380" spans="1:13" x14ac:dyDescent="0.25">
      <c r="A380">
        <v>2</v>
      </c>
      <c r="B380" s="1">
        <v>42161</v>
      </c>
      <c r="C380" t="s">
        <v>20</v>
      </c>
      <c r="D380" t="s">
        <v>254</v>
      </c>
      <c r="E380">
        <v>34</v>
      </c>
      <c r="F380">
        <v>4183</v>
      </c>
      <c r="H380" t="str">
        <f t="shared" si="10"/>
        <v>A1</v>
      </c>
      <c r="I380" t="s">
        <v>143</v>
      </c>
      <c r="J380" s="32">
        <f t="shared" si="9"/>
        <v>6</v>
      </c>
      <c r="K380" s="32">
        <f>IF(PUMPING[[#This Row],[MONTH]]&gt;3,YEAR(PUMPING[[#This Row],[DATE]]),YEAR(PUMPING[[#This Row],[DATE]])-1)</f>
        <v>2015</v>
      </c>
      <c r="L380" s="32" t="str">
        <f>IF(PUMPING[[#This Row],[MONTH]]&lt;4,"Q4",IF(PUMPING[[#This Row],[MONTH]]&lt;7,"Q1",IF(PUMPING[[#This Row],[MONTH]]&lt;10,"Q2",IF(PUMPING[[#This Row],[MONTH]]&lt;13,"Q3","Q4"))))</f>
        <v>Q1</v>
      </c>
      <c r="M380" s="32" t="str">
        <f>IF(PUMPING[[#This Row],[PRODUCT]]="I/F","I/F",IF(LEFT(PUMPING[[#This Row],[BATCH]],2)="MR","MR",IF(LEFT(PUMPING[[#This Row],[BATCH]],2)="PR","PR",IF(LEFT(PUMPING[[#This Row],[BATCH]],2)="DT","DT","Others"))))</f>
        <v>PR</v>
      </c>
    </row>
    <row r="381" spans="1:13" x14ac:dyDescent="0.25">
      <c r="A381">
        <v>1</v>
      </c>
      <c r="B381" s="1">
        <v>42161</v>
      </c>
      <c r="C381" t="s">
        <v>8</v>
      </c>
      <c r="D381" t="s">
        <v>248</v>
      </c>
      <c r="E381" t="s">
        <v>58</v>
      </c>
      <c r="F381">
        <v>749</v>
      </c>
      <c r="H381" t="str">
        <f t="shared" si="10"/>
        <v>PN</v>
      </c>
      <c r="I381" t="s">
        <v>149</v>
      </c>
      <c r="J381" s="32">
        <f t="shared" si="9"/>
        <v>6</v>
      </c>
      <c r="K381" s="32">
        <f>IF(PUMPING[[#This Row],[MONTH]]&gt;3,YEAR(PUMPING[[#This Row],[DATE]]),YEAR(PUMPING[[#This Row],[DATE]])-1)</f>
        <v>2015</v>
      </c>
      <c r="L381" s="32" t="str">
        <f>IF(PUMPING[[#This Row],[MONTH]]&lt;4,"Q4",IF(PUMPING[[#This Row],[MONTH]]&lt;7,"Q1",IF(PUMPING[[#This Row],[MONTH]]&lt;10,"Q2",IF(PUMPING[[#This Row],[MONTH]]&lt;13,"Q3","Q4"))))</f>
        <v>Q1</v>
      </c>
      <c r="M381" s="32" t="str">
        <f>IF(PUMPING[[#This Row],[PRODUCT]]="I/F","I/F",IF(LEFT(PUMPING[[#This Row],[BATCH]],2)="MR","MR",IF(LEFT(PUMPING[[#This Row],[BATCH]],2)="PR","PR",IF(LEFT(PUMPING[[#This Row],[BATCH]],2)="DT","DT","Others"))))</f>
        <v>MR</v>
      </c>
    </row>
    <row r="382" spans="1:13" x14ac:dyDescent="0.25">
      <c r="A382">
        <v>1</v>
      </c>
      <c r="B382" s="1">
        <v>42162</v>
      </c>
      <c r="C382" t="s">
        <v>6</v>
      </c>
      <c r="D382" t="s">
        <v>252</v>
      </c>
      <c r="E382">
        <v>405</v>
      </c>
      <c r="F382">
        <v>1185</v>
      </c>
      <c r="H382" t="str">
        <f t="shared" si="10"/>
        <v>A1</v>
      </c>
      <c r="I382" t="s">
        <v>143</v>
      </c>
      <c r="J382" s="32">
        <f t="shared" si="9"/>
        <v>6</v>
      </c>
      <c r="K382" s="32">
        <f>IF(PUMPING[[#This Row],[MONTH]]&gt;3,YEAR(PUMPING[[#This Row],[DATE]]),YEAR(PUMPING[[#This Row],[DATE]])-1)</f>
        <v>2015</v>
      </c>
      <c r="L382" s="32" t="str">
        <f>IF(PUMPING[[#This Row],[MONTH]]&lt;4,"Q4",IF(PUMPING[[#This Row],[MONTH]]&lt;7,"Q1",IF(PUMPING[[#This Row],[MONTH]]&lt;10,"Q2",IF(PUMPING[[#This Row],[MONTH]]&lt;13,"Q3","Q4"))))</f>
        <v>Q1</v>
      </c>
      <c r="M382" s="32" t="str">
        <f>IF(PUMPING[[#This Row],[PRODUCT]]="I/F","I/F",IF(LEFT(PUMPING[[#This Row],[BATCH]],2)="MR","MR",IF(LEFT(PUMPING[[#This Row],[BATCH]],2)="PR","PR",IF(LEFT(PUMPING[[#This Row],[BATCH]],2)="DT","DT","Others"))))</f>
        <v>MR</v>
      </c>
    </row>
    <row r="383" spans="1:13" x14ac:dyDescent="0.25">
      <c r="A383">
        <v>2</v>
      </c>
      <c r="B383" s="1">
        <v>42162</v>
      </c>
      <c r="C383" t="s">
        <v>6</v>
      </c>
      <c r="D383" t="s">
        <v>255</v>
      </c>
      <c r="E383">
        <v>404</v>
      </c>
      <c r="F383">
        <v>500</v>
      </c>
      <c r="H383" t="str">
        <f t="shared" si="10"/>
        <v>0S</v>
      </c>
      <c r="I383" t="s">
        <v>146</v>
      </c>
      <c r="J383" s="32">
        <f t="shared" si="9"/>
        <v>6</v>
      </c>
      <c r="K383" s="32">
        <f>IF(PUMPING[[#This Row],[MONTH]]&gt;3,YEAR(PUMPING[[#This Row],[DATE]]),YEAR(PUMPING[[#This Row],[DATE]])-1)</f>
        <v>2015</v>
      </c>
      <c r="L383" s="32" t="str">
        <f>IF(PUMPING[[#This Row],[MONTH]]&lt;4,"Q4",IF(PUMPING[[#This Row],[MONTH]]&lt;7,"Q1",IF(PUMPING[[#This Row],[MONTH]]&lt;10,"Q2",IF(PUMPING[[#This Row],[MONTH]]&lt;13,"Q3","Q4"))))</f>
        <v>Q1</v>
      </c>
      <c r="M383" s="32" t="str">
        <f>IF(PUMPING[[#This Row],[PRODUCT]]="I/F","I/F",IF(LEFT(PUMPING[[#This Row],[BATCH]],2)="MR","MR",IF(LEFT(PUMPING[[#This Row],[BATCH]],2)="PR","PR",IF(LEFT(PUMPING[[#This Row],[BATCH]],2)="DT","DT","Others"))))</f>
        <v>MR</v>
      </c>
    </row>
    <row r="384" spans="1:13" x14ac:dyDescent="0.25">
      <c r="A384">
        <v>3</v>
      </c>
      <c r="B384" s="1">
        <v>42162</v>
      </c>
      <c r="C384" t="s">
        <v>6</v>
      </c>
      <c r="D384" t="s">
        <v>256</v>
      </c>
      <c r="E384">
        <v>351</v>
      </c>
      <c r="F384">
        <v>150</v>
      </c>
      <c r="H384" t="str">
        <f t="shared" si="10"/>
        <v>PC</v>
      </c>
      <c r="I384" t="s">
        <v>146</v>
      </c>
      <c r="J384" s="32">
        <f t="shared" si="9"/>
        <v>6</v>
      </c>
      <c r="K384" s="32">
        <f>IF(PUMPING[[#This Row],[MONTH]]&gt;3,YEAR(PUMPING[[#This Row],[DATE]]),YEAR(PUMPING[[#This Row],[DATE]])-1)</f>
        <v>2015</v>
      </c>
      <c r="L384" s="32" t="str">
        <f>IF(PUMPING[[#This Row],[MONTH]]&lt;4,"Q4",IF(PUMPING[[#This Row],[MONTH]]&lt;7,"Q1",IF(PUMPING[[#This Row],[MONTH]]&lt;10,"Q2",IF(PUMPING[[#This Row],[MONTH]]&lt;13,"Q3","Q4"))))</f>
        <v>Q1</v>
      </c>
      <c r="M384" s="32" t="str">
        <f>IF(PUMPING[[#This Row],[PRODUCT]]="I/F","I/F",IF(LEFT(PUMPING[[#This Row],[BATCH]],2)="MR","MR",IF(LEFT(PUMPING[[#This Row],[BATCH]],2)="PR","PR",IF(LEFT(PUMPING[[#This Row],[BATCH]],2)="DT","DT","Others"))))</f>
        <v>MR</v>
      </c>
    </row>
    <row r="385" spans="1:13" x14ac:dyDescent="0.25">
      <c r="A385">
        <v>4</v>
      </c>
      <c r="B385" s="1">
        <v>42162</v>
      </c>
      <c r="C385" t="s">
        <v>6</v>
      </c>
      <c r="D385" t="s">
        <v>257</v>
      </c>
      <c r="E385">
        <v>507</v>
      </c>
      <c r="F385">
        <v>3085</v>
      </c>
      <c r="H385" t="str">
        <f t="shared" si="10"/>
        <v>4H</v>
      </c>
      <c r="I385" t="s">
        <v>1530</v>
      </c>
      <c r="J385" s="32">
        <f t="shared" si="9"/>
        <v>6</v>
      </c>
      <c r="K385" s="32">
        <f>IF(PUMPING[[#This Row],[MONTH]]&gt;3,YEAR(PUMPING[[#This Row],[DATE]]),YEAR(PUMPING[[#This Row],[DATE]])-1)</f>
        <v>2015</v>
      </c>
      <c r="L385" s="32" t="str">
        <f>IF(PUMPING[[#This Row],[MONTH]]&lt;4,"Q4",IF(PUMPING[[#This Row],[MONTH]]&lt;7,"Q1",IF(PUMPING[[#This Row],[MONTH]]&lt;10,"Q2",IF(PUMPING[[#This Row],[MONTH]]&lt;13,"Q3","Q4"))))</f>
        <v>Q1</v>
      </c>
      <c r="M385" s="32" t="str">
        <f>IF(PUMPING[[#This Row],[PRODUCT]]="I/F","I/F",IF(LEFT(PUMPING[[#This Row],[BATCH]],2)="MR","MR",IF(LEFT(PUMPING[[#This Row],[BATCH]],2)="PR","PR",IF(LEFT(PUMPING[[#This Row],[BATCH]],2)="DT","DT","Others"))))</f>
        <v>MR</v>
      </c>
    </row>
    <row r="386" spans="1:13" x14ac:dyDescent="0.25">
      <c r="A386">
        <v>5</v>
      </c>
      <c r="B386" s="1">
        <v>42162</v>
      </c>
      <c r="C386" t="s">
        <v>6</v>
      </c>
      <c r="D386" t="s">
        <v>258</v>
      </c>
      <c r="E386">
        <v>502</v>
      </c>
      <c r="F386">
        <v>2018</v>
      </c>
      <c r="H386" t="str">
        <f t="shared" si="10"/>
        <v>4H</v>
      </c>
      <c r="I386" t="s">
        <v>1530</v>
      </c>
      <c r="J386" s="32">
        <f t="shared" ref="J386:J441" si="11">MONTH(B386)</f>
        <v>6</v>
      </c>
      <c r="K386" s="32">
        <f>IF(PUMPING[[#This Row],[MONTH]]&gt;3,YEAR(PUMPING[[#This Row],[DATE]]),YEAR(PUMPING[[#This Row],[DATE]])-1)</f>
        <v>2015</v>
      </c>
      <c r="L386" s="32" t="str">
        <f>IF(PUMPING[[#This Row],[MONTH]]&lt;4,"Q4",IF(PUMPING[[#This Row],[MONTH]]&lt;7,"Q1",IF(PUMPING[[#This Row],[MONTH]]&lt;10,"Q2",IF(PUMPING[[#This Row],[MONTH]]&lt;13,"Q3","Q4"))))</f>
        <v>Q1</v>
      </c>
      <c r="M386" s="32" t="str">
        <f>IF(PUMPING[[#This Row],[PRODUCT]]="I/F","I/F",IF(LEFT(PUMPING[[#This Row],[BATCH]],2)="MR","MR",IF(LEFT(PUMPING[[#This Row],[BATCH]],2)="PR","PR",IF(LEFT(PUMPING[[#This Row],[BATCH]],2)="DT","DT","Others"))))</f>
        <v>MR</v>
      </c>
    </row>
    <row r="387" spans="1:13" x14ac:dyDescent="0.25">
      <c r="A387">
        <v>1</v>
      </c>
      <c r="B387" s="1">
        <v>42162</v>
      </c>
      <c r="C387" t="s">
        <v>20</v>
      </c>
      <c r="D387" t="s">
        <v>254</v>
      </c>
      <c r="E387">
        <v>34</v>
      </c>
      <c r="F387">
        <v>5593</v>
      </c>
      <c r="H387" t="str">
        <f t="shared" si="10"/>
        <v>A1</v>
      </c>
      <c r="I387" t="s">
        <v>143</v>
      </c>
      <c r="J387" s="32">
        <f t="shared" si="11"/>
        <v>6</v>
      </c>
      <c r="K387" s="32">
        <f>IF(PUMPING[[#This Row],[MONTH]]&gt;3,YEAR(PUMPING[[#This Row],[DATE]]),YEAR(PUMPING[[#This Row],[DATE]])-1)</f>
        <v>2015</v>
      </c>
      <c r="L387" s="32" t="str">
        <f>IF(PUMPING[[#This Row],[MONTH]]&lt;4,"Q4",IF(PUMPING[[#This Row],[MONTH]]&lt;7,"Q1",IF(PUMPING[[#This Row],[MONTH]]&lt;10,"Q2",IF(PUMPING[[#This Row],[MONTH]]&lt;13,"Q3","Q4"))))</f>
        <v>Q1</v>
      </c>
      <c r="M387" s="32" t="str">
        <f>IF(PUMPING[[#This Row],[PRODUCT]]="I/F","I/F",IF(LEFT(PUMPING[[#This Row],[BATCH]],2)="MR","MR",IF(LEFT(PUMPING[[#This Row],[BATCH]],2)="PR","PR",IF(LEFT(PUMPING[[#This Row],[BATCH]],2)="DT","DT","Others"))))</f>
        <v>PR</v>
      </c>
    </row>
    <row r="388" spans="1:13" x14ac:dyDescent="0.25">
      <c r="A388">
        <v>1</v>
      </c>
      <c r="B388" s="1">
        <v>42162</v>
      </c>
      <c r="C388" t="s">
        <v>8</v>
      </c>
      <c r="D388" t="s">
        <v>248</v>
      </c>
      <c r="E388" t="s">
        <v>58</v>
      </c>
      <c r="F388">
        <v>2822</v>
      </c>
      <c r="H388" t="str">
        <f t="shared" si="10"/>
        <v>PN</v>
      </c>
      <c r="I388" t="s">
        <v>149</v>
      </c>
      <c r="J388" s="32">
        <f t="shared" si="11"/>
        <v>6</v>
      </c>
      <c r="K388" s="32">
        <f>IF(PUMPING[[#This Row],[MONTH]]&gt;3,YEAR(PUMPING[[#This Row],[DATE]]),YEAR(PUMPING[[#This Row],[DATE]])-1)</f>
        <v>2015</v>
      </c>
      <c r="L388" s="32" t="str">
        <f>IF(PUMPING[[#This Row],[MONTH]]&lt;4,"Q4",IF(PUMPING[[#This Row],[MONTH]]&lt;7,"Q1",IF(PUMPING[[#This Row],[MONTH]]&lt;10,"Q2",IF(PUMPING[[#This Row],[MONTH]]&lt;13,"Q3","Q4"))))</f>
        <v>Q1</v>
      </c>
      <c r="M388" s="32" t="str">
        <f>IF(PUMPING[[#This Row],[PRODUCT]]="I/F","I/F",IF(LEFT(PUMPING[[#This Row],[BATCH]],2)="MR","MR",IF(LEFT(PUMPING[[#This Row],[BATCH]],2)="PR","PR",IF(LEFT(PUMPING[[#This Row],[BATCH]],2)="DT","DT","Others"))))</f>
        <v>MR</v>
      </c>
    </row>
    <row r="389" spans="1:13" x14ac:dyDescent="0.25">
      <c r="A389">
        <v>1</v>
      </c>
      <c r="B389" s="1">
        <v>42163</v>
      </c>
      <c r="C389" t="s">
        <v>6</v>
      </c>
      <c r="D389" t="s">
        <v>258</v>
      </c>
      <c r="E389">
        <v>502</v>
      </c>
      <c r="F389">
        <v>10325</v>
      </c>
      <c r="H389" t="str">
        <f t="shared" si="10"/>
        <v>4H</v>
      </c>
      <c r="I389" t="s">
        <v>1530</v>
      </c>
      <c r="J389" s="32">
        <f t="shared" si="11"/>
        <v>6</v>
      </c>
      <c r="K389" s="32">
        <f>IF(PUMPING[[#This Row],[MONTH]]&gt;3,YEAR(PUMPING[[#This Row],[DATE]]),YEAR(PUMPING[[#This Row],[DATE]])-1)</f>
        <v>2015</v>
      </c>
      <c r="L389" s="32" t="str">
        <f>IF(PUMPING[[#This Row],[MONTH]]&lt;4,"Q4",IF(PUMPING[[#This Row],[MONTH]]&lt;7,"Q1",IF(PUMPING[[#This Row],[MONTH]]&lt;10,"Q2",IF(PUMPING[[#This Row],[MONTH]]&lt;13,"Q3","Q4"))))</f>
        <v>Q1</v>
      </c>
      <c r="M389" s="32" t="str">
        <f>IF(PUMPING[[#This Row],[PRODUCT]]="I/F","I/F",IF(LEFT(PUMPING[[#This Row],[BATCH]],2)="MR","MR",IF(LEFT(PUMPING[[#This Row],[BATCH]],2)="PR","PR",IF(LEFT(PUMPING[[#This Row],[BATCH]],2)="DT","DT","Others"))))</f>
        <v>MR</v>
      </c>
    </row>
    <row r="390" spans="1:13" x14ac:dyDescent="0.25">
      <c r="A390">
        <v>2</v>
      </c>
      <c r="B390" s="1">
        <v>42163</v>
      </c>
      <c r="C390" t="s">
        <v>6</v>
      </c>
      <c r="D390" t="s">
        <v>259</v>
      </c>
      <c r="E390">
        <v>507</v>
      </c>
      <c r="F390">
        <v>103</v>
      </c>
      <c r="H390" t="str">
        <f t="shared" si="10"/>
        <v>4H</v>
      </c>
      <c r="I390" t="s">
        <v>1530</v>
      </c>
      <c r="J390" s="32">
        <f t="shared" si="11"/>
        <v>6</v>
      </c>
      <c r="K390" s="32">
        <f>IF(PUMPING[[#This Row],[MONTH]]&gt;3,YEAR(PUMPING[[#This Row],[DATE]]),YEAR(PUMPING[[#This Row],[DATE]])-1)</f>
        <v>2015</v>
      </c>
      <c r="L390" s="32" t="str">
        <f>IF(PUMPING[[#This Row],[MONTH]]&lt;4,"Q4",IF(PUMPING[[#This Row],[MONTH]]&lt;7,"Q1",IF(PUMPING[[#This Row],[MONTH]]&lt;10,"Q2",IF(PUMPING[[#This Row],[MONTH]]&lt;13,"Q3","Q4"))))</f>
        <v>Q1</v>
      </c>
      <c r="M390" s="32" t="str">
        <f>IF(PUMPING[[#This Row],[PRODUCT]]="I/F","I/F",IF(LEFT(PUMPING[[#This Row],[BATCH]],2)="MR","MR",IF(LEFT(PUMPING[[#This Row],[BATCH]],2)="PR","PR",IF(LEFT(PUMPING[[#This Row],[BATCH]],2)="DT","DT","Others"))))</f>
        <v>MR</v>
      </c>
    </row>
    <row r="391" spans="1:13" x14ac:dyDescent="0.25">
      <c r="A391">
        <v>1</v>
      </c>
      <c r="B391" s="1">
        <v>42164</v>
      </c>
      <c r="C391" t="s">
        <v>6</v>
      </c>
      <c r="D391" t="s">
        <v>259</v>
      </c>
      <c r="E391">
        <v>507</v>
      </c>
      <c r="F391">
        <v>1434</v>
      </c>
      <c r="H391" t="str">
        <f t="shared" si="10"/>
        <v>4H</v>
      </c>
      <c r="I391" t="s">
        <v>1530</v>
      </c>
      <c r="J391" s="32">
        <f t="shared" si="11"/>
        <v>6</v>
      </c>
      <c r="K391" s="32">
        <f>IF(PUMPING[[#This Row],[MONTH]]&gt;3,YEAR(PUMPING[[#This Row],[DATE]]),YEAR(PUMPING[[#This Row],[DATE]])-1)</f>
        <v>2015</v>
      </c>
      <c r="L391" s="32" t="str">
        <f>IF(PUMPING[[#This Row],[MONTH]]&lt;4,"Q4",IF(PUMPING[[#This Row],[MONTH]]&lt;7,"Q1",IF(PUMPING[[#This Row],[MONTH]]&lt;10,"Q2",IF(PUMPING[[#This Row],[MONTH]]&lt;13,"Q3","Q4"))))</f>
        <v>Q1</v>
      </c>
      <c r="M391" s="32" t="str">
        <f>IF(PUMPING[[#This Row],[PRODUCT]]="I/F","I/F",IF(LEFT(PUMPING[[#This Row],[BATCH]],2)="MR","MR",IF(LEFT(PUMPING[[#This Row],[BATCH]],2)="PR","PR",IF(LEFT(PUMPING[[#This Row],[BATCH]],2)="DT","DT","Others"))))</f>
        <v>MR</v>
      </c>
    </row>
    <row r="392" spans="1:13" x14ac:dyDescent="0.25">
      <c r="A392">
        <v>2</v>
      </c>
      <c r="B392" s="1">
        <v>42164</v>
      </c>
      <c r="C392" t="s">
        <v>6</v>
      </c>
      <c r="D392" t="s">
        <v>260</v>
      </c>
      <c r="E392">
        <v>505</v>
      </c>
      <c r="F392">
        <v>922</v>
      </c>
      <c r="H392" t="str">
        <f t="shared" si="10"/>
        <v>4H</v>
      </c>
      <c r="I392" t="s">
        <v>1530</v>
      </c>
      <c r="J392" s="32">
        <f t="shared" si="11"/>
        <v>6</v>
      </c>
      <c r="K392" s="32">
        <f>IF(PUMPING[[#This Row],[MONTH]]&gt;3,YEAR(PUMPING[[#This Row],[DATE]]),YEAR(PUMPING[[#This Row],[DATE]])-1)</f>
        <v>2015</v>
      </c>
      <c r="L392" s="32" t="str">
        <f>IF(PUMPING[[#This Row],[MONTH]]&lt;4,"Q4",IF(PUMPING[[#This Row],[MONTH]]&lt;7,"Q1",IF(PUMPING[[#This Row],[MONTH]]&lt;10,"Q2",IF(PUMPING[[#This Row],[MONTH]]&lt;13,"Q3","Q4"))))</f>
        <v>Q1</v>
      </c>
      <c r="M392" s="32" t="str">
        <f>IF(PUMPING[[#This Row],[PRODUCT]]="I/F","I/F",IF(LEFT(PUMPING[[#This Row],[BATCH]],2)="MR","MR",IF(LEFT(PUMPING[[#This Row],[BATCH]],2)="PR","PR",IF(LEFT(PUMPING[[#This Row],[BATCH]],2)="DT","DT","Others"))))</f>
        <v>MR</v>
      </c>
    </row>
    <row r="393" spans="1:13" x14ac:dyDescent="0.25">
      <c r="A393">
        <v>1</v>
      </c>
      <c r="B393" s="1">
        <v>42164</v>
      </c>
      <c r="C393" t="s">
        <v>20</v>
      </c>
      <c r="D393" t="s">
        <v>261</v>
      </c>
      <c r="E393">
        <v>31</v>
      </c>
      <c r="F393">
        <v>450</v>
      </c>
      <c r="H393" t="str">
        <f t="shared" si="10"/>
        <v>A1</v>
      </c>
      <c r="I393" t="s">
        <v>143</v>
      </c>
      <c r="J393" s="32">
        <f t="shared" si="11"/>
        <v>6</v>
      </c>
      <c r="K393" s="32">
        <f>IF(PUMPING[[#This Row],[MONTH]]&gt;3,YEAR(PUMPING[[#This Row],[DATE]]),YEAR(PUMPING[[#This Row],[DATE]])-1)</f>
        <v>2015</v>
      </c>
      <c r="L393" s="32" t="str">
        <f>IF(PUMPING[[#This Row],[MONTH]]&lt;4,"Q4",IF(PUMPING[[#This Row],[MONTH]]&lt;7,"Q1",IF(PUMPING[[#This Row],[MONTH]]&lt;10,"Q2",IF(PUMPING[[#This Row],[MONTH]]&lt;13,"Q3","Q4"))))</f>
        <v>Q1</v>
      </c>
      <c r="M393" s="32" t="str">
        <f>IF(PUMPING[[#This Row],[PRODUCT]]="I/F","I/F",IF(LEFT(PUMPING[[#This Row],[BATCH]],2)="MR","MR",IF(LEFT(PUMPING[[#This Row],[BATCH]],2)="PR","PR",IF(LEFT(PUMPING[[#This Row],[BATCH]],2)="DT","DT","Others"))))</f>
        <v>PR</v>
      </c>
    </row>
    <row r="394" spans="1:13" x14ac:dyDescent="0.25">
      <c r="A394">
        <v>2</v>
      </c>
      <c r="B394" s="1">
        <v>42164</v>
      </c>
      <c r="C394" t="s">
        <v>20</v>
      </c>
      <c r="D394" t="s">
        <v>262</v>
      </c>
      <c r="E394">
        <v>31</v>
      </c>
      <c r="F394">
        <v>5408</v>
      </c>
      <c r="H394" t="str">
        <f t="shared" si="10"/>
        <v>A1</v>
      </c>
      <c r="I394" t="s">
        <v>143</v>
      </c>
      <c r="J394" s="32">
        <f t="shared" si="11"/>
        <v>6</v>
      </c>
      <c r="K394" s="32">
        <f>IF(PUMPING[[#This Row],[MONTH]]&gt;3,YEAR(PUMPING[[#This Row],[DATE]]),YEAR(PUMPING[[#This Row],[DATE]])-1)</f>
        <v>2015</v>
      </c>
      <c r="L394" s="32" t="str">
        <f>IF(PUMPING[[#This Row],[MONTH]]&lt;4,"Q4",IF(PUMPING[[#This Row],[MONTH]]&lt;7,"Q1",IF(PUMPING[[#This Row],[MONTH]]&lt;10,"Q2",IF(PUMPING[[#This Row],[MONTH]]&lt;13,"Q3","Q4"))))</f>
        <v>Q1</v>
      </c>
      <c r="M394" s="32" t="str">
        <f>IF(PUMPING[[#This Row],[PRODUCT]]="I/F","I/F",IF(LEFT(PUMPING[[#This Row],[BATCH]],2)="MR","MR",IF(LEFT(PUMPING[[#This Row],[BATCH]],2)="PR","PR",IF(LEFT(PUMPING[[#This Row],[BATCH]],2)="DT","DT","Others"))))</f>
        <v>PR</v>
      </c>
    </row>
    <row r="395" spans="1:13" x14ac:dyDescent="0.25">
      <c r="A395">
        <v>1</v>
      </c>
      <c r="B395" s="1">
        <v>42165</v>
      </c>
      <c r="C395" t="s">
        <v>20</v>
      </c>
      <c r="D395" t="s">
        <v>262</v>
      </c>
      <c r="E395">
        <v>31</v>
      </c>
      <c r="F395">
        <v>3739</v>
      </c>
      <c r="H395" t="str">
        <f t="shared" si="10"/>
        <v>A1</v>
      </c>
      <c r="I395" t="s">
        <v>143</v>
      </c>
      <c r="J395" s="32">
        <f t="shared" si="11"/>
        <v>6</v>
      </c>
      <c r="K395" s="32">
        <f>IF(PUMPING[[#This Row],[MONTH]]&gt;3,YEAR(PUMPING[[#This Row],[DATE]]),YEAR(PUMPING[[#This Row],[DATE]])-1)</f>
        <v>2015</v>
      </c>
      <c r="L395" s="32" t="str">
        <f>IF(PUMPING[[#This Row],[MONTH]]&lt;4,"Q4",IF(PUMPING[[#This Row],[MONTH]]&lt;7,"Q1",IF(PUMPING[[#This Row],[MONTH]]&lt;10,"Q2",IF(PUMPING[[#This Row],[MONTH]]&lt;13,"Q3","Q4"))))</f>
        <v>Q1</v>
      </c>
      <c r="M395" s="32" t="str">
        <f>IF(PUMPING[[#This Row],[PRODUCT]]="I/F","I/F",IF(LEFT(PUMPING[[#This Row],[BATCH]],2)="MR","MR",IF(LEFT(PUMPING[[#This Row],[BATCH]],2)="PR","PR",IF(LEFT(PUMPING[[#This Row],[BATCH]],2)="DT","DT","Others"))))</f>
        <v>PR</v>
      </c>
    </row>
    <row r="396" spans="1:13" x14ac:dyDescent="0.25">
      <c r="A396">
        <v>1</v>
      </c>
      <c r="B396" s="1">
        <v>42166</v>
      </c>
      <c r="C396" t="s">
        <v>6</v>
      </c>
      <c r="D396" t="s">
        <v>263</v>
      </c>
      <c r="E396">
        <v>651</v>
      </c>
      <c r="F396">
        <v>155</v>
      </c>
      <c r="H396" t="str">
        <f t="shared" si="10"/>
        <v>PC</v>
      </c>
      <c r="I396" t="s">
        <v>146</v>
      </c>
      <c r="J396" s="32">
        <f t="shared" si="11"/>
        <v>6</v>
      </c>
      <c r="K396" s="32">
        <f>IF(PUMPING[[#This Row],[MONTH]]&gt;3,YEAR(PUMPING[[#This Row],[DATE]]),YEAR(PUMPING[[#This Row],[DATE]])-1)</f>
        <v>2015</v>
      </c>
      <c r="L396" s="32" t="str">
        <f>IF(PUMPING[[#This Row],[MONTH]]&lt;4,"Q4",IF(PUMPING[[#This Row],[MONTH]]&lt;7,"Q1",IF(PUMPING[[#This Row],[MONTH]]&lt;10,"Q2",IF(PUMPING[[#This Row],[MONTH]]&lt;13,"Q3","Q4"))))</f>
        <v>Q1</v>
      </c>
      <c r="M396" s="32" t="str">
        <f>IF(PUMPING[[#This Row],[PRODUCT]]="I/F","I/F",IF(LEFT(PUMPING[[#This Row],[BATCH]],2)="MR","MR",IF(LEFT(PUMPING[[#This Row],[BATCH]],2)="PR","PR",IF(LEFT(PUMPING[[#This Row],[BATCH]],2)="DT","DT","Others"))))</f>
        <v>MR</v>
      </c>
    </row>
    <row r="397" spans="1:13" x14ac:dyDescent="0.25">
      <c r="A397">
        <v>2</v>
      </c>
      <c r="B397" s="1">
        <v>42166</v>
      </c>
      <c r="C397" t="s">
        <v>6</v>
      </c>
      <c r="D397" t="s">
        <v>264</v>
      </c>
      <c r="E397">
        <v>402</v>
      </c>
      <c r="F397">
        <v>2650</v>
      </c>
      <c r="H397" t="str">
        <f t="shared" si="10"/>
        <v>0S</v>
      </c>
      <c r="I397" t="s">
        <v>146</v>
      </c>
      <c r="J397" s="32">
        <f t="shared" si="11"/>
        <v>6</v>
      </c>
      <c r="K397" s="32">
        <f>IF(PUMPING[[#This Row],[MONTH]]&gt;3,YEAR(PUMPING[[#This Row],[DATE]]),YEAR(PUMPING[[#This Row],[DATE]])-1)</f>
        <v>2015</v>
      </c>
      <c r="L397" s="32" t="str">
        <f>IF(PUMPING[[#This Row],[MONTH]]&lt;4,"Q4",IF(PUMPING[[#This Row],[MONTH]]&lt;7,"Q1",IF(PUMPING[[#This Row],[MONTH]]&lt;10,"Q2",IF(PUMPING[[#This Row],[MONTH]]&lt;13,"Q3","Q4"))))</f>
        <v>Q1</v>
      </c>
      <c r="M397" s="32" t="str">
        <f>IF(PUMPING[[#This Row],[PRODUCT]]="I/F","I/F",IF(LEFT(PUMPING[[#This Row],[BATCH]],2)="MR","MR",IF(LEFT(PUMPING[[#This Row],[BATCH]],2)="PR","PR",IF(LEFT(PUMPING[[#This Row],[BATCH]],2)="DT","DT","Others"))))</f>
        <v>MR</v>
      </c>
    </row>
    <row r="398" spans="1:13" x14ac:dyDescent="0.25">
      <c r="A398">
        <v>3</v>
      </c>
      <c r="B398" s="1">
        <v>42166</v>
      </c>
      <c r="C398" t="s">
        <v>6</v>
      </c>
      <c r="D398" t="s">
        <v>265</v>
      </c>
      <c r="E398">
        <v>304</v>
      </c>
      <c r="F398">
        <v>1754</v>
      </c>
      <c r="H398" t="str">
        <f t="shared" si="10"/>
        <v>A1</v>
      </c>
      <c r="I398" t="s">
        <v>143</v>
      </c>
      <c r="J398" s="32">
        <f t="shared" si="11"/>
        <v>6</v>
      </c>
      <c r="K398" s="32">
        <f>IF(PUMPING[[#This Row],[MONTH]]&gt;3,YEAR(PUMPING[[#This Row],[DATE]]),YEAR(PUMPING[[#This Row],[DATE]])-1)</f>
        <v>2015</v>
      </c>
      <c r="L398" s="32" t="str">
        <f>IF(PUMPING[[#This Row],[MONTH]]&lt;4,"Q4",IF(PUMPING[[#This Row],[MONTH]]&lt;7,"Q1",IF(PUMPING[[#This Row],[MONTH]]&lt;10,"Q2",IF(PUMPING[[#This Row],[MONTH]]&lt;13,"Q3","Q4"))))</f>
        <v>Q1</v>
      </c>
      <c r="M398" s="32" t="str">
        <f>IF(PUMPING[[#This Row],[PRODUCT]]="I/F","I/F",IF(LEFT(PUMPING[[#This Row],[BATCH]],2)="MR","MR",IF(LEFT(PUMPING[[#This Row],[BATCH]],2)="PR","PR",IF(LEFT(PUMPING[[#This Row],[BATCH]],2)="DT","DT","Others"))))</f>
        <v>MR</v>
      </c>
    </row>
    <row r="399" spans="1:13" x14ac:dyDescent="0.25">
      <c r="A399">
        <v>1</v>
      </c>
      <c r="B399" s="1">
        <v>42167</v>
      </c>
      <c r="C399" t="s">
        <v>6</v>
      </c>
      <c r="D399" t="s">
        <v>265</v>
      </c>
      <c r="E399">
        <v>304</v>
      </c>
      <c r="F399">
        <v>225</v>
      </c>
      <c r="H399" t="str">
        <f t="shared" si="10"/>
        <v>A1</v>
      </c>
      <c r="I399" t="s">
        <v>143</v>
      </c>
      <c r="J399" s="32">
        <f t="shared" si="11"/>
        <v>6</v>
      </c>
      <c r="K399" s="32">
        <f>IF(PUMPING[[#This Row],[MONTH]]&gt;3,YEAR(PUMPING[[#This Row],[DATE]]),YEAR(PUMPING[[#This Row],[DATE]])-1)</f>
        <v>2015</v>
      </c>
      <c r="L399" s="32" t="str">
        <f>IF(PUMPING[[#This Row],[MONTH]]&lt;4,"Q4",IF(PUMPING[[#This Row],[MONTH]]&lt;7,"Q1",IF(PUMPING[[#This Row],[MONTH]]&lt;10,"Q2",IF(PUMPING[[#This Row],[MONTH]]&lt;13,"Q3","Q4"))))</f>
        <v>Q1</v>
      </c>
      <c r="M399" s="32" t="str">
        <f>IF(PUMPING[[#This Row],[PRODUCT]]="I/F","I/F",IF(LEFT(PUMPING[[#This Row],[BATCH]],2)="MR","MR",IF(LEFT(PUMPING[[#This Row],[BATCH]],2)="PR","PR",IF(LEFT(PUMPING[[#This Row],[BATCH]],2)="DT","DT","Others"))))</f>
        <v>MR</v>
      </c>
    </row>
    <row r="400" spans="1:13" x14ac:dyDescent="0.25">
      <c r="A400">
        <v>2</v>
      </c>
      <c r="B400" s="1">
        <v>42167</v>
      </c>
      <c r="C400" t="s">
        <v>6</v>
      </c>
      <c r="D400" t="s">
        <v>266</v>
      </c>
      <c r="E400">
        <v>301</v>
      </c>
      <c r="F400">
        <v>2904</v>
      </c>
      <c r="H400" t="str">
        <f t="shared" si="10"/>
        <v>A1</v>
      </c>
      <c r="I400" t="s">
        <v>143</v>
      </c>
      <c r="J400" s="32">
        <f t="shared" si="11"/>
        <v>6</v>
      </c>
      <c r="K400" s="32">
        <f>IF(PUMPING[[#This Row],[MONTH]]&gt;3,YEAR(PUMPING[[#This Row],[DATE]]),YEAR(PUMPING[[#This Row],[DATE]])-1)</f>
        <v>2015</v>
      </c>
      <c r="L400" s="32" t="str">
        <f>IF(PUMPING[[#This Row],[MONTH]]&lt;4,"Q4",IF(PUMPING[[#This Row],[MONTH]]&lt;7,"Q1",IF(PUMPING[[#This Row],[MONTH]]&lt;10,"Q2",IF(PUMPING[[#This Row],[MONTH]]&lt;13,"Q3","Q4"))))</f>
        <v>Q1</v>
      </c>
      <c r="M400" s="32" t="str">
        <f>IF(PUMPING[[#This Row],[PRODUCT]]="I/F","I/F",IF(LEFT(PUMPING[[#This Row],[BATCH]],2)="MR","MR",IF(LEFT(PUMPING[[#This Row],[BATCH]],2)="PR","PR",IF(LEFT(PUMPING[[#This Row],[BATCH]],2)="DT","DT","Others"))))</f>
        <v>MR</v>
      </c>
    </row>
    <row r="401" spans="1:13" x14ac:dyDescent="0.25">
      <c r="A401">
        <v>3</v>
      </c>
      <c r="B401" s="1">
        <v>42167</v>
      </c>
      <c r="C401" t="s">
        <v>6</v>
      </c>
      <c r="D401" t="s">
        <v>267</v>
      </c>
      <c r="E401">
        <v>304</v>
      </c>
      <c r="F401">
        <v>648</v>
      </c>
      <c r="H401" t="str">
        <f t="shared" si="10"/>
        <v>A1</v>
      </c>
      <c r="I401" t="s">
        <v>143</v>
      </c>
      <c r="J401" s="32">
        <f t="shared" si="11"/>
        <v>6</v>
      </c>
      <c r="K401" s="32">
        <f>IF(PUMPING[[#This Row],[MONTH]]&gt;3,YEAR(PUMPING[[#This Row],[DATE]]),YEAR(PUMPING[[#This Row],[DATE]])-1)</f>
        <v>2015</v>
      </c>
      <c r="L401" s="32" t="str">
        <f>IF(PUMPING[[#This Row],[MONTH]]&lt;4,"Q4",IF(PUMPING[[#This Row],[MONTH]]&lt;7,"Q1",IF(PUMPING[[#This Row],[MONTH]]&lt;10,"Q2",IF(PUMPING[[#This Row],[MONTH]]&lt;13,"Q3","Q4"))))</f>
        <v>Q1</v>
      </c>
      <c r="M401" s="32" t="str">
        <f>IF(PUMPING[[#This Row],[PRODUCT]]="I/F","I/F",IF(LEFT(PUMPING[[#This Row],[BATCH]],2)="MR","MR",IF(LEFT(PUMPING[[#This Row],[BATCH]],2)="PR","PR",IF(LEFT(PUMPING[[#This Row],[BATCH]],2)="DT","DT","Others"))))</f>
        <v>MR</v>
      </c>
    </row>
    <row r="402" spans="1:13" x14ac:dyDescent="0.25">
      <c r="A402">
        <v>4</v>
      </c>
      <c r="B402" s="1">
        <v>42167</v>
      </c>
      <c r="C402" t="s">
        <v>6</v>
      </c>
      <c r="D402" t="s">
        <v>268</v>
      </c>
      <c r="E402">
        <v>302</v>
      </c>
      <c r="F402">
        <v>5533</v>
      </c>
      <c r="H402" t="str">
        <f t="shared" si="10"/>
        <v>A1</v>
      </c>
      <c r="I402" t="s">
        <v>143</v>
      </c>
      <c r="J402" s="32">
        <f t="shared" si="11"/>
        <v>6</v>
      </c>
      <c r="K402" s="32">
        <f>IF(PUMPING[[#This Row],[MONTH]]&gt;3,YEAR(PUMPING[[#This Row],[DATE]]),YEAR(PUMPING[[#This Row],[DATE]])-1)</f>
        <v>2015</v>
      </c>
      <c r="L402" s="32" t="str">
        <f>IF(PUMPING[[#This Row],[MONTH]]&lt;4,"Q4",IF(PUMPING[[#This Row],[MONTH]]&lt;7,"Q1",IF(PUMPING[[#This Row],[MONTH]]&lt;10,"Q2",IF(PUMPING[[#This Row],[MONTH]]&lt;13,"Q3","Q4"))))</f>
        <v>Q1</v>
      </c>
      <c r="M402" s="32" t="str">
        <f>IF(PUMPING[[#This Row],[PRODUCT]]="I/F","I/F",IF(LEFT(PUMPING[[#This Row],[BATCH]],2)="MR","MR",IF(LEFT(PUMPING[[#This Row],[BATCH]],2)="PR","PR",IF(LEFT(PUMPING[[#This Row],[BATCH]],2)="DT","DT","Others"))))</f>
        <v>MR</v>
      </c>
    </row>
    <row r="403" spans="1:13" x14ac:dyDescent="0.25">
      <c r="A403">
        <v>5</v>
      </c>
      <c r="B403" s="1">
        <v>42167</v>
      </c>
      <c r="C403" t="s">
        <v>6</v>
      </c>
      <c r="D403" t="s">
        <v>269</v>
      </c>
      <c r="E403">
        <v>304</v>
      </c>
      <c r="F403">
        <v>3850</v>
      </c>
      <c r="H403" t="str">
        <f t="shared" si="10"/>
        <v>A1</v>
      </c>
      <c r="I403" t="s">
        <v>143</v>
      </c>
      <c r="J403" s="32">
        <f t="shared" si="11"/>
        <v>6</v>
      </c>
      <c r="K403" s="32">
        <f>IF(PUMPING[[#This Row],[MONTH]]&gt;3,YEAR(PUMPING[[#This Row],[DATE]]),YEAR(PUMPING[[#This Row],[DATE]])-1)</f>
        <v>2015</v>
      </c>
      <c r="L403" s="32" t="str">
        <f>IF(PUMPING[[#This Row],[MONTH]]&lt;4,"Q4",IF(PUMPING[[#This Row],[MONTH]]&lt;7,"Q1",IF(PUMPING[[#This Row],[MONTH]]&lt;10,"Q2",IF(PUMPING[[#This Row],[MONTH]]&lt;13,"Q3","Q4"))))</f>
        <v>Q1</v>
      </c>
      <c r="M403" s="32" t="str">
        <f>IF(PUMPING[[#This Row],[PRODUCT]]="I/F","I/F",IF(LEFT(PUMPING[[#This Row],[BATCH]],2)="MR","MR",IF(LEFT(PUMPING[[#This Row],[BATCH]],2)="PR","PR",IF(LEFT(PUMPING[[#This Row],[BATCH]],2)="DT","DT","Others"))))</f>
        <v>MR</v>
      </c>
    </row>
    <row r="404" spans="1:13" x14ac:dyDescent="0.25">
      <c r="A404">
        <v>1</v>
      </c>
      <c r="B404" s="1">
        <v>42168</v>
      </c>
      <c r="C404" t="s">
        <v>6</v>
      </c>
      <c r="D404" t="s">
        <v>269</v>
      </c>
      <c r="E404">
        <v>304</v>
      </c>
      <c r="F404">
        <v>841</v>
      </c>
      <c r="H404" t="str">
        <f t="shared" si="10"/>
        <v>A1</v>
      </c>
      <c r="I404" t="s">
        <v>143</v>
      </c>
      <c r="J404" s="32">
        <f t="shared" si="11"/>
        <v>6</v>
      </c>
      <c r="K404" s="32">
        <f>IF(PUMPING[[#This Row],[MONTH]]&gt;3,YEAR(PUMPING[[#This Row],[DATE]]),YEAR(PUMPING[[#This Row],[DATE]])-1)</f>
        <v>2015</v>
      </c>
      <c r="L404" s="32" t="str">
        <f>IF(PUMPING[[#This Row],[MONTH]]&lt;4,"Q4",IF(PUMPING[[#This Row],[MONTH]]&lt;7,"Q1",IF(PUMPING[[#This Row],[MONTH]]&lt;10,"Q2",IF(PUMPING[[#This Row],[MONTH]]&lt;13,"Q3","Q4"))))</f>
        <v>Q1</v>
      </c>
      <c r="M404" s="32" t="str">
        <f>IF(PUMPING[[#This Row],[PRODUCT]]="I/F","I/F",IF(LEFT(PUMPING[[#This Row],[BATCH]],2)="MR","MR",IF(LEFT(PUMPING[[#This Row],[BATCH]],2)="PR","PR",IF(LEFT(PUMPING[[#This Row],[BATCH]],2)="DT","DT","Others"))))</f>
        <v>MR</v>
      </c>
    </row>
    <row r="405" spans="1:13" x14ac:dyDescent="0.25">
      <c r="A405">
        <v>2</v>
      </c>
      <c r="B405" s="1">
        <v>42168</v>
      </c>
      <c r="C405" t="s">
        <v>6</v>
      </c>
      <c r="D405" t="s">
        <v>270</v>
      </c>
      <c r="E405">
        <v>402</v>
      </c>
      <c r="F405">
        <v>500</v>
      </c>
      <c r="H405" t="str">
        <f t="shared" si="10"/>
        <v>OS</v>
      </c>
      <c r="I405" t="s">
        <v>146</v>
      </c>
      <c r="J405" s="32">
        <f t="shared" si="11"/>
        <v>6</v>
      </c>
      <c r="K405" s="32">
        <f>IF(PUMPING[[#This Row],[MONTH]]&gt;3,YEAR(PUMPING[[#This Row],[DATE]]),YEAR(PUMPING[[#This Row],[DATE]])-1)</f>
        <v>2015</v>
      </c>
      <c r="L405" s="32" t="str">
        <f>IF(PUMPING[[#This Row],[MONTH]]&lt;4,"Q4",IF(PUMPING[[#This Row],[MONTH]]&lt;7,"Q1",IF(PUMPING[[#This Row],[MONTH]]&lt;10,"Q2",IF(PUMPING[[#This Row],[MONTH]]&lt;13,"Q3","Q4"))))</f>
        <v>Q1</v>
      </c>
      <c r="M405" s="32" t="str">
        <f>IF(PUMPING[[#This Row],[PRODUCT]]="I/F","I/F",IF(LEFT(PUMPING[[#This Row],[BATCH]],2)="MR","MR",IF(LEFT(PUMPING[[#This Row],[BATCH]],2)="PR","PR",IF(LEFT(PUMPING[[#This Row],[BATCH]],2)="DT","DT","Others"))))</f>
        <v>MR</v>
      </c>
    </row>
    <row r="406" spans="1:13" x14ac:dyDescent="0.25">
      <c r="A406">
        <v>3</v>
      </c>
      <c r="B406" s="1">
        <v>42168</v>
      </c>
      <c r="C406" t="s">
        <v>6</v>
      </c>
      <c r="D406" t="s">
        <v>271</v>
      </c>
      <c r="E406">
        <v>651</v>
      </c>
      <c r="F406">
        <v>150</v>
      </c>
      <c r="H406" t="str">
        <f t="shared" si="10"/>
        <v>PC</v>
      </c>
      <c r="I406" t="s">
        <v>146</v>
      </c>
      <c r="J406" s="32">
        <f t="shared" si="11"/>
        <v>6</v>
      </c>
      <c r="K406" s="32">
        <f>IF(PUMPING[[#This Row],[MONTH]]&gt;3,YEAR(PUMPING[[#This Row],[DATE]]),YEAR(PUMPING[[#This Row],[DATE]])-1)</f>
        <v>2015</v>
      </c>
      <c r="L406" s="32" t="str">
        <f>IF(PUMPING[[#This Row],[MONTH]]&lt;4,"Q4",IF(PUMPING[[#This Row],[MONTH]]&lt;7,"Q1",IF(PUMPING[[#This Row],[MONTH]]&lt;10,"Q2",IF(PUMPING[[#This Row],[MONTH]]&lt;13,"Q3","Q4"))))</f>
        <v>Q1</v>
      </c>
      <c r="M406" s="32" t="str">
        <f>IF(PUMPING[[#This Row],[PRODUCT]]="I/F","I/F",IF(LEFT(PUMPING[[#This Row],[BATCH]],2)="MR","MR",IF(LEFT(PUMPING[[#This Row],[BATCH]],2)="PR","PR",IF(LEFT(PUMPING[[#This Row],[BATCH]],2)="DT","DT","Others"))))</f>
        <v>MR</v>
      </c>
    </row>
    <row r="407" spans="1:13" x14ac:dyDescent="0.25">
      <c r="A407">
        <v>4</v>
      </c>
      <c r="B407" s="1">
        <v>42168</v>
      </c>
      <c r="C407" t="s">
        <v>6</v>
      </c>
      <c r="D407" t="s">
        <v>272</v>
      </c>
      <c r="E407">
        <v>201</v>
      </c>
      <c r="F407">
        <v>3392</v>
      </c>
      <c r="H407" t="str">
        <f t="shared" ref="H407:H462" si="12">MID(D407,3,2)</f>
        <v>4M</v>
      </c>
      <c r="I407" t="s">
        <v>1532</v>
      </c>
      <c r="J407" s="32">
        <f t="shared" si="11"/>
        <v>6</v>
      </c>
      <c r="K407" s="32">
        <f>IF(PUMPING[[#This Row],[MONTH]]&gt;3,YEAR(PUMPING[[#This Row],[DATE]]),YEAR(PUMPING[[#This Row],[DATE]])-1)</f>
        <v>2015</v>
      </c>
      <c r="L407" s="32" t="str">
        <f>IF(PUMPING[[#This Row],[MONTH]]&lt;4,"Q4",IF(PUMPING[[#This Row],[MONTH]]&lt;7,"Q1",IF(PUMPING[[#This Row],[MONTH]]&lt;10,"Q2",IF(PUMPING[[#This Row],[MONTH]]&lt;13,"Q3","Q4"))))</f>
        <v>Q1</v>
      </c>
      <c r="M407" s="32" t="str">
        <f>IF(PUMPING[[#This Row],[PRODUCT]]="I/F","I/F",IF(LEFT(PUMPING[[#This Row],[BATCH]],2)="MR","MR",IF(LEFT(PUMPING[[#This Row],[BATCH]],2)="PR","PR",IF(LEFT(PUMPING[[#This Row],[BATCH]],2)="DT","DT","Others"))))</f>
        <v>MR</v>
      </c>
    </row>
    <row r="408" spans="1:13" x14ac:dyDescent="0.25">
      <c r="A408">
        <v>5</v>
      </c>
      <c r="B408" s="1">
        <v>42168</v>
      </c>
      <c r="C408" t="s">
        <v>6</v>
      </c>
      <c r="D408" t="s">
        <v>273</v>
      </c>
      <c r="E408">
        <v>204</v>
      </c>
      <c r="F408">
        <v>6415</v>
      </c>
      <c r="H408" t="str">
        <f t="shared" si="12"/>
        <v>4M</v>
      </c>
      <c r="I408" t="s">
        <v>1532</v>
      </c>
      <c r="J408" s="32">
        <f t="shared" si="11"/>
        <v>6</v>
      </c>
      <c r="K408" s="32">
        <f>IF(PUMPING[[#This Row],[MONTH]]&gt;3,YEAR(PUMPING[[#This Row],[DATE]]),YEAR(PUMPING[[#This Row],[DATE]])-1)</f>
        <v>2015</v>
      </c>
      <c r="L408" s="32" t="str">
        <f>IF(PUMPING[[#This Row],[MONTH]]&lt;4,"Q4",IF(PUMPING[[#This Row],[MONTH]]&lt;7,"Q1",IF(PUMPING[[#This Row],[MONTH]]&lt;10,"Q2",IF(PUMPING[[#This Row],[MONTH]]&lt;13,"Q3","Q4"))))</f>
        <v>Q1</v>
      </c>
      <c r="M408" s="32" t="str">
        <f>IF(PUMPING[[#This Row],[PRODUCT]]="I/F","I/F",IF(LEFT(PUMPING[[#This Row],[BATCH]],2)="MR","MR",IF(LEFT(PUMPING[[#This Row],[BATCH]],2)="PR","PR",IF(LEFT(PUMPING[[#This Row],[BATCH]],2)="DT","DT","Others"))))</f>
        <v>MR</v>
      </c>
    </row>
    <row r="409" spans="1:13" x14ac:dyDescent="0.25">
      <c r="A409">
        <v>1</v>
      </c>
      <c r="B409" s="1">
        <v>42168</v>
      </c>
      <c r="C409" t="s">
        <v>274</v>
      </c>
      <c r="D409" t="s">
        <v>275</v>
      </c>
      <c r="E409">
        <v>63</v>
      </c>
      <c r="F409">
        <v>1596</v>
      </c>
      <c r="H409" t="str">
        <f t="shared" si="12"/>
        <v>4H</v>
      </c>
      <c r="I409" t="s">
        <v>1530</v>
      </c>
      <c r="J409" s="32">
        <f t="shared" si="11"/>
        <v>6</v>
      </c>
      <c r="K409" s="32">
        <f>IF(PUMPING[[#This Row],[MONTH]]&gt;3,YEAR(PUMPING[[#This Row],[DATE]]),YEAR(PUMPING[[#This Row],[DATE]])-1)</f>
        <v>2015</v>
      </c>
      <c r="L409" s="32" t="str">
        <f>IF(PUMPING[[#This Row],[MONTH]]&lt;4,"Q4",IF(PUMPING[[#This Row],[MONTH]]&lt;7,"Q1",IF(PUMPING[[#This Row],[MONTH]]&lt;10,"Q2",IF(PUMPING[[#This Row],[MONTH]]&lt;13,"Q3","Q4"))))</f>
        <v>Q1</v>
      </c>
      <c r="M409" s="32" t="str">
        <f>IF(PUMPING[[#This Row],[PRODUCT]]="I/F","I/F",IF(LEFT(PUMPING[[#This Row],[BATCH]],2)="MR","MR",IF(LEFT(PUMPING[[#This Row],[BATCH]],2)="PR","PR",IF(LEFT(PUMPING[[#This Row],[BATCH]],2)="DT","DT","Others"))))</f>
        <v>PR</v>
      </c>
    </row>
    <row r="410" spans="1:13" x14ac:dyDescent="0.25">
      <c r="A410">
        <v>2</v>
      </c>
      <c r="B410" s="1">
        <v>42168</v>
      </c>
      <c r="C410" t="s">
        <v>274</v>
      </c>
      <c r="D410" t="s">
        <v>276</v>
      </c>
      <c r="E410">
        <v>67</v>
      </c>
      <c r="F410">
        <v>450</v>
      </c>
      <c r="H410" t="str">
        <f t="shared" si="12"/>
        <v>4H</v>
      </c>
      <c r="I410" t="s">
        <v>1530</v>
      </c>
      <c r="J410" s="32">
        <f t="shared" si="11"/>
        <v>6</v>
      </c>
      <c r="K410" s="32">
        <f>IF(PUMPING[[#This Row],[MONTH]]&gt;3,YEAR(PUMPING[[#This Row],[DATE]]),YEAR(PUMPING[[#This Row],[DATE]])-1)</f>
        <v>2015</v>
      </c>
      <c r="L410" s="32" t="str">
        <f>IF(PUMPING[[#This Row],[MONTH]]&lt;4,"Q4",IF(PUMPING[[#This Row],[MONTH]]&lt;7,"Q1",IF(PUMPING[[#This Row],[MONTH]]&lt;10,"Q2",IF(PUMPING[[#This Row],[MONTH]]&lt;13,"Q3","Q4"))))</f>
        <v>Q1</v>
      </c>
      <c r="M410" s="32" t="str">
        <f>IF(PUMPING[[#This Row],[PRODUCT]]="I/F","I/F",IF(LEFT(PUMPING[[#This Row],[BATCH]],2)="MR","MR",IF(LEFT(PUMPING[[#This Row],[BATCH]],2)="PR","PR",IF(LEFT(PUMPING[[#This Row],[BATCH]],2)="DT","DT","Others"))))</f>
        <v>PR</v>
      </c>
    </row>
    <row r="411" spans="1:13" x14ac:dyDescent="0.25">
      <c r="A411">
        <v>3</v>
      </c>
      <c r="B411" s="1">
        <v>42168</v>
      </c>
      <c r="C411" t="s">
        <v>274</v>
      </c>
      <c r="D411" t="s">
        <v>277</v>
      </c>
      <c r="E411">
        <v>67</v>
      </c>
      <c r="F411">
        <v>5869</v>
      </c>
      <c r="H411" t="str">
        <f t="shared" si="12"/>
        <v>4H</v>
      </c>
      <c r="I411" t="s">
        <v>1530</v>
      </c>
      <c r="J411" s="32">
        <f t="shared" si="11"/>
        <v>6</v>
      </c>
      <c r="K411" s="32">
        <f>IF(PUMPING[[#This Row],[MONTH]]&gt;3,YEAR(PUMPING[[#This Row],[DATE]]),YEAR(PUMPING[[#This Row],[DATE]])-1)</f>
        <v>2015</v>
      </c>
      <c r="L411" s="32" t="str">
        <f>IF(PUMPING[[#This Row],[MONTH]]&lt;4,"Q4",IF(PUMPING[[#This Row],[MONTH]]&lt;7,"Q1",IF(PUMPING[[#This Row],[MONTH]]&lt;10,"Q2",IF(PUMPING[[#This Row],[MONTH]]&lt;13,"Q3","Q4"))))</f>
        <v>Q1</v>
      </c>
      <c r="M411" s="32" t="str">
        <f>IF(PUMPING[[#This Row],[PRODUCT]]="I/F","I/F",IF(LEFT(PUMPING[[#This Row],[BATCH]],2)="MR","MR",IF(LEFT(PUMPING[[#This Row],[BATCH]],2)="PR","PR",IF(LEFT(PUMPING[[#This Row],[BATCH]],2)="DT","DT","Others"))))</f>
        <v>PR</v>
      </c>
    </row>
    <row r="412" spans="1:13" x14ac:dyDescent="0.25">
      <c r="A412">
        <v>4</v>
      </c>
      <c r="B412" s="1">
        <v>42168</v>
      </c>
      <c r="C412" t="s">
        <v>274</v>
      </c>
      <c r="D412" t="s">
        <v>278</v>
      </c>
      <c r="E412">
        <v>66</v>
      </c>
      <c r="F412">
        <v>450</v>
      </c>
      <c r="H412" t="str">
        <f t="shared" si="12"/>
        <v>4H</v>
      </c>
      <c r="I412" t="s">
        <v>1530</v>
      </c>
      <c r="J412" s="32">
        <f t="shared" si="11"/>
        <v>6</v>
      </c>
      <c r="K412" s="32">
        <f>IF(PUMPING[[#This Row],[MONTH]]&gt;3,YEAR(PUMPING[[#This Row],[DATE]]),YEAR(PUMPING[[#This Row],[DATE]])-1)</f>
        <v>2015</v>
      </c>
      <c r="L412" s="32" t="str">
        <f>IF(PUMPING[[#This Row],[MONTH]]&lt;4,"Q4",IF(PUMPING[[#This Row],[MONTH]]&lt;7,"Q1",IF(PUMPING[[#This Row],[MONTH]]&lt;10,"Q2",IF(PUMPING[[#This Row],[MONTH]]&lt;13,"Q3","Q4"))))</f>
        <v>Q1</v>
      </c>
      <c r="M412" s="32" t="str">
        <f>IF(PUMPING[[#This Row],[PRODUCT]]="I/F","I/F",IF(LEFT(PUMPING[[#This Row],[BATCH]],2)="MR","MR",IF(LEFT(PUMPING[[#This Row],[BATCH]],2)="PR","PR",IF(LEFT(PUMPING[[#This Row],[BATCH]],2)="DT","DT","Others"))))</f>
        <v>PR</v>
      </c>
    </row>
    <row r="413" spans="1:13" x14ac:dyDescent="0.25">
      <c r="A413">
        <v>5</v>
      </c>
      <c r="B413" s="1">
        <v>42168</v>
      </c>
      <c r="C413" t="s">
        <v>274</v>
      </c>
      <c r="D413" t="s">
        <v>279</v>
      </c>
      <c r="E413">
        <v>66</v>
      </c>
      <c r="F413">
        <v>1312</v>
      </c>
      <c r="H413" t="str">
        <f t="shared" si="12"/>
        <v>4H</v>
      </c>
      <c r="I413" t="s">
        <v>1530</v>
      </c>
      <c r="J413" s="32">
        <f t="shared" si="11"/>
        <v>6</v>
      </c>
      <c r="K413" s="32">
        <f>IF(PUMPING[[#This Row],[MONTH]]&gt;3,YEAR(PUMPING[[#This Row],[DATE]]),YEAR(PUMPING[[#This Row],[DATE]])-1)</f>
        <v>2015</v>
      </c>
      <c r="L413" s="32" t="str">
        <f>IF(PUMPING[[#This Row],[MONTH]]&lt;4,"Q4",IF(PUMPING[[#This Row],[MONTH]]&lt;7,"Q1",IF(PUMPING[[#This Row],[MONTH]]&lt;10,"Q2",IF(PUMPING[[#This Row],[MONTH]]&lt;13,"Q3","Q4"))))</f>
        <v>Q1</v>
      </c>
      <c r="M413" s="32" t="str">
        <f>IF(PUMPING[[#This Row],[PRODUCT]]="I/F","I/F",IF(LEFT(PUMPING[[#This Row],[BATCH]],2)="MR","MR",IF(LEFT(PUMPING[[#This Row],[BATCH]],2)="PR","PR",IF(LEFT(PUMPING[[#This Row],[BATCH]],2)="DT","DT","Others"))))</f>
        <v>PR</v>
      </c>
    </row>
    <row r="414" spans="1:13" x14ac:dyDescent="0.25">
      <c r="A414">
        <v>1</v>
      </c>
      <c r="B414" s="1">
        <v>42169</v>
      </c>
      <c r="C414" t="s">
        <v>6</v>
      </c>
      <c r="D414" t="s">
        <v>273</v>
      </c>
      <c r="E414">
        <v>204</v>
      </c>
      <c r="F414">
        <v>292</v>
      </c>
      <c r="H414" t="str">
        <f t="shared" si="12"/>
        <v>4M</v>
      </c>
      <c r="I414" t="s">
        <v>1532</v>
      </c>
      <c r="J414" s="32">
        <f t="shared" si="11"/>
        <v>6</v>
      </c>
      <c r="K414" s="32">
        <f>IF(PUMPING[[#This Row],[MONTH]]&gt;3,YEAR(PUMPING[[#This Row],[DATE]]),YEAR(PUMPING[[#This Row],[DATE]])-1)</f>
        <v>2015</v>
      </c>
      <c r="L414" s="32" t="str">
        <f>IF(PUMPING[[#This Row],[MONTH]]&lt;4,"Q4",IF(PUMPING[[#This Row],[MONTH]]&lt;7,"Q1",IF(PUMPING[[#This Row],[MONTH]]&lt;10,"Q2",IF(PUMPING[[#This Row],[MONTH]]&lt;13,"Q3","Q4"))))</f>
        <v>Q1</v>
      </c>
      <c r="M414" s="32" t="str">
        <f>IF(PUMPING[[#This Row],[PRODUCT]]="I/F","I/F",IF(LEFT(PUMPING[[#This Row],[BATCH]],2)="MR","MR",IF(LEFT(PUMPING[[#This Row],[BATCH]],2)="PR","PR",IF(LEFT(PUMPING[[#This Row],[BATCH]],2)="DT","DT","Others"))))</f>
        <v>MR</v>
      </c>
    </row>
    <row r="415" spans="1:13" x14ac:dyDescent="0.25">
      <c r="A415">
        <v>2</v>
      </c>
      <c r="B415" s="1">
        <v>42169</v>
      </c>
      <c r="C415" t="s">
        <v>6</v>
      </c>
      <c r="D415" t="s">
        <v>280</v>
      </c>
      <c r="E415">
        <v>201</v>
      </c>
      <c r="F415">
        <v>911</v>
      </c>
      <c r="H415" t="str">
        <f t="shared" si="12"/>
        <v>4M</v>
      </c>
      <c r="I415" t="s">
        <v>1532</v>
      </c>
      <c r="J415" s="32">
        <f t="shared" si="11"/>
        <v>6</v>
      </c>
      <c r="K415" s="32">
        <f>IF(PUMPING[[#This Row],[MONTH]]&gt;3,YEAR(PUMPING[[#This Row],[DATE]]),YEAR(PUMPING[[#This Row],[DATE]])-1)</f>
        <v>2015</v>
      </c>
      <c r="L415" s="32" t="str">
        <f>IF(PUMPING[[#This Row],[MONTH]]&lt;4,"Q4",IF(PUMPING[[#This Row],[MONTH]]&lt;7,"Q1",IF(PUMPING[[#This Row],[MONTH]]&lt;10,"Q2",IF(PUMPING[[#This Row],[MONTH]]&lt;13,"Q3","Q4"))))</f>
        <v>Q1</v>
      </c>
      <c r="M415" s="32" t="str">
        <f>IF(PUMPING[[#This Row],[PRODUCT]]="I/F","I/F",IF(LEFT(PUMPING[[#This Row],[BATCH]],2)="MR","MR",IF(LEFT(PUMPING[[#This Row],[BATCH]],2)="PR","PR",IF(LEFT(PUMPING[[#This Row],[BATCH]],2)="DT","DT","Others"))))</f>
        <v>MR</v>
      </c>
    </row>
    <row r="416" spans="1:13" x14ac:dyDescent="0.25">
      <c r="A416">
        <v>3</v>
      </c>
      <c r="B416" s="1">
        <v>42169</v>
      </c>
      <c r="C416" t="s">
        <v>6</v>
      </c>
      <c r="D416" t="s">
        <v>281</v>
      </c>
      <c r="E416">
        <v>651</v>
      </c>
      <c r="F416">
        <v>310</v>
      </c>
      <c r="H416" t="str">
        <f t="shared" si="12"/>
        <v>PC</v>
      </c>
      <c r="I416" t="s">
        <v>146</v>
      </c>
      <c r="J416" s="32">
        <f t="shared" si="11"/>
        <v>6</v>
      </c>
      <c r="K416" s="32">
        <f>IF(PUMPING[[#This Row],[MONTH]]&gt;3,YEAR(PUMPING[[#This Row],[DATE]]),YEAR(PUMPING[[#This Row],[DATE]])-1)</f>
        <v>2015</v>
      </c>
      <c r="L416" s="32" t="str">
        <f>IF(PUMPING[[#This Row],[MONTH]]&lt;4,"Q4",IF(PUMPING[[#This Row],[MONTH]]&lt;7,"Q1",IF(PUMPING[[#This Row],[MONTH]]&lt;10,"Q2",IF(PUMPING[[#This Row],[MONTH]]&lt;13,"Q3","Q4"))))</f>
        <v>Q1</v>
      </c>
      <c r="M416" s="32" t="str">
        <f>IF(PUMPING[[#This Row],[PRODUCT]]="I/F","I/F",IF(LEFT(PUMPING[[#This Row],[BATCH]],2)="MR","MR",IF(LEFT(PUMPING[[#This Row],[BATCH]],2)="PR","PR",IF(LEFT(PUMPING[[#This Row],[BATCH]],2)="DT","DT","Others"))))</f>
        <v>MR</v>
      </c>
    </row>
    <row r="417" spans="1:13" x14ac:dyDescent="0.25">
      <c r="A417">
        <v>4</v>
      </c>
      <c r="B417" s="1">
        <v>42169</v>
      </c>
      <c r="C417" t="s">
        <v>6</v>
      </c>
      <c r="D417" t="s">
        <v>282</v>
      </c>
      <c r="E417">
        <v>502</v>
      </c>
      <c r="F417">
        <v>8872</v>
      </c>
      <c r="H417" t="str">
        <f t="shared" si="12"/>
        <v>4H</v>
      </c>
      <c r="I417" t="s">
        <v>1530</v>
      </c>
      <c r="J417" s="32">
        <f t="shared" si="11"/>
        <v>6</v>
      </c>
      <c r="K417" s="32">
        <f>IF(PUMPING[[#This Row],[MONTH]]&gt;3,YEAR(PUMPING[[#This Row],[DATE]]),YEAR(PUMPING[[#This Row],[DATE]])-1)</f>
        <v>2015</v>
      </c>
      <c r="L417" s="32" t="str">
        <f>IF(PUMPING[[#This Row],[MONTH]]&lt;4,"Q4",IF(PUMPING[[#This Row],[MONTH]]&lt;7,"Q1",IF(PUMPING[[#This Row],[MONTH]]&lt;10,"Q2",IF(PUMPING[[#This Row],[MONTH]]&lt;13,"Q3","Q4"))))</f>
        <v>Q1</v>
      </c>
      <c r="M417" s="32" t="str">
        <f>IF(PUMPING[[#This Row],[PRODUCT]]="I/F","I/F",IF(LEFT(PUMPING[[#This Row],[BATCH]],2)="MR","MR",IF(LEFT(PUMPING[[#This Row],[BATCH]],2)="PR","PR",IF(LEFT(PUMPING[[#This Row],[BATCH]],2)="DT","DT","Others"))))</f>
        <v>MR</v>
      </c>
    </row>
    <row r="418" spans="1:13" x14ac:dyDescent="0.25">
      <c r="A418">
        <v>5</v>
      </c>
      <c r="B418" s="1">
        <v>42169</v>
      </c>
      <c r="C418" t="s">
        <v>6</v>
      </c>
      <c r="D418" t="s">
        <v>283</v>
      </c>
      <c r="E418">
        <v>513</v>
      </c>
      <c r="F418">
        <v>2609</v>
      </c>
      <c r="H418" t="str">
        <f t="shared" si="12"/>
        <v>4H</v>
      </c>
      <c r="I418" t="s">
        <v>1530</v>
      </c>
      <c r="J418" s="32">
        <f t="shared" si="11"/>
        <v>6</v>
      </c>
      <c r="K418" s="32">
        <f>IF(PUMPING[[#This Row],[MONTH]]&gt;3,YEAR(PUMPING[[#This Row],[DATE]]),YEAR(PUMPING[[#This Row],[DATE]])-1)</f>
        <v>2015</v>
      </c>
      <c r="L418" s="32" t="str">
        <f>IF(PUMPING[[#This Row],[MONTH]]&lt;4,"Q4",IF(PUMPING[[#This Row],[MONTH]]&lt;7,"Q1",IF(PUMPING[[#This Row],[MONTH]]&lt;10,"Q2",IF(PUMPING[[#This Row],[MONTH]]&lt;13,"Q3","Q4"))))</f>
        <v>Q1</v>
      </c>
      <c r="M418" s="32" t="str">
        <f>IF(PUMPING[[#This Row],[PRODUCT]]="I/F","I/F",IF(LEFT(PUMPING[[#This Row],[BATCH]],2)="MR","MR",IF(LEFT(PUMPING[[#This Row],[BATCH]],2)="PR","PR",IF(LEFT(PUMPING[[#This Row],[BATCH]],2)="DT","DT","Others"))))</f>
        <v>MR</v>
      </c>
    </row>
    <row r="419" spans="1:13" x14ac:dyDescent="0.25">
      <c r="A419">
        <v>1</v>
      </c>
      <c r="B419" s="1">
        <v>42169</v>
      </c>
      <c r="C419" t="s">
        <v>274</v>
      </c>
      <c r="D419" t="s">
        <v>279</v>
      </c>
      <c r="E419">
        <v>66</v>
      </c>
      <c r="F419">
        <v>6648</v>
      </c>
      <c r="H419" t="str">
        <f t="shared" si="12"/>
        <v>4H</v>
      </c>
      <c r="I419" t="s">
        <v>1530</v>
      </c>
      <c r="J419" s="32">
        <f t="shared" si="11"/>
        <v>6</v>
      </c>
      <c r="K419" s="32">
        <f>IF(PUMPING[[#This Row],[MONTH]]&gt;3,YEAR(PUMPING[[#This Row],[DATE]]),YEAR(PUMPING[[#This Row],[DATE]])-1)</f>
        <v>2015</v>
      </c>
      <c r="L419" s="32" t="str">
        <f>IF(PUMPING[[#This Row],[MONTH]]&lt;4,"Q4",IF(PUMPING[[#This Row],[MONTH]]&lt;7,"Q1",IF(PUMPING[[#This Row],[MONTH]]&lt;10,"Q2",IF(PUMPING[[#This Row],[MONTH]]&lt;13,"Q3","Q4"))))</f>
        <v>Q1</v>
      </c>
      <c r="M419" s="32" t="str">
        <f>IF(PUMPING[[#This Row],[PRODUCT]]="I/F","I/F",IF(LEFT(PUMPING[[#This Row],[BATCH]],2)="MR","MR",IF(LEFT(PUMPING[[#This Row],[BATCH]],2)="PR","PR",IF(LEFT(PUMPING[[#This Row],[BATCH]],2)="DT","DT","Others"))))</f>
        <v>PR</v>
      </c>
    </row>
    <row r="420" spans="1:13" x14ac:dyDescent="0.25">
      <c r="A420">
        <v>2</v>
      </c>
      <c r="B420" s="1">
        <v>42169</v>
      </c>
      <c r="C420" t="s">
        <v>274</v>
      </c>
      <c r="D420" t="s">
        <v>279</v>
      </c>
      <c r="E420">
        <v>63</v>
      </c>
      <c r="F420">
        <v>450</v>
      </c>
      <c r="H420" t="str">
        <f t="shared" si="12"/>
        <v>4H</v>
      </c>
      <c r="I420" t="s">
        <v>1530</v>
      </c>
      <c r="J420" s="32">
        <f t="shared" si="11"/>
        <v>6</v>
      </c>
      <c r="K420" s="32">
        <f>IF(PUMPING[[#This Row],[MONTH]]&gt;3,YEAR(PUMPING[[#This Row],[DATE]]),YEAR(PUMPING[[#This Row],[DATE]])-1)</f>
        <v>2015</v>
      </c>
      <c r="L420" s="32" t="str">
        <f>IF(PUMPING[[#This Row],[MONTH]]&lt;4,"Q4",IF(PUMPING[[#This Row],[MONTH]]&lt;7,"Q1",IF(PUMPING[[#This Row],[MONTH]]&lt;10,"Q2",IF(PUMPING[[#This Row],[MONTH]]&lt;13,"Q3","Q4"))))</f>
        <v>Q1</v>
      </c>
      <c r="M420" s="32" t="str">
        <f>IF(PUMPING[[#This Row],[PRODUCT]]="I/F","I/F",IF(LEFT(PUMPING[[#This Row],[BATCH]],2)="MR","MR",IF(LEFT(PUMPING[[#This Row],[BATCH]],2)="PR","PR",IF(LEFT(PUMPING[[#This Row],[BATCH]],2)="DT","DT","Others"))))</f>
        <v>PR</v>
      </c>
    </row>
    <row r="421" spans="1:13" x14ac:dyDescent="0.25">
      <c r="A421">
        <v>3</v>
      </c>
      <c r="B421" s="1">
        <v>42169</v>
      </c>
      <c r="C421" t="s">
        <v>274</v>
      </c>
      <c r="D421" t="s">
        <v>284</v>
      </c>
      <c r="E421">
        <v>63</v>
      </c>
      <c r="F421">
        <v>579</v>
      </c>
      <c r="H421" t="str">
        <f t="shared" si="12"/>
        <v>4H</v>
      </c>
      <c r="I421" t="s">
        <v>1530</v>
      </c>
      <c r="J421" s="32">
        <f t="shared" si="11"/>
        <v>6</v>
      </c>
      <c r="K421" s="32">
        <f>IF(PUMPING[[#This Row],[MONTH]]&gt;3,YEAR(PUMPING[[#This Row],[DATE]]),YEAR(PUMPING[[#This Row],[DATE]])-1)</f>
        <v>2015</v>
      </c>
      <c r="L421" s="32" t="str">
        <f>IF(PUMPING[[#This Row],[MONTH]]&lt;4,"Q4",IF(PUMPING[[#This Row],[MONTH]]&lt;7,"Q1",IF(PUMPING[[#This Row],[MONTH]]&lt;10,"Q2",IF(PUMPING[[#This Row],[MONTH]]&lt;13,"Q3","Q4"))))</f>
        <v>Q1</v>
      </c>
      <c r="M421" s="32" t="str">
        <f>IF(PUMPING[[#This Row],[PRODUCT]]="I/F","I/F",IF(LEFT(PUMPING[[#This Row],[BATCH]],2)="MR","MR",IF(LEFT(PUMPING[[#This Row],[BATCH]],2)="PR","PR",IF(LEFT(PUMPING[[#This Row],[BATCH]],2)="DT","DT","Others"))))</f>
        <v>PR</v>
      </c>
    </row>
    <row r="422" spans="1:13" x14ac:dyDescent="0.25">
      <c r="A422">
        <v>1</v>
      </c>
      <c r="B422" s="1">
        <v>42170</v>
      </c>
      <c r="C422" t="s">
        <v>6</v>
      </c>
      <c r="D422" t="s">
        <v>283</v>
      </c>
      <c r="E422">
        <v>513</v>
      </c>
      <c r="F422">
        <v>6378</v>
      </c>
      <c r="H422" t="str">
        <f t="shared" si="12"/>
        <v>4H</v>
      </c>
      <c r="I422" t="s">
        <v>1530</v>
      </c>
      <c r="J422" s="32">
        <f t="shared" si="11"/>
        <v>6</v>
      </c>
      <c r="K422" s="32">
        <f>IF(PUMPING[[#This Row],[MONTH]]&gt;3,YEAR(PUMPING[[#This Row],[DATE]]),YEAR(PUMPING[[#This Row],[DATE]])-1)</f>
        <v>2015</v>
      </c>
      <c r="L422" s="32" t="str">
        <f>IF(PUMPING[[#This Row],[MONTH]]&lt;4,"Q4",IF(PUMPING[[#This Row],[MONTH]]&lt;7,"Q1",IF(PUMPING[[#This Row],[MONTH]]&lt;10,"Q2",IF(PUMPING[[#This Row],[MONTH]]&lt;13,"Q3","Q4"))))</f>
        <v>Q1</v>
      </c>
      <c r="M422" s="32" t="str">
        <f>IF(PUMPING[[#This Row],[PRODUCT]]="I/F","I/F",IF(LEFT(PUMPING[[#This Row],[BATCH]],2)="MR","MR",IF(LEFT(PUMPING[[#This Row],[BATCH]],2)="PR","PR",IF(LEFT(PUMPING[[#This Row],[BATCH]],2)="DT","DT","Others"))))</f>
        <v>MR</v>
      </c>
    </row>
    <row r="423" spans="1:13" x14ac:dyDescent="0.25">
      <c r="A423">
        <v>1</v>
      </c>
      <c r="B423" s="1">
        <v>42172</v>
      </c>
      <c r="C423" t="s">
        <v>8</v>
      </c>
      <c r="D423" t="s">
        <v>285</v>
      </c>
      <c r="E423">
        <v>16</v>
      </c>
      <c r="F423">
        <v>4871</v>
      </c>
      <c r="H423" t="str">
        <f t="shared" si="12"/>
        <v>SK</v>
      </c>
      <c r="I423" t="s">
        <v>146</v>
      </c>
      <c r="J423" s="32">
        <f t="shared" si="11"/>
        <v>6</v>
      </c>
      <c r="K423" s="32">
        <f>IF(PUMPING[[#This Row],[MONTH]]&gt;3,YEAR(PUMPING[[#This Row],[DATE]]),YEAR(PUMPING[[#This Row],[DATE]])-1)</f>
        <v>2015</v>
      </c>
      <c r="L423" s="32" t="str">
        <f>IF(PUMPING[[#This Row],[MONTH]]&lt;4,"Q4",IF(PUMPING[[#This Row],[MONTH]]&lt;7,"Q1",IF(PUMPING[[#This Row],[MONTH]]&lt;10,"Q2",IF(PUMPING[[#This Row],[MONTH]]&lt;13,"Q3","Q4"))))</f>
        <v>Q1</v>
      </c>
      <c r="M423" s="32" t="str">
        <f>IF(PUMPING[[#This Row],[PRODUCT]]="I/F","I/F",IF(LEFT(PUMPING[[#This Row],[BATCH]],2)="MR","MR",IF(LEFT(PUMPING[[#This Row],[BATCH]],2)="PR","PR",IF(LEFT(PUMPING[[#This Row],[BATCH]],2)="DT","DT","Others"))))</f>
        <v>DT</v>
      </c>
    </row>
    <row r="424" spans="1:13" x14ac:dyDescent="0.25">
      <c r="A424">
        <v>1</v>
      </c>
      <c r="B424" s="1">
        <v>42173</v>
      </c>
      <c r="C424" t="s">
        <v>6</v>
      </c>
      <c r="D424" t="s">
        <v>286</v>
      </c>
      <c r="E424">
        <v>351</v>
      </c>
      <c r="F424">
        <v>150</v>
      </c>
      <c r="H424" t="str">
        <f t="shared" si="12"/>
        <v>PC</v>
      </c>
      <c r="I424" t="s">
        <v>146</v>
      </c>
      <c r="J424" s="32">
        <f t="shared" si="11"/>
        <v>6</v>
      </c>
      <c r="K424" s="32">
        <f>IF(PUMPING[[#This Row],[MONTH]]&gt;3,YEAR(PUMPING[[#This Row],[DATE]]),YEAR(PUMPING[[#This Row],[DATE]])-1)</f>
        <v>2015</v>
      </c>
      <c r="L424" s="32" t="str">
        <f>IF(PUMPING[[#This Row],[MONTH]]&lt;4,"Q4",IF(PUMPING[[#This Row],[MONTH]]&lt;7,"Q1",IF(PUMPING[[#This Row],[MONTH]]&lt;10,"Q2",IF(PUMPING[[#This Row],[MONTH]]&lt;13,"Q3","Q4"))))</f>
        <v>Q1</v>
      </c>
      <c r="M424" s="32" t="str">
        <f>IF(PUMPING[[#This Row],[PRODUCT]]="I/F","I/F",IF(LEFT(PUMPING[[#This Row],[BATCH]],2)="MR","MR",IF(LEFT(PUMPING[[#This Row],[BATCH]],2)="PR","PR",IF(LEFT(PUMPING[[#This Row],[BATCH]],2)="DT","DT","Others"))))</f>
        <v>MR</v>
      </c>
    </row>
    <row r="425" spans="1:13" x14ac:dyDescent="0.25">
      <c r="A425">
        <v>2</v>
      </c>
      <c r="B425" s="1">
        <v>42173</v>
      </c>
      <c r="C425" t="s">
        <v>6</v>
      </c>
      <c r="D425" t="s">
        <v>287</v>
      </c>
      <c r="E425">
        <v>403</v>
      </c>
      <c r="F425">
        <v>168</v>
      </c>
      <c r="H425" t="str">
        <f t="shared" si="12"/>
        <v>NS</v>
      </c>
      <c r="I425" t="s">
        <v>146</v>
      </c>
      <c r="J425" s="32">
        <f t="shared" si="11"/>
        <v>6</v>
      </c>
      <c r="K425" s="32">
        <f>IF(PUMPING[[#This Row],[MONTH]]&gt;3,YEAR(PUMPING[[#This Row],[DATE]]),YEAR(PUMPING[[#This Row],[DATE]])-1)</f>
        <v>2015</v>
      </c>
      <c r="L425" s="32" t="str">
        <f>IF(PUMPING[[#This Row],[MONTH]]&lt;4,"Q4",IF(PUMPING[[#This Row],[MONTH]]&lt;7,"Q1",IF(PUMPING[[#This Row],[MONTH]]&lt;10,"Q2",IF(PUMPING[[#This Row],[MONTH]]&lt;13,"Q3","Q4"))))</f>
        <v>Q1</v>
      </c>
      <c r="M425" s="32" t="str">
        <f>IF(PUMPING[[#This Row],[PRODUCT]]="I/F","I/F",IF(LEFT(PUMPING[[#This Row],[BATCH]],2)="MR","MR",IF(LEFT(PUMPING[[#This Row],[BATCH]],2)="PR","PR",IF(LEFT(PUMPING[[#This Row],[BATCH]],2)="DT","DT","Others"))))</f>
        <v>MR</v>
      </c>
    </row>
    <row r="426" spans="1:13" x14ac:dyDescent="0.25">
      <c r="A426">
        <v>3</v>
      </c>
      <c r="B426" s="1">
        <v>42173</v>
      </c>
      <c r="C426" t="s">
        <v>6</v>
      </c>
      <c r="D426" t="s">
        <v>288</v>
      </c>
      <c r="E426">
        <v>123</v>
      </c>
      <c r="F426">
        <v>1002</v>
      </c>
      <c r="H426" t="str">
        <f t="shared" si="12"/>
        <v>PN</v>
      </c>
      <c r="I426" t="s">
        <v>149</v>
      </c>
      <c r="J426" s="32">
        <f t="shared" si="11"/>
        <v>6</v>
      </c>
      <c r="K426" s="32">
        <f>IF(PUMPING[[#This Row],[MONTH]]&gt;3,YEAR(PUMPING[[#This Row],[DATE]]),YEAR(PUMPING[[#This Row],[DATE]])-1)</f>
        <v>2015</v>
      </c>
      <c r="L426" s="32" t="str">
        <f>IF(PUMPING[[#This Row],[MONTH]]&lt;4,"Q4",IF(PUMPING[[#This Row],[MONTH]]&lt;7,"Q1",IF(PUMPING[[#This Row],[MONTH]]&lt;10,"Q2",IF(PUMPING[[#This Row],[MONTH]]&lt;13,"Q3","Q4"))))</f>
        <v>Q1</v>
      </c>
      <c r="M426" s="32" t="str">
        <f>IF(PUMPING[[#This Row],[PRODUCT]]="I/F","I/F",IF(LEFT(PUMPING[[#This Row],[BATCH]],2)="MR","MR",IF(LEFT(PUMPING[[#This Row],[BATCH]],2)="PR","PR",IF(LEFT(PUMPING[[#This Row],[BATCH]],2)="DT","DT","Others"))))</f>
        <v>MR</v>
      </c>
    </row>
    <row r="427" spans="1:13" x14ac:dyDescent="0.25">
      <c r="A427">
        <v>4</v>
      </c>
      <c r="B427" s="1">
        <v>42173</v>
      </c>
      <c r="C427" t="s">
        <v>6</v>
      </c>
      <c r="D427" t="s">
        <v>289</v>
      </c>
      <c r="E427">
        <v>119</v>
      </c>
      <c r="F427">
        <v>2683</v>
      </c>
      <c r="H427" t="str">
        <f t="shared" si="12"/>
        <v>PX</v>
      </c>
      <c r="I427" t="s">
        <v>171</v>
      </c>
      <c r="J427" s="32">
        <f t="shared" si="11"/>
        <v>6</v>
      </c>
      <c r="K427" s="32">
        <f>IF(PUMPING[[#This Row],[MONTH]]&gt;3,YEAR(PUMPING[[#This Row],[DATE]]),YEAR(PUMPING[[#This Row],[DATE]])-1)</f>
        <v>2015</v>
      </c>
      <c r="L427" s="32" t="str">
        <f>IF(PUMPING[[#This Row],[MONTH]]&lt;4,"Q4",IF(PUMPING[[#This Row],[MONTH]]&lt;7,"Q1",IF(PUMPING[[#This Row],[MONTH]]&lt;10,"Q2",IF(PUMPING[[#This Row],[MONTH]]&lt;13,"Q3","Q4"))))</f>
        <v>Q1</v>
      </c>
      <c r="M427" s="32" t="str">
        <f>IF(PUMPING[[#This Row],[PRODUCT]]="I/F","I/F",IF(LEFT(PUMPING[[#This Row],[BATCH]],2)="MR","MR",IF(LEFT(PUMPING[[#This Row],[BATCH]],2)="PR","PR",IF(LEFT(PUMPING[[#This Row],[BATCH]],2)="DT","DT","Others"))))</f>
        <v>MR</v>
      </c>
    </row>
    <row r="428" spans="1:13" x14ac:dyDescent="0.25">
      <c r="A428">
        <v>5</v>
      </c>
      <c r="B428" s="1">
        <v>42173</v>
      </c>
      <c r="C428" t="s">
        <v>6</v>
      </c>
      <c r="D428" t="s">
        <v>290</v>
      </c>
      <c r="E428">
        <v>118</v>
      </c>
      <c r="F428">
        <v>3122</v>
      </c>
      <c r="H428" t="str">
        <f t="shared" si="12"/>
        <v>PX</v>
      </c>
      <c r="I428" t="s">
        <v>171</v>
      </c>
      <c r="J428" s="32">
        <f t="shared" si="11"/>
        <v>6</v>
      </c>
      <c r="K428" s="32">
        <f>IF(PUMPING[[#This Row],[MONTH]]&gt;3,YEAR(PUMPING[[#This Row],[DATE]]),YEAR(PUMPING[[#This Row],[DATE]])-1)</f>
        <v>2015</v>
      </c>
      <c r="L428" s="32" t="str">
        <f>IF(PUMPING[[#This Row],[MONTH]]&lt;4,"Q4",IF(PUMPING[[#This Row],[MONTH]]&lt;7,"Q1",IF(PUMPING[[#This Row],[MONTH]]&lt;10,"Q2",IF(PUMPING[[#This Row],[MONTH]]&lt;13,"Q3","Q4"))))</f>
        <v>Q1</v>
      </c>
      <c r="M428" s="32" t="str">
        <f>IF(PUMPING[[#This Row],[PRODUCT]]="I/F","I/F",IF(LEFT(PUMPING[[#This Row],[BATCH]],2)="MR","MR",IF(LEFT(PUMPING[[#This Row],[BATCH]],2)="PR","PR",IF(LEFT(PUMPING[[#This Row],[BATCH]],2)="DT","DT","Others"))))</f>
        <v>MR</v>
      </c>
    </row>
    <row r="429" spans="1:13" x14ac:dyDescent="0.25">
      <c r="A429">
        <v>6</v>
      </c>
      <c r="B429" s="1">
        <v>42173</v>
      </c>
      <c r="C429" t="s">
        <v>6</v>
      </c>
      <c r="D429" t="s">
        <v>291</v>
      </c>
      <c r="E429">
        <v>123</v>
      </c>
      <c r="F429">
        <v>17</v>
      </c>
      <c r="H429" t="str">
        <f t="shared" si="12"/>
        <v>PN</v>
      </c>
      <c r="I429" t="s">
        <v>149</v>
      </c>
      <c r="J429" s="32">
        <f t="shared" si="11"/>
        <v>6</v>
      </c>
      <c r="K429" s="32">
        <f>IF(PUMPING[[#This Row],[MONTH]]&gt;3,YEAR(PUMPING[[#This Row],[DATE]]),YEAR(PUMPING[[#This Row],[DATE]])-1)</f>
        <v>2015</v>
      </c>
      <c r="L429" s="32" t="str">
        <f>IF(PUMPING[[#This Row],[MONTH]]&lt;4,"Q4",IF(PUMPING[[#This Row],[MONTH]]&lt;7,"Q1",IF(PUMPING[[#This Row],[MONTH]]&lt;10,"Q2",IF(PUMPING[[#This Row],[MONTH]]&lt;13,"Q3","Q4"))))</f>
        <v>Q1</v>
      </c>
      <c r="M429" s="32" t="str">
        <f>IF(PUMPING[[#This Row],[PRODUCT]]="I/F","I/F",IF(LEFT(PUMPING[[#This Row],[BATCH]],2)="MR","MR",IF(LEFT(PUMPING[[#This Row],[BATCH]],2)="PR","PR",IF(LEFT(PUMPING[[#This Row],[BATCH]],2)="DT","DT","Others"))))</f>
        <v>MR</v>
      </c>
    </row>
    <row r="430" spans="1:13" x14ac:dyDescent="0.25">
      <c r="A430">
        <v>1</v>
      </c>
      <c r="B430" s="1">
        <v>42173</v>
      </c>
      <c r="C430" t="s">
        <v>20</v>
      </c>
      <c r="D430" t="s">
        <v>292</v>
      </c>
      <c r="E430">
        <v>34</v>
      </c>
      <c r="F430">
        <v>450</v>
      </c>
      <c r="H430" t="str">
        <f t="shared" si="12"/>
        <v>A1</v>
      </c>
      <c r="I430" t="s">
        <v>143</v>
      </c>
      <c r="J430" s="32">
        <f t="shared" si="11"/>
        <v>6</v>
      </c>
      <c r="K430" s="32">
        <f>IF(PUMPING[[#This Row],[MONTH]]&gt;3,YEAR(PUMPING[[#This Row],[DATE]]),YEAR(PUMPING[[#This Row],[DATE]])-1)</f>
        <v>2015</v>
      </c>
      <c r="L430" s="32" t="str">
        <f>IF(PUMPING[[#This Row],[MONTH]]&lt;4,"Q4",IF(PUMPING[[#This Row],[MONTH]]&lt;7,"Q1",IF(PUMPING[[#This Row],[MONTH]]&lt;10,"Q2",IF(PUMPING[[#This Row],[MONTH]]&lt;13,"Q3","Q4"))))</f>
        <v>Q1</v>
      </c>
      <c r="M430" s="32" t="str">
        <f>IF(PUMPING[[#This Row],[PRODUCT]]="I/F","I/F",IF(LEFT(PUMPING[[#This Row],[BATCH]],2)="MR","MR",IF(LEFT(PUMPING[[#This Row],[BATCH]],2)="PR","PR",IF(LEFT(PUMPING[[#This Row],[BATCH]],2)="DT","DT","Others"))))</f>
        <v>PR</v>
      </c>
    </row>
    <row r="431" spans="1:13" x14ac:dyDescent="0.25">
      <c r="A431">
        <v>2</v>
      </c>
      <c r="B431" s="1">
        <v>42173</v>
      </c>
      <c r="C431" t="s">
        <v>20</v>
      </c>
      <c r="D431" t="s">
        <v>293</v>
      </c>
      <c r="E431">
        <v>34</v>
      </c>
      <c r="F431">
        <v>2078</v>
      </c>
      <c r="H431" t="str">
        <f t="shared" si="12"/>
        <v>A2</v>
      </c>
      <c r="I431" t="s">
        <v>143</v>
      </c>
      <c r="J431" s="32">
        <f t="shared" si="11"/>
        <v>6</v>
      </c>
      <c r="K431" s="32">
        <f>IF(PUMPING[[#This Row],[MONTH]]&gt;3,YEAR(PUMPING[[#This Row],[DATE]]),YEAR(PUMPING[[#This Row],[DATE]])-1)</f>
        <v>2015</v>
      </c>
      <c r="L431" s="32" t="str">
        <f>IF(PUMPING[[#This Row],[MONTH]]&lt;4,"Q4",IF(PUMPING[[#This Row],[MONTH]]&lt;7,"Q1",IF(PUMPING[[#This Row],[MONTH]]&lt;10,"Q2",IF(PUMPING[[#This Row],[MONTH]]&lt;13,"Q3","Q4"))))</f>
        <v>Q1</v>
      </c>
      <c r="M431" s="32" t="str">
        <f>IF(PUMPING[[#This Row],[PRODUCT]]="I/F","I/F",IF(LEFT(PUMPING[[#This Row],[BATCH]],2)="MR","MR",IF(LEFT(PUMPING[[#This Row],[BATCH]],2)="PR","PR",IF(LEFT(PUMPING[[#This Row],[BATCH]],2)="DT","DT","Others"))))</f>
        <v>PR</v>
      </c>
    </row>
    <row r="432" spans="1:13" x14ac:dyDescent="0.25">
      <c r="A432">
        <v>1</v>
      </c>
      <c r="B432" s="1">
        <v>42173</v>
      </c>
      <c r="C432" t="s">
        <v>8</v>
      </c>
      <c r="D432" t="s">
        <v>285</v>
      </c>
      <c r="E432">
        <v>16</v>
      </c>
      <c r="F432">
        <v>450</v>
      </c>
      <c r="H432" t="str">
        <f t="shared" si="12"/>
        <v>SK</v>
      </c>
      <c r="I432" t="s">
        <v>146</v>
      </c>
      <c r="J432" s="32">
        <f t="shared" si="11"/>
        <v>6</v>
      </c>
      <c r="K432" s="32">
        <f>IF(PUMPING[[#This Row],[MONTH]]&gt;3,YEAR(PUMPING[[#This Row],[DATE]]),YEAR(PUMPING[[#This Row],[DATE]])-1)</f>
        <v>2015</v>
      </c>
      <c r="L432" s="32" t="str">
        <f>IF(PUMPING[[#This Row],[MONTH]]&lt;4,"Q4",IF(PUMPING[[#This Row],[MONTH]]&lt;7,"Q1",IF(PUMPING[[#This Row],[MONTH]]&lt;10,"Q2",IF(PUMPING[[#This Row],[MONTH]]&lt;13,"Q3","Q4"))))</f>
        <v>Q1</v>
      </c>
      <c r="M432" s="32" t="str">
        <f>IF(PUMPING[[#This Row],[PRODUCT]]="I/F","I/F",IF(LEFT(PUMPING[[#This Row],[BATCH]],2)="MR","MR",IF(LEFT(PUMPING[[#This Row],[BATCH]],2)="PR","PR",IF(LEFT(PUMPING[[#This Row],[BATCH]],2)="DT","DT","Others"))))</f>
        <v>DT</v>
      </c>
    </row>
    <row r="433" spans="1:13" x14ac:dyDescent="0.25">
      <c r="A433">
        <v>1</v>
      </c>
      <c r="B433" s="1">
        <v>42174</v>
      </c>
      <c r="C433" t="s">
        <v>6</v>
      </c>
      <c r="D433" t="s">
        <v>291</v>
      </c>
      <c r="E433">
        <v>123</v>
      </c>
      <c r="F433">
        <v>4970</v>
      </c>
      <c r="H433" t="str">
        <f t="shared" si="12"/>
        <v>PN</v>
      </c>
      <c r="I433" t="s">
        <v>149</v>
      </c>
      <c r="J433" s="32">
        <f t="shared" si="11"/>
        <v>6</v>
      </c>
      <c r="K433" s="32">
        <f>IF(PUMPING[[#This Row],[MONTH]]&gt;3,YEAR(PUMPING[[#This Row],[DATE]]),YEAR(PUMPING[[#This Row],[DATE]])-1)</f>
        <v>2015</v>
      </c>
      <c r="L433" s="32" t="str">
        <f>IF(PUMPING[[#This Row],[MONTH]]&lt;4,"Q4",IF(PUMPING[[#This Row],[MONTH]]&lt;7,"Q1",IF(PUMPING[[#This Row],[MONTH]]&lt;10,"Q2",IF(PUMPING[[#This Row],[MONTH]]&lt;13,"Q3","Q4"))))</f>
        <v>Q1</v>
      </c>
      <c r="M433" s="32" t="str">
        <f>IF(PUMPING[[#This Row],[PRODUCT]]="I/F","I/F",IF(LEFT(PUMPING[[#This Row],[BATCH]],2)="MR","MR",IF(LEFT(PUMPING[[#This Row],[BATCH]],2)="PR","PR",IF(LEFT(PUMPING[[#This Row],[BATCH]],2)="DT","DT","Others"))))</f>
        <v>MR</v>
      </c>
    </row>
    <row r="434" spans="1:13" x14ac:dyDescent="0.25">
      <c r="A434">
        <v>2</v>
      </c>
      <c r="B434" s="1">
        <v>42174</v>
      </c>
      <c r="C434" t="s">
        <v>6</v>
      </c>
      <c r="D434" t="s">
        <v>294</v>
      </c>
      <c r="E434">
        <v>403</v>
      </c>
      <c r="F434">
        <v>152</v>
      </c>
      <c r="H434" t="str">
        <f t="shared" si="12"/>
        <v>NS</v>
      </c>
      <c r="I434" t="s">
        <v>146</v>
      </c>
      <c r="J434" s="32">
        <f t="shared" si="11"/>
        <v>6</v>
      </c>
      <c r="K434" s="32">
        <f>IF(PUMPING[[#This Row],[MONTH]]&gt;3,YEAR(PUMPING[[#This Row],[DATE]]),YEAR(PUMPING[[#This Row],[DATE]])-1)</f>
        <v>2015</v>
      </c>
      <c r="L434" s="32" t="str">
        <f>IF(PUMPING[[#This Row],[MONTH]]&lt;4,"Q4",IF(PUMPING[[#This Row],[MONTH]]&lt;7,"Q1",IF(PUMPING[[#This Row],[MONTH]]&lt;10,"Q2",IF(PUMPING[[#This Row],[MONTH]]&lt;13,"Q3","Q4"))))</f>
        <v>Q1</v>
      </c>
      <c r="M434" s="32" t="str">
        <f>IF(PUMPING[[#This Row],[PRODUCT]]="I/F","I/F",IF(LEFT(PUMPING[[#This Row],[BATCH]],2)="MR","MR",IF(LEFT(PUMPING[[#This Row],[BATCH]],2)="PR","PR",IF(LEFT(PUMPING[[#This Row],[BATCH]],2)="DT","DT","Others"))))</f>
        <v>MR</v>
      </c>
    </row>
    <row r="435" spans="1:13" x14ac:dyDescent="0.25">
      <c r="A435">
        <v>3</v>
      </c>
      <c r="B435" s="1">
        <v>42174</v>
      </c>
      <c r="C435" t="s">
        <v>6</v>
      </c>
      <c r="D435" t="s">
        <v>295</v>
      </c>
      <c r="E435">
        <v>351</v>
      </c>
      <c r="F435">
        <v>150</v>
      </c>
      <c r="H435" t="str">
        <f t="shared" si="12"/>
        <v>PC</v>
      </c>
      <c r="I435" t="s">
        <v>146</v>
      </c>
      <c r="J435" s="32">
        <f t="shared" si="11"/>
        <v>6</v>
      </c>
      <c r="K435" s="32">
        <f>IF(PUMPING[[#This Row],[MONTH]]&gt;3,YEAR(PUMPING[[#This Row],[DATE]]),YEAR(PUMPING[[#This Row],[DATE]])-1)</f>
        <v>2015</v>
      </c>
      <c r="L435" s="32" t="str">
        <f>IF(PUMPING[[#This Row],[MONTH]]&lt;4,"Q4",IF(PUMPING[[#This Row],[MONTH]]&lt;7,"Q1",IF(PUMPING[[#This Row],[MONTH]]&lt;10,"Q2",IF(PUMPING[[#This Row],[MONTH]]&lt;13,"Q3","Q4"))))</f>
        <v>Q1</v>
      </c>
      <c r="M435" s="32" t="str">
        <f>IF(PUMPING[[#This Row],[PRODUCT]]="I/F","I/F",IF(LEFT(PUMPING[[#This Row],[BATCH]],2)="MR","MR",IF(LEFT(PUMPING[[#This Row],[BATCH]],2)="PR","PR",IF(LEFT(PUMPING[[#This Row],[BATCH]],2)="DT","DT","Others"))))</f>
        <v>MR</v>
      </c>
    </row>
    <row r="436" spans="1:13" x14ac:dyDescent="0.25">
      <c r="A436">
        <v>4</v>
      </c>
      <c r="B436" s="1">
        <v>42174</v>
      </c>
      <c r="C436" t="s">
        <v>6</v>
      </c>
      <c r="D436" t="s">
        <v>296</v>
      </c>
      <c r="E436">
        <v>208</v>
      </c>
      <c r="F436">
        <v>6830</v>
      </c>
      <c r="H436" t="str">
        <f t="shared" si="12"/>
        <v>4M</v>
      </c>
      <c r="I436" t="s">
        <v>1532</v>
      </c>
      <c r="J436" s="32">
        <f t="shared" si="11"/>
        <v>6</v>
      </c>
      <c r="K436" s="32">
        <f>IF(PUMPING[[#This Row],[MONTH]]&gt;3,YEAR(PUMPING[[#This Row],[DATE]]),YEAR(PUMPING[[#This Row],[DATE]])-1)</f>
        <v>2015</v>
      </c>
      <c r="L436" s="32" t="str">
        <f>IF(PUMPING[[#This Row],[MONTH]]&lt;4,"Q4",IF(PUMPING[[#This Row],[MONTH]]&lt;7,"Q1",IF(PUMPING[[#This Row],[MONTH]]&lt;10,"Q2",IF(PUMPING[[#This Row],[MONTH]]&lt;13,"Q3","Q4"))))</f>
        <v>Q1</v>
      </c>
      <c r="M436" s="32" t="str">
        <f>IF(PUMPING[[#This Row],[PRODUCT]]="I/F","I/F",IF(LEFT(PUMPING[[#This Row],[BATCH]],2)="MR","MR",IF(LEFT(PUMPING[[#This Row],[BATCH]],2)="PR","PR",IF(LEFT(PUMPING[[#This Row],[BATCH]],2)="DT","DT","Others"))))</f>
        <v>MR</v>
      </c>
    </row>
    <row r="437" spans="1:13" x14ac:dyDescent="0.25">
      <c r="A437">
        <v>1</v>
      </c>
      <c r="B437" s="1">
        <v>42174</v>
      </c>
      <c r="C437" t="s">
        <v>20</v>
      </c>
      <c r="D437" t="s">
        <v>293</v>
      </c>
      <c r="E437">
        <v>34</v>
      </c>
      <c r="F437">
        <v>4681</v>
      </c>
      <c r="H437" t="str">
        <f t="shared" si="12"/>
        <v>A2</v>
      </c>
      <c r="I437" t="s">
        <v>143</v>
      </c>
      <c r="J437" s="32">
        <f t="shared" si="11"/>
        <v>6</v>
      </c>
      <c r="K437" s="32">
        <f>IF(PUMPING[[#This Row],[MONTH]]&gt;3,YEAR(PUMPING[[#This Row],[DATE]]),YEAR(PUMPING[[#This Row],[DATE]])-1)</f>
        <v>2015</v>
      </c>
      <c r="L437" s="32" t="str">
        <f>IF(PUMPING[[#This Row],[MONTH]]&lt;4,"Q4",IF(PUMPING[[#This Row],[MONTH]]&lt;7,"Q1",IF(PUMPING[[#This Row],[MONTH]]&lt;10,"Q2",IF(PUMPING[[#This Row],[MONTH]]&lt;13,"Q3","Q4"))))</f>
        <v>Q1</v>
      </c>
      <c r="M437" s="32" t="str">
        <f>IF(PUMPING[[#This Row],[PRODUCT]]="I/F","I/F",IF(LEFT(PUMPING[[#This Row],[BATCH]],2)="MR","MR",IF(LEFT(PUMPING[[#This Row],[BATCH]],2)="PR","PR",IF(LEFT(PUMPING[[#This Row],[BATCH]],2)="DT","DT","Others"))))</f>
        <v>PR</v>
      </c>
    </row>
    <row r="438" spans="1:13" x14ac:dyDescent="0.25">
      <c r="A438">
        <v>2</v>
      </c>
      <c r="B438" s="1">
        <v>42174</v>
      </c>
      <c r="C438" t="s">
        <v>20</v>
      </c>
      <c r="D438" t="s">
        <v>297</v>
      </c>
      <c r="E438">
        <v>35</v>
      </c>
      <c r="F438">
        <v>450</v>
      </c>
      <c r="H438" t="str">
        <f t="shared" si="12"/>
        <v>A2</v>
      </c>
      <c r="I438" t="s">
        <v>143</v>
      </c>
      <c r="J438" s="32">
        <f t="shared" si="11"/>
        <v>6</v>
      </c>
      <c r="K438" s="32">
        <f>IF(PUMPING[[#This Row],[MONTH]]&gt;3,YEAR(PUMPING[[#This Row],[DATE]]),YEAR(PUMPING[[#This Row],[DATE]])-1)</f>
        <v>2015</v>
      </c>
      <c r="L438" s="32" t="str">
        <f>IF(PUMPING[[#This Row],[MONTH]]&lt;4,"Q4",IF(PUMPING[[#This Row],[MONTH]]&lt;7,"Q1",IF(PUMPING[[#This Row],[MONTH]]&lt;10,"Q2",IF(PUMPING[[#This Row],[MONTH]]&lt;13,"Q3","Q4"))))</f>
        <v>Q1</v>
      </c>
      <c r="M438" s="32" t="str">
        <f>IF(PUMPING[[#This Row],[PRODUCT]]="I/F","I/F",IF(LEFT(PUMPING[[#This Row],[BATCH]],2)="MR","MR",IF(LEFT(PUMPING[[#This Row],[BATCH]],2)="PR","PR",IF(LEFT(PUMPING[[#This Row],[BATCH]],2)="DT","DT","Others"))))</f>
        <v>PR</v>
      </c>
    </row>
    <row r="439" spans="1:13" x14ac:dyDescent="0.25">
      <c r="A439">
        <v>3</v>
      </c>
      <c r="B439" s="1">
        <v>42174</v>
      </c>
      <c r="C439" t="s">
        <v>20</v>
      </c>
      <c r="D439" t="s">
        <v>298</v>
      </c>
      <c r="E439">
        <v>35</v>
      </c>
      <c r="F439">
        <v>988</v>
      </c>
      <c r="H439" t="str">
        <f t="shared" si="12"/>
        <v>A2</v>
      </c>
      <c r="I439" t="s">
        <v>143</v>
      </c>
      <c r="J439" s="32">
        <f t="shared" si="11"/>
        <v>6</v>
      </c>
      <c r="K439" s="32">
        <f>IF(PUMPING[[#This Row],[MONTH]]&gt;3,YEAR(PUMPING[[#This Row],[DATE]]),YEAR(PUMPING[[#This Row],[DATE]])-1)</f>
        <v>2015</v>
      </c>
      <c r="L439" s="32" t="str">
        <f>IF(PUMPING[[#This Row],[MONTH]]&lt;4,"Q4",IF(PUMPING[[#This Row],[MONTH]]&lt;7,"Q1",IF(PUMPING[[#This Row],[MONTH]]&lt;10,"Q2",IF(PUMPING[[#This Row],[MONTH]]&lt;13,"Q3","Q4"))))</f>
        <v>Q1</v>
      </c>
      <c r="M439" s="32" t="str">
        <f>IF(PUMPING[[#This Row],[PRODUCT]]="I/F","I/F",IF(LEFT(PUMPING[[#This Row],[BATCH]],2)="MR","MR",IF(LEFT(PUMPING[[#This Row],[BATCH]],2)="PR","PR",IF(LEFT(PUMPING[[#This Row],[BATCH]],2)="DT","DT","Others"))))</f>
        <v>PR</v>
      </c>
    </row>
    <row r="440" spans="1:13" x14ac:dyDescent="0.25">
      <c r="A440">
        <v>1</v>
      </c>
      <c r="B440" s="1">
        <v>42175</v>
      </c>
      <c r="C440" t="s">
        <v>6</v>
      </c>
      <c r="D440" t="s">
        <v>296</v>
      </c>
      <c r="E440">
        <v>208</v>
      </c>
      <c r="F440">
        <v>766</v>
      </c>
      <c r="H440" t="str">
        <f t="shared" si="12"/>
        <v>4M</v>
      </c>
      <c r="I440" t="s">
        <v>1532</v>
      </c>
      <c r="J440" s="32">
        <f t="shared" si="11"/>
        <v>6</v>
      </c>
      <c r="K440" s="32">
        <f>IF(PUMPING[[#This Row],[MONTH]]&gt;3,YEAR(PUMPING[[#This Row],[DATE]]),YEAR(PUMPING[[#This Row],[DATE]])-1)</f>
        <v>2015</v>
      </c>
      <c r="L440" s="32" t="str">
        <f>IF(PUMPING[[#This Row],[MONTH]]&lt;4,"Q4",IF(PUMPING[[#This Row],[MONTH]]&lt;7,"Q1",IF(PUMPING[[#This Row],[MONTH]]&lt;10,"Q2",IF(PUMPING[[#This Row],[MONTH]]&lt;13,"Q3","Q4"))))</f>
        <v>Q1</v>
      </c>
      <c r="M440" s="32" t="str">
        <f>IF(PUMPING[[#This Row],[PRODUCT]]="I/F","I/F",IF(LEFT(PUMPING[[#This Row],[BATCH]],2)="MR","MR",IF(LEFT(PUMPING[[#This Row],[BATCH]],2)="PR","PR",IF(LEFT(PUMPING[[#This Row],[BATCH]],2)="DT","DT","Others"))))</f>
        <v>MR</v>
      </c>
    </row>
    <row r="441" spans="1:13" x14ac:dyDescent="0.25">
      <c r="A441">
        <v>2</v>
      </c>
      <c r="B441" s="1">
        <v>42175</v>
      </c>
      <c r="C441" t="s">
        <v>6</v>
      </c>
      <c r="D441" t="s">
        <v>299</v>
      </c>
      <c r="E441">
        <v>206</v>
      </c>
      <c r="F441">
        <v>3381</v>
      </c>
      <c r="H441" t="str">
        <f t="shared" si="12"/>
        <v>4M</v>
      </c>
      <c r="I441" t="s">
        <v>1532</v>
      </c>
      <c r="J441" s="32">
        <f t="shared" si="11"/>
        <v>6</v>
      </c>
      <c r="K441" s="32">
        <f>IF(PUMPING[[#This Row],[MONTH]]&gt;3,YEAR(PUMPING[[#This Row],[DATE]]),YEAR(PUMPING[[#This Row],[DATE]])-1)</f>
        <v>2015</v>
      </c>
      <c r="L441" s="32" t="str">
        <f>IF(PUMPING[[#This Row],[MONTH]]&lt;4,"Q4",IF(PUMPING[[#This Row],[MONTH]]&lt;7,"Q1",IF(PUMPING[[#This Row],[MONTH]]&lt;10,"Q2",IF(PUMPING[[#This Row],[MONTH]]&lt;13,"Q3","Q4"))))</f>
        <v>Q1</v>
      </c>
      <c r="M441" s="32" t="str">
        <f>IF(PUMPING[[#This Row],[PRODUCT]]="I/F","I/F",IF(LEFT(PUMPING[[#This Row],[BATCH]],2)="MR","MR",IF(LEFT(PUMPING[[#This Row],[BATCH]],2)="PR","PR",IF(LEFT(PUMPING[[#This Row],[BATCH]],2)="DT","DT","Others"))))</f>
        <v>MR</v>
      </c>
    </row>
    <row r="442" spans="1:13" x14ac:dyDescent="0.25">
      <c r="A442">
        <v>1</v>
      </c>
      <c r="B442" s="1">
        <v>42175</v>
      </c>
      <c r="C442" t="s">
        <v>20</v>
      </c>
      <c r="D442" t="s">
        <v>298</v>
      </c>
      <c r="E442">
        <v>35</v>
      </c>
      <c r="F442">
        <v>125</v>
      </c>
      <c r="H442" t="str">
        <f t="shared" si="12"/>
        <v>A2</v>
      </c>
      <c r="I442" t="s">
        <v>143</v>
      </c>
      <c r="J442" s="32">
        <f t="shared" ref="J442:J505" si="13">MONTH(B442)</f>
        <v>6</v>
      </c>
      <c r="K442" s="32">
        <f>IF(PUMPING[[#This Row],[MONTH]]&gt;3,YEAR(PUMPING[[#This Row],[DATE]]),YEAR(PUMPING[[#This Row],[DATE]])-1)</f>
        <v>2015</v>
      </c>
      <c r="L442" s="32" t="str">
        <f>IF(PUMPING[[#This Row],[MONTH]]&lt;4,"Q4",IF(PUMPING[[#This Row],[MONTH]]&lt;7,"Q1",IF(PUMPING[[#This Row],[MONTH]]&lt;10,"Q2",IF(PUMPING[[#This Row],[MONTH]]&lt;13,"Q3","Q4"))))</f>
        <v>Q1</v>
      </c>
      <c r="M442" s="32" t="str">
        <f>IF(PUMPING[[#This Row],[PRODUCT]]="I/F","I/F",IF(LEFT(PUMPING[[#This Row],[BATCH]],2)="MR","MR",IF(LEFT(PUMPING[[#This Row],[BATCH]],2)="PR","PR",IF(LEFT(PUMPING[[#This Row],[BATCH]],2)="DT","DT","Others"))))</f>
        <v>PR</v>
      </c>
    </row>
    <row r="443" spans="1:13" x14ac:dyDescent="0.25">
      <c r="A443">
        <v>2</v>
      </c>
      <c r="B443" s="1">
        <v>42175</v>
      </c>
      <c r="C443" t="s">
        <v>20</v>
      </c>
      <c r="D443" t="s">
        <v>300</v>
      </c>
      <c r="E443">
        <v>33</v>
      </c>
      <c r="F443">
        <v>450</v>
      </c>
      <c r="H443" t="str">
        <f t="shared" si="12"/>
        <v>A2</v>
      </c>
      <c r="I443" t="s">
        <v>143</v>
      </c>
      <c r="J443" s="32">
        <f t="shared" si="13"/>
        <v>6</v>
      </c>
      <c r="K443" s="32">
        <f>IF(PUMPING[[#This Row],[MONTH]]&gt;3,YEAR(PUMPING[[#This Row],[DATE]]),YEAR(PUMPING[[#This Row],[DATE]])-1)</f>
        <v>2015</v>
      </c>
      <c r="L443" s="32" t="str">
        <f>IF(PUMPING[[#This Row],[MONTH]]&lt;4,"Q4",IF(PUMPING[[#This Row],[MONTH]]&lt;7,"Q1",IF(PUMPING[[#This Row],[MONTH]]&lt;10,"Q2",IF(PUMPING[[#This Row],[MONTH]]&lt;13,"Q3","Q4"))))</f>
        <v>Q1</v>
      </c>
      <c r="M443" s="32" t="str">
        <f>IF(PUMPING[[#This Row],[PRODUCT]]="I/F","I/F",IF(LEFT(PUMPING[[#This Row],[BATCH]],2)="MR","MR",IF(LEFT(PUMPING[[#This Row],[BATCH]],2)="PR","PR",IF(LEFT(PUMPING[[#This Row],[BATCH]],2)="DT","DT","Others"))))</f>
        <v>PR</v>
      </c>
    </row>
    <row r="444" spans="1:13" x14ac:dyDescent="0.25">
      <c r="A444">
        <v>3</v>
      </c>
      <c r="B444" s="1">
        <v>42175</v>
      </c>
      <c r="C444" t="s">
        <v>20</v>
      </c>
      <c r="D444" t="s">
        <v>301</v>
      </c>
      <c r="E444">
        <v>33</v>
      </c>
      <c r="F444">
        <v>4385</v>
      </c>
      <c r="H444" t="str">
        <f t="shared" si="12"/>
        <v>A2</v>
      </c>
      <c r="I444" t="s">
        <v>143</v>
      </c>
      <c r="J444" s="32">
        <f t="shared" si="13"/>
        <v>6</v>
      </c>
      <c r="K444" s="32">
        <f>IF(PUMPING[[#This Row],[MONTH]]&gt;3,YEAR(PUMPING[[#This Row],[DATE]]),YEAR(PUMPING[[#This Row],[DATE]])-1)</f>
        <v>2015</v>
      </c>
      <c r="L444" s="32" t="str">
        <f>IF(PUMPING[[#This Row],[MONTH]]&lt;4,"Q4",IF(PUMPING[[#This Row],[MONTH]]&lt;7,"Q1",IF(PUMPING[[#This Row],[MONTH]]&lt;10,"Q2",IF(PUMPING[[#This Row],[MONTH]]&lt;13,"Q3","Q4"))))</f>
        <v>Q1</v>
      </c>
      <c r="M444" s="32" t="str">
        <f>IF(PUMPING[[#This Row],[PRODUCT]]="I/F","I/F",IF(LEFT(PUMPING[[#This Row],[BATCH]],2)="MR","MR",IF(LEFT(PUMPING[[#This Row],[BATCH]],2)="PR","PR",IF(LEFT(PUMPING[[#This Row],[BATCH]],2)="DT","DT","Others"))))</f>
        <v>PR</v>
      </c>
    </row>
    <row r="445" spans="1:13" x14ac:dyDescent="0.25">
      <c r="A445">
        <v>1</v>
      </c>
      <c r="B445" s="1">
        <v>42175</v>
      </c>
      <c r="C445" t="s">
        <v>8</v>
      </c>
      <c r="D445" t="s">
        <v>289</v>
      </c>
      <c r="E445" t="s">
        <v>58</v>
      </c>
      <c r="F445">
        <v>2520</v>
      </c>
      <c r="H445" t="str">
        <f t="shared" si="12"/>
        <v>PX</v>
      </c>
      <c r="I445" t="s">
        <v>171</v>
      </c>
      <c r="J445" s="32">
        <f t="shared" si="13"/>
        <v>6</v>
      </c>
      <c r="K445" s="32">
        <f>IF(PUMPING[[#This Row],[MONTH]]&gt;3,YEAR(PUMPING[[#This Row],[DATE]]),YEAR(PUMPING[[#This Row],[DATE]])-1)</f>
        <v>2015</v>
      </c>
      <c r="L445" s="32" t="str">
        <f>IF(PUMPING[[#This Row],[MONTH]]&lt;4,"Q4",IF(PUMPING[[#This Row],[MONTH]]&lt;7,"Q1",IF(PUMPING[[#This Row],[MONTH]]&lt;10,"Q2",IF(PUMPING[[#This Row],[MONTH]]&lt;13,"Q3","Q4"))))</f>
        <v>Q1</v>
      </c>
      <c r="M445" s="32" t="str">
        <f>IF(PUMPING[[#This Row],[PRODUCT]]="I/F","I/F",IF(LEFT(PUMPING[[#This Row],[BATCH]],2)="MR","MR",IF(LEFT(PUMPING[[#This Row],[BATCH]],2)="PR","PR",IF(LEFT(PUMPING[[#This Row],[BATCH]],2)="DT","DT","Others"))))</f>
        <v>MR</v>
      </c>
    </row>
    <row r="446" spans="1:13" x14ac:dyDescent="0.25">
      <c r="A446">
        <v>2</v>
      </c>
      <c r="B446" s="1">
        <v>42175</v>
      </c>
      <c r="C446" t="s">
        <v>8</v>
      </c>
      <c r="D446" t="s">
        <v>290</v>
      </c>
      <c r="E446" t="s">
        <v>58</v>
      </c>
      <c r="F446">
        <v>1546</v>
      </c>
      <c r="H446" t="str">
        <f t="shared" si="12"/>
        <v>PX</v>
      </c>
      <c r="I446" t="s">
        <v>171</v>
      </c>
      <c r="J446" s="32">
        <f t="shared" si="13"/>
        <v>6</v>
      </c>
      <c r="K446" s="32">
        <f>IF(PUMPING[[#This Row],[MONTH]]&gt;3,YEAR(PUMPING[[#This Row],[DATE]]),YEAR(PUMPING[[#This Row],[DATE]])-1)</f>
        <v>2015</v>
      </c>
      <c r="L446" s="32" t="str">
        <f>IF(PUMPING[[#This Row],[MONTH]]&lt;4,"Q4",IF(PUMPING[[#This Row],[MONTH]]&lt;7,"Q1",IF(PUMPING[[#This Row],[MONTH]]&lt;10,"Q2",IF(PUMPING[[#This Row],[MONTH]]&lt;13,"Q3","Q4"))))</f>
        <v>Q1</v>
      </c>
      <c r="M446" s="32" t="str">
        <f>IF(PUMPING[[#This Row],[PRODUCT]]="I/F","I/F",IF(LEFT(PUMPING[[#This Row],[BATCH]],2)="MR","MR",IF(LEFT(PUMPING[[#This Row],[BATCH]],2)="PR","PR",IF(LEFT(PUMPING[[#This Row],[BATCH]],2)="DT","DT","Others"))))</f>
        <v>MR</v>
      </c>
    </row>
    <row r="447" spans="1:13" x14ac:dyDescent="0.25">
      <c r="A447">
        <v>1</v>
      </c>
      <c r="B447" s="1">
        <v>42176</v>
      </c>
      <c r="C447" t="s">
        <v>6</v>
      </c>
      <c r="D447" t="s">
        <v>299</v>
      </c>
      <c r="E447">
        <v>206</v>
      </c>
      <c r="F447">
        <v>1599</v>
      </c>
      <c r="H447" t="str">
        <f t="shared" si="12"/>
        <v>4M</v>
      </c>
      <c r="I447" t="s">
        <v>1532</v>
      </c>
      <c r="J447" s="32">
        <f t="shared" si="13"/>
        <v>6</v>
      </c>
      <c r="K447" s="32">
        <f>IF(PUMPING[[#This Row],[MONTH]]&gt;3,YEAR(PUMPING[[#This Row],[DATE]]),YEAR(PUMPING[[#This Row],[DATE]])-1)</f>
        <v>2015</v>
      </c>
      <c r="L447" s="32" t="str">
        <f>IF(PUMPING[[#This Row],[MONTH]]&lt;4,"Q4",IF(PUMPING[[#This Row],[MONTH]]&lt;7,"Q1",IF(PUMPING[[#This Row],[MONTH]]&lt;10,"Q2",IF(PUMPING[[#This Row],[MONTH]]&lt;13,"Q3","Q4"))))</f>
        <v>Q1</v>
      </c>
      <c r="M447" s="32" t="str">
        <f>IF(PUMPING[[#This Row],[PRODUCT]]="I/F","I/F",IF(LEFT(PUMPING[[#This Row],[BATCH]],2)="MR","MR",IF(LEFT(PUMPING[[#This Row],[BATCH]],2)="PR","PR",IF(LEFT(PUMPING[[#This Row],[BATCH]],2)="DT","DT","Others"))))</f>
        <v>MR</v>
      </c>
    </row>
    <row r="448" spans="1:13" x14ac:dyDescent="0.25">
      <c r="A448">
        <v>2</v>
      </c>
      <c r="B448" s="1">
        <v>42176</v>
      </c>
      <c r="C448" t="s">
        <v>6</v>
      </c>
      <c r="D448" t="s">
        <v>302</v>
      </c>
      <c r="E448">
        <v>351</v>
      </c>
      <c r="F448">
        <v>150</v>
      </c>
      <c r="H448" t="str">
        <f t="shared" si="12"/>
        <v>PC</v>
      </c>
      <c r="I448" t="s">
        <v>146</v>
      </c>
      <c r="J448" s="32">
        <f t="shared" si="13"/>
        <v>6</v>
      </c>
      <c r="K448" s="32">
        <f>IF(PUMPING[[#This Row],[MONTH]]&gt;3,YEAR(PUMPING[[#This Row],[DATE]]),YEAR(PUMPING[[#This Row],[DATE]])-1)</f>
        <v>2015</v>
      </c>
      <c r="L448" s="32" t="str">
        <f>IF(PUMPING[[#This Row],[MONTH]]&lt;4,"Q4",IF(PUMPING[[#This Row],[MONTH]]&lt;7,"Q1",IF(PUMPING[[#This Row],[MONTH]]&lt;10,"Q2",IF(PUMPING[[#This Row],[MONTH]]&lt;13,"Q3","Q4"))))</f>
        <v>Q1</v>
      </c>
      <c r="M448" s="32" t="str">
        <f>IF(PUMPING[[#This Row],[PRODUCT]]="I/F","I/F",IF(LEFT(PUMPING[[#This Row],[BATCH]],2)="MR","MR",IF(LEFT(PUMPING[[#This Row],[BATCH]],2)="PR","PR",IF(LEFT(PUMPING[[#This Row],[BATCH]],2)="DT","DT","Others"))))</f>
        <v>MR</v>
      </c>
    </row>
    <row r="449" spans="1:13" x14ac:dyDescent="0.25">
      <c r="A449">
        <v>3</v>
      </c>
      <c r="B449" s="1">
        <v>42176</v>
      </c>
      <c r="C449" t="s">
        <v>6</v>
      </c>
      <c r="D449" t="s">
        <v>303</v>
      </c>
      <c r="E449">
        <v>403</v>
      </c>
      <c r="F449">
        <v>1579</v>
      </c>
      <c r="H449" t="str">
        <f t="shared" si="12"/>
        <v>0S</v>
      </c>
      <c r="I449" t="s">
        <v>146</v>
      </c>
      <c r="J449" s="32">
        <f t="shared" si="13"/>
        <v>6</v>
      </c>
      <c r="K449" s="32">
        <f>IF(PUMPING[[#This Row],[MONTH]]&gt;3,YEAR(PUMPING[[#This Row],[DATE]]),YEAR(PUMPING[[#This Row],[DATE]])-1)</f>
        <v>2015</v>
      </c>
      <c r="L449" s="32" t="str">
        <f>IF(PUMPING[[#This Row],[MONTH]]&lt;4,"Q4",IF(PUMPING[[#This Row],[MONTH]]&lt;7,"Q1",IF(PUMPING[[#This Row],[MONTH]]&lt;10,"Q2",IF(PUMPING[[#This Row],[MONTH]]&lt;13,"Q3","Q4"))))</f>
        <v>Q1</v>
      </c>
      <c r="M449" s="32" t="str">
        <f>IF(PUMPING[[#This Row],[PRODUCT]]="I/F","I/F",IF(LEFT(PUMPING[[#This Row],[BATCH]],2)="MR","MR",IF(LEFT(PUMPING[[#This Row],[BATCH]],2)="PR","PR",IF(LEFT(PUMPING[[#This Row],[BATCH]],2)="DT","DT","Others"))))</f>
        <v>MR</v>
      </c>
    </row>
    <row r="450" spans="1:13" x14ac:dyDescent="0.25">
      <c r="A450">
        <v>4</v>
      </c>
      <c r="B450" s="1">
        <v>42176</v>
      </c>
      <c r="C450" t="s">
        <v>6</v>
      </c>
      <c r="D450" t="s">
        <v>304</v>
      </c>
      <c r="E450">
        <v>404</v>
      </c>
      <c r="F450">
        <v>1072</v>
      </c>
      <c r="H450" t="str">
        <f t="shared" si="12"/>
        <v>0S</v>
      </c>
      <c r="I450" t="s">
        <v>146</v>
      </c>
      <c r="J450" s="32">
        <f t="shared" si="13"/>
        <v>6</v>
      </c>
      <c r="K450" s="32">
        <f>IF(PUMPING[[#This Row],[MONTH]]&gt;3,YEAR(PUMPING[[#This Row],[DATE]]),YEAR(PUMPING[[#This Row],[DATE]])-1)</f>
        <v>2015</v>
      </c>
      <c r="L450" s="32" t="str">
        <f>IF(PUMPING[[#This Row],[MONTH]]&lt;4,"Q4",IF(PUMPING[[#This Row],[MONTH]]&lt;7,"Q1",IF(PUMPING[[#This Row],[MONTH]]&lt;10,"Q2",IF(PUMPING[[#This Row],[MONTH]]&lt;13,"Q3","Q4"))))</f>
        <v>Q1</v>
      </c>
      <c r="M450" s="32" t="str">
        <f>IF(PUMPING[[#This Row],[PRODUCT]]="I/F","I/F",IF(LEFT(PUMPING[[#This Row],[BATCH]],2)="MR","MR",IF(LEFT(PUMPING[[#This Row],[BATCH]],2)="PR","PR",IF(LEFT(PUMPING[[#This Row],[BATCH]],2)="DT","DT","Others"))))</f>
        <v>MR</v>
      </c>
    </row>
    <row r="451" spans="1:13" x14ac:dyDescent="0.25">
      <c r="A451">
        <v>5</v>
      </c>
      <c r="B451" s="1">
        <v>42176</v>
      </c>
      <c r="C451" t="s">
        <v>6</v>
      </c>
      <c r="D451" t="s">
        <v>305</v>
      </c>
      <c r="E451">
        <v>304</v>
      </c>
      <c r="F451">
        <v>2587</v>
      </c>
      <c r="H451" t="str">
        <f t="shared" si="12"/>
        <v>A1</v>
      </c>
      <c r="I451" t="s">
        <v>143</v>
      </c>
      <c r="J451" s="32">
        <f t="shared" si="13"/>
        <v>6</v>
      </c>
      <c r="K451" s="32">
        <f>IF(PUMPING[[#This Row],[MONTH]]&gt;3,YEAR(PUMPING[[#This Row],[DATE]]),YEAR(PUMPING[[#This Row],[DATE]])-1)</f>
        <v>2015</v>
      </c>
      <c r="L451" s="32" t="str">
        <f>IF(PUMPING[[#This Row],[MONTH]]&lt;4,"Q4",IF(PUMPING[[#This Row],[MONTH]]&lt;7,"Q1",IF(PUMPING[[#This Row],[MONTH]]&lt;10,"Q2",IF(PUMPING[[#This Row],[MONTH]]&lt;13,"Q3","Q4"))))</f>
        <v>Q1</v>
      </c>
      <c r="M451" s="32" t="str">
        <f>IF(PUMPING[[#This Row],[PRODUCT]]="I/F","I/F",IF(LEFT(PUMPING[[#This Row],[BATCH]],2)="MR","MR",IF(LEFT(PUMPING[[#This Row],[BATCH]],2)="PR","PR",IF(LEFT(PUMPING[[#This Row],[BATCH]],2)="DT","DT","Others"))))</f>
        <v>MR</v>
      </c>
    </row>
    <row r="452" spans="1:13" x14ac:dyDescent="0.25">
      <c r="A452">
        <v>1</v>
      </c>
      <c r="B452" s="1">
        <v>42176</v>
      </c>
      <c r="C452" t="s">
        <v>20</v>
      </c>
      <c r="D452" t="s">
        <v>301</v>
      </c>
      <c r="E452">
        <v>33</v>
      </c>
      <c r="F452">
        <v>5227</v>
      </c>
      <c r="H452" t="str">
        <f t="shared" si="12"/>
        <v>A2</v>
      </c>
      <c r="I452" t="s">
        <v>143</v>
      </c>
      <c r="J452" s="32">
        <f t="shared" si="13"/>
        <v>6</v>
      </c>
      <c r="K452" s="32">
        <f>IF(PUMPING[[#This Row],[MONTH]]&gt;3,YEAR(PUMPING[[#This Row],[DATE]]),YEAR(PUMPING[[#This Row],[DATE]])-1)</f>
        <v>2015</v>
      </c>
      <c r="L452" s="32" t="str">
        <f>IF(PUMPING[[#This Row],[MONTH]]&lt;4,"Q4",IF(PUMPING[[#This Row],[MONTH]]&lt;7,"Q1",IF(PUMPING[[#This Row],[MONTH]]&lt;10,"Q2",IF(PUMPING[[#This Row],[MONTH]]&lt;13,"Q3","Q4"))))</f>
        <v>Q1</v>
      </c>
      <c r="M452" s="32" t="str">
        <f>IF(PUMPING[[#This Row],[PRODUCT]]="I/F","I/F",IF(LEFT(PUMPING[[#This Row],[BATCH]],2)="MR","MR",IF(LEFT(PUMPING[[#This Row],[BATCH]],2)="PR","PR",IF(LEFT(PUMPING[[#This Row],[BATCH]],2)="DT","DT","Others"))))</f>
        <v>PR</v>
      </c>
    </row>
    <row r="453" spans="1:13" x14ac:dyDescent="0.25">
      <c r="A453">
        <v>1</v>
      </c>
      <c r="B453" s="1">
        <v>42176</v>
      </c>
      <c r="C453" t="s">
        <v>8</v>
      </c>
      <c r="D453" t="s">
        <v>290</v>
      </c>
      <c r="E453" t="s">
        <v>58</v>
      </c>
      <c r="F453">
        <v>1518</v>
      </c>
      <c r="H453" t="str">
        <f t="shared" si="12"/>
        <v>PX</v>
      </c>
      <c r="I453" t="s">
        <v>171</v>
      </c>
      <c r="J453" s="32">
        <f t="shared" si="13"/>
        <v>6</v>
      </c>
      <c r="K453" s="32">
        <f>IF(PUMPING[[#This Row],[MONTH]]&gt;3,YEAR(PUMPING[[#This Row],[DATE]]),YEAR(PUMPING[[#This Row],[DATE]])-1)</f>
        <v>2015</v>
      </c>
      <c r="L453" s="32" t="str">
        <f>IF(PUMPING[[#This Row],[MONTH]]&lt;4,"Q4",IF(PUMPING[[#This Row],[MONTH]]&lt;7,"Q1",IF(PUMPING[[#This Row],[MONTH]]&lt;10,"Q2",IF(PUMPING[[#This Row],[MONTH]]&lt;13,"Q3","Q4"))))</f>
        <v>Q1</v>
      </c>
      <c r="M453" s="32" t="str">
        <f>IF(PUMPING[[#This Row],[PRODUCT]]="I/F","I/F",IF(LEFT(PUMPING[[#This Row],[BATCH]],2)="MR","MR",IF(LEFT(PUMPING[[#This Row],[BATCH]],2)="PR","PR",IF(LEFT(PUMPING[[#This Row],[BATCH]],2)="DT","DT","Others"))))</f>
        <v>MR</v>
      </c>
    </row>
    <row r="454" spans="1:13" x14ac:dyDescent="0.25">
      <c r="A454">
        <v>2</v>
      </c>
      <c r="B454" s="1">
        <v>42176</v>
      </c>
      <c r="C454" t="s">
        <v>8</v>
      </c>
      <c r="D454" t="s">
        <v>291</v>
      </c>
      <c r="E454" t="s">
        <v>58</v>
      </c>
      <c r="F454">
        <v>5043</v>
      </c>
      <c r="H454" t="str">
        <f t="shared" si="12"/>
        <v>PN</v>
      </c>
      <c r="I454" t="s">
        <v>149</v>
      </c>
      <c r="J454" s="32">
        <f t="shared" si="13"/>
        <v>6</v>
      </c>
      <c r="K454" s="32">
        <f>IF(PUMPING[[#This Row],[MONTH]]&gt;3,YEAR(PUMPING[[#This Row],[DATE]]),YEAR(PUMPING[[#This Row],[DATE]])-1)</f>
        <v>2015</v>
      </c>
      <c r="L454" s="32" t="str">
        <f>IF(PUMPING[[#This Row],[MONTH]]&lt;4,"Q4",IF(PUMPING[[#This Row],[MONTH]]&lt;7,"Q1",IF(PUMPING[[#This Row],[MONTH]]&lt;10,"Q2",IF(PUMPING[[#This Row],[MONTH]]&lt;13,"Q3","Q4"))))</f>
        <v>Q1</v>
      </c>
      <c r="M454" s="32" t="str">
        <f>IF(PUMPING[[#This Row],[PRODUCT]]="I/F","I/F",IF(LEFT(PUMPING[[#This Row],[BATCH]],2)="MR","MR",IF(LEFT(PUMPING[[#This Row],[BATCH]],2)="PR","PR",IF(LEFT(PUMPING[[#This Row],[BATCH]],2)="DT","DT","Others"))))</f>
        <v>MR</v>
      </c>
    </row>
    <row r="455" spans="1:13" x14ac:dyDescent="0.25">
      <c r="A455">
        <v>3</v>
      </c>
      <c r="B455" s="1">
        <v>42176</v>
      </c>
      <c r="C455" t="s">
        <v>8</v>
      </c>
      <c r="D455" t="s">
        <v>294</v>
      </c>
      <c r="E455" t="s">
        <v>58</v>
      </c>
      <c r="F455">
        <v>45</v>
      </c>
      <c r="H455" t="str">
        <f t="shared" si="12"/>
        <v>NS</v>
      </c>
      <c r="I455" t="s">
        <v>146</v>
      </c>
      <c r="J455" s="32">
        <f t="shared" si="13"/>
        <v>6</v>
      </c>
      <c r="K455" s="32">
        <f>IF(PUMPING[[#This Row],[MONTH]]&gt;3,YEAR(PUMPING[[#This Row],[DATE]]),YEAR(PUMPING[[#This Row],[DATE]])-1)</f>
        <v>2015</v>
      </c>
      <c r="L455" s="32" t="str">
        <f>IF(PUMPING[[#This Row],[MONTH]]&lt;4,"Q4",IF(PUMPING[[#This Row],[MONTH]]&lt;7,"Q1",IF(PUMPING[[#This Row],[MONTH]]&lt;10,"Q2",IF(PUMPING[[#This Row],[MONTH]]&lt;13,"Q3","Q4"))))</f>
        <v>Q1</v>
      </c>
      <c r="M455" s="32" t="str">
        <f>IF(PUMPING[[#This Row],[PRODUCT]]="I/F","I/F",IF(LEFT(PUMPING[[#This Row],[BATCH]],2)="MR","MR",IF(LEFT(PUMPING[[#This Row],[BATCH]],2)="PR","PR",IF(LEFT(PUMPING[[#This Row],[BATCH]],2)="DT","DT","Others"))))</f>
        <v>MR</v>
      </c>
    </row>
    <row r="456" spans="1:13" x14ac:dyDescent="0.25">
      <c r="A456">
        <v>1</v>
      </c>
      <c r="B456" s="1">
        <v>42177</v>
      </c>
      <c r="C456" t="s">
        <v>6</v>
      </c>
      <c r="D456" t="s">
        <v>305</v>
      </c>
      <c r="E456">
        <v>304</v>
      </c>
      <c r="F456">
        <v>4775</v>
      </c>
      <c r="H456" t="str">
        <f t="shared" si="12"/>
        <v>A1</v>
      </c>
      <c r="I456" t="s">
        <v>143</v>
      </c>
      <c r="J456" s="32">
        <f t="shared" si="13"/>
        <v>6</v>
      </c>
      <c r="K456" s="32">
        <f>IF(PUMPING[[#This Row],[MONTH]]&gt;3,YEAR(PUMPING[[#This Row],[DATE]]),YEAR(PUMPING[[#This Row],[DATE]])-1)</f>
        <v>2015</v>
      </c>
      <c r="L456" s="32" t="str">
        <f>IF(PUMPING[[#This Row],[MONTH]]&lt;4,"Q4",IF(PUMPING[[#This Row],[MONTH]]&lt;7,"Q1",IF(PUMPING[[#This Row],[MONTH]]&lt;10,"Q2",IF(PUMPING[[#This Row],[MONTH]]&lt;13,"Q3","Q4"))))</f>
        <v>Q1</v>
      </c>
      <c r="M456" s="32" t="str">
        <f>IF(PUMPING[[#This Row],[PRODUCT]]="I/F","I/F",IF(LEFT(PUMPING[[#This Row],[BATCH]],2)="MR","MR",IF(LEFT(PUMPING[[#This Row],[BATCH]],2)="PR","PR",IF(LEFT(PUMPING[[#This Row],[BATCH]],2)="DT","DT","Others"))))</f>
        <v>MR</v>
      </c>
    </row>
    <row r="457" spans="1:13" x14ac:dyDescent="0.25">
      <c r="A457">
        <v>2</v>
      </c>
      <c r="B457" s="1">
        <v>42177</v>
      </c>
      <c r="C457" t="s">
        <v>6</v>
      </c>
      <c r="D457" t="s">
        <v>306</v>
      </c>
      <c r="E457">
        <v>301</v>
      </c>
      <c r="F457">
        <v>6316</v>
      </c>
      <c r="H457" t="str">
        <f t="shared" si="12"/>
        <v>A1</v>
      </c>
      <c r="I457" t="s">
        <v>143</v>
      </c>
      <c r="J457" s="32">
        <f t="shared" si="13"/>
        <v>6</v>
      </c>
      <c r="K457" s="32">
        <f>IF(PUMPING[[#This Row],[MONTH]]&gt;3,YEAR(PUMPING[[#This Row],[DATE]]),YEAR(PUMPING[[#This Row],[DATE]])-1)</f>
        <v>2015</v>
      </c>
      <c r="L457" s="32" t="str">
        <f>IF(PUMPING[[#This Row],[MONTH]]&lt;4,"Q4",IF(PUMPING[[#This Row],[MONTH]]&lt;7,"Q1",IF(PUMPING[[#This Row],[MONTH]]&lt;10,"Q2",IF(PUMPING[[#This Row],[MONTH]]&lt;13,"Q3","Q4"))))</f>
        <v>Q1</v>
      </c>
      <c r="M457" s="32" t="str">
        <f>IF(PUMPING[[#This Row],[PRODUCT]]="I/F","I/F",IF(LEFT(PUMPING[[#This Row],[BATCH]],2)="MR","MR",IF(LEFT(PUMPING[[#This Row],[BATCH]],2)="PR","PR",IF(LEFT(PUMPING[[#This Row],[BATCH]],2)="DT","DT","Others"))))</f>
        <v>MR</v>
      </c>
    </row>
    <row r="458" spans="1:13" x14ac:dyDescent="0.25">
      <c r="A458">
        <v>3</v>
      </c>
      <c r="B458" s="1">
        <v>42177</v>
      </c>
      <c r="C458" t="s">
        <v>6</v>
      </c>
      <c r="D458" t="s">
        <v>307</v>
      </c>
      <c r="E458">
        <v>303</v>
      </c>
      <c r="F458">
        <v>2818</v>
      </c>
      <c r="H458" t="str">
        <f t="shared" si="12"/>
        <v>A1</v>
      </c>
      <c r="I458" t="s">
        <v>143</v>
      </c>
      <c r="J458" s="32">
        <f t="shared" si="13"/>
        <v>6</v>
      </c>
      <c r="K458" s="32">
        <f>IF(PUMPING[[#This Row],[MONTH]]&gt;3,YEAR(PUMPING[[#This Row],[DATE]]),YEAR(PUMPING[[#This Row],[DATE]])-1)</f>
        <v>2015</v>
      </c>
      <c r="L458" s="32" t="str">
        <f>IF(PUMPING[[#This Row],[MONTH]]&lt;4,"Q4",IF(PUMPING[[#This Row],[MONTH]]&lt;7,"Q1",IF(PUMPING[[#This Row],[MONTH]]&lt;10,"Q2",IF(PUMPING[[#This Row],[MONTH]]&lt;13,"Q3","Q4"))))</f>
        <v>Q1</v>
      </c>
      <c r="M458" s="32" t="str">
        <f>IF(PUMPING[[#This Row],[PRODUCT]]="I/F","I/F",IF(LEFT(PUMPING[[#This Row],[BATCH]],2)="MR","MR",IF(LEFT(PUMPING[[#This Row],[BATCH]],2)="PR","PR",IF(LEFT(PUMPING[[#This Row],[BATCH]],2)="DT","DT","Others"))))</f>
        <v>MR</v>
      </c>
    </row>
    <row r="459" spans="1:13" x14ac:dyDescent="0.25">
      <c r="A459">
        <v>1</v>
      </c>
      <c r="B459" s="1">
        <v>42178</v>
      </c>
      <c r="C459" t="s">
        <v>6</v>
      </c>
      <c r="D459" t="s">
        <v>307</v>
      </c>
      <c r="E459">
        <v>303</v>
      </c>
      <c r="F459">
        <v>504</v>
      </c>
      <c r="H459" t="str">
        <f t="shared" si="12"/>
        <v>A1</v>
      </c>
      <c r="I459" t="s">
        <v>143</v>
      </c>
      <c r="J459" s="32">
        <f t="shared" si="13"/>
        <v>6</v>
      </c>
      <c r="K459" s="32">
        <f>IF(PUMPING[[#This Row],[MONTH]]&gt;3,YEAR(PUMPING[[#This Row],[DATE]]),YEAR(PUMPING[[#This Row],[DATE]])-1)</f>
        <v>2015</v>
      </c>
      <c r="L459" s="32" t="str">
        <f>IF(PUMPING[[#This Row],[MONTH]]&lt;4,"Q4",IF(PUMPING[[#This Row],[MONTH]]&lt;7,"Q1",IF(PUMPING[[#This Row],[MONTH]]&lt;10,"Q2",IF(PUMPING[[#This Row],[MONTH]]&lt;13,"Q3","Q4"))))</f>
        <v>Q1</v>
      </c>
      <c r="M459" s="32" t="str">
        <f>IF(PUMPING[[#This Row],[PRODUCT]]="I/F","I/F",IF(LEFT(PUMPING[[#This Row],[BATCH]],2)="MR","MR",IF(LEFT(PUMPING[[#This Row],[BATCH]],2)="PR","PR",IF(LEFT(PUMPING[[#This Row],[BATCH]],2)="DT","DT","Others"))))</f>
        <v>MR</v>
      </c>
    </row>
    <row r="460" spans="1:13" x14ac:dyDescent="0.25">
      <c r="A460">
        <v>2</v>
      </c>
      <c r="B460" s="1">
        <v>42178</v>
      </c>
      <c r="C460" t="s">
        <v>6</v>
      </c>
      <c r="D460" t="s">
        <v>308</v>
      </c>
      <c r="E460">
        <v>404</v>
      </c>
      <c r="F460">
        <v>516</v>
      </c>
      <c r="H460" t="str">
        <f t="shared" si="12"/>
        <v>0S</v>
      </c>
      <c r="I460" t="s">
        <v>146</v>
      </c>
      <c r="J460" s="32">
        <f t="shared" si="13"/>
        <v>6</v>
      </c>
      <c r="K460" s="32">
        <f>IF(PUMPING[[#This Row],[MONTH]]&gt;3,YEAR(PUMPING[[#This Row],[DATE]]),YEAR(PUMPING[[#This Row],[DATE]])-1)</f>
        <v>2015</v>
      </c>
      <c r="L460" s="32" t="str">
        <f>IF(PUMPING[[#This Row],[MONTH]]&lt;4,"Q4",IF(PUMPING[[#This Row],[MONTH]]&lt;7,"Q1",IF(PUMPING[[#This Row],[MONTH]]&lt;10,"Q2",IF(PUMPING[[#This Row],[MONTH]]&lt;13,"Q3","Q4"))))</f>
        <v>Q1</v>
      </c>
      <c r="M460" s="32" t="str">
        <f>IF(PUMPING[[#This Row],[PRODUCT]]="I/F","I/F",IF(LEFT(PUMPING[[#This Row],[BATCH]],2)="MR","MR",IF(LEFT(PUMPING[[#This Row],[BATCH]],2)="PR","PR",IF(LEFT(PUMPING[[#This Row],[BATCH]],2)="DT","DT","Others"))))</f>
        <v>MR</v>
      </c>
    </row>
    <row r="461" spans="1:13" x14ac:dyDescent="0.25">
      <c r="A461">
        <v>3</v>
      </c>
      <c r="B461" s="1">
        <v>42178</v>
      </c>
      <c r="C461" t="s">
        <v>6</v>
      </c>
      <c r="D461" t="s">
        <v>309</v>
      </c>
      <c r="E461">
        <v>351</v>
      </c>
      <c r="F461">
        <v>204</v>
      </c>
      <c r="H461" t="str">
        <f t="shared" si="12"/>
        <v>PC</v>
      </c>
      <c r="I461" t="s">
        <v>146</v>
      </c>
      <c r="J461" s="32">
        <f t="shared" si="13"/>
        <v>6</v>
      </c>
      <c r="K461" s="32">
        <f>IF(PUMPING[[#This Row],[MONTH]]&gt;3,YEAR(PUMPING[[#This Row],[DATE]]),YEAR(PUMPING[[#This Row],[DATE]])-1)</f>
        <v>2015</v>
      </c>
      <c r="L461" s="32" t="str">
        <f>IF(PUMPING[[#This Row],[MONTH]]&lt;4,"Q4",IF(PUMPING[[#This Row],[MONTH]]&lt;7,"Q1",IF(PUMPING[[#This Row],[MONTH]]&lt;10,"Q2",IF(PUMPING[[#This Row],[MONTH]]&lt;13,"Q3","Q4"))))</f>
        <v>Q1</v>
      </c>
      <c r="M461" s="32" t="str">
        <f>IF(PUMPING[[#This Row],[PRODUCT]]="I/F","I/F",IF(LEFT(PUMPING[[#This Row],[BATCH]],2)="MR","MR",IF(LEFT(PUMPING[[#This Row],[BATCH]],2)="PR","PR",IF(LEFT(PUMPING[[#This Row],[BATCH]],2)="DT","DT","Others"))))</f>
        <v>MR</v>
      </c>
    </row>
    <row r="462" spans="1:13" x14ac:dyDescent="0.25">
      <c r="A462">
        <v>4</v>
      </c>
      <c r="B462" s="1">
        <v>42178</v>
      </c>
      <c r="C462" t="s">
        <v>6</v>
      </c>
      <c r="D462" t="s">
        <v>310</v>
      </c>
      <c r="E462">
        <v>513</v>
      </c>
      <c r="F462">
        <v>5431</v>
      </c>
      <c r="H462" t="str">
        <f t="shared" si="12"/>
        <v>4H</v>
      </c>
      <c r="I462" t="s">
        <v>1530</v>
      </c>
      <c r="J462" s="32">
        <f t="shared" si="13"/>
        <v>6</v>
      </c>
      <c r="K462" s="32">
        <f>IF(PUMPING[[#This Row],[MONTH]]&gt;3,YEAR(PUMPING[[#This Row],[DATE]]),YEAR(PUMPING[[#This Row],[DATE]])-1)</f>
        <v>2015</v>
      </c>
      <c r="L462" s="32" t="str">
        <f>IF(PUMPING[[#This Row],[MONTH]]&lt;4,"Q4",IF(PUMPING[[#This Row],[MONTH]]&lt;7,"Q1",IF(PUMPING[[#This Row],[MONTH]]&lt;10,"Q2",IF(PUMPING[[#This Row],[MONTH]]&lt;13,"Q3","Q4"))))</f>
        <v>Q1</v>
      </c>
      <c r="M462" s="32" t="str">
        <f>IF(PUMPING[[#This Row],[PRODUCT]]="I/F","I/F",IF(LEFT(PUMPING[[#This Row],[BATCH]],2)="MR","MR",IF(LEFT(PUMPING[[#This Row],[BATCH]],2)="PR","PR",IF(LEFT(PUMPING[[#This Row],[BATCH]],2)="DT","DT","Others"))))</f>
        <v>MR</v>
      </c>
    </row>
    <row r="463" spans="1:13" x14ac:dyDescent="0.25">
      <c r="A463">
        <v>1</v>
      </c>
      <c r="B463" s="1">
        <v>42179</v>
      </c>
      <c r="C463" t="s">
        <v>6</v>
      </c>
      <c r="D463" t="s">
        <v>310</v>
      </c>
      <c r="E463">
        <v>513</v>
      </c>
      <c r="F463">
        <v>3264</v>
      </c>
      <c r="H463" t="str">
        <f t="shared" ref="H463:H526" si="14">MID(D463,3,2)</f>
        <v>4H</v>
      </c>
      <c r="I463" t="s">
        <v>1530</v>
      </c>
      <c r="J463" s="32">
        <f t="shared" si="13"/>
        <v>6</v>
      </c>
      <c r="K463" s="32">
        <f>IF(PUMPING[[#This Row],[MONTH]]&gt;3,YEAR(PUMPING[[#This Row],[DATE]]),YEAR(PUMPING[[#This Row],[DATE]])-1)</f>
        <v>2015</v>
      </c>
      <c r="L463" s="32" t="str">
        <f>IF(PUMPING[[#This Row],[MONTH]]&lt;4,"Q4",IF(PUMPING[[#This Row],[MONTH]]&lt;7,"Q1",IF(PUMPING[[#This Row],[MONTH]]&lt;10,"Q2",IF(PUMPING[[#This Row],[MONTH]]&lt;13,"Q3","Q4"))))</f>
        <v>Q1</v>
      </c>
      <c r="M463" s="32" t="str">
        <f>IF(PUMPING[[#This Row],[PRODUCT]]="I/F","I/F",IF(LEFT(PUMPING[[#This Row],[BATCH]],2)="MR","MR",IF(LEFT(PUMPING[[#This Row],[BATCH]],2)="PR","PR",IF(LEFT(PUMPING[[#This Row],[BATCH]],2)="DT","DT","Others"))))</f>
        <v>MR</v>
      </c>
    </row>
    <row r="464" spans="1:13" x14ac:dyDescent="0.25">
      <c r="A464">
        <v>2</v>
      </c>
      <c r="B464" s="1">
        <v>42179</v>
      </c>
      <c r="C464" t="s">
        <v>6</v>
      </c>
      <c r="D464" t="s">
        <v>311</v>
      </c>
      <c r="E464">
        <v>507</v>
      </c>
      <c r="F464">
        <v>9127</v>
      </c>
      <c r="H464" t="str">
        <f t="shared" si="14"/>
        <v>4H</v>
      </c>
      <c r="I464" t="s">
        <v>1530</v>
      </c>
      <c r="J464" s="32">
        <f t="shared" si="13"/>
        <v>6</v>
      </c>
      <c r="K464" s="32">
        <f>IF(PUMPING[[#This Row],[MONTH]]&gt;3,YEAR(PUMPING[[#This Row],[DATE]]),YEAR(PUMPING[[#This Row],[DATE]])-1)</f>
        <v>2015</v>
      </c>
      <c r="L464" s="32" t="str">
        <f>IF(PUMPING[[#This Row],[MONTH]]&lt;4,"Q4",IF(PUMPING[[#This Row],[MONTH]]&lt;7,"Q1",IF(PUMPING[[#This Row],[MONTH]]&lt;10,"Q2",IF(PUMPING[[#This Row],[MONTH]]&lt;13,"Q3","Q4"))))</f>
        <v>Q1</v>
      </c>
      <c r="M464" s="32" t="str">
        <f>IF(PUMPING[[#This Row],[PRODUCT]]="I/F","I/F",IF(LEFT(PUMPING[[#This Row],[BATCH]],2)="MR","MR",IF(LEFT(PUMPING[[#This Row],[BATCH]],2)="PR","PR",IF(LEFT(PUMPING[[#This Row],[BATCH]],2)="DT","DT","Others"))))</f>
        <v>MR</v>
      </c>
    </row>
    <row r="465" spans="1:13" x14ac:dyDescent="0.25">
      <c r="A465">
        <v>1</v>
      </c>
      <c r="B465" s="1">
        <v>42180</v>
      </c>
      <c r="C465" t="s">
        <v>20</v>
      </c>
      <c r="D465" t="s">
        <v>312</v>
      </c>
      <c r="E465">
        <v>54</v>
      </c>
      <c r="F465">
        <v>150</v>
      </c>
      <c r="H465" t="str">
        <f t="shared" si="14"/>
        <v>PC</v>
      </c>
      <c r="I465" t="s">
        <v>146</v>
      </c>
      <c r="J465" s="32">
        <f t="shared" si="13"/>
        <v>6</v>
      </c>
      <c r="K465" s="32">
        <f>IF(PUMPING[[#This Row],[MONTH]]&gt;3,YEAR(PUMPING[[#This Row],[DATE]]),YEAR(PUMPING[[#This Row],[DATE]])-1)</f>
        <v>2015</v>
      </c>
      <c r="L465" s="32" t="str">
        <f>IF(PUMPING[[#This Row],[MONTH]]&lt;4,"Q4",IF(PUMPING[[#This Row],[MONTH]]&lt;7,"Q1",IF(PUMPING[[#This Row],[MONTH]]&lt;10,"Q2",IF(PUMPING[[#This Row],[MONTH]]&lt;13,"Q3","Q4"))))</f>
        <v>Q1</v>
      </c>
      <c r="M465" s="32" t="str">
        <f>IF(PUMPING[[#This Row],[PRODUCT]]="I/F","I/F",IF(LEFT(PUMPING[[#This Row],[BATCH]],2)="MR","MR",IF(LEFT(PUMPING[[#This Row],[BATCH]],2)="PR","PR",IF(LEFT(PUMPING[[#This Row],[BATCH]],2)="DT","DT","Others"))))</f>
        <v>PR</v>
      </c>
    </row>
    <row r="466" spans="1:13" x14ac:dyDescent="0.25">
      <c r="A466">
        <v>2</v>
      </c>
      <c r="B466" s="1">
        <v>42180</v>
      </c>
      <c r="C466" t="s">
        <v>20</v>
      </c>
      <c r="D466" t="s">
        <v>313</v>
      </c>
      <c r="E466">
        <v>54</v>
      </c>
      <c r="F466">
        <v>104</v>
      </c>
      <c r="H466" t="str">
        <f t="shared" si="14"/>
        <v>PC</v>
      </c>
      <c r="I466" t="s">
        <v>146</v>
      </c>
      <c r="J466" s="32">
        <f t="shared" si="13"/>
        <v>6</v>
      </c>
      <c r="K466" s="32">
        <f>IF(PUMPING[[#This Row],[MONTH]]&gt;3,YEAR(PUMPING[[#This Row],[DATE]]),YEAR(PUMPING[[#This Row],[DATE]])-1)</f>
        <v>2015</v>
      </c>
      <c r="L466" s="32" t="str">
        <f>IF(PUMPING[[#This Row],[MONTH]]&lt;4,"Q4",IF(PUMPING[[#This Row],[MONTH]]&lt;7,"Q1",IF(PUMPING[[#This Row],[MONTH]]&lt;10,"Q2",IF(PUMPING[[#This Row],[MONTH]]&lt;13,"Q3","Q4"))))</f>
        <v>Q1</v>
      </c>
      <c r="M466" s="32" t="str">
        <f>IF(PUMPING[[#This Row],[PRODUCT]]="I/F","I/F",IF(LEFT(PUMPING[[#This Row],[BATCH]],2)="MR","MR",IF(LEFT(PUMPING[[#This Row],[BATCH]],2)="PR","PR",IF(LEFT(PUMPING[[#This Row],[BATCH]],2)="DT","DT","Others"))))</f>
        <v>PR</v>
      </c>
    </row>
    <row r="467" spans="1:13" x14ac:dyDescent="0.25">
      <c r="A467">
        <v>3</v>
      </c>
      <c r="B467" s="1">
        <v>42180</v>
      </c>
      <c r="C467" t="s">
        <v>20</v>
      </c>
      <c r="D467" t="s">
        <v>314</v>
      </c>
      <c r="E467">
        <v>67</v>
      </c>
      <c r="F467">
        <v>450</v>
      </c>
      <c r="H467" t="str">
        <f t="shared" si="14"/>
        <v>4H</v>
      </c>
      <c r="I467" t="s">
        <v>1530</v>
      </c>
      <c r="J467" s="32">
        <f t="shared" si="13"/>
        <v>6</v>
      </c>
      <c r="K467" s="32">
        <f>IF(PUMPING[[#This Row],[MONTH]]&gt;3,YEAR(PUMPING[[#This Row],[DATE]]),YEAR(PUMPING[[#This Row],[DATE]])-1)</f>
        <v>2015</v>
      </c>
      <c r="L467" s="32" t="str">
        <f>IF(PUMPING[[#This Row],[MONTH]]&lt;4,"Q4",IF(PUMPING[[#This Row],[MONTH]]&lt;7,"Q1",IF(PUMPING[[#This Row],[MONTH]]&lt;10,"Q2",IF(PUMPING[[#This Row],[MONTH]]&lt;13,"Q3","Q4"))))</f>
        <v>Q1</v>
      </c>
      <c r="M467" s="32" t="str">
        <f>IF(PUMPING[[#This Row],[PRODUCT]]="I/F","I/F",IF(LEFT(PUMPING[[#This Row],[BATCH]],2)="MR","MR",IF(LEFT(PUMPING[[#This Row],[BATCH]],2)="PR","PR",IF(LEFT(PUMPING[[#This Row],[BATCH]],2)="DT","DT","Others"))))</f>
        <v>PR</v>
      </c>
    </row>
    <row r="468" spans="1:13" x14ac:dyDescent="0.25">
      <c r="A468">
        <v>4</v>
      </c>
      <c r="B468" s="1">
        <v>42180</v>
      </c>
      <c r="C468" t="s">
        <v>20</v>
      </c>
      <c r="D468" t="s">
        <v>315</v>
      </c>
      <c r="E468">
        <v>67</v>
      </c>
      <c r="F468">
        <v>6645</v>
      </c>
      <c r="H468" t="str">
        <f t="shared" si="14"/>
        <v>4H</v>
      </c>
      <c r="I468" t="s">
        <v>1530</v>
      </c>
      <c r="J468" s="32">
        <f t="shared" si="13"/>
        <v>6</v>
      </c>
      <c r="K468" s="32">
        <f>IF(PUMPING[[#This Row],[MONTH]]&gt;3,YEAR(PUMPING[[#This Row],[DATE]]),YEAR(PUMPING[[#This Row],[DATE]])-1)</f>
        <v>2015</v>
      </c>
      <c r="L468" s="32" t="str">
        <f>IF(PUMPING[[#This Row],[MONTH]]&lt;4,"Q4",IF(PUMPING[[#This Row],[MONTH]]&lt;7,"Q1",IF(PUMPING[[#This Row],[MONTH]]&lt;10,"Q2",IF(PUMPING[[#This Row],[MONTH]]&lt;13,"Q3","Q4"))))</f>
        <v>Q1</v>
      </c>
      <c r="M468" s="32" t="str">
        <f>IF(PUMPING[[#This Row],[PRODUCT]]="I/F","I/F",IF(LEFT(PUMPING[[#This Row],[BATCH]],2)="MR","MR",IF(LEFT(PUMPING[[#This Row],[BATCH]],2)="PR","PR",IF(LEFT(PUMPING[[#This Row],[BATCH]],2)="DT","DT","Others"))))</f>
        <v>PR</v>
      </c>
    </row>
    <row r="469" spans="1:13" x14ac:dyDescent="0.25">
      <c r="A469">
        <v>5</v>
      </c>
      <c r="B469" s="1">
        <v>42180</v>
      </c>
      <c r="C469" t="s">
        <v>20</v>
      </c>
      <c r="D469" t="s">
        <v>316</v>
      </c>
      <c r="E469">
        <v>68</v>
      </c>
      <c r="F469">
        <v>2088</v>
      </c>
      <c r="H469" t="str">
        <f t="shared" si="14"/>
        <v>4H</v>
      </c>
      <c r="I469" t="s">
        <v>1530</v>
      </c>
      <c r="J469" s="32">
        <f t="shared" si="13"/>
        <v>6</v>
      </c>
      <c r="K469" s="32">
        <f>IF(PUMPING[[#This Row],[MONTH]]&gt;3,YEAR(PUMPING[[#This Row],[DATE]]),YEAR(PUMPING[[#This Row],[DATE]])-1)</f>
        <v>2015</v>
      </c>
      <c r="L469" s="32" t="str">
        <f>IF(PUMPING[[#This Row],[MONTH]]&lt;4,"Q4",IF(PUMPING[[#This Row],[MONTH]]&lt;7,"Q1",IF(PUMPING[[#This Row],[MONTH]]&lt;10,"Q2",IF(PUMPING[[#This Row],[MONTH]]&lt;13,"Q3","Q4"))))</f>
        <v>Q1</v>
      </c>
      <c r="M469" s="32" t="str">
        <f>IF(PUMPING[[#This Row],[PRODUCT]]="I/F","I/F",IF(LEFT(PUMPING[[#This Row],[BATCH]],2)="MR","MR",IF(LEFT(PUMPING[[#This Row],[BATCH]],2)="PR","PR",IF(LEFT(PUMPING[[#This Row],[BATCH]],2)="DT","DT","Others"))))</f>
        <v>PR</v>
      </c>
    </row>
    <row r="470" spans="1:13" x14ac:dyDescent="0.25">
      <c r="A470">
        <v>6</v>
      </c>
      <c r="B470" s="1">
        <v>42180</v>
      </c>
      <c r="C470" t="s">
        <v>20</v>
      </c>
      <c r="D470" t="s">
        <v>316</v>
      </c>
      <c r="E470" t="s">
        <v>176</v>
      </c>
      <c r="F470">
        <v>247</v>
      </c>
      <c r="H470" t="str">
        <f t="shared" si="14"/>
        <v>4H</v>
      </c>
      <c r="I470" t="s">
        <v>1530</v>
      </c>
      <c r="J470" s="32">
        <f t="shared" si="13"/>
        <v>6</v>
      </c>
      <c r="K470" s="32">
        <f>IF(PUMPING[[#This Row],[MONTH]]&gt;3,YEAR(PUMPING[[#This Row],[DATE]]),YEAR(PUMPING[[#This Row],[DATE]])-1)</f>
        <v>2015</v>
      </c>
      <c r="L470" s="32" t="str">
        <f>IF(PUMPING[[#This Row],[MONTH]]&lt;4,"Q4",IF(PUMPING[[#This Row],[MONTH]]&lt;7,"Q1",IF(PUMPING[[#This Row],[MONTH]]&lt;10,"Q2",IF(PUMPING[[#This Row],[MONTH]]&lt;13,"Q3","Q4"))))</f>
        <v>Q1</v>
      </c>
      <c r="M470" s="32" t="str">
        <f>IF(PUMPING[[#This Row],[PRODUCT]]="I/F","I/F",IF(LEFT(PUMPING[[#This Row],[BATCH]],2)="MR","MR",IF(LEFT(PUMPING[[#This Row],[BATCH]],2)="PR","PR",IF(LEFT(PUMPING[[#This Row],[BATCH]],2)="DT","DT","Others"))))</f>
        <v>PR</v>
      </c>
    </row>
    <row r="471" spans="1:13" x14ac:dyDescent="0.25">
      <c r="A471">
        <v>1</v>
      </c>
      <c r="B471" s="1">
        <v>42181</v>
      </c>
      <c r="C471" t="s">
        <v>6</v>
      </c>
      <c r="D471" t="s">
        <v>317</v>
      </c>
      <c r="E471">
        <v>651</v>
      </c>
      <c r="F471">
        <v>150</v>
      </c>
      <c r="H471" t="str">
        <f t="shared" si="14"/>
        <v>PC</v>
      </c>
      <c r="I471" t="s">
        <v>146</v>
      </c>
      <c r="J471" s="32">
        <f t="shared" si="13"/>
        <v>6</v>
      </c>
      <c r="K471" s="32">
        <f>IF(PUMPING[[#This Row],[MONTH]]&gt;3,YEAR(PUMPING[[#This Row],[DATE]]),YEAR(PUMPING[[#This Row],[DATE]])-1)</f>
        <v>2015</v>
      </c>
      <c r="L471" s="32" t="str">
        <f>IF(PUMPING[[#This Row],[MONTH]]&lt;4,"Q4",IF(PUMPING[[#This Row],[MONTH]]&lt;7,"Q1",IF(PUMPING[[#This Row],[MONTH]]&lt;10,"Q2",IF(PUMPING[[#This Row],[MONTH]]&lt;13,"Q3","Q4"))))</f>
        <v>Q1</v>
      </c>
      <c r="M471" s="32" t="str">
        <f>IF(PUMPING[[#This Row],[PRODUCT]]="I/F","I/F",IF(LEFT(PUMPING[[#This Row],[BATCH]],2)="MR","MR",IF(LEFT(PUMPING[[#This Row],[BATCH]],2)="PR","PR",IF(LEFT(PUMPING[[#This Row],[BATCH]],2)="DT","DT","Others"))))</f>
        <v>MR</v>
      </c>
    </row>
    <row r="472" spans="1:13" x14ac:dyDescent="0.25">
      <c r="A472">
        <v>2</v>
      </c>
      <c r="B472" s="1">
        <v>42181</v>
      </c>
      <c r="C472" t="s">
        <v>6</v>
      </c>
      <c r="D472" t="s">
        <v>318</v>
      </c>
      <c r="E472">
        <v>404</v>
      </c>
      <c r="F472">
        <v>158</v>
      </c>
      <c r="H472" t="str">
        <f t="shared" si="14"/>
        <v>NS</v>
      </c>
      <c r="I472" t="s">
        <v>146</v>
      </c>
      <c r="J472" s="32">
        <f t="shared" si="13"/>
        <v>6</v>
      </c>
      <c r="K472" s="32">
        <f>IF(PUMPING[[#This Row],[MONTH]]&gt;3,YEAR(PUMPING[[#This Row],[DATE]]),YEAR(PUMPING[[#This Row],[DATE]])-1)</f>
        <v>2015</v>
      </c>
      <c r="L472" s="32" t="str">
        <f>IF(PUMPING[[#This Row],[MONTH]]&lt;4,"Q4",IF(PUMPING[[#This Row],[MONTH]]&lt;7,"Q1",IF(PUMPING[[#This Row],[MONTH]]&lt;10,"Q2",IF(PUMPING[[#This Row],[MONTH]]&lt;13,"Q3","Q4"))))</f>
        <v>Q1</v>
      </c>
      <c r="M472" s="32" t="str">
        <f>IF(PUMPING[[#This Row],[PRODUCT]]="I/F","I/F",IF(LEFT(PUMPING[[#This Row],[BATCH]],2)="MR","MR",IF(LEFT(PUMPING[[#This Row],[BATCH]],2)="PR","PR",IF(LEFT(PUMPING[[#This Row],[BATCH]],2)="DT","DT","Others"))))</f>
        <v>MR</v>
      </c>
    </row>
    <row r="473" spans="1:13" x14ac:dyDescent="0.25">
      <c r="A473">
        <v>3</v>
      </c>
      <c r="B473" s="1">
        <v>42181</v>
      </c>
      <c r="C473" t="s">
        <v>6</v>
      </c>
      <c r="D473" t="s">
        <v>319</v>
      </c>
      <c r="E473">
        <v>124</v>
      </c>
      <c r="F473">
        <v>5738</v>
      </c>
      <c r="H473" t="str">
        <f t="shared" si="14"/>
        <v>PN</v>
      </c>
      <c r="I473" t="s">
        <v>149</v>
      </c>
      <c r="J473" s="32">
        <f t="shared" si="13"/>
        <v>6</v>
      </c>
      <c r="K473" s="32">
        <f>IF(PUMPING[[#This Row],[MONTH]]&gt;3,YEAR(PUMPING[[#This Row],[DATE]]),YEAR(PUMPING[[#This Row],[DATE]])-1)</f>
        <v>2015</v>
      </c>
      <c r="L473" s="32" t="str">
        <f>IF(PUMPING[[#This Row],[MONTH]]&lt;4,"Q4",IF(PUMPING[[#This Row],[MONTH]]&lt;7,"Q1",IF(PUMPING[[#This Row],[MONTH]]&lt;10,"Q2",IF(PUMPING[[#This Row],[MONTH]]&lt;13,"Q3","Q4"))))</f>
        <v>Q1</v>
      </c>
      <c r="M473" s="32" t="str">
        <f>IF(PUMPING[[#This Row],[PRODUCT]]="I/F","I/F",IF(LEFT(PUMPING[[#This Row],[BATCH]],2)="MR","MR",IF(LEFT(PUMPING[[#This Row],[BATCH]],2)="PR","PR",IF(LEFT(PUMPING[[#This Row],[BATCH]],2)="DT","DT","Others"))))</f>
        <v>MR</v>
      </c>
    </row>
    <row r="474" spans="1:13" x14ac:dyDescent="0.25">
      <c r="A474">
        <v>1</v>
      </c>
      <c r="B474" s="1">
        <v>42181</v>
      </c>
      <c r="C474" t="s">
        <v>20</v>
      </c>
      <c r="D474" t="s">
        <v>313</v>
      </c>
      <c r="E474">
        <v>54</v>
      </c>
      <c r="F474">
        <v>300</v>
      </c>
      <c r="H474" t="str">
        <f t="shared" si="14"/>
        <v>PC</v>
      </c>
      <c r="I474" t="s">
        <v>146</v>
      </c>
      <c r="J474" s="32">
        <f t="shared" si="13"/>
        <v>6</v>
      </c>
      <c r="K474" s="32">
        <f>IF(PUMPING[[#This Row],[MONTH]]&gt;3,YEAR(PUMPING[[#This Row],[DATE]]),YEAR(PUMPING[[#This Row],[DATE]])-1)</f>
        <v>2015</v>
      </c>
      <c r="L474" s="32" t="str">
        <f>IF(PUMPING[[#This Row],[MONTH]]&lt;4,"Q4",IF(PUMPING[[#This Row],[MONTH]]&lt;7,"Q1",IF(PUMPING[[#This Row],[MONTH]]&lt;10,"Q2",IF(PUMPING[[#This Row],[MONTH]]&lt;13,"Q3","Q4"))))</f>
        <v>Q1</v>
      </c>
      <c r="M474" s="32" t="str">
        <f>IF(PUMPING[[#This Row],[PRODUCT]]="I/F","I/F",IF(LEFT(PUMPING[[#This Row],[BATCH]],2)="MR","MR",IF(LEFT(PUMPING[[#This Row],[BATCH]],2)="PR","PR",IF(LEFT(PUMPING[[#This Row],[BATCH]],2)="DT","DT","Others"))))</f>
        <v>PR</v>
      </c>
    </row>
    <row r="475" spans="1:13" x14ac:dyDescent="0.25">
      <c r="A475">
        <v>2</v>
      </c>
      <c r="B475" s="1">
        <v>42181</v>
      </c>
      <c r="C475" t="s">
        <v>20</v>
      </c>
      <c r="D475" t="s">
        <v>320</v>
      </c>
      <c r="E475">
        <v>5</v>
      </c>
      <c r="F475">
        <v>9261</v>
      </c>
      <c r="H475" t="str">
        <f t="shared" si="14"/>
        <v>4M</v>
      </c>
      <c r="I475" t="s">
        <v>1532</v>
      </c>
      <c r="J475" s="32">
        <f t="shared" si="13"/>
        <v>6</v>
      </c>
      <c r="K475" s="32">
        <f>IF(PUMPING[[#This Row],[MONTH]]&gt;3,YEAR(PUMPING[[#This Row],[DATE]]),YEAR(PUMPING[[#This Row],[DATE]])-1)</f>
        <v>2015</v>
      </c>
      <c r="L475" s="32" t="str">
        <f>IF(PUMPING[[#This Row],[MONTH]]&lt;4,"Q4",IF(PUMPING[[#This Row],[MONTH]]&lt;7,"Q1",IF(PUMPING[[#This Row],[MONTH]]&lt;10,"Q2",IF(PUMPING[[#This Row],[MONTH]]&lt;13,"Q3","Q4"))))</f>
        <v>Q1</v>
      </c>
      <c r="M475" s="32" t="str">
        <f>IF(PUMPING[[#This Row],[PRODUCT]]="I/F","I/F",IF(LEFT(PUMPING[[#This Row],[BATCH]],2)="MR","MR",IF(LEFT(PUMPING[[#This Row],[BATCH]],2)="PR","PR",IF(LEFT(PUMPING[[#This Row],[BATCH]],2)="DT","DT","Others"))))</f>
        <v>PR</v>
      </c>
    </row>
    <row r="476" spans="1:13" x14ac:dyDescent="0.25">
      <c r="A476">
        <v>1</v>
      </c>
      <c r="B476" s="1">
        <v>42181</v>
      </c>
      <c r="C476" t="s">
        <v>8</v>
      </c>
      <c r="D476" t="s">
        <v>321</v>
      </c>
      <c r="E476">
        <v>16</v>
      </c>
      <c r="F476">
        <v>3613</v>
      </c>
      <c r="H476" t="str">
        <f t="shared" si="14"/>
        <v>SK</v>
      </c>
      <c r="I476" t="s">
        <v>146</v>
      </c>
      <c r="J476" s="32">
        <f t="shared" si="13"/>
        <v>6</v>
      </c>
      <c r="K476" s="32">
        <f>IF(PUMPING[[#This Row],[MONTH]]&gt;3,YEAR(PUMPING[[#This Row],[DATE]]),YEAR(PUMPING[[#This Row],[DATE]])-1)</f>
        <v>2015</v>
      </c>
      <c r="L476" s="32" t="str">
        <f>IF(PUMPING[[#This Row],[MONTH]]&lt;4,"Q4",IF(PUMPING[[#This Row],[MONTH]]&lt;7,"Q1",IF(PUMPING[[#This Row],[MONTH]]&lt;10,"Q2",IF(PUMPING[[#This Row],[MONTH]]&lt;13,"Q3","Q4"))))</f>
        <v>Q1</v>
      </c>
      <c r="M476" s="32" t="str">
        <f>IF(PUMPING[[#This Row],[PRODUCT]]="I/F","I/F",IF(LEFT(PUMPING[[#This Row],[BATCH]],2)="MR","MR",IF(LEFT(PUMPING[[#This Row],[BATCH]],2)="PR","PR",IF(LEFT(PUMPING[[#This Row],[BATCH]],2)="DT","DT","Others"))))</f>
        <v>DT</v>
      </c>
    </row>
    <row r="477" spans="1:13" x14ac:dyDescent="0.25">
      <c r="A477">
        <v>1</v>
      </c>
      <c r="B477" s="1">
        <v>42182</v>
      </c>
      <c r="C477" t="s">
        <v>6</v>
      </c>
      <c r="D477" t="s">
        <v>319</v>
      </c>
      <c r="E477">
        <v>124</v>
      </c>
      <c r="F477">
        <v>4397</v>
      </c>
      <c r="H477" t="str">
        <f t="shared" si="14"/>
        <v>PN</v>
      </c>
      <c r="I477" t="s">
        <v>149</v>
      </c>
      <c r="J477" s="32">
        <f t="shared" si="13"/>
        <v>6</v>
      </c>
      <c r="K477" s="32">
        <f>IF(PUMPING[[#This Row],[MONTH]]&gt;3,YEAR(PUMPING[[#This Row],[DATE]]),YEAR(PUMPING[[#This Row],[DATE]])-1)</f>
        <v>2015</v>
      </c>
      <c r="L477" s="32" t="str">
        <f>IF(PUMPING[[#This Row],[MONTH]]&lt;4,"Q4",IF(PUMPING[[#This Row],[MONTH]]&lt;7,"Q1",IF(PUMPING[[#This Row],[MONTH]]&lt;10,"Q2",IF(PUMPING[[#This Row],[MONTH]]&lt;13,"Q3","Q4"))))</f>
        <v>Q1</v>
      </c>
      <c r="M477" s="32" t="str">
        <f>IF(PUMPING[[#This Row],[PRODUCT]]="I/F","I/F",IF(LEFT(PUMPING[[#This Row],[BATCH]],2)="MR","MR",IF(LEFT(PUMPING[[#This Row],[BATCH]],2)="PR","PR",IF(LEFT(PUMPING[[#This Row],[BATCH]],2)="DT","DT","Others"))))</f>
        <v>MR</v>
      </c>
    </row>
    <row r="478" spans="1:13" x14ac:dyDescent="0.25">
      <c r="A478">
        <v>2</v>
      </c>
      <c r="B478" s="1">
        <v>42182</v>
      </c>
      <c r="C478" t="s">
        <v>6</v>
      </c>
      <c r="D478" t="s">
        <v>322</v>
      </c>
      <c r="E478">
        <v>404</v>
      </c>
      <c r="F478">
        <v>2063</v>
      </c>
      <c r="H478" t="str">
        <f t="shared" si="14"/>
        <v>0S</v>
      </c>
      <c r="I478" t="s">
        <v>146</v>
      </c>
      <c r="J478" s="32">
        <f t="shared" si="13"/>
        <v>6</v>
      </c>
      <c r="K478" s="32">
        <f>IF(PUMPING[[#This Row],[MONTH]]&gt;3,YEAR(PUMPING[[#This Row],[DATE]]),YEAR(PUMPING[[#This Row],[DATE]])-1)</f>
        <v>2015</v>
      </c>
      <c r="L478" s="32" t="str">
        <f>IF(PUMPING[[#This Row],[MONTH]]&lt;4,"Q4",IF(PUMPING[[#This Row],[MONTH]]&lt;7,"Q1",IF(PUMPING[[#This Row],[MONTH]]&lt;10,"Q2",IF(PUMPING[[#This Row],[MONTH]]&lt;13,"Q3","Q4"))))</f>
        <v>Q1</v>
      </c>
      <c r="M478" s="32" t="str">
        <f>IF(PUMPING[[#This Row],[PRODUCT]]="I/F","I/F",IF(LEFT(PUMPING[[#This Row],[BATCH]],2)="MR","MR",IF(LEFT(PUMPING[[#This Row],[BATCH]],2)="PR","PR",IF(LEFT(PUMPING[[#This Row],[BATCH]],2)="DT","DT","Others"))))</f>
        <v>MR</v>
      </c>
    </row>
    <row r="479" spans="1:13" x14ac:dyDescent="0.25">
      <c r="A479">
        <v>3</v>
      </c>
      <c r="B479" s="1">
        <v>42182</v>
      </c>
      <c r="C479" t="s">
        <v>6</v>
      </c>
      <c r="D479" t="s">
        <v>323</v>
      </c>
      <c r="E479">
        <v>401</v>
      </c>
      <c r="F479">
        <v>738</v>
      </c>
      <c r="H479" t="str">
        <f t="shared" si="14"/>
        <v>0S</v>
      </c>
      <c r="I479" t="s">
        <v>146</v>
      </c>
      <c r="J479" s="32">
        <f t="shared" si="13"/>
        <v>6</v>
      </c>
      <c r="K479" s="32">
        <f>IF(PUMPING[[#This Row],[MONTH]]&gt;3,YEAR(PUMPING[[#This Row],[DATE]]),YEAR(PUMPING[[#This Row],[DATE]])-1)</f>
        <v>2015</v>
      </c>
      <c r="L479" s="32" t="str">
        <f>IF(PUMPING[[#This Row],[MONTH]]&lt;4,"Q4",IF(PUMPING[[#This Row],[MONTH]]&lt;7,"Q1",IF(PUMPING[[#This Row],[MONTH]]&lt;10,"Q2",IF(PUMPING[[#This Row],[MONTH]]&lt;13,"Q3","Q4"))))</f>
        <v>Q1</v>
      </c>
      <c r="M479" s="32" t="str">
        <f>IF(PUMPING[[#This Row],[PRODUCT]]="I/F","I/F",IF(LEFT(PUMPING[[#This Row],[BATCH]],2)="MR","MR",IF(LEFT(PUMPING[[#This Row],[BATCH]],2)="PR","PR",IF(LEFT(PUMPING[[#This Row],[BATCH]],2)="DT","DT","Others"))))</f>
        <v>MR</v>
      </c>
    </row>
    <row r="480" spans="1:13" x14ac:dyDescent="0.25">
      <c r="A480">
        <v>4</v>
      </c>
      <c r="B480" s="1">
        <v>42182</v>
      </c>
      <c r="C480" t="s">
        <v>6</v>
      </c>
      <c r="D480" t="s">
        <v>324</v>
      </c>
      <c r="E480">
        <v>304</v>
      </c>
      <c r="F480">
        <v>1472</v>
      </c>
      <c r="H480" t="str">
        <f t="shared" si="14"/>
        <v>4M</v>
      </c>
      <c r="I480" t="s">
        <v>1532</v>
      </c>
      <c r="J480" s="32">
        <f t="shared" si="13"/>
        <v>6</v>
      </c>
      <c r="K480" s="32">
        <f>IF(PUMPING[[#This Row],[MONTH]]&gt;3,YEAR(PUMPING[[#This Row],[DATE]]),YEAR(PUMPING[[#This Row],[DATE]])-1)</f>
        <v>2015</v>
      </c>
      <c r="L480" s="32" t="str">
        <f>IF(PUMPING[[#This Row],[MONTH]]&lt;4,"Q4",IF(PUMPING[[#This Row],[MONTH]]&lt;7,"Q1",IF(PUMPING[[#This Row],[MONTH]]&lt;10,"Q2",IF(PUMPING[[#This Row],[MONTH]]&lt;13,"Q3","Q4"))))</f>
        <v>Q1</v>
      </c>
      <c r="M480" s="32" t="str">
        <f>IF(PUMPING[[#This Row],[PRODUCT]]="I/F","I/F",IF(LEFT(PUMPING[[#This Row],[BATCH]],2)="MR","MR",IF(LEFT(PUMPING[[#This Row],[BATCH]],2)="PR","PR",IF(LEFT(PUMPING[[#This Row],[BATCH]],2)="DT","DT","Others"))))</f>
        <v>MR</v>
      </c>
    </row>
    <row r="481" spans="1:13" x14ac:dyDescent="0.25">
      <c r="A481">
        <v>1</v>
      </c>
      <c r="B481" s="1">
        <v>42182</v>
      </c>
      <c r="C481" t="s">
        <v>20</v>
      </c>
      <c r="D481" t="s">
        <v>325</v>
      </c>
      <c r="E481" t="s">
        <v>123</v>
      </c>
      <c r="F481">
        <v>3467</v>
      </c>
      <c r="H481" t="str">
        <f t="shared" si="14"/>
        <v>4M</v>
      </c>
      <c r="I481" t="s">
        <v>1532</v>
      </c>
      <c r="J481" s="32">
        <f t="shared" si="13"/>
        <v>6</v>
      </c>
      <c r="K481" s="32">
        <f>IF(PUMPING[[#This Row],[MONTH]]&gt;3,YEAR(PUMPING[[#This Row],[DATE]]),YEAR(PUMPING[[#This Row],[DATE]])-1)</f>
        <v>2015</v>
      </c>
      <c r="L481" s="32" t="str">
        <f>IF(PUMPING[[#This Row],[MONTH]]&lt;4,"Q4",IF(PUMPING[[#This Row],[MONTH]]&lt;7,"Q1",IF(PUMPING[[#This Row],[MONTH]]&lt;10,"Q2",IF(PUMPING[[#This Row],[MONTH]]&lt;13,"Q3","Q4"))))</f>
        <v>Q1</v>
      </c>
      <c r="M481" s="32" t="str">
        <f>IF(PUMPING[[#This Row],[PRODUCT]]="I/F","I/F",IF(LEFT(PUMPING[[#This Row],[BATCH]],2)="MR","MR",IF(LEFT(PUMPING[[#This Row],[BATCH]],2)="PR","PR",IF(LEFT(PUMPING[[#This Row],[BATCH]],2)="DT","DT","Others"))))</f>
        <v>PR</v>
      </c>
    </row>
    <row r="482" spans="1:13" x14ac:dyDescent="0.25">
      <c r="A482">
        <v>2</v>
      </c>
      <c r="B482" s="1">
        <v>42182</v>
      </c>
      <c r="C482" t="s">
        <v>20</v>
      </c>
      <c r="D482" t="s">
        <v>313</v>
      </c>
      <c r="E482">
        <v>54</v>
      </c>
      <c r="F482">
        <v>198</v>
      </c>
      <c r="H482" t="str">
        <f t="shared" si="14"/>
        <v>PC</v>
      </c>
      <c r="I482" t="s">
        <v>146</v>
      </c>
      <c r="J482" s="32">
        <f t="shared" si="13"/>
        <v>6</v>
      </c>
      <c r="K482" s="32">
        <f>IF(PUMPING[[#This Row],[MONTH]]&gt;3,YEAR(PUMPING[[#This Row],[DATE]]),YEAR(PUMPING[[#This Row],[DATE]])-1)</f>
        <v>2015</v>
      </c>
      <c r="L482" s="32" t="str">
        <f>IF(PUMPING[[#This Row],[MONTH]]&lt;4,"Q4",IF(PUMPING[[#This Row],[MONTH]]&lt;7,"Q1",IF(PUMPING[[#This Row],[MONTH]]&lt;10,"Q2",IF(PUMPING[[#This Row],[MONTH]]&lt;13,"Q3","Q4"))))</f>
        <v>Q1</v>
      </c>
      <c r="M482" s="32" t="str">
        <f>IF(PUMPING[[#This Row],[PRODUCT]]="I/F","I/F",IF(LEFT(PUMPING[[#This Row],[BATCH]],2)="MR","MR",IF(LEFT(PUMPING[[#This Row],[BATCH]],2)="PR","PR",IF(LEFT(PUMPING[[#This Row],[BATCH]],2)="DT","DT","Others"))))</f>
        <v>PR</v>
      </c>
    </row>
    <row r="483" spans="1:13" x14ac:dyDescent="0.25">
      <c r="A483">
        <v>3</v>
      </c>
      <c r="B483" s="1">
        <v>42182</v>
      </c>
      <c r="C483" t="s">
        <v>20</v>
      </c>
      <c r="D483" t="s">
        <v>326</v>
      </c>
      <c r="E483">
        <v>54</v>
      </c>
      <c r="F483">
        <v>87</v>
      </c>
      <c r="H483" t="str">
        <f t="shared" si="14"/>
        <v>PC</v>
      </c>
      <c r="I483" t="s">
        <v>146</v>
      </c>
      <c r="J483" s="32">
        <f t="shared" si="13"/>
        <v>6</v>
      </c>
      <c r="K483" s="32">
        <f>IF(PUMPING[[#This Row],[MONTH]]&gt;3,YEAR(PUMPING[[#This Row],[DATE]]),YEAR(PUMPING[[#This Row],[DATE]])-1)</f>
        <v>2015</v>
      </c>
      <c r="L483" s="32" t="str">
        <f>IF(PUMPING[[#This Row],[MONTH]]&lt;4,"Q4",IF(PUMPING[[#This Row],[MONTH]]&lt;7,"Q1",IF(PUMPING[[#This Row],[MONTH]]&lt;10,"Q2",IF(PUMPING[[#This Row],[MONTH]]&lt;13,"Q3","Q4"))))</f>
        <v>Q1</v>
      </c>
      <c r="M483" s="32" t="str">
        <f>IF(PUMPING[[#This Row],[PRODUCT]]="I/F","I/F",IF(LEFT(PUMPING[[#This Row],[BATCH]],2)="MR","MR",IF(LEFT(PUMPING[[#This Row],[BATCH]],2)="PR","PR",IF(LEFT(PUMPING[[#This Row],[BATCH]],2)="DT","DT","Others"))))</f>
        <v>PR</v>
      </c>
    </row>
    <row r="484" spans="1:13" x14ac:dyDescent="0.25">
      <c r="A484">
        <v>4</v>
      </c>
      <c r="B484" s="1">
        <v>42182</v>
      </c>
      <c r="C484" t="s">
        <v>20</v>
      </c>
      <c r="D484" t="s">
        <v>327</v>
      </c>
      <c r="E484">
        <v>51</v>
      </c>
      <c r="F484">
        <v>1014</v>
      </c>
      <c r="H484" t="str">
        <f t="shared" si="14"/>
        <v>NS</v>
      </c>
      <c r="I484" t="s">
        <v>146</v>
      </c>
      <c r="J484" s="32">
        <f t="shared" si="13"/>
        <v>6</v>
      </c>
      <c r="K484" s="32">
        <f>IF(PUMPING[[#This Row],[MONTH]]&gt;3,YEAR(PUMPING[[#This Row],[DATE]]),YEAR(PUMPING[[#This Row],[DATE]])-1)</f>
        <v>2015</v>
      </c>
      <c r="L484" s="32" t="str">
        <f>IF(PUMPING[[#This Row],[MONTH]]&lt;4,"Q4",IF(PUMPING[[#This Row],[MONTH]]&lt;7,"Q1",IF(PUMPING[[#This Row],[MONTH]]&lt;10,"Q2",IF(PUMPING[[#This Row],[MONTH]]&lt;13,"Q3","Q4"))))</f>
        <v>Q1</v>
      </c>
      <c r="M484" s="32" t="str">
        <f>IF(PUMPING[[#This Row],[PRODUCT]]="I/F","I/F",IF(LEFT(PUMPING[[#This Row],[BATCH]],2)="MR","MR",IF(LEFT(PUMPING[[#This Row],[BATCH]],2)="PR","PR",IF(LEFT(PUMPING[[#This Row],[BATCH]],2)="DT","DT","Others"))))</f>
        <v>PR</v>
      </c>
    </row>
    <row r="485" spans="1:13" x14ac:dyDescent="0.25">
      <c r="A485">
        <v>5</v>
      </c>
      <c r="B485" s="1">
        <v>42182</v>
      </c>
      <c r="C485" t="s">
        <v>20</v>
      </c>
      <c r="D485" t="s">
        <v>328</v>
      </c>
      <c r="E485">
        <v>51</v>
      </c>
      <c r="F485">
        <v>450</v>
      </c>
      <c r="H485" t="str">
        <f t="shared" si="14"/>
        <v>0S</v>
      </c>
      <c r="I485" t="s">
        <v>146</v>
      </c>
      <c r="J485" s="32">
        <f t="shared" si="13"/>
        <v>6</v>
      </c>
      <c r="K485" s="32">
        <f>IF(PUMPING[[#This Row],[MONTH]]&gt;3,YEAR(PUMPING[[#This Row],[DATE]]),YEAR(PUMPING[[#This Row],[DATE]])-1)</f>
        <v>2015</v>
      </c>
      <c r="L485" s="32" t="str">
        <f>IF(PUMPING[[#This Row],[MONTH]]&lt;4,"Q4",IF(PUMPING[[#This Row],[MONTH]]&lt;7,"Q1",IF(PUMPING[[#This Row],[MONTH]]&lt;10,"Q2",IF(PUMPING[[#This Row],[MONTH]]&lt;13,"Q3","Q4"))))</f>
        <v>Q1</v>
      </c>
      <c r="M485" s="32" t="str">
        <f>IF(PUMPING[[#This Row],[PRODUCT]]="I/F","I/F",IF(LEFT(PUMPING[[#This Row],[BATCH]],2)="MR","MR",IF(LEFT(PUMPING[[#This Row],[BATCH]],2)="PR","PR",IF(LEFT(PUMPING[[#This Row],[BATCH]],2)="DT","DT","Others"))))</f>
        <v>PR</v>
      </c>
    </row>
    <row r="486" spans="1:13" x14ac:dyDescent="0.25">
      <c r="A486">
        <v>6</v>
      </c>
      <c r="B486" s="1">
        <v>42182</v>
      </c>
      <c r="C486" t="s">
        <v>20</v>
      </c>
      <c r="D486" t="s">
        <v>329</v>
      </c>
      <c r="E486">
        <v>31</v>
      </c>
      <c r="F486">
        <v>550</v>
      </c>
      <c r="H486" t="str">
        <f t="shared" si="14"/>
        <v>0S</v>
      </c>
      <c r="I486" t="s">
        <v>146</v>
      </c>
      <c r="J486" s="32">
        <f t="shared" si="13"/>
        <v>6</v>
      </c>
      <c r="K486" s="32">
        <f>IF(PUMPING[[#This Row],[MONTH]]&gt;3,YEAR(PUMPING[[#This Row],[DATE]]),YEAR(PUMPING[[#This Row],[DATE]])-1)</f>
        <v>2015</v>
      </c>
      <c r="L486" s="32" t="str">
        <f>IF(PUMPING[[#This Row],[MONTH]]&lt;4,"Q4",IF(PUMPING[[#This Row],[MONTH]]&lt;7,"Q1",IF(PUMPING[[#This Row],[MONTH]]&lt;10,"Q2",IF(PUMPING[[#This Row],[MONTH]]&lt;13,"Q3","Q4"))))</f>
        <v>Q1</v>
      </c>
      <c r="M486" s="32" t="str">
        <f>IF(PUMPING[[#This Row],[PRODUCT]]="I/F","I/F",IF(LEFT(PUMPING[[#This Row],[BATCH]],2)="MR","MR",IF(LEFT(PUMPING[[#This Row],[BATCH]],2)="PR","PR",IF(LEFT(PUMPING[[#This Row],[BATCH]],2)="DT","DT","Others"))))</f>
        <v>PR</v>
      </c>
    </row>
    <row r="487" spans="1:13" x14ac:dyDescent="0.25">
      <c r="A487">
        <v>7</v>
      </c>
      <c r="B487" s="1">
        <v>42182</v>
      </c>
      <c r="C487" t="s">
        <v>20</v>
      </c>
      <c r="D487" t="s">
        <v>330</v>
      </c>
      <c r="E487">
        <v>31</v>
      </c>
      <c r="F487">
        <v>1087</v>
      </c>
      <c r="H487" t="str">
        <f t="shared" si="14"/>
        <v>A2</v>
      </c>
      <c r="I487" t="s">
        <v>143</v>
      </c>
      <c r="J487" s="32">
        <f t="shared" si="13"/>
        <v>6</v>
      </c>
      <c r="K487" s="32">
        <f>IF(PUMPING[[#This Row],[MONTH]]&gt;3,YEAR(PUMPING[[#This Row],[DATE]]),YEAR(PUMPING[[#This Row],[DATE]])-1)</f>
        <v>2015</v>
      </c>
      <c r="L487" s="32" t="str">
        <f>IF(PUMPING[[#This Row],[MONTH]]&lt;4,"Q4",IF(PUMPING[[#This Row],[MONTH]]&lt;7,"Q1",IF(PUMPING[[#This Row],[MONTH]]&lt;10,"Q2",IF(PUMPING[[#This Row],[MONTH]]&lt;13,"Q3","Q4"))))</f>
        <v>Q1</v>
      </c>
      <c r="M487" s="32" t="str">
        <f>IF(PUMPING[[#This Row],[PRODUCT]]="I/F","I/F",IF(LEFT(PUMPING[[#This Row],[BATCH]],2)="MR","MR",IF(LEFT(PUMPING[[#This Row],[BATCH]],2)="PR","PR",IF(LEFT(PUMPING[[#This Row],[BATCH]],2)="DT","DT","Others"))))</f>
        <v>PR</v>
      </c>
    </row>
    <row r="488" spans="1:13" x14ac:dyDescent="0.25">
      <c r="A488">
        <v>1</v>
      </c>
      <c r="B488" s="1">
        <v>42182</v>
      </c>
      <c r="C488" t="s">
        <v>8</v>
      </c>
      <c r="D488" t="s">
        <v>321</v>
      </c>
      <c r="E488">
        <v>16</v>
      </c>
      <c r="F488">
        <v>906</v>
      </c>
      <c r="H488" t="str">
        <f t="shared" si="14"/>
        <v>SK</v>
      </c>
      <c r="I488" t="s">
        <v>146</v>
      </c>
      <c r="J488" s="32">
        <f t="shared" si="13"/>
        <v>6</v>
      </c>
      <c r="K488" s="32">
        <f>IF(PUMPING[[#This Row],[MONTH]]&gt;3,YEAR(PUMPING[[#This Row],[DATE]]),YEAR(PUMPING[[#This Row],[DATE]])-1)</f>
        <v>2015</v>
      </c>
      <c r="L488" s="32" t="str">
        <f>IF(PUMPING[[#This Row],[MONTH]]&lt;4,"Q4",IF(PUMPING[[#This Row],[MONTH]]&lt;7,"Q1",IF(PUMPING[[#This Row],[MONTH]]&lt;10,"Q2",IF(PUMPING[[#This Row],[MONTH]]&lt;13,"Q3","Q4"))))</f>
        <v>Q1</v>
      </c>
      <c r="M488" s="32" t="str">
        <f>IF(PUMPING[[#This Row],[PRODUCT]]="I/F","I/F",IF(LEFT(PUMPING[[#This Row],[BATCH]],2)="MR","MR",IF(LEFT(PUMPING[[#This Row],[BATCH]],2)="PR","PR",IF(LEFT(PUMPING[[#This Row],[BATCH]],2)="DT","DT","Others"))))</f>
        <v>DT</v>
      </c>
    </row>
    <row r="489" spans="1:13" x14ac:dyDescent="0.25">
      <c r="A489">
        <v>2</v>
      </c>
      <c r="B489" s="1">
        <v>42182</v>
      </c>
      <c r="C489" t="s">
        <v>8</v>
      </c>
      <c r="D489" t="s">
        <v>310</v>
      </c>
      <c r="E489" t="s">
        <v>58</v>
      </c>
      <c r="F489">
        <v>1279</v>
      </c>
      <c r="H489" t="str">
        <f t="shared" si="14"/>
        <v>4H</v>
      </c>
      <c r="I489" t="s">
        <v>1530</v>
      </c>
      <c r="J489" s="32">
        <f t="shared" si="13"/>
        <v>6</v>
      </c>
      <c r="K489" s="32">
        <f>IF(PUMPING[[#This Row],[MONTH]]&gt;3,YEAR(PUMPING[[#This Row],[DATE]]),YEAR(PUMPING[[#This Row],[DATE]])-1)</f>
        <v>2015</v>
      </c>
      <c r="L489" s="32" t="str">
        <f>IF(PUMPING[[#This Row],[MONTH]]&lt;4,"Q4",IF(PUMPING[[#This Row],[MONTH]]&lt;7,"Q1",IF(PUMPING[[#This Row],[MONTH]]&lt;10,"Q2",IF(PUMPING[[#This Row],[MONTH]]&lt;13,"Q3","Q4"))))</f>
        <v>Q1</v>
      </c>
      <c r="M489" s="32" t="str">
        <f>IF(PUMPING[[#This Row],[PRODUCT]]="I/F","I/F",IF(LEFT(PUMPING[[#This Row],[BATCH]],2)="MR","MR",IF(LEFT(PUMPING[[#This Row],[BATCH]],2)="PR","PR",IF(LEFT(PUMPING[[#This Row],[BATCH]],2)="DT","DT","Others"))))</f>
        <v>MR</v>
      </c>
    </row>
    <row r="490" spans="1:13" x14ac:dyDescent="0.25">
      <c r="A490">
        <v>3</v>
      </c>
      <c r="B490" s="1">
        <v>42182</v>
      </c>
      <c r="C490" t="s">
        <v>8</v>
      </c>
      <c r="D490" t="s">
        <v>311</v>
      </c>
      <c r="E490" t="s">
        <v>58</v>
      </c>
      <c r="F490">
        <v>2636</v>
      </c>
      <c r="H490" t="str">
        <f t="shared" si="14"/>
        <v>4H</v>
      </c>
      <c r="I490" t="s">
        <v>1530</v>
      </c>
      <c r="J490" s="32">
        <f t="shared" si="13"/>
        <v>6</v>
      </c>
      <c r="K490" s="32">
        <f>IF(PUMPING[[#This Row],[MONTH]]&gt;3,YEAR(PUMPING[[#This Row],[DATE]]),YEAR(PUMPING[[#This Row],[DATE]])-1)</f>
        <v>2015</v>
      </c>
      <c r="L490" s="32" t="str">
        <f>IF(PUMPING[[#This Row],[MONTH]]&lt;4,"Q4",IF(PUMPING[[#This Row],[MONTH]]&lt;7,"Q1",IF(PUMPING[[#This Row],[MONTH]]&lt;10,"Q2",IF(PUMPING[[#This Row],[MONTH]]&lt;13,"Q3","Q4"))))</f>
        <v>Q1</v>
      </c>
      <c r="M490" s="32" t="str">
        <f>IF(PUMPING[[#This Row],[PRODUCT]]="I/F","I/F",IF(LEFT(PUMPING[[#This Row],[BATCH]],2)="MR","MR",IF(LEFT(PUMPING[[#This Row],[BATCH]],2)="PR","PR",IF(LEFT(PUMPING[[#This Row],[BATCH]],2)="DT","DT","Others"))))</f>
        <v>MR</v>
      </c>
    </row>
    <row r="491" spans="1:13" x14ac:dyDescent="0.25">
      <c r="A491">
        <v>1</v>
      </c>
      <c r="B491" s="1">
        <v>42183</v>
      </c>
      <c r="C491" t="s">
        <v>6</v>
      </c>
      <c r="D491" t="s">
        <v>331</v>
      </c>
      <c r="E491">
        <v>304</v>
      </c>
      <c r="F491">
        <v>5864</v>
      </c>
      <c r="H491" t="str">
        <f t="shared" si="14"/>
        <v>A1</v>
      </c>
      <c r="I491" t="s">
        <v>143</v>
      </c>
      <c r="J491" s="32">
        <f t="shared" si="13"/>
        <v>6</v>
      </c>
      <c r="K491" s="32">
        <f>IF(PUMPING[[#This Row],[MONTH]]&gt;3,YEAR(PUMPING[[#This Row],[DATE]]),YEAR(PUMPING[[#This Row],[DATE]])-1)</f>
        <v>2015</v>
      </c>
      <c r="L491" s="32" t="str">
        <f>IF(PUMPING[[#This Row],[MONTH]]&lt;4,"Q4",IF(PUMPING[[#This Row],[MONTH]]&lt;7,"Q1",IF(PUMPING[[#This Row],[MONTH]]&lt;10,"Q2",IF(PUMPING[[#This Row],[MONTH]]&lt;13,"Q3","Q4"))))</f>
        <v>Q1</v>
      </c>
      <c r="M491" s="32" t="str">
        <f>IF(PUMPING[[#This Row],[PRODUCT]]="I/F","I/F",IF(LEFT(PUMPING[[#This Row],[BATCH]],2)="MR","MR",IF(LEFT(PUMPING[[#This Row],[BATCH]],2)="PR","PR",IF(LEFT(PUMPING[[#This Row],[BATCH]],2)="DT","DT","Others"))))</f>
        <v>MR</v>
      </c>
    </row>
    <row r="492" spans="1:13" x14ac:dyDescent="0.25">
      <c r="A492">
        <v>2</v>
      </c>
      <c r="B492" s="1">
        <v>42183</v>
      </c>
      <c r="C492" t="s">
        <v>6</v>
      </c>
      <c r="D492" t="s">
        <v>332</v>
      </c>
      <c r="E492">
        <v>302</v>
      </c>
      <c r="F492">
        <v>3689</v>
      </c>
      <c r="H492" t="str">
        <f t="shared" si="14"/>
        <v>A1</v>
      </c>
      <c r="I492" t="s">
        <v>143</v>
      </c>
      <c r="J492" s="32">
        <f t="shared" si="13"/>
        <v>6</v>
      </c>
      <c r="K492" s="32">
        <f>IF(PUMPING[[#This Row],[MONTH]]&gt;3,YEAR(PUMPING[[#This Row],[DATE]]),YEAR(PUMPING[[#This Row],[DATE]])-1)</f>
        <v>2015</v>
      </c>
      <c r="L492" s="32" t="str">
        <f>IF(PUMPING[[#This Row],[MONTH]]&lt;4,"Q4",IF(PUMPING[[#This Row],[MONTH]]&lt;7,"Q1",IF(PUMPING[[#This Row],[MONTH]]&lt;10,"Q2",IF(PUMPING[[#This Row],[MONTH]]&lt;13,"Q3","Q4"))))</f>
        <v>Q1</v>
      </c>
      <c r="M492" s="32" t="str">
        <f>IF(PUMPING[[#This Row],[PRODUCT]]="I/F","I/F",IF(LEFT(PUMPING[[#This Row],[BATCH]],2)="MR","MR",IF(LEFT(PUMPING[[#This Row],[BATCH]],2)="PR","PR",IF(LEFT(PUMPING[[#This Row],[BATCH]],2)="DT","DT","Others"))))</f>
        <v>MR</v>
      </c>
    </row>
    <row r="493" spans="1:13" x14ac:dyDescent="0.25">
      <c r="A493">
        <v>3</v>
      </c>
      <c r="B493" s="1">
        <v>42183</v>
      </c>
      <c r="C493" t="s">
        <v>6</v>
      </c>
      <c r="D493" t="s">
        <v>333</v>
      </c>
      <c r="E493">
        <v>401</v>
      </c>
      <c r="F493">
        <v>500</v>
      </c>
      <c r="H493" t="str">
        <f t="shared" si="14"/>
        <v>0S</v>
      </c>
      <c r="I493" t="s">
        <v>146</v>
      </c>
      <c r="J493" s="32">
        <f t="shared" si="13"/>
        <v>6</v>
      </c>
      <c r="K493" s="32">
        <f>IF(PUMPING[[#This Row],[MONTH]]&gt;3,YEAR(PUMPING[[#This Row],[DATE]]),YEAR(PUMPING[[#This Row],[DATE]])-1)</f>
        <v>2015</v>
      </c>
      <c r="L493" s="32" t="str">
        <f>IF(PUMPING[[#This Row],[MONTH]]&lt;4,"Q4",IF(PUMPING[[#This Row],[MONTH]]&lt;7,"Q1",IF(PUMPING[[#This Row],[MONTH]]&lt;10,"Q2",IF(PUMPING[[#This Row],[MONTH]]&lt;13,"Q3","Q4"))))</f>
        <v>Q1</v>
      </c>
      <c r="M493" s="32" t="str">
        <f>IF(PUMPING[[#This Row],[PRODUCT]]="I/F","I/F",IF(LEFT(PUMPING[[#This Row],[BATCH]],2)="MR","MR",IF(LEFT(PUMPING[[#This Row],[BATCH]],2)="PR","PR",IF(LEFT(PUMPING[[#This Row],[BATCH]],2)="DT","DT","Others"))))</f>
        <v>MR</v>
      </c>
    </row>
    <row r="494" spans="1:13" x14ac:dyDescent="0.25">
      <c r="A494">
        <v>4</v>
      </c>
      <c r="B494" s="1">
        <v>42183</v>
      </c>
      <c r="C494" t="s">
        <v>6</v>
      </c>
      <c r="D494" t="s">
        <v>334</v>
      </c>
      <c r="E494">
        <v>651</v>
      </c>
      <c r="F494">
        <v>170</v>
      </c>
      <c r="H494" t="str">
        <f t="shared" si="14"/>
        <v>PC</v>
      </c>
      <c r="I494" t="s">
        <v>146</v>
      </c>
      <c r="J494" s="32">
        <f t="shared" si="13"/>
        <v>6</v>
      </c>
      <c r="K494" s="32">
        <f>IF(PUMPING[[#This Row],[MONTH]]&gt;3,YEAR(PUMPING[[#This Row],[DATE]]),YEAR(PUMPING[[#This Row],[DATE]])-1)</f>
        <v>2015</v>
      </c>
      <c r="L494" s="32" t="str">
        <f>IF(PUMPING[[#This Row],[MONTH]]&lt;4,"Q4",IF(PUMPING[[#This Row],[MONTH]]&lt;7,"Q1",IF(PUMPING[[#This Row],[MONTH]]&lt;10,"Q2",IF(PUMPING[[#This Row],[MONTH]]&lt;13,"Q3","Q4"))))</f>
        <v>Q1</v>
      </c>
      <c r="M494" s="32" t="str">
        <f>IF(PUMPING[[#This Row],[PRODUCT]]="I/F","I/F",IF(LEFT(PUMPING[[#This Row],[BATCH]],2)="MR","MR",IF(LEFT(PUMPING[[#This Row],[BATCH]],2)="PR","PR",IF(LEFT(PUMPING[[#This Row],[BATCH]],2)="DT","DT","Others"))))</f>
        <v>MR</v>
      </c>
    </row>
    <row r="495" spans="1:13" x14ac:dyDescent="0.25">
      <c r="A495">
        <v>5</v>
      </c>
      <c r="B495" s="1">
        <v>42183</v>
      </c>
      <c r="C495" t="s">
        <v>6</v>
      </c>
      <c r="D495" t="s">
        <v>335</v>
      </c>
      <c r="E495">
        <v>513</v>
      </c>
      <c r="F495">
        <v>448</v>
      </c>
      <c r="H495" t="str">
        <f t="shared" si="14"/>
        <v>4H</v>
      </c>
      <c r="I495" t="s">
        <v>1530</v>
      </c>
      <c r="J495" s="32">
        <f t="shared" si="13"/>
        <v>6</v>
      </c>
      <c r="K495" s="32">
        <f>IF(PUMPING[[#This Row],[MONTH]]&gt;3,YEAR(PUMPING[[#This Row],[DATE]]),YEAR(PUMPING[[#This Row],[DATE]])-1)</f>
        <v>2015</v>
      </c>
      <c r="L495" s="32" t="str">
        <f>IF(PUMPING[[#This Row],[MONTH]]&lt;4,"Q4",IF(PUMPING[[#This Row],[MONTH]]&lt;7,"Q1",IF(PUMPING[[#This Row],[MONTH]]&lt;10,"Q2",IF(PUMPING[[#This Row],[MONTH]]&lt;13,"Q3","Q4"))))</f>
        <v>Q1</v>
      </c>
      <c r="M495" s="32" t="str">
        <f>IF(PUMPING[[#This Row],[PRODUCT]]="I/F","I/F",IF(LEFT(PUMPING[[#This Row],[BATCH]],2)="MR","MR",IF(LEFT(PUMPING[[#This Row],[BATCH]],2)="PR","PR",IF(LEFT(PUMPING[[#This Row],[BATCH]],2)="DT","DT","Others"))))</f>
        <v>MR</v>
      </c>
    </row>
    <row r="496" spans="1:13" x14ac:dyDescent="0.25">
      <c r="A496">
        <v>1</v>
      </c>
      <c r="B496" s="1">
        <v>42183</v>
      </c>
      <c r="C496" t="s">
        <v>20</v>
      </c>
      <c r="D496" t="s">
        <v>336</v>
      </c>
      <c r="E496">
        <v>31</v>
      </c>
      <c r="F496">
        <v>4991</v>
      </c>
      <c r="H496" t="str">
        <f t="shared" si="14"/>
        <v>A2</v>
      </c>
      <c r="I496" t="s">
        <v>143</v>
      </c>
      <c r="J496" s="32">
        <f t="shared" si="13"/>
        <v>6</v>
      </c>
      <c r="K496" s="32">
        <f>IF(PUMPING[[#This Row],[MONTH]]&gt;3,YEAR(PUMPING[[#This Row],[DATE]]),YEAR(PUMPING[[#This Row],[DATE]])-1)</f>
        <v>2015</v>
      </c>
      <c r="L496" s="32" t="str">
        <f>IF(PUMPING[[#This Row],[MONTH]]&lt;4,"Q4",IF(PUMPING[[#This Row],[MONTH]]&lt;7,"Q1",IF(PUMPING[[#This Row],[MONTH]]&lt;10,"Q2",IF(PUMPING[[#This Row],[MONTH]]&lt;13,"Q3","Q4"))))</f>
        <v>Q1</v>
      </c>
      <c r="M496" s="32" t="str">
        <f>IF(PUMPING[[#This Row],[PRODUCT]]="I/F","I/F",IF(LEFT(PUMPING[[#This Row],[BATCH]],2)="MR","MR",IF(LEFT(PUMPING[[#This Row],[BATCH]],2)="PR","PR",IF(LEFT(PUMPING[[#This Row],[BATCH]],2)="DT","DT","Others"))))</f>
        <v>PR</v>
      </c>
    </row>
    <row r="497" spans="1:13" x14ac:dyDescent="0.25">
      <c r="A497">
        <v>2</v>
      </c>
      <c r="B497" s="1">
        <v>42183</v>
      </c>
      <c r="C497" t="s">
        <v>20</v>
      </c>
      <c r="D497" t="s">
        <v>337</v>
      </c>
      <c r="E497">
        <v>32</v>
      </c>
      <c r="F497">
        <v>450</v>
      </c>
      <c r="H497" t="str">
        <f t="shared" si="14"/>
        <v>A2</v>
      </c>
      <c r="I497" t="s">
        <v>143</v>
      </c>
      <c r="J497" s="32">
        <f t="shared" si="13"/>
        <v>6</v>
      </c>
      <c r="K497" s="32">
        <f>IF(PUMPING[[#This Row],[MONTH]]&gt;3,YEAR(PUMPING[[#This Row],[DATE]]),YEAR(PUMPING[[#This Row],[DATE]])-1)</f>
        <v>2015</v>
      </c>
      <c r="L497" s="32" t="str">
        <f>IF(PUMPING[[#This Row],[MONTH]]&lt;4,"Q4",IF(PUMPING[[#This Row],[MONTH]]&lt;7,"Q1",IF(PUMPING[[#This Row],[MONTH]]&lt;10,"Q2",IF(PUMPING[[#This Row],[MONTH]]&lt;13,"Q3","Q4"))))</f>
        <v>Q1</v>
      </c>
      <c r="M497" s="32" t="str">
        <f>IF(PUMPING[[#This Row],[PRODUCT]]="I/F","I/F",IF(LEFT(PUMPING[[#This Row],[BATCH]],2)="MR","MR",IF(LEFT(PUMPING[[#This Row],[BATCH]],2)="PR","PR",IF(LEFT(PUMPING[[#This Row],[BATCH]],2)="DT","DT","Others"))))</f>
        <v>PR</v>
      </c>
    </row>
    <row r="498" spans="1:13" x14ac:dyDescent="0.25">
      <c r="A498">
        <v>3</v>
      </c>
      <c r="B498" s="1">
        <v>42183</v>
      </c>
      <c r="C498" t="s">
        <v>20</v>
      </c>
      <c r="D498" t="s">
        <v>338</v>
      </c>
      <c r="E498">
        <v>32</v>
      </c>
      <c r="F498">
        <v>4952</v>
      </c>
      <c r="H498" t="str">
        <f t="shared" si="14"/>
        <v>A2</v>
      </c>
      <c r="I498" t="s">
        <v>143</v>
      </c>
      <c r="J498" s="32">
        <f t="shared" si="13"/>
        <v>6</v>
      </c>
      <c r="K498" s="32">
        <f>IF(PUMPING[[#This Row],[MONTH]]&gt;3,YEAR(PUMPING[[#This Row],[DATE]]),YEAR(PUMPING[[#This Row],[DATE]])-1)</f>
        <v>2015</v>
      </c>
      <c r="L498" s="32" t="str">
        <f>IF(PUMPING[[#This Row],[MONTH]]&lt;4,"Q4",IF(PUMPING[[#This Row],[MONTH]]&lt;7,"Q1",IF(PUMPING[[#This Row],[MONTH]]&lt;10,"Q2",IF(PUMPING[[#This Row],[MONTH]]&lt;13,"Q3","Q4"))))</f>
        <v>Q1</v>
      </c>
      <c r="M498" s="32" t="str">
        <f>IF(PUMPING[[#This Row],[PRODUCT]]="I/F","I/F",IF(LEFT(PUMPING[[#This Row],[BATCH]],2)="MR","MR",IF(LEFT(PUMPING[[#This Row],[BATCH]],2)="PR","PR",IF(LEFT(PUMPING[[#This Row],[BATCH]],2)="DT","DT","Others"))))</f>
        <v>PR</v>
      </c>
    </row>
    <row r="499" spans="1:13" x14ac:dyDescent="0.25">
      <c r="A499">
        <v>1</v>
      </c>
      <c r="B499" s="1">
        <v>42183</v>
      </c>
      <c r="C499" t="s">
        <v>8</v>
      </c>
      <c r="D499" t="s">
        <v>311</v>
      </c>
      <c r="E499" t="s">
        <v>10</v>
      </c>
      <c r="F499">
        <v>1803</v>
      </c>
      <c r="H499" t="str">
        <f t="shared" si="14"/>
        <v>4H</v>
      </c>
      <c r="I499" t="s">
        <v>1530</v>
      </c>
      <c r="J499" s="32">
        <f t="shared" si="13"/>
        <v>6</v>
      </c>
      <c r="K499" s="32">
        <f>IF(PUMPING[[#This Row],[MONTH]]&gt;3,YEAR(PUMPING[[#This Row],[DATE]]),YEAR(PUMPING[[#This Row],[DATE]])-1)</f>
        <v>2015</v>
      </c>
      <c r="L499" s="32" t="str">
        <f>IF(PUMPING[[#This Row],[MONTH]]&lt;4,"Q4",IF(PUMPING[[#This Row],[MONTH]]&lt;7,"Q1",IF(PUMPING[[#This Row],[MONTH]]&lt;10,"Q2",IF(PUMPING[[#This Row],[MONTH]]&lt;13,"Q3","Q4"))))</f>
        <v>Q1</v>
      </c>
      <c r="M499" s="32" t="str">
        <f>IF(PUMPING[[#This Row],[PRODUCT]]="I/F","I/F",IF(LEFT(PUMPING[[#This Row],[BATCH]],2)="MR","MR",IF(LEFT(PUMPING[[#This Row],[BATCH]],2)="PR","PR",IF(LEFT(PUMPING[[#This Row],[BATCH]],2)="DT","DT","Others"))))</f>
        <v>MR</v>
      </c>
    </row>
    <row r="500" spans="1:13" x14ac:dyDescent="0.25">
      <c r="A500">
        <v>2</v>
      </c>
      <c r="B500" s="1">
        <v>42183</v>
      </c>
      <c r="C500" t="s">
        <v>8</v>
      </c>
      <c r="D500" t="s">
        <v>204</v>
      </c>
      <c r="E500" t="s">
        <v>10</v>
      </c>
      <c r="F500">
        <v>105</v>
      </c>
      <c r="H500" t="str">
        <f t="shared" si="14"/>
        <v>F</v>
      </c>
      <c r="I500" t="s">
        <v>204</v>
      </c>
      <c r="J500" s="32">
        <f t="shared" si="13"/>
        <v>6</v>
      </c>
      <c r="K500" s="32">
        <f>IF(PUMPING[[#This Row],[MONTH]]&gt;3,YEAR(PUMPING[[#This Row],[DATE]]),YEAR(PUMPING[[#This Row],[DATE]])-1)</f>
        <v>2015</v>
      </c>
      <c r="L500" s="32" t="str">
        <f>IF(PUMPING[[#This Row],[MONTH]]&lt;4,"Q4",IF(PUMPING[[#This Row],[MONTH]]&lt;7,"Q1",IF(PUMPING[[#This Row],[MONTH]]&lt;10,"Q2",IF(PUMPING[[#This Row],[MONTH]]&lt;13,"Q3","Q4"))))</f>
        <v>Q1</v>
      </c>
      <c r="M500" s="32" t="str">
        <f>IF(PUMPING[[#This Row],[PRODUCT]]="I/F","I/F",IF(LEFT(PUMPING[[#This Row],[BATCH]],2)="MR","MR",IF(LEFT(PUMPING[[#This Row],[BATCH]],2)="PR","PR",IF(LEFT(PUMPING[[#This Row],[BATCH]],2)="DT","DT","Others"))))</f>
        <v>I/F</v>
      </c>
    </row>
    <row r="501" spans="1:13" x14ac:dyDescent="0.25">
      <c r="A501">
        <v>3</v>
      </c>
      <c r="B501" s="1">
        <v>42183</v>
      </c>
      <c r="C501" t="s">
        <v>8</v>
      </c>
      <c r="D501" t="s">
        <v>317</v>
      </c>
      <c r="E501" t="s">
        <v>10</v>
      </c>
      <c r="F501">
        <v>50</v>
      </c>
      <c r="H501" t="str">
        <f t="shared" si="14"/>
        <v>PC</v>
      </c>
      <c r="I501" t="s">
        <v>146</v>
      </c>
      <c r="J501" s="32">
        <f t="shared" si="13"/>
        <v>6</v>
      </c>
      <c r="K501" s="32">
        <f>IF(PUMPING[[#This Row],[MONTH]]&gt;3,YEAR(PUMPING[[#This Row],[DATE]]),YEAR(PUMPING[[#This Row],[DATE]])-1)</f>
        <v>2015</v>
      </c>
      <c r="L501" s="32" t="str">
        <f>IF(PUMPING[[#This Row],[MONTH]]&lt;4,"Q4",IF(PUMPING[[#This Row],[MONTH]]&lt;7,"Q1",IF(PUMPING[[#This Row],[MONTH]]&lt;10,"Q2",IF(PUMPING[[#This Row],[MONTH]]&lt;13,"Q3","Q4"))))</f>
        <v>Q1</v>
      </c>
      <c r="M501" s="32" t="str">
        <f>IF(PUMPING[[#This Row],[PRODUCT]]="I/F","I/F",IF(LEFT(PUMPING[[#This Row],[BATCH]],2)="MR","MR",IF(LEFT(PUMPING[[#This Row],[BATCH]],2)="PR","PR",IF(LEFT(PUMPING[[#This Row],[BATCH]],2)="DT","DT","Others"))))</f>
        <v>MR</v>
      </c>
    </row>
    <row r="502" spans="1:13" x14ac:dyDescent="0.25">
      <c r="A502">
        <v>4</v>
      </c>
      <c r="B502" s="1">
        <v>42183</v>
      </c>
      <c r="C502" t="s">
        <v>8</v>
      </c>
      <c r="D502" t="s">
        <v>318</v>
      </c>
      <c r="E502" t="s">
        <v>10</v>
      </c>
      <c r="F502">
        <v>107</v>
      </c>
      <c r="H502" t="str">
        <f t="shared" si="14"/>
        <v>NS</v>
      </c>
      <c r="I502" t="s">
        <v>146</v>
      </c>
      <c r="J502" s="32">
        <f t="shared" si="13"/>
        <v>6</v>
      </c>
      <c r="K502" s="32">
        <f>IF(PUMPING[[#This Row],[MONTH]]&gt;3,YEAR(PUMPING[[#This Row],[DATE]]),YEAR(PUMPING[[#This Row],[DATE]])-1)</f>
        <v>2015</v>
      </c>
      <c r="L502" s="32" t="str">
        <f>IF(PUMPING[[#This Row],[MONTH]]&lt;4,"Q4",IF(PUMPING[[#This Row],[MONTH]]&lt;7,"Q1",IF(PUMPING[[#This Row],[MONTH]]&lt;10,"Q2",IF(PUMPING[[#This Row],[MONTH]]&lt;13,"Q3","Q4"))))</f>
        <v>Q1</v>
      </c>
      <c r="M502" s="32" t="str">
        <f>IF(PUMPING[[#This Row],[PRODUCT]]="I/F","I/F",IF(LEFT(PUMPING[[#This Row],[BATCH]],2)="MR","MR",IF(LEFT(PUMPING[[#This Row],[BATCH]],2)="PR","PR",IF(LEFT(PUMPING[[#This Row],[BATCH]],2)="DT","DT","Others"))))</f>
        <v>MR</v>
      </c>
    </row>
    <row r="503" spans="1:13" x14ac:dyDescent="0.25">
      <c r="A503">
        <v>5</v>
      </c>
      <c r="B503" s="1">
        <v>42183</v>
      </c>
      <c r="C503" t="s">
        <v>8</v>
      </c>
      <c r="D503" t="s">
        <v>319</v>
      </c>
      <c r="E503" t="s">
        <v>10</v>
      </c>
      <c r="F503">
        <v>3291</v>
      </c>
      <c r="H503" t="str">
        <f t="shared" si="14"/>
        <v>PN</v>
      </c>
      <c r="I503" t="s">
        <v>149</v>
      </c>
      <c r="J503" s="32">
        <f t="shared" si="13"/>
        <v>6</v>
      </c>
      <c r="K503" s="32">
        <f>IF(PUMPING[[#This Row],[MONTH]]&gt;3,YEAR(PUMPING[[#This Row],[DATE]]),YEAR(PUMPING[[#This Row],[DATE]])-1)</f>
        <v>2015</v>
      </c>
      <c r="L503" s="32" t="str">
        <f>IF(PUMPING[[#This Row],[MONTH]]&lt;4,"Q4",IF(PUMPING[[#This Row],[MONTH]]&lt;7,"Q1",IF(PUMPING[[#This Row],[MONTH]]&lt;10,"Q2",IF(PUMPING[[#This Row],[MONTH]]&lt;13,"Q3","Q4"))))</f>
        <v>Q1</v>
      </c>
      <c r="M503" s="32" t="str">
        <f>IF(PUMPING[[#This Row],[PRODUCT]]="I/F","I/F",IF(LEFT(PUMPING[[#This Row],[BATCH]],2)="MR","MR",IF(LEFT(PUMPING[[#This Row],[BATCH]],2)="PR","PR",IF(LEFT(PUMPING[[#This Row],[BATCH]],2)="DT","DT","Others"))))</f>
        <v>MR</v>
      </c>
    </row>
    <row r="504" spans="1:13" x14ac:dyDescent="0.25">
      <c r="A504">
        <v>1</v>
      </c>
      <c r="B504" s="1">
        <v>42184</v>
      </c>
      <c r="C504" t="s">
        <v>6</v>
      </c>
      <c r="D504" t="s">
        <v>335</v>
      </c>
      <c r="E504">
        <v>513</v>
      </c>
      <c r="F504">
        <v>8532</v>
      </c>
      <c r="H504" t="str">
        <f t="shared" si="14"/>
        <v>4H</v>
      </c>
      <c r="I504" t="s">
        <v>1530</v>
      </c>
      <c r="J504" s="32">
        <f t="shared" si="13"/>
        <v>6</v>
      </c>
      <c r="K504" s="32">
        <f>IF(PUMPING[[#This Row],[MONTH]]&gt;3,YEAR(PUMPING[[#This Row],[DATE]]),YEAR(PUMPING[[#This Row],[DATE]])-1)</f>
        <v>2015</v>
      </c>
      <c r="L504" s="32" t="str">
        <f>IF(PUMPING[[#This Row],[MONTH]]&lt;4,"Q4",IF(PUMPING[[#This Row],[MONTH]]&lt;7,"Q1",IF(PUMPING[[#This Row],[MONTH]]&lt;10,"Q2",IF(PUMPING[[#This Row],[MONTH]]&lt;13,"Q3","Q4"))))</f>
        <v>Q1</v>
      </c>
      <c r="M504" s="32" t="str">
        <f>IF(PUMPING[[#This Row],[PRODUCT]]="I/F","I/F",IF(LEFT(PUMPING[[#This Row],[BATCH]],2)="MR","MR",IF(LEFT(PUMPING[[#This Row],[BATCH]],2)="PR","PR",IF(LEFT(PUMPING[[#This Row],[BATCH]],2)="DT","DT","Others"))))</f>
        <v>MR</v>
      </c>
    </row>
    <row r="505" spans="1:13" x14ac:dyDescent="0.25">
      <c r="A505">
        <v>1</v>
      </c>
      <c r="B505" s="1">
        <v>42184</v>
      </c>
      <c r="C505" t="s">
        <v>20</v>
      </c>
      <c r="D505" t="s">
        <v>338</v>
      </c>
      <c r="E505">
        <v>32</v>
      </c>
      <c r="F505">
        <v>4322</v>
      </c>
      <c r="H505" t="str">
        <f t="shared" si="14"/>
        <v>A2</v>
      </c>
      <c r="I505" t="s">
        <v>143</v>
      </c>
      <c r="J505" s="32">
        <f t="shared" si="13"/>
        <v>6</v>
      </c>
      <c r="K505" s="32">
        <f>IF(PUMPING[[#This Row],[MONTH]]&gt;3,YEAR(PUMPING[[#This Row],[DATE]]),YEAR(PUMPING[[#This Row],[DATE]])-1)</f>
        <v>2015</v>
      </c>
      <c r="L505" s="32" t="str">
        <f>IF(PUMPING[[#This Row],[MONTH]]&lt;4,"Q4",IF(PUMPING[[#This Row],[MONTH]]&lt;7,"Q1",IF(PUMPING[[#This Row],[MONTH]]&lt;10,"Q2",IF(PUMPING[[#This Row],[MONTH]]&lt;13,"Q3","Q4"))))</f>
        <v>Q1</v>
      </c>
      <c r="M505" s="32" t="str">
        <f>IF(PUMPING[[#This Row],[PRODUCT]]="I/F","I/F",IF(LEFT(PUMPING[[#This Row],[BATCH]],2)="MR","MR",IF(LEFT(PUMPING[[#This Row],[BATCH]],2)="PR","PR",IF(LEFT(PUMPING[[#This Row],[BATCH]],2)="DT","DT","Others"))))</f>
        <v>PR</v>
      </c>
    </row>
    <row r="506" spans="1:13" x14ac:dyDescent="0.25">
      <c r="A506">
        <v>2</v>
      </c>
      <c r="B506" s="1">
        <v>42184</v>
      </c>
      <c r="C506" t="s">
        <v>20</v>
      </c>
      <c r="D506" t="s">
        <v>338</v>
      </c>
      <c r="E506">
        <v>33</v>
      </c>
      <c r="F506">
        <v>450</v>
      </c>
      <c r="H506" t="str">
        <f t="shared" si="14"/>
        <v>A2</v>
      </c>
      <c r="I506" t="s">
        <v>143</v>
      </c>
      <c r="J506" s="32">
        <f t="shared" ref="J506:J569" si="15">MONTH(B506)</f>
        <v>6</v>
      </c>
      <c r="K506" s="32">
        <f>IF(PUMPING[[#This Row],[MONTH]]&gt;3,YEAR(PUMPING[[#This Row],[DATE]]),YEAR(PUMPING[[#This Row],[DATE]])-1)</f>
        <v>2015</v>
      </c>
      <c r="L506" s="32" t="str">
        <f>IF(PUMPING[[#This Row],[MONTH]]&lt;4,"Q4",IF(PUMPING[[#This Row],[MONTH]]&lt;7,"Q1",IF(PUMPING[[#This Row],[MONTH]]&lt;10,"Q2",IF(PUMPING[[#This Row],[MONTH]]&lt;13,"Q3","Q4"))))</f>
        <v>Q1</v>
      </c>
      <c r="M506" s="32" t="str">
        <f>IF(PUMPING[[#This Row],[PRODUCT]]="I/F","I/F",IF(LEFT(PUMPING[[#This Row],[BATCH]],2)="MR","MR",IF(LEFT(PUMPING[[#This Row],[BATCH]],2)="PR","PR",IF(LEFT(PUMPING[[#This Row],[BATCH]],2)="DT","DT","Others"))))</f>
        <v>PR</v>
      </c>
    </row>
    <row r="507" spans="1:13" x14ac:dyDescent="0.25">
      <c r="A507">
        <v>3</v>
      </c>
      <c r="B507" s="1">
        <v>42184</v>
      </c>
      <c r="C507" t="s">
        <v>20</v>
      </c>
      <c r="D507" t="s">
        <v>339</v>
      </c>
      <c r="E507">
        <v>33</v>
      </c>
      <c r="F507">
        <v>1956</v>
      </c>
      <c r="H507" t="str">
        <f t="shared" si="14"/>
        <v>A2</v>
      </c>
      <c r="I507" t="s">
        <v>143</v>
      </c>
      <c r="J507" s="32">
        <f t="shared" si="15"/>
        <v>6</v>
      </c>
      <c r="K507" s="32">
        <f>IF(PUMPING[[#This Row],[MONTH]]&gt;3,YEAR(PUMPING[[#This Row],[DATE]]),YEAR(PUMPING[[#This Row],[DATE]])-1)</f>
        <v>2015</v>
      </c>
      <c r="L507" s="32" t="str">
        <f>IF(PUMPING[[#This Row],[MONTH]]&lt;4,"Q4",IF(PUMPING[[#This Row],[MONTH]]&lt;7,"Q1",IF(PUMPING[[#This Row],[MONTH]]&lt;10,"Q2",IF(PUMPING[[#This Row],[MONTH]]&lt;13,"Q3","Q4"))))</f>
        <v>Q1</v>
      </c>
      <c r="M507" s="32" t="str">
        <f>IF(PUMPING[[#This Row],[PRODUCT]]="I/F","I/F",IF(LEFT(PUMPING[[#This Row],[BATCH]],2)="MR","MR",IF(LEFT(PUMPING[[#This Row],[BATCH]],2)="PR","PR",IF(LEFT(PUMPING[[#This Row],[BATCH]],2)="DT","DT","Others"))))</f>
        <v>PR</v>
      </c>
    </row>
    <row r="508" spans="1:13" x14ac:dyDescent="0.25">
      <c r="A508">
        <v>1</v>
      </c>
      <c r="B508" s="1">
        <v>42184</v>
      </c>
      <c r="C508" t="s">
        <v>8</v>
      </c>
      <c r="D508" t="s">
        <v>319</v>
      </c>
      <c r="E508" t="s">
        <v>10</v>
      </c>
      <c r="F508">
        <v>2982</v>
      </c>
      <c r="H508" t="str">
        <f t="shared" si="14"/>
        <v>PN</v>
      </c>
      <c r="I508" t="s">
        <v>149</v>
      </c>
      <c r="J508" s="32">
        <f t="shared" si="15"/>
        <v>6</v>
      </c>
      <c r="K508" s="32">
        <f>IF(PUMPING[[#This Row],[MONTH]]&gt;3,YEAR(PUMPING[[#This Row],[DATE]]),YEAR(PUMPING[[#This Row],[DATE]])-1)</f>
        <v>2015</v>
      </c>
      <c r="L508" s="32" t="str">
        <f>IF(PUMPING[[#This Row],[MONTH]]&lt;4,"Q4",IF(PUMPING[[#This Row],[MONTH]]&lt;7,"Q1",IF(PUMPING[[#This Row],[MONTH]]&lt;10,"Q2",IF(PUMPING[[#This Row],[MONTH]]&lt;13,"Q3","Q4"))))</f>
        <v>Q1</v>
      </c>
      <c r="M508" s="32" t="str">
        <f>IF(PUMPING[[#This Row],[PRODUCT]]="I/F","I/F",IF(LEFT(PUMPING[[#This Row],[BATCH]],2)="MR","MR",IF(LEFT(PUMPING[[#This Row],[BATCH]],2)="PR","PR",IF(LEFT(PUMPING[[#This Row],[BATCH]],2)="DT","DT","Others"))))</f>
        <v>MR</v>
      </c>
    </row>
    <row r="509" spans="1:13" x14ac:dyDescent="0.25">
      <c r="A509">
        <v>2</v>
      </c>
      <c r="B509" s="1">
        <v>42184</v>
      </c>
      <c r="C509" t="s">
        <v>8</v>
      </c>
      <c r="D509" t="s">
        <v>322</v>
      </c>
      <c r="E509" t="s">
        <v>10</v>
      </c>
      <c r="F509">
        <v>2277</v>
      </c>
      <c r="H509" t="str">
        <f t="shared" si="14"/>
        <v>0S</v>
      </c>
      <c r="I509" t="s">
        <v>146</v>
      </c>
      <c r="J509" s="32">
        <f t="shared" si="15"/>
        <v>6</v>
      </c>
      <c r="K509" s="32">
        <f>IF(PUMPING[[#This Row],[MONTH]]&gt;3,YEAR(PUMPING[[#This Row],[DATE]]),YEAR(PUMPING[[#This Row],[DATE]])-1)</f>
        <v>2015</v>
      </c>
      <c r="L509" s="32" t="str">
        <f>IF(PUMPING[[#This Row],[MONTH]]&lt;4,"Q4",IF(PUMPING[[#This Row],[MONTH]]&lt;7,"Q1",IF(PUMPING[[#This Row],[MONTH]]&lt;10,"Q2",IF(PUMPING[[#This Row],[MONTH]]&lt;13,"Q3","Q4"))))</f>
        <v>Q1</v>
      </c>
      <c r="M509" s="32" t="str">
        <f>IF(PUMPING[[#This Row],[PRODUCT]]="I/F","I/F",IF(LEFT(PUMPING[[#This Row],[BATCH]],2)="MR","MR",IF(LEFT(PUMPING[[#This Row],[BATCH]],2)="PR","PR",IF(LEFT(PUMPING[[#This Row],[BATCH]],2)="DT","DT","Others"))))</f>
        <v>MR</v>
      </c>
    </row>
    <row r="510" spans="1:13" x14ac:dyDescent="0.25">
      <c r="A510">
        <v>1</v>
      </c>
      <c r="B510" s="1">
        <v>42185</v>
      </c>
      <c r="C510" t="s">
        <v>6</v>
      </c>
      <c r="D510" t="s">
        <v>335</v>
      </c>
      <c r="E510">
        <v>513</v>
      </c>
      <c r="F510">
        <v>4864</v>
      </c>
      <c r="H510" t="str">
        <f t="shared" si="14"/>
        <v>4H</v>
      </c>
      <c r="I510" t="s">
        <v>1530</v>
      </c>
      <c r="J510" s="32">
        <f t="shared" si="15"/>
        <v>6</v>
      </c>
      <c r="K510" s="32">
        <f>IF(PUMPING[[#This Row],[MONTH]]&gt;3,YEAR(PUMPING[[#This Row],[DATE]]),YEAR(PUMPING[[#This Row],[DATE]])-1)</f>
        <v>2015</v>
      </c>
      <c r="L510" s="32" t="str">
        <f>IF(PUMPING[[#This Row],[MONTH]]&lt;4,"Q4",IF(PUMPING[[#This Row],[MONTH]]&lt;7,"Q1",IF(PUMPING[[#This Row],[MONTH]]&lt;10,"Q2",IF(PUMPING[[#This Row],[MONTH]]&lt;13,"Q3","Q4"))))</f>
        <v>Q1</v>
      </c>
      <c r="M510" s="32" t="str">
        <f>IF(PUMPING[[#This Row],[PRODUCT]]="I/F","I/F",IF(LEFT(PUMPING[[#This Row],[BATCH]],2)="MR","MR",IF(LEFT(PUMPING[[#This Row],[BATCH]],2)="PR","PR",IF(LEFT(PUMPING[[#This Row],[BATCH]],2)="DT","DT","Others"))))</f>
        <v>MR</v>
      </c>
    </row>
    <row r="511" spans="1:13" x14ac:dyDescent="0.25">
      <c r="A511">
        <v>2</v>
      </c>
      <c r="B511" s="1">
        <v>42185</v>
      </c>
      <c r="C511" t="s">
        <v>6</v>
      </c>
      <c r="D511" t="s">
        <v>340</v>
      </c>
      <c r="E511">
        <v>505</v>
      </c>
      <c r="F511">
        <v>4157</v>
      </c>
      <c r="H511" t="str">
        <f t="shared" si="14"/>
        <v>4H</v>
      </c>
      <c r="I511" t="s">
        <v>1530</v>
      </c>
      <c r="J511" s="32">
        <f t="shared" si="15"/>
        <v>6</v>
      </c>
      <c r="K511" s="32">
        <f>IF(PUMPING[[#This Row],[MONTH]]&gt;3,YEAR(PUMPING[[#This Row],[DATE]]),YEAR(PUMPING[[#This Row],[DATE]])-1)</f>
        <v>2015</v>
      </c>
      <c r="L511" s="32" t="str">
        <f>IF(PUMPING[[#This Row],[MONTH]]&lt;4,"Q4",IF(PUMPING[[#This Row],[MONTH]]&lt;7,"Q1",IF(PUMPING[[#This Row],[MONTH]]&lt;10,"Q2",IF(PUMPING[[#This Row],[MONTH]]&lt;13,"Q3","Q4"))))</f>
        <v>Q1</v>
      </c>
      <c r="M511" s="32" t="str">
        <f>IF(PUMPING[[#This Row],[PRODUCT]]="I/F","I/F",IF(LEFT(PUMPING[[#This Row],[BATCH]],2)="MR","MR",IF(LEFT(PUMPING[[#This Row],[BATCH]],2)="PR","PR",IF(LEFT(PUMPING[[#This Row],[BATCH]],2)="DT","DT","Others"))))</f>
        <v>MR</v>
      </c>
    </row>
    <row r="512" spans="1:13" x14ac:dyDescent="0.25">
      <c r="A512">
        <v>3</v>
      </c>
      <c r="B512" s="1">
        <v>42185</v>
      </c>
      <c r="C512" t="s">
        <v>6</v>
      </c>
      <c r="D512" t="s">
        <v>341</v>
      </c>
      <c r="E512">
        <v>651</v>
      </c>
      <c r="F512">
        <v>155</v>
      </c>
      <c r="H512" t="str">
        <f t="shared" si="14"/>
        <v>PC</v>
      </c>
      <c r="I512" t="s">
        <v>146</v>
      </c>
      <c r="J512" s="32">
        <f t="shared" si="15"/>
        <v>6</v>
      </c>
      <c r="K512" s="32">
        <f>IF(PUMPING[[#This Row],[MONTH]]&gt;3,YEAR(PUMPING[[#This Row],[DATE]]),YEAR(PUMPING[[#This Row],[DATE]])-1)</f>
        <v>2015</v>
      </c>
      <c r="L512" s="32" t="str">
        <f>IF(PUMPING[[#This Row],[MONTH]]&lt;4,"Q4",IF(PUMPING[[#This Row],[MONTH]]&lt;7,"Q1",IF(PUMPING[[#This Row],[MONTH]]&lt;10,"Q2",IF(PUMPING[[#This Row],[MONTH]]&lt;13,"Q3","Q4"))))</f>
        <v>Q1</v>
      </c>
      <c r="M512" s="32" t="str">
        <f>IF(PUMPING[[#This Row],[PRODUCT]]="I/F","I/F",IF(LEFT(PUMPING[[#This Row],[BATCH]],2)="MR","MR",IF(LEFT(PUMPING[[#This Row],[BATCH]],2)="PR","PR",IF(LEFT(PUMPING[[#This Row],[BATCH]],2)="DT","DT","Others"))))</f>
        <v>MR</v>
      </c>
    </row>
    <row r="513" spans="1:13" x14ac:dyDescent="0.25">
      <c r="A513">
        <v>4</v>
      </c>
      <c r="B513" s="1">
        <v>42185</v>
      </c>
      <c r="C513" t="s">
        <v>6</v>
      </c>
      <c r="D513" t="s">
        <v>342</v>
      </c>
      <c r="E513">
        <v>402</v>
      </c>
      <c r="F513">
        <v>160</v>
      </c>
      <c r="H513" t="str">
        <f t="shared" si="14"/>
        <v>NS</v>
      </c>
      <c r="I513" t="s">
        <v>146</v>
      </c>
      <c r="J513" s="32">
        <f t="shared" si="15"/>
        <v>6</v>
      </c>
      <c r="K513" s="32">
        <f>IF(PUMPING[[#This Row],[MONTH]]&gt;3,YEAR(PUMPING[[#This Row],[DATE]]),YEAR(PUMPING[[#This Row],[DATE]])-1)</f>
        <v>2015</v>
      </c>
      <c r="L513" s="32" t="str">
        <f>IF(PUMPING[[#This Row],[MONTH]]&lt;4,"Q4",IF(PUMPING[[#This Row],[MONTH]]&lt;7,"Q1",IF(PUMPING[[#This Row],[MONTH]]&lt;10,"Q2",IF(PUMPING[[#This Row],[MONTH]]&lt;13,"Q3","Q4"))))</f>
        <v>Q1</v>
      </c>
      <c r="M513" s="32" t="str">
        <f>IF(PUMPING[[#This Row],[PRODUCT]]="I/F","I/F",IF(LEFT(PUMPING[[#This Row],[BATCH]],2)="MR","MR",IF(LEFT(PUMPING[[#This Row],[BATCH]],2)="PR","PR",IF(LEFT(PUMPING[[#This Row],[BATCH]],2)="DT","DT","Others"))))</f>
        <v>MR</v>
      </c>
    </row>
    <row r="514" spans="1:13" x14ac:dyDescent="0.25">
      <c r="A514">
        <v>5</v>
      </c>
      <c r="B514" s="1">
        <v>42185</v>
      </c>
      <c r="C514" t="s">
        <v>6</v>
      </c>
      <c r="D514" t="s">
        <v>343</v>
      </c>
      <c r="E514">
        <v>123</v>
      </c>
      <c r="F514">
        <v>3346</v>
      </c>
      <c r="H514" t="str">
        <f t="shared" si="14"/>
        <v>PN</v>
      </c>
      <c r="I514" t="s">
        <v>149</v>
      </c>
      <c r="J514" s="32">
        <f t="shared" si="15"/>
        <v>6</v>
      </c>
      <c r="K514" s="32">
        <f>IF(PUMPING[[#This Row],[MONTH]]&gt;3,YEAR(PUMPING[[#This Row],[DATE]]),YEAR(PUMPING[[#This Row],[DATE]])-1)</f>
        <v>2015</v>
      </c>
      <c r="L514" s="32" t="str">
        <f>IF(PUMPING[[#This Row],[MONTH]]&lt;4,"Q4",IF(PUMPING[[#This Row],[MONTH]]&lt;7,"Q1",IF(PUMPING[[#This Row],[MONTH]]&lt;10,"Q2",IF(PUMPING[[#This Row],[MONTH]]&lt;13,"Q3","Q4"))))</f>
        <v>Q1</v>
      </c>
      <c r="M514" s="32" t="str">
        <f>IF(PUMPING[[#This Row],[PRODUCT]]="I/F","I/F",IF(LEFT(PUMPING[[#This Row],[BATCH]],2)="MR","MR",IF(LEFT(PUMPING[[#This Row],[BATCH]],2)="PR","PR",IF(LEFT(PUMPING[[#This Row],[BATCH]],2)="DT","DT","Others"))))</f>
        <v>MR</v>
      </c>
    </row>
    <row r="515" spans="1:13" x14ac:dyDescent="0.25">
      <c r="A515">
        <v>1</v>
      </c>
      <c r="B515" s="1">
        <v>42185</v>
      </c>
      <c r="C515" t="s">
        <v>20</v>
      </c>
      <c r="D515" t="s">
        <v>339</v>
      </c>
      <c r="E515">
        <v>33</v>
      </c>
      <c r="F515">
        <v>3647</v>
      </c>
      <c r="H515" t="str">
        <f t="shared" si="14"/>
        <v>A2</v>
      </c>
      <c r="I515" t="s">
        <v>143</v>
      </c>
      <c r="J515" s="32">
        <f t="shared" si="15"/>
        <v>6</v>
      </c>
      <c r="K515" s="32">
        <f>IF(PUMPING[[#This Row],[MONTH]]&gt;3,YEAR(PUMPING[[#This Row],[DATE]]),YEAR(PUMPING[[#This Row],[DATE]])-1)</f>
        <v>2015</v>
      </c>
      <c r="L515" s="32" t="str">
        <f>IF(PUMPING[[#This Row],[MONTH]]&lt;4,"Q4",IF(PUMPING[[#This Row],[MONTH]]&lt;7,"Q1",IF(PUMPING[[#This Row],[MONTH]]&lt;10,"Q2",IF(PUMPING[[#This Row],[MONTH]]&lt;13,"Q3","Q4"))))</f>
        <v>Q1</v>
      </c>
      <c r="M515" s="32" t="str">
        <f>IF(PUMPING[[#This Row],[PRODUCT]]="I/F","I/F",IF(LEFT(PUMPING[[#This Row],[BATCH]],2)="MR","MR",IF(LEFT(PUMPING[[#This Row],[BATCH]],2)="PR","PR",IF(LEFT(PUMPING[[#This Row],[BATCH]],2)="DT","DT","Others"))))</f>
        <v>PR</v>
      </c>
    </row>
    <row r="516" spans="1:13" x14ac:dyDescent="0.25">
      <c r="A516">
        <v>1</v>
      </c>
      <c r="B516" s="1">
        <v>42185</v>
      </c>
      <c r="C516" t="s">
        <v>8</v>
      </c>
      <c r="D516" t="s">
        <v>344</v>
      </c>
      <c r="E516">
        <v>17</v>
      </c>
      <c r="F516">
        <v>2242</v>
      </c>
      <c r="H516" t="str">
        <f t="shared" si="14"/>
        <v>SK</v>
      </c>
      <c r="I516" t="s">
        <v>146</v>
      </c>
      <c r="J516" s="32">
        <f t="shared" si="15"/>
        <v>6</v>
      </c>
      <c r="K516" s="32">
        <f>IF(PUMPING[[#This Row],[MONTH]]&gt;3,YEAR(PUMPING[[#This Row],[DATE]]),YEAR(PUMPING[[#This Row],[DATE]])-1)</f>
        <v>2015</v>
      </c>
      <c r="L516" s="32" t="str">
        <f>IF(PUMPING[[#This Row],[MONTH]]&lt;4,"Q4",IF(PUMPING[[#This Row],[MONTH]]&lt;7,"Q1",IF(PUMPING[[#This Row],[MONTH]]&lt;10,"Q2",IF(PUMPING[[#This Row],[MONTH]]&lt;13,"Q3","Q4"))))</f>
        <v>Q1</v>
      </c>
      <c r="M516" s="32" t="str">
        <f>IF(PUMPING[[#This Row],[PRODUCT]]="I/F","I/F",IF(LEFT(PUMPING[[#This Row],[BATCH]],2)="MR","MR",IF(LEFT(PUMPING[[#This Row],[BATCH]],2)="PR","PR",IF(LEFT(PUMPING[[#This Row],[BATCH]],2)="DT","DT","Others"))))</f>
        <v>DT</v>
      </c>
    </row>
    <row r="517" spans="1:13" x14ac:dyDescent="0.25">
      <c r="A517">
        <v>1</v>
      </c>
      <c r="B517" s="1">
        <v>42186</v>
      </c>
      <c r="C517" t="s">
        <v>6</v>
      </c>
      <c r="D517" t="s">
        <v>343</v>
      </c>
      <c r="E517">
        <v>123</v>
      </c>
      <c r="F517">
        <v>3656</v>
      </c>
      <c r="H517" t="str">
        <f t="shared" si="14"/>
        <v>PN</v>
      </c>
      <c r="I517" t="s">
        <v>149</v>
      </c>
      <c r="J517" s="32">
        <f t="shared" si="15"/>
        <v>7</v>
      </c>
      <c r="K517" s="32">
        <f>IF(PUMPING[[#This Row],[MONTH]]&gt;3,YEAR(PUMPING[[#This Row],[DATE]]),YEAR(PUMPING[[#This Row],[DATE]])-1)</f>
        <v>2015</v>
      </c>
      <c r="L517" s="32" t="str">
        <f>IF(PUMPING[[#This Row],[MONTH]]&lt;4,"Q4",IF(PUMPING[[#This Row],[MONTH]]&lt;7,"Q1",IF(PUMPING[[#This Row],[MONTH]]&lt;10,"Q2",IF(PUMPING[[#This Row],[MONTH]]&lt;13,"Q3","Q4"))))</f>
        <v>Q2</v>
      </c>
      <c r="M517" s="32" t="str">
        <f>IF(PUMPING[[#This Row],[PRODUCT]]="I/F","I/F",IF(LEFT(PUMPING[[#This Row],[BATCH]],2)="MR","MR",IF(LEFT(PUMPING[[#This Row],[BATCH]],2)="PR","PR",IF(LEFT(PUMPING[[#This Row],[BATCH]],2)="DT","DT","Others"))))</f>
        <v>MR</v>
      </c>
    </row>
    <row r="518" spans="1:13" x14ac:dyDescent="0.25">
      <c r="A518">
        <v>2</v>
      </c>
      <c r="B518" s="1">
        <v>42186</v>
      </c>
      <c r="C518" t="s">
        <v>6</v>
      </c>
      <c r="D518" t="s">
        <v>345</v>
      </c>
      <c r="E518">
        <v>118</v>
      </c>
      <c r="F518">
        <v>3879</v>
      </c>
      <c r="H518" t="str">
        <f t="shared" si="14"/>
        <v>PX</v>
      </c>
      <c r="I518" t="s">
        <v>171</v>
      </c>
      <c r="J518" s="32">
        <f t="shared" si="15"/>
        <v>7</v>
      </c>
      <c r="K518" s="32">
        <f>IF(PUMPING[[#This Row],[MONTH]]&gt;3,YEAR(PUMPING[[#This Row],[DATE]]),YEAR(PUMPING[[#This Row],[DATE]])-1)</f>
        <v>2015</v>
      </c>
      <c r="L518" s="32" t="str">
        <f>IF(PUMPING[[#This Row],[MONTH]]&lt;4,"Q4",IF(PUMPING[[#This Row],[MONTH]]&lt;7,"Q1",IF(PUMPING[[#This Row],[MONTH]]&lt;10,"Q2",IF(PUMPING[[#This Row],[MONTH]]&lt;13,"Q3","Q4"))))</f>
        <v>Q2</v>
      </c>
      <c r="M518" s="32" t="str">
        <f>IF(PUMPING[[#This Row],[PRODUCT]]="I/F","I/F",IF(LEFT(PUMPING[[#This Row],[BATCH]],2)="MR","MR",IF(LEFT(PUMPING[[#This Row],[BATCH]],2)="PR","PR",IF(LEFT(PUMPING[[#This Row],[BATCH]],2)="DT","DT","Others"))))</f>
        <v>MR</v>
      </c>
    </row>
    <row r="519" spans="1:13" x14ac:dyDescent="0.25">
      <c r="A519">
        <v>3</v>
      </c>
      <c r="B519" s="1">
        <v>42186</v>
      </c>
      <c r="C519" t="s">
        <v>6</v>
      </c>
      <c r="D519" t="s">
        <v>346</v>
      </c>
      <c r="E519">
        <v>119</v>
      </c>
      <c r="F519">
        <v>892</v>
      </c>
      <c r="H519" t="str">
        <f t="shared" si="14"/>
        <v>PX</v>
      </c>
      <c r="I519" t="s">
        <v>171</v>
      </c>
      <c r="J519" s="32">
        <f t="shared" si="15"/>
        <v>7</v>
      </c>
      <c r="K519" s="32">
        <f>IF(PUMPING[[#This Row],[MONTH]]&gt;3,YEAR(PUMPING[[#This Row],[DATE]]),YEAR(PUMPING[[#This Row],[DATE]])-1)</f>
        <v>2015</v>
      </c>
      <c r="L519" s="32" t="str">
        <f>IF(PUMPING[[#This Row],[MONTH]]&lt;4,"Q4",IF(PUMPING[[#This Row],[MONTH]]&lt;7,"Q1",IF(PUMPING[[#This Row],[MONTH]]&lt;10,"Q2",IF(PUMPING[[#This Row],[MONTH]]&lt;13,"Q3","Q4"))))</f>
        <v>Q2</v>
      </c>
      <c r="M519" s="32" t="str">
        <f>IF(PUMPING[[#This Row],[PRODUCT]]="I/F","I/F",IF(LEFT(PUMPING[[#This Row],[BATCH]],2)="MR","MR",IF(LEFT(PUMPING[[#This Row],[BATCH]],2)="PR","PR",IF(LEFT(PUMPING[[#This Row],[BATCH]],2)="DT","DT","Others"))))</f>
        <v>MR</v>
      </c>
    </row>
    <row r="520" spans="1:13" x14ac:dyDescent="0.25">
      <c r="A520">
        <v>1</v>
      </c>
      <c r="B520" s="1">
        <v>42186</v>
      </c>
      <c r="C520" t="s">
        <v>20</v>
      </c>
      <c r="D520" t="s">
        <v>339</v>
      </c>
      <c r="E520">
        <v>33</v>
      </c>
      <c r="F520">
        <v>4087</v>
      </c>
      <c r="H520" t="str">
        <f t="shared" si="14"/>
        <v>A2</v>
      </c>
      <c r="I520" t="s">
        <v>143</v>
      </c>
      <c r="J520" s="32">
        <f t="shared" si="15"/>
        <v>7</v>
      </c>
      <c r="K520" s="32">
        <f>IF(PUMPING[[#This Row],[MONTH]]&gt;3,YEAR(PUMPING[[#This Row],[DATE]]),YEAR(PUMPING[[#This Row],[DATE]])-1)</f>
        <v>2015</v>
      </c>
      <c r="L520" s="32" t="str">
        <f>IF(PUMPING[[#This Row],[MONTH]]&lt;4,"Q4",IF(PUMPING[[#This Row],[MONTH]]&lt;7,"Q1",IF(PUMPING[[#This Row],[MONTH]]&lt;10,"Q2",IF(PUMPING[[#This Row],[MONTH]]&lt;13,"Q3","Q4"))))</f>
        <v>Q2</v>
      </c>
      <c r="M520" s="32" t="str">
        <f>IF(PUMPING[[#This Row],[PRODUCT]]="I/F","I/F",IF(LEFT(PUMPING[[#This Row],[BATCH]],2)="MR","MR",IF(LEFT(PUMPING[[#This Row],[BATCH]],2)="PR","PR",IF(LEFT(PUMPING[[#This Row],[BATCH]],2)="DT","DT","Others"))))</f>
        <v>PR</v>
      </c>
    </row>
    <row r="521" spans="1:13" x14ac:dyDescent="0.25">
      <c r="A521">
        <v>2</v>
      </c>
      <c r="B521" s="1">
        <v>42186</v>
      </c>
      <c r="C521" t="s">
        <v>20</v>
      </c>
      <c r="D521" t="s">
        <v>347</v>
      </c>
      <c r="E521">
        <v>35</v>
      </c>
      <c r="F521">
        <v>450</v>
      </c>
      <c r="H521" t="str">
        <f t="shared" si="14"/>
        <v>A2</v>
      </c>
      <c r="I521" t="s">
        <v>143</v>
      </c>
      <c r="J521" s="32">
        <f t="shared" si="15"/>
        <v>7</v>
      </c>
      <c r="K521" s="32">
        <f>IF(PUMPING[[#This Row],[MONTH]]&gt;3,YEAR(PUMPING[[#This Row],[DATE]]),YEAR(PUMPING[[#This Row],[DATE]])-1)</f>
        <v>2015</v>
      </c>
      <c r="L521" s="32" t="str">
        <f>IF(PUMPING[[#This Row],[MONTH]]&lt;4,"Q4",IF(PUMPING[[#This Row],[MONTH]]&lt;7,"Q1",IF(PUMPING[[#This Row],[MONTH]]&lt;10,"Q2",IF(PUMPING[[#This Row],[MONTH]]&lt;13,"Q3","Q4"))))</f>
        <v>Q2</v>
      </c>
      <c r="M521" s="32" t="str">
        <f>IF(PUMPING[[#This Row],[PRODUCT]]="I/F","I/F",IF(LEFT(PUMPING[[#This Row],[BATCH]],2)="MR","MR",IF(LEFT(PUMPING[[#This Row],[BATCH]],2)="PR","PR",IF(LEFT(PUMPING[[#This Row],[BATCH]],2)="DT","DT","Others"))))</f>
        <v>PR</v>
      </c>
    </row>
    <row r="522" spans="1:13" x14ac:dyDescent="0.25">
      <c r="A522">
        <v>3</v>
      </c>
      <c r="B522" s="1">
        <v>42186</v>
      </c>
      <c r="C522" t="s">
        <v>20</v>
      </c>
      <c r="D522" t="s">
        <v>348</v>
      </c>
      <c r="E522">
        <v>35</v>
      </c>
      <c r="F522">
        <v>5603</v>
      </c>
      <c r="H522" t="str">
        <f t="shared" si="14"/>
        <v>A2</v>
      </c>
      <c r="I522" t="s">
        <v>143</v>
      </c>
      <c r="J522" s="32">
        <f t="shared" si="15"/>
        <v>7</v>
      </c>
      <c r="K522" s="32">
        <f>IF(PUMPING[[#This Row],[MONTH]]&gt;3,YEAR(PUMPING[[#This Row],[DATE]]),YEAR(PUMPING[[#This Row],[DATE]])-1)</f>
        <v>2015</v>
      </c>
      <c r="L522" s="32" t="str">
        <f>IF(PUMPING[[#This Row],[MONTH]]&lt;4,"Q4",IF(PUMPING[[#This Row],[MONTH]]&lt;7,"Q1",IF(PUMPING[[#This Row],[MONTH]]&lt;10,"Q2",IF(PUMPING[[#This Row],[MONTH]]&lt;13,"Q3","Q4"))))</f>
        <v>Q2</v>
      </c>
      <c r="M522" s="32" t="str">
        <f>IF(PUMPING[[#This Row],[PRODUCT]]="I/F","I/F",IF(LEFT(PUMPING[[#This Row],[BATCH]],2)="MR","MR",IF(LEFT(PUMPING[[#This Row],[BATCH]],2)="PR","PR",IF(LEFT(PUMPING[[#This Row],[BATCH]],2)="DT","DT","Others"))))</f>
        <v>PR</v>
      </c>
    </row>
    <row r="523" spans="1:13" x14ac:dyDescent="0.25">
      <c r="A523">
        <v>1</v>
      </c>
      <c r="B523" s="1">
        <v>42186</v>
      </c>
      <c r="C523" t="s">
        <v>8</v>
      </c>
      <c r="D523" t="s">
        <v>344</v>
      </c>
      <c r="E523">
        <v>17</v>
      </c>
      <c r="F523">
        <v>1494</v>
      </c>
      <c r="H523" t="str">
        <f t="shared" si="14"/>
        <v>SK</v>
      </c>
      <c r="I523" t="s">
        <v>146</v>
      </c>
      <c r="J523" s="32">
        <f t="shared" si="15"/>
        <v>7</v>
      </c>
      <c r="K523" s="32">
        <f>IF(PUMPING[[#This Row],[MONTH]]&gt;3,YEAR(PUMPING[[#This Row],[DATE]]),YEAR(PUMPING[[#This Row],[DATE]])-1)</f>
        <v>2015</v>
      </c>
      <c r="L523" s="32" t="str">
        <f>IF(PUMPING[[#This Row],[MONTH]]&lt;4,"Q4",IF(PUMPING[[#This Row],[MONTH]]&lt;7,"Q1",IF(PUMPING[[#This Row],[MONTH]]&lt;10,"Q2",IF(PUMPING[[#This Row],[MONTH]]&lt;13,"Q3","Q4"))))</f>
        <v>Q2</v>
      </c>
      <c r="M523" s="32" t="str">
        <f>IF(PUMPING[[#This Row],[PRODUCT]]="I/F","I/F",IF(LEFT(PUMPING[[#This Row],[BATCH]],2)="MR","MR",IF(LEFT(PUMPING[[#This Row],[BATCH]],2)="PR","PR",IF(LEFT(PUMPING[[#This Row],[BATCH]],2)="DT","DT","Others"))))</f>
        <v>DT</v>
      </c>
    </row>
    <row r="524" spans="1:13" x14ac:dyDescent="0.25">
      <c r="A524">
        <v>2</v>
      </c>
      <c r="B524" s="1">
        <v>42186</v>
      </c>
      <c r="C524" t="s">
        <v>8</v>
      </c>
      <c r="D524" t="s">
        <v>349</v>
      </c>
      <c r="E524" t="s">
        <v>41</v>
      </c>
      <c r="F524">
        <v>1047</v>
      </c>
      <c r="H524" t="str">
        <f t="shared" si="14"/>
        <v>CP</v>
      </c>
      <c r="I524" t="s">
        <v>149</v>
      </c>
      <c r="J524" s="32">
        <f t="shared" si="15"/>
        <v>7</v>
      </c>
      <c r="K524" s="32">
        <f>IF(PUMPING[[#This Row],[MONTH]]&gt;3,YEAR(PUMPING[[#This Row],[DATE]]),YEAR(PUMPING[[#This Row],[DATE]])-1)</f>
        <v>2015</v>
      </c>
      <c r="L524" s="32" t="str">
        <f>IF(PUMPING[[#This Row],[MONTH]]&lt;4,"Q4",IF(PUMPING[[#This Row],[MONTH]]&lt;7,"Q1",IF(PUMPING[[#This Row],[MONTH]]&lt;10,"Q2",IF(PUMPING[[#This Row],[MONTH]]&lt;13,"Q3","Q4"))))</f>
        <v>Q2</v>
      </c>
      <c r="M524" s="32" t="str">
        <f>IF(PUMPING[[#This Row],[PRODUCT]]="I/F","I/F",IF(LEFT(PUMPING[[#This Row],[BATCH]],2)="MR","MR",IF(LEFT(PUMPING[[#This Row],[BATCH]],2)="PR","PR",IF(LEFT(PUMPING[[#This Row],[BATCH]],2)="DT","DT","Others"))))</f>
        <v>Others</v>
      </c>
    </row>
    <row r="525" spans="1:13" x14ac:dyDescent="0.25">
      <c r="A525">
        <v>3</v>
      </c>
      <c r="B525" s="1">
        <v>42186</v>
      </c>
      <c r="C525" t="s">
        <v>8</v>
      </c>
      <c r="D525" t="s">
        <v>350</v>
      </c>
      <c r="E525" t="s">
        <v>41</v>
      </c>
      <c r="F525">
        <v>494</v>
      </c>
      <c r="H525" t="str">
        <f t="shared" si="14"/>
        <v>CP</v>
      </c>
      <c r="I525" t="s">
        <v>149</v>
      </c>
      <c r="J525" s="32">
        <f t="shared" si="15"/>
        <v>7</v>
      </c>
      <c r="K525" s="32">
        <f>IF(PUMPING[[#This Row],[MONTH]]&gt;3,YEAR(PUMPING[[#This Row],[DATE]]),YEAR(PUMPING[[#This Row],[DATE]])-1)</f>
        <v>2015</v>
      </c>
      <c r="L525" s="32" t="str">
        <f>IF(PUMPING[[#This Row],[MONTH]]&lt;4,"Q4",IF(PUMPING[[#This Row],[MONTH]]&lt;7,"Q1",IF(PUMPING[[#This Row],[MONTH]]&lt;10,"Q2",IF(PUMPING[[#This Row],[MONTH]]&lt;13,"Q3","Q4"))))</f>
        <v>Q2</v>
      </c>
      <c r="M525" s="32" t="str">
        <f>IF(PUMPING[[#This Row],[PRODUCT]]="I/F","I/F",IF(LEFT(PUMPING[[#This Row],[BATCH]],2)="MR","MR",IF(LEFT(PUMPING[[#This Row],[BATCH]],2)="PR","PR",IF(LEFT(PUMPING[[#This Row],[BATCH]],2)="DT","DT","Others"))))</f>
        <v>Others</v>
      </c>
    </row>
    <row r="526" spans="1:13" x14ac:dyDescent="0.25">
      <c r="A526">
        <v>4</v>
      </c>
      <c r="B526" s="1">
        <v>42186</v>
      </c>
      <c r="C526" t="s">
        <v>8</v>
      </c>
      <c r="D526" t="s">
        <v>351</v>
      </c>
      <c r="E526" t="s">
        <v>41</v>
      </c>
      <c r="F526">
        <v>1590</v>
      </c>
      <c r="H526" t="str">
        <f t="shared" si="14"/>
        <v>CP</v>
      </c>
      <c r="I526" t="s">
        <v>149</v>
      </c>
      <c r="J526" s="32">
        <f t="shared" si="15"/>
        <v>7</v>
      </c>
      <c r="K526" s="32">
        <f>IF(PUMPING[[#This Row],[MONTH]]&gt;3,YEAR(PUMPING[[#This Row],[DATE]]),YEAR(PUMPING[[#This Row],[DATE]])-1)</f>
        <v>2015</v>
      </c>
      <c r="L526" s="32" t="str">
        <f>IF(PUMPING[[#This Row],[MONTH]]&lt;4,"Q4",IF(PUMPING[[#This Row],[MONTH]]&lt;7,"Q1",IF(PUMPING[[#This Row],[MONTH]]&lt;10,"Q2",IF(PUMPING[[#This Row],[MONTH]]&lt;13,"Q3","Q4"))))</f>
        <v>Q2</v>
      </c>
      <c r="M526" s="32" t="str">
        <f>IF(PUMPING[[#This Row],[PRODUCT]]="I/F","I/F",IF(LEFT(PUMPING[[#This Row],[BATCH]],2)="MR","MR",IF(LEFT(PUMPING[[#This Row],[BATCH]],2)="PR","PR",IF(LEFT(PUMPING[[#This Row],[BATCH]],2)="DT","DT","Others"))))</f>
        <v>Others</v>
      </c>
    </row>
    <row r="527" spans="1:13" x14ac:dyDescent="0.25">
      <c r="A527">
        <v>1</v>
      </c>
      <c r="B527" s="1">
        <v>42187</v>
      </c>
      <c r="C527" t="s">
        <v>6</v>
      </c>
      <c r="D527" t="s">
        <v>346</v>
      </c>
      <c r="E527">
        <v>119</v>
      </c>
      <c r="F527">
        <v>2243</v>
      </c>
      <c r="H527" t="str">
        <f t="shared" ref="H527:H590" si="16">MID(D527,3,2)</f>
        <v>PX</v>
      </c>
      <c r="I527" t="s">
        <v>171</v>
      </c>
      <c r="J527" s="32">
        <f t="shared" si="15"/>
        <v>7</v>
      </c>
      <c r="K527" s="32">
        <f>IF(PUMPING[[#This Row],[MONTH]]&gt;3,YEAR(PUMPING[[#This Row],[DATE]]),YEAR(PUMPING[[#This Row],[DATE]])-1)</f>
        <v>2015</v>
      </c>
      <c r="L527" s="32" t="str">
        <f>IF(PUMPING[[#This Row],[MONTH]]&lt;4,"Q4",IF(PUMPING[[#This Row],[MONTH]]&lt;7,"Q1",IF(PUMPING[[#This Row],[MONTH]]&lt;10,"Q2",IF(PUMPING[[#This Row],[MONTH]]&lt;13,"Q3","Q4"))))</f>
        <v>Q2</v>
      </c>
      <c r="M527" s="32" t="str">
        <f>IF(PUMPING[[#This Row],[PRODUCT]]="I/F","I/F",IF(LEFT(PUMPING[[#This Row],[BATCH]],2)="MR","MR",IF(LEFT(PUMPING[[#This Row],[BATCH]],2)="PR","PR",IF(LEFT(PUMPING[[#This Row],[BATCH]],2)="DT","DT","Others"))))</f>
        <v>MR</v>
      </c>
    </row>
    <row r="528" spans="1:13" x14ac:dyDescent="0.25">
      <c r="A528">
        <v>2</v>
      </c>
      <c r="B528" s="1">
        <v>42187</v>
      </c>
      <c r="C528" t="s">
        <v>6</v>
      </c>
      <c r="D528" t="s">
        <v>352</v>
      </c>
      <c r="E528">
        <v>123</v>
      </c>
      <c r="F528">
        <v>6037</v>
      </c>
      <c r="H528" t="str">
        <f t="shared" si="16"/>
        <v>PN</v>
      </c>
      <c r="I528" t="s">
        <v>149</v>
      </c>
      <c r="J528" s="32">
        <f t="shared" si="15"/>
        <v>7</v>
      </c>
      <c r="K528" s="32">
        <f>IF(PUMPING[[#This Row],[MONTH]]&gt;3,YEAR(PUMPING[[#This Row],[DATE]]),YEAR(PUMPING[[#This Row],[DATE]])-1)</f>
        <v>2015</v>
      </c>
      <c r="L528" s="32" t="str">
        <f>IF(PUMPING[[#This Row],[MONTH]]&lt;4,"Q4",IF(PUMPING[[#This Row],[MONTH]]&lt;7,"Q1",IF(PUMPING[[#This Row],[MONTH]]&lt;10,"Q2",IF(PUMPING[[#This Row],[MONTH]]&lt;13,"Q3","Q4"))))</f>
        <v>Q2</v>
      </c>
      <c r="M528" s="32" t="str">
        <f>IF(PUMPING[[#This Row],[PRODUCT]]="I/F","I/F",IF(LEFT(PUMPING[[#This Row],[BATCH]],2)="MR","MR",IF(LEFT(PUMPING[[#This Row],[BATCH]],2)="PR","PR",IF(LEFT(PUMPING[[#This Row],[BATCH]],2)="DT","DT","Others"))))</f>
        <v>MR</v>
      </c>
    </row>
    <row r="529" spans="1:13" x14ac:dyDescent="0.25">
      <c r="A529">
        <v>3</v>
      </c>
      <c r="B529" s="1">
        <v>42187</v>
      </c>
      <c r="C529" t="s">
        <v>6</v>
      </c>
      <c r="D529" t="s">
        <v>353</v>
      </c>
      <c r="E529">
        <v>207</v>
      </c>
      <c r="F529">
        <v>1849</v>
      </c>
      <c r="H529" t="str">
        <f t="shared" si="16"/>
        <v>4M</v>
      </c>
      <c r="I529" t="s">
        <v>1532</v>
      </c>
      <c r="J529" s="32">
        <f t="shared" si="15"/>
        <v>7</v>
      </c>
      <c r="K529" s="32">
        <f>IF(PUMPING[[#This Row],[MONTH]]&gt;3,YEAR(PUMPING[[#This Row],[DATE]]),YEAR(PUMPING[[#This Row],[DATE]])-1)</f>
        <v>2015</v>
      </c>
      <c r="L529" s="32" t="str">
        <f>IF(PUMPING[[#This Row],[MONTH]]&lt;4,"Q4",IF(PUMPING[[#This Row],[MONTH]]&lt;7,"Q1",IF(PUMPING[[#This Row],[MONTH]]&lt;10,"Q2",IF(PUMPING[[#This Row],[MONTH]]&lt;13,"Q3","Q4"))))</f>
        <v>Q2</v>
      </c>
      <c r="M529" s="32" t="str">
        <f>IF(PUMPING[[#This Row],[PRODUCT]]="I/F","I/F",IF(LEFT(PUMPING[[#This Row],[BATCH]],2)="MR","MR",IF(LEFT(PUMPING[[#This Row],[BATCH]],2)="PR","PR",IF(LEFT(PUMPING[[#This Row],[BATCH]],2)="DT","DT","Others"))))</f>
        <v>MR</v>
      </c>
    </row>
    <row r="530" spans="1:13" x14ac:dyDescent="0.25">
      <c r="A530">
        <v>1</v>
      </c>
      <c r="B530" s="1">
        <v>42187</v>
      </c>
      <c r="C530" t="s">
        <v>20</v>
      </c>
      <c r="D530" t="s">
        <v>348</v>
      </c>
      <c r="E530">
        <v>35</v>
      </c>
      <c r="F530">
        <v>1116</v>
      </c>
      <c r="H530" t="str">
        <f t="shared" si="16"/>
        <v>A2</v>
      </c>
      <c r="I530" t="s">
        <v>143</v>
      </c>
      <c r="J530" s="32">
        <f t="shared" si="15"/>
        <v>7</v>
      </c>
      <c r="K530" s="32">
        <f>IF(PUMPING[[#This Row],[MONTH]]&gt;3,YEAR(PUMPING[[#This Row],[DATE]]),YEAR(PUMPING[[#This Row],[DATE]])-1)</f>
        <v>2015</v>
      </c>
      <c r="L530" s="32" t="str">
        <f>IF(PUMPING[[#This Row],[MONTH]]&lt;4,"Q4",IF(PUMPING[[#This Row],[MONTH]]&lt;7,"Q1",IF(PUMPING[[#This Row],[MONTH]]&lt;10,"Q2",IF(PUMPING[[#This Row],[MONTH]]&lt;13,"Q3","Q4"))))</f>
        <v>Q2</v>
      </c>
      <c r="M530" s="32" t="str">
        <f>IF(PUMPING[[#This Row],[PRODUCT]]="I/F","I/F",IF(LEFT(PUMPING[[#This Row],[BATCH]],2)="MR","MR",IF(LEFT(PUMPING[[#This Row],[BATCH]],2)="PR","PR",IF(LEFT(PUMPING[[#This Row],[BATCH]],2)="DT","DT","Others"))))</f>
        <v>PR</v>
      </c>
    </row>
    <row r="531" spans="1:13" x14ac:dyDescent="0.25">
      <c r="A531">
        <v>2</v>
      </c>
      <c r="B531" s="1">
        <v>42187</v>
      </c>
      <c r="C531" t="s">
        <v>20</v>
      </c>
      <c r="D531" t="s">
        <v>354</v>
      </c>
      <c r="E531">
        <v>34</v>
      </c>
      <c r="F531">
        <v>363</v>
      </c>
      <c r="H531" t="str">
        <f t="shared" si="16"/>
        <v>A2</v>
      </c>
      <c r="I531" t="s">
        <v>143</v>
      </c>
      <c r="J531" s="32">
        <f t="shared" si="15"/>
        <v>7</v>
      </c>
      <c r="K531" s="32">
        <f>IF(PUMPING[[#This Row],[MONTH]]&gt;3,YEAR(PUMPING[[#This Row],[DATE]]),YEAR(PUMPING[[#This Row],[DATE]])-1)</f>
        <v>2015</v>
      </c>
      <c r="L531" s="32" t="str">
        <f>IF(PUMPING[[#This Row],[MONTH]]&lt;4,"Q4",IF(PUMPING[[#This Row],[MONTH]]&lt;7,"Q1",IF(PUMPING[[#This Row],[MONTH]]&lt;10,"Q2",IF(PUMPING[[#This Row],[MONTH]]&lt;13,"Q3","Q4"))))</f>
        <v>Q2</v>
      </c>
      <c r="M531" s="32" t="str">
        <f>IF(PUMPING[[#This Row],[PRODUCT]]="I/F","I/F",IF(LEFT(PUMPING[[#This Row],[BATCH]],2)="MR","MR",IF(LEFT(PUMPING[[#This Row],[BATCH]],2)="PR","PR",IF(LEFT(PUMPING[[#This Row],[BATCH]],2)="DT","DT","Others"))))</f>
        <v>PR</v>
      </c>
    </row>
    <row r="532" spans="1:13" x14ac:dyDescent="0.25">
      <c r="A532">
        <v>1</v>
      </c>
      <c r="B532" s="1">
        <v>42187</v>
      </c>
      <c r="C532" t="s">
        <v>8</v>
      </c>
      <c r="D532" t="s">
        <v>319</v>
      </c>
      <c r="E532" t="s">
        <v>41</v>
      </c>
      <c r="F532">
        <v>1483</v>
      </c>
      <c r="H532" t="str">
        <f t="shared" si="16"/>
        <v>PN</v>
      </c>
      <c r="I532" t="s">
        <v>149</v>
      </c>
      <c r="J532" s="32">
        <f t="shared" si="15"/>
        <v>7</v>
      </c>
      <c r="K532" s="32">
        <f>IF(PUMPING[[#This Row],[MONTH]]&gt;3,YEAR(PUMPING[[#This Row],[DATE]]),YEAR(PUMPING[[#This Row],[DATE]])-1)</f>
        <v>2015</v>
      </c>
      <c r="L532" s="32" t="str">
        <f>IF(PUMPING[[#This Row],[MONTH]]&lt;4,"Q4",IF(PUMPING[[#This Row],[MONTH]]&lt;7,"Q1",IF(PUMPING[[#This Row],[MONTH]]&lt;10,"Q2",IF(PUMPING[[#This Row],[MONTH]]&lt;13,"Q3","Q4"))))</f>
        <v>Q2</v>
      </c>
      <c r="M532" s="32" t="str">
        <f>IF(PUMPING[[#This Row],[PRODUCT]]="I/F","I/F",IF(LEFT(PUMPING[[#This Row],[BATCH]],2)="MR","MR",IF(LEFT(PUMPING[[#This Row],[BATCH]],2)="PR","PR",IF(LEFT(PUMPING[[#This Row],[BATCH]],2)="DT","DT","Others"))))</f>
        <v>MR</v>
      </c>
    </row>
    <row r="533" spans="1:13" x14ac:dyDescent="0.25">
      <c r="A533">
        <v>2</v>
      </c>
      <c r="B533" s="1">
        <v>42187</v>
      </c>
      <c r="C533" t="s">
        <v>8</v>
      </c>
      <c r="D533" t="s">
        <v>343</v>
      </c>
      <c r="E533" t="s">
        <v>10</v>
      </c>
      <c r="F533">
        <v>1923</v>
      </c>
      <c r="H533" t="str">
        <f t="shared" si="16"/>
        <v>PN</v>
      </c>
      <c r="I533" t="s">
        <v>149</v>
      </c>
      <c r="J533" s="32">
        <f t="shared" si="15"/>
        <v>7</v>
      </c>
      <c r="K533" s="32">
        <f>IF(PUMPING[[#This Row],[MONTH]]&gt;3,YEAR(PUMPING[[#This Row],[DATE]]),YEAR(PUMPING[[#This Row],[DATE]])-1)</f>
        <v>2015</v>
      </c>
      <c r="L533" s="32" t="str">
        <f>IF(PUMPING[[#This Row],[MONTH]]&lt;4,"Q4",IF(PUMPING[[#This Row],[MONTH]]&lt;7,"Q1",IF(PUMPING[[#This Row],[MONTH]]&lt;10,"Q2",IF(PUMPING[[#This Row],[MONTH]]&lt;13,"Q3","Q4"))))</f>
        <v>Q2</v>
      </c>
      <c r="M533" s="32" t="str">
        <f>IF(PUMPING[[#This Row],[PRODUCT]]="I/F","I/F",IF(LEFT(PUMPING[[#This Row],[BATCH]],2)="MR","MR",IF(LEFT(PUMPING[[#This Row],[BATCH]],2)="PR","PR",IF(LEFT(PUMPING[[#This Row],[BATCH]],2)="DT","DT","Others"))))</f>
        <v>MR</v>
      </c>
    </row>
    <row r="534" spans="1:13" x14ac:dyDescent="0.25">
      <c r="A534">
        <v>1</v>
      </c>
      <c r="B534" s="1">
        <v>42188</v>
      </c>
      <c r="C534" t="s">
        <v>6</v>
      </c>
      <c r="D534" t="s">
        <v>353</v>
      </c>
      <c r="E534">
        <v>207</v>
      </c>
      <c r="F534">
        <v>3197</v>
      </c>
      <c r="H534" t="str">
        <f t="shared" si="16"/>
        <v>4M</v>
      </c>
      <c r="I534" t="s">
        <v>1532</v>
      </c>
      <c r="J534" s="32">
        <f t="shared" si="15"/>
        <v>7</v>
      </c>
      <c r="K534" s="32">
        <f>IF(PUMPING[[#This Row],[MONTH]]&gt;3,YEAR(PUMPING[[#This Row],[DATE]]),YEAR(PUMPING[[#This Row],[DATE]])-1)</f>
        <v>2015</v>
      </c>
      <c r="L534" s="32" t="str">
        <f>IF(PUMPING[[#This Row],[MONTH]]&lt;4,"Q4",IF(PUMPING[[#This Row],[MONTH]]&lt;7,"Q1",IF(PUMPING[[#This Row],[MONTH]]&lt;10,"Q2",IF(PUMPING[[#This Row],[MONTH]]&lt;13,"Q3","Q4"))))</f>
        <v>Q2</v>
      </c>
      <c r="M534" s="32" t="str">
        <f>IF(PUMPING[[#This Row],[PRODUCT]]="I/F","I/F",IF(LEFT(PUMPING[[#This Row],[BATCH]],2)="MR","MR",IF(LEFT(PUMPING[[#This Row],[BATCH]],2)="PR","PR",IF(LEFT(PUMPING[[#This Row],[BATCH]],2)="DT","DT","Others"))))</f>
        <v>MR</v>
      </c>
    </row>
    <row r="535" spans="1:13" x14ac:dyDescent="0.25">
      <c r="A535">
        <v>2</v>
      </c>
      <c r="B535" s="1">
        <v>42188</v>
      </c>
      <c r="C535" t="s">
        <v>6</v>
      </c>
      <c r="D535" t="s">
        <v>355</v>
      </c>
      <c r="E535">
        <v>202</v>
      </c>
      <c r="F535">
        <v>5094</v>
      </c>
      <c r="H535" t="str">
        <f t="shared" si="16"/>
        <v>4M</v>
      </c>
      <c r="I535" t="s">
        <v>1532</v>
      </c>
      <c r="J535" s="32">
        <f t="shared" si="15"/>
        <v>7</v>
      </c>
      <c r="K535" s="32">
        <f>IF(PUMPING[[#This Row],[MONTH]]&gt;3,YEAR(PUMPING[[#This Row],[DATE]]),YEAR(PUMPING[[#This Row],[DATE]])-1)</f>
        <v>2015</v>
      </c>
      <c r="L535" s="32" t="str">
        <f>IF(PUMPING[[#This Row],[MONTH]]&lt;4,"Q4",IF(PUMPING[[#This Row],[MONTH]]&lt;7,"Q1",IF(PUMPING[[#This Row],[MONTH]]&lt;10,"Q2",IF(PUMPING[[#This Row],[MONTH]]&lt;13,"Q3","Q4"))))</f>
        <v>Q2</v>
      </c>
      <c r="M535" s="32" t="str">
        <f>IF(PUMPING[[#This Row],[PRODUCT]]="I/F","I/F",IF(LEFT(PUMPING[[#This Row],[BATCH]],2)="MR","MR",IF(LEFT(PUMPING[[#This Row],[BATCH]],2)="PR","PR",IF(LEFT(PUMPING[[#This Row],[BATCH]],2)="DT","DT","Others"))))</f>
        <v>MR</v>
      </c>
    </row>
    <row r="536" spans="1:13" x14ac:dyDescent="0.25">
      <c r="A536">
        <v>1</v>
      </c>
      <c r="B536" s="1">
        <v>42188</v>
      </c>
      <c r="C536" t="s">
        <v>20</v>
      </c>
      <c r="D536" t="s">
        <v>354</v>
      </c>
      <c r="E536">
        <v>34</v>
      </c>
      <c r="F536">
        <v>87</v>
      </c>
      <c r="H536" t="str">
        <f t="shared" si="16"/>
        <v>A2</v>
      </c>
      <c r="I536" t="s">
        <v>143</v>
      </c>
      <c r="J536" s="32">
        <f t="shared" si="15"/>
        <v>7</v>
      </c>
      <c r="K536" s="32">
        <f>IF(PUMPING[[#This Row],[MONTH]]&gt;3,YEAR(PUMPING[[#This Row],[DATE]]),YEAR(PUMPING[[#This Row],[DATE]])-1)</f>
        <v>2015</v>
      </c>
      <c r="L536" s="32" t="str">
        <f>IF(PUMPING[[#This Row],[MONTH]]&lt;4,"Q4",IF(PUMPING[[#This Row],[MONTH]]&lt;7,"Q1",IF(PUMPING[[#This Row],[MONTH]]&lt;10,"Q2",IF(PUMPING[[#This Row],[MONTH]]&lt;13,"Q3","Q4"))))</f>
        <v>Q2</v>
      </c>
      <c r="M536" s="32" t="str">
        <f>IF(PUMPING[[#This Row],[PRODUCT]]="I/F","I/F",IF(LEFT(PUMPING[[#This Row],[BATCH]],2)="MR","MR",IF(LEFT(PUMPING[[#This Row],[BATCH]],2)="PR","PR",IF(LEFT(PUMPING[[#This Row],[BATCH]],2)="DT","DT","Others"))))</f>
        <v>PR</v>
      </c>
    </row>
    <row r="537" spans="1:13" x14ac:dyDescent="0.25">
      <c r="A537">
        <v>2</v>
      </c>
      <c r="B537" s="1">
        <v>42188</v>
      </c>
      <c r="C537" t="s">
        <v>20</v>
      </c>
      <c r="D537" t="s">
        <v>356</v>
      </c>
      <c r="E537">
        <v>34</v>
      </c>
      <c r="F537">
        <v>5901</v>
      </c>
      <c r="H537" t="str">
        <f t="shared" si="16"/>
        <v>A2</v>
      </c>
      <c r="I537" t="s">
        <v>143</v>
      </c>
      <c r="J537" s="32">
        <f t="shared" si="15"/>
        <v>7</v>
      </c>
      <c r="K537" s="32">
        <f>IF(PUMPING[[#This Row],[MONTH]]&gt;3,YEAR(PUMPING[[#This Row],[DATE]]),YEAR(PUMPING[[#This Row],[DATE]])-1)</f>
        <v>2015</v>
      </c>
      <c r="L537" s="32" t="str">
        <f>IF(PUMPING[[#This Row],[MONTH]]&lt;4,"Q4",IF(PUMPING[[#This Row],[MONTH]]&lt;7,"Q1",IF(PUMPING[[#This Row],[MONTH]]&lt;10,"Q2",IF(PUMPING[[#This Row],[MONTH]]&lt;13,"Q3","Q4"))))</f>
        <v>Q2</v>
      </c>
      <c r="M537" s="32" t="str">
        <f>IF(PUMPING[[#This Row],[PRODUCT]]="I/F","I/F",IF(LEFT(PUMPING[[#This Row],[BATCH]],2)="MR","MR",IF(LEFT(PUMPING[[#This Row],[BATCH]],2)="PR","PR",IF(LEFT(PUMPING[[#This Row],[BATCH]],2)="DT","DT","Others"))))</f>
        <v>PR</v>
      </c>
    </row>
    <row r="538" spans="1:13" x14ac:dyDescent="0.25">
      <c r="A538">
        <v>1</v>
      </c>
      <c r="B538" s="1">
        <v>42188</v>
      </c>
      <c r="C538" t="s">
        <v>8</v>
      </c>
      <c r="D538" t="s">
        <v>343</v>
      </c>
      <c r="E538" t="s">
        <v>10</v>
      </c>
      <c r="F538">
        <v>1554</v>
      </c>
      <c r="H538" t="str">
        <f t="shared" si="16"/>
        <v>PN</v>
      </c>
      <c r="I538" t="s">
        <v>149</v>
      </c>
      <c r="J538" s="32">
        <f t="shared" si="15"/>
        <v>7</v>
      </c>
      <c r="K538" s="32">
        <f>IF(PUMPING[[#This Row],[MONTH]]&gt;3,YEAR(PUMPING[[#This Row],[DATE]]),YEAR(PUMPING[[#This Row],[DATE]])-1)</f>
        <v>2015</v>
      </c>
      <c r="L538" s="32" t="str">
        <f>IF(PUMPING[[#This Row],[MONTH]]&lt;4,"Q4",IF(PUMPING[[#This Row],[MONTH]]&lt;7,"Q1",IF(PUMPING[[#This Row],[MONTH]]&lt;10,"Q2",IF(PUMPING[[#This Row],[MONTH]]&lt;13,"Q3","Q4"))))</f>
        <v>Q2</v>
      </c>
      <c r="M538" s="32" t="str">
        <f>IF(PUMPING[[#This Row],[PRODUCT]]="I/F","I/F",IF(LEFT(PUMPING[[#This Row],[BATCH]],2)="MR","MR",IF(LEFT(PUMPING[[#This Row],[BATCH]],2)="PR","PR",IF(LEFT(PUMPING[[#This Row],[BATCH]],2)="DT","DT","Others"))))</f>
        <v>MR</v>
      </c>
    </row>
    <row r="539" spans="1:13" x14ac:dyDescent="0.25">
      <c r="A539">
        <v>2</v>
      </c>
      <c r="B539" s="1">
        <v>42188</v>
      </c>
      <c r="C539" t="s">
        <v>8</v>
      </c>
      <c r="D539" t="s">
        <v>345</v>
      </c>
      <c r="E539" t="s">
        <v>10</v>
      </c>
      <c r="F539">
        <v>3717</v>
      </c>
      <c r="H539" t="str">
        <f t="shared" si="16"/>
        <v>PX</v>
      </c>
      <c r="I539" t="s">
        <v>171</v>
      </c>
      <c r="J539" s="32">
        <f t="shared" si="15"/>
        <v>7</v>
      </c>
      <c r="K539" s="32">
        <f>IF(PUMPING[[#This Row],[MONTH]]&gt;3,YEAR(PUMPING[[#This Row],[DATE]]),YEAR(PUMPING[[#This Row],[DATE]])-1)</f>
        <v>2015</v>
      </c>
      <c r="L539" s="32" t="str">
        <f>IF(PUMPING[[#This Row],[MONTH]]&lt;4,"Q4",IF(PUMPING[[#This Row],[MONTH]]&lt;7,"Q1",IF(PUMPING[[#This Row],[MONTH]]&lt;10,"Q2",IF(PUMPING[[#This Row],[MONTH]]&lt;13,"Q3","Q4"))))</f>
        <v>Q2</v>
      </c>
      <c r="M539" s="32" t="str">
        <f>IF(PUMPING[[#This Row],[PRODUCT]]="I/F","I/F",IF(LEFT(PUMPING[[#This Row],[BATCH]],2)="MR","MR",IF(LEFT(PUMPING[[#This Row],[BATCH]],2)="PR","PR",IF(LEFT(PUMPING[[#This Row],[BATCH]],2)="DT","DT","Others"))))</f>
        <v>MR</v>
      </c>
    </row>
    <row r="540" spans="1:13" x14ac:dyDescent="0.25">
      <c r="A540">
        <v>3</v>
      </c>
      <c r="B540" s="1">
        <v>42188</v>
      </c>
      <c r="C540" t="s">
        <v>8</v>
      </c>
      <c r="D540" t="s">
        <v>346</v>
      </c>
      <c r="E540" t="s">
        <v>10</v>
      </c>
      <c r="F540">
        <v>1523</v>
      </c>
      <c r="H540" t="str">
        <f t="shared" si="16"/>
        <v>PX</v>
      </c>
      <c r="I540" t="s">
        <v>171</v>
      </c>
      <c r="J540" s="32">
        <f t="shared" si="15"/>
        <v>7</v>
      </c>
      <c r="K540" s="32">
        <f>IF(PUMPING[[#This Row],[MONTH]]&gt;3,YEAR(PUMPING[[#This Row],[DATE]]),YEAR(PUMPING[[#This Row],[DATE]])-1)</f>
        <v>2015</v>
      </c>
      <c r="L540" s="32" t="str">
        <f>IF(PUMPING[[#This Row],[MONTH]]&lt;4,"Q4",IF(PUMPING[[#This Row],[MONTH]]&lt;7,"Q1",IF(PUMPING[[#This Row],[MONTH]]&lt;10,"Q2",IF(PUMPING[[#This Row],[MONTH]]&lt;13,"Q3","Q4"))))</f>
        <v>Q2</v>
      </c>
      <c r="M540" s="32" t="str">
        <f>IF(PUMPING[[#This Row],[PRODUCT]]="I/F","I/F",IF(LEFT(PUMPING[[#This Row],[BATCH]],2)="MR","MR",IF(LEFT(PUMPING[[#This Row],[BATCH]],2)="PR","PR",IF(LEFT(PUMPING[[#This Row],[BATCH]],2)="DT","DT","Others"))))</f>
        <v>MR</v>
      </c>
    </row>
    <row r="541" spans="1:13" x14ac:dyDescent="0.25">
      <c r="A541">
        <v>1</v>
      </c>
      <c r="B541" s="1">
        <v>42189</v>
      </c>
      <c r="C541" t="s">
        <v>6</v>
      </c>
      <c r="D541" t="s">
        <v>355</v>
      </c>
      <c r="E541">
        <v>202</v>
      </c>
      <c r="F541">
        <v>2185</v>
      </c>
      <c r="H541" t="str">
        <f t="shared" si="16"/>
        <v>4M</v>
      </c>
      <c r="I541" t="s">
        <v>1532</v>
      </c>
      <c r="J541" s="32">
        <f t="shared" si="15"/>
        <v>7</v>
      </c>
      <c r="K541" s="32">
        <f>IF(PUMPING[[#This Row],[MONTH]]&gt;3,YEAR(PUMPING[[#This Row],[DATE]]),YEAR(PUMPING[[#This Row],[DATE]])-1)</f>
        <v>2015</v>
      </c>
      <c r="L541" s="32" t="str">
        <f>IF(PUMPING[[#This Row],[MONTH]]&lt;4,"Q4",IF(PUMPING[[#This Row],[MONTH]]&lt;7,"Q1",IF(PUMPING[[#This Row],[MONTH]]&lt;10,"Q2",IF(PUMPING[[#This Row],[MONTH]]&lt;13,"Q3","Q4"))))</f>
        <v>Q2</v>
      </c>
      <c r="M541" s="32" t="str">
        <f>IF(PUMPING[[#This Row],[PRODUCT]]="I/F","I/F",IF(LEFT(PUMPING[[#This Row],[BATCH]],2)="MR","MR",IF(LEFT(PUMPING[[#This Row],[BATCH]],2)="PR","PR",IF(LEFT(PUMPING[[#This Row],[BATCH]],2)="DT","DT","Others"))))</f>
        <v>MR</v>
      </c>
    </row>
    <row r="542" spans="1:13" x14ac:dyDescent="0.25">
      <c r="A542">
        <v>2</v>
      </c>
      <c r="B542" s="1">
        <v>42189</v>
      </c>
      <c r="C542" t="s">
        <v>6</v>
      </c>
      <c r="D542" t="s">
        <v>357</v>
      </c>
      <c r="E542">
        <v>205</v>
      </c>
      <c r="F542">
        <v>4774</v>
      </c>
      <c r="H542" t="str">
        <f t="shared" si="16"/>
        <v>4M</v>
      </c>
      <c r="I542" t="s">
        <v>1532</v>
      </c>
      <c r="J542" s="32">
        <f t="shared" si="15"/>
        <v>7</v>
      </c>
      <c r="K542" s="32">
        <f>IF(PUMPING[[#This Row],[MONTH]]&gt;3,YEAR(PUMPING[[#This Row],[DATE]]),YEAR(PUMPING[[#This Row],[DATE]])-1)</f>
        <v>2015</v>
      </c>
      <c r="L542" s="32" t="str">
        <f>IF(PUMPING[[#This Row],[MONTH]]&lt;4,"Q4",IF(PUMPING[[#This Row],[MONTH]]&lt;7,"Q1",IF(PUMPING[[#This Row],[MONTH]]&lt;10,"Q2",IF(PUMPING[[#This Row],[MONTH]]&lt;13,"Q3","Q4"))))</f>
        <v>Q2</v>
      </c>
      <c r="M542" s="32" t="str">
        <f>IF(PUMPING[[#This Row],[PRODUCT]]="I/F","I/F",IF(LEFT(PUMPING[[#This Row],[BATCH]],2)="MR","MR",IF(LEFT(PUMPING[[#This Row],[BATCH]],2)="PR","PR",IF(LEFT(PUMPING[[#This Row],[BATCH]],2)="DT","DT","Others"))))</f>
        <v>MR</v>
      </c>
    </row>
    <row r="543" spans="1:13" x14ac:dyDescent="0.25">
      <c r="A543">
        <v>3</v>
      </c>
      <c r="B543" s="1">
        <v>42189</v>
      </c>
      <c r="C543" t="s">
        <v>6</v>
      </c>
      <c r="D543" t="s">
        <v>358</v>
      </c>
      <c r="E543">
        <v>204</v>
      </c>
      <c r="F543">
        <v>557</v>
      </c>
      <c r="H543" t="str">
        <f t="shared" si="16"/>
        <v>4M</v>
      </c>
      <c r="I543" t="s">
        <v>1532</v>
      </c>
      <c r="J543" s="32">
        <f t="shared" si="15"/>
        <v>7</v>
      </c>
      <c r="K543" s="32">
        <f>IF(PUMPING[[#This Row],[MONTH]]&gt;3,YEAR(PUMPING[[#This Row],[DATE]]),YEAR(PUMPING[[#This Row],[DATE]])-1)</f>
        <v>2015</v>
      </c>
      <c r="L543" s="32" t="str">
        <f>IF(PUMPING[[#This Row],[MONTH]]&lt;4,"Q4",IF(PUMPING[[#This Row],[MONTH]]&lt;7,"Q1",IF(PUMPING[[#This Row],[MONTH]]&lt;10,"Q2",IF(PUMPING[[#This Row],[MONTH]]&lt;13,"Q3","Q4"))))</f>
        <v>Q2</v>
      </c>
      <c r="M543" s="32" t="str">
        <f>IF(PUMPING[[#This Row],[PRODUCT]]="I/F","I/F",IF(LEFT(PUMPING[[#This Row],[BATCH]],2)="MR","MR",IF(LEFT(PUMPING[[#This Row],[BATCH]],2)="PR","PR",IF(LEFT(PUMPING[[#This Row],[BATCH]],2)="DT","DT","Others"))))</f>
        <v>MR</v>
      </c>
    </row>
    <row r="544" spans="1:13" x14ac:dyDescent="0.25">
      <c r="A544">
        <v>1</v>
      </c>
      <c r="B544" s="1">
        <v>42189</v>
      </c>
      <c r="C544" t="s">
        <v>20</v>
      </c>
      <c r="D544" t="s">
        <v>359</v>
      </c>
      <c r="E544">
        <v>34</v>
      </c>
      <c r="F544">
        <v>450</v>
      </c>
      <c r="H544" t="str">
        <f t="shared" si="16"/>
        <v>A2</v>
      </c>
      <c r="I544" t="s">
        <v>143</v>
      </c>
      <c r="J544" s="32">
        <f t="shared" si="15"/>
        <v>7</v>
      </c>
      <c r="K544" s="32">
        <f>IF(PUMPING[[#This Row],[MONTH]]&gt;3,YEAR(PUMPING[[#This Row],[DATE]]),YEAR(PUMPING[[#This Row],[DATE]])-1)</f>
        <v>2015</v>
      </c>
      <c r="L544" s="32" t="str">
        <f>IF(PUMPING[[#This Row],[MONTH]]&lt;4,"Q4",IF(PUMPING[[#This Row],[MONTH]]&lt;7,"Q1",IF(PUMPING[[#This Row],[MONTH]]&lt;10,"Q2",IF(PUMPING[[#This Row],[MONTH]]&lt;13,"Q3","Q4"))))</f>
        <v>Q2</v>
      </c>
      <c r="M544" s="32" t="str">
        <f>IF(PUMPING[[#This Row],[PRODUCT]]="I/F","I/F",IF(LEFT(PUMPING[[#This Row],[BATCH]],2)="MR","MR",IF(LEFT(PUMPING[[#This Row],[BATCH]],2)="PR","PR",IF(LEFT(PUMPING[[#This Row],[BATCH]],2)="DT","DT","Others"))))</f>
        <v>PR</v>
      </c>
    </row>
    <row r="545" spans="1:13" x14ac:dyDescent="0.25">
      <c r="A545">
        <v>2</v>
      </c>
      <c r="B545" s="1">
        <v>42189</v>
      </c>
      <c r="C545" t="s">
        <v>20</v>
      </c>
      <c r="D545" t="s">
        <v>360</v>
      </c>
      <c r="E545">
        <v>34</v>
      </c>
      <c r="F545">
        <v>8817</v>
      </c>
      <c r="H545" t="str">
        <f t="shared" si="16"/>
        <v>A2</v>
      </c>
      <c r="I545" t="s">
        <v>143</v>
      </c>
      <c r="J545" s="32">
        <f t="shared" si="15"/>
        <v>7</v>
      </c>
      <c r="K545" s="32">
        <f>IF(PUMPING[[#This Row],[MONTH]]&gt;3,YEAR(PUMPING[[#This Row],[DATE]]),YEAR(PUMPING[[#This Row],[DATE]])-1)</f>
        <v>2015</v>
      </c>
      <c r="L545" s="32" t="str">
        <f>IF(PUMPING[[#This Row],[MONTH]]&lt;4,"Q4",IF(PUMPING[[#This Row],[MONTH]]&lt;7,"Q1",IF(PUMPING[[#This Row],[MONTH]]&lt;10,"Q2",IF(PUMPING[[#This Row],[MONTH]]&lt;13,"Q3","Q4"))))</f>
        <v>Q2</v>
      </c>
      <c r="M545" s="32" t="str">
        <f>IF(PUMPING[[#This Row],[PRODUCT]]="I/F","I/F",IF(LEFT(PUMPING[[#This Row],[BATCH]],2)="MR","MR",IF(LEFT(PUMPING[[#This Row],[BATCH]],2)="PR","PR",IF(LEFT(PUMPING[[#This Row],[BATCH]],2)="DT","DT","Others"))))</f>
        <v>PR</v>
      </c>
    </row>
    <row r="546" spans="1:13" x14ac:dyDescent="0.25">
      <c r="A546">
        <v>1</v>
      </c>
      <c r="B546" s="1">
        <v>42189</v>
      </c>
      <c r="C546" t="s">
        <v>8</v>
      </c>
      <c r="D546" t="s">
        <v>346</v>
      </c>
      <c r="E546" t="s">
        <v>10</v>
      </c>
      <c r="F546">
        <v>1585</v>
      </c>
      <c r="H546" t="str">
        <f t="shared" si="16"/>
        <v>PX</v>
      </c>
      <c r="I546" t="s">
        <v>171</v>
      </c>
      <c r="J546" s="32">
        <f t="shared" si="15"/>
        <v>7</v>
      </c>
      <c r="K546" s="32">
        <f>IF(PUMPING[[#This Row],[MONTH]]&gt;3,YEAR(PUMPING[[#This Row],[DATE]]),YEAR(PUMPING[[#This Row],[DATE]])-1)</f>
        <v>2015</v>
      </c>
      <c r="L546" s="32" t="str">
        <f>IF(PUMPING[[#This Row],[MONTH]]&lt;4,"Q4",IF(PUMPING[[#This Row],[MONTH]]&lt;7,"Q1",IF(PUMPING[[#This Row],[MONTH]]&lt;10,"Q2",IF(PUMPING[[#This Row],[MONTH]]&lt;13,"Q3","Q4"))))</f>
        <v>Q2</v>
      </c>
      <c r="M546" s="32" t="str">
        <f>IF(PUMPING[[#This Row],[PRODUCT]]="I/F","I/F",IF(LEFT(PUMPING[[#This Row],[BATCH]],2)="MR","MR",IF(LEFT(PUMPING[[#This Row],[BATCH]],2)="PR","PR",IF(LEFT(PUMPING[[#This Row],[BATCH]],2)="DT","DT","Others"))))</f>
        <v>MR</v>
      </c>
    </row>
    <row r="547" spans="1:13" x14ac:dyDescent="0.25">
      <c r="A547">
        <v>2</v>
      </c>
      <c r="B547" s="1">
        <v>42189</v>
      </c>
      <c r="C547" t="s">
        <v>8</v>
      </c>
      <c r="D547" t="s">
        <v>352</v>
      </c>
      <c r="E547" t="s">
        <v>10</v>
      </c>
      <c r="F547">
        <v>5137</v>
      </c>
      <c r="H547" t="str">
        <f t="shared" si="16"/>
        <v>PN</v>
      </c>
      <c r="I547" t="s">
        <v>149</v>
      </c>
      <c r="J547" s="32">
        <f t="shared" si="15"/>
        <v>7</v>
      </c>
      <c r="K547" s="32">
        <f>IF(PUMPING[[#This Row],[MONTH]]&gt;3,YEAR(PUMPING[[#This Row],[DATE]]),YEAR(PUMPING[[#This Row],[DATE]])-1)</f>
        <v>2015</v>
      </c>
      <c r="L547" s="32" t="str">
        <f>IF(PUMPING[[#This Row],[MONTH]]&lt;4,"Q4",IF(PUMPING[[#This Row],[MONTH]]&lt;7,"Q1",IF(PUMPING[[#This Row],[MONTH]]&lt;10,"Q2",IF(PUMPING[[#This Row],[MONTH]]&lt;13,"Q3","Q4"))))</f>
        <v>Q2</v>
      </c>
      <c r="M547" s="32" t="str">
        <f>IF(PUMPING[[#This Row],[PRODUCT]]="I/F","I/F",IF(LEFT(PUMPING[[#This Row],[BATCH]],2)="MR","MR",IF(LEFT(PUMPING[[#This Row],[BATCH]],2)="PR","PR",IF(LEFT(PUMPING[[#This Row],[BATCH]],2)="DT","DT","Others"))))</f>
        <v>MR</v>
      </c>
    </row>
    <row r="548" spans="1:13" x14ac:dyDescent="0.25">
      <c r="A548">
        <v>1</v>
      </c>
      <c r="B548" s="1">
        <v>42190</v>
      </c>
      <c r="C548" t="s">
        <v>6</v>
      </c>
      <c r="D548" t="s">
        <v>358</v>
      </c>
      <c r="E548">
        <v>204</v>
      </c>
      <c r="F548">
        <v>353</v>
      </c>
      <c r="H548" t="str">
        <f t="shared" si="16"/>
        <v>4M</v>
      </c>
      <c r="I548" t="s">
        <v>1532</v>
      </c>
      <c r="J548" s="32">
        <f t="shared" si="15"/>
        <v>7</v>
      </c>
      <c r="K548" s="32">
        <f>IF(PUMPING[[#This Row],[MONTH]]&gt;3,YEAR(PUMPING[[#This Row],[DATE]]),YEAR(PUMPING[[#This Row],[DATE]])-1)</f>
        <v>2015</v>
      </c>
      <c r="L548" s="32" t="str">
        <f>IF(PUMPING[[#This Row],[MONTH]]&lt;4,"Q4",IF(PUMPING[[#This Row],[MONTH]]&lt;7,"Q1",IF(PUMPING[[#This Row],[MONTH]]&lt;10,"Q2",IF(PUMPING[[#This Row],[MONTH]]&lt;13,"Q3","Q4"))))</f>
        <v>Q2</v>
      </c>
      <c r="M548" s="32" t="str">
        <f>IF(PUMPING[[#This Row],[PRODUCT]]="I/F","I/F",IF(LEFT(PUMPING[[#This Row],[BATCH]],2)="MR","MR",IF(LEFT(PUMPING[[#This Row],[BATCH]],2)="PR","PR",IF(LEFT(PUMPING[[#This Row],[BATCH]],2)="DT","DT","Others"))))</f>
        <v>MR</v>
      </c>
    </row>
    <row r="549" spans="1:13" x14ac:dyDescent="0.25">
      <c r="A549">
        <v>2</v>
      </c>
      <c r="B549" s="1">
        <v>42190</v>
      </c>
      <c r="C549" t="s">
        <v>6</v>
      </c>
      <c r="D549" t="s">
        <v>361</v>
      </c>
      <c r="E549">
        <v>651</v>
      </c>
      <c r="F549">
        <v>150</v>
      </c>
      <c r="H549" t="str">
        <f t="shared" si="16"/>
        <v>PC</v>
      </c>
      <c r="I549" t="s">
        <v>146</v>
      </c>
      <c r="J549" s="32">
        <f t="shared" si="15"/>
        <v>7</v>
      </c>
      <c r="K549" s="32">
        <f>IF(PUMPING[[#This Row],[MONTH]]&gt;3,YEAR(PUMPING[[#This Row],[DATE]]),YEAR(PUMPING[[#This Row],[DATE]])-1)</f>
        <v>2015</v>
      </c>
      <c r="L549" s="32" t="str">
        <f>IF(PUMPING[[#This Row],[MONTH]]&lt;4,"Q4",IF(PUMPING[[#This Row],[MONTH]]&lt;7,"Q1",IF(PUMPING[[#This Row],[MONTH]]&lt;10,"Q2",IF(PUMPING[[#This Row],[MONTH]]&lt;13,"Q3","Q4"))))</f>
        <v>Q2</v>
      </c>
      <c r="M549" s="32" t="str">
        <f>IF(PUMPING[[#This Row],[PRODUCT]]="I/F","I/F",IF(LEFT(PUMPING[[#This Row],[BATCH]],2)="MR","MR",IF(LEFT(PUMPING[[#This Row],[BATCH]],2)="PR","PR",IF(LEFT(PUMPING[[#This Row],[BATCH]],2)="DT","DT","Others"))))</f>
        <v>MR</v>
      </c>
    </row>
    <row r="550" spans="1:13" x14ac:dyDescent="0.25">
      <c r="A550">
        <v>3</v>
      </c>
      <c r="B550" s="1">
        <v>42190</v>
      </c>
      <c r="C550" t="s">
        <v>6</v>
      </c>
      <c r="D550" t="s">
        <v>362</v>
      </c>
      <c r="E550">
        <v>403</v>
      </c>
      <c r="F550">
        <v>2969</v>
      </c>
      <c r="H550" t="str">
        <f t="shared" si="16"/>
        <v>0S</v>
      </c>
      <c r="I550" t="s">
        <v>146</v>
      </c>
      <c r="J550" s="32">
        <f t="shared" si="15"/>
        <v>7</v>
      </c>
      <c r="K550" s="32">
        <f>IF(PUMPING[[#This Row],[MONTH]]&gt;3,YEAR(PUMPING[[#This Row],[DATE]]),YEAR(PUMPING[[#This Row],[DATE]])-1)</f>
        <v>2015</v>
      </c>
      <c r="L550" s="32" t="str">
        <f>IF(PUMPING[[#This Row],[MONTH]]&lt;4,"Q4",IF(PUMPING[[#This Row],[MONTH]]&lt;7,"Q1",IF(PUMPING[[#This Row],[MONTH]]&lt;10,"Q2",IF(PUMPING[[#This Row],[MONTH]]&lt;13,"Q3","Q4"))))</f>
        <v>Q2</v>
      </c>
      <c r="M550" s="32" t="str">
        <f>IF(PUMPING[[#This Row],[PRODUCT]]="I/F","I/F",IF(LEFT(PUMPING[[#This Row],[BATCH]],2)="MR","MR",IF(LEFT(PUMPING[[#This Row],[BATCH]],2)="PR","PR",IF(LEFT(PUMPING[[#This Row],[BATCH]],2)="DT","DT","Others"))))</f>
        <v>MR</v>
      </c>
    </row>
    <row r="551" spans="1:13" x14ac:dyDescent="0.25">
      <c r="A551">
        <v>4</v>
      </c>
      <c r="B551" s="1">
        <v>42190</v>
      </c>
      <c r="C551" t="s">
        <v>6</v>
      </c>
      <c r="D551" t="s">
        <v>363</v>
      </c>
      <c r="E551">
        <v>304</v>
      </c>
      <c r="F551">
        <v>7394</v>
      </c>
      <c r="H551" t="str">
        <f t="shared" si="16"/>
        <v>A1</v>
      </c>
      <c r="I551" t="s">
        <v>143</v>
      </c>
      <c r="J551" s="32">
        <f t="shared" si="15"/>
        <v>7</v>
      </c>
      <c r="K551" s="32">
        <f>IF(PUMPING[[#This Row],[MONTH]]&gt;3,YEAR(PUMPING[[#This Row],[DATE]]),YEAR(PUMPING[[#This Row],[DATE]])-1)</f>
        <v>2015</v>
      </c>
      <c r="L551" s="32" t="str">
        <f>IF(PUMPING[[#This Row],[MONTH]]&lt;4,"Q4",IF(PUMPING[[#This Row],[MONTH]]&lt;7,"Q1",IF(PUMPING[[#This Row],[MONTH]]&lt;10,"Q2",IF(PUMPING[[#This Row],[MONTH]]&lt;13,"Q3","Q4"))))</f>
        <v>Q2</v>
      </c>
      <c r="M551" s="32" t="str">
        <f>IF(PUMPING[[#This Row],[PRODUCT]]="I/F","I/F",IF(LEFT(PUMPING[[#This Row],[BATCH]],2)="MR","MR",IF(LEFT(PUMPING[[#This Row],[BATCH]],2)="PR","PR",IF(LEFT(PUMPING[[#This Row],[BATCH]],2)="DT","DT","Others"))))</f>
        <v>MR</v>
      </c>
    </row>
    <row r="552" spans="1:13" x14ac:dyDescent="0.25">
      <c r="A552">
        <v>5</v>
      </c>
      <c r="B552" s="1">
        <v>42190</v>
      </c>
      <c r="C552" t="s">
        <v>6</v>
      </c>
      <c r="D552" t="s">
        <v>364</v>
      </c>
      <c r="E552">
        <v>301</v>
      </c>
      <c r="F552">
        <v>3122</v>
      </c>
      <c r="H552" t="str">
        <f t="shared" si="16"/>
        <v>A1</v>
      </c>
      <c r="I552" t="s">
        <v>143</v>
      </c>
      <c r="J552" s="32">
        <f t="shared" si="15"/>
        <v>7</v>
      </c>
      <c r="K552" s="32">
        <f>IF(PUMPING[[#This Row],[MONTH]]&gt;3,YEAR(PUMPING[[#This Row],[DATE]]),YEAR(PUMPING[[#This Row],[DATE]])-1)</f>
        <v>2015</v>
      </c>
      <c r="L552" s="32" t="str">
        <f>IF(PUMPING[[#This Row],[MONTH]]&lt;4,"Q4",IF(PUMPING[[#This Row],[MONTH]]&lt;7,"Q1",IF(PUMPING[[#This Row],[MONTH]]&lt;10,"Q2",IF(PUMPING[[#This Row],[MONTH]]&lt;13,"Q3","Q4"))))</f>
        <v>Q2</v>
      </c>
      <c r="M552" s="32" t="str">
        <f>IF(PUMPING[[#This Row],[PRODUCT]]="I/F","I/F",IF(LEFT(PUMPING[[#This Row],[BATCH]],2)="MR","MR",IF(LEFT(PUMPING[[#This Row],[BATCH]],2)="PR","PR",IF(LEFT(PUMPING[[#This Row],[BATCH]],2)="DT","DT","Others"))))</f>
        <v>MR</v>
      </c>
    </row>
    <row r="553" spans="1:13" x14ac:dyDescent="0.25">
      <c r="A553">
        <v>1</v>
      </c>
      <c r="B553" s="1">
        <v>42190</v>
      </c>
      <c r="C553" t="s">
        <v>20</v>
      </c>
      <c r="D553" t="s">
        <v>360</v>
      </c>
      <c r="E553">
        <v>34</v>
      </c>
      <c r="F553">
        <v>47</v>
      </c>
      <c r="H553" t="str">
        <f t="shared" si="16"/>
        <v>A2</v>
      </c>
      <c r="I553" t="s">
        <v>143</v>
      </c>
      <c r="J553" s="32">
        <f t="shared" si="15"/>
        <v>7</v>
      </c>
      <c r="K553" s="32">
        <f>IF(PUMPING[[#This Row],[MONTH]]&gt;3,YEAR(PUMPING[[#This Row],[DATE]]),YEAR(PUMPING[[#This Row],[DATE]])-1)</f>
        <v>2015</v>
      </c>
      <c r="L553" s="32" t="str">
        <f>IF(PUMPING[[#This Row],[MONTH]]&lt;4,"Q4",IF(PUMPING[[#This Row],[MONTH]]&lt;7,"Q1",IF(PUMPING[[#This Row],[MONTH]]&lt;10,"Q2",IF(PUMPING[[#This Row],[MONTH]]&lt;13,"Q3","Q4"))))</f>
        <v>Q2</v>
      </c>
      <c r="M553" s="32" t="str">
        <f>IF(PUMPING[[#This Row],[PRODUCT]]="I/F","I/F",IF(LEFT(PUMPING[[#This Row],[BATCH]],2)="MR","MR",IF(LEFT(PUMPING[[#This Row],[BATCH]],2)="PR","PR",IF(LEFT(PUMPING[[#This Row],[BATCH]],2)="DT","DT","Others"))))</f>
        <v>PR</v>
      </c>
    </row>
    <row r="554" spans="1:13" x14ac:dyDescent="0.25">
      <c r="A554">
        <v>1</v>
      </c>
      <c r="B554" s="1">
        <v>42190</v>
      </c>
      <c r="C554" t="s">
        <v>8</v>
      </c>
      <c r="D554" t="s">
        <v>352</v>
      </c>
      <c r="E554" t="s">
        <v>10</v>
      </c>
      <c r="F554">
        <v>100</v>
      </c>
      <c r="H554" t="str">
        <f t="shared" si="16"/>
        <v>PN</v>
      </c>
      <c r="I554" t="s">
        <v>149</v>
      </c>
      <c r="J554" s="32">
        <f t="shared" si="15"/>
        <v>7</v>
      </c>
      <c r="K554" s="32">
        <f>IF(PUMPING[[#This Row],[MONTH]]&gt;3,YEAR(PUMPING[[#This Row],[DATE]]),YEAR(PUMPING[[#This Row],[DATE]])-1)</f>
        <v>2015</v>
      </c>
      <c r="L554" s="32" t="str">
        <f>IF(PUMPING[[#This Row],[MONTH]]&lt;4,"Q4",IF(PUMPING[[#This Row],[MONTH]]&lt;7,"Q1",IF(PUMPING[[#This Row],[MONTH]]&lt;10,"Q2",IF(PUMPING[[#This Row],[MONTH]]&lt;13,"Q3","Q4"))))</f>
        <v>Q2</v>
      </c>
      <c r="M554" s="32" t="str">
        <f>IF(PUMPING[[#This Row],[PRODUCT]]="I/F","I/F",IF(LEFT(PUMPING[[#This Row],[BATCH]],2)="MR","MR",IF(LEFT(PUMPING[[#This Row],[BATCH]],2)="PR","PR",IF(LEFT(PUMPING[[#This Row],[BATCH]],2)="DT","DT","Others"))))</f>
        <v>MR</v>
      </c>
    </row>
    <row r="555" spans="1:13" x14ac:dyDescent="0.25">
      <c r="A555">
        <v>1</v>
      </c>
      <c r="B555" s="1">
        <v>42191</v>
      </c>
      <c r="C555" t="s">
        <v>6</v>
      </c>
      <c r="D555" t="s">
        <v>364</v>
      </c>
      <c r="E555">
        <v>301</v>
      </c>
      <c r="F555">
        <v>1065</v>
      </c>
      <c r="H555" t="str">
        <f t="shared" si="16"/>
        <v>A1</v>
      </c>
      <c r="I555" t="s">
        <v>143</v>
      </c>
      <c r="J555" s="32">
        <f t="shared" si="15"/>
        <v>7</v>
      </c>
      <c r="K555" s="32">
        <f>IF(PUMPING[[#This Row],[MONTH]]&gt;3,YEAR(PUMPING[[#This Row],[DATE]]),YEAR(PUMPING[[#This Row],[DATE]])-1)</f>
        <v>2015</v>
      </c>
      <c r="L555" s="32" t="str">
        <f>IF(PUMPING[[#This Row],[MONTH]]&lt;4,"Q4",IF(PUMPING[[#This Row],[MONTH]]&lt;7,"Q1",IF(PUMPING[[#This Row],[MONTH]]&lt;10,"Q2",IF(PUMPING[[#This Row],[MONTH]]&lt;13,"Q3","Q4"))))</f>
        <v>Q2</v>
      </c>
      <c r="M555" s="32" t="str">
        <f>IF(PUMPING[[#This Row],[PRODUCT]]="I/F","I/F",IF(LEFT(PUMPING[[#This Row],[BATCH]],2)="MR","MR",IF(LEFT(PUMPING[[#This Row],[BATCH]],2)="PR","PR",IF(LEFT(PUMPING[[#This Row],[BATCH]],2)="DT","DT","Others"))))</f>
        <v>MR</v>
      </c>
    </row>
    <row r="556" spans="1:13" x14ac:dyDescent="0.25">
      <c r="A556">
        <v>2</v>
      </c>
      <c r="B556" s="1">
        <v>42191</v>
      </c>
      <c r="C556" t="s">
        <v>6</v>
      </c>
      <c r="D556" t="s">
        <v>365</v>
      </c>
      <c r="E556">
        <v>405</v>
      </c>
      <c r="F556">
        <v>3459</v>
      </c>
      <c r="H556" t="str">
        <f t="shared" si="16"/>
        <v>A1</v>
      </c>
      <c r="I556" t="s">
        <v>143</v>
      </c>
      <c r="J556" s="32">
        <f t="shared" si="15"/>
        <v>7</v>
      </c>
      <c r="K556" s="32">
        <f>IF(PUMPING[[#This Row],[MONTH]]&gt;3,YEAR(PUMPING[[#This Row],[DATE]]),YEAR(PUMPING[[#This Row],[DATE]])-1)</f>
        <v>2015</v>
      </c>
      <c r="L556" s="32" t="str">
        <f>IF(PUMPING[[#This Row],[MONTH]]&lt;4,"Q4",IF(PUMPING[[#This Row],[MONTH]]&lt;7,"Q1",IF(PUMPING[[#This Row],[MONTH]]&lt;10,"Q2",IF(PUMPING[[#This Row],[MONTH]]&lt;13,"Q3","Q4"))))</f>
        <v>Q2</v>
      </c>
      <c r="M556" s="32" t="str">
        <f>IF(PUMPING[[#This Row],[PRODUCT]]="I/F","I/F",IF(LEFT(PUMPING[[#This Row],[BATCH]],2)="MR","MR",IF(LEFT(PUMPING[[#This Row],[BATCH]],2)="PR","PR",IF(LEFT(PUMPING[[#This Row],[BATCH]],2)="DT","DT","Others"))))</f>
        <v>MR</v>
      </c>
    </row>
    <row r="557" spans="1:13" x14ac:dyDescent="0.25">
      <c r="A557">
        <v>3</v>
      </c>
      <c r="B557" s="1">
        <v>42191</v>
      </c>
      <c r="C557" t="s">
        <v>6</v>
      </c>
      <c r="D557" t="s">
        <v>366</v>
      </c>
      <c r="E557">
        <v>403</v>
      </c>
      <c r="F557">
        <v>662</v>
      </c>
      <c r="H557" t="str">
        <f t="shared" si="16"/>
        <v>0S</v>
      </c>
      <c r="I557" t="s">
        <v>146</v>
      </c>
      <c r="J557" s="32">
        <f t="shared" si="15"/>
        <v>7</v>
      </c>
      <c r="K557" s="32">
        <f>IF(PUMPING[[#This Row],[MONTH]]&gt;3,YEAR(PUMPING[[#This Row],[DATE]]),YEAR(PUMPING[[#This Row],[DATE]])-1)</f>
        <v>2015</v>
      </c>
      <c r="L557" s="32" t="str">
        <f>IF(PUMPING[[#This Row],[MONTH]]&lt;4,"Q4",IF(PUMPING[[#This Row],[MONTH]]&lt;7,"Q1",IF(PUMPING[[#This Row],[MONTH]]&lt;10,"Q2",IF(PUMPING[[#This Row],[MONTH]]&lt;13,"Q3","Q4"))))</f>
        <v>Q2</v>
      </c>
      <c r="M557" s="32" t="str">
        <f>IF(PUMPING[[#This Row],[PRODUCT]]="I/F","I/F",IF(LEFT(PUMPING[[#This Row],[BATCH]],2)="MR","MR",IF(LEFT(PUMPING[[#This Row],[BATCH]],2)="PR","PR",IF(LEFT(PUMPING[[#This Row],[BATCH]],2)="DT","DT","Others"))))</f>
        <v>MR</v>
      </c>
    </row>
    <row r="558" spans="1:13" x14ac:dyDescent="0.25">
      <c r="A558">
        <v>4</v>
      </c>
      <c r="B558" s="1">
        <v>42191</v>
      </c>
      <c r="C558" t="s">
        <v>6</v>
      </c>
      <c r="D558" t="s">
        <v>367</v>
      </c>
      <c r="E558">
        <v>101</v>
      </c>
      <c r="F558">
        <v>5032</v>
      </c>
      <c r="H558" t="str">
        <f t="shared" si="16"/>
        <v>PN</v>
      </c>
      <c r="I558" t="s">
        <v>149</v>
      </c>
      <c r="J558" s="32">
        <f t="shared" si="15"/>
        <v>7</v>
      </c>
      <c r="K558" s="32">
        <f>IF(PUMPING[[#This Row],[MONTH]]&gt;3,YEAR(PUMPING[[#This Row],[DATE]]),YEAR(PUMPING[[#This Row],[DATE]])-1)</f>
        <v>2015</v>
      </c>
      <c r="L558" s="32" t="str">
        <f>IF(PUMPING[[#This Row],[MONTH]]&lt;4,"Q4",IF(PUMPING[[#This Row],[MONTH]]&lt;7,"Q1",IF(PUMPING[[#This Row],[MONTH]]&lt;10,"Q2",IF(PUMPING[[#This Row],[MONTH]]&lt;13,"Q3","Q4"))))</f>
        <v>Q2</v>
      </c>
      <c r="M558" s="32" t="str">
        <f>IF(PUMPING[[#This Row],[PRODUCT]]="I/F","I/F",IF(LEFT(PUMPING[[#This Row],[BATCH]],2)="MR","MR",IF(LEFT(PUMPING[[#This Row],[BATCH]],2)="PR","PR",IF(LEFT(PUMPING[[#This Row],[BATCH]],2)="DT","DT","Others"))))</f>
        <v>MR</v>
      </c>
    </row>
    <row r="559" spans="1:13" x14ac:dyDescent="0.25">
      <c r="A559">
        <v>1</v>
      </c>
      <c r="B559" s="1">
        <v>42191</v>
      </c>
      <c r="C559" t="s">
        <v>8</v>
      </c>
      <c r="D559" t="s">
        <v>368</v>
      </c>
      <c r="E559">
        <v>16</v>
      </c>
      <c r="F559">
        <v>3165</v>
      </c>
      <c r="H559" t="str">
        <f t="shared" si="16"/>
        <v>SK</v>
      </c>
      <c r="I559" t="s">
        <v>146</v>
      </c>
      <c r="J559" s="32">
        <f t="shared" si="15"/>
        <v>7</v>
      </c>
      <c r="K559" s="32">
        <f>IF(PUMPING[[#This Row],[MONTH]]&gt;3,YEAR(PUMPING[[#This Row],[DATE]]),YEAR(PUMPING[[#This Row],[DATE]])-1)</f>
        <v>2015</v>
      </c>
      <c r="L559" s="32" t="str">
        <f>IF(PUMPING[[#This Row],[MONTH]]&lt;4,"Q4",IF(PUMPING[[#This Row],[MONTH]]&lt;7,"Q1",IF(PUMPING[[#This Row],[MONTH]]&lt;10,"Q2",IF(PUMPING[[#This Row],[MONTH]]&lt;13,"Q3","Q4"))))</f>
        <v>Q2</v>
      </c>
      <c r="M559" s="32" t="str">
        <f>IF(PUMPING[[#This Row],[PRODUCT]]="I/F","I/F",IF(LEFT(PUMPING[[#This Row],[BATCH]],2)="MR","MR",IF(LEFT(PUMPING[[#This Row],[BATCH]],2)="PR","PR",IF(LEFT(PUMPING[[#This Row],[BATCH]],2)="DT","DT","Others"))))</f>
        <v>DT</v>
      </c>
    </row>
    <row r="560" spans="1:13" x14ac:dyDescent="0.25">
      <c r="A560">
        <v>1</v>
      </c>
      <c r="B560" s="1">
        <v>42192</v>
      </c>
      <c r="C560" t="s">
        <v>6</v>
      </c>
      <c r="D560" t="s">
        <v>367</v>
      </c>
      <c r="E560">
        <v>101</v>
      </c>
      <c r="F560">
        <v>982</v>
      </c>
      <c r="H560" t="str">
        <f t="shared" si="16"/>
        <v>PN</v>
      </c>
      <c r="I560" t="s">
        <v>149</v>
      </c>
      <c r="J560" s="32">
        <f t="shared" si="15"/>
        <v>7</v>
      </c>
      <c r="K560" s="32">
        <f>IF(PUMPING[[#This Row],[MONTH]]&gt;3,YEAR(PUMPING[[#This Row],[DATE]]),YEAR(PUMPING[[#This Row],[DATE]])-1)</f>
        <v>2015</v>
      </c>
      <c r="L560" s="32" t="str">
        <f>IF(PUMPING[[#This Row],[MONTH]]&lt;4,"Q4",IF(PUMPING[[#This Row],[MONTH]]&lt;7,"Q1",IF(PUMPING[[#This Row],[MONTH]]&lt;10,"Q2",IF(PUMPING[[#This Row],[MONTH]]&lt;13,"Q3","Q4"))))</f>
        <v>Q2</v>
      </c>
      <c r="M560" s="32" t="str">
        <f>IF(PUMPING[[#This Row],[PRODUCT]]="I/F","I/F",IF(LEFT(PUMPING[[#This Row],[BATCH]],2)="MR","MR",IF(LEFT(PUMPING[[#This Row],[BATCH]],2)="PR","PR",IF(LEFT(PUMPING[[#This Row],[BATCH]],2)="DT","DT","Others"))))</f>
        <v>MR</v>
      </c>
    </row>
    <row r="561" spans="1:13" x14ac:dyDescent="0.25">
      <c r="A561">
        <v>2</v>
      </c>
      <c r="B561" s="1">
        <v>42192</v>
      </c>
      <c r="C561" t="s">
        <v>6</v>
      </c>
      <c r="D561" t="s">
        <v>369</v>
      </c>
      <c r="E561">
        <v>119</v>
      </c>
      <c r="F561">
        <v>3106</v>
      </c>
      <c r="H561" t="str">
        <f t="shared" si="16"/>
        <v>PX</v>
      </c>
      <c r="I561" t="s">
        <v>171</v>
      </c>
      <c r="J561" s="32">
        <f t="shared" si="15"/>
        <v>7</v>
      </c>
      <c r="K561" s="32">
        <f>IF(PUMPING[[#This Row],[MONTH]]&gt;3,YEAR(PUMPING[[#This Row],[DATE]]),YEAR(PUMPING[[#This Row],[DATE]])-1)</f>
        <v>2015</v>
      </c>
      <c r="L561" s="32" t="str">
        <f>IF(PUMPING[[#This Row],[MONTH]]&lt;4,"Q4",IF(PUMPING[[#This Row],[MONTH]]&lt;7,"Q1",IF(PUMPING[[#This Row],[MONTH]]&lt;10,"Q2",IF(PUMPING[[#This Row],[MONTH]]&lt;13,"Q3","Q4"))))</f>
        <v>Q2</v>
      </c>
      <c r="M561" s="32" t="str">
        <f>IF(PUMPING[[#This Row],[PRODUCT]]="I/F","I/F",IF(LEFT(PUMPING[[#This Row],[BATCH]],2)="MR","MR",IF(LEFT(PUMPING[[#This Row],[BATCH]],2)="PR","PR",IF(LEFT(PUMPING[[#This Row],[BATCH]],2)="DT","DT","Others"))))</f>
        <v>MR</v>
      </c>
    </row>
    <row r="562" spans="1:13" x14ac:dyDescent="0.25">
      <c r="A562">
        <v>3</v>
      </c>
      <c r="B562" s="1">
        <v>42192</v>
      </c>
      <c r="C562" t="s">
        <v>6</v>
      </c>
      <c r="D562" t="s">
        <v>367</v>
      </c>
      <c r="E562">
        <v>101</v>
      </c>
      <c r="F562">
        <v>1027</v>
      </c>
      <c r="H562" t="str">
        <f t="shared" si="16"/>
        <v>PN</v>
      </c>
      <c r="I562" t="s">
        <v>149</v>
      </c>
      <c r="J562" s="32">
        <f t="shared" si="15"/>
        <v>7</v>
      </c>
      <c r="K562" s="32">
        <f>IF(PUMPING[[#This Row],[MONTH]]&gt;3,YEAR(PUMPING[[#This Row],[DATE]]),YEAR(PUMPING[[#This Row],[DATE]])-1)</f>
        <v>2015</v>
      </c>
      <c r="L562" s="32" t="str">
        <f>IF(PUMPING[[#This Row],[MONTH]]&lt;4,"Q4",IF(PUMPING[[#This Row],[MONTH]]&lt;7,"Q1",IF(PUMPING[[#This Row],[MONTH]]&lt;10,"Q2",IF(PUMPING[[#This Row],[MONTH]]&lt;13,"Q3","Q4"))))</f>
        <v>Q2</v>
      </c>
      <c r="M562" s="32" t="str">
        <f>IF(PUMPING[[#This Row],[PRODUCT]]="I/F","I/F",IF(LEFT(PUMPING[[#This Row],[BATCH]],2)="MR","MR",IF(LEFT(PUMPING[[#This Row],[BATCH]],2)="PR","PR",IF(LEFT(PUMPING[[#This Row],[BATCH]],2)="DT","DT","Others"))))</f>
        <v>MR</v>
      </c>
    </row>
    <row r="563" spans="1:13" x14ac:dyDescent="0.25">
      <c r="A563">
        <v>4</v>
      </c>
      <c r="B563" s="1">
        <v>42192</v>
      </c>
      <c r="C563" t="s">
        <v>6</v>
      </c>
      <c r="D563" t="s">
        <v>370</v>
      </c>
      <c r="E563">
        <v>401</v>
      </c>
      <c r="F563">
        <v>158</v>
      </c>
      <c r="H563" t="str">
        <f t="shared" si="16"/>
        <v>NS</v>
      </c>
      <c r="I563" t="s">
        <v>146</v>
      </c>
      <c r="J563" s="32">
        <f t="shared" si="15"/>
        <v>7</v>
      </c>
      <c r="K563" s="32">
        <f>IF(PUMPING[[#This Row],[MONTH]]&gt;3,YEAR(PUMPING[[#This Row],[DATE]]),YEAR(PUMPING[[#This Row],[DATE]])-1)</f>
        <v>2015</v>
      </c>
      <c r="L563" s="32" t="str">
        <f>IF(PUMPING[[#This Row],[MONTH]]&lt;4,"Q4",IF(PUMPING[[#This Row],[MONTH]]&lt;7,"Q1",IF(PUMPING[[#This Row],[MONTH]]&lt;10,"Q2",IF(PUMPING[[#This Row],[MONTH]]&lt;13,"Q3","Q4"))))</f>
        <v>Q2</v>
      </c>
      <c r="M563" s="32" t="str">
        <f>IF(PUMPING[[#This Row],[PRODUCT]]="I/F","I/F",IF(LEFT(PUMPING[[#This Row],[BATCH]],2)="MR","MR",IF(LEFT(PUMPING[[#This Row],[BATCH]],2)="PR","PR",IF(LEFT(PUMPING[[#This Row],[BATCH]],2)="DT","DT","Others"))))</f>
        <v>MR</v>
      </c>
    </row>
    <row r="564" spans="1:13" x14ac:dyDescent="0.25">
      <c r="A564">
        <v>5</v>
      </c>
      <c r="B564" s="1">
        <v>42192</v>
      </c>
      <c r="C564" t="s">
        <v>6</v>
      </c>
      <c r="D564" t="s">
        <v>371</v>
      </c>
      <c r="E564">
        <v>651</v>
      </c>
      <c r="F564">
        <v>153</v>
      </c>
      <c r="H564" t="str">
        <f t="shared" si="16"/>
        <v>PC</v>
      </c>
      <c r="I564" t="s">
        <v>146</v>
      </c>
      <c r="J564" s="32">
        <f t="shared" si="15"/>
        <v>7</v>
      </c>
      <c r="K564" s="32">
        <f>IF(PUMPING[[#This Row],[MONTH]]&gt;3,YEAR(PUMPING[[#This Row],[DATE]]),YEAR(PUMPING[[#This Row],[DATE]])-1)</f>
        <v>2015</v>
      </c>
      <c r="L564" s="32" t="str">
        <f>IF(PUMPING[[#This Row],[MONTH]]&lt;4,"Q4",IF(PUMPING[[#This Row],[MONTH]]&lt;7,"Q1",IF(PUMPING[[#This Row],[MONTH]]&lt;10,"Q2",IF(PUMPING[[#This Row],[MONTH]]&lt;13,"Q3","Q4"))))</f>
        <v>Q2</v>
      </c>
      <c r="M564" s="32" t="str">
        <f>IF(PUMPING[[#This Row],[PRODUCT]]="I/F","I/F",IF(LEFT(PUMPING[[#This Row],[BATCH]],2)="MR","MR",IF(LEFT(PUMPING[[#This Row],[BATCH]],2)="PR","PR",IF(LEFT(PUMPING[[#This Row],[BATCH]],2)="DT","DT","Others"))))</f>
        <v>MR</v>
      </c>
    </row>
    <row r="565" spans="1:13" x14ac:dyDescent="0.25">
      <c r="A565">
        <v>6</v>
      </c>
      <c r="B565" s="1">
        <v>42192</v>
      </c>
      <c r="C565" t="s">
        <v>6</v>
      </c>
      <c r="D565" t="s">
        <v>372</v>
      </c>
      <c r="E565">
        <v>502</v>
      </c>
      <c r="F565">
        <v>6807</v>
      </c>
      <c r="H565" t="str">
        <f t="shared" si="16"/>
        <v>4H</v>
      </c>
      <c r="I565" t="s">
        <v>1530</v>
      </c>
      <c r="J565" s="32">
        <f t="shared" si="15"/>
        <v>7</v>
      </c>
      <c r="K565" s="32">
        <f>IF(PUMPING[[#This Row],[MONTH]]&gt;3,YEAR(PUMPING[[#This Row],[DATE]]),YEAR(PUMPING[[#This Row],[DATE]])-1)</f>
        <v>2015</v>
      </c>
      <c r="L565" s="32" t="str">
        <f>IF(PUMPING[[#This Row],[MONTH]]&lt;4,"Q4",IF(PUMPING[[#This Row],[MONTH]]&lt;7,"Q1",IF(PUMPING[[#This Row],[MONTH]]&lt;10,"Q2",IF(PUMPING[[#This Row],[MONTH]]&lt;13,"Q3","Q4"))))</f>
        <v>Q2</v>
      </c>
      <c r="M565" s="32" t="str">
        <f>IF(PUMPING[[#This Row],[PRODUCT]]="I/F","I/F",IF(LEFT(PUMPING[[#This Row],[BATCH]],2)="MR","MR",IF(LEFT(PUMPING[[#This Row],[BATCH]],2)="PR","PR",IF(LEFT(PUMPING[[#This Row],[BATCH]],2)="DT","DT","Others"))))</f>
        <v>MR</v>
      </c>
    </row>
    <row r="566" spans="1:13" x14ac:dyDescent="0.25">
      <c r="A566">
        <v>1</v>
      </c>
      <c r="B566" s="1">
        <v>42192</v>
      </c>
      <c r="C566" t="s">
        <v>8</v>
      </c>
      <c r="D566" t="s">
        <v>368</v>
      </c>
      <c r="E566">
        <v>16</v>
      </c>
      <c r="F566">
        <v>1073</v>
      </c>
      <c r="H566" t="str">
        <f t="shared" si="16"/>
        <v>SK</v>
      </c>
      <c r="I566" t="s">
        <v>146</v>
      </c>
      <c r="J566" s="32">
        <f t="shared" si="15"/>
        <v>7</v>
      </c>
      <c r="K566" s="32">
        <f>IF(PUMPING[[#This Row],[MONTH]]&gt;3,YEAR(PUMPING[[#This Row],[DATE]]),YEAR(PUMPING[[#This Row],[DATE]])-1)</f>
        <v>2015</v>
      </c>
      <c r="L566" s="32" t="str">
        <f>IF(PUMPING[[#This Row],[MONTH]]&lt;4,"Q4",IF(PUMPING[[#This Row],[MONTH]]&lt;7,"Q1",IF(PUMPING[[#This Row],[MONTH]]&lt;10,"Q2",IF(PUMPING[[#This Row],[MONTH]]&lt;13,"Q3","Q4"))))</f>
        <v>Q2</v>
      </c>
      <c r="M566" s="32" t="str">
        <f>IF(PUMPING[[#This Row],[PRODUCT]]="I/F","I/F",IF(LEFT(PUMPING[[#This Row],[BATCH]],2)="MR","MR",IF(LEFT(PUMPING[[#This Row],[BATCH]],2)="PR","PR",IF(LEFT(PUMPING[[#This Row],[BATCH]],2)="DT","DT","Others"))))</f>
        <v>DT</v>
      </c>
    </row>
    <row r="567" spans="1:13" x14ac:dyDescent="0.25">
      <c r="A567">
        <v>2</v>
      </c>
      <c r="B567" s="1">
        <v>42192</v>
      </c>
      <c r="C567" t="s">
        <v>8</v>
      </c>
      <c r="D567" t="s">
        <v>373</v>
      </c>
      <c r="E567">
        <v>17</v>
      </c>
      <c r="F567">
        <v>2764</v>
      </c>
      <c r="H567" t="str">
        <f t="shared" si="16"/>
        <v>SK</v>
      </c>
      <c r="I567" t="s">
        <v>146</v>
      </c>
      <c r="J567" s="32">
        <f t="shared" si="15"/>
        <v>7</v>
      </c>
      <c r="K567" s="32">
        <f>IF(PUMPING[[#This Row],[MONTH]]&gt;3,YEAR(PUMPING[[#This Row],[DATE]]),YEAR(PUMPING[[#This Row],[DATE]])-1)</f>
        <v>2015</v>
      </c>
      <c r="L567" s="32" t="str">
        <f>IF(PUMPING[[#This Row],[MONTH]]&lt;4,"Q4",IF(PUMPING[[#This Row],[MONTH]]&lt;7,"Q1",IF(PUMPING[[#This Row],[MONTH]]&lt;10,"Q2",IF(PUMPING[[#This Row],[MONTH]]&lt;13,"Q3","Q4"))))</f>
        <v>Q2</v>
      </c>
      <c r="M567" s="32" t="str">
        <f>IF(PUMPING[[#This Row],[PRODUCT]]="I/F","I/F",IF(LEFT(PUMPING[[#This Row],[BATCH]],2)="MR","MR",IF(LEFT(PUMPING[[#This Row],[BATCH]],2)="PR","PR",IF(LEFT(PUMPING[[#This Row],[BATCH]],2)="DT","DT","Others"))))</f>
        <v>DT</v>
      </c>
    </row>
    <row r="568" spans="1:13" x14ac:dyDescent="0.25">
      <c r="A568">
        <v>1</v>
      </c>
      <c r="B568" s="1">
        <v>42193</v>
      </c>
      <c r="C568" t="s">
        <v>6</v>
      </c>
      <c r="D568" t="s">
        <v>372</v>
      </c>
      <c r="E568">
        <v>502</v>
      </c>
      <c r="F568">
        <v>4494</v>
      </c>
      <c r="H568" t="str">
        <f t="shared" si="16"/>
        <v>4H</v>
      </c>
      <c r="I568" t="s">
        <v>1530</v>
      </c>
      <c r="J568" s="32">
        <f t="shared" si="15"/>
        <v>7</v>
      </c>
      <c r="K568" s="32">
        <f>IF(PUMPING[[#This Row],[MONTH]]&gt;3,YEAR(PUMPING[[#This Row],[DATE]]),YEAR(PUMPING[[#This Row],[DATE]])-1)</f>
        <v>2015</v>
      </c>
      <c r="L568" s="32" t="str">
        <f>IF(PUMPING[[#This Row],[MONTH]]&lt;4,"Q4",IF(PUMPING[[#This Row],[MONTH]]&lt;7,"Q1",IF(PUMPING[[#This Row],[MONTH]]&lt;10,"Q2",IF(PUMPING[[#This Row],[MONTH]]&lt;13,"Q3","Q4"))))</f>
        <v>Q2</v>
      </c>
      <c r="M568" s="32" t="str">
        <f>IF(PUMPING[[#This Row],[PRODUCT]]="I/F","I/F",IF(LEFT(PUMPING[[#This Row],[BATCH]],2)="MR","MR",IF(LEFT(PUMPING[[#This Row],[BATCH]],2)="PR","PR",IF(LEFT(PUMPING[[#This Row],[BATCH]],2)="DT","DT","Others"))))</f>
        <v>MR</v>
      </c>
    </row>
    <row r="569" spans="1:13" x14ac:dyDescent="0.25">
      <c r="A569">
        <v>2</v>
      </c>
      <c r="B569" s="1">
        <v>42193</v>
      </c>
      <c r="C569" t="s">
        <v>6</v>
      </c>
      <c r="D569" t="s">
        <v>374</v>
      </c>
      <c r="E569">
        <v>507</v>
      </c>
      <c r="F569">
        <v>5242</v>
      </c>
      <c r="H569" t="str">
        <f t="shared" si="16"/>
        <v>4H</v>
      </c>
      <c r="I569" t="s">
        <v>1530</v>
      </c>
      <c r="J569" s="32">
        <f t="shared" si="15"/>
        <v>7</v>
      </c>
      <c r="K569" s="32">
        <f>IF(PUMPING[[#This Row],[MONTH]]&gt;3,YEAR(PUMPING[[#This Row],[DATE]]),YEAR(PUMPING[[#This Row],[DATE]])-1)</f>
        <v>2015</v>
      </c>
      <c r="L569" s="32" t="str">
        <f>IF(PUMPING[[#This Row],[MONTH]]&lt;4,"Q4",IF(PUMPING[[#This Row],[MONTH]]&lt;7,"Q1",IF(PUMPING[[#This Row],[MONTH]]&lt;10,"Q2",IF(PUMPING[[#This Row],[MONTH]]&lt;13,"Q3","Q4"))))</f>
        <v>Q2</v>
      </c>
      <c r="M569" s="32" t="str">
        <f>IF(PUMPING[[#This Row],[PRODUCT]]="I/F","I/F",IF(LEFT(PUMPING[[#This Row],[BATCH]],2)="MR","MR",IF(LEFT(PUMPING[[#This Row],[BATCH]],2)="PR","PR",IF(LEFT(PUMPING[[#This Row],[BATCH]],2)="DT","DT","Others"))))</f>
        <v>MR</v>
      </c>
    </row>
    <row r="570" spans="1:13" x14ac:dyDescent="0.25">
      <c r="A570">
        <v>1</v>
      </c>
      <c r="B570" s="1">
        <v>42193</v>
      </c>
      <c r="C570" t="s">
        <v>20</v>
      </c>
      <c r="D570" t="s">
        <v>375</v>
      </c>
      <c r="E570">
        <v>33</v>
      </c>
      <c r="F570">
        <v>450</v>
      </c>
      <c r="H570" t="str">
        <f t="shared" si="16"/>
        <v>A2</v>
      </c>
      <c r="I570" t="s">
        <v>143</v>
      </c>
      <c r="J570" s="32">
        <f t="shared" ref="J570:J633" si="17">MONTH(B570)</f>
        <v>7</v>
      </c>
      <c r="K570" s="32">
        <f>IF(PUMPING[[#This Row],[MONTH]]&gt;3,YEAR(PUMPING[[#This Row],[DATE]]),YEAR(PUMPING[[#This Row],[DATE]])-1)</f>
        <v>2015</v>
      </c>
      <c r="L570" s="32" t="str">
        <f>IF(PUMPING[[#This Row],[MONTH]]&lt;4,"Q4",IF(PUMPING[[#This Row],[MONTH]]&lt;7,"Q1",IF(PUMPING[[#This Row],[MONTH]]&lt;10,"Q2",IF(PUMPING[[#This Row],[MONTH]]&lt;13,"Q3","Q4"))))</f>
        <v>Q2</v>
      </c>
      <c r="M570" s="32" t="str">
        <f>IF(PUMPING[[#This Row],[PRODUCT]]="I/F","I/F",IF(LEFT(PUMPING[[#This Row],[BATCH]],2)="MR","MR",IF(LEFT(PUMPING[[#This Row],[BATCH]],2)="PR","PR",IF(LEFT(PUMPING[[#This Row],[BATCH]],2)="DT","DT","Others"))))</f>
        <v>PR</v>
      </c>
    </row>
    <row r="571" spans="1:13" x14ac:dyDescent="0.25">
      <c r="A571">
        <v>2</v>
      </c>
      <c r="B571" s="1">
        <v>42193</v>
      </c>
      <c r="C571" t="s">
        <v>20</v>
      </c>
      <c r="D571" t="s">
        <v>376</v>
      </c>
      <c r="E571">
        <v>33</v>
      </c>
      <c r="F571">
        <v>5815</v>
      </c>
      <c r="H571" t="str">
        <f t="shared" si="16"/>
        <v>A2</v>
      </c>
      <c r="I571" t="s">
        <v>143</v>
      </c>
      <c r="J571" s="32">
        <f t="shared" si="17"/>
        <v>7</v>
      </c>
      <c r="K571" s="32">
        <f>IF(PUMPING[[#This Row],[MONTH]]&gt;3,YEAR(PUMPING[[#This Row],[DATE]]),YEAR(PUMPING[[#This Row],[DATE]])-1)</f>
        <v>2015</v>
      </c>
      <c r="L571" s="32" t="str">
        <f>IF(PUMPING[[#This Row],[MONTH]]&lt;4,"Q4",IF(PUMPING[[#This Row],[MONTH]]&lt;7,"Q1",IF(PUMPING[[#This Row],[MONTH]]&lt;10,"Q2",IF(PUMPING[[#This Row],[MONTH]]&lt;13,"Q3","Q4"))))</f>
        <v>Q2</v>
      </c>
      <c r="M571" s="32" t="str">
        <f>IF(PUMPING[[#This Row],[PRODUCT]]="I/F","I/F",IF(LEFT(PUMPING[[#This Row],[BATCH]],2)="MR","MR",IF(LEFT(PUMPING[[#This Row],[BATCH]],2)="PR","PR",IF(LEFT(PUMPING[[#This Row],[BATCH]],2)="DT","DT","Others"))))</f>
        <v>PR</v>
      </c>
    </row>
    <row r="572" spans="1:13" x14ac:dyDescent="0.25">
      <c r="A572">
        <v>1</v>
      </c>
      <c r="B572" s="1">
        <v>42193</v>
      </c>
      <c r="C572" t="s">
        <v>8</v>
      </c>
      <c r="D572" t="s">
        <v>377</v>
      </c>
      <c r="E572" t="s">
        <v>10</v>
      </c>
      <c r="F572">
        <v>3116</v>
      </c>
      <c r="H572" t="str">
        <f t="shared" si="16"/>
        <v>CP</v>
      </c>
      <c r="I572" t="s">
        <v>149</v>
      </c>
      <c r="J572" s="32">
        <f t="shared" si="17"/>
        <v>7</v>
      </c>
      <c r="K572" s="32">
        <f>IF(PUMPING[[#This Row],[MONTH]]&gt;3,YEAR(PUMPING[[#This Row],[DATE]]),YEAR(PUMPING[[#This Row],[DATE]])-1)</f>
        <v>2015</v>
      </c>
      <c r="L572" s="32" t="str">
        <f>IF(PUMPING[[#This Row],[MONTH]]&lt;4,"Q4",IF(PUMPING[[#This Row],[MONTH]]&lt;7,"Q1",IF(PUMPING[[#This Row],[MONTH]]&lt;10,"Q2",IF(PUMPING[[#This Row],[MONTH]]&lt;13,"Q3","Q4"))))</f>
        <v>Q2</v>
      </c>
      <c r="M572" s="32" t="str">
        <f>IF(PUMPING[[#This Row],[PRODUCT]]="I/F","I/F",IF(LEFT(PUMPING[[#This Row],[BATCH]],2)="MR","MR",IF(LEFT(PUMPING[[#This Row],[BATCH]],2)="PR","PR",IF(LEFT(PUMPING[[#This Row],[BATCH]],2)="DT","DT","Others"))))</f>
        <v>Others</v>
      </c>
    </row>
    <row r="573" spans="1:13" x14ac:dyDescent="0.25">
      <c r="A573">
        <v>2</v>
      </c>
      <c r="B573" s="1">
        <v>42193</v>
      </c>
      <c r="C573" t="s">
        <v>8</v>
      </c>
      <c r="D573" t="s">
        <v>378</v>
      </c>
      <c r="E573" t="s">
        <v>10</v>
      </c>
      <c r="F573">
        <v>2995</v>
      </c>
      <c r="H573" t="str">
        <f t="shared" si="16"/>
        <v>PT</v>
      </c>
      <c r="I573" t="s">
        <v>171</v>
      </c>
      <c r="J573" s="32">
        <f t="shared" si="17"/>
        <v>7</v>
      </c>
      <c r="K573" s="32">
        <f>IF(PUMPING[[#This Row],[MONTH]]&gt;3,YEAR(PUMPING[[#This Row],[DATE]]),YEAR(PUMPING[[#This Row],[DATE]])-1)</f>
        <v>2015</v>
      </c>
      <c r="L573" s="32" t="str">
        <f>IF(PUMPING[[#This Row],[MONTH]]&lt;4,"Q4",IF(PUMPING[[#This Row],[MONTH]]&lt;7,"Q1",IF(PUMPING[[#This Row],[MONTH]]&lt;10,"Q2",IF(PUMPING[[#This Row],[MONTH]]&lt;13,"Q3","Q4"))))</f>
        <v>Q2</v>
      </c>
      <c r="M573" s="32" t="str">
        <f>IF(PUMPING[[#This Row],[PRODUCT]]="I/F","I/F",IF(LEFT(PUMPING[[#This Row],[BATCH]],2)="MR","MR",IF(LEFT(PUMPING[[#This Row],[BATCH]],2)="PR","PR",IF(LEFT(PUMPING[[#This Row],[BATCH]],2)="DT","DT","Others"))))</f>
        <v>Others</v>
      </c>
    </row>
    <row r="574" spans="1:13" x14ac:dyDescent="0.25">
      <c r="A574">
        <v>1</v>
      </c>
      <c r="B574" s="1">
        <v>42194</v>
      </c>
      <c r="C574" t="s">
        <v>6</v>
      </c>
      <c r="D574" t="s">
        <v>374</v>
      </c>
      <c r="E574">
        <v>507</v>
      </c>
      <c r="F574">
        <v>4349</v>
      </c>
      <c r="H574" t="str">
        <f t="shared" si="16"/>
        <v>4H</v>
      </c>
      <c r="I574" t="s">
        <v>1530</v>
      </c>
      <c r="J574" s="32">
        <f t="shared" si="17"/>
        <v>7</v>
      </c>
      <c r="K574" s="32">
        <f>IF(PUMPING[[#This Row],[MONTH]]&gt;3,YEAR(PUMPING[[#This Row],[DATE]]),YEAR(PUMPING[[#This Row],[DATE]])-1)</f>
        <v>2015</v>
      </c>
      <c r="L574" s="32" t="str">
        <f>IF(PUMPING[[#This Row],[MONTH]]&lt;4,"Q4",IF(PUMPING[[#This Row],[MONTH]]&lt;7,"Q1",IF(PUMPING[[#This Row],[MONTH]]&lt;10,"Q2",IF(PUMPING[[#This Row],[MONTH]]&lt;13,"Q3","Q4"))))</f>
        <v>Q2</v>
      </c>
      <c r="M574" s="32" t="str">
        <f>IF(PUMPING[[#This Row],[PRODUCT]]="I/F","I/F",IF(LEFT(PUMPING[[#This Row],[BATCH]],2)="MR","MR",IF(LEFT(PUMPING[[#This Row],[BATCH]],2)="PR","PR",IF(LEFT(PUMPING[[#This Row],[BATCH]],2)="DT","DT","Others"))))</f>
        <v>MR</v>
      </c>
    </row>
    <row r="575" spans="1:13" x14ac:dyDescent="0.25">
      <c r="A575">
        <v>1</v>
      </c>
      <c r="B575" s="1">
        <v>42194</v>
      </c>
      <c r="C575" t="s">
        <v>20</v>
      </c>
      <c r="D575" t="s">
        <v>376</v>
      </c>
      <c r="E575">
        <v>33</v>
      </c>
      <c r="F575">
        <v>350</v>
      </c>
      <c r="H575" t="str">
        <f t="shared" si="16"/>
        <v>A2</v>
      </c>
      <c r="I575" t="s">
        <v>143</v>
      </c>
      <c r="J575" s="32">
        <f t="shared" si="17"/>
        <v>7</v>
      </c>
      <c r="K575" s="32">
        <f>IF(PUMPING[[#This Row],[MONTH]]&gt;3,YEAR(PUMPING[[#This Row],[DATE]]),YEAR(PUMPING[[#This Row],[DATE]])-1)</f>
        <v>2015</v>
      </c>
      <c r="L575" s="32" t="str">
        <f>IF(PUMPING[[#This Row],[MONTH]]&lt;4,"Q4",IF(PUMPING[[#This Row],[MONTH]]&lt;7,"Q1",IF(PUMPING[[#This Row],[MONTH]]&lt;10,"Q2",IF(PUMPING[[#This Row],[MONTH]]&lt;13,"Q3","Q4"))))</f>
        <v>Q2</v>
      </c>
      <c r="M575" s="32" t="str">
        <f>IF(PUMPING[[#This Row],[PRODUCT]]="I/F","I/F",IF(LEFT(PUMPING[[#This Row],[BATCH]],2)="MR","MR",IF(LEFT(PUMPING[[#This Row],[BATCH]],2)="PR","PR",IF(LEFT(PUMPING[[#This Row],[BATCH]],2)="DT","DT","Others"))))</f>
        <v>PR</v>
      </c>
    </row>
    <row r="576" spans="1:13" x14ac:dyDescent="0.25">
      <c r="A576">
        <v>2</v>
      </c>
      <c r="B576" s="1">
        <v>42194</v>
      </c>
      <c r="C576" t="s">
        <v>20</v>
      </c>
      <c r="D576" t="s">
        <v>379</v>
      </c>
      <c r="E576">
        <v>34</v>
      </c>
      <c r="F576">
        <v>450</v>
      </c>
      <c r="H576" t="str">
        <f t="shared" si="16"/>
        <v>A2</v>
      </c>
      <c r="I576" t="s">
        <v>143</v>
      </c>
      <c r="J576" s="32">
        <f t="shared" si="17"/>
        <v>7</v>
      </c>
      <c r="K576" s="32">
        <f>IF(PUMPING[[#This Row],[MONTH]]&gt;3,YEAR(PUMPING[[#This Row],[DATE]]),YEAR(PUMPING[[#This Row],[DATE]])-1)</f>
        <v>2015</v>
      </c>
      <c r="L576" s="32" t="str">
        <f>IF(PUMPING[[#This Row],[MONTH]]&lt;4,"Q4",IF(PUMPING[[#This Row],[MONTH]]&lt;7,"Q1",IF(PUMPING[[#This Row],[MONTH]]&lt;10,"Q2",IF(PUMPING[[#This Row],[MONTH]]&lt;13,"Q3","Q4"))))</f>
        <v>Q2</v>
      </c>
      <c r="M576" s="32" t="str">
        <f>IF(PUMPING[[#This Row],[PRODUCT]]="I/F","I/F",IF(LEFT(PUMPING[[#This Row],[BATCH]],2)="MR","MR",IF(LEFT(PUMPING[[#This Row],[BATCH]],2)="PR","PR",IF(LEFT(PUMPING[[#This Row],[BATCH]],2)="DT","DT","Others"))))</f>
        <v>PR</v>
      </c>
    </row>
    <row r="577" spans="1:13" x14ac:dyDescent="0.25">
      <c r="A577">
        <v>3</v>
      </c>
      <c r="B577" s="1">
        <v>42194</v>
      </c>
      <c r="C577" t="s">
        <v>20</v>
      </c>
      <c r="D577" t="s">
        <v>380</v>
      </c>
      <c r="E577">
        <v>34</v>
      </c>
      <c r="F577">
        <v>2214</v>
      </c>
      <c r="H577" t="str">
        <f t="shared" si="16"/>
        <v>A2</v>
      </c>
      <c r="I577" t="s">
        <v>143</v>
      </c>
      <c r="J577" s="32">
        <f t="shared" si="17"/>
        <v>7</v>
      </c>
      <c r="K577" s="32">
        <f>IF(PUMPING[[#This Row],[MONTH]]&gt;3,YEAR(PUMPING[[#This Row],[DATE]]),YEAR(PUMPING[[#This Row],[DATE]])-1)</f>
        <v>2015</v>
      </c>
      <c r="L577" s="32" t="str">
        <f>IF(PUMPING[[#This Row],[MONTH]]&lt;4,"Q4",IF(PUMPING[[#This Row],[MONTH]]&lt;7,"Q1",IF(PUMPING[[#This Row],[MONTH]]&lt;10,"Q2",IF(PUMPING[[#This Row],[MONTH]]&lt;13,"Q3","Q4"))))</f>
        <v>Q2</v>
      </c>
      <c r="M577" s="32" t="str">
        <f>IF(PUMPING[[#This Row],[PRODUCT]]="I/F","I/F",IF(LEFT(PUMPING[[#This Row],[BATCH]],2)="MR","MR",IF(LEFT(PUMPING[[#This Row],[BATCH]],2)="PR","PR",IF(LEFT(PUMPING[[#This Row],[BATCH]],2)="DT","DT","Others"))))</f>
        <v>PR</v>
      </c>
    </row>
    <row r="578" spans="1:13" x14ac:dyDescent="0.25">
      <c r="A578">
        <v>1</v>
      </c>
      <c r="B578" s="1">
        <v>42194</v>
      </c>
      <c r="C578" t="s">
        <v>8</v>
      </c>
      <c r="D578" t="s">
        <v>381</v>
      </c>
      <c r="E578" t="s">
        <v>10</v>
      </c>
      <c r="F578">
        <v>743</v>
      </c>
      <c r="H578" t="str">
        <f t="shared" si="16"/>
        <v>PN</v>
      </c>
      <c r="I578" t="s">
        <v>149</v>
      </c>
      <c r="J578" s="32">
        <f t="shared" si="17"/>
        <v>7</v>
      </c>
      <c r="K578" s="32">
        <f>IF(PUMPING[[#This Row],[MONTH]]&gt;3,YEAR(PUMPING[[#This Row],[DATE]]),YEAR(PUMPING[[#This Row],[DATE]])-1)</f>
        <v>2015</v>
      </c>
      <c r="L578" s="32" t="str">
        <f>IF(PUMPING[[#This Row],[MONTH]]&lt;4,"Q4",IF(PUMPING[[#This Row],[MONTH]]&lt;7,"Q1",IF(PUMPING[[#This Row],[MONTH]]&lt;10,"Q2",IF(PUMPING[[#This Row],[MONTH]]&lt;13,"Q3","Q4"))))</f>
        <v>Q2</v>
      </c>
      <c r="M578" s="32" t="str">
        <f>IF(PUMPING[[#This Row],[PRODUCT]]="I/F","I/F",IF(LEFT(PUMPING[[#This Row],[BATCH]],2)="MR","MR",IF(LEFT(PUMPING[[#This Row],[BATCH]],2)="PR","PR",IF(LEFT(PUMPING[[#This Row],[BATCH]],2)="DT","DT","Others"))))</f>
        <v>MR</v>
      </c>
    </row>
    <row r="579" spans="1:13" x14ac:dyDescent="0.25">
      <c r="A579">
        <v>2</v>
      </c>
      <c r="B579" s="1">
        <v>42194</v>
      </c>
      <c r="C579" t="s">
        <v>8</v>
      </c>
      <c r="D579" t="s">
        <v>370</v>
      </c>
      <c r="E579" t="s">
        <v>10</v>
      </c>
      <c r="F579">
        <v>108</v>
      </c>
      <c r="H579" t="str">
        <f t="shared" si="16"/>
        <v>NS</v>
      </c>
      <c r="I579" t="s">
        <v>146</v>
      </c>
      <c r="J579" s="32">
        <f t="shared" si="17"/>
        <v>7</v>
      </c>
      <c r="K579" s="32">
        <f>IF(PUMPING[[#This Row],[MONTH]]&gt;3,YEAR(PUMPING[[#This Row],[DATE]]),YEAR(PUMPING[[#This Row],[DATE]])-1)</f>
        <v>2015</v>
      </c>
      <c r="L579" s="32" t="str">
        <f>IF(PUMPING[[#This Row],[MONTH]]&lt;4,"Q4",IF(PUMPING[[#This Row],[MONTH]]&lt;7,"Q1",IF(PUMPING[[#This Row],[MONTH]]&lt;10,"Q2",IF(PUMPING[[#This Row],[MONTH]]&lt;13,"Q3","Q4"))))</f>
        <v>Q2</v>
      </c>
      <c r="M579" s="32" t="str">
        <f>IF(PUMPING[[#This Row],[PRODUCT]]="I/F","I/F",IF(LEFT(PUMPING[[#This Row],[BATCH]],2)="MR","MR",IF(LEFT(PUMPING[[#This Row],[BATCH]],2)="PR","PR",IF(LEFT(PUMPING[[#This Row],[BATCH]],2)="DT","DT","Others"))))</f>
        <v>MR</v>
      </c>
    </row>
    <row r="580" spans="1:13" x14ac:dyDescent="0.25">
      <c r="A580">
        <v>3</v>
      </c>
      <c r="B580" s="1">
        <v>42194</v>
      </c>
      <c r="C580" t="s">
        <v>8</v>
      </c>
      <c r="D580" t="s">
        <v>382</v>
      </c>
      <c r="E580" t="s">
        <v>10</v>
      </c>
      <c r="F580">
        <v>35</v>
      </c>
      <c r="H580" t="str">
        <f t="shared" si="16"/>
        <v>PC</v>
      </c>
      <c r="I580" t="s">
        <v>146</v>
      </c>
      <c r="J580" s="32">
        <f t="shared" si="17"/>
        <v>7</v>
      </c>
      <c r="K580" s="32">
        <f>IF(PUMPING[[#This Row],[MONTH]]&gt;3,YEAR(PUMPING[[#This Row],[DATE]]),YEAR(PUMPING[[#This Row],[DATE]])-1)</f>
        <v>2015</v>
      </c>
      <c r="L580" s="32" t="str">
        <f>IF(PUMPING[[#This Row],[MONTH]]&lt;4,"Q4",IF(PUMPING[[#This Row],[MONTH]]&lt;7,"Q1",IF(PUMPING[[#This Row],[MONTH]]&lt;10,"Q2",IF(PUMPING[[#This Row],[MONTH]]&lt;13,"Q3","Q4"))))</f>
        <v>Q2</v>
      </c>
      <c r="M580" s="32" t="str">
        <f>IF(PUMPING[[#This Row],[PRODUCT]]="I/F","I/F",IF(LEFT(PUMPING[[#This Row],[BATCH]],2)="MR","MR",IF(LEFT(PUMPING[[#This Row],[BATCH]],2)="PR","PR",IF(LEFT(PUMPING[[#This Row],[BATCH]],2)="DT","DT","Others"))))</f>
        <v>MR</v>
      </c>
    </row>
    <row r="581" spans="1:13" x14ac:dyDescent="0.25">
      <c r="A581">
        <v>4</v>
      </c>
      <c r="B581" s="1">
        <v>42194</v>
      </c>
      <c r="C581" t="s">
        <v>8</v>
      </c>
      <c r="D581" t="s">
        <v>372</v>
      </c>
      <c r="E581" t="s">
        <v>10</v>
      </c>
      <c r="F581">
        <v>1743</v>
      </c>
      <c r="H581" t="str">
        <f t="shared" si="16"/>
        <v>4H</v>
      </c>
      <c r="I581" t="s">
        <v>1530</v>
      </c>
      <c r="J581" s="32">
        <f t="shared" si="17"/>
        <v>7</v>
      </c>
      <c r="K581" s="32">
        <f>IF(PUMPING[[#This Row],[MONTH]]&gt;3,YEAR(PUMPING[[#This Row],[DATE]]),YEAR(PUMPING[[#This Row],[DATE]])-1)</f>
        <v>2015</v>
      </c>
      <c r="L581" s="32" t="str">
        <f>IF(PUMPING[[#This Row],[MONTH]]&lt;4,"Q4",IF(PUMPING[[#This Row],[MONTH]]&lt;7,"Q1",IF(PUMPING[[#This Row],[MONTH]]&lt;10,"Q2",IF(PUMPING[[#This Row],[MONTH]]&lt;13,"Q3","Q4"))))</f>
        <v>Q2</v>
      </c>
      <c r="M581" s="32" t="str">
        <f>IF(PUMPING[[#This Row],[PRODUCT]]="I/F","I/F",IF(LEFT(PUMPING[[#This Row],[BATCH]],2)="MR","MR",IF(LEFT(PUMPING[[#This Row],[BATCH]],2)="PR","PR",IF(LEFT(PUMPING[[#This Row],[BATCH]],2)="DT","DT","Others"))))</f>
        <v>MR</v>
      </c>
    </row>
    <row r="582" spans="1:13" x14ac:dyDescent="0.25">
      <c r="A582">
        <v>1</v>
      </c>
      <c r="B582" s="1">
        <v>42195</v>
      </c>
      <c r="C582" t="s">
        <v>6</v>
      </c>
      <c r="D582" t="s">
        <v>383</v>
      </c>
      <c r="E582">
        <v>651</v>
      </c>
      <c r="F582">
        <v>122</v>
      </c>
      <c r="H582" t="str">
        <f t="shared" si="16"/>
        <v>PC</v>
      </c>
      <c r="I582" t="s">
        <v>146</v>
      </c>
      <c r="J582" s="32">
        <f t="shared" si="17"/>
        <v>7</v>
      </c>
      <c r="K582" s="32">
        <f>IF(PUMPING[[#This Row],[MONTH]]&gt;3,YEAR(PUMPING[[#This Row],[DATE]]),YEAR(PUMPING[[#This Row],[DATE]])-1)</f>
        <v>2015</v>
      </c>
      <c r="L582" s="32" t="str">
        <f>IF(PUMPING[[#This Row],[MONTH]]&lt;4,"Q4",IF(PUMPING[[#This Row],[MONTH]]&lt;7,"Q1",IF(PUMPING[[#This Row],[MONTH]]&lt;10,"Q2",IF(PUMPING[[#This Row],[MONTH]]&lt;13,"Q3","Q4"))))</f>
        <v>Q2</v>
      </c>
      <c r="M582" s="32" t="str">
        <f>IF(PUMPING[[#This Row],[PRODUCT]]="I/F","I/F",IF(LEFT(PUMPING[[#This Row],[BATCH]],2)="MR","MR",IF(LEFT(PUMPING[[#This Row],[BATCH]],2)="PR","PR",IF(LEFT(PUMPING[[#This Row],[BATCH]],2)="DT","DT","Others"))))</f>
        <v>MR</v>
      </c>
    </row>
    <row r="583" spans="1:13" x14ac:dyDescent="0.25">
      <c r="A583">
        <v>2</v>
      </c>
      <c r="B583" s="1">
        <v>42195</v>
      </c>
      <c r="C583" t="s">
        <v>6</v>
      </c>
      <c r="D583" t="s">
        <v>383</v>
      </c>
      <c r="E583">
        <v>351</v>
      </c>
      <c r="F583">
        <v>178</v>
      </c>
      <c r="H583" t="str">
        <f t="shared" si="16"/>
        <v>PC</v>
      </c>
      <c r="I583" t="s">
        <v>146</v>
      </c>
      <c r="J583" s="32">
        <f t="shared" si="17"/>
        <v>7</v>
      </c>
      <c r="K583" s="32">
        <f>IF(PUMPING[[#This Row],[MONTH]]&gt;3,YEAR(PUMPING[[#This Row],[DATE]]),YEAR(PUMPING[[#This Row],[DATE]])-1)</f>
        <v>2015</v>
      </c>
      <c r="L583" s="32" t="str">
        <f>IF(PUMPING[[#This Row],[MONTH]]&lt;4,"Q4",IF(PUMPING[[#This Row],[MONTH]]&lt;7,"Q1",IF(PUMPING[[#This Row],[MONTH]]&lt;10,"Q2",IF(PUMPING[[#This Row],[MONTH]]&lt;13,"Q3","Q4"))))</f>
        <v>Q2</v>
      </c>
      <c r="M583" s="32" t="str">
        <f>IF(PUMPING[[#This Row],[PRODUCT]]="I/F","I/F",IF(LEFT(PUMPING[[#This Row],[BATCH]],2)="MR","MR",IF(LEFT(PUMPING[[#This Row],[BATCH]],2)="PR","PR",IF(LEFT(PUMPING[[#This Row],[BATCH]],2)="DT","DT","Others"))))</f>
        <v>MR</v>
      </c>
    </row>
    <row r="584" spans="1:13" x14ac:dyDescent="0.25">
      <c r="A584">
        <v>3</v>
      </c>
      <c r="B584" s="1">
        <v>42195</v>
      </c>
      <c r="C584" t="s">
        <v>6</v>
      </c>
      <c r="D584" t="s">
        <v>384</v>
      </c>
      <c r="E584">
        <v>201</v>
      </c>
      <c r="F584">
        <v>5124</v>
      </c>
      <c r="H584" t="str">
        <f t="shared" si="16"/>
        <v>4M</v>
      </c>
      <c r="I584" t="s">
        <v>1532</v>
      </c>
      <c r="J584" s="32">
        <f t="shared" si="17"/>
        <v>7</v>
      </c>
      <c r="K584" s="32">
        <f>IF(PUMPING[[#This Row],[MONTH]]&gt;3,YEAR(PUMPING[[#This Row],[DATE]]),YEAR(PUMPING[[#This Row],[DATE]])-1)</f>
        <v>2015</v>
      </c>
      <c r="L584" s="32" t="str">
        <f>IF(PUMPING[[#This Row],[MONTH]]&lt;4,"Q4",IF(PUMPING[[#This Row],[MONTH]]&lt;7,"Q1",IF(PUMPING[[#This Row],[MONTH]]&lt;10,"Q2",IF(PUMPING[[#This Row],[MONTH]]&lt;13,"Q3","Q4"))))</f>
        <v>Q2</v>
      </c>
      <c r="M584" s="32" t="str">
        <f>IF(PUMPING[[#This Row],[PRODUCT]]="I/F","I/F",IF(LEFT(PUMPING[[#This Row],[BATCH]],2)="MR","MR",IF(LEFT(PUMPING[[#This Row],[BATCH]],2)="PR","PR",IF(LEFT(PUMPING[[#This Row],[BATCH]],2)="DT","DT","Others"))))</f>
        <v>MR</v>
      </c>
    </row>
    <row r="585" spans="1:13" x14ac:dyDescent="0.25">
      <c r="A585">
        <v>1</v>
      </c>
      <c r="B585" s="1">
        <v>42195</v>
      </c>
      <c r="C585" t="s">
        <v>20</v>
      </c>
      <c r="D585" t="s">
        <v>380</v>
      </c>
      <c r="E585">
        <v>34</v>
      </c>
      <c r="F585">
        <v>7708</v>
      </c>
      <c r="H585" t="str">
        <f t="shared" si="16"/>
        <v>A2</v>
      </c>
      <c r="I585" t="s">
        <v>143</v>
      </c>
      <c r="J585" s="32">
        <f t="shared" si="17"/>
        <v>7</v>
      </c>
      <c r="K585" s="32">
        <f>IF(PUMPING[[#This Row],[MONTH]]&gt;3,YEAR(PUMPING[[#This Row],[DATE]]),YEAR(PUMPING[[#This Row],[DATE]])-1)</f>
        <v>2015</v>
      </c>
      <c r="L585" s="32" t="str">
        <f>IF(PUMPING[[#This Row],[MONTH]]&lt;4,"Q4",IF(PUMPING[[#This Row],[MONTH]]&lt;7,"Q1",IF(PUMPING[[#This Row],[MONTH]]&lt;10,"Q2",IF(PUMPING[[#This Row],[MONTH]]&lt;13,"Q3","Q4"))))</f>
        <v>Q2</v>
      </c>
      <c r="M585" s="32" t="str">
        <f>IF(PUMPING[[#This Row],[PRODUCT]]="I/F","I/F",IF(LEFT(PUMPING[[#This Row],[BATCH]],2)="MR","MR",IF(LEFT(PUMPING[[#This Row],[BATCH]],2)="PR","PR",IF(LEFT(PUMPING[[#This Row],[BATCH]],2)="DT","DT","Others"))))</f>
        <v>PR</v>
      </c>
    </row>
    <row r="586" spans="1:13" x14ac:dyDescent="0.25">
      <c r="A586">
        <v>2</v>
      </c>
      <c r="B586" s="1">
        <v>42195</v>
      </c>
      <c r="C586" t="s">
        <v>20</v>
      </c>
      <c r="D586" t="s">
        <v>385</v>
      </c>
      <c r="E586">
        <v>35</v>
      </c>
      <c r="F586">
        <v>450</v>
      </c>
      <c r="H586" t="str">
        <f t="shared" si="16"/>
        <v>A2</v>
      </c>
      <c r="I586" t="s">
        <v>143</v>
      </c>
      <c r="J586" s="32">
        <f t="shared" si="17"/>
        <v>7</v>
      </c>
      <c r="K586" s="32">
        <f>IF(PUMPING[[#This Row],[MONTH]]&gt;3,YEAR(PUMPING[[#This Row],[DATE]]),YEAR(PUMPING[[#This Row],[DATE]])-1)</f>
        <v>2015</v>
      </c>
      <c r="L586" s="32" t="str">
        <f>IF(PUMPING[[#This Row],[MONTH]]&lt;4,"Q4",IF(PUMPING[[#This Row],[MONTH]]&lt;7,"Q1",IF(PUMPING[[#This Row],[MONTH]]&lt;10,"Q2",IF(PUMPING[[#This Row],[MONTH]]&lt;13,"Q3","Q4"))))</f>
        <v>Q2</v>
      </c>
      <c r="M586" s="32" t="str">
        <f>IF(PUMPING[[#This Row],[PRODUCT]]="I/F","I/F",IF(LEFT(PUMPING[[#This Row],[BATCH]],2)="MR","MR",IF(LEFT(PUMPING[[#This Row],[BATCH]],2)="PR","PR",IF(LEFT(PUMPING[[#This Row],[BATCH]],2)="DT","DT","Others"))))</f>
        <v>PR</v>
      </c>
    </row>
    <row r="587" spans="1:13" x14ac:dyDescent="0.25">
      <c r="A587">
        <v>3</v>
      </c>
      <c r="B587" s="1">
        <v>42195</v>
      </c>
      <c r="C587" t="s">
        <v>20</v>
      </c>
      <c r="D587" t="s">
        <v>386</v>
      </c>
      <c r="E587">
        <v>35</v>
      </c>
      <c r="F587">
        <v>883</v>
      </c>
      <c r="H587" t="str">
        <f t="shared" si="16"/>
        <v>A2</v>
      </c>
      <c r="I587" t="s">
        <v>143</v>
      </c>
      <c r="J587" s="32">
        <f t="shared" si="17"/>
        <v>7</v>
      </c>
      <c r="K587" s="32">
        <f>IF(PUMPING[[#This Row],[MONTH]]&gt;3,YEAR(PUMPING[[#This Row],[DATE]]),YEAR(PUMPING[[#This Row],[DATE]])-1)</f>
        <v>2015</v>
      </c>
      <c r="L587" s="32" t="str">
        <f>IF(PUMPING[[#This Row],[MONTH]]&lt;4,"Q4",IF(PUMPING[[#This Row],[MONTH]]&lt;7,"Q1",IF(PUMPING[[#This Row],[MONTH]]&lt;10,"Q2",IF(PUMPING[[#This Row],[MONTH]]&lt;13,"Q3","Q4"))))</f>
        <v>Q2</v>
      </c>
      <c r="M587" s="32" t="str">
        <f>IF(PUMPING[[#This Row],[PRODUCT]]="I/F","I/F",IF(LEFT(PUMPING[[#This Row],[BATCH]],2)="MR","MR",IF(LEFT(PUMPING[[#This Row],[BATCH]],2)="PR","PR",IF(LEFT(PUMPING[[#This Row],[BATCH]],2)="DT","DT","Others"))))</f>
        <v>PR</v>
      </c>
    </row>
    <row r="588" spans="1:13" x14ac:dyDescent="0.25">
      <c r="A588">
        <v>1</v>
      </c>
      <c r="B588" s="1">
        <v>42195</v>
      </c>
      <c r="C588" t="s">
        <v>8</v>
      </c>
      <c r="D588" t="s">
        <v>372</v>
      </c>
      <c r="E588" t="s">
        <v>10</v>
      </c>
      <c r="F588">
        <v>2452</v>
      </c>
      <c r="H588" t="str">
        <f t="shared" si="16"/>
        <v>4H</v>
      </c>
      <c r="I588" t="s">
        <v>1530</v>
      </c>
      <c r="J588" s="32">
        <f t="shared" si="17"/>
        <v>7</v>
      </c>
      <c r="K588" s="32">
        <f>IF(PUMPING[[#This Row],[MONTH]]&gt;3,YEAR(PUMPING[[#This Row],[DATE]]),YEAR(PUMPING[[#This Row],[DATE]])-1)</f>
        <v>2015</v>
      </c>
      <c r="L588" s="32" t="str">
        <f>IF(PUMPING[[#This Row],[MONTH]]&lt;4,"Q4",IF(PUMPING[[#This Row],[MONTH]]&lt;7,"Q1",IF(PUMPING[[#This Row],[MONTH]]&lt;10,"Q2",IF(PUMPING[[#This Row],[MONTH]]&lt;13,"Q3","Q4"))))</f>
        <v>Q2</v>
      </c>
      <c r="M588" s="32" t="str">
        <f>IF(PUMPING[[#This Row],[PRODUCT]]="I/F","I/F",IF(LEFT(PUMPING[[#This Row],[BATCH]],2)="MR","MR",IF(LEFT(PUMPING[[#This Row],[BATCH]],2)="PR","PR",IF(LEFT(PUMPING[[#This Row],[BATCH]],2)="DT","DT","Others"))))</f>
        <v>MR</v>
      </c>
    </row>
    <row r="589" spans="1:13" x14ac:dyDescent="0.25">
      <c r="A589">
        <v>1</v>
      </c>
      <c r="B589" s="1">
        <v>42196</v>
      </c>
      <c r="C589" t="s">
        <v>6</v>
      </c>
      <c r="D589" t="s">
        <v>384</v>
      </c>
      <c r="E589">
        <v>201</v>
      </c>
      <c r="F589">
        <v>1898</v>
      </c>
      <c r="H589" t="str">
        <f t="shared" si="16"/>
        <v>4M</v>
      </c>
      <c r="I589" t="s">
        <v>1532</v>
      </c>
      <c r="J589" s="32">
        <f t="shared" si="17"/>
        <v>7</v>
      </c>
      <c r="K589" s="32">
        <f>IF(PUMPING[[#This Row],[MONTH]]&gt;3,YEAR(PUMPING[[#This Row],[DATE]]),YEAR(PUMPING[[#This Row],[DATE]])-1)</f>
        <v>2015</v>
      </c>
      <c r="L589" s="32" t="str">
        <f>IF(PUMPING[[#This Row],[MONTH]]&lt;4,"Q4",IF(PUMPING[[#This Row],[MONTH]]&lt;7,"Q1",IF(PUMPING[[#This Row],[MONTH]]&lt;10,"Q2",IF(PUMPING[[#This Row],[MONTH]]&lt;13,"Q3","Q4"))))</f>
        <v>Q2</v>
      </c>
      <c r="M589" s="32" t="str">
        <f>IF(PUMPING[[#This Row],[PRODUCT]]="I/F","I/F",IF(LEFT(PUMPING[[#This Row],[BATCH]],2)="MR","MR",IF(LEFT(PUMPING[[#This Row],[BATCH]],2)="PR","PR",IF(LEFT(PUMPING[[#This Row],[BATCH]],2)="DT","DT","Others"))))</f>
        <v>MR</v>
      </c>
    </row>
    <row r="590" spans="1:13" x14ac:dyDescent="0.25">
      <c r="A590">
        <v>2</v>
      </c>
      <c r="B590" s="1">
        <v>42196</v>
      </c>
      <c r="C590" t="s">
        <v>6</v>
      </c>
      <c r="D590" t="s">
        <v>387</v>
      </c>
      <c r="E590">
        <v>204</v>
      </c>
      <c r="F590">
        <v>2880</v>
      </c>
      <c r="H590" t="str">
        <f t="shared" si="16"/>
        <v>4M</v>
      </c>
      <c r="I590" t="s">
        <v>1532</v>
      </c>
      <c r="J590" s="32">
        <f t="shared" si="17"/>
        <v>7</v>
      </c>
      <c r="K590" s="32">
        <f>IF(PUMPING[[#This Row],[MONTH]]&gt;3,YEAR(PUMPING[[#This Row],[DATE]]),YEAR(PUMPING[[#This Row],[DATE]])-1)</f>
        <v>2015</v>
      </c>
      <c r="L590" s="32" t="str">
        <f>IF(PUMPING[[#This Row],[MONTH]]&lt;4,"Q4",IF(PUMPING[[#This Row],[MONTH]]&lt;7,"Q1",IF(PUMPING[[#This Row],[MONTH]]&lt;10,"Q2",IF(PUMPING[[#This Row],[MONTH]]&lt;13,"Q3","Q4"))))</f>
        <v>Q2</v>
      </c>
      <c r="M590" s="32" t="str">
        <f>IF(PUMPING[[#This Row],[PRODUCT]]="I/F","I/F",IF(LEFT(PUMPING[[#This Row],[BATCH]],2)="MR","MR",IF(LEFT(PUMPING[[#This Row],[BATCH]],2)="PR","PR",IF(LEFT(PUMPING[[#This Row],[BATCH]],2)="DT","DT","Others"))))</f>
        <v>MR</v>
      </c>
    </row>
    <row r="591" spans="1:13" x14ac:dyDescent="0.25">
      <c r="A591">
        <v>3</v>
      </c>
      <c r="B591" s="1">
        <v>42196</v>
      </c>
      <c r="C591" t="s">
        <v>6</v>
      </c>
      <c r="D591" t="s">
        <v>388</v>
      </c>
      <c r="E591">
        <v>208</v>
      </c>
      <c r="F591">
        <v>4098</v>
      </c>
      <c r="H591" t="str">
        <f t="shared" ref="H591:H654" si="18">MID(D591,3,2)</f>
        <v>4M</v>
      </c>
      <c r="I591" t="s">
        <v>1532</v>
      </c>
      <c r="J591" s="32">
        <f t="shared" si="17"/>
        <v>7</v>
      </c>
      <c r="K591" s="32">
        <f>IF(PUMPING[[#This Row],[MONTH]]&gt;3,YEAR(PUMPING[[#This Row],[DATE]]),YEAR(PUMPING[[#This Row],[DATE]])-1)</f>
        <v>2015</v>
      </c>
      <c r="L591" s="32" t="str">
        <f>IF(PUMPING[[#This Row],[MONTH]]&lt;4,"Q4",IF(PUMPING[[#This Row],[MONTH]]&lt;7,"Q1",IF(PUMPING[[#This Row],[MONTH]]&lt;10,"Q2",IF(PUMPING[[#This Row],[MONTH]]&lt;13,"Q3","Q4"))))</f>
        <v>Q2</v>
      </c>
      <c r="M591" s="32" t="str">
        <f>IF(PUMPING[[#This Row],[PRODUCT]]="I/F","I/F",IF(LEFT(PUMPING[[#This Row],[BATCH]],2)="MR","MR",IF(LEFT(PUMPING[[#This Row],[BATCH]],2)="PR","PR",IF(LEFT(PUMPING[[#This Row],[BATCH]],2)="DT","DT","Others"))))</f>
        <v>MR</v>
      </c>
    </row>
    <row r="592" spans="1:13" x14ac:dyDescent="0.25">
      <c r="A592">
        <v>4</v>
      </c>
      <c r="B592" s="1">
        <v>42196</v>
      </c>
      <c r="C592" t="s">
        <v>6</v>
      </c>
      <c r="D592" t="s">
        <v>389</v>
      </c>
      <c r="E592">
        <v>351</v>
      </c>
      <c r="F592">
        <v>150</v>
      </c>
      <c r="H592" t="str">
        <f t="shared" si="18"/>
        <v>PC</v>
      </c>
      <c r="I592" t="s">
        <v>146</v>
      </c>
      <c r="J592" s="32">
        <f t="shared" si="17"/>
        <v>7</v>
      </c>
      <c r="K592" s="32">
        <f>IF(PUMPING[[#This Row],[MONTH]]&gt;3,YEAR(PUMPING[[#This Row],[DATE]]),YEAR(PUMPING[[#This Row],[DATE]])-1)</f>
        <v>2015</v>
      </c>
      <c r="L592" s="32" t="str">
        <f>IF(PUMPING[[#This Row],[MONTH]]&lt;4,"Q4",IF(PUMPING[[#This Row],[MONTH]]&lt;7,"Q1",IF(PUMPING[[#This Row],[MONTH]]&lt;10,"Q2",IF(PUMPING[[#This Row],[MONTH]]&lt;13,"Q3","Q4"))))</f>
        <v>Q2</v>
      </c>
      <c r="M592" s="32" t="str">
        <f>IF(PUMPING[[#This Row],[PRODUCT]]="I/F","I/F",IF(LEFT(PUMPING[[#This Row],[BATCH]],2)="MR","MR",IF(LEFT(PUMPING[[#This Row],[BATCH]],2)="PR","PR",IF(LEFT(PUMPING[[#This Row],[BATCH]],2)="DT","DT","Others"))))</f>
        <v>MR</v>
      </c>
    </row>
    <row r="593" spans="1:13" x14ac:dyDescent="0.25">
      <c r="A593">
        <v>5</v>
      </c>
      <c r="B593" s="1">
        <v>42196</v>
      </c>
      <c r="C593" t="s">
        <v>6</v>
      </c>
      <c r="D593" t="s">
        <v>390</v>
      </c>
      <c r="E593">
        <v>402</v>
      </c>
      <c r="F593">
        <v>153</v>
      </c>
      <c r="H593" t="str">
        <f t="shared" si="18"/>
        <v>NS</v>
      </c>
      <c r="I593" t="s">
        <v>146</v>
      </c>
      <c r="J593" s="32">
        <f t="shared" si="17"/>
        <v>7</v>
      </c>
      <c r="K593" s="32">
        <f>IF(PUMPING[[#This Row],[MONTH]]&gt;3,YEAR(PUMPING[[#This Row],[DATE]]),YEAR(PUMPING[[#This Row],[DATE]])-1)</f>
        <v>2015</v>
      </c>
      <c r="L593" s="32" t="str">
        <f>IF(PUMPING[[#This Row],[MONTH]]&lt;4,"Q4",IF(PUMPING[[#This Row],[MONTH]]&lt;7,"Q1",IF(PUMPING[[#This Row],[MONTH]]&lt;10,"Q2",IF(PUMPING[[#This Row],[MONTH]]&lt;13,"Q3","Q4"))))</f>
        <v>Q2</v>
      </c>
      <c r="M593" s="32" t="str">
        <f>IF(PUMPING[[#This Row],[PRODUCT]]="I/F","I/F",IF(LEFT(PUMPING[[#This Row],[BATCH]],2)="MR","MR",IF(LEFT(PUMPING[[#This Row],[BATCH]],2)="PR","PR",IF(LEFT(PUMPING[[#This Row],[BATCH]],2)="DT","DT","Others"))))</f>
        <v>MR</v>
      </c>
    </row>
    <row r="594" spans="1:13" x14ac:dyDescent="0.25">
      <c r="A594">
        <v>6</v>
      </c>
      <c r="B594" s="1">
        <v>42196</v>
      </c>
      <c r="C594" t="s">
        <v>6</v>
      </c>
      <c r="D594" t="s">
        <v>391</v>
      </c>
      <c r="E594">
        <v>124</v>
      </c>
      <c r="F594">
        <v>2430</v>
      </c>
      <c r="H594" t="str">
        <f t="shared" si="18"/>
        <v>PN</v>
      </c>
      <c r="I594" t="s">
        <v>149</v>
      </c>
      <c r="J594" s="32">
        <f t="shared" si="17"/>
        <v>7</v>
      </c>
      <c r="K594" s="32">
        <f>IF(PUMPING[[#This Row],[MONTH]]&gt;3,YEAR(PUMPING[[#This Row],[DATE]]),YEAR(PUMPING[[#This Row],[DATE]])-1)</f>
        <v>2015</v>
      </c>
      <c r="L594" s="32" t="str">
        <f>IF(PUMPING[[#This Row],[MONTH]]&lt;4,"Q4",IF(PUMPING[[#This Row],[MONTH]]&lt;7,"Q1",IF(PUMPING[[#This Row],[MONTH]]&lt;10,"Q2",IF(PUMPING[[#This Row],[MONTH]]&lt;13,"Q3","Q4"))))</f>
        <v>Q2</v>
      </c>
      <c r="M594" s="32" t="str">
        <f>IF(PUMPING[[#This Row],[PRODUCT]]="I/F","I/F",IF(LEFT(PUMPING[[#This Row],[BATCH]],2)="MR","MR",IF(LEFT(PUMPING[[#This Row],[BATCH]],2)="PR","PR",IF(LEFT(PUMPING[[#This Row],[BATCH]],2)="DT","DT","Others"))))</f>
        <v>MR</v>
      </c>
    </row>
    <row r="595" spans="1:13" x14ac:dyDescent="0.25">
      <c r="A595">
        <v>1</v>
      </c>
      <c r="B595" s="1">
        <v>42196</v>
      </c>
      <c r="C595" t="s">
        <v>20</v>
      </c>
      <c r="D595" t="s">
        <v>386</v>
      </c>
      <c r="E595">
        <v>35</v>
      </c>
      <c r="F595">
        <v>4573</v>
      </c>
      <c r="H595" t="str">
        <f t="shared" si="18"/>
        <v>A2</v>
      </c>
      <c r="I595" t="s">
        <v>143</v>
      </c>
      <c r="J595" s="32">
        <f t="shared" si="17"/>
        <v>7</v>
      </c>
      <c r="K595" s="32">
        <f>IF(PUMPING[[#This Row],[MONTH]]&gt;3,YEAR(PUMPING[[#This Row],[DATE]]),YEAR(PUMPING[[#This Row],[DATE]])-1)</f>
        <v>2015</v>
      </c>
      <c r="L595" s="32" t="str">
        <f>IF(PUMPING[[#This Row],[MONTH]]&lt;4,"Q4",IF(PUMPING[[#This Row],[MONTH]]&lt;7,"Q1",IF(PUMPING[[#This Row],[MONTH]]&lt;10,"Q2",IF(PUMPING[[#This Row],[MONTH]]&lt;13,"Q3","Q4"))))</f>
        <v>Q2</v>
      </c>
      <c r="M595" s="32" t="str">
        <f>IF(PUMPING[[#This Row],[PRODUCT]]="I/F","I/F",IF(LEFT(PUMPING[[#This Row],[BATCH]],2)="MR","MR",IF(LEFT(PUMPING[[#This Row],[BATCH]],2)="PR","PR",IF(LEFT(PUMPING[[#This Row],[BATCH]],2)="DT","DT","Others"))))</f>
        <v>PR</v>
      </c>
    </row>
    <row r="596" spans="1:13" x14ac:dyDescent="0.25">
      <c r="A596">
        <v>1</v>
      </c>
      <c r="B596" s="1">
        <v>42196</v>
      </c>
      <c r="C596" t="s">
        <v>8</v>
      </c>
      <c r="D596" t="s">
        <v>372</v>
      </c>
      <c r="E596" t="s">
        <v>10</v>
      </c>
      <c r="F596">
        <v>1196</v>
      </c>
      <c r="H596" t="str">
        <f t="shared" si="18"/>
        <v>4H</v>
      </c>
      <c r="I596" t="s">
        <v>1530</v>
      </c>
      <c r="J596" s="32">
        <f t="shared" si="17"/>
        <v>7</v>
      </c>
      <c r="K596" s="32">
        <f>IF(PUMPING[[#This Row],[MONTH]]&gt;3,YEAR(PUMPING[[#This Row],[DATE]]),YEAR(PUMPING[[#This Row],[DATE]])-1)</f>
        <v>2015</v>
      </c>
      <c r="L596" s="32" t="str">
        <f>IF(PUMPING[[#This Row],[MONTH]]&lt;4,"Q4",IF(PUMPING[[#This Row],[MONTH]]&lt;7,"Q1",IF(PUMPING[[#This Row],[MONTH]]&lt;10,"Q2",IF(PUMPING[[#This Row],[MONTH]]&lt;13,"Q3","Q4"))))</f>
        <v>Q2</v>
      </c>
      <c r="M596" s="32" t="str">
        <f>IF(PUMPING[[#This Row],[PRODUCT]]="I/F","I/F",IF(LEFT(PUMPING[[#This Row],[BATCH]],2)="MR","MR",IF(LEFT(PUMPING[[#This Row],[BATCH]],2)="PR","PR",IF(LEFT(PUMPING[[#This Row],[BATCH]],2)="DT","DT","Others"))))</f>
        <v>MR</v>
      </c>
    </row>
    <row r="597" spans="1:13" x14ac:dyDescent="0.25">
      <c r="A597">
        <v>2</v>
      </c>
      <c r="B597" s="1">
        <v>42196</v>
      </c>
      <c r="C597" t="s">
        <v>8</v>
      </c>
      <c r="D597" t="s">
        <v>374</v>
      </c>
      <c r="E597" t="s">
        <v>10</v>
      </c>
      <c r="F597">
        <v>4597</v>
      </c>
      <c r="H597" t="str">
        <f t="shared" si="18"/>
        <v>4H</v>
      </c>
      <c r="I597" t="s">
        <v>1530</v>
      </c>
      <c r="J597" s="32">
        <f t="shared" si="17"/>
        <v>7</v>
      </c>
      <c r="K597" s="32">
        <f>IF(PUMPING[[#This Row],[MONTH]]&gt;3,YEAR(PUMPING[[#This Row],[DATE]]),YEAR(PUMPING[[#This Row],[DATE]])-1)</f>
        <v>2015</v>
      </c>
      <c r="L597" s="32" t="str">
        <f>IF(PUMPING[[#This Row],[MONTH]]&lt;4,"Q4",IF(PUMPING[[#This Row],[MONTH]]&lt;7,"Q1",IF(PUMPING[[#This Row],[MONTH]]&lt;10,"Q2",IF(PUMPING[[#This Row],[MONTH]]&lt;13,"Q3","Q4"))))</f>
        <v>Q2</v>
      </c>
      <c r="M597" s="32" t="str">
        <f>IF(PUMPING[[#This Row],[PRODUCT]]="I/F","I/F",IF(LEFT(PUMPING[[#This Row],[BATCH]],2)="MR","MR",IF(LEFT(PUMPING[[#This Row],[BATCH]],2)="PR","PR",IF(LEFT(PUMPING[[#This Row],[BATCH]],2)="DT","DT","Others"))))</f>
        <v>MR</v>
      </c>
    </row>
    <row r="598" spans="1:13" x14ac:dyDescent="0.25">
      <c r="A598">
        <v>1</v>
      </c>
      <c r="B598" s="1">
        <v>42197</v>
      </c>
      <c r="C598" t="s">
        <v>6</v>
      </c>
      <c r="D598" t="s">
        <v>391</v>
      </c>
      <c r="E598">
        <v>124</v>
      </c>
      <c r="F598">
        <v>2902</v>
      </c>
      <c r="H598" t="str">
        <f t="shared" si="18"/>
        <v>PN</v>
      </c>
      <c r="I598" t="s">
        <v>149</v>
      </c>
      <c r="J598" s="32">
        <f t="shared" si="17"/>
        <v>7</v>
      </c>
      <c r="K598" s="32">
        <f>IF(PUMPING[[#This Row],[MONTH]]&gt;3,YEAR(PUMPING[[#This Row],[DATE]]),YEAR(PUMPING[[#This Row],[DATE]])-1)</f>
        <v>2015</v>
      </c>
      <c r="L598" s="32" t="str">
        <f>IF(PUMPING[[#This Row],[MONTH]]&lt;4,"Q4",IF(PUMPING[[#This Row],[MONTH]]&lt;7,"Q1",IF(PUMPING[[#This Row],[MONTH]]&lt;10,"Q2",IF(PUMPING[[#This Row],[MONTH]]&lt;13,"Q3","Q4"))))</f>
        <v>Q2</v>
      </c>
      <c r="M598" s="32" t="str">
        <f>IF(PUMPING[[#This Row],[PRODUCT]]="I/F","I/F",IF(LEFT(PUMPING[[#This Row],[BATCH]],2)="MR","MR",IF(LEFT(PUMPING[[#This Row],[BATCH]],2)="PR","PR",IF(LEFT(PUMPING[[#This Row],[BATCH]],2)="DT","DT","Others"))))</f>
        <v>MR</v>
      </c>
    </row>
    <row r="599" spans="1:13" x14ac:dyDescent="0.25">
      <c r="A599">
        <v>2</v>
      </c>
      <c r="B599" s="1">
        <v>42197</v>
      </c>
      <c r="C599" t="s">
        <v>6</v>
      </c>
      <c r="D599" t="s">
        <v>392</v>
      </c>
      <c r="E599">
        <v>402</v>
      </c>
      <c r="F599">
        <v>2810</v>
      </c>
      <c r="H599" t="str">
        <f t="shared" si="18"/>
        <v>OS</v>
      </c>
      <c r="I599" t="s">
        <v>146</v>
      </c>
      <c r="J599" s="32">
        <f t="shared" si="17"/>
        <v>7</v>
      </c>
      <c r="K599" s="32">
        <f>IF(PUMPING[[#This Row],[MONTH]]&gt;3,YEAR(PUMPING[[#This Row],[DATE]]),YEAR(PUMPING[[#This Row],[DATE]])-1)</f>
        <v>2015</v>
      </c>
      <c r="L599" s="32" t="str">
        <f>IF(PUMPING[[#This Row],[MONTH]]&lt;4,"Q4",IF(PUMPING[[#This Row],[MONTH]]&lt;7,"Q1",IF(PUMPING[[#This Row],[MONTH]]&lt;10,"Q2",IF(PUMPING[[#This Row],[MONTH]]&lt;13,"Q3","Q4"))))</f>
        <v>Q2</v>
      </c>
      <c r="M599" s="32" t="str">
        <f>IF(PUMPING[[#This Row],[PRODUCT]]="I/F","I/F",IF(LEFT(PUMPING[[#This Row],[BATCH]],2)="MR","MR",IF(LEFT(PUMPING[[#This Row],[BATCH]],2)="PR","PR",IF(LEFT(PUMPING[[#This Row],[BATCH]],2)="DT","DT","Others"))))</f>
        <v>MR</v>
      </c>
    </row>
    <row r="600" spans="1:13" x14ac:dyDescent="0.25">
      <c r="A600">
        <v>1</v>
      </c>
      <c r="B600" s="1">
        <v>42197</v>
      </c>
      <c r="C600" t="s">
        <v>8</v>
      </c>
      <c r="D600" t="s">
        <v>374</v>
      </c>
      <c r="E600" t="s">
        <v>10</v>
      </c>
      <c r="F600">
        <v>811</v>
      </c>
      <c r="H600" t="str">
        <f t="shared" si="18"/>
        <v>4H</v>
      </c>
      <c r="I600" t="s">
        <v>1530</v>
      </c>
      <c r="J600" s="32">
        <f t="shared" si="17"/>
        <v>7</v>
      </c>
      <c r="K600" s="32">
        <f>IF(PUMPING[[#This Row],[MONTH]]&gt;3,YEAR(PUMPING[[#This Row],[DATE]]),YEAR(PUMPING[[#This Row],[DATE]])-1)</f>
        <v>2015</v>
      </c>
      <c r="L600" s="32" t="str">
        <f>IF(PUMPING[[#This Row],[MONTH]]&lt;4,"Q4",IF(PUMPING[[#This Row],[MONTH]]&lt;7,"Q1",IF(PUMPING[[#This Row],[MONTH]]&lt;10,"Q2",IF(PUMPING[[#This Row],[MONTH]]&lt;13,"Q3","Q4"))))</f>
        <v>Q2</v>
      </c>
      <c r="M600" s="32" t="str">
        <f>IF(PUMPING[[#This Row],[PRODUCT]]="I/F","I/F",IF(LEFT(PUMPING[[#This Row],[BATCH]],2)="MR","MR",IF(LEFT(PUMPING[[#This Row],[BATCH]],2)="PR","PR",IF(LEFT(PUMPING[[#This Row],[BATCH]],2)="DT","DT","Others"))))</f>
        <v>MR</v>
      </c>
    </row>
    <row r="601" spans="1:13" x14ac:dyDescent="0.25">
      <c r="A601">
        <v>2</v>
      </c>
      <c r="B601" s="1">
        <v>42197</v>
      </c>
      <c r="C601" t="s">
        <v>8</v>
      </c>
      <c r="D601" t="s">
        <v>383</v>
      </c>
      <c r="E601" t="s">
        <v>10</v>
      </c>
      <c r="F601">
        <v>59</v>
      </c>
      <c r="H601" t="str">
        <f t="shared" si="18"/>
        <v>PC</v>
      </c>
      <c r="I601" t="s">
        <v>146</v>
      </c>
      <c r="J601" s="32">
        <f t="shared" si="17"/>
        <v>7</v>
      </c>
      <c r="K601" s="32">
        <f>IF(PUMPING[[#This Row],[MONTH]]&gt;3,YEAR(PUMPING[[#This Row],[DATE]]),YEAR(PUMPING[[#This Row],[DATE]])-1)</f>
        <v>2015</v>
      </c>
      <c r="L601" s="32" t="str">
        <f>IF(PUMPING[[#This Row],[MONTH]]&lt;4,"Q4",IF(PUMPING[[#This Row],[MONTH]]&lt;7,"Q1",IF(PUMPING[[#This Row],[MONTH]]&lt;10,"Q2",IF(PUMPING[[#This Row],[MONTH]]&lt;13,"Q3","Q4"))))</f>
        <v>Q2</v>
      </c>
      <c r="M601" s="32" t="str">
        <f>IF(PUMPING[[#This Row],[PRODUCT]]="I/F","I/F",IF(LEFT(PUMPING[[#This Row],[BATCH]],2)="MR","MR",IF(LEFT(PUMPING[[#This Row],[BATCH]],2)="PR","PR",IF(LEFT(PUMPING[[#This Row],[BATCH]],2)="DT","DT","Others"))))</f>
        <v>MR</v>
      </c>
    </row>
    <row r="602" spans="1:13" x14ac:dyDescent="0.25">
      <c r="A602">
        <v>1</v>
      </c>
      <c r="B602" s="1">
        <v>42198</v>
      </c>
      <c r="C602" t="s">
        <v>6</v>
      </c>
      <c r="D602" t="s">
        <v>393</v>
      </c>
      <c r="E602">
        <v>303</v>
      </c>
      <c r="F602">
        <v>3734</v>
      </c>
      <c r="H602" t="str">
        <f t="shared" si="18"/>
        <v>A2</v>
      </c>
      <c r="I602" t="s">
        <v>143</v>
      </c>
      <c r="J602" s="32">
        <f t="shared" si="17"/>
        <v>7</v>
      </c>
      <c r="K602" s="32">
        <f>IF(PUMPING[[#This Row],[MONTH]]&gt;3,YEAR(PUMPING[[#This Row],[DATE]]),YEAR(PUMPING[[#This Row],[DATE]])-1)</f>
        <v>2015</v>
      </c>
      <c r="L602" s="32" t="str">
        <f>IF(PUMPING[[#This Row],[MONTH]]&lt;4,"Q4",IF(PUMPING[[#This Row],[MONTH]]&lt;7,"Q1",IF(PUMPING[[#This Row],[MONTH]]&lt;10,"Q2",IF(PUMPING[[#This Row],[MONTH]]&lt;13,"Q3","Q4"))))</f>
        <v>Q2</v>
      </c>
      <c r="M602" s="32" t="str">
        <f>IF(PUMPING[[#This Row],[PRODUCT]]="I/F","I/F",IF(LEFT(PUMPING[[#This Row],[BATCH]],2)="MR","MR",IF(LEFT(PUMPING[[#This Row],[BATCH]],2)="PR","PR",IF(LEFT(PUMPING[[#This Row],[BATCH]],2)="DT","DT","Others"))))</f>
        <v>MR</v>
      </c>
    </row>
    <row r="603" spans="1:13" x14ac:dyDescent="0.25">
      <c r="A603">
        <v>2</v>
      </c>
      <c r="B603" s="1">
        <v>42198</v>
      </c>
      <c r="C603" t="s">
        <v>6</v>
      </c>
      <c r="D603" t="s">
        <v>394</v>
      </c>
      <c r="E603">
        <v>302</v>
      </c>
      <c r="F603">
        <v>1837</v>
      </c>
      <c r="H603" t="str">
        <f t="shared" si="18"/>
        <v>A2</v>
      </c>
      <c r="I603" t="s">
        <v>143</v>
      </c>
      <c r="J603" s="32">
        <f t="shared" si="17"/>
        <v>7</v>
      </c>
      <c r="K603" s="32">
        <f>IF(PUMPING[[#This Row],[MONTH]]&gt;3,YEAR(PUMPING[[#This Row],[DATE]]),YEAR(PUMPING[[#This Row],[DATE]])-1)</f>
        <v>2015</v>
      </c>
      <c r="L603" s="32" t="str">
        <f>IF(PUMPING[[#This Row],[MONTH]]&lt;4,"Q4",IF(PUMPING[[#This Row],[MONTH]]&lt;7,"Q1",IF(PUMPING[[#This Row],[MONTH]]&lt;10,"Q2",IF(PUMPING[[#This Row],[MONTH]]&lt;13,"Q3","Q4"))))</f>
        <v>Q2</v>
      </c>
      <c r="M603" s="32" t="str">
        <f>IF(PUMPING[[#This Row],[PRODUCT]]="I/F","I/F",IF(LEFT(PUMPING[[#This Row],[BATCH]],2)="MR","MR",IF(LEFT(PUMPING[[#This Row],[BATCH]],2)="PR","PR",IF(LEFT(PUMPING[[#This Row],[BATCH]],2)="DT","DT","Others"))))</f>
        <v>MR</v>
      </c>
    </row>
    <row r="604" spans="1:13" x14ac:dyDescent="0.25">
      <c r="A604">
        <v>1</v>
      </c>
      <c r="B604" s="1">
        <v>42198</v>
      </c>
      <c r="C604" t="s">
        <v>20</v>
      </c>
      <c r="D604" t="s">
        <v>395</v>
      </c>
      <c r="E604">
        <v>31</v>
      </c>
      <c r="F604">
        <v>450</v>
      </c>
      <c r="H604" t="str">
        <f t="shared" si="18"/>
        <v>A2</v>
      </c>
      <c r="I604" t="s">
        <v>143</v>
      </c>
      <c r="J604" s="32">
        <f t="shared" si="17"/>
        <v>7</v>
      </c>
      <c r="K604" s="32">
        <f>IF(PUMPING[[#This Row],[MONTH]]&gt;3,YEAR(PUMPING[[#This Row],[DATE]]),YEAR(PUMPING[[#This Row],[DATE]])-1)</f>
        <v>2015</v>
      </c>
      <c r="L604" s="32" t="str">
        <f>IF(PUMPING[[#This Row],[MONTH]]&lt;4,"Q4",IF(PUMPING[[#This Row],[MONTH]]&lt;7,"Q1",IF(PUMPING[[#This Row],[MONTH]]&lt;10,"Q2",IF(PUMPING[[#This Row],[MONTH]]&lt;13,"Q3","Q4"))))</f>
        <v>Q2</v>
      </c>
      <c r="M604" s="32" t="str">
        <f>IF(PUMPING[[#This Row],[PRODUCT]]="I/F","I/F",IF(LEFT(PUMPING[[#This Row],[BATCH]],2)="MR","MR",IF(LEFT(PUMPING[[#This Row],[BATCH]],2)="PR","PR",IF(LEFT(PUMPING[[#This Row],[BATCH]],2)="DT","DT","Others"))))</f>
        <v>PR</v>
      </c>
    </row>
    <row r="605" spans="1:13" x14ac:dyDescent="0.25">
      <c r="A605">
        <v>2</v>
      </c>
      <c r="B605" s="1">
        <v>42198</v>
      </c>
      <c r="C605" t="s">
        <v>20</v>
      </c>
      <c r="D605" t="s">
        <v>396</v>
      </c>
      <c r="E605">
        <v>31</v>
      </c>
      <c r="F605">
        <v>1880</v>
      </c>
      <c r="H605" t="str">
        <f t="shared" si="18"/>
        <v>A2</v>
      </c>
      <c r="I605" t="s">
        <v>143</v>
      </c>
      <c r="J605" s="32">
        <f t="shared" si="17"/>
        <v>7</v>
      </c>
      <c r="K605" s="32">
        <f>IF(PUMPING[[#This Row],[MONTH]]&gt;3,YEAR(PUMPING[[#This Row],[DATE]]),YEAR(PUMPING[[#This Row],[DATE]])-1)</f>
        <v>2015</v>
      </c>
      <c r="L605" s="32" t="str">
        <f>IF(PUMPING[[#This Row],[MONTH]]&lt;4,"Q4",IF(PUMPING[[#This Row],[MONTH]]&lt;7,"Q1",IF(PUMPING[[#This Row],[MONTH]]&lt;10,"Q2",IF(PUMPING[[#This Row],[MONTH]]&lt;13,"Q3","Q4"))))</f>
        <v>Q2</v>
      </c>
      <c r="M605" s="32" t="str">
        <f>IF(PUMPING[[#This Row],[PRODUCT]]="I/F","I/F",IF(LEFT(PUMPING[[#This Row],[BATCH]],2)="MR","MR",IF(LEFT(PUMPING[[#This Row],[BATCH]],2)="PR","PR",IF(LEFT(PUMPING[[#This Row],[BATCH]],2)="DT","DT","Others"))))</f>
        <v>PR</v>
      </c>
    </row>
    <row r="606" spans="1:13" x14ac:dyDescent="0.25">
      <c r="A606">
        <v>1</v>
      </c>
      <c r="B606" s="1">
        <v>42199</v>
      </c>
      <c r="C606" t="s">
        <v>6</v>
      </c>
      <c r="D606" t="s">
        <v>394</v>
      </c>
      <c r="E606">
        <v>302</v>
      </c>
      <c r="F606">
        <v>2219</v>
      </c>
      <c r="H606" t="str">
        <f t="shared" si="18"/>
        <v>A2</v>
      </c>
      <c r="I606" t="s">
        <v>143</v>
      </c>
      <c r="J606" s="32">
        <f t="shared" si="17"/>
        <v>7</v>
      </c>
      <c r="K606" s="32">
        <f>IF(PUMPING[[#This Row],[MONTH]]&gt;3,YEAR(PUMPING[[#This Row],[DATE]]),YEAR(PUMPING[[#This Row],[DATE]])-1)</f>
        <v>2015</v>
      </c>
      <c r="L606" s="32" t="str">
        <f>IF(PUMPING[[#This Row],[MONTH]]&lt;4,"Q4",IF(PUMPING[[#This Row],[MONTH]]&lt;7,"Q1",IF(PUMPING[[#This Row],[MONTH]]&lt;10,"Q2",IF(PUMPING[[#This Row],[MONTH]]&lt;13,"Q3","Q4"))))</f>
        <v>Q2</v>
      </c>
      <c r="M606" s="32" t="str">
        <f>IF(PUMPING[[#This Row],[PRODUCT]]="I/F","I/F",IF(LEFT(PUMPING[[#This Row],[BATCH]],2)="MR","MR",IF(LEFT(PUMPING[[#This Row],[BATCH]],2)="PR","PR",IF(LEFT(PUMPING[[#This Row],[BATCH]],2)="DT","DT","Others"))))</f>
        <v>MR</v>
      </c>
    </row>
    <row r="607" spans="1:13" x14ac:dyDescent="0.25">
      <c r="A607">
        <v>1</v>
      </c>
      <c r="B607" s="1">
        <v>42199</v>
      </c>
      <c r="C607" t="s">
        <v>20</v>
      </c>
      <c r="D607" t="s">
        <v>396</v>
      </c>
      <c r="E607">
        <v>31</v>
      </c>
      <c r="F607">
        <v>7687</v>
      </c>
      <c r="H607" t="str">
        <f t="shared" si="18"/>
        <v>A2</v>
      </c>
      <c r="I607" t="s">
        <v>143</v>
      </c>
      <c r="J607" s="32">
        <f t="shared" si="17"/>
        <v>7</v>
      </c>
      <c r="K607" s="32">
        <f>IF(PUMPING[[#This Row],[MONTH]]&gt;3,YEAR(PUMPING[[#This Row],[DATE]]),YEAR(PUMPING[[#This Row],[DATE]])-1)</f>
        <v>2015</v>
      </c>
      <c r="L607" s="32" t="str">
        <f>IF(PUMPING[[#This Row],[MONTH]]&lt;4,"Q4",IF(PUMPING[[#This Row],[MONTH]]&lt;7,"Q1",IF(PUMPING[[#This Row],[MONTH]]&lt;10,"Q2",IF(PUMPING[[#This Row],[MONTH]]&lt;13,"Q3","Q4"))))</f>
        <v>Q2</v>
      </c>
      <c r="M607" s="32" t="str">
        <f>IF(PUMPING[[#This Row],[PRODUCT]]="I/F","I/F",IF(LEFT(PUMPING[[#This Row],[BATCH]],2)="MR","MR",IF(LEFT(PUMPING[[#This Row],[BATCH]],2)="PR","PR",IF(LEFT(PUMPING[[#This Row],[BATCH]],2)="DT","DT","Others"))))</f>
        <v>PR</v>
      </c>
    </row>
    <row r="608" spans="1:13" x14ac:dyDescent="0.25">
      <c r="A608">
        <v>1</v>
      </c>
      <c r="B608" s="1">
        <v>42200</v>
      </c>
      <c r="C608" t="s">
        <v>6</v>
      </c>
      <c r="D608" t="s">
        <v>394</v>
      </c>
      <c r="E608">
        <v>302</v>
      </c>
      <c r="F608">
        <v>98</v>
      </c>
      <c r="H608" t="str">
        <f t="shared" si="18"/>
        <v>A2</v>
      </c>
      <c r="I608" t="s">
        <v>143</v>
      </c>
      <c r="J608" s="32">
        <f t="shared" si="17"/>
        <v>7</v>
      </c>
      <c r="K608" s="32">
        <f>IF(PUMPING[[#This Row],[MONTH]]&gt;3,YEAR(PUMPING[[#This Row],[DATE]]),YEAR(PUMPING[[#This Row],[DATE]])-1)</f>
        <v>2015</v>
      </c>
      <c r="L608" s="32" t="str">
        <f>IF(PUMPING[[#This Row],[MONTH]]&lt;4,"Q4",IF(PUMPING[[#This Row],[MONTH]]&lt;7,"Q1",IF(PUMPING[[#This Row],[MONTH]]&lt;10,"Q2",IF(PUMPING[[#This Row],[MONTH]]&lt;13,"Q3","Q4"))))</f>
        <v>Q2</v>
      </c>
      <c r="M608" s="32" t="str">
        <f>IF(PUMPING[[#This Row],[PRODUCT]]="I/F","I/F",IF(LEFT(PUMPING[[#This Row],[BATCH]],2)="MR","MR",IF(LEFT(PUMPING[[#This Row],[BATCH]],2)="PR","PR",IF(LEFT(PUMPING[[#This Row],[BATCH]],2)="DT","DT","Others"))))</f>
        <v>MR</v>
      </c>
    </row>
    <row r="609" spans="1:13" x14ac:dyDescent="0.25">
      <c r="A609">
        <v>2</v>
      </c>
      <c r="B609" s="1">
        <v>42200</v>
      </c>
      <c r="C609" t="s">
        <v>6</v>
      </c>
      <c r="D609" t="s">
        <v>397</v>
      </c>
      <c r="E609">
        <v>304</v>
      </c>
      <c r="F609">
        <v>6628</v>
      </c>
      <c r="H609" t="str">
        <f t="shared" si="18"/>
        <v>A2</v>
      </c>
      <c r="I609" t="s">
        <v>143</v>
      </c>
      <c r="J609" s="32">
        <f t="shared" si="17"/>
        <v>7</v>
      </c>
      <c r="K609" s="32">
        <f>IF(PUMPING[[#This Row],[MONTH]]&gt;3,YEAR(PUMPING[[#This Row],[DATE]]),YEAR(PUMPING[[#This Row],[DATE]])-1)</f>
        <v>2015</v>
      </c>
      <c r="L609" s="32" t="str">
        <f>IF(PUMPING[[#This Row],[MONTH]]&lt;4,"Q4",IF(PUMPING[[#This Row],[MONTH]]&lt;7,"Q1",IF(PUMPING[[#This Row],[MONTH]]&lt;10,"Q2",IF(PUMPING[[#This Row],[MONTH]]&lt;13,"Q3","Q4"))))</f>
        <v>Q2</v>
      </c>
      <c r="M609" s="32" t="str">
        <f>IF(PUMPING[[#This Row],[PRODUCT]]="I/F","I/F",IF(LEFT(PUMPING[[#This Row],[BATCH]],2)="MR","MR",IF(LEFT(PUMPING[[#This Row],[BATCH]],2)="PR","PR",IF(LEFT(PUMPING[[#This Row],[BATCH]],2)="DT","DT","Others"))))</f>
        <v>MR</v>
      </c>
    </row>
    <row r="610" spans="1:13" x14ac:dyDescent="0.25">
      <c r="A610">
        <v>3</v>
      </c>
      <c r="B610" s="1">
        <v>42200</v>
      </c>
      <c r="C610" t="s">
        <v>6</v>
      </c>
      <c r="D610" t="s">
        <v>398</v>
      </c>
      <c r="E610">
        <v>402</v>
      </c>
      <c r="F610">
        <v>501</v>
      </c>
      <c r="H610" t="str">
        <f t="shared" si="18"/>
        <v>0S</v>
      </c>
      <c r="I610" t="s">
        <v>146</v>
      </c>
      <c r="J610" s="32">
        <f t="shared" si="17"/>
        <v>7</v>
      </c>
      <c r="K610" s="32">
        <f>IF(PUMPING[[#This Row],[MONTH]]&gt;3,YEAR(PUMPING[[#This Row],[DATE]]),YEAR(PUMPING[[#This Row],[DATE]])-1)</f>
        <v>2015</v>
      </c>
      <c r="L610" s="32" t="str">
        <f>IF(PUMPING[[#This Row],[MONTH]]&lt;4,"Q4",IF(PUMPING[[#This Row],[MONTH]]&lt;7,"Q1",IF(PUMPING[[#This Row],[MONTH]]&lt;10,"Q2",IF(PUMPING[[#This Row],[MONTH]]&lt;13,"Q3","Q4"))))</f>
        <v>Q2</v>
      </c>
      <c r="M610" s="32" t="str">
        <f>IF(PUMPING[[#This Row],[PRODUCT]]="I/F","I/F",IF(LEFT(PUMPING[[#This Row],[BATCH]],2)="MR","MR",IF(LEFT(PUMPING[[#This Row],[BATCH]],2)="PR","PR",IF(LEFT(PUMPING[[#This Row],[BATCH]],2)="DT","DT","Others"))))</f>
        <v>MR</v>
      </c>
    </row>
    <row r="611" spans="1:13" x14ac:dyDescent="0.25">
      <c r="A611">
        <v>4</v>
      </c>
      <c r="B611" s="1">
        <v>42200</v>
      </c>
      <c r="C611" t="s">
        <v>6</v>
      </c>
      <c r="D611" t="s">
        <v>399</v>
      </c>
      <c r="E611">
        <v>123</v>
      </c>
      <c r="F611">
        <v>881</v>
      </c>
      <c r="H611" t="str">
        <f t="shared" si="18"/>
        <v>PN</v>
      </c>
      <c r="I611" t="s">
        <v>149</v>
      </c>
      <c r="J611" s="32">
        <f t="shared" si="17"/>
        <v>7</v>
      </c>
      <c r="K611" s="32">
        <f>IF(PUMPING[[#This Row],[MONTH]]&gt;3,YEAR(PUMPING[[#This Row],[DATE]]),YEAR(PUMPING[[#This Row],[DATE]])-1)</f>
        <v>2015</v>
      </c>
      <c r="L611" s="32" t="str">
        <f>IF(PUMPING[[#This Row],[MONTH]]&lt;4,"Q4",IF(PUMPING[[#This Row],[MONTH]]&lt;7,"Q1",IF(PUMPING[[#This Row],[MONTH]]&lt;10,"Q2",IF(PUMPING[[#This Row],[MONTH]]&lt;13,"Q3","Q4"))))</f>
        <v>Q2</v>
      </c>
      <c r="M611" s="32" t="str">
        <f>IF(PUMPING[[#This Row],[PRODUCT]]="I/F","I/F",IF(LEFT(PUMPING[[#This Row],[BATCH]],2)="MR","MR",IF(LEFT(PUMPING[[#This Row],[BATCH]],2)="PR","PR",IF(LEFT(PUMPING[[#This Row],[BATCH]],2)="DT","DT","Others"))))</f>
        <v>MR</v>
      </c>
    </row>
    <row r="612" spans="1:13" x14ac:dyDescent="0.25">
      <c r="A612">
        <v>1</v>
      </c>
      <c r="B612" s="1">
        <v>42200</v>
      </c>
      <c r="C612" t="s">
        <v>8</v>
      </c>
      <c r="D612" t="s">
        <v>391</v>
      </c>
      <c r="E612" t="s">
        <v>400</v>
      </c>
      <c r="F612">
        <v>2823</v>
      </c>
      <c r="H612" t="str">
        <f t="shared" si="18"/>
        <v>PN</v>
      </c>
      <c r="I612" t="s">
        <v>149</v>
      </c>
      <c r="J612" s="32">
        <f t="shared" si="17"/>
        <v>7</v>
      </c>
      <c r="K612" s="32">
        <f>IF(PUMPING[[#This Row],[MONTH]]&gt;3,YEAR(PUMPING[[#This Row],[DATE]]),YEAR(PUMPING[[#This Row],[DATE]])-1)</f>
        <v>2015</v>
      </c>
      <c r="L612" s="32" t="str">
        <f>IF(PUMPING[[#This Row],[MONTH]]&lt;4,"Q4",IF(PUMPING[[#This Row],[MONTH]]&lt;7,"Q1",IF(PUMPING[[#This Row],[MONTH]]&lt;10,"Q2",IF(PUMPING[[#This Row],[MONTH]]&lt;13,"Q3","Q4"))))</f>
        <v>Q2</v>
      </c>
      <c r="M612" s="32" t="str">
        <f>IF(PUMPING[[#This Row],[PRODUCT]]="I/F","I/F",IF(LEFT(PUMPING[[#This Row],[BATCH]],2)="MR","MR",IF(LEFT(PUMPING[[#This Row],[BATCH]],2)="PR","PR",IF(LEFT(PUMPING[[#This Row],[BATCH]],2)="DT","DT","Others"))))</f>
        <v>MR</v>
      </c>
    </row>
    <row r="613" spans="1:13" x14ac:dyDescent="0.25">
      <c r="A613">
        <v>2</v>
      </c>
      <c r="B613" s="1">
        <v>42200</v>
      </c>
      <c r="C613" t="s">
        <v>8</v>
      </c>
      <c r="D613" t="s">
        <v>401</v>
      </c>
      <c r="E613" t="s">
        <v>400</v>
      </c>
      <c r="F613">
        <v>221</v>
      </c>
      <c r="H613" t="str">
        <f t="shared" si="18"/>
        <v>I/</v>
      </c>
      <c r="I613" t="s">
        <v>204</v>
      </c>
      <c r="J613" s="32">
        <f t="shared" si="17"/>
        <v>7</v>
      </c>
      <c r="K613" s="32">
        <f>IF(PUMPING[[#This Row],[MONTH]]&gt;3,YEAR(PUMPING[[#This Row],[DATE]]),YEAR(PUMPING[[#This Row],[DATE]])-1)</f>
        <v>2015</v>
      </c>
      <c r="L613" s="32" t="str">
        <f>IF(PUMPING[[#This Row],[MONTH]]&lt;4,"Q4",IF(PUMPING[[#This Row],[MONTH]]&lt;7,"Q1",IF(PUMPING[[#This Row],[MONTH]]&lt;10,"Q2",IF(PUMPING[[#This Row],[MONTH]]&lt;13,"Q3","Q4"))))</f>
        <v>Q2</v>
      </c>
      <c r="M613" s="32" t="str">
        <f>IF(PUMPING[[#This Row],[PRODUCT]]="I/F","I/F",IF(LEFT(PUMPING[[#This Row],[BATCH]],2)="MR","MR",IF(LEFT(PUMPING[[#This Row],[BATCH]],2)="PR","PR",IF(LEFT(PUMPING[[#This Row],[BATCH]],2)="DT","DT","Others"))))</f>
        <v>I/F</v>
      </c>
    </row>
    <row r="614" spans="1:13" x14ac:dyDescent="0.25">
      <c r="A614">
        <v>3</v>
      </c>
      <c r="B614" s="1">
        <v>42200</v>
      </c>
      <c r="C614" t="s">
        <v>8</v>
      </c>
      <c r="D614" t="s">
        <v>402</v>
      </c>
      <c r="E614" t="s">
        <v>400</v>
      </c>
      <c r="F614">
        <v>696</v>
      </c>
      <c r="H614" t="str">
        <f t="shared" si="18"/>
        <v>0S</v>
      </c>
      <c r="I614" t="s">
        <v>146</v>
      </c>
      <c r="J614" s="32">
        <f t="shared" si="17"/>
        <v>7</v>
      </c>
      <c r="K614" s="32">
        <f>IF(PUMPING[[#This Row],[MONTH]]&gt;3,YEAR(PUMPING[[#This Row],[DATE]]),YEAR(PUMPING[[#This Row],[DATE]])-1)</f>
        <v>2015</v>
      </c>
      <c r="L614" s="32" t="str">
        <f>IF(PUMPING[[#This Row],[MONTH]]&lt;4,"Q4",IF(PUMPING[[#This Row],[MONTH]]&lt;7,"Q1",IF(PUMPING[[#This Row],[MONTH]]&lt;10,"Q2",IF(PUMPING[[#This Row],[MONTH]]&lt;13,"Q3","Q4"))))</f>
        <v>Q2</v>
      </c>
      <c r="M614" s="32" t="str">
        <f>IF(PUMPING[[#This Row],[PRODUCT]]="I/F","I/F",IF(LEFT(PUMPING[[#This Row],[BATCH]],2)="MR","MR",IF(LEFT(PUMPING[[#This Row],[BATCH]],2)="PR","PR",IF(LEFT(PUMPING[[#This Row],[BATCH]],2)="DT","DT","Others"))))</f>
        <v>MR</v>
      </c>
    </row>
    <row r="615" spans="1:13" x14ac:dyDescent="0.25">
      <c r="A615">
        <v>1</v>
      </c>
      <c r="B615" s="1">
        <v>42201</v>
      </c>
      <c r="C615" t="s">
        <v>6</v>
      </c>
      <c r="D615" t="s">
        <v>399</v>
      </c>
      <c r="E615">
        <v>123</v>
      </c>
      <c r="F615">
        <v>4123</v>
      </c>
      <c r="H615" t="str">
        <f t="shared" si="18"/>
        <v>PN</v>
      </c>
      <c r="I615" t="s">
        <v>149</v>
      </c>
      <c r="J615" s="32">
        <f t="shared" si="17"/>
        <v>7</v>
      </c>
      <c r="K615" s="32">
        <f>IF(PUMPING[[#This Row],[MONTH]]&gt;3,YEAR(PUMPING[[#This Row],[DATE]]),YEAR(PUMPING[[#This Row],[DATE]])-1)</f>
        <v>2015</v>
      </c>
      <c r="L615" s="32" t="str">
        <f>IF(PUMPING[[#This Row],[MONTH]]&lt;4,"Q4",IF(PUMPING[[#This Row],[MONTH]]&lt;7,"Q1",IF(PUMPING[[#This Row],[MONTH]]&lt;10,"Q2",IF(PUMPING[[#This Row],[MONTH]]&lt;13,"Q3","Q4"))))</f>
        <v>Q2</v>
      </c>
      <c r="M615" s="32" t="str">
        <f>IF(PUMPING[[#This Row],[PRODUCT]]="I/F","I/F",IF(LEFT(PUMPING[[#This Row],[BATCH]],2)="MR","MR",IF(LEFT(PUMPING[[#This Row],[BATCH]],2)="PR","PR",IF(LEFT(PUMPING[[#This Row],[BATCH]],2)="DT","DT","Others"))))</f>
        <v>MR</v>
      </c>
    </row>
    <row r="616" spans="1:13" x14ac:dyDescent="0.25">
      <c r="A616">
        <v>2</v>
      </c>
      <c r="B616" s="1">
        <v>42201</v>
      </c>
      <c r="C616" t="s">
        <v>6</v>
      </c>
      <c r="D616" t="s">
        <v>403</v>
      </c>
      <c r="E616">
        <v>118</v>
      </c>
      <c r="F616">
        <v>4445</v>
      </c>
      <c r="H616" t="str">
        <f t="shared" si="18"/>
        <v>PX</v>
      </c>
      <c r="I616" t="s">
        <v>171</v>
      </c>
      <c r="J616" s="32">
        <f t="shared" si="17"/>
        <v>7</v>
      </c>
      <c r="K616" s="32">
        <f>IF(PUMPING[[#This Row],[MONTH]]&gt;3,YEAR(PUMPING[[#This Row],[DATE]]),YEAR(PUMPING[[#This Row],[DATE]])-1)</f>
        <v>2015</v>
      </c>
      <c r="L616" s="32" t="str">
        <f>IF(PUMPING[[#This Row],[MONTH]]&lt;4,"Q4",IF(PUMPING[[#This Row],[MONTH]]&lt;7,"Q1",IF(PUMPING[[#This Row],[MONTH]]&lt;10,"Q2",IF(PUMPING[[#This Row],[MONTH]]&lt;13,"Q3","Q4"))))</f>
        <v>Q2</v>
      </c>
      <c r="M616" s="32" t="str">
        <f>IF(PUMPING[[#This Row],[PRODUCT]]="I/F","I/F",IF(LEFT(PUMPING[[#This Row],[BATCH]],2)="MR","MR",IF(LEFT(PUMPING[[#This Row],[BATCH]],2)="PR","PR",IF(LEFT(PUMPING[[#This Row],[BATCH]],2)="DT","DT","Others"))))</f>
        <v>MR</v>
      </c>
    </row>
    <row r="617" spans="1:13" x14ac:dyDescent="0.25">
      <c r="A617">
        <v>3</v>
      </c>
      <c r="B617" s="1">
        <v>42201</v>
      </c>
      <c r="C617" t="s">
        <v>6</v>
      </c>
      <c r="D617" t="s">
        <v>404</v>
      </c>
      <c r="E617">
        <v>101</v>
      </c>
      <c r="F617">
        <v>3536</v>
      </c>
      <c r="H617" t="str">
        <f t="shared" si="18"/>
        <v>PN</v>
      </c>
      <c r="I617" t="s">
        <v>149</v>
      </c>
      <c r="J617" s="32">
        <f t="shared" si="17"/>
        <v>7</v>
      </c>
      <c r="K617" s="32">
        <f>IF(PUMPING[[#This Row],[MONTH]]&gt;3,YEAR(PUMPING[[#This Row],[DATE]]),YEAR(PUMPING[[#This Row],[DATE]])-1)</f>
        <v>2015</v>
      </c>
      <c r="L617" s="32" t="str">
        <f>IF(PUMPING[[#This Row],[MONTH]]&lt;4,"Q4",IF(PUMPING[[#This Row],[MONTH]]&lt;7,"Q1",IF(PUMPING[[#This Row],[MONTH]]&lt;10,"Q2",IF(PUMPING[[#This Row],[MONTH]]&lt;13,"Q3","Q4"))))</f>
        <v>Q2</v>
      </c>
      <c r="M617" s="32" t="str">
        <f>IF(PUMPING[[#This Row],[PRODUCT]]="I/F","I/F",IF(LEFT(PUMPING[[#This Row],[BATCH]],2)="MR","MR",IF(LEFT(PUMPING[[#This Row],[BATCH]],2)="PR","PR",IF(LEFT(PUMPING[[#This Row],[BATCH]],2)="DT","DT","Others"))))</f>
        <v>MR</v>
      </c>
    </row>
    <row r="618" spans="1:13" x14ac:dyDescent="0.25">
      <c r="A618">
        <v>1</v>
      </c>
      <c r="B618" s="1">
        <v>42201</v>
      </c>
      <c r="C618" t="s">
        <v>8</v>
      </c>
      <c r="D618" t="s">
        <v>392</v>
      </c>
      <c r="E618" t="s">
        <v>10</v>
      </c>
      <c r="F618">
        <v>1218</v>
      </c>
      <c r="H618" t="str">
        <f t="shared" si="18"/>
        <v>OS</v>
      </c>
      <c r="I618" t="s">
        <v>146</v>
      </c>
      <c r="J618" s="32">
        <f t="shared" si="17"/>
        <v>7</v>
      </c>
      <c r="K618" s="32">
        <f>IF(PUMPING[[#This Row],[MONTH]]&gt;3,YEAR(PUMPING[[#This Row],[DATE]]),YEAR(PUMPING[[#This Row],[DATE]])-1)</f>
        <v>2015</v>
      </c>
      <c r="L618" s="32" t="str">
        <f>IF(PUMPING[[#This Row],[MONTH]]&lt;4,"Q4",IF(PUMPING[[#This Row],[MONTH]]&lt;7,"Q1",IF(PUMPING[[#This Row],[MONTH]]&lt;10,"Q2",IF(PUMPING[[#This Row],[MONTH]]&lt;13,"Q3","Q4"))))</f>
        <v>Q2</v>
      </c>
      <c r="M618" s="32" t="str">
        <f>IF(PUMPING[[#This Row],[PRODUCT]]="I/F","I/F",IF(LEFT(PUMPING[[#This Row],[BATCH]],2)="MR","MR",IF(LEFT(PUMPING[[#This Row],[BATCH]],2)="PR","PR",IF(LEFT(PUMPING[[#This Row],[BATCH]],2)="DT","DT","Others"))))</f>
        <v>MR</v>
      </c>
    </row>
    <row r="619" spans="1:13" x14ac:dyDescent="0.25">
      <c r="A619">
        <v>2</v>
      </c>
      <c r="B619" s="1">
        <v>42201</v>
      </c>
      <c r="C619" t="s">
        <v>8</v>
      </c>
      <c r="D619" t="s">
        <v>352</v>
      </c>
      <c r="E619" t="s">
        <v>113</v>
      </c>
      <c r="F619">
        <v>409</v>
      </c>
      <c r="H619" t="str">
        <f t="shared" si="18"/>
        <v>PN</v>
      </c>
      <c r="I619" t="s">
        <v>149</v>
      </c>
      <c r="J619" s="32">
        <f t="shared" si="17"/>
        <v>7</v>
      </c>
      <c r="K619" s="32">
        <f>IF(PUMPING[[#This Row],[MONTH]]&gt;3,YEAR(PUMPING[[#This Row],[DATE]]),YEAR(PUMPING[[#This Row],[DATE]])-1)</f>
        <v>2015</v>
      </c>
      <c r="L619" s="32" t="str">
        <f>IF(PUMPING[[#This Row],[MONTH]]&lt;4,"Q4",IF(PUMPING[[#This Row],[MONTH]]&lt;7,"Q1",IF(PUMPING[[#This Row],[MONTH]]&lt;10,"Q2",IF(PUMPING[[#This Row],[MONTH]]&lt;13,"Q3","Q4"))))</f>
        <v>Q2</v>
      </c>
      <c r="M619" s="32" t="str">
        <f>IF(PUMPING[[#This Row],[PRODUCT]]="I/F","I/F",IF(LEFT(PUMPING[[#This Row],[BATCH]],2)="MR","MR",IF(LEFT(PUMPING[[#This Row],[BATCH]],2)="PR","PR",IF(LEFT(PUMPING[[#This Row],[BATCH]],2)="DT","DT","Others"))))</f>
        <v>MR</v>
      </c>
    </row>
    <row r="620" spans="1:13" x14ac:dyDescent="0.25">
      <c r="A620">
        <v>3</v>
      </c>
      <c r="B620" s="1">
        <v>42201</v>
      </c>
      <c r="C620" t="s">
        <v>8</v>
      </c>
      <c r="D620" t="s">
        <v>367</v>
      </c>
      <c r="E620" t="s">
        <v>113</v>
      </c>
      <c r="F620">
        <v>1321</v>
      </c>
      <c r="H620" t="str">
        <f t="shared" si="18"/>
        <v>PN</v>
      </c>
      <c r="I620" t="s">
        <v>149</v>
      </c>
      <c r="J620" s="32">
        <f t="shared" si="17"/>
        <v>7</v>
      </c>
      <c r="K620" s="32">
        <f>IF(PUMPING[[#This Row],[MONTH]]&gt;3,YEAR(PUMPING[[#This Row],[DATE]]),YEAR(PUMPING[[#This Row],[DATE]])-1)</f>
        <v>2015</v>
      </c>
      <c r="L620" s="32" t="str">
        <f>IF(PUMPING[[#This Row],[MONTH]]&lt;4,"Q4",IF(PUMPING[[#This Row],[MONTH]]&lt;7,"Q1",IF(PUMPING[[#This Row],[MONTH]]&lt;10,"Q2",IF(PUMPING[[#This Row],[MONTH]]&lt;13,"Q3","Q4"))))</f>
        <v>Q2</v>
      </c>
      <c r="M620" s="32" t="str">
        <f>IF(PUMPING[[#This Row],[PRODUCT]]="I/F","I/F",IF(LEFT(PUMPING[[#This Row],[BATCH]],2)="MR","MR",IF(LEFT(PUMPING[[#This Row],[BATCH]],2)="PR","PR",IF(LEFT(PUMPING[[#This Row],[BATCH]],2)="DT","DT","Others"))))</f>
        <v>MR</v>
      </c>
    </row>
    <row r="621" spans="1:13" x14ac:dyDescent="0.25">
      <c r="A621">
        <v>1</v>
      </c>
      <c r="B621" s="1">
        <v>42202</v>
      </c>
      <c r="C621" t="s">
        <v>6</v>
      </c>
      <c r="D621" t="s">
        <v>404</v>
      </c>
      <c r="E621">
        <v>101</v>
      </c>
      <c r="F621">
        <v>2471</v>
      </c>
      <c r="H621" t="str">
        <f t="shared" si="18"/>
        <v>PN</v>
      </c>
      <c r="I621" t="s">
        <v>149</v>
      </c>
      <c r="J621" s="32">
        <f t="shared" si="17"/>
        <v>7</v>
      </c>
      <c r="K621" s="32">
        <f>IF(PUMPING[[#This Row],[MONTH]]&gt;3,YEAR(PUMPING[[#This Row],[DATE]]),YEAR(PUMPING[[#This Row],[DATE]])-1)</f>
        <v>2015</v>
      </c>
      <c r="L621" s="32" t="str">
        <f>IF(PUMPING[[#This Row],[MONTH]]&lt;4,"Q4",IF(PUMPING[[#This Row],[MONTH]]&lt;7,"Q1",IF(PUMPING[[#This Row],[MONTH]]&lt;10,"Q2",IF(PUMPING[[#This Row],[MONTH]]&lt;13,"Q3","Q4"))))</f>
        <v>Q2</v>
      </c>
      <c r="M621" s="32" t="str">
        <f>IF(PUMPING[[#This Row],[PRODUCT]]="I/F","I/F",IF(LEFT(PUMPING[[#This Row],[BATCH]],2)="MR","MR",IF(LEFT(PUMPING[[#This Row],[BATCH]],2)="PR","PR",IF(LEFT(PUMPING[[#This Row],[BATCH]],2)="DT","DT","Others"))))</f>
        <v>MR</v>
      </c>
    </row>
    <row r="622" spans="1:13" x14ac:dyDescent="0.25">
      <c r="A622">
        <v>2</v>
      </c>
      <c r="B622" s="1">
        <v>42202</v>
      </c>
      <c r="C622" t="s">
        <v>6</v>
      </c>
      <c r="D622" t="s">
        <v>405</v>
      </c>
      <c r="E622">
        <v>351</v>
      </c>
      <c r="F622">
        <v>305</v>
      </c>
      <c r="H622" t="str">
        <f t="shared" si="18"/>
        <v>PC</v>
      </c>
      <c r="I622" t="s">
        <v>146</v>
      </c>
      <c r="J622" s="32">
        <f t="shared" si="17"/>
        <v>7</v>
      </c>
      <c r="K622" s="32">
        <f>IF(PUMPING[[#This Row],[MONTH]]&gt;3,YEAR(PUMPING[[#This Row],[DATE]]),YEAR(PUMPING[[#This Row],[DATE]])-1)</f>
        <v>2015</v>
      </c>
      <c r="L622" s="32" t="str">
        <f>IF(PUMPING[[#This Row],[MONTH]]&lt;4,"Q4",IF(PUMPING[[#This Row],[MONTH]]&lt;7,"Q1",IF(PUMPING[[#This Row],[MONTH]]&lt;10,"Q2",IF(PUMPING[[#This Row],[MONTH]]&lt;13,"Q3","Q4"))))</f>
        <v>Q2</v>
      </c>
      <c r="M622" s="32" t="str">
        <f>IF(PUMPING[[#This Row],[PRODUCT]]="I/F","I/F",IF(LEFT(PUMPING[[#This Row],[BATCH]],2)="MR","MR",IF(LEFT(PUMPING[[#This Row],[BATCH]],2)="PR","PR",IF(LEFT(PUMPING[[#This Row],[BATCH]],2)="DT","DT","Others"))))</f>
        <v>MR</v>
      </c>
    </row>
    <row r="623" spans="1:13" x14ac:dyDescent="0.25">
      <c r="A623">
        <v>3</v>
      </c>
      <c r="B623" s="1">
        <v>42202</v>
      </c>
      <c r="C623" t="s">
        <v>6</v>
      </c>
      <c r="D623" t="s">
        <v>406</v>
      </c>
      <c r="E623">
        <v>513</v>
      </c>
      <c r="F623">
        <v>7914</v>
      </c>
      <c r="H623" t="str">
        <f t="shared" si="18"/>
        <v>4H</v>
      </c>
      <c r="I623" t="s">
        <v>1530</v>
      </c>
      <c r="J623" s="32">
        <f t="shared" si="17"/>
        <v>7</v>
      </c>
      <c r="K623" s="32">
        <f>IF(PUMPING[[#This Row],[MONTH]]&gt;3,YEAR(PUMPING[[#This Row],[DATE]]),YEAR(PUMPING[[#This Row],[DATE]])-1)</f>
        <v>2015</v>
      </c>
      <c r="L623" s="32" t="str">
        <f>IF(PUMPING[[#This Row],[MONTH]]&lt;4,"Q4",IF(PUMPING[[#This Row],[MONTH]]&lt;7,"Q1",IF(PUMPING[[#This Row],[MONTH]]&lt;10,"Q2",IF(PUMPING[[#This Row],[MONTH]]&lt;13,"Q3","Q4"))))</f>
        <v>Q2</v>
      </c>
      <c r="M623" s="32" t="str">
        <f>IF(PUMPING[[#This Row],[PRODUCT]]="I/F","I/F",IF(LEFT(PUMPING[[#This Row],[BATCH]],2)="MR","MR",IF(LEFT(PUMPING[[#This Row],[BATCH]],2)="PR","PR",IF(LEFT(PUMPING[[#This Row],[BATCH]],2)="DT","DT","Others"))))</f>
        <v>MR</v>
      </c>
    </row>
    <row r="624" spans="1:13" x14ac:dyDescent="0.25">
      <c r="A624">
        <v>1</v>
      </c>
      <c r="B624" s="1">
        <v>42202</v>
      </c>
      <c r="C624" t="s">
        <v>8</v>
      </c>
      <c r="D624" t="s">
        <v>367</v>
      </c>
      <c r="E624" t="s">
        <v>113</v>
      </c>
      <c r="F624">
        <v>1657</v>
      </c>
      <c r="H624" t="str">
        <f t="shared" si="18"/>
        <v>PN</v>
      </c>
      <c r="I624" t="s">
        <v>149</v>
      </c>
      <c r="J624" s="32">
        <f t="shared" si="17"/>
        <v>7</v>
      </c>
      <c r="K624" s="32">
        <f>IF(PUMPING[[#This Row],[MONTH]]&gt;3,YEAR(PUMPING[[#This Row],[DATE]]),YEAR(PUMPING[[#This Row],[DATE]])-1)</f>
        <v>2015</v>
      </c>
      <c r="L624" s="32" t="str">
        <f>IF(PUMPING[[#This Row],[MONTH]]&lt;4,"Q4",IF(PUMPING[[#This Row],[MONTH]]&lt;7,"Q1",IF(PUMPING[[#This Row],[MONTH]]&lt;10,"Q2",IF(PUMPING[[#This Row],[MONTH]]&lt;13,"Q3","Q4"))))</f>
        <v>Q2</v>
      </c>
      <c r="M624" s="32" t="str">
        <f>IF(PUMPING[[#This Row],[PRODUCT]]="I/F","I/F",IF(LEFT(PUMPING[[#This Row],[BATCH]],2)="MR","MR",IF(LEFT(PUMPING[[#This Row],[BATCH]],2)="PR","PR",IF(LEFT(PUMPING[[#This Row],[BATCH]],2)="DT","DT","Others"))))</f>
        <v>MR</v>
      </c>
    </row>
    <row r="625" spans="1:13" x14ac:dyDescent="0.25">
      <c r="A625">
        <v>2</v>
      </c>
      <c r="B625" s="1">
        <v>42202</v>
      </c>
      <c r="C625" t="s">
        <v>8</v>
      </c>
      <c r="D625" t="s">
        <v>381</v>
      </c>
      <c r="E625" t="s">
        <v>113</v>
      </c>
      <c r="F625">
        <v>499</v>
      </c>
      <c r="H625" t="str">
        <f t="shared" si="18"/>
        <v>PN</v>
      </c>
      <c r="I625" t="s">
        <v>149</v>
      </c>
      <c r="J625" s="32">
        <f t="shared" si="17"/>
        <v>7</v>
      </c>
      <c r="K625" s="32">
        <f>IF(PUMPING[[#This Row],[MONTH]]&gt;3,YEAR(PUMPING[[#This Row],[DATE]]),YEAR(PUMPING[[#This Row],[DATE]])-1)</f>
        <v>2015</v>
      </c>
      <c r="L625" s="32" t="str">
        <f>IF(PUMPING[[#This Row],[MONTH]]&lt;4,"Q4",IF(PUMPING[[#This Row],[MONTH]]&lt;7,"Q1",IF(PUMPING[[#This Row],[MONTH]]&lt;10,"Q2",IF(PUMPING[[#This Row],[MONTH]]&lt;13,"Q3","Q4"))))</f>
        <v>Q2</v>
      </c>
      <c r="M625" s="32" t="str">
        <f>IF(PUMPING[[#This Row],[PRODUCT]]="I/F","I/F",IF(LEFT(PUMPING[[#This Row],[BATCH]],2)="MR","MR",IF(LEFT(PUMPING[[#This Row],[BATCH]],2)="PR","PR",IF(LEFT(PUMPING[[#This Row],[BATCH]],2)="DT","DT","Others"))))</f>
        <v>MR</v>
      </c>
    </row>
    <row r="626" spans="1:13" x14ac:dyDescent="0.25">
      <c r="A626">
        <v>3</v>
      </c>
      <c r="B626" s="1">
        <v>42202</v>
      </c>
      <c r="C626" t="s">
        <v>8</v>
      </c>
      <c r="D626" t="s">
        <v>391</v>
      </c>
      <c r="E626" t="s">
        <v>113</v>
      </c>
      <c r="F626">
        <v>520</v>
      </c>
      <c r="H626" t="str">
        <f t="shared" si="18"/>
        <v>PN</v>
      </c>
      <c r="I626" t="s">
        <v>149</v>
      </c>
      <c r="J626" s="32">
        <f t="shared" si="17"/>
        <v>7</v>
      </c>
      <c r="K626" s="32">
        <f>IF(PUMPING[[#This Row],[MONTH]]&gt;3,YEAR(PUMPING[[#This Row],[DATE]]),YEAR(PUMPING[[#This Row],[DATE]])-1)</f>
        <v>2015</v>
      </c>
      <c r="L626" s="32" t="str">
        <f>IF(PUMPING[[#This Row],[MONTH]]&lt;4,"Q4",IF(PUMPING[[#This Row],[MONTH]]&lt;7,"Q1",IF(PUMPING[[#This Row],[MONTH]]&lt;10,"Q2",IF(PUMPING[[#This Row],[MONTH]]&lt;13,"Q3","Q4"))))</f>
        <v>Q2</v>
      </c>
      <c r="M626" s="32" t="str">
        <f>IF(PUMPING[[#This Row],[PRODUCT]]="I/F","I/F",IF(LEFT(PUMPING[[#This Row],[BATCH]],2)="MR","MR",IF(LEFT(PUMPING[[#This Row],[BATCH]],2)="PR","PR",IF(LEFT(PUMPING[[#This Row],[BATCH]],2)="DT","DT","Others"))))</f>
        <v>MR</v>
      </c>
    </row>
    <row r="627" spans="1:13" x14ac:dyDescent="0.25">
      <c r="A627">
        <v>4</v>
      </c>
      <c r="B627" s="1">
        <v>42202</v>
      </c>
      <c r="C627" t="s">
        <v>8</v>
      </c>
      <c r="D627" t="s">
        <v>399</v>
      </c>
      <c r="E627" t="s">
        <v>10</v>
      </c>
      <c r="F627">
        <v>2102</v>
      </c>
      <c r="H627" t="str">
        <f t="shared" si="18"/>
        <v>PN</v>
      </c>
      <c r="I627" t="s">
        <v>149</v>
      </c>
      <c r="J627" s="32">
        <f t="shared" si="17"/>
        <v>7</v>
      </c>
      <c r="K627" s="32">
        <f>IF(PUMPING[[#This Row],[MONTH]]&gt;3,YEAR(PUMPING[[#This Row],[DATE]]),YEAR(PUMPING[[#This Row],[DATE]])-1)</f>
        <v>2015</v>
      </c>
      <c r="L627" s="32" t="str">
        <f>IF(PUMPING[[#This Row],[MONTH]]&lt;4,"Q4",IF(PUMPING[[#This Row],[MONTH]]&lt;7,"Q1",IF(PUMPING[[#This Row],[MONTH]]&lt;10,"Q2",IF(PUMPING[[#This Row],[MONTH]]&lt;13,"Q3","Q4"))))</f>
        <v>Q2</v>
      </c>
      <c r="M627" s="32" t="str">
        <f>IF(PUMPING[[#This Row],[PRODUCT]]="I/F","I/F",IF(LEFT(PUMPING[[#This Row],[BATCH]],2)="MR","MR",IF(LEFT(PUMPING[[#This Row],[BATCH]],2)="PR","PR",IF(LEFT(PUMPING[[#This Row],[BATCH]],2)="DT","DT","Others"))))</f>
        <v>MR</v>
      </c>
    </row>
    <row r="628" spans="1:13" x14ac:dyDescent="0.25">
      <c r="A628">
        <v>5</v>
      </c>
      <c r="B628" s="1">
        <v>42202</v>
      </c>
      <c r="C628" t="s">
        <v>8</v>
      </c>
      <c r="D628" t="s">
        <v>403</v>
      </c>
      <c r="E628" t="s">
        <v>10</v>
      </c>
      <c r="F628">
        <v>676</v>
      </c>
      <c r="H628" t="str">
        <f t="shared" si="18"/>
        <v>PX</v>
      </c>
      <c r="I628" t="s">
        <v>171</v>
      </c>
      <c r="J628" s="32">
        <f t="shared" si="17"/>
        <v>7</v>
      </c>
      <c r="K628" s="32">
        <f>IF(PUMPING[[#This Row],[MONTH]]&gt;3,YEAR(PUMPING[[#This Row],[DATE]]),YEAR(PUMPING[[#This Row],[DATE]])-1)</f>
        <v>2015</v>
      </c>
      <c r="L628" s="32" t="str">
        <f>IF(PUMPING[[#This Row],[MONTH]]&lt;4,"Q4",IF(PUMPING[[#This Row],[MONTH]]&lt;7,"Q1",IF(PUMPING[[#This Row],[MONTH]]&lt;10,"Q2",IF(PUMPING[[#This Row],[MONTH]]&lt;13,"Q3","Q4"))))</f>
        <v>Q2</v>
      </c>
      <c r="M628" s="32" t="str">
        <f>IF(PUMPING[[#This Row],[PRODUCT]]="I/F","I/F",IF(LEFT(PUMPING[[#This Row],[BATCH]],2)="MR","MR",IF(LEFT(PUMPING[[#This Row],[BATCH]],2)="PR","PR",IF(LEFT(PUMPING[[#This Row],[BATCH]],2)="DT","DT","Others"))))</f>
        <v>MR</v>
      </c>
    </row>
    <row r="629" spans="1:13" x14ac:dyDescent="0.25">
      <c r="A629">
        <v>1</v>
      </c>
      <c r="B629" s="1">
        <v>42203</v>
      </c>
      <c r="C629" t="s">
        <v>6</v>
      </c>
      <c r="D629" t="s">
        <v>406</v>
      </c>
      <c r="E629">
        <v>513</v>
      </c>
      <c r="F629">
        <v>2051</v>
      </c>
      <c r="H629" t="str">
        <f t="shared" si="18"/>
        <v>4H</v>
      </c>
      <c r="I629" t="s">
        <v>1530</v>
      </c>
      <c r="J629" s="32">
        <f t="shared" si="17"/>
        <v>7</v>
      </c>
      <c r="K629" s="32">
        <f>IF(PUMPING[[#This Row],[MONTH]]&gt;3,YEAR(PUMPING[[#This Row],[DATE]]),YEAR(PUMPING[[#This Row],[DATE]])-1)</f>
        <v>2015</v>
      </c>
      <c r="L629" s="32" t="str">
        <f>IF(PUMPING[[#This Row],[MONTH]]&lt;4,"Q4",IF(PUMPING[[#This Row],[MONTH]]&lt;7,"Q1",IF(PUMPING[[#This Row],[MONTH]]&lt;10,"Q2",IF(PUMPING[[#This Row],[MONTH]]&lt;13,"Q3","Q4"))))</f>
        <v>Q2</v>
      </c>
      <c r="M629" s="32" t="str">
        <f>IF(PUMPING[[#This Row],[PRODUCT]]="I/F","I/F",IF(LEFT(PUMPING[[#This Row],[BATCH]],2)="MR","MR",IF(LEFT(PUMPING[[#This Row],[BATCH]],2)="PR","PR",IF(LEFT(PUMPING[[#This Row],[BATCH]],2)="DT","DT","Others"))))</f>
        <v>MR</v>
      </c>
    </row>
    <row r="630" spans="1:13" x14ac:dyDescent="0.25">
      <c r="A630">
        <v>2</v>
      </c>
      <c r="B630" s="1">
        <v>42203</v>
      </c>
      <c r="C630" t="s">
        <v>6</v>
      </c>
      <c r="D630" t="s">
        <v>407</v>
      </c>
      <c r="E630">
        <v>505</v>
      </c>
      <c r="F630">
        <v>1704</v>
      </c>
      <c r="H630" t="str">
        <f t="shared" si="18"/>
        <v>4H</v>
      </c>
      <c r="I630" t="s">
        <v>1530</v>
      </c>
      <c r="J630" s="32">
        <f t="shared" si="17"/>
        <v>7</v>
      </c>
      <c r="K630" s="32">
        <f>IF(PUMPING[[#This Row],[MONTH]]&gt;3,YEAR(PUMPING[[#This Row],[DATE]]),YEAR(PUMPING[[#This Row],[DATE]])-1)</f>
        <v>2015</v>
      </c>
      <c r="L630" s="32" t="str">
        <f>IF(PUMPING[[#This Row],[MONTH]]&lt;4,"Q4",IF(PUMPING[[#This Row],[MONTH]]&lt;7,"Q1",IF(PUMPING[[#This Row],[MONTH]]&lt;10,"Q2",IF(PUMPING[[#This Row],[MONTH]]&lt;13,"Q3","Q4"))))</f>
        <v>Q2</v>
      </c>
      <c r="M630" s="32" t="str">
        <f>IF(PUMPING[[#This Row],[PRODUCT]]="I/F","I/F",IF(LEFT(PUMPING[[#This Row],[BATCH]],2)="MR","MR",IF(LEFT(PUMPING[[#This Row],[BATCH]],2)="PR","PR",IF(LEFT(PUMPING[[#This Row],[BATCH]],2)="DT","DT","Others"))))</f>
        <v>MR</v>
      </c>
    </row>
    <row r="631" spans="1:13" x14ac:dyDescent="0.25">
      <c r="A631">
        <v>1</v>
      </c>
      <c r="B631" s="1">
        <v>42203</v>
      </c>
      <c r="C631" t="s">
        <v>20</v>
      </c>
      <c r="D631" t="s">
        <v>408</v>
      </c>
      <c r="E631">
        <v>34</v>
      </c>
      <c r="F631">
        <v>450</v>
      </c>
      <c r="H631" t="str">
        <f t="shared" si="18"/>
        <v>A2</v>
      </c>
      <c r="I631" t="s">
        <v>143</v>
      </c>
      <c r="J631" s="32">
        <f t="shared" si="17"/>
        <v>7</v>
      </c>
      <c r="K631" s="32">
        <f>IF(PUMPING[[#This Row],[MONTH]]&gt;3,YEAR(PUMPING[[#This Row],[DATE]]),YEAR(PUMPING[[#This Row],[DATE]])-1)</f>
        <v>2015</v>
      </c>
      <c r="L631" s="32" t="str">
        <f>IF(PUMPING[[#This Row],[MONTH]]&lt;4,"Q4",IF(PUMPING[[#This Row],[MONTH]]&lt;7,"Q1",IF(PUMPING[[#This Row],[MONTH]]&lt;10,"Q2",IF(PUMPING[[#This Row],[MONTH]]&lt;13,"Q3","Q4"))))</f>
        <v>Q2</v>
      </c>
      <c r="M631" s="32" t="str">
        <f>IF(PUMPING[[#This Row],[PRODUCT]]="I/F","I/F",IF(LEFT(PUMPING[[#This Row],[BATCH]],2)="MR","MR",IF(LEFT(PUMPING[[#This Row],[BATCH]],2)="PR","PR",IF(LEFT(PUMPING[[#This Row],[BATCH]],2)="DT","DT","Others"))))</f>
        <v>PR</v>
      </c>
    </row>
    <row r="632" spans="1:13" x14ac:dyDescent="0.25">
      <c r="A632">
        <v>2</v>
      </c>
      <c r="B632" s="1">
        <v>42203</v>
      </c>
      <c r="C632" t="s">
        <v>20</v>
      </c>
      <c r="D632" t="s">
        <v>409</v>
      </c>
      <c r="E632">
        <v>34</v>
      </c>
      <c r="F632">
        <v>5542</v>
      </c>
      <c r="H632" t="str">
        <f t="shared" si="18"/>
        <v>A2</v>
      </c>
      <c r="I632" t="s">
        <v>143</v>
      </c>
      <c r="J632" s="32">
        <f t="shared" si="17"/>
        <v>7</v>
      </c>
      <c r="K632" s="32">
        <f>IF(PUMPING[[#This Row],[MONTH]]&gt;3,YEAR(PUMPING[[#This Row],[DATE]]),YEAR(PUMPING[[#This Row],[DATE]])-1)</f>
        <v>2015</v>
      </c>
      <c r="L632" s="32" t="str">
        <f>IF(PUMPING[[#This Row],[MONTH]]&lt;4,"Q4",IF(PUMPING[[#This Row],[MONTH]]&lt;7,"Q1",IF(PUMPING[[#This Row],[MONTH]]&lt;10,"Q2",IF(PUMPING[[#This Row],[MONTH]]&lt;13,"Q3","Q4"))))</f>
        <v>Q2</v>
      </c>
      <c r="M632" s="32" t="str">
        <f>IF(PUMPING[[#This Row],[PRODUCT]]="I/F","I/F",IF(LEFT(PUMPING[[#This Row],[BATCH]],2)="MR","MR",IF(LEFT(PUMPING[[#This Row],[BATCH]],2)="PR","PR",IF(LEFT(PUMPING[[#This Row],[BATCH]],2)="DT","DT","Others"))))</f>
        <v>PR</v>
      </c>
    </row>
    <row r="633" spans="1:13" x14ac:dyDescent="0.25">
      <c r="A633">
        <v>1</v>
      </c>
      <c r="B633" s="1">
        <v>42203</v>
      </c>
      <c r="C633" t="s">
        <v>8</v>
      </c>
      <c r="D633" t="s">
        <v>403</v>
      </c>
      <c r="E633" t="s">
        <v>10</v>
      </c>
      <c r="F633">
        <v>3580</v>
      </c>
      <c r="H633" t="str">
        <f t="shared" si="18"/>
        <v>PX</v>
      </c>
      <c r="I633" t="s">
        <v>171</v>
      </c>
      <c r="J633" s="32">
        <f t="shared" si="17"/>
        <v>7</v>
      </c>
      <c r="K633" s="32">
        <f>IF(PUMPING[[#This Row],[MONTH]]&gt;3,YEAR(PUMPING[[#This Row],[DATE]]),YEAR(PUMPING[[#This Row],[DATE]])-1)</f>
        <v>2015</v>
      </c>
      <c r="L633" s="32" t="str">
        <f>IF(PUMPING[[#This Row],[MONTH]]&lt;4,"Q4",IF(PUMPING[[#This Row],[MONTH]]&lt;7,"Q1",IF(PUMPING[[#This Row],[MONTH]]&lt;10,"Q2",IF(PUMPING[[#This Row],[MONTH]]&lt;13,"Q3","Q4"))))</f>
        <v>Q2</v>
      </c>
      <c r="M633" s="32" t="str">
        <f>IF(PUMPING[[#This Row],[PRODUCT]]="I/F","I/F",IF(LEFT(PUMPING[[#This Row],[BATCH]],2)="MR","MR",IF(LEFT(PUMPING[[#This Row],[BATCH]],2)="PR","PR",IF(LEFT(PUMPING[[#This Row],[BATCH]],2)="DT","DT","Others"))))</f>
        <v>MR</v>
      </c>
    </row>
    <row r="634" spans="1:13" x14ac:dyDescent="0.25">
      <c r="A634">
        <v>2</v>
      </c>
      <c r="B634" s="1">
        <v>42203</v>
      </c>
      <c r="C634" t="s">
        <v>8</v>
      </c>
      <c r="D634" t="s">
        <v>404</v>
      </c>
      <c r="E634" t="s">
        <v>10</v>
      </c>
      <c r="F634">
        <v>108</v>
      </c>
      <c r="H634" t="str">
        <f t="shared" si="18"/>
        <v>PN</v>
      </c>
      <c r="I634" t="s">
        <v>149</v>
      </c>
      <c r="J634" s="32">
        <f t="shared" ref="J634:J683" si="19">MONTH(B634)</f>
        <v>7</v>
      </c>
      <c r="K634" s="32">
        <f>IF(PUMPING[[#This Row],[MONTH]]&gt;3,YEAR(PUMPING[[#This Row],[DATE]]),YEAR(PUMPING[[#This Row],[DATE]])-1)</f>
        <v>2015</v>
      </c>
      <c r="L634" s="32" t="str">
        <f>IF(PUMPING[[#This Row],[MONTH]]&lt;4,"Q4",IF(PUMPING[[#This Row],[MONTH]]&lt;7,"Q1",IF(PUMPING[[#This Row],[MONTH]]&lt;10,"Q2",IF(PUMPING[[#This Row],[MONTH]]&lt;13,"Q3","Q4"))))</f>
        <v>Q2</v>
      </c>
      <c r="M634" s="32" t="str">
        <f>IF(PUMPING[[#This Row],[PRODUCT]]="I/F","I/F",IF(LEFT(PUMPING[[#This Row],[BATCH]],2)="MR","MR",IF(LEFT(PUMPING[[#This Row],[BATCH]],2)="PR","PR",IF(LEFT(PUMPING[[#This Row],[BATCH]],2)="DT","DT","Others"))))</f>
        <v>MR</v>
      </c>
    </row>
    <row r="635" spans="1:13" x14ac:dyDescent="0.25">
      <c r="A635">
        <v>1</v>
      </c>
      <c r="B635" s="1">
        <v>42204</v>
      </c>
      <c r="C635" t="s">
        <v>6</v>
      </c>
      <c r="D635" t="s">
        <v>407</v>
      </c>
      <c r="E635">
        <v>505</v>
      </c>
      <c r="F635">
        <v>3413</v>
      </c>
      <c r="H635" t="str">
        <f t="shared" si="18"/>
        <v>4H</v>
      </c>
      <c r="I635" t="s">
        <v>1530</v>
      </c>
      <c r="J635" s="32">
        <f t="shared" si="19"/>
        <v>7</v>
      </c>
      <c r="K635" s="32">
        <f>IF(PUMPING[[#This Row],[MONTH]]&gt;3,YEAR(PUMPING[[#This Row],[DATE]]),YEAR(PUMPING[[#This Row],[DATE]])-1)</f>
        <v>2015</v>
      </c>
      <c r="L635" s="32" t="str">
        <f>IF(PUMPING[[#This Row],[MONTH]]&lt;4,"Q4",IF(PUMPING[[#This Row],[MONTH]]&lt;7,"Q1",IF(PUMPING[[#This Row],[MONTH]]&lt;10,"Q2",IF(PUMPING[[#This Row],[MONTH]]&lt;13,"Q3","Q4"))))</f>
        <v>Q2</v>
      </c>
      <c r="M635" s="32" t="str">
        <f>IF(PUMPING[[#This Row],[PRODUCT]]="I/F","I/F",IF(LEFT(PUMPING[[#This Row],[BATCH]],2)="MR","MR",IF(LEFT(PUMPING[[#This Row],[BATCH]],2)="PR","PR",IF(LEFT(PUMPING[[#This Row],[BATCH]],2)="DT","DT","Others"))))</f>
        <v>MR</v>
      </c>
    </row>
    <row r="636" spans="1:13" x14ac:dyDescent="0.25">
      <c r="A636">
        <v>2</v>
      </c>
      <c r="B636" s="1">
        <v>42204</v>
      </c>
      <c r="C636" t="s">
        <v>6</v>
      </c>
      <c r="D636" t="s">
        <v>410</v>
      </c>
      <c r="E636">
        <v>507</v>
      </c>
      <c r="F636">
        <v>2763</v>
      </c>
      <c r="H636" t="str">
        <f t="shared" si="18"/>
        <v>4H</v>
      </c>
      <c r="I636" t="s">
        <v>1530</v>
      </c>
      <c r="J636" s="32">
        <f t="shared" si="19"/>
        <v>7</v>
      </c>
      <c r="K636" s="32">
        <f>IF(PUMPING[[#This Row],[MONTH]]&gt;3,YEAR(PUMPING[[#This Row],[DATE]]),YEAR(PUMPING[[#This Row],[DATE]])-1)</f>
        <v>2015</v>
      </c>
      <c r="L636" s="32" t="str">
        <f>IF(PUMPING[[#This Row],[MONTH]]&lt;4,"Q4",IF(PUMPING[[#This Row],[MONTH]]&lt;7,"Q1",IF(PUMPING[[#This Row],[MONTH]]&lt;10,"Q2",IF(PUMPING[[#This Row],[MONTH]]&lt;13,"Q3","Q4"))))</f>
        <v>Q2</v>
      </c>
      <c r="M636" s="32" t="str">
        <f>IF(PUMPING[[#This Row],[PRODUCT]]="I/F","I/F",IF(LEFT(PUMPING[[#This Row],[BATCH]],2)="MR","MR",IF(LEFT(PUMPING[[#This Row],[BATCH]],2)="PR","PR",IF(LEFT(PUMPING[[#This Row],[BATCH]],2)="DT","DT","Others"))))</f>
        <v>MR</v>
      </c>
    </row>
    <row r="637" spans="1:13" x14ac:dyDescent="0.25">
      <c r="A637">
        <v>1</v>
      </c>
      <c r="B637" s="1">
        <v>42204</v>
      </c>
      <c r="C637" t="s">
        <v>20</v>
      </c>
      <c r="D637" t="s">
        <v>411</v>
      </c>
      <c r="E637">
        <v>34</v>
      </c>
      <c r="F637">
        <v>5472</v>
      </c>
      <c r="H637" t="str">
        <f t="shared" si="18"/>
        <v>4H</v>
      </c>
      <c r="I637" t="s">
        <v>1530</v>
      </c>
      <c r="J637" s="32">
        <f t="shared" si="19"/>
        <v>7</v>
      </c>
      <c r="K637" s="32">
        <f>IF(PUMPING[[#This Row],[MONTH]]&gt;3,YEAR(PUMPING[[#This Row],[DATE]]),YEAR(PUMPING[[#This Row],[DATE]])-1)</f>
        <v>2015</v>
      </c>
      <c r="L637" s="32" t="str">
        <f>IF(PUMPING[[#This Row],[MONTH]]&lt;4,"Q4",IF(PUMPING[[#This Row],[MONTH]]&lt;7,"Q1",IF(PUMPING[[#This Row],[MONTH]]&lt;10,"Q2",IF(PUMPING[[#This Row],[MONTH]]&lt;13,"Q3","Q4"))))</f>
        <v>Q2</v>
      </c>
      <c r="M637" s="32" t="str">
        <f>IF(PUMPING[[#This Row],[PRODUCT]]="I/F","I/F",IF(LEFT(PUMPING[[#This Row],[BATCH]],2)="MR","MR",IF(LEFT(PUMPING[[#This Row],[BATCH]],2)="PR","PR",IF(LEFT(PUMPING[[#This Row],[BATCH]],2)="DT","DT","Others"))))</f>
        <v>PR</v>
      </c>
    </row>
    <row r="638" spans="1:13" x14ac:dyDescent="0.25">
      <c r="A638">
        <v>2</v>
      </c>
      <c r="B638" s="1">
        <v>42204</v>
      </c>
      <c r="C638" t="s">
        <v>20</v>
      </c>
      <c r="D638" t="s">
        <v>412</v>
      </c>
      <c r="E638">
        <v>54</v>
      </c>
      <c r="F638">
        <v>151</v>
      </c>
      <c r="H638" t="str">
        <f t="shared" si="18"/>
        <v>PC</v>
      </c>
      <c r="I638" t="s">
        <v>146</v>
      </c>
      <c r="J638" s="32">
        <f t="shared" si="19"/>
        <v>7</v>
      </c>
      <c r="K638" s="32">
        <f>IF(PUMPING[[#This Row],[MONTH]]&gt;3,YEAR(PUMPING[[#This Row],[DATE]]),YEAR(PUMPING[[#This Row],[DATE]])-1)</f>
        <v>2015</v>
      </c>
      <c r="L638" s="32" t="str">
        <f>IF(PUMPING[[#This Row],[MONTH]]&lt;4,"Q4",IF(PUMPING[[#This Row],[MONTH]]&lt;7,"Q1",IF(PUMPING[[#This Row],[MONTH]]&lt;10,"Q2",IF(PUMPING[[#This Row],[MONTH]]&lt;13,"Q3","Q4"))))</f>
        <v>Q2</v>
      </c>
      <c r="M638" s="32" t="str">
        <f>IF(PUMPING[[#This Row],[PRODUCT]]="I/F","I/F",IF(LEFT(PUMPING[[#This Row],[BATCH]],2)="MR","MR",IF(LEFT(PUMPING[[#This Row],[BATCH]],2)="PR","PR",IF(LEFT(PUMPING[[#This Row],[BATCH]],2)="DT","DT","Others"))))</f>
        <v>PR</v>
      </c>
    </row>
    <row r="639" spans="1:13" x14ac:dyDescent="0.25">
      <c r="A639">
        <v>1</v>
      </c>
      <c r="B639" s="1">
        <v>42204</v>
      </c>
      <c r="C639" t="s">
        <v>8</v>
      </c>
      <c r="D639" t="s">
        <v>404</v>
      </c>
      <c r="E639" t="s">
        <v>10</v>
      </c>
      <c r="F639">
        <v>5681</v>
      </c>
      <c r="H639" t="str">
        <f t="shared" si="18"/>
        <v>PN</v>
      </c>
      <c r="I639" t="s">
        <v>149</v>
      </c>
      <c r="J639" s="32">
        <f t="shared" si="19"/>
        <v>7</v>
      </c>
      <c r="K639" s="32">
        <f>IF(PUMPING[[#This Row],[MONTH]]&gt;3,YEAR(PUMPING[[#This Row],[DATE]]),YEAR(PUMPING[[#This Row],[DATE]])-1)</f>
        <v>2015</v>
      </c>
      <c r="L639" s="32" t="str">
        <f>IF(PUMPING[[#This Row],[MONTH]]&lt;4,"Q4",IF(PUMPING[[#This Row],[MONTH]]&lt;7,"Q1",IF(PUMPING[[#This Row],[MONTH]]&lt;10,"Q2",IF(PUMPING[[#This Row],[MONTH]]&lt;13,"Q3","Q4"))))</f>
        <v>Q2</v>
      </c>
      <c r="M639" s="32" t="str">
        <f>IF(PUMPING[[#This Row],[PRODUCT]]="I/F","I/F",IF(LEFT(PUMPING[[#This Row],[BATCH]],2)="MR","MR",IF(LEFT(PUMPING[[#This Row],[BATCH]],2)="PR","PR",IF(LEFT(PUMPING[[#This Row],[BATCH]],2)="DT","DT","Others"))))</f>
        <v>MR</v>
      </c>
    </row>
    <row r="640" spans="1:13" x14ac:dyDescent="0.25">
      <c r="A640">
        <v>2</v>
      </c>
      <c r="B640" s="1">
        <v>42204</v>
      </c>
      <c r="C640" t="s">
        <v>8</v>
      </c>
      <c r="D640" t="s">
        <v>413</v>
      </c>
      <c r="E640" t="s">
        <v>10</v>
      </c>
      <c r="F640">
        <v>304</v>
      </c>
      <c r="H640" t="str">
        <f t="shared" si="18"/>
        <v>I/</v>
      </c>
      <c r="I640" t="s">
        <v>204</v>
      </c>
      <c r="J640" s="32">
        <f t="shared" si="19"/>
        <v>7</v>
      </c>
      <c r="K640" s="32">
        <f>IF(PUMPING[[#This Row],[MONTH]]&gt;3,YEAR(PUMPING[[#This Row],[DATE]]),YEAR(PUMPING[[#This Row],[DATE]])-1)</f>
        <v>2015</v>
      </c>
      <c r="L640" s="32" t="str">
        <f>IF(PUMPING[[#This Row],[MONTH]]&lt;4,"Q4",IF(PUMPING[[#This Row],[MONTH]]&lt;7,"Q1",IF(PUMPING[[#This Row],[MONTH]]&lt;10,"Q2",IF(PUMPING[[#This Row],[MONTH]]&lt;13,"Q3","Q4"))))</f>
        <v>Q2</v>
      </c>
      <c r="M640" s="32" t="str">
        <f>IF(PUMPING[[#This Row],[PRODUCT]]="I/F","I/F",IF(LEFT(PUMPING[[#This Row],[BATCH]],2)="MR","MR",IF(LEFT(PUMPING[[#This Row],[BATCH]],2)="PR","PR",IF(LEFT(PUMPING[[#This Row],[BATCH]],2)="DT","DT","Others"))))</f>
        <v>I/F</v>
      </c>
    </row>
    <row r="641" spans="1:13" x14ac:dyDescent="0.25">
      <c r="A641">
        <v>3</v>
      </c>
      <c r="B641" s="1">
        <v>42204</v>
      </c>
      <c r="C641" t="s">
        <v>8</v>
      </c>
      <c r="D641" t="s">
        <v>405</v>
      </c>
      <c r="E641" t="s">
        <v>10</v>
      </c>
      <c r="F641">
        <v>57</v>
      </c>
      <c r="H641" t="str">
        <f t="shared" si="18"/>
        <v>PC</v>
      </c>
      <c r="I641" t="s">
        <v>146</v>
      </c>
      <c r="J641" s="32">
        <f t="shared" si="19"/>
        <v>7</v>
      </c>
      <c r="K641" s="32">
        <f>IF(PUMPING[[#This Row],[MONTH]]&gt;3,YEAR(PUMPING[[#This Row],[DATE]]),YEAR(PUMPING[[#This Row],[DATE]])-1)</f>
        <v>2015</v>
      </c>
      <c r="L641" s="32" t="str">
        <f>IF(PUMPING[[#This Row],[MONTH]]&lt;4,"Q4",IF(PUMPING[[#This Row],[MONTH]]&lt;7,"Q1",IF(PUMPING[[#This Row],[MONTH]]&lt;10,"Q2",IF(PUMPING[[#This Row],[MONTH]]&lt;13,"Q3","Q4"))))</f>
        <v>Q2</v>
      </c>
      <c r="M641" s="32" t="str">
        <f>IF(PUMPING[[#This Row],[PRODUCT]]="I/F","I/F",IF(LEFT(PUMPING[[#This Row],[BATCH]],2)="MR","MR",IF(LEFT(PUMPING[[#This Row],[BATCH]],2)="PR","PR",IF(LEFT(PUMPING[[#This Row],[BATCH]],2)="DT","DT","Others"))))</f>
        <v>MR</v>
      </c>
    </row>
    <row r="642" spans="1:13" x14ac:dyDescent="0.25">
      <c r="A642">
        <v>1</v>
      </c>
      <c r="B642" s="1">
        <v>42205</v>
      </c>
      <c r="C642" t="s">
        <v>6</v>
      </c>
      <c r="D642" t="s">
        <v>410</v>
      </c>
      <c r="E642">
        <v>507</v>
      </c>
      <c r="F642">
        <v>6155</v>
      </c>
      <c r="H642" t="str">
        <f t="shared" si="18"/>
        <v>4H</v>
      </c>
      <c r="I642" t="s">
        <v>1530</v>
      </c>
      <c r="J642" s="32">
        <f t="shared" si="19"/>
        <v>7</v>
      </c>
      <c r="K642" s="32">
        <f>IF(PUMPING[[#This Row],[MONTH]]&gt;3,YEAR(PUMPING[[#This Row],[DATE]]),YEAR(PUMPING[[#This Row],[DATE]])-1)</f>
        <v>2015</v>
      </c>
      <c r="L642" s="32" t="str">
        <f>IF(PUMPING[[#This Row],[MONTH]]&lt;4,"Q4",IF(PUMPING[[#This Row],[MONTH]]&lt;7,"Q1",IF(PUMPING[[#This Row],[MONTH]]&lt;10,"Q2",IF(PUMPING[[#This Row],[MONTH]]&lt;13,"Q3","Q4"))))</f>
        <v>Q2</v>
      </c>
      <c r="M642" s="32" t="str">
        <f>IF(PUMPING[[#This Row],[PRODUCT]]="I/F","I/F",IF(LEFT(PUMPING[[#This Row],[BATCH]],2)="MR","MR",IF(LEFT(PUMPING[[#This Row],[BATCH]],2)="PR","PR",IF(LEFT(PUMPING[[#This Row],[BATCH]],2)="DT","DT","Others"))))</f>
        <v>MR</v>
      </c>
    </row>
    <row r="643" spans="1:13" x14ac:dyDescent="0.25">
      <c r="A643">
        <v>2</v>
      </c>
      <c r="B643" s="1">
        <v>42205</v>
      </c>
      <c r="C643" t="s">
        <v>6</v>
      </c>
      <c r="D643" t="s">
        <v>414</v>
      </c>
      <c r="E643">
        <v>351</v>
      </c>
      <c r="F643">
        <v>150</v>
      </c>
      <c r="H643" t="str">
        <f t="shared" si="18"/>
        <v>PC</v>
      </c>
      <c r="I643" t="s">
        <v>146</v>
      </c>
      <c r="J643" s="32">
        <f t="shared" si="19"/>
        <v>7</v>
      </c>
      <c r="K643" s="32">
        <f>IF(PUMPING[[#This Row],[MONTH]]&gt;3,YEAR(PUMPING[[#This Row],[DATE]]),YEAR(PUMPING[[#This Row],[DATE]])-1)</f>
        <v>2015</v>
      </c>
      <c r="L643" s="32" t="str">
        <f>IF(PUMPING[[#This Row],[MONTH]]&lt;4,"Q4",IF(PUMPING[[#This Row],[MONTH]]&lt;7,"Q1",IF(PUMPING[[#This Row],[MONTH]]&lt;10,"Q2",IF(PUMPING[[#This Row],[MONTH]]&lt;13,"Q3","Q4"))))</f>
        <v>Q2</v>
      </c>
      <c r="M643" s="32" t="str">
        <f>IF(PUMPING[[#This Row],[PRODUCT]]="I/F","I/F",IF(LEFT(PUMPING[[#This Row],[BATCH]],2)="MR","MR",IF(LEFT(PUMPING[[#This Row],[BATCH]],2)="PR","PR",IF(LEFT(PUMPING[[#This Row],[BATCH]],2)="DT","DT","Others"))))</f>
        <v>MR</v>
      </c>
    </row>
    <row r="644" spans="1:13" x14ac:dyDescent="0.25">
      <c r="A644">
        <v>3</v>
      </c>
      <c r="B644" s="1">
        <v>42205</v>
      </c>
      <c r="C644" t="s">
        <v>6</v>
      </c>
      <c r="D644" t="s">
        <v>415</v>
      </c>
      <c r="E644">
        <v>401</v>
      </c>
      <c r="F644">
        <v>150</v>
      </c>
      <c r="H644" t="str">
        <f t="shared" si="18"/>
        <v>NS</v>
      </c>
      <c r="I644" t="s">
        <v>146</v>
      </c>
      <c r="J644" s="32">
        <f t="shared" si="19"/>
        <v>7</v>
      </c>
      <c r="K644" s="32">
        <f>IF(PUMPING[[#This Row],[MONTH]]&gt;3,YEAR(PUMPING[[#This Row],[DATE]]),YEAR(PUMPING[[#This Row],[DATE]])-1)</f>
        <v>2015</v>
      </c>
      <c r="L644" s="32" t="str">
        <f>IF(PUMPING[[#This Row],[MONTH]]&lt;4,"Q4",IF(PUMPING[[#This Row],[MONTH]]&lt;7,"Q1",IF(PUMPING[[#This Row],[MONTH]]&lt;10,"Q2",IF(PUMPING[[#This Row],[MONTH]]&lt;13,"Q3","Q4"))))</f>
        <v>Q2</v>
      </c>
      <c r="M644" s="32" t="str">
        <f>IF(PUMPING[[#This Row],[PRODUCT]]="I/F","I/F",IF(LEFT(PUMPING[[#This Row],[BATCH]],2)="MR","MR",IF(LEFT(PUMPING[[#This Row],[BATCH]],2)="PR","PR",IF(LEFT(PUMPING[[#This Row],[BATCH]],2)="DT","DT","Others"))))</f>
        <v>MR</v>
      </c>
    </row>
    <row r="645" spans="1:13" x14ac:dyDescent="0.25">
      <c r="A645">
        <v>4</v>
      </c>
      <c r="B645" s="1">
        <v>42205</v>
      </c>
      <c r="C645" t="s">
        <v>6</v>
      </c>
      <c r="D645" t="s">
        <v>416</v>
      </c>
      <c r="E645">
        <v>351</v>
      </c>
      <c r="F645">
        <v>138</v>
      </c>
      <c r="H645" t="str">
        <f t="shared" si="18"/>
        <v>PC</v>
      </c>
      <c r="I645" t="s">
        <v>146</v>
      </c>
      <c r="J645" s="32">
        <f t="shared" si="19"/>
        <v>7</v>
      </c>
      <c r="K645" s="32">
        <f>IF(PUMPING[[#This Row],[MONTH]]&gt;3,YEAR(PUMPING[[#This Row],[DATE]]),YEAR(PUMPING[[#This Row],[DATE]])-1)</f>
        <v>2015</v>
      </c>
      <c r="L645" s="32" t="str">
        <f>IF(PUMPING[[#This Row],[MONTH]]&lt;4,"Q4",IF(PUMPING[[#This Row],[MONTH]]&lt;7,"Q1",IF(PUMPING[[#This Row],[MONTH]]&lt;10,"Q2",IF(PUMPING[[#This Row],[MONTH]]&lt;13,"Q3","Q4"))))</f>
        <v>Q2</v>
      </c>
      <c r="M645" s="32" t="str">
        <f>IF(PUMPING[[#This Row],[PRODUCT]]="I/F","I/F",IF(LEFT(PUMPING[[#This Row],[BATCH]],2)="MR","MR",IF(LEFT(PUMPING[[#This Row],[BATCH]],2)="PR","PR",IF(LEFT(PUMPING[[#This Row],[BATCH]],2)="DT","DT","Others"))))</f>
        <v>MR</v>
      </c>
    </row>
    <row r="646" spans="1:13" x14ac:dyDescent="0.25">
      <c r="A646">
        <v>5</v>
      </c>
      <c r="B646" s="1">
        <v>42205</v>
      </c>
      <c r="C646" t="s">
        <v>6</v>
      </c>
      <c r="D646" t="s">
        <v>417</v>
      </c>
      <c r="E646">
        <v>651</v>
      </c>
      <c r="F646">
        <v>162</v>
      </c>
      <c r="H646" t="str">
        <f t="shared" si="18"/>
        <v>PC</v>
      </c>
      <c r="I646" t="s">
        <v>146</v>
      </c>
      <c r="J646" s="32">
        <f t="shared" si="19"/>
        <v>7</v>
      </c>
      <c r="K646" s="32">
        <f>IF(PUMPING[[#This Row],[MONTH]]&gt;3,YEAR(PUMPING[[#This Row],[DATE]]),YEAR(PUMPING[[#This Row],[DATE]])-1)</f>
        <v>2015</v>
      </c>
      <c r="L646" s="32" t="str">
        <f>IF(PUMPING[[#This Row],[MONTH]]&lt;4,"Q4",IF(PUMPING[[#This Row],[MONTH]]&lt;7,"Q1",IF(PUMPING[[#This Row],[MONTH]]&lt;10,"Q2",IF(PUMPING[[#This Row],[MONTH]]&lt;13,"Q3","Q4"))))</f>
        <v>Q2</v>
      </c>
      <c r="M646" s="32" t="str">
        <f>IF(PUMPING[[#This Row],[PRODUCT]]="I/F","I/F",IF(LEFT(PUMPING[[#This Row],[BATCH]],2)="MR","MR",IF(LEFT(PUMPING[[#This Row],[BATCH]],2)="PR","PR",IF(LEFT(PUMPING[[#This Row],[BATCH]],2)="DT","DT","Others"))))</f>
        <v>MR</v>
      </c>
    </row>
    <row r="647" spans="1:13" x14ac:dyDescent="0.25">
      <c r="A647">
        <v>6</v>
      </c>
      <c r="B647" s="1">
        <v>42205</v>
      </c>
      <c r="C647" t="s">
        <v>6</v>
      </c>
      <c r="D647" t="s">
        <v>418</v>
      </c>
      <c r="E647">
        <v>204</v>
      </c>
      <c r="F647">
        <v>2553</v>
      </c>
      <c r="H647" t="str">
        <f t="shared" si="18"/>
        <v>4M</v>
      </c>
      <c r="I647" t="s">
        <v>1532</v>
      </c>
      <c r="J647" s="32">
        <f t="shared" si="19"/>
        <v>7</v>
      </c>
      <c r="K647" s="32">
        <f>IF(PUMPING[[#This Row],[MONTH]]&gt;3,YEAR(PUMPING[[#This Row],[DATE]]),YEAR(PUMPING[[#This Row],[DATE]])-1)</f>
        <v>2015</v>
      </c>
      <c r="L647" s="32" t="str">
        <f>IF(PUMPING[[#This Row],[MONTH]]&lt;4,"Q4",IF(PUMPING[[#This Row],[MONTH]]&lt;7,"Q1",IF(PUMPING[[#This Row],[MONTH]]&lt;10,"Q2",IF(PUMPING[[#This Row],[MONTH]]&lt;13,"Q3","Q4"))))</f>
        <v>Q2</v>
      </c>
      <c r="M647" s="32" t="str">
        <f>IF(PUMPING[[#This Row],[PRODUCT]]="I/F","I/F",IF(LEFT(PUMPING[[#This Row],[BATCH]],2)="MR","MR",IF(LEFT(PUMPING[[#This Row],[BATCH]],2)="PR","PR",IF(LEFT(PUMPING[[#This Row],[BATCH]],2)="DT","DT","Others"))))</f>
        <v>MR</v>
      </c>
    </row>
    <row r="648" spans="1:13" x14ac:dyDescent="0.25">
      <c r="A648">
        <v>1</v>
      </c>
      <c r="B648" s="1">
        <v>42205</v>
      </c>
      <c r="C648" t="s">
        <v>20</v>
      </c>
      <c r="D648" t="s">
        <v>411</v>
      </c>
      <c r="E648" t="s">
        <v>89</v>
      </c>
      <c r="F648">
        <v>5942</v>
      </c>
      <c r="H648" t="str">
        <f t="shared" si="18"/>
        <v>4H</v>
      </c>
      <c r="I648" t="s">
        <v>1530</v>
      </c>
      <c r="J648" s="32">
        <f t="shared" si="19"/>
        <v>7</v>
      </c>
      <c r="K648" s="32">
        <f>IF(PUMPING[[#This Row],[MONTH]]&gt;3,YEAR(PUMPING[[#This Row],[DATE]]),YEAR(PUMPING[[#This Row],[DATE]])-1)</f>
        <v>2015</v>
      </c>
      <c r="L648" s="32" t="str">
        <f>IF(PUMPING[[#This Row],[MONTH]]&lt;4,"Q4",IF(PUMPING[[#This Row],[MONTH]]&lt;7,"Q1",IF(PUMPING[[#This Row],[MONTH]]&lt;10,"Q2",IF(PUMPING[[#This Row],[MONTH]]&lt;13,"Q3","Q4"))))</f>
        <v>Q2</v>
      </c>
      <c r="M648" s="32" t="str">
        <f>IF(PUMPING[[#This Row],[PRODUCT]]="I/F","I/F",IF(LEFT(PUMPING[[#This Row],[BATCH]],2)="MR","MR",IF(LEFT(PUMPING[[#This Row],[BATCH]],2)="PR","PR",IF(LEFT(PUMPING[[#This Row],[BATCH]],2)="DT","DT","Others"))))</f>
        <v>PR</v>
      </c>
    </row>
    <row r="649" spans="1:13" x14ac:dyDescent="0.25">
      <c r="A649">
        <v>2</v>
      </c>
      <c r="B649" s="1">
        <v>42205</v>
      </c>
      <c r="C649" t="s">
        <v>20</v>
      </c>
      <c r="D649" t="s">
        <v>419</v>
      </c>
      <c r="E649">
        <v>68</v>
      </c>
      <c r="F649">
        <v>450</v>
      </c>
      <c r="H649" t="str">
        <f t="shared" si="18"/>
        <v>4H</v>
      </c>
      <c r="I649" t="s">
        <v>1530</v>
      </c>
      <c r="J649" s="32">
        <f t="shared" si="19"/>
        <v>7</v>
      </c>
      <c r="K649" s="32">
        <f>IF(PUMPING[[#This Row],[MONTH]]&gt;3,YEAR(PUMPING[[#This Row],[DATE]]),YEAR(PUMPING[[#This Row],[DATE]])-1)</f>
        <v>2015</v>
      </c>
      <c r="L649" s="32" t="str">
        <f>IF(PUMPING[[#This Row],[MONTH]]&lt;4,"Q4",IF(PUMPING[[#This Row],[MONTH]]&lt;7,"Q1",IF(PUMPING[[#This Row],[MONTH]]&lt;10,"Q2",IF(PUMPING[[#This Row],[MONTH]]&lt;13,"Q3","Q4"))))</f>
        <v>Q2</v>
      </c>
      <c r="M649" s="32" t="str">
        <f>IF(PUMPING[[#This Row],[PRODUCT]]="I/F","I/F",IF(LEFT(PUMPING[[#This Row],[BATCH]],2)="MR","MR",IF(LEFT(PUMPING[[#This Row],[BATCH]],2)="PR","PR",IF(LEFT(PUMPING[[#This Row],[BATCH]],2)="DT","DT","Others"))))</f>
        <v>PR</v>
      </c>
    </row>
    <row r="650" spans="1:13" x14ac:dyDescent="0.25">
      <c r="A650">
        <v>3</v>
      </c>
      <c r="B650" s="1">
        <v>42205</v>
      </c>
      <c r="C650" t="s">
        <v>20</v>
      </c>
      <c r="D650" t="s">
        <v>420</v>
      </c>
      <c r="E650">
        <v>68</v>
      </c>
      <c r="F650">
        <v>1503</v>
      </c>
      <c r="H650" t="str">
        <f t="shared" si="18"/>
        <v>4H</v>
      </c>
      <c r="I650" t="s">
        <v>1530</v>
      </c>
      <c r="J650" s="32">
        <f t="shared" si="19"/>
        <v>7</v>
      </c>
      <c r="K650" s="32">
        <f>IF(PUMPING[[#This Row],[MONTH]]&gt;3,YEAR(PUMPING[[#This Row],[DATE]]),YEAR(PUMPING[[#This Row],[DATE]])-1)</f>
        <v>2015</v>
      </c>
      <c r="L650" s="32" t="str">
        <f>IF(PUMPING[[#This Row],[MONTH]]&lt;4,"Q4",IF(PUMPING[[#This Row],[MONTH]]&lt;7,"Q1",IF(PUMPING[[#This Row],[MONTH]]&lt;10,"Q2",IF(PUMPING[[#This Row],[MONTH]]&lt;13,"Q3","Q4"))))</f>
        <v>Q2</v>
      </c>
      <c r="M650" s="32" t="str">
        <f>IF(PUMPING[[#This Row],[PRODUCT]]="I/F","I/F",IF(LEFT(PUMPING[[#This Row],[BATCH]],2)="MR","MR",IF(LEFT(PUMPING[[#This Row],[BATCH]],2)="PR","PR",IF(LEFT(PUMPING[[#This Row],[BATCH]],2)="DT","DT","Others"))))</f>
        <v>PR</v>
      </c>
    </row>
    <row r="651" spans="1:13" x14ac:dyDescent="0.25">
      <c r="A651">
        <v>1</v>
      </c>
      <c r="B651" s="1">
        <v>42206</v>
      </c>
      <c r="C651" t="s">
        <v>6</v>
      </c>
      <c r="D651" t="s">
        <v>418</v>
      </c>
      <c r="E651">
        <v>204</v>
      </c>
      <c r="F651">
        <v>3183</v>
      </c>
      <c r="H651" t="str">
        <f t="shared" si="18"/>
        <v>4M</v>
      </c>
      <c r="I651" t="s">
        <v>1532</v>
      </c>
      <c r="J651" s="32">
        <f t="shared" si="19"/>
        <v>7</v>
      </c>
      <c r="K651" s="32">
        <f>IF(PUMPING[[#This Row],[MONTH]]&gt;3,YEAR(PUMPING[[#This Row],[DATE]]),YEAR(PUMPING[[#This Row],[DATE]])-1)</f>
        <v>2015</v>
      </c>
      <c r="L651" s="32" t="str">
        <f>IF(PUMPING[[#This Row],[MONTH]]&lt;4,"Q4",IF(PUMPING[[#This Row],[MONTH]]&lt;7,"Q1",IF(PUMPING[[#This Row],[MONTH]]&lt;10,"Q2",IF(PUMPING[[#This Row],[MONTH]]&lt;13,"Q3","Q4"))))</f>
        <v>Q2</v>
      </c>
      <c r="M651" s="32" t="str">
        <f>IF(PUMPING[[#This Row],[PRODUCT]]="I/F","I/F",IF(LEFT(PUMPING[[#This Row],[BATCH]],2)="MR","MR",IF(LEFT(PUMPING[[#This Row],[BATCH]],2)="PR","PR",IF(LEFT(PUMPING[[#This Row],[BATCH]],2)="DT","DT","Others"))))</f>
        <v>MR</v>
      </c>
    </row>
    <row r="652" spans="1:13" x14ac:dyDescent="0.25">
      <c r="A652">
        <v>2</v>
      </c>
      <c r="B652" s="1">
        <v>42206</v>
      </c>
      <c r="C652" t="s">
        <v>6</v>
      </c>
      <c r="D652" t="s">
        <v>421</v>
      </c>
      <c r="E652">
        <v>201</v>
      </c>
      <c r="F652">
        <v>4200</v>
      </c>
      <c r="H652" t="str">
        <f t="shared" si="18"/>
        <v>4M</v>
      </c>
      <c r="I652" t="s">
        <v>1532</v>
      </c>
      <c r="J652" s="32">
        <f t="shared" si="19"/>
        <v>7</v>
      </c>
      <c r="K652" s="32">
        <f>IF(PUMPING[[#This Row],[MONTH]]&gt;3,YEAR(PUMPING[[#This Row],[DATE]]),YEAR(PUMPING[[#This Row],[DATE]])-1)</f>
        <v>2015</v>
      </c>
      <c r="L652" s="32" t="str">
        <f>IF(PUMPING[[#This Row],[MONTH]]&lt;4,"Q4",IF(PUMPING[[#This Row],[MONTH]]&lt;7,"Q1",IF(PUMPING[[#This Row],[MONTH]]&lt;10,"Q2",IF(PUMPING[[#This Row],[MONTH]]&lt;13,"Q3","Q4"))))</f>
        <v>Q2</v>
      </c>
      <c r="M652" s="32" t="str">
        <f>IF(PUMPING[[#This Row],[PRODUCT]]="I/F","I/F",IF(LEFT(PUMPING[[#This Row],[BATCH]],2)="MR","MR",IF(LEFT(PUMPING[[#This Row],[BATCH]],2)="PR","PR",IF(LEFT(PUMPING[[#This Row],[BATCH]],2)="DT","DT","Others"))))</f>
        <v>MR</v>
      </c>
    </row>
    <row r="653" spans="1:13" x14ac:dyDescent="0.25">
      <c r="A653">
        <v>3</v>
      </c>
      <c r="B653" s="1">
        <v>42206</v>
      </c>
      <c r="C653" t="s">
        <v>6</v>
      </c>
      <c r="D653" t="s">
        <v>422</v>
      </c>
      <c r="E653">
        <v>206</v>
      </c>
      <c r="F653">
        <v>3606</v>
      </c>
      <c r="H653" t="str">
        <f t="shared" si="18"/>
        <v>4M</v>
      </c>
      <c r="I653" t="s">
        <v>1532</v>
      </c>
      <c r="J653" s="32">
        <f t="shared" si="19"/>
        <v>7</v>
      </c>
      <c r="K653" s="32">
        <f>IF(PUMPING[[#This Row],[MONTH]]&gt;3,YEAR(PUMPING[[#This Row],[DATE]]),YEAR(PUMPING[[#This Row],[DATE]])-1)</f>
        <v>2015</v>
      </c>
      <c r="L653" s="32" t="str">
        <f>IF(PUMPING[[#This Row],[MONTH]]&lt;4,"Q4",IF(PUMPING[[#This Row],[MONTH]]&lt;7,"Q1",IF(PUMPING[[#This Row],[MONTH]]&lt;10,"Q2",IF(PUMPING[[#This Row],[MONTH]]&lt;13,"Q3","Q4"))))</f>
        <v>Q2</v>
      </c>
      <c r="M653" s="32" t="str">
        <f>IF(PUMPING[[#This Row],[PRODUCT]]="I/F","I/F",IF(LEFT(PUMPING[[#This Row],[BATCH]],2)="MR","MR",IF(LEFT(PUMPING[[#This Row],[BATCH]],2)="PR","PR",IF(LEFT(PUMPING[[#This Row],[BATCH]],2)="DT","DT","Others"))))</f>
        <v>MR</v>
      </c>
    </row>
    <row r="654" spans="1:13" x14ac:dyDescent="0.25">
      <c r="A654">
        <v>1</v>
      </c>
      <c r="B654" s="1">
        <v>42206</v>
      </c>
      <c r="C654" t="s">
        <v>20</v>
      </c>
      <c r="D654" t="s">
        <v>420</v>
      </c>
      <c r="E654">
        <v>68</v>
      </c>
      <c r="F654">
        <v>1114</v>
      </c>
      <c r="H654" t="str">
        <f t="shared" si="18"/>
        <v>4H</v>
      </c>
      <c r="I654" t="s">
        <v>1530</v>
      </c>
      <c r="J654" s="32">
        <f t="shared" si="19"/>
        <v>7</v>
      </c>
      <c r="K654" s="32">
        <f>IF(PUMPING[[#This Row],[MONTH]]&gt;3,YEAR(PUMPING[[#This Row],[DATE]]),YEAR(PUMPING[[#This Row],[DATE]])-1)</f>
        <v>2015</v>
      </c>
      <c r="L654" s="32" t="str">
        <f>IF(PUMPING[[#This Row],[MONTH]]&lt;4,"Q4",IF(PUMPING[[#This Row],[MONTH]]&lt;7,"Q1",IF(PUMPING[[#This Row],[MONTH]]&lt;10,"Q2",IF(PUMPING[[#This Row],[MONTH]]&lt;13,"Q3","Q4"))))</f>
        <v>Q2</v>
      </c>
      <c r="M654" s="32" t="str">
        <f>IF(PUMPING[[#This Row],[PRODUCT]]="I/F","I/F",IF(LEFT(PUMPING[[#This Row],[BATCH]],2)="MR","MR",IF(LEFT(PUMPING[[#This Row],[BATCH]],2)="PR","PR",IF(LEFT(PUMPING[[#This Row],[BATCH]],2)="DT","DT","Others"))))</f>
        <v>PR</v>
      </c>
    </row>
    <row r="655" spans="1:13" x14ac:dyDescent="0.25">
      <c r="A655">
        <v>1</v>
      </c>
      <c r="B655" s="1">
        <v>42206</v>
      </c>
      <c r="C655" t="s">
        <v>274</v>
      </c>
      <c r="D655" t="s">
        <v>406</v>
      </c>
      <c r="E655">
        <v>1</v>
      </c>
      <c r="F655">
        <v>568</v>
      </c>
      <c r="H655" t="str">
        <f t="shared" ref="H655:H704" si="20">MID(D655,3,2)</f>
        <v>4H</v>
      </c>
      <c r="I655" t="s">
        <v>1530</v>
      </c>
      <c r="J655" s="32">
        <f t="shared" si="19"/>
        <v>7</v>
      </c>
      <c r="K655" s="32">
        <f>IF(PUMPING[[#This Row],[MONTH]]&gt;3,YEAR(PUMPING[[#This Row],[DATE]]),YEAR(PUMPING[[#This Row],[DATE]])-1)</f>
        <v>2015</v>
      </c>
      <c r="L655" s="32" t="str">
        <f>IF(PUMPING[[#This Row],[MONTH]]&lt;4,"Q4",IF(PUMPING[[#This Row],[MONTH]]&lt;7,"Q1",IF(PUMPING[[#This Row],[MONTH]]&lt;10,"Q2",IF(PUMPING[[#This Row],[MONTH]]&lt;13,"Q3","Q4"))))</f>
        <v>Q2</v>
      </c>
      <c r="M655" s="32" t="str">
        <f>IF(PUMPING[[#This Row],[PRODUCT]]="I/F","I/F",IF(LEFT(PUMPING[[#This Row],[BATCH]],2)="MR","MR",IF(LEFT(PUMPING[[#This Row],[BATCH]],2)="PR","PR",IF(LEFT(PUMPING[[#This Row],[BATCH]],2)="DT","DT","Others"))))</f>
        <v>MR</v>
      </c>
    </row>
    <row r="656" spans="1:13" x14ac:dyDescent="0.25">
      <c r="A656">
        <v>2</v>
      </c>
      <c r="B656" s="1">
        <v>42206</v>
      </c>
      <c r="C656" t="s">
        <v>274</v>
      </c>
      <c r="D656" t="s">
        <v>407</v>
      </c>
      <c r="E656">
        <v>1</v>
      </c>
      <c r="F656">
        <v>4670</v>
      </c>
      <c r="H656" t="str">
        <f t="shared" si="20"/>
        <v>4H</v>
      </c>
      <c r="I656" t="s">
        <v>1530</v>
      </c>
      <c r="J656" s="32">
        <f t="shared" si="19"/>
        <v>7</v>
      </c>
      <c r="K656" s="32">
        <f>IF(PUMPING[[#This Row],[MONTH]]&gt;3,YEAR(PUMPING[[#This Row],[DATE]]),YEAR(PUMPING[[#This Row],[DATE]])-1)</f>
        <v>2015</v>
      </c>
      <c r="L656" s="32" t="str">
        <f>IF(PUMPING[[#This Row],[MONTH]]&lt;4,"Q4",IF(PUMPING[[#This Row],[MONTH]]&lt;7,"Q1",IF(PUMPING[[#This Row],[MONTH]]&lt;10,"Q2",IF(PUMPING[[#This Row],[MONTH]]&lt;13,"Q3","Q4"))))</f>
        <v>Q2</v>
      </c>
      <c r="M656" s="32" t="str">
        <f>IF(PUMPING[[#This Row],[PRODUCT]]="I/F","I/F",IF(LEFT(PUMPING[[#This Row],[BATCH]],2)="MR","MR",IF(LEFT(PUMPING[[#This Row],[BATCH]],2)="PR","PR",IF(LEFT(PUMPING[[#This Row],[BATCH]],2)="DT","DT","Others"))))</f>
        <v>MR</v>
      </c>
    </row>
    <row r="657" spans="1:13" x14ac:dyDescent="0.25">
      <c r="A657">
        <v>3</v>
      </c>
      <c r="B657" s="1">
        <v>42206</v>
      </c>
      <c r="C657" t="s">
        <v>274</v>
      </c>
      <c r="D657" t="s">
        <v>410</v>
      </c>
      <c r="E657">
        <v>1</v>
      </c>
      <c r="F657">
        <v>3982</v>
      </c>
      <c r="H657" t="str">
        <f t="shared" si="20"/>
        <v>4H</v>
      </c>
      <c r="I657" t="s">
        <v>1530</v>
      </c>
      <c r="J657" s="32">
        <f t="shared" si="19"/>
        <v>7</v>
      </c>
      <c r="K657" s="32">
        <f>IF(PUMPING[[#This Row],[MONTH]]&gt;3,YEAR(PUMPING[[#This Row],[DATE]]),YEAR(PUMPING[[#This Row],[DATE]])-1)</f>
        <v>2015</v>
      </c>
      <c r="L657" s="32" t="str">
        <f>IF(PUMPING[[#This Row],[MONTH]]&lt;4,"Q4",IF(PUMPING[[#This Row],[MONTH]]&lt;7,"Q1",IF(PUMPING[[#This Row],[MONTH]]&lt;10,"Q2",IF(PUMPING[[#This Row],[MONTH]]&lt;13,"Q3","Q4"))))</f>
        <v>Q2</v>
      </c>
      <c r="M657" s="32" t="str">
        <f>IF(PUMPING[[#This Row],[PRODUCT]]="I/F","I/F",IF(LEFT(PUMPING[[#This Row],[BATCH]],2)="MR","MR",IF(LEFT(PUMPING[[#This Row],[BATCH]],2)="PR","PR",IF(LEFT(PUMPING[[#This Row],[BATCH]],2)="DT","DT","Others"))))</f>
        <v>MR</v>
      </c>
    </row>
    <row r="658" spans="1:13" x14ac:dyDescent="0.25">
      <c r="A658">
        <v>1</v>
      </c>
      <c r="B658" s="1">
        <v>42206</v>
      </c>
      <c r="C658" t="s">
        <v>63</v>
      </c>
      <c r="D658" t="s">
        <v>411</v>
      </c>
      <c r="E658" t="s">
        <v>186</v>
      </c>
      <c r="F658">
        <v>2589</v>
      </c>
      <c r="H658" t="str">
        <f t="shared" si="20"/>
        <v>4H</v>
      </c>
      <c r="I658" t="s">
        <v>1530</v>
      </c>
      <c r="J658" s="32">
        <f t="shared" si="19"/>
        <v>7</v>
      </c>
      <c r="K658" s="32">
        <f>IF(PUMPING[[#This Row],[MONTH]]&gt;3,YEAR(PUMPING[[#This Row],[DATE]]),YEAR(PUMPING[[#This Row],[DATE]])-1)</f>
        <v>2015</v>
      </c>
      <c r="L658" s="32" t="str">
        <f>IF(PUMPING[[#This Row],[MONTH]]&lt;4,"Q4",IF(PUMPING[[#This Row],[MONTH]]&lt;7,"Q1",IF(PUMPING[[#This Row],[MONTH]]&lt;10,"Q2",IF(PUMPING[[#This Row],[MONTH]]&lt;13,"Q3","Q4"))))</f>
        <v>Q2</v>
      </c>
      <c r="M658" s="32" t="str">
        <f>IF(PUMPING[[#This Row],[PRODUCT]]="I/F","I/F",IF(LEFT(PUMPING[[#This Row],[BATCH]],2)="MR","MR",IF(LEFT(PUMPING[[#This Row],[BATCH]],2)="PR","PR",IF(LEFT(PUMPING[[#This Row],[BATCH]],2)="DT","DT","Others"))))</f>
        <v>PR</v>
      </c>
    </row>
    <row r="659" spans="1:13" x14ac:dyDescent="0.25">
      <c r="A659">
        <v>1</v>
      </c>
      <c r="B659" s="1">
        <v>42207</v>
      </c>
      <c r="C659" t="s">
        <v>6</v>
      </c>
      <c r="D659" t="s">
        <v>422</v>
      </c>
      <c r="E659">
        <v>206</v>
      </c>
      <c r="F659">
        <v>189</v>
      </c>
      <c r="H659" t="str">
        <f t="shared" si="20"/>
        <v>4M</v>
      </c>
      <c r="I659" t="s">
        <v>1532</v>
      </c>
      <c r="J659" s="32">
        <f t="shared" si="19"/>
        <v>7</v>
      </c>
      <c r="K659" s="32">
        <f>IF(PUMPING[[#This Row],[MONTH]]&gt;3,YEAR(PUMPING[[#This Row],[DATE]]),YEAR(PUMPING[[#This Row],[DATE]])-1)</f>
        <v>2015</v>
      </c>
      <c r="L659" s="32" t="str">
        <f>IF(PUMPING[[#This Row],[MONTH]]&lt;4,"Q4",IF(PUMPING[[#This Row],[MONTH]]&lt;7,"Q1",IF(PUMPING[[#This Row],[MONTH]]&lt;10,"Q2",IF(PUMPING[[#This Row],[MONTH]]&lt;13,"Q3","Q4"))))</f>
        <v>Q2</v>
      </c>
      <c r="M659" s="32" t="str">
        <f>IF(PUMPING[[#This Row],[PRODUCT]]="I/F","I/F",IF(LEFT(PUMPING[[#This Row],[BATCH]],2)="MR","MR",IF(LEFT(PUMPING[[#This Row],[BATCH]],2)="PR","PR",IF(LEFT(PUMPING[[#This Row],[BATCH]],2)="DT","DT","Others"))))</f>
        <v>MR</v>
      </c>
    </row>
    <row r="660" spans="1:13" x14ac:dyDescent="0.25">
      <c r="A660">
        <v>2</v>
      </c>
      <c r="B660" s="1">
        <v>42207</v>
      </c>
      <c r="C660" t="s">
        <v>6</v>
      </c>
      <c r="D660" t="s">
        <v>423</v>
      </c>
      <c r="E660">
        <v>205</v>
      </c>
      <c r="F660">
        <v>4987</v>
      </c>
      <c r="H660" t="str">
        <f t="shared" si="20"/>
        <v>4M</v>
      </c>
      <c r="I660" t="s">
        <v>1532</v>
      </c>
      <c r="J660" s="32">
        <f t="shared" si="19"/>
        <v>7</v>
      </c>
      <c r="K660" s="32">
        <f>IF(PUMPING[[#This Row],[MONTH]]&gt;3,YEAR(PUMPING[[#This Row],[DATE]]),YEAR(PUMPING[[#This Row],[DATE]])-1)</f>
        <v>2015</v>
      </c>
      <c r="L660" s="32" t="str">
        <f>IF(PUMPING[[#This Row],[MONTH]]&lt;4,"Q4",IF(PUMPING[[#This Row],[MONTH]]&lt;7,"Q1",IF(PUMPING[[#This Row],[MONTH]]&lt;10,"Q2",IF(PUMPING[[#This Row],[MONTH]]&lt;13,"Q3","Q4"))))</f>
        <v>Q2</v>
      </c>
      <c r="M660" s="32" t="str">
        <f>IF(PUMPING[[#This Row],[PRODUCT]]="I/F","I/F",IF(LEFT(PUMPING[[#This Row],[BATCH]],2)="MR","MR",IF(LEFT(PUMPING[[#This Row],[BATCH]],2)="PR","PR",IF(LEFT(PUMPING[[#This Row],[BATCH]],2)="DT","DT","Others"))))</f>
        <v>MR</v>
      </c>
    </row>
    <row r="661" spans="1:13" x14ac:dyDescent="0.25">
      <c r="A661">
        <v>1</v>
      </c>
      <c r="B661" s="1">
        <v>42207</v>
      </c>
      <c r="C661" t="s">
        <v>274</v>
      </c>
      <c r="D661" t="s">
        <v>410</v>
      </c>
      <c r="E661" t="s">
        <v>10</v>
      </c>
      <c r="F661">
        <v>420</v>
      </c>
      <c r="H661" t="str">
        <f t="shared" si="20"/>
        <v>4H</v>
      </c>
      <c r="I661" t="s">
        <v>1530</v>
      </c>
      <c r="J661" s="32">
        <f t="shared" si="19"/>
        <v>7</v>
      </c>
      <c r="K661" s="32">
        <f>IF(PUMPING[[#This Row],[MONTH]]&gt;3,YEAR(PUMPING[[#This Row],[DATE]]),YEAR(PUMPING[[#This Row],[DATE]])-1)</f>
        <v>2015</v>
      </c>
      <c r="L661" s="32" t="str">
        <f>IF(PUMPING[[#This Row],[MONTH]]&lt;4,"Q4",IF(PUMPING[[#This Row],[MONTH]]&lt;7,"Q1",IF(PUMPING[[#This Row],[MONTH]]&lt;10,"Q2",IF(PUMPING[[#This Row],[MONTH]]&lt;13,"Q3","Q4"))))</f>
        <v>Q2</v>
      </c>
      <c r="M661" s="32" t="str">
        <f>IF(PUMPING[[#This Row],[PRODUCT]]="I/F","I/F",IF(LEFT(PUMPING[[#This Row],[BATCH]],2)="MR","MR",IF(LEFT(PUMPING[[#This Row],[BATCH]],2)="PR","PR",IF(LEFT(PUMPING[[#This Row],[BATCH]],2)="DT","DT","Others"))))</f>
        <v>MR</v>
      </c>
    </row>
    <row r="662" spans="1:13" x14ac:dyDescent="0.25">
      <c r="A662">
        <v>2</v>
      </c>
      <c r="B662" s="1">
        <v>42207</v>
      </c>
      <c r="C662" t="s">
        <v>274</v>
      </c>
      <c r="D662" t="s">
        <v>416</v>
      </c>
      <c r="E662" t="s">
        <v>10</v>
      </c>
      <c r="F662">
        <v>103</v>
      </c>
      <c r="H662" t="str">
        <f t="shared" si="20"/>
        <v>PC</v>
      </c>
      <c r="I662" t="s">
        <v>146</v>
      </c>
      <c r="J662" s="32">
        <f t="shared" si="19"/>
        <v>7</v>
      </c>
      <c r="K662" s="32">
        <f>IF(PUMPING[[#This Row],[MONTH]]&gt;3,YEAR(PUMPING[[#This Row],[DATE]]),YEAR(PUMPING[[#This Row],[DATE]])-1)</f>
        <v>2015</v>
      </c>
      <c r="L662" s="32" t="str">
        <f>IF(PUMPING[[#This Row],[MONTH]]&lt;4,"Q4",IF(PUMPING[[#This Row],[MONTH]]&lt;7,"Q1",IF(PUMPING[[#This Row],[MONTH]]&lt;10,"Q2",IF(PUMPING[[#This Row],[MONTH]]&lt;13,"Q3","Q4"))))</f>
        <v>Q2</v>
      </c>
      <c r="M662" s="32" t="str">
        <f>IF(PUMPING[[#This Row],[PRODUCT]]="I/F","I/F",IF(LEFT(PUMPING[[#This Row],[BATCH]],2)="MR","MR",IF(LEFT(PUMPING[[#This Row],[BATCH]],2)="PR","PR",IF(LEFT(PUMPING[[#This Row],[BATCH]],2)="DT","DT","Others"))))</f>
        <v>MR</v>
      </c>
    </row>
    <row r="663" spans="1:13" x14ac:dyDescent="0.25">
      <c r="A663">
        <v>3</v>
      </c>
      <c r="B663" s="1">
        <v>42207</v>
      </c>
      <c r="C663" t="s">
        <v>274</v>
      </c>
      <c r="D663" t="s">
        <v>417</v>
      </c>
      <c r="E663" t="s">
        <v>10</v>
      </c>
      <c r="F663">
        <v>60</v>
      </c>
      <c r="H663" t="str">
        <f t="shared" si="20"/>
        <v>PC</v>
      </c>
      <c r="I663" t="s">
        <v>146</v>
      </c>
      <c r="J663" s="32">
        <f t="shared" si="19"/>
        <v>7</v>
      </c>
      <c r="K663" s="32">
        <f>IF(PUMPING[[#This Row],[MONTH]]&gt;3,YEAR(PUMPING[[#This Row],[DATE]]),YEAR(PUMPING[[#This Row],[DATE]])-1)</f>
        <v>2015</v>
      </c>
      <c r="L663" s="32" t="str">
        <f>IF(PUMPING[[#This Row],[MONTH]]&lt;4,"Q4",IF(PUMPING[[#This Row],[MONTH]]&lt;7,"Q1",IF(PUMPING[[#This Row],[MONTH]]&lt;10,"Q2",IF(PUMPING[[#This Row],[MONTH]]&lt;13,"Q3","Q4"))))</f>
        <v>Q2</v>
      </c>
      <c r="M663" s="32" t="str">
        <f>IF(PUMPING[[#This Row],[PRODUCT]]="I/F","I/F",IF(LEFT(PUMPING[[#This Row],[BATCH]],2)="MR","MR",IF(LEFT(PUMPING[[#This Row],[BATCH]],2)="PR","PR",IF(LEFT(PUMPING[[#This Row],[BATCH]],2)="DT","DT","Others"))))</f>
        <v>MR</v>
      </c>
    </row>
    <row r="664" spans="1:13" x14ac:dyDescent="0.25">
      <c r="A664">
        <v>4</v>
      </c>
      <c r="B664" s="1">
        <v>42207</v>
      </c>
      <c r="C664" t="s">
        <v>274</v>
      </c>
      <c r="D664" t="s">
        <v>418</v>
      </c>
      <c r="E664" t="s">
        <v>10</v>
      </c>
      <c r="F664">
        <v>515</v>
      </c>
      <c r="H664" t="str">
        <f t="shared" si="20"/>
        <v>4M</v>
      </c>
      <c r="I664" t="s">
        <v>1532</v>
      </c>
      <c r="J664" s="32">
        <f t="shared" si="19"/>
        <v>7</v>
      </c>
      <c r="K664" s="32">
        <f>IF(PUMPING[[#This Row],[MONTH]]&gt;3,YEAR(PUMPING[[#This Row],[DATE]]),YEAR(PUMPING[[#This Row],[DATE]])-1)</f>
        <v>2015</v>
      </c>
      <c r="L664" s="32" t="str">
        <f>IF(PUMPING[[#This Row],[MONTH]]&lt;4,"Q4",IF(PUMPING[[#This Row],[MONTH]]&lt;7,"Q1",IF(PUMPING[[#This Row],[MONTH]]&lt;10,"Q2",IF(PUMPING[[#This Row],[MONTH]]&lt;13,"Q3","Q4"))))</f>
        <v>Q2</v>
      </c>
      <c r="M664" s="32" t="str">
        <f>IF(PUMPING[[#This Row],[PRODUCT]]="I/F","I/F",IF(LEFT(PUMPING[[#This Row],[BATCH]],2)="MR","MR",IF(LEFT(PUMPING[[#This Row],[BATCH]],2)="PR","PR",IF(LEFT(PUMPING[[#This Row],[BATCH]],2)="DT","DT","Others"))))</f>
        <v>MR</v>
      </c>
    </row>
    <row r="665" spans="1:13" x14ac:dyDescent="0.25">
      <c r="A665">
        <v>1</v>
      </c>
      <c r="B665" s="1">
        <v>42208</v>
      </c>
      <c r="C665" t="s">
        <v>6</v>
      </c>
      <c r="D665" t="s">
        <v>423</v>
      </c>
      <c r="E665">
        <v>205</v>
      </c>
      <c r="F665">
        <v>1319</v>
      </c>
      <c r="H665" t="str">
        <f t="shared" si="20"/>
        <v>4M</v>
      </c>
      <c r="I665" t="s">
        <v>1532</v>
      </c>
      <c r="J665" s="32">
        <f t="shared" si="19"/>
        <v>7</v>
      </c>
      <c r="K665" s="32">
        <f>IF(PUMPING[[#This Row],[MONTH]]&gt;3,YEAR(PUMPING[[#This Row],[DATE]]),YEAR(PUMPING[[#This Row],[DATE]])-1)</f>
        <v>2015</v>
      </c>
      <c r="L665" s="32" t="str">
        <f>IF(PUMPING[[#This Row],[MONTH]]&lt;4,"Q4",IF(PUMPING[[#This Row],[MONTH]]&lt;7,"Q1",IF(PUMPING[[#This Row],[MONTH]]&lt;10,"Q2",IF(PUMPING[[#This Row],[MONTH]]&lt;13,"Q3","Q4"))))</f>
        <v>Q2</v>
      </c>
      <c r="M665" s="32" t="str">
        <f>IF(PUMPING[[#This Row],[PRODUCT]]="I/F","I/F",IF(LEFT(PUMPING[[#This Row],[BATCH]],2)="MR","MR",IF(LEFT(PUMPING[[#This Row],[BATCH]],2)="PR","PR",IF(LEFT(PUMPING[[#This Row],[BATCH]],2)="DT","DT","Others"))))</f>
        <v>MR</v>
      </c>
    </row>
    <row r="666" spans="1:13" x14ac:dyDescent="0.25">
      <c r="A666">
        <v>2</v>
      </c>
      <c r="B666" s="1">
        <v>42208</v>
      </c>
      <c r="C666" t="s">
        <v>6</v>
      </c>
      <c r="D666" t="s">
        <v>424</v>
      </c>
      <c r="E666">
        <v>651</v>
      </c>
      <c r="F666">
        <v>300</v>
      </c>
      <c r="H666" t="str">
        <f t="shared" si="20"/>
        <v>PC</v>
      </c>
      <c r="I666" t="s">
        <v>146</v>
      </c>
      <c r="J666" s="32">
        <f t="shared" si="19"/>
        <v>7</v>
      </c>
      <c r="K666" s="32">
        <f>IF(PUMPING[[#This Row],[MONTH]]&gt;3,YEAR(PUMPING[[#This Row],[DATE]]),YEAR(PUMPING[[#This Row],[DATE]])-1)</f>
        <v>2015</v>
      </c>
      <c r="L666" s="32" t="str">
        <f>IF(PUMPING[[#This Row],[MONTH]]&lt;4,"Q4",IF(PUMPING[[#This Row],[MONTH]]&lt;7,"Q1",IF(PUMPING[[#This Row],[MONTH]]&lt;10,"Q2",IF(PUMPING[[#This Row],[MONTH]]&lt;13,"Q3","Q4"))))</f>
        <v>Q2</v>
      </c>
      <c r="M666" s="32" t="str">
        <f>IF(PUMPING[[#This Row],[PRODUCT]]="I/F","I/F",IF(LEFT(PUMPING[[#This Row],[BATCH]],2)="MR","MR",IF(LEFT(PUMPING[[#This Row],[BATCH]],2)="PR","PR",IF(LEFT(PUMPING[[#This Row],[BATCH]],2)="DT","DT","Others"))))</f>
        <v>MR</v>
      </c>
    </row>
    <row r="667" spans="1:13" x14ac:dyDescent="0.25">
      <c r="A667">
        <v>3</v>
      </c>
      <c r="B667" s="1">
        <v>42208</v>
      </c>
      <c r="C667" t="s">
        <v>6</v>
      </c>
      <c r="D667" t="s">
        <v>425</v>
      </c>
      <c r="E667">
        <v>505</v>
      </c>
      <c r="F667">
        <v>4054</v>
      </c>
      <c r="H667" t="str">
        <f t="shared" si="20"/>
        <v>4H</v>
      </c>
      <c r="I667" t="s">
        <v>1530</v>
      </c>
      <c r="J667" s="32">
        <f t="shared" si="19"/>
        <v>7</v>
      </c>
      <c r="K667" s="32">
        <f>IF(PUMPING[[#This Row],[MONTH]]&gt;3,YEAR(PUMPING[[#This Row],[DATE]]),YEAR(PUMPING[[#This Row],[DATE]])-1)</f>
        <v>2015</v>
      </c>
      <c r="L667" s="32" t="str">
        <f>IF(PUMPING[[#This Row],[MONTH]]&lt;4,"Q4",IF(PUMPING[[#This Row],[MONTH]]&lt;7,"Q1",IF(PUMPING[[#This Row],[MONTH]]&lt;10,"Q2",IF(PUMPING[[#This Row],[MONTH]]&lt;13,"Q3","Q4"))))</f>
        <v>Q2</v>
      </c>
      <c r="M667" s="32" t="str">
        <f>IF(PUMPING[[#This Row],[PRODUCT]]="I/F","I/F",IF(LEFT(PUMPING[[#This Row],[BATCH]],2)="MR","MR",IF(LEFT(PUMPING[[#This Row],[BATCH]],2)="PR","PR",IF(LEFT(PUMPING[[#This Row],[BATCH]],2)="DT","DT","Others"))))</f>
        <v>MR</v>
      </c>
    </row>
    <row r="668" spans="1:13" x14ac:dyDescent="0.25">
      <c r="A668">
        <v>4</v>
      </c>
      <c r="B668" s="1">
        <v>42208</v>
      </c>
      <c r="C668" t="s">
        <v>6</v>
      </c>
      <c r="D668" t="s">
        <v>426</v>
      </c>
      <c r="E668">
        <v>513</v>
      </c>
      <c r="F668">
        <v>5961</v>
      </c>
      <c r="H668" t="str">
        <f t="shared" si="20"/>
        <v>4H</v>
      </c>
      <c r="I668" t="s">
        <v>1530</v>
      </c>
      <c r="J668" s="32">
        <f t="shared" si="19"/>
        <v>7</v>
      </c>
      <c r="K668" s="32">
        <f>IF(PUMPING[[#This Row],[MONTH]]&gt;3,YEAR(PUMPING[[#This Row],[DATE]]),YEAR(PUMPING[[#This Row],[DATE]])-1)</f>
        <v>2015</v>
      </c>
      <c r="L668" s="32" t="str">
        <f>IF(PUMPING[[#This Row],[MONTH]]&lt;4,"Q4",IF(PUMPING[[#This Row],[MONTH]]&lt;7,"Q1",IF(PUMPING[[#This Row],[MONTH]]&lt;10,"Q2",IF(PUMPING[[#This Row],[MONTH]]&lt;13,"Q3","Q4"))))</f>
        <v>Q2</v>
      </c>
      <c r="M668" s="32" t="str">
        <f>IF(PUMPING[[#This Row],[PRODUCT]]="I/F","I/F",IF(LEFT(PUMPING[[#This Row],[BATCH]],2)="MR","MR",IF(LEFT(PUMPING[[#This Row],[BATCH]],2)="PR","PR",IF(LEFT(PUMPING[[#This Row],[BATCH]],2)="DT","DT","Others"))))</f>
        <v>MR</v>
      </c>
    </row>
    <row r="669" spans="1:13" x14ac:dyDescent="0.25">
      <c r="A669">
        <v>1</v>
      </c>
      <c r="B669" s="1">
        <v>42208</v>
      </c>
      <c r="C669" t="s">
        <v>274</v>
      </c>
      <c r="D669" t="s">
        <v>418</v>
      </c>
      <c r="E669" t="s">
        <v>10</v>
      </c>
      <c r="F669">
        <v>3121</v>
      </c>
      <c r="H669" t="str">
        <f t="shared" si="20"/>
        <v>4M</v>
      </c>
      <c r="I669" t="s">
        <v>1532</v>
      </c>
      <c r="J669" s="32">
        <f t="shared" si="19"/>
        <v>7</v>
      </c>
      <c r="K669" s="32">
        <f>IF(PUMPING[[#This Row],[MONTH]]&gt;3,YEAR(PUMPING[[#This Row],[DATE]]),YEAR(PUMPING[[#This Row],[DATE]])-1)</f>
        <v>2015</v>
      </c>
      <c r="L669" s="32" t="str">
        <f>IF(PUMPING[[#This Row],[MONTH]]&lt;4,"Q4",IF(PUMPING[[#This Row],[MONTH]]&lt;7,"Q1",IF(PUMPING[[#This Row],[MONTH]]&lt;10,"Q2",IF(PUMPING[[#This Row],[MONTH]]&lt;13,"Q3","Q4"))))</f>
        <v>Q2</v>
      </c>
      <c r="M669" s="32" t="str">
        <f>IF(PUMPING[[#This Row],[PRODUCT]]="I/F","I/F",IF(LEFT(PUMPING[[#This Row],[BATCH]],2)="MR","MR",IF(LEFT(PUMPING[[#This Row],[BATCH]],2)="PR","PR",IF(LEFT(PUMPING[[#This Row],[BATCH]],2)="DT","DT","Others"))))</f>
        <v>MR</v>
      </c>
    </row>
    <row r="670" spans="1:13" x14ac:dyDescent="0.25">
      <c r="A670">
        <v>2</v>
      </c>
      <c r="B670" s="1">
        <v>42208</v>
      </c>
      <c r="C670" t="s">
        <v>274</v>
      </c>
      <c r="D670" t="s">
        <v>421</v>
      </c>
      <c r="E670" t="s">
        <v>10</v>
      </c>
      <c r="F670">
        <v>2529</v>
      </c>
      <c r="H670" t="str">
        <f t="shared" si="20"/>
        <v>4M</v>
      </c>
      <c r="I670" t="s">
        <v>1532</v>
      </c>
      <c r="J670" s="32">
        <f t="shared" si="19"/>
        <v>7</v>
      </c>
      <c r="K670" s="32">
        <f>IF(PUMPING[[#This Row],[MONTH]]&gt;3,YEAR(PUMPING[[#This Row],[DATE]]),YEAR(PUMPING[[#This Row],[DATE]])-1)</f>
        <v>2015</v>
      </c>
      <c r="L670" s="32" t="str">
        <f>IF(PUMPING[[#This Row],[MONTH]]&lt;4,"Q4",IF(PUMPING[[#This Row],[MONTH]]&lt;7,"Q1",IF(PUMPING[[#This Row],[MONTH]]&lt;10,"Q2",IF(PUMPING[[#This Row],[MONTH]]&lt;13,"Q3","Q4"))))</f>
        <v>Q2</v>
      </c>
      <c r="M670" s="32" t="str">
        <f>IF(PUMPING[[#This Row],[PRODUCT]]="I/F","I/F",IF(LEFT(PUMPING[[#This Row],[BATCH]],2)="MR","MR",IF(LEFT(PUMPING[[#This Row],[BATCH]],2)="PR","PR",IF(LEFT(PUMPING[[#This Row],[BATCH]],2)="DT","DT","Others"))))</f>
        <v>MR</v>
      </c>
    </row>
    <row r="671" spans="1:13" x14ac:dyDescent="0.25">
      <c r="A671">
        <v>3</v>
      </c>
      <c r="B671" s="1">
        <v>42208</v>
      </c>
      <c r="C671" t="s">
        <v>274</v>
      </c>
      <c r="D671" t="s">
        <v>422</v>
      </c>
      <c r="E671" t="s">
        <v>10</v>
      </c>
      <c r="F671">
        <v>1388</v>
      </c>
      <c r="H671" t="str">
        <f t="shared" si="20"/>
        <v>4M</v>
      </c>
      <c r="I671" t="s">
        <v>1532</v>
      </c>
      <c r="J671" s="32">
        <f t="shared" si="19"/>
        <v>7</v>
      </c>
      <c r="K671" s="32">
        <f>IF(PUMPING[[#This Row],[MONTH]]&gt;3,YEAR(PUMPING[[#This Row],[DATE]]),YEAR(PUMPING[[#This Row],[DATE]])-1)</f>
        <v>2015</v>
      </c>
      <c r="L671" s="32" t="str">
        <f>IF(PUMPING[[#This Row],[MONTH]]&lt;4,"Q4",IF(PUMPING[[#This Row],[MONTH]]&lt;7,"Q1",IF(PUMPING[[#This Row],[MONTH]]&lt;10,"Q2",IF(PUMPING[[#This Row],[MONTH]]&lt;13,"Q3","Q4"))))</f>
        <v>Q2</v>
      </c>
      <c r="M671" s="32" t="str">
        <f>IF(PUMPING[[#This Row],[PRODUCT]]="I/F","I/F",IF(LEFT(PUMPING[[#This Row],[BATCH]],2)="MR","MR",IF(LEFT(PUMPING[[#This Row],[BATCH]],2)="PR","PR",IF(LEFT(PUMPING[[#This Row],[BATCH]],2)="DT","DT","Others"))))</f>
        <v>MR</v>
      </c>
    </row>
    <row r="672" spans="1:13" x14ac:dyDescent="0.25">
      <c r="A672">
        <v>1</v>
      </c>
      <c r="B672" s="1">
        <v>42209</v>
      </c>
      <c r="C672" t="s">
        <v>6</v>
      </c>
      <c r="D672" t="s">
        <v>427</v>
      </c>
      <c r="E672">
        <v>651</v>
      </c>
      <c r="F672">
        <v>150</v>
      </c>
      <c r="H672" t="str">
        <f t="shared" si="20"/>
        <v>PC</v>
      </c>
      <c r="I672" t="s">
        <v>146</v>
      </c>
      <c r="J672" s="32">
        <f t="shared" si="19"/>
        <v>7</v>
      </c>
      <c r="K672" s="32">
        <f>IF(PUMPING[[#This Row],[MONTH]]&gt;3,YEAR(PUMPING[[#This Row],[DATE]]),YEAR(PUMPING[[#This Row],[DATE]])-1)</f>
        <v>2015</v>
      </c>
      <c r="L672" s="32" t="str">
        <f>IF(PUMPING[[#This Row],[MONTH]]&lt;4,"Q4",IF(PUMPING[[#This Row],[MONTH]]&lt;7,"Q1",IF(PUMPING[[#This Row],[MONTH]]&lt;10,"Q2",IF(PUMPING[[#This Row],[MONTH]]&lt;13,"Q3","Q4"))))</f>
        <v>Q2</v>
      </c>
      <c r="M672" s="32" t="str">
        <f>IF(PUMPING[[#This Row],[PRODUCT]]="I/F","I/F",IF(LEFT(PUMPING[[#This Row],[BATCH]],2)="MR","MR",IF(LEFT(PUMPING[[#This Row],[BATCH]],2)="PR","PR",IF(LEFT(PUMPING[[#This Row],[BATCH]],2)="DT","DT","Others"))))</f>
        <v>MR</v>
      </c>
    </row>
    <row r="673" spans="1:13" x14ac:dyDescent="0.25">
      <c r="A673">
        <v>2</v>
      </c>
      <c r="B673" s="1">
        <v>42209</v>
      </c>
      <c r="C673" t="s">
        <v>6</v>
      </c>
      <c r="D673" t="s">
        <v>428</v>
      </c>
      <c r="E673">
        <v>401</v>
      </c>
      <c r="F673">
        <v>726</v>
      </c>
      <c r="H673" t="str">
        <f t="shared" si="20"/>
        <v>0S</v>
      </c>
      <c r="I673" t="s">
        <v>146</v>
      </c>
      <c r="J673" s="32">
        <f t="shared" si="19"/>
        <v>7</v>
      </c>
      <c r="K673" s="32">
        <f>IF(PUMPING[[#This Row],[MONTH]]&gt;3,YEAR(PUMPING[[#This Row],[DATE]]),YEAR(PUMPING[[#This Row],[DATE]])-1)</f>
        <v>2015</v>
      </c>
      <c r="L673" s="32" t="str">
        <f>IF(PUMPING[[#This Row],[MONTH]]&lt;4,"Q4",IF(PUMPING[[#This Row],[MONTH]]&lt;7,"Q1",IF(PUMPING[[#This Row],[MONTH]]&lt;10,"Q2",IF(PUMPING[[#This Row],[MONTH]]&lt;13,"Q3","Q4"))))</f>
        <v>Q2</v>
      </c>
      <c r="M673" s="32" t="str">
        <f>IF(PUMPING[[#This Row],[PRODUCT]]="I/F","I/F",IF(LEFT(PUMPING[[#This Row],[BATCH]],2)="MR","MR",IF(LEFT(PUMPING[[#This Row],[BATCH]],2)="PR","PR",IF(LEFT(PUMPING[[#This Row],[BATCH]],2)="DT","DT","Others"))))</f>
        <v>MR</v>
      </c>
    </row>
    <row r="674" spans="1:13" x14ac:dyDescent="0.25">
      <c r="A674">
        <v>3</v>
      </c>
      <c r="B674" s="1">
        <v>42209</v>
      </c>
      <c r="C674" t="s">
        <v>6</v>
      </c>
      <c r="D674" t="s">
        <v>429</v>
      </c>
      <c r="E674">
        <v>402</v>
      </c>
      <c r="F674">
        <v>1924</v>
      </c>
      <c r="H674" t="str">
        <f t="shared" si="20"/>
        <v>0S</v>
      </c>
      <c r="I674" t="s">
        <v>146</v>
      </c>
      <c r="J674" s="32">
        <f t="shared" si="19"/>
        <v>7</v>
      </c>
      <c r="K674" s="32">
        <f>IF(PUMPING[[#This Row],[MONTH]]&gt;3,YEAR(PUMPING[[#This Row],[DATE]]),YEAR(PUMPING[[#This Row],[DATE]])-1)</f>
        <v>2015</v>
      </c>
      <c r="L674" s="32" t="str">
        <f>IF(PUMPING[[#This Row],[MONTH]]&lt;4,"Q4",IF(PUMPING[[#This Row],[MONTH]]&lt;7,"Q1",IF(PUMPING[[#This Row],[MONTH]]&lt;10,"Q2",IF(PUMPING[[#This Row],[MONTH]]&lt;13,"Q3","Q4"))))</f>
        <v>Q2</v>
      </c>
      <c r="M674" s="32" t="str">
        <f>IF(PUMPING[[#This Row],[PRODUCT]]="I/F","I/F",IF(LEFT(PUMPING[[#This Row],[BATCH]],2)="MR","MR",IF(LEFT(PUMPING[[#This Row],[BATCH]],2)="PR","PR",IF(LEFT(PUMPING[[#This Row],[BATCH]],2)="DT","DT","Others"))))</f>
        <v>MR</v>
      </c>
    </row>
    <row r="675" spans="1:13" x14ac:dyDescent="0.25">
      <c r="A675">
        <v>4</v>
      </c>
      <c r="B675" s="1">
        <v>42209</v>
      </c>
      <c r="C675" t="s">
        <v>6</v>
      </c>
      <c r="D675" t="s">
        <v>430</v>
      </c>
      <c r="E675">
        <v>301</v>
      </c>
      <c r="F675">
        <v>6199</v>
      </c>
      <c r="H675" t="str">
        <f t="shared" si="20"/>
        <v>A2</v>
      </c>
      <c r="I675" t="s">
        <v>143</v>
      </c>
      <c r="J675" s="32">
        <f t="shared" si="19"/>
        <v>7</v>
      </c>
      <c r="K675" s="32">
        <f>IF(PUMPING[[#This Row],[MONTH]]&gt;3,YEAR(PUMPING[[#This Row],[DATE]]),YEAR(PUMPING[[#This Row],[DATE]])-1)</f>
        <v>2015</v>
      </c>
      <c r="L675" s="32" t="str">
        <f>IF(PUMPING[[#This Row],[MONTH]]&lt;4,"Q4",IF(PUMPING[[#This Row],[MONTH]]&lt;7,"Q1",IF(PUMPING[[#This Row],[MONTH]]&lt;10,"Q2",IF(PUMPING[[#This Row],[MONTH]]&lt;13,"Q3","Q4"))))</f>
        <v>Q2</v>
      </c>
      <c r="M675" s="32" t="str">
        <f>IF(PUMPING[[#This Row],[PRODUCT]]="I/F","I/F",IF(LEFT(PUMPING[[#This Row],[BATCH]],2)="MR","MR",IF(LEFT(PUMPING[[#This Row],[BATCH]],2)="PR","PR",IF(LEFT(PUMPING[[#This Row],[BATCH]],2)="DT","DT","Others"))))</f>
        <v>MR</v>
      </c>
    </row>
    <row r="676" spans="1:13" x14ac:dyDescent="0.25">
      <c r="A676">
        <v>5</v>
      </c>
      <c r="B676" s="1">
        <v>42209</v>
      </c>
      <c r="C676" t="s">
        <v>6</v>
      </c>
      <c r="D676" t="s">
        <v>431</v>
      </c>
      <c r="E676">
        <v>303</v>
      </c>
      <c r="F676">
        <v>2387</v>
      </c>
      <c r="H676" t="str">
        <f t="shared" si="20"/>
        <v>A2</v>
      </c>
      <c r="I676" t="s">
        <v>143</v>
      </c>
      <c r="J676" s="32">
        <f t="shared" si="19"/>
        <v>7</v>
      </c>
      <c r="K676" s="32">
        <f>IF(PUMPING[[#This Row],[MONTH]]&gt;3,YEAR(PUMPING[[#This Row],[DATE]]),YEAR(PUMPING[[#This Row],[DATE]])-1)</f>
        <v>2015</v>
      </c>
      <c r="L676" s="32" t="str">
        <f>IF(PUMPING[[#This Row],[MONTH]]&lt;4,"Q4",IF(PUMPING[[#This Row],[MONTH]]&lt;7,"Q1",IF(PUMPING[[#This Row],[MONTH]]&lt;10,"Q2",IF(PUMPING[[#This Row],[MONTH]]&lt;13,"Q3","Q4"))))</f>
        <v>Q2</v>
      </c>
      <c r="M676" s="32" t="str">
        <f>IF(PUMPING[[#This Row],[PRODUCT]]="I/F","I/F",IF(LEFT(PUMPING[[#This Row],[BATCH]],2)="MR","MR",IF(LEFT(PUMPING[[#This Row],[BATCH]],2)="PR","PR",IF(LEFT(PUMPING[[#This Row],[BATCH]],2)="DT","DT","Others"))))</f>
        <v>MR</v>
      </c>
    </row>
    <row r="677" spans="1:13" x14ac:dyDescent="0.25">
      <c r="A677">
        <v>1</v>
      </c>
      <c r="B677" s="1">
        <v>42209</v>
      </c>
      <c r="C677" t="s">
        <v>20</v>
      </c>
      <c r="D677" t="s">
        <v>432</v>
      </c>
      <c r="E677">
        <v>54</v>
      </c>
      <c r="F677">
        <v>161</v>
      </c>
      <c r="H677" t="str">
        <f t="shared" si="20"/>
        <v>PC</v>
      </c>
      <c r="I677" t="s">
        <v>146</v>
      </c>
      <c r="J677" s="32">
        <f t="shared" si="19"/>
        <v>7</v>
      </c>
      <c r="K677" s="32">
        <f>IF(PUMPING[[#This Row],[MONTH]]&gt;3,YEAR(PUMPING[[#This Row],[DATE]]),YEAR(PUMPING[[#This Row],[DATE]])-1)</f>
        <v>2015</v>
      </c>
      <c r="L677" s="32" t="str">
        <f>IF(PUMPING[[#This Row],[MONTH]]&lt;4,"Q4",IF(PUMPING[[#This Row],[MONTH]]&lt;7,"Q1",IF(PUMPING[[#This Row],[MONTH]]&lt;10,"Q2",IF(PUMPING[[#This Row],[MONTH]]&lt;13,"Q3","Q4"))))</f>
        <v>Q2</v>
      </c>
      <c r="M677" s="32" t="str">
        <f>IF(PUMPING[[#This Row],[PRODUCT]]="I/F","I/F",IF(LEFT(PUMPING[[#This Row],[BATCH]],2)="MR","MR",IF(LEFT(PUMPING[[#This Row],[BATCH]],2)="PR","PR",IF(LEFT(PUMPING[[#This Row],[BATCH]],2)="DT","DT","Others"))))</f>
        <v>PR</v>
      </c>
    </row>
    <row r="678" spans="1:13" x14ac:dyDescent="0.25">
      <c r="A678">
        <v>2</v>
      </c>
      <c r="B678" s="1">
        <v>42209</v>
      </c>
      <c r="C678" t="s">
        <v>20</v>
      </c>
      <c r="D678" t="s">
        <v>433</v>
      </c>
      <c r="E678">
        <v>31</v>
      </c>
      <c r="F678">
        <v>776</v>
      </c>
      <c r="H678" t="str">
        <f t="shared" si="20"/>
        <v>0S</v>
      </c>
      <c r="I678" t="s">
        <v>146</v>
      </c>
      <c r="J678" s="32">
        <f t="shared" si="19"/>
        <v>7</v>
      </c>
      <c r="K678" s="32">
        <f>IF(PUMPING[[#This Row],[MONTH]]&gt;3,YEAR(PUMPING[[#This Row],[DATE]]),YEAR(PUMPING[[#This Row],[DATE]])-1)</f>
        <v>2015</v>
      </c>
      <c r="L678" s="32" t="str">
        <f>IF(PUMPING[[#This Row],[MONTH]]&lt;4,"Q4",IF(PUMPING[[#This Row],[MONTH]]&lt;7,"Q1",IF(PUMPING[[#This Row],[MONTH]]&lt;10,"Q2",IF(PUMPING[[#This Row],[MONTH]]&lt;13,"Q3","Q4"))))</f>
        <v>Q2</v>
      </c>
      <c r="M678" s="32" t="str">
        <f>IF(PUMPING[[#This Row],[PRODUCT]]="I/F","I/F",IF(LEFT(PUMPING[[#This Row],[BATCH]],2)="MR","MR",IF(LEFT(PUMPING[[#This Row],[BATCH]],2)="PR","PR",IF(LEFT(PUMPING[[#This Row],[BATCH]],2)="DT","DT","Others"))))</f>
        <v>PR</v>
      </c>
    </row>
    <row r="679" spans="1:13" x14ac:dyDescent="0.25">
      <c r="A679">
        <v>3</v>
      </c>
      <c r="B679" s="1">
        <v>42209</v>
      </c>
      <c r="C679" t="s">
        <v>20</v>
      </c>
      <c r="D679" t="s">
        <v>434</v>
      </c>
      <c r="E679">
        <v>31</v>
      </c>
      <c r="F679">
        <v>259</v>
      </c>
      <c r="H679" t="str">
        <f t="shared" si="20"/>
        <v>0S</v>
      </c>
      <c r="I679" t="s">
        <v>146</v>
      </c>
      <c r="J679" s="32">
        <f t="shared" si="19"/>
        <v>7</v>
      </c>
      <c r="K679" s="32">
        <f>IF(PUMPING[[#This Row],[MONTH]]&gt;3,YEAR(PUMPING[[#This Row],[DATE]]),YEAR(PUMPING[[#This Row],[DATE]])-1)</f>
        <v>2015</v>
      </c>
      <c r="L679" s="32" t="str">
        <f>IF(PUMPING[[#This Row],[MONTH]]&lt;4,"Q4",IF(PUMPING[[#This Row],[MONTH]]&lt;7,"Q1",IF(PUMPING[[#This Row],[MONTH]]&lt;10,"Q2",IF(PUMPING[[#This Row],[MONTH]]&lt;13,"Q3","Q4"))))</f>
        <v>Q2</v>
      </c>
      <c r="M679" s="32" t="str">
        <f>IF(PUMPING[[#This Row],[PRODUCT]]="I/F","I/F",IF(LEFT(PUMPING[[#This Row],[BATCH]],2)="MR","MR",IF(LEFT(PUMPING[[#This Row],[BATCH]],2)="PR","PR",IF(LEFT(PUMPING[[#This Row],[BATCH]],2)="DT","DT","Others"))))</f>
        <v>PR</v>
      </c>
    </row>
    <row r="680" spans="1:13" x14ac:dyDescent="0.25">
      <c r="A680">
        <v>1</v>
      </c>
      <c r="B680" s="1">
        <v>42209</v>
      </c>
      <c r="C680" t="s">
        <v>274</v>
      </c>
      <c r="D680" t="s">
        <v>422</v>
      </c>
      <c r="E680" t="s">
        <v>58</v>
      </c>
      <c r="F680">
        <v>895</v>
      </c>
      <c r="H680" t="str">
        <f t="shared" si="20"/>
        <v>4M</v>
      </c>
      <c r="I680" t="s">
        <v>1532</v>
      </c>
      <c r="J680" s="32">
        <f t="shared" si="19"/>
        <v>7</v>
      </c>
      <c r="K680" s="32">
        <f>IF(PUMPING[[#This Row],[MONTH]]&gt;3,YEAR(PUMPING[[#This Row],[DATE]]),YEAR(PUMPING[[#This Row],[DATE]])-1)</f>
        <v>2015</v>
      </c>
      <c r="L680" s="32" t="str">
        <f>IF(PUMPING[[#This Row],[MONTH]]&lt;4,"Q4",IF(PUMPING[[#This Row],[MONTH]]&lt;7,"Q1",IF(PUMPING[[#This Row],[MONTH]]&lt;10,"Q2",IF(PUMPING[[#This Row],[MONTH]]&lt;13,"Q3","Q4"))))</f>
        <v>Q2</v>
      </c>
      <c r="M680" s="32" t="str">
        <f>IF(PUMPING[[#This Row],[PRODUCT]]="I/F","I/F",IF(LEFT(PUMPING[[#This Row],[BATCH]],2)="MR","MR",IF(LEFT(PUMPING[[#This Row],[BATCH]],2)="PR","PR",IF(LEFT(PUMPING[[#This Row],[BATCH]],2)="DT","DT","Others"))))</f>
        <v>MR</v>
      </c>
    </row>
    <row r="681" spans="1:13" x14ac:dyDescent="0.25">
      <c r="A681">
        <v>2</v>
      </c>
      <c r="B681" s="1">
        <v>42209</v>
      </c>
      <c r="C681" t="s">
        <v>274</v>
      </c>
      <c r="D681" t="s">
        <v>423</v>
      </c>
      <c r="E681" t="s">
        <v>58</v>
      </c>
      <c r="F681">
        <v>353</v>
      </c>
      <c r="H681" t="str">
        <f t="shared" si="20"/>
        <v>4M</v>
      </c>
      <c r="I681" t="s">
        <v>1532</v>
      </c>
      <c r="J681" s="32">
        <f t="shared" si="19"/>
        <v>7</v>
      </c>
      <c r="K681" s="32">
        <f>IF(PUMPING[[#This Row],[MONTH]]&gt;3,YEAR(PUMPING[[#This Row],[DATE]]),YEAR(PUMPING[[#This Row],[DATE]])-1)</f>
        <v>2015</v>
      </c>
      <c r="L681" s="32" t="str">
        <f>IF(PUMPING[[#This Row],[MONTH]]&lt;4,"Q4",IF(PUMPING[[#This Row],[MONTH]]&lt;7,"Q1",IF(PUMPING[[#This Row],[MONTH]]&lt;10,"Q2",IF(PUMPING[[#This Row],[MONTH]]&lt;13,"Q3","Q4"))))</f>
        <v>Q2</v>
      </c>
      <c r="M681" s="32" t="str">
        <f>IF(PUMPING[[#This Row],[PRODUCT]]="I/F","I/F",IF(LEFT(PUMPING[[#This Row],[BATCH]],2)="MR","MR",IF(LEFT(PUMPING[[#This Row],[BATCH]],2)="PR","PR",IF(LEFT(PUMPING[[#This Row],[BATCH]],2)="DT","DT","Others"))))</f>
        <v>MR</v>
      </c>
    </row>
    <row r="682" spans="1:13" x14ac:dyDescent="0.25">
      <c r="A682">
        <v>3</v>
      </c>
      <c r="B682" s="1">
        <v>42209</v>
      </c>
      <c r="C682" t="s">
        <v>274</v>
      </c>
      <c r="D682" t="s">
        <v>424</v>
      </c>
      <c r="E682" t="s">
        <v>58</v>
      </c>
      <c r="F682">
        <v>181</v>
      </c>
      <c r="H682" t="str">
        <f t="shared" si="20"/>
        <v>PC</v>
      </c>
      <c r="I682" t="s">
        <v>146</v>
      </c>
      <c r="J682" s="32">
        <f t="shared" si="19"/>
        <v>7</v>
      </c>
      <c r="K682" s="32">
        <f>IF(PUMPING[[#This Row],[MONTH]]&gt;3,YEAR(PUMPING[[#This Row],[DATE]]),YEAR(PUMPING[[#This Row],[DATE]])-1)</f>
        <v>2015</v>
      </c>
      <c r="L682" s="32" t="str">
        <f>IF(PUMPING[[#This Row],[MONTH]]&lt;4,"Q4",IF(PUMPING[[#This Row],[MONTH]]&lt;7,"Q1",IF(PUMPING[[#This Row],[MONTH]]&lt;10,"Q2",IF(PUMPING[[#This Row],[MONTH]]&lt;13,"Q3","Q4"))))</f>
        <v>Q2</v>
      </c>
      <c r="M682" s="32" t="str">
        <f>IF(PUMPING[[#This Row],[PRODUCT]]="I/F","I/F",IF(LEFT(PUMPING[[#This Row],[BATCH]],2)="MR","MR",IF(LEFT(PUMPING[[#This Row],[BATCH]],2)="PR","PR",IF(LEFT(PUMPING[[#This Row],[BATCH]],2)="DT","DT","Others"))))</f>
        <v>MR</v>
      </c>
    </row>
    <row r="683" spans="1:13" x14ac:dyDescent="0.25">
      <c r="A683">
        <v>4</v>
      </c>
      <c r="B683" s="1">
        <v>42209</v>
      </c>
      <c r="C683" t="s">
        <v>274</v>
      </c>
      <c r="D683" t="s">
        <v>425</v>
      </c>
      <c r="E683" t="s">
        <v>58</v>
      </c>
      <c r="F683">
        <v>1810</v>
      </c>
      <c r="H683" t="str">
        <f t="shared" si="20"/>
        <v>4H</v>
      </c>
      <c r="I683" t="s">
        <v>1530</v>
      </c>
      <c r="J683" s="32">
        <f t="shared" si="19"/>
        <v>7</v>
      </c>
      <c r="K683" s="32">
        <f>IF(PUMPING[[#This Row],[MONTH]]&gt;3,YEAR(PUMPING[[#This Row],[DATE]]),YEAR(PUMPING[[#This Row],[DATE]])-1)</f>
        <v>2015</v>
      </c>
      <c r="L683" s="32" t="str">
        <f>IF(PUMPING[[#This Row],[MONTH]]&lt;4,"Q4",IF(PUMPING[[#This Row],[MONTH]]&lt;7,"Q1",IF(PUMPING[[#This Row],[MONTH]]&lt;10,"Q2",IF(PUMPING[[#This Row],[MONTH]]&lt;13,"Q3","Q4"))))</f>
        <v>Q2</v>
      </c>
      <c r="M683" s="32" t="str">
        <f>IF(PUMPING[[#This Row],[PRODUCT]]="I/F","I/F",IF(LEFT(PUMPING[[#This Row],[BATCH]],2)="MR","MR",IF(LEFT(PUMPING[[#This Row],[BATCH]],2)="PR","PR",IF(LEFT(PUMPING[[#This Row],[BATCH]],2)="DT","DT","Others"))))</f>
        <v>MR</v>
      </c>
    </row>
    <row r="684" spans="1:13" x14ac:dyDescent="0.25">
      <c r="A684">
        <v>1</v>
      </c>
      <c r="B684" s="1">
        <v>42210</v>
      </c>
      <c r="C684" t="s">
        <v>6</v>
      </c>
      <c r="D684" t="s">
        <v>431</v>
      </c>
      <c r="E684">
        <v>303</v>
      </c>
      <c r="F684">
        <v>4538</v>
      </c>
      <c r="H684" t="str">
        <f t="shared" si="20"/>
        <v>A2</v>
      </c>
      <c r="I684" t="s">
        <v>143</v>
      </c>
      <c r="J684" s="32">
        <f t="shared" ref="J684:J747" si="21">MONTH(B684)</f>
        <v>7</v>
      </c>
      <c r="K684" s="32">
        <f>IF(PUMPING[[#This Row],[MONTH]]&gt;3,YEAR(PUMPING[[#This Row],[DATE]]),YEAR(PUMPING[[#This Row],[DATE]])-1)</f>
        <v>2015</v>
      </c>
      <c r="L684" s="32" t="str">
        <f>IF(PUMPING[[#This Row],[MONTH]]&lt;4,"Q4",IF(PUMPING[[#This Row],[MONTH]]&lt;7,"Q1",IF(PUMPING[[#This Row],[MONTH]]&lt;10,"Q2",IF(PUMPING[[#This Row],[MONTH]]&lt;13,"Q3","Q4"))))</f>
        <v>Q2</v>
      </c>
      <c r="M684" s="32" t="str">
        <f>IF(PUMPING[[#This Row],[PRODUCT]]="I/F","I/F",IF(LEFT(PUMPING[[#This Row],[BATCH]],2)="MR","MR",IF(LEFT(PUMPING[[#This Row],[BATCH]],2)="PR","PR",IF(LEFT(PUMPING[[#This Row],[BATCH]],2)="DT","DT","Others"))))</f>
        <v>MR</v>
      </c>
    </row>
    <row r="685" spans="1:13" x14ac:dyDescent="0.25">
      <c r="A685">
        <v>2</v>
      </c>
      <c r="B685" s="1">
        <v>42210</v>
      </c>
      <c r="C685" t="s">
        <v>6</v>
      </c>
      <c r="D685" t="s">
        <v>435</v>
      </c>
      <c r="E685">
        <v>405</v>
      </c>
      <c r="F685">
        <v>1467</v>
      </c>
      <c r="H685" t="str">
        <f t="shared" si="20"/>
        <v>A2</v>
      </c>
      <c r="I685" t="s">
        <v>143</v>
      </c>
      <c r="J685" s="32">
        <f t="shared" si="21"/>
        <v>7</v>
      </c>
      <c r="K685" s="32">
        <f>IF(PUMPING[[#This Row],[MONTH]]&gt;3,YEAR(PUMPING[[#This Row],[DATE]]),YEAR(PUMPING[[#This Row],[DATE]])-1)</f>
        <v>2015</v>
      </c>
      <c r="L685" s="32" t="str">
        <f>IF(PUMPING[[#This Row],[MONTH]]&lt;4,"Q4",IF(PUMPING[[#This Row],[MONTH]]&lt;7,"Q1",IF(PUMPING[[#This Row],[MONTH]]&lt;10,"Q2",IF(PUMPING[[#This Row],[MONTH]]&lt;13,"Q3","Q4"))))</f>
        <v>Q2</v>
      </c>
      <c r="M685" s="32" t="str">
        <f>IF(PUMPING[[#This Row],[PRODUCT]]="I/F","I/F",IF(LEFT(PUMPING[[#This Row],[BATCH]],2)="MR","MR",IF(LEFT(PUMPING[[#This Row],[BATCH]],2)="PR","PR",IF(LEFT(PUMPING[[#This Row],[BATCH]],2)="DT","DT","Others"))))</f>
        <v>MR</v>
      </c>
    </row>
    <row r="686" spans="1:13" x14ac:dyDescent="0.25">
      <c r="A686">
        <v>3</v>
      </c>
      <c r="B686" s="1">
        <v>42210</v>
      </c>
      <c r="C686" t="s">
        <v>6</v>
      </c>
      <c r="D686" t="s">
        <v>436</v>
      </c>
      <c r="E686">
        <v>402</v>
      </c>
      <c r="F686">
        <v>558</v>
      </c>
      <c r="H686" t="str">
        <f t="shared" si="20"/>
        <v>0S</v>
      </c>
      <c r="I686" t="s">
        <v>146</v>
      </c>
      <c r="J686" s="32">
        <f t="shared" si="21"/>
        <v>7</v>
      </c>
      <c r="K686" s="32">
        <f>IF(PUMPING[[#This Row],[MONTH]]&gt;3,YEAR(PUMPING[[#This Row],[DATE]]),YEAR(PUMPING[[#This Row],[DATE]])-1)</f>
        <v>2015</v>
      </c>
      <c r="L686" s="32" t="str">
        <f>IF(PUMPING[[#This Row],[MONTH]]&lt;4,"Q4",IF(PUMPING[[#This Row],[MONTH]]&lt;7,"Q1",IF(PUMPING[[#This Row],[MONTH]]&lt;10,"Q2",IF(PUMPING[[#This Row],[MONTH]]&lt;13,"Q3","Q4"))))</f>
        <v>Q2</v>
      </c>
      <c r="M686" s="32" t="str">
        <f>IF(PUMPING[[#This Row],[PRODUCT]]="I/F","I/F",IF(LEFT(PUMPING[[#This Row],[BATCH]],2)="MR","MR",IF(LEFT(PUMPING[[#This Row],[BATCH]],2)="PR","PR",IF(LEFT(PUMPING[[#This Row],[BATCH]],2)="DT","DT","Others"))))</f>
        <v>MR</v>
      </c>
    </row>
    <row r="687" spans="1:13" x14ac:dyDescent="0.25">
      <c r="A687">
        <v>4</v>
      </c>
      <c r="B687" s="1">
        <v>42210</v>
      </c>
      <c r="C687" t="s">
        <v>6</v>
      </c>
      <c r="D687" t="s">
        <v>437</v>
      </c>
      <c r="E687">
        <v>103</v>
      </c>
      <c r="F687">
        <v>5993</v>
      </c>
      <c r="H687" t="str">
        <f t="shared" si="20"/>
        <v>PN</v>
      </c>
      <c r="I687" t="s">
        <v>149</v>
      </c>
      <c r="J687" s="32">
        <f t="shared" si="21"/>
        <v>7</v>
      </c>
      <c r="K687" s="32">
        <f>IF(PUMPING[[#This Row],[MONTH]]&gt;3,YEAR(PUMPING[[#This Row],[DATE]]),YEAR(PUMPING[[#This Row],[DATE]])-1)</f>
        <v>2015</v>
      </c>
      <c r="L687" s="32" t="str">
        <f>IF(PUMPING[[#This Row],[MONTH]]&lt;4,"Q4",IF(PUMPING[[#This Row],[MONTH]]&lt;7,"Q1",IF(PUMPING[[#This Row],[MONTH]]&lt;10,"Q2",IF(PUMPING[[#This Row],[MONTH]]&lt;13,"Q3","Q4"))))</f>
        <v>Q2</v>
      </c>
      <c r="M687" s="32" t="str">
        <f>IF(PUMPING[[#This Row],[PRODUCT]]="I/F","I/F",IF(LEFT(PUMPING[[#This Row],[BATCH]],2)="MR","MR",IF(LEFT(PUMPING[[#This Row],[BATCH]],2)="PR","PR",IF(LEFT(PUMPING[[#This Row],[BATCH]],2)="DT","DT","Others"))))</f>
        <v>MR</v>
      </c>
    </row>
    <row r="688" spans="1:13" x14ac:dyDescent="0.25">
      <c r="A688">
        <v>1</v>
      </c>
      <c r="B688" s="1">
        <v>42210</v>
      </c>
      <c r="C688" t="s">
        <v>20</v>
      </c>
      <c r="D688" t="s">
        <v>434</v>
      </c>
      <c r="E688">
        <v>31</v>
      </c>
      <c r="F688">
        <v>1015</v>
      </c>
      <c r="H688" t="str">
        <f t="shared" si="20"/>
        <v>0S</v>
      </c>
      <c r="I688" t="s">
        <v>146</v>
      </c>
      <c r="J688" s="32">
        <f t="shared" si="21"/>
        <v>7</v>
      </c>
      <c r="K688" s="32">
        <f>IF(PUMPING[[#This Row],[MONTH]]&gt;3,YEAR(PUMPING[[#This Row],[DATE]]),YEAR(PUMPING[[#This Row],[DATE]])-1)</f>
        <v>2015</v>
      </c>
      <c r="L688" s="32" t="str">
        <f>IF(PUMPING[[#This Row],[MONTH]]&lt;4,"Q4",IF(PUMPING[[#This Row],[MONTH]]&lt;7,"Q1",IF(PUMPING[[#This Row],[MONTH]]&lt;10,"Q2",IF(PUMPING[[#This Row],[MONTH]]&lt;13,"Q3","Q4"))))</f>
        <v>Q2</v>
      </c>
      <c r="M688" s="32" t="str">
        <f>IF(PUMPING[[#This Row],[PRODUCT]]="I/F","I/F",IF(LEFT(PUMPING[[#This Row],[BATCH]],2)="MR","MR",IF(LEFT(PUMPING[[#This Row],[BATCH]],2)="PR","PR",IF(LEFT(PUMPING[[#This Row],[BATCH]],2)="DT","DT","Others"))))</f>
        <v>PR</v>
      </c>
    </row>
    <row r="689" spans="1:13" x14ac:dyDescent="0.25">
      <c r="A689">
        <v>2</v>
      </c>
      <c r="B689" s="1">
        <v>42210</v>
      </c>
      <c r="C689" t="s">
        <v>20</v>
      </c>
      <c r="D689" t="s">
        <v>438</v>
      </c>
      <c r="E689">
        <v>31</v>
      </c>
      <c r="F689">
        <v>4530</v>
      </c>
      <c r="H689" t="str">
        <f t="shared" si="20"/>
        <v>A3</v>
      </c>
      <c r="I689" t="s">
        <v>143</v>
      </c>
      <c r="J689" s="32">
        <f t="shared" si="21"/>
        <v>7</v>
      </c>
      <c r="K689" s="32">
        <f>IF(PUMPING[[#This Row],[MONTH]]&gt;3,YEAR(PUMPING[[#This Row],[DATE]]),YEAR(PUMPING[[#This Row],[DATE]])-1)</f>
        <v>2015</v>
      </c>
      <c r="L689" s="32" t="str">
        <f>IF(PUMPING[[#This Row],[MONTH]]&lt;4,"Q4",IF(PUMPING[[#This Row],[MONTH]]&lt;7,"Q1",IF(PUMPING[[#This Row],[MONTH]]&lt;10,"Q2",IF(PUMPING[[#This Row],[MONTH]]&lt;13,"Q3","Q4"))))</f>
        <v>Q2</v>
      </c>
      <c r="M689" s="32" t="str">
        <f>IF(PUMPING[[#This Row],[PRODUCT]]="I/F","I/F",IF(LEFT(PUMPING[[#This Row],[BATCH]],2)="MR","MR",IF(LEFT(PUMPING[[#This Row],[BATCH]],2)="PR","PR",IF(LEFT(PUMPING[[#This Row],[BATCH]],2)="DT","DT","Others"))))</f>
        <v>PR</v>
      </c>
    </row>
    <row r="690" spans="1:13" x14ac:dyDescent="0.25">
      <c r="A690">
        <v>1</v>
      </c>
      <c r="B690" s="1">
        <v>42210</v>
      </c>
      <c r="C690" t="s">
        <v>274</v>
      </c>
      <c r="D690" t="s">
        <v>426</v>
      </c>
      <c r="E690" t="s">
        <v>58</v>
      </c>
      <c r="F690">
        <v>11</v>
      </c>
      <c r="H690" t="str">
        <f t="shared" si="20"/>
        <v>4H</v>
      </c>
      <c r="I690" t="s">
        <v>1530</v>
      </c>
      <c r="J690" s="32">
        <f t="shared" si="21"/>
        <v>7</v>
      </c>
      <c r="K690" s="32">
        <f>IF(PUMPING[[#This Row],[MONTH]]&gt;3,YEAR(PUMPING[[#This Row],[DATE]]),YEAR(PUMPING[[#This Row],[DATE]])-1)</f>
        <v>2015</v>
      </c>
      <c r="L690" s="32" t="str">
        <f>IF(PUMPING[[#This Row],[MONTH]]&lt;4,"Q4",IF(PUMPING[[#This Row],[MONTH]]&lt;7,"Q1",IF(PUMPING[[#This Row],[MONTH]]&lt;10,"Q2",IF(PUMPING[[#This Row],[MONTH]]&lt;13,"Q3","Q4"))))</f>
        <v>Q2</v>
      </c>
      <c r="M690" s="32" t="str">
        <f>IF(PUMPING[[#This Row],[PRODUCT]]="I/F","I/F",IF(LEFT(PUMPING[[#This Row],[BATCH]],2)="MR","MR",IF(LEFT(PUMPING[[#This Row],[BATCH]],2)="PR","PR",IF(LEFT(PUMPING[[#This Row],[BATCH]],2)="DT","DT","Others"))))</f>
        <v>MR</v>
      </c>
    </row>
    <row r="691" spans="1:13" x14ac:dyDescent="0.25">
      <c r="A691">
        <v>1</v>
      </c>
      <c r="B691" s="1">
        <v>42210</v>
      </c>
      <c r="C691" t="s">
        <v>162</v>
      </c>
      <c r="D691" t="s">
        <v>391</v>
      </c>
      <c r="E691" t="s">
        <v>58</v>
      </c>
      <c r="F691">
        <v>1980</v>
      </c>
      <c r="H691" t="str">
        <f t="shared" si="20"/>
        <v>PN</v>
      </c>
      <c r="I691" t="s">
        <v>149</v>
      </c>
      <c r="J691" s="32">
        <f t="shared" si="21"/>
        <v>7</v>
      </c>
      <c r="K691" s="32">
        <f>IF(PUMPING[[#This Row],[MONTH]]&gt;3,YEAR(PUMPING[[#This Row],[DATE]]),YEAR(PUMPING[[#This Row],[DATE]])-1)</f>
        <v>2015</v>
      </c>
      <c r="L691" s="32" t="str">
        <f>IF(PUMPING[[#This Row],[MONTH]]&lt;4,"Q4",IF(PUMPING[[#This Row],[MONTH]]&lt;7,"Q1",IF(PUMPING[[#This Row],[MONTH]]&lt;10,"Q2",IF(PUMPING[[#This Row],[MONTH]]&lt;13,"Q3","Q4"))))</f>
        <v>Q2</v>
      </c>
      <c r="M691" s="32" t="str">
        <f>IF(PUMPING[[#This Row],[PRODUCT]]="I/F","I/F",IF(LEFT(PUMPING[[#This Row],[BATCH]],2)="MR","MR",IF(LEFT(PUMPING[[#This Row],[BATCH]],2)="PR","PR",IF(LEFT(PUMPING[[#This Row],[BATCH]],2)="DT","DT","Others"))))</f>
        <v>MR</v>
      </c>
    </row>
    <row r="692" spans="1:13" x14ac:dyDescent="0.25">
      <c r="A692">
        <v>1</v>
      </c>
      <c r="B692" s="1">
        <v>42211</v>
      </c>
      <c r="C692" t="s">
        <v>6</v>
      </c>
      <c r="D692" t="s">
        <v>437</v>
      </c>
      <c r="E692">
        <v>103</v>
      </c>
      <c r="F692">
        <v>30</v>
      </c>
      <c r="H692" t="str">
        <f t="shared" si="20"/>
        <v>PN</v>
      </c>
      <c r="I692" t="s">
        <v>149</v>
      </c>
      <c r="J692" s="32">
        <f t="shared" si="21"/>
        <v>7</v>
      </c>
      <c r="K692" s="32">
        <f>IF(PUMPING[[#This Row],[MONTH]]&gt;3,YEAR(PUMPING[[#This Row],[DATE]]),YEAR(PUMPING[[#This Row],[DATE]])-1)</f>
        <v>2015</v>
      </c>
      <c r="L692" s="32" t="str">
        <f>IF(PUMPING[[#This Row],[MONTH]]&lt;4,"Q4",IF(PUMPING[[#This Row],[MONTH]]&lt;7,"Q1",IF(PUMPING[[#This Row],[MONTH]]&lt;10,"Q2",IF(PUMPING[[#This Row],[MONTH]]&lt;13,"Q3","Q4"))))</f>
        <v>Q2</v>
      </c>
      <c r="M692" s="32" t="str">
        <f>IF(PUMPING[[#This Row],[PRODUCT]]="I/F","I/F",IF(LEFT(PUMPING[[#This Row],[BATCH]],2)="MR","MR",IF(LEFT(PUMPING[[#This Row],[BATCH]],2)="PR","PR",IF(LEFT(PUMPING[[#This Row],[BATCH]],2)="DT","DT","Others"))))</f>
        <v>MR</v>
      </c>
    </row>
    <row r="693" spans="1:13" x14ac:dyDescent="0.25">
      <c r="A693">
        <v>2</v>
      </c>
      <c r="B693" s="1">
        <v>42211</v>
      </c>
      <c r="C693" t="s">
        <v>6</v>
      </c>
      <c r="D693" t="s">
        <v>439</v>
      </c>
      <c r="E693">
        <v>119</v>
      </c>
      <c r="F693">
        <v>4489</v>
      </c>
      <c r="H693" t="str">
        <f t="shared" si="20"/>
        <v>PX</v>
      </c>
      <c r="I693" t="s">
        <v>171</v>
      </c>
      <c r="J693" s="32">
        <f t="shared" si="21"/>
        <v>7</v>
      </c>
      <c r="K693" s="32">
        <f>IF(PUMPING[[#This Row],[MONTH]]&gt;3,YEAR(PUMPING[[#This Row],[DATE]]),YEAR(PUMPING[[#This Row],[DATE]])-1)</f>
        <v>2015</v>
      </c>
      <c r="L693" s="32" t="str">
        <f>IF(PUMPING[[#This Row],[MONTH]]&lt;4,"Q4",IF(PUMPING[[#This Row],[MONTH]]&lt;7,"Q1",IF(PUMPING[[#This Row],[MONTH]]&lt;10,"Q2",IF(PUMPING[[#This Row],[MONTH]]&lt;13,"Q3","Q4"))))</f>
        <v>Q2</v>
      </c>
      <c r="M693" s="32" t="str">
        <f>IF(PUMPING[[#This Row],[PRODUCT]]="I/F","I/F",IF(LEFT(PUMPING[[#This Row],[BATCH]],2)="MR","MR",IF(LEFT(PUMPING[[#This Row],[BATCH]],2)="PR","PR",IF(LEFT(PUMPING[[#This Row],[BATCH]],2)="DT","DT","Others"))))</f>
        <v>MR</v>
      </c>
    </row>
    <row r="694" spans="1:13" x14ac:dyDescent="0.25">
      <c r="A694">
        <v>3</v>
      </c>
      <c r="B694" s="1">
        <v>42211</v>
      </c>
      <c r="C694" t="s">
        <v>6</v>
      </c>
      <c r="D694" t="s">
        <v>440</v>
      </c>
      <c r="E694">
        <v>123</v>
      </c>
      <c r="F694">
        <v>7103</v>
      </c>
      <c r="H694" t="str">
        <f t="shared" si="20"/>
        <v>PN</v>
      </c>
      <c r="I694" t="s">
        <v>149</v>
      </c>
      <c r="J694" s="32">
        <f t="shared" si="21"/>
        <v>7</v>
      </c>
      <c r="K694" s="32">
        <f>IF(PUMPING[[#This Row],[MONTH]]&gt;3,YEAR(PUMPING[[#This Row],[DATE]]),YEAR(PUMPING[[#This Row],[DATE]])-1)</f>
        <v>2015</v>
      </c>
      <c r="L694" s="32" t="str">
        <f>IF(PUMPING[[#This Row],[MONTH]]&lt;4,"Q4",IF(PUMPING[[#This Row],[MONTH]]&lt;7,"Q1",IF(PUMPING[[#This Row],[MONTH]]&lt;10,"Q2",IF(PUMPING[[#This Row],[MONTH]]&lt;13,"Q3","Q4"))))</f>
        <v>Q2</v>
      </c>
      <c r="M694" s="32" t="str">
        <f>IF(PUMPING[[#This Row],[PRODUCT]]="I/F","I/F",IF(LEFT(PUMPING[[#This Row],[BATCH]],2)="MR","MR",IF(LEFT(PUMPING[[#This Row],[BATCH]],2)="PR","PR",IF(LEFT(PUMPING[[#This Row],[BATCH]],2)="DT","DT","Others"))))</f>
        <v>MR</v>
      </c>
    </row>
    <row r="695" spans="1:13" x14ac:dyDescent="0.25">
      <c r="A695">
        <v>1</v>
      </c>
      <c r="B695" s="1">
        <v>42211</v>
      </c>
      <c r="C695" t="s">
        <v>20</v>
      </c>
      <c r="D695" t="s">
        <v>438</v>
      </c>
      <c r="E695">
        <v>31</v>
      </c>
      <c r="F695">
        <v>3310</v>
      </c>
      <c r="H695" t="str">
        <f t="shared" si="20"/>
        <v>A3</v>
      </c>
      <c r="I695" t="s">
        <v>143</v>
      </c>
      <c r="J695" s="32">
        <f t="shared" si="21"/>
        <v>7</v>
      </c>
      <c r="K695" s="32">
        <f>IF(PUMPING[[#This Row],[MONTH]]&gt;3,YEAR(PUMPING[[#This Row],[DATE]]),YEAR(PUMPING[[#This Row],[DATE]])-1)</f>
        <v>2015</v>
      </c>
      <c r="L695" s="32" t="str">
        <f>IF(PUMPING[[#This Row],[MONTH]]&lt;4,"Q4",IF(PUMPING[[#This Row],[MONTH]]&lt;7,"Q1",IF(PUMPING[[#This Row],[MONTH]]&lt;10,"Q2",IF(PUMPING[[#This Row],[MONTH]]&lt;13,"Q3","Q4"))))</f>
        <v>Q2</v>
      </c>
      <c r="M695" s="32" t="str">
        <f>IF(PUMPING[[#This Row],[PRODUCT]]="I/F","I/F",IF(LEFT(PUMPING[[#This Row],[BATCH]],2)="MR","MR",IF(LEFT(PUMPING[[#This Row],[BATCH]],2)="PR","PR",IF(LEFT(PUMPING[[#This Row],[BATCH]],2)="DT","DT","Others"))))</f>
        <v>PR</v>
      </c>
    </row>
    <row r="696" spans="1:13" x14ac:dyDescent="0.25">
      <c r="A696">
        <v>2</v>
      </c>
      <c r="B696" s="1">
        <v>42211</v>
      </c>
      <c r="C696" t="s">
        <v>20</v>
      </c>
      <c r="D696" t="s">
        <v>441</v>
      </c>
      <c r="E696">
        <v>35</v>
      </c>
      <c r="F696">
        <v>450</v>
      </c>
      <c r="H696" t="str">
        <f t="shared" si="20"/>
        <v>A3</v>
      </c>
      <c r="I696" t="s">
        <v>143</v>
      </c>
      <c r="J696" s="32">
        <f t="shared" si="21"/>
        <v>7</v>
      </c>
      <c r="K696" s="32">
        <f>IF(PUMPING[[#This Row],[MONTH]]&gt;3,YEAR(PUMPING[[#This Row],[DATE]]),YEAR(PUMPING[[#This Row],[DATE]])-1)</f>
        <v>2015</v>
      </c>
      <c r="L696" s="32" t="str">
        <f>IF(PUMPING[[#This Row],[MONTH]]&lt;4,"Q4",IF(PUMPING[[#This Row],[MONTH]]&lt;7,"Q1",IF(PUMPING[[#This Row],[MONTH]]&lt;10,"Q2",IF(PUMPING[[#This Row],[MONTH]]&lt;13,"Q3","Q4"))))</f>
        <v>Q2</v>
      </c>
      <c r="M696" s="32" t="str">
        <f>IF(PUMPING[[#This Row],[PRODUCT]]="I/F","I/F",IF(LEFT(PUMPING[[#This Row],[BATCH]],2)="MR","MR",IF(LEFT(PUMPING[[#This Row],[BATCH]],2)="PR","PR",IF(LEFT(PUMPING[[#This Row],[BATCH]],2)="DT","DT","Others"))))</f>
        <v>PR</v>
      </c>
    </row>
    <row r="697" spans="1:13" x14ac:dyDescent="0.25">
      <c r="A697">
        <v>3</v>
      </c>
      <c r="B697" s="1">
        <v>42211</v>
      </c>
      <c r="C697" t="s">
        <v>20</v>
      </c>
      <c r="D697" t="s">
        <v>442</v>
      </c>
      <c r="E697">
        <v>35</v>
      </c>
      <c r="F697">
        <v>2018</v>
      </c>
      <c r="H697" t="str">
        <f t="shared" si="20"/>
        <v>A3</v>
      </c>
      <c r="I697" t="s">
        <v>143</v>
      </c>
      <c r="J697" s="32">
        <f t="shared" si="21"/>
        <v>7</v>
      </c>
      <c r="K697" s="32">
        <f>IF(PUMPING[[#This Row],[MONTH]]&gt;3,YEAR(PUMPING[[#This Row],[DATE]]),YEAR(PUMPING[[#This Row],[DATE]])-1)</f>
        <v>2015</v>
      </c>
      <c r="L697" s="32" t="str">
        <f>IF(PUMPING[[#This Row],[MONTH]]&lt;4,"Q4",IF(PUMPING[[#This Row],[MONTH]]&lt;7,"Q1",IF(PUMPING[[#This Row],[MONTH]]&lt;10,"Q2",IF(PUMPING[[#This Row],[MONTH]]&lt;13,"Q3","Q4"))))</f>
        <v>Q2</v>
      </c>
      <c r="M697" s="32" t="str">
        <f>IF(PUMPING[[#This Row],[PRODUCT]]="I/F","I/F",IF(LEFT(PUMPING[[#This Row],[BATCH]],2)="MR","MR",IF(LEFT(PUMPING[[#This Row],[BATCH]],2)="PR","PR",IF(LEFT(PUMPING[[#This Row],[BATCH]],2)="DT","DT","Others"))))</f>
        <v>PR</v>
      </c>
    </row>
    <row r="698" spans="1:13" x14ac:dyDescent="0.25">
      <c r="A698">
        <v>1</v>
      </c>
      <c r="B698" s="1">
        <v>42211</v>
      </c>
      <c r="C698" t="s">
        <v>274</v>
      </c>
      <c r="D698" t="s">
        <v>443</v>
      </c>
      <c r="E698" t="s">
        <v>58</v>
      </c>
      <c r="F698">
        <v>288</v>
      </c>
      <c r="H698" t="str">
        <f t="shared" si="20"/>
        <v>0S</v>
      </c>
      <c r="I698" t="s">
        <v>146</v>
      </c>
      <c r="J698" s="32">
        <f t="shared" si="21"/>
        <v>7</v>
      </c>
      <c r="K698" s="32">
        <f>IF(PUMPING[[#This Row],[MONTH]]&gt;3,YEAR(PUMPING[[#This Row],[DATE]]),YEAR(PUMPING[[#This Row],[DATE]])-1)</f>
        <v>2015</v>
      </c>
      <c r="L698" s="32" t="str">
        <f>IF(PUMPING[[#This Row],[MONTH]]&lt;4,"Q4",IF(PUMPING[[#This Row],[MONTH]]&lt;7,"Q1",IF(PUMPING[[#This Row],[MONTH]]&lt;10,"Q2",IF(PUMPING[[#This Row],[MONTH]]&lt;13,"Q3","Q4"))))</f>
        <v>Q2</v>
      </c>
      <c r="M698" s="32" t="str">
        <f>IF(PUMPING[[#This Row],[PRODUCT]]="I/F","I/F",IF(LEFT(PUMPING[[#This Row],[BATCH]],2)="MR","MR",IF(LEFT(PUMPING[[#This Row],[BATCH]],2)="PR","PR",IF(LEFT(PUMPING[[#This Row],[BATCH]],2)="DT","DT","Others"))))</f>
        <v>MR</v>
      </c>
    </row>
    <row r="699" spans="1:13" x14ac:dyDescent="0.25">
      <c r="A699">
        <v>1</v>
      </c>
      <c r="B699" s="1">
        <v>42211</v>
      </c>
      <c r="C699" t="s">
        <v>162</v>
      </c>
      <c r="D699" t="s">
        <v>1547</v>
      </c>
      <c r="E699" t="s">
        <v>58</v>
      </c>
      <c r="F699">
        <v>3811</v>
      </c>
      <c r="H699" t="str">
        <f t="shared" si="20"/>
        <v>SK</v>
      </c>
      <c r="I699" t="s">
        <v>146</v>
      </c>
      <c r="J699" s="32">
        <f t="shared" si="21"/>
        <v>7</v>
      </c>
      <c r="K699" s="32">
        <f>IF(PUMPING[[#This Row],[MONTH]]&gt;3,YEAR(PUMPING[[#This Row],[DATE]]),YEAR(PUMPING[[#This Row],[DATE]])-1)</f>
        <v>2015</v>
      </c>
      <c r="L699" s="32" t="str">
        <f>IF(PUMPING[[#This Row],[MONTH]]&lt;4,"Q4",IF(PUMPING[[#This Row],[MONTH]]&lt;7,"Q1",IF(PUMPING[[#This Row],[MONTH]]&lt;10,"Q2",IF(PUMPING[[#This Row],[MONTH]]&lt;13,"Q3","Q4"))))</f>
        <v>Q2</v>
      </c>
      <c r="M699" s="32" t="str">
        <f>IF(PUMPING[[#This Row],[PRODUCT]]="I/F","I/F",IF(LEFT(PUMPING[[#This Row],[BATCH]],2)="MR","MR",IF(LEFT(PUMPING[[#This Row],[BATCH]],2)="PR","PR",IF(LEFT(PUMPING[[#This Row],[BATCH]],2)="DT","DT","Others"))))</f>
        <v>DT</v>
      </c>
    </row>
    <row r="700" spans="1:13" x14ac:dyDescent="0.25">
      <c r="A700">
        <v>1</v>
      </c>
      <c r="B700" s="1">
        <v>42212</v>
      </c>
      <c r="C700" t="s">
        <v>6</v>
      </c>
      <c r="D700" t="s">
        <v>440</v>
      </c>
      <c r="E700">
        <v>123</v>
      </c>
      <c r="F700">
        <v>895</v>
      </c>
      <c r="H700" t="str">
        <f t="shared" si="20"/>
        <v>PN</v>
      </c>
      <c r="I700" t="s">
        <v>149</v>
      </c>
      <c r="J700" s="32">
        <f t="shared" si="21"/>
        <v>7</v>
      </c>
      <c r="K700" s="32">
        <f>IF(PUMPING[[#This Row],[MONTH]]&gt;3,YEAR(PUMPING[[#This Row],[DATE]]),YEAR(PUMPING[[#This Row],[DATE]])-1)</f>
        <v>2015</v>
      </c>
      <c r="L700" s="32" t="str">
        <f>IF(PUMPING[[#This Row],[MONTH]]&lt;4,"Q4",IF(PUMPING[[#This Row],[MONTH]]&lt;7,"Q1",IF(PUMPING[[#This Row],[MONTH]]&lt;10,"Q2",IF(PUMPING[[#This Row],[MONTH]]&lt;13,"Q3","Q4"))))</f>
        <v>Q2</v>
      </c>
      <c r="M700" s="32" t="str">
        <f>IF(PUMPING[[#This Row],[PRODUCT]]="I/F","I/F",IF(LEFT(PUMPING[[#This Row],[BATCH]],2)="MR","MR",IF(LEFT(PUMPING[[#This Row],[BATCH]],2)="PR","PR",IF(LEFT(PUMPING[[#This Row],[BATCH]],2)="DT","DT","Others"))))</f>
        <v>MR</v>
      </c>
    </row>
    <row r="701" spans="1:13" x14ac:dyDescent="0.25">
      <c r="A701">
        <v>2</v>
      </c>
      <c r="B701" s="1">
        <v>42212</v>
      </c>
      <c r="C701" t="s">
        <v>6</v>
      </c>
      <c r="D701" t="s">
        <v>444</v>
      </c>
      <c r="E701">
        <v>401</v>
      </c>
      <c r="F701">
        <v>150</v>
      </c>
      <c r="H701" t="str">
        <f t="shared" si="20"/>
        <v>NS</v>
      </c>
      <c r="I701" t="s">
        <v>146</v>
      </c>
      <c r="J701" s="32">
        <f t="shared" si="21"/>
        <v>7</v>
      </c>
      <c r="K701" s="32">
        <f>IF(PUMPING[[#This Row],[MONTH]]&gt;3,YEAR(PUMPING[[#This Row],[DATE]]),YEAR(PUMPING[[#This Row],[DATE]])-1)</f>
        <v>2015</v>
      </c>
      <c r="L701" s="32" t="str">
        <f>IF(PUMPING[[#This Row],[MONTH]]&lt;4,"Q4",IF(PUMPING[[#This Row],[MONTH]]&lt;7,"Q1",IF(PUMPING[[#This Row],[MONTH]]&lt;10,"Q2",IF(PUMPING[[#This Row],[MONTH]]&lt;13,"Q3","Q4"))))</f>
        <v>Q2</v>
      </c>
      <c r="M701" s="32" t="str">
        <f>IF(PUMPING[[#This Row],[PRODUCT]]="I/F","I/F",IF(LEFT(PUMPING[[#This Row],[BATCH]],2)="MR","MR",IF(LEFT(PUMPING[[#This Row],[BATCH]],2)="PR","PR",IF(LEFT(PUMPING[[#This Row],[BATCH]],2)="DT","DT","Others"))))</f>
        <v>MR</v>
      </c>
    </row>
    <row r="702" spans="1:13" x14ac:dyDescent="0.25">
      <c r="A702">
        <v>3</v>
      </c>
      <c r="B702" s="1">
        <v>42212</v>
      </c>
      <c r="C702" t="s">
        <v>6</v>
      </c>
      <c r="D702" t="s">
        <v>445</v>
      </c>
      <c r="E702">
        <v>651</v>
      </c>
      <c r="F702">
        <v>150</v>
      </c>
      <c r="H702" t="str">
        <f t="shared" si="20"/>
        <v>PC</v>
      </c>
      <c r="I702" t="s">
        <v>146</v>
      </c>
      <c r="J702" s="32">
        <f t="shared" si="21"/>
        <v>7</v>
      </c>
      <c r="K702" s="32">
        <f>IF(PUMPING[[#This Row],[MONTH]]&gt;3,YEAR(PUMPING[[#This Row],[DATE]]),YEAR(PUMPING[[#This Row],[DATE]])-1)</f>
        <v>2015</v>
      </c>
      <c r="L702" s="32" t="str">
        <f>IF(PUMPING[[#This Row],[MONTH]]&lt;4,"Q4",IF(PUMPING[[#This Row],[MONTH]]&lt;7,"Q1",IF(PUMPING[[#This Row],[MONTH]]&lt;10,"Q2",IF(PUMPING[[#This Row],[MONTH]]&lt;13,"Q3","Q4"))))</f>
        <v>Q2</v>
      </c>
      <c r="M702" s="32" t="str">
        <f>IF(PUMPING[[#This Row],[PRODUCT]]="I/F","I/F",IF(LEFT(PUMPING[[#This Row],[BATCH]],2)="MR","MR",IF(LEFT(PUMPING[[#This Row],[BATCH]],2)="PR","PR",IF(LEFT(PUMPING[[#This Row],[BATCH]],2)="DT","DT","Others"))))</f>
        <v>MR</v>
      </c>
    </row>
    <row r="703" spans="1:13" x14ac:dyDescent="0.25">
      <c r="A703">
        <v>4</v>
      </c>
      <c r="B703" s="1">
        <v>42212</v>
      </c>
      <c r="C703" t="s">
        <v>6</v>
      </c>
      <c r="D703" t="s">
        <v>446</v>
      </c>
      <c r="E703">
        <v>505</v>
      </c>
      <c r="F703">
        <v>533</v>
      </c>
      <c r="H703" t="str">
        <f t="shared" si="20"/>
        <v>4H</v>
      </c>
      <c r="I703" t="s">
        <v>1530</v>
      </c>
      <c r="J703" s="32">
        <f t="shared" si="21"/>
        <v>7</v>
      </c>
      <c r="K703" s="32">
        <f>IF(PUMPING[[#This Row],[MONTH]]&gt;3,YEAR(PUMPING[[#This Row],[DATE]]),YEAR(PUMPING[[#This Row],[DATE]])-1)</f>
        <v>2015</v>
      </c>
      <c r="L703" s="32" t="str">
        <f>IF(PUMPING[[#This Row],[MONTH]]&lt;4,"Q4",IF(PUMPING[[#This Row],[MONTH]]&lt;7,"Q1",IF(PUMPING[[#This Row],[MONTH]]&lt;10,"Q2",IF(PUMPING[[#This Row],[MONTH]]&lt;13,"Q3","Q4"))))</f>
        <v>Q2</v>
      </c>
      <c r="M703" s="32" t="str">
        <f>IF(PUMPING[[#This Row],[PRODUCT]]="I/F","I/F",IF(LEFT(PUMPING[[#This Row],[BATCH]],2)="MR","MR",IF(LEFT(PUMPING[[#This Row],[BATCH]],2)="PR","PR",IF(LEFT(PUMPING[[#This Row],[BATCH]],2)="DT","DT","Others"))))</f>
        <v>MR</v>
      </c>
    </row>
    <row r="704" spans="1:13" x14ac:dyDescent="0.25">
      <c r="A704">
        <v>5</v>
      </c>
      <c r="B704" s="1">
        <v>42212</v>
      </c>
      <c r="C704" t="s">
        <v>6</v>
      </c>
      <c r="D704" t="s">
        <v>447</v>
      </c>
      <c r="E704">
        <v>513</v>
      </c>
      <c r="F704">
        <v>2223</v>
      </c>
      <c r="H704" t="str">
        <f t="shared" si="20"/>
        <v>4H</v>
      </c>
      <c r="I704" t="s">
        <v>1530</v>
      </c>
      <c r="J704" s="32">
        <f t="shared" si="21"/>
        <v>7</v>
      </c>
      <c r="K704" s="32">
        <f>IF(PUMPING[[#This Row],[MONTH]]&gt;3,YEAR(PUMPING[[#This Row],[DATE]]),YEAR(PUMPING[[#This Row],[DATE]])-1)</f>
        <v>2015</v>
      </c>
      <c r="L704" s="32" t="str">
        <f>IF(PUMPING[[#This Row],[MONTH]]&lt;4,"Q4",IF(PUMPING[[#This Row],[MONTH]]&lt;7,"Q1",IF(PUMPING[[#This Row],[MONTH]]&lt;10,"Q2",IF(PUMPING[[#This Row],[MONTH]]&lt;13,"Q3","Q4"))))</f>
        <v>Q2</v>
      </c>
      <c r="M704" s="32" t="str">
        <f>IF(PUMPING[[#This Row],[PRODUCT]]="I/F","I/F",IF(LEFT(PUMPING[[#This Row],[BATCH]],2)="MR","MR",IF(LEFT(PUMPING[[#This Row],[BATCH]],2)="PR","PR",IF(LEFT(PUMPING[[#This Row],[BATCH]],2)="DT","DT","Others"))))</f>
        <v>MR</v>
      </c>
    </row>
    <row r="705" spans="1:13" x14ac:dyDescent="0.25">
      <c r="A705">
        <v>6</v>
      </c>
      <c r="B705" s="1">
        <v>42212</v>
      </c>
      <c r="C705" t="s">
        <v>6</v>
      </c>
      <c r="D705" t="s">
        <v>448</v>
      </c>
      <c r="E705">
        <v>505</v>
      </c>
      <c r="F705">
        <v>2480</v>
      </c>
      <c r="H705" t="str">
        <f t="shared" ref="H705:H768" si="22">MID(D705,3,2)</f>
        <v>4H</v>
      </c>
      <c r="I705" t="s">
        <v>1530</v>
      </c>
      <c r="J705" s="32">
        <f t="shared" si="21"/>
        <v>7</v>
      </c>
      <c r="K705" s="32">
        <f>IF(PUMPING[[#This Row],[MONTH]]&gt;3,YEAR(PUMPING[[#This Row],[DATE]]),YEAR(PUMPING[[#This Row],[DATE]])-1)</f>
        <v>2015</v>
      </c>
      <c r="L705" s="32" t="str">
        <f>IF(PUMPING[[#This Row],[MONTH]]&lt;4,"Q4",IF(PUMPING[[#This Row],[MONTH]]&lt;7,"Q1",IF(PUMPING[[#This Row],[MONTH]]&lt;10,"Q2",IF(PUMPING[[#This Row],[MONTH]]&lt;13,"Q3","Q4"))))</f>
        <v>Q2</v>
      </c>
      <c r="M705" s="32" t="str">
        <f>IF(PUMPING[[#This Row],[PRODUCT]]="I/F","I/F",IF(LEFT(PUMPING[[#This Row],[BATCH]],2)="MR","MR",IF(LEFT(PUMPING[[#This Row],[BATCH]],2)="PR","PR",IF(LEFT(PUMPING[[#This Row],[BATCH]],2)="DT","DT","Others"))))</f>
        <v>MR</v>
      </c>
    </row>
    <row r="706" spans="1:13" x14ac:dyDescent="0.25">
      <c r="A706">
        <v>1</v>
      </c>
      <c r="B706" s="1">
        <v>42212</v>
      </c>
      <c r="C706" t="s">
        <v>20</v>
      </c>
      <c r="D706" t="s">
        <v>442</v>
      </c>
      <c r="E706">
        <v>35</v>
      </c>
      <c r="F706">
        <v>6908</v>
      </c>
      <c r="H706" t="str">
        <f t="shared" si="22"/>
        <v>A3</v>
      </c>
      <c r="I706" t="s">
        <v>143</v>
      </c>
      <c r="J706" s="32">
        <f t="shared" si="21"/>
        <v>7</v>
      </c>
      <c r="K706" s="32">
        <f>IF(PUMPING[[#This Row],[MONTH]]&gt;3,YEAR(PUMPING[[#This Row],[DATE]]),YEAR(PUMPING[[#This Row],[DATE]])-1)</f>
        <v>2015</v>
      </c>
      <c r="L706" s="32" t="str">
        <f>IF(PUMPING[[#This Row],[MONTH]]&lt;4,"Q4",IF(PUMPING[[#This Row],[MONTH]]&lt;7,"Q1",IF(PUMPING[[#This Row],[MONTH]]&lt;10,"Q2",IF(PUMPING[[#This Row],[MONTH]]&lt;13,"Q3","Q4"))))</f>
        <v>Q2</v>
      </c>
      <c r="M706" s="32" t="str">
        <f>IF(PUMPING[[#This Row],[PRODUCT]]="I/F","I/F",IF(LEFT(PUMPING[[#This Row],[BATCH]],2)="MR","MR",IF(LEFT(PUMPING[[#This Row],[BATCH]],2)="PR","PR",IF(LEFT(PUMPING[[#This Row],[BATCH]],2)="DT","DT","Others"))))</f>
        <v>PR</v>
      </c>
    </row>
    <row r="707" spans="1:13" x14ac:dyDescent="0.25">
      <c r="A707">
        <v>1</v>
      </c>
      <c r="B707" s="1">
        <v>42212</v>
      </c>
      <c r="C707" t="s">
        <v>8</v>
      </c>
      <c r="D707" t="s">
        <v>436</v>
      </c>
      <c r="E707" t="s">
        <v>10</v>
      </c>
      <c r="F707">
        <v>207</v>
      </c>
      <c r="H707" t="str">
        <f t="shared" si="22"/>
        <v>0S</v>
      </c>
      <c r="I707" t="s">
        <v>146</v>
      </c>
      <c r="J707" s="32">
        <f t="shared" si="21"/>
        <v>7</v>
      </c>
      <c r="K707" s="32">
        <f>IF(PUMPING[[#This Row],[MONTH]]&gt;3,YEAR(PUMPING[[#This Row],[DATE]]),YEAR(PUMPING[[#This Row],[DATE]])-1)</f>
        <v>2015</v>
      </c>
      <c r="L707" s="32" t="str">
        <f>IF(PUMPING[[#This Row],[MONTH]]&lt;4,"Q4",IF(PUMPING[[#This Row],[MONTH]]&lt;7,"Q1",IF(PUMPING[[#This Row],[MONTH]]&lt;10,"Q2",IF(PUMPING[[#This Row],[MONTH]]&lt;13,"Q3","Q4"))))</f>
        <v>Q2</v>
      </c>
      <c r="M707" s="32" t="str">
        <f>IF(PUMPING[[#This Row],[PRODUCT]]="I/F","I/F",IF(LEFT(PUMPING[[#This Row],[BATCH]],2)="MR","MR",IF(LEFT(PUMPING[[#This Row],[BATCH]],2)="PR","PR",IF(LEFT(PUMPING[[#This Row],[BATCH]],2)="DT","DT","Others"))))</f>
        <v>MR</v>
      </c>
    </row>
    <row r="708" spans="1:13" x14ac:dyDescent="0.25">
      <c r="A708">
        <v>2</v>
      </c>
      <c r="B708" s="1">
        <v>42212</v>
      </c>
      <c r="C708" t="s">
        <v>8</v>
      </c>
      <c r="D708" t="s">
        <v>437</v>
      </c>
      <c r="E708" t="s">
        <v>10</v>
      </c>
      <c r="F708">
        <v>2184</v>
      </c>
      <c r="H708" t="str">
        <f t="shared" si="22"/>
        <v>PN</v>
      </c>
      <c r="I708" t="s">
        <v>149</v>
      </c>
      <c r="J708" s="32">
        <f t="shared" si="21"/>
        <v>7</v>
      </c>
      <c r="K708" s="32">
        <f>IF(PUMPING[[#This Row],[MONTH]]&gt;3,YEAR(PUMPING[[#This Row],[DATE]]),YEAR(PUMPING[[#This Row],[DATE]])-1)</f>
        <v>2015</v>
      </c>
      <c r="L708" s="32" t="str">
        <f>IF(PUMPING[[#This Row],[MONTH]]&lt;4,"Q4",IF(PUMPING[[#This Row],[MONTH]]&lt;7,"Q1",IF(PUMPING[[#This Row],[MONTH]]&lt;10,"Q2",IF(PUMPING[[#This Row],[MONTH]]&lt;13,"Q3","Q4"))))</f>
        <v>Q2</v>
      </c>
      <c r="M708" s="32" t="str">
        <f>IF(PUMPING[[#This Row],[PRODUCT]]="I/F","I/F",IF(LEFT(PUMPING[[#This Row],[BATCH]],2)="MR","MR",IF(LEFT(PUMPING[[#This Row],[BATCH]],2)="PR","PR",IF(LEFT(PUMPING[[#This Row],[BATCH]],2)="DT","DT","Others"))))</f>
        <v>MR</v>
      </c>
    </row>
    <row r="709" spans="1:13" x14ac:dyDescent="0.25">
      <c r="A709">
        <v>3</v>
      </c>
      <c r="B709" s="1">
        <v>42212</v>
      </c>
      <c r="C709" t="s">
        <v>8</v>
      </c>
      <c r="D709" t="s">
        <v>439</v>
      </c>
      <c r="E709" t="s">
        <v>10</v>
      </c>
      <c r="F709">
        <v>66</v>
      </c>
      <c r="H709" t="str">
        <f t="shared" si="22"/>
        <v>PX</v>
      </c>
      <c r="I709" t="s">
        <v>171</v>
      </c>
      <c r="J709" s="32">
        <f t="shared" si="21"/>
        <v>7</v>
      </c>
      <c r="K709" s="32">
        <f>IF(PUMPING[[#This Row],[MONTH]]&gt;3,YEAR(PUMPING[[#This Row],[DATE]]),YEAR(PUMPING[[#This Row],[DATE]])-1)</f>
        <v>2015</v>
      </c>
      <c r="L709" s="32" t="str">
        <f>IF(PUMPING[[#This Row],[MONTH]]&lt;4,"Q4",IF(PUMPING[[#This Row],[MONTH]]&lt;7,"Q1",IF(PUMPING[[#This Row],[MONTH]]&lt;10,"Q2",IF(PUMPING[[#This Row],[MONTH]]&lt;13,"Q3","Q4"))))</f>
        <v>Q2</v>
      </c>
      <c r="M709" s="32" t="str">
        <f>IF(PUMPING[[#This Row],[PRODUCT]]="I/F","I/F",IF(LEFT(PUMPING[[#This Row],[BATCH]],2)="MR","MR",IF(LEFT(PUMPING[[#This Row],[BATCH]],2)="PR","PR",IF(LEFT(PUMPING[[#This Row],[BATCH]],2)="DT","DT","Others"))))</f>
        <v>MR</v>
      </c>
    </row>
    <row r="710" spans="1:13" x14ac:dyDescent="0.25">
      <c r="A710">
        <v>1</v>
      </c>
      <c r="B710" s="1">
        <v>42213</v>
      </c>
      <c r="C710" t="s">
        <v>6</v>
      </c>
      <c r="D710" t="s">
        <v>448</v>
      </c>
      <c r="E710">
        <v>505</v>
      </c>
      <c r="F710">
        <v>7000</v>
      </c>
      <c r="H710" t="str">
        <f t="shared" si="22"/>
        <v>4H</v>
      </c>
      <c r="I710" t="s">
        <v>1530</v>
      </c>
      <c r="J710" s="32">
        <f t="shared" si="21"/>
        <v>7</v>
      </c>
      <c r="K710" s="32">
        <f>IF(PUMPING[[#This Row],[MONTH]]&gt;3,YEAR(PUMPING[[#This Row],[DATE]]),YEAR(PUMPING[[#This Row],[DATE]])-1)</f>
        <v>2015</v>
      </c>
      <c r="L710" s="32" t="str">
        <f>IF(PUMPING[[#This Row],[MONTH]]&lt;4,"Q4",IF(PUMPING[[#This Row],[MONTH]]&lt;7,"Q1",IF(PUMPING[[#This Row],[MONTH]]&lt;10,"Q2",IF(PUMPING[[#This Row],[MONTH]]&lt;13,"Q3","Q4"))))</f>
        <v>Q2</v>
      </c>
      <c r="M710" s="32" t="str">
        <f>IF(PUMPING[[#This Row],[PRODUCT]]="I/F","I/F",IF(LEFT(PUMPING[[#This Row],[BATCH]],2)="MR","MR",IF(LEFT(PUMPING[[#This Row],[BATCH]],2)="PR","PR",IF(LEFT(PUMPING[[#This Row],[BATCH]],2)="DT","DT","Others"))))</f>
        <v>MR</v>
      </c>
    </row>
    <row r="711" spans="1:13" x14ac:dyDescent="0.25">
      <c r="A711">
        <v>1</v>
      </c>
      <c r="B711" s="1">
        <v>42213</v>
      </c>
      <c r="C711" t="s">
        <v>8</v>
      </c>
      <c r="D711" t="s">
        <v>439</v>
      </c>
      <c r="E711" t="s">
        <v>10</v>
      </c>
      <c r="F711">
        <v>4244</v>
      </c>
      <c r="H711" t="str">
        <f t="shared" si="22"/>
        <v>PX</v>
      </c>
      <c r="I711" t="s">
        <v>171</v>
      </c>
      <c r="J711" s="32">
        <f t="shared" si="21"/>
        <v>7</v>
      </c>
      <c r="K711" s="32">
        <f>IF(PUMPING[[#This Row],[MONTH]]&gt;3,YEAR(PUMPING[[#This Row],[DATE]]),YEAR(PUMPING[[#This Row],[DATE]])-1)</f>
        <v>2015</v>
      </c>
      <c r="L711" s="32" t="str">
        <f>IF(PUMPING[[#This Row],[MONTH]]&lt;4,"Q4",IF(PUMPING[[#This Row],[MONTH]]&lt;7,"Q1",IF(PUMPING[[#This Row],[MONTH]]&lt;10,"Q2",IF(PUMPING[[#This Row],[MONTH]]&lt;13,"Q3","Q4"))))</f>
        <v>Q2</v>
      </c>
      <c r="M711" s="32" t="str">
        <f>IF(PUMPING[[#This Row],[PRODUCT]]="I/F","I/F",IF(LEFT(PUMPING[[#This Row],[BATCH]],2)="MR","MR",IF(LEFT(PUMPING[[#This Row],[BATCH]],2)="PR","PR",IF(LEFT(PUMPING[[#This Row],[BATCH]],2)="DT","DT","Others"))))</f>
        <v>MR</v>
      </c>
    </row>
    <row r="712" spans="1:13" x14ac:dyDescent="0.25">
      <c r="A712">
        <v>2</v>
      </c>
      <c r="B712" s="1">
        <v>42213</v>
      </c>
      <c r="C712" t="s">
        <v>8</v>
      </c>
      <c r="D712" t="s">
        <v>440</v>
      </c>
      <c r="E712" t="s">
        <v>10</v>
      </c>
      <c r="F712">
        <v>2640</v>
      </c>
      <c r="H712" t="str">
        <f t="shared" si="22"/>
        <v>PN</v>
      </c>
      <c r="I712" t="s">
        <v>149</v>
      </c>
      <c r="J712" s="32">
        <f t="shared" si="21"/>
        <v>7</v>
      </c>
      <c r="K712" s="32">
        <f>IF(PUMPING[[#This Row],[MONTH]]&gt;3,YEAR(PUMPING[[#This Row],[DATE]]),YEAR(PUMPING[[#This Row],[DATE]])-1)</f>
        <v>2015</v>
      </c>
      <c r="L712" s="32" t="str">
        <f>IF(PUMPING[[#This Row],[MONTH]]&lt;4,"Q4",IF(PUMPING[[#This Row],[MONTH]]&lt;7,"Q1",IF(PUMPING[[#This Row],[MONTH]]&lt;10,"Q2",IF(PUMPING[[#This Row],[MONTH]]&lt;13,"Q3","Q4"))))</f>
        <v>Q2</v>
      </c>
      <c r="M712" s="32" t="str">
        <f>IF(PUMPING[[#This Row],[PRODUCT]]="I/F","I/F",IF(LEFT(PUMPING[[#This Row],[BATCH]],2)="MR","MR",IF(LEFT(PUMPING[[#This Row],[BATCH]],2)="PR","PR",IF(LEFT(PUMPING[[#This Row],[BATCH]],2)="DT","DT","Others"))))</f>
        <v>MR</v>
      </c>
    </row>
    <row r="713" spans="1:13" x14ac:dyDescent="0.25">
      <c r="A713">
        <v>1</v>
      </c>
      <c r="B713" s="1">
        <v>42214</v>
      </c>
      <c r="C713" t="s">
        <v>6</v>
      </c>
      <c r="D713" t="s">
        <v>448</v>
      </c>
      <c r="E713">
        <v>505</v>
      </c>
      <c r="F713">
        <v>1266</v>
      </c>
      <c r="H713" t="str">
        <f t="shared" si="22"/>
        <v>4H</v>
      </c>
      <c r="I713" t="s">
        <v>1530</v>
      </c>
      <c r="J713" s="32">
        <f t="shared" si="21"/>
        <v>7</v>
      </c>
      <c r="K713" s="32">
        <f>IF(PUMPING[[#This Row],[MONTH]]&gt;3,YEAR(PUMPING[[#This Row],[DATE]]),YEAR(PUMPING[[#This Row],[DATE]])-1)</f>
        <v>2015</v>
      </c>
      <c r="L713" s="32" t="str">
        <f>IF(PUMPING[[#This Row],[MONTH]]&lt;4,"Q4",IF(PUMPING[[#This Row],[MONTH]]&lt;7,"Q1",IF(PUMPING[[#This Row],[MONTH]]&lt;10,"Q2",IF(PUMPING[[#This Row],[MONTH]]&lt;13,"Q3","Q4"))))</f>
        <v>Q2</v>
      </c>
      <c r="M713" s="32" t="str">
        <f>IF(PUMPING[[#This Row],[PRODUCT]]="I/F","I/F",IF(LEFT(PUMPING[[#This Row],[BATCH]],2)="MR","MR",IF(LEFT(PUMPING[[#This Row],[BATCH]],2)="PR","PR",IF(LEFT(PUMPING[[#This Row],[BATCH]],2)="DT","DT","Others"))))</f>
        <v>MR</v>
      </c>
    </row>
    <row r="714" spans="1:13" x14ac:dyDescent="0.25">
      <c r="A714">
        <v>2</v>
      </c>
      <c r="B714" s="1">
        <v>42214</v>
      </c>
      <c r="C714" t="s">
        <v>6</v>
      </c>
      <c r="D714" t="s">
        <v>449</v>
      </c>
      <c r="E714">
        <v>507</v>
      </c>
      <c r="F714">
        <v>6608</v>
      </c>
      <c r="H714" t="str">
        <f t="shared" si="22"/>
        <v>4H</v>
      </c>
      <c r="I714" t="s">
        <v>1530</v>
      </c>
      <c r="J714" s="32">
        <f t="shared" si="21"/>
        <v>7</v>
      </c>
      <c r="K714" s="32">
        <f>IF(PUMPING[[#This Row],[MONTH]]&gt;3,YEAR(PUMPING[[#This Row],[DATE]]),YEAR(PUMPING[[#This Row],[DATE]])-1)</f>
        <v>2015</v>
      </c>
      <c r="L714" s="32" t="str">
        <f>IF(PUMPING[[#This Row],[MONTH]]&lt;4,"Q4",IF(PUMPING[[#This Row],[MONTH]]&lt;7,"Q1",IF(PUMPING[[#This Row],[MONTH]]&lt;10,"Q2",IF(PUMPING[[#This Row],[MONTH]]&lt;13,"Q3","Q4"))))</f>
        <v>Q2</v>
      </c>
      <c r="M714" s="32" t="str">
        <f>IF(PUMPING[[#This Row],[PRODUCT]]="I/F","I/F",IF(LEFT(PUMPING[[#This Row],[BATCH]],2)="MR","MR",IF(LEFT(PUMPING[[#This Row],[BATCH]],2)="PR","PR",IF(LEFT(PUMPING[[#This Row],[BATCH]],2)="DT","DT","Others"))))</f>
        <v>MR</v>
      </c>
    </row>
    <row r="715" spans="1:13" x14ac:dyDescent="0.25">
      <c r="A715">
        <v>3</v>
      </c>
      <c r="B715" s="1">
        <v>42214</v>
      </c>
      <c r="C715" t="s">
        <v>6</v>
      </c>
      <c r="D715" t="s">
        <v>450</v>
      </c>
      <c r="E715">
        <v>351</v>
      </c>
      <c r="F715">
        <v>300</v>
      </c>
      <c r="H715" t="str">
        <f t="shared" si="22"/>
        <v>PC</v>
      </c>
      <c r="I715" t="s">
        <v>146</v>
      </c>
      <c r="J715" s="32">
        <f t="shared" si="21"/>
        <v>7</v>
      </c>
      <c r="K715" s="32">
        <f>IF(PUMPING[[#This Row],[MONTH]]&gt;3,YEAR(PUMPING[[#This Row],[DATE]]),YEAR(PUMPING[[#This Row],[DATE]])-1)</f>
        <v>2015</v>
      </c>
      <c r="L715" s="32" t="str">
        <f>IF(PUMPING[[#This Row],[MONTH]]&lt;4,"Q4",IF(PUMPING[[#This Row],[MONTH]]&lt;7,"Q1",IF(PUMPING[[#This Row],[MONTH]]&lt;10,"Q2",IF(PUMPING[[#This Row],[MONTH]]&lt;13,"Q3","Q4"))))</f>
        <v>Q2</v>
      </c>
      <c r="M715" s="32" t="str">
        <f>IF(PUMPING[[#This Row],[PRODUCT]]="I/F","I/F",IF(LEFT(PUMPING[[#This Row],[BATCH]],2)="MR","MR",IF(LEFT(PUMPING[[#This Row],[BATCH]],2)="PR","PR",IF(LEFT(PUMPING[[#This Row],[BATCH]],2)="DT","DT","Others"))))</f>
        <v>MR</v>
      </c>
    </row>
    <row r="716" spans="1:13" x14ac:dyDescent="0.25">
      <c r="A716">
        <v>4</v>
      </c>
      <c r="B716" s="1">
        <v>42214</v>
      </c>
      <c r="C716" t="s">
        <v>6</v>
      </c>
      <c r="D716" t="s">
        <v>451</v>
      </c>
      <c r="E716">
        <v>201</v>
      </c>
      <c r="F716">
        <v>13</v>
      </c>
      <c r="H716" t="str">
        <f t="shared" si="22"/>
        <v>4M</v>
      </c>
      <c r="I716" t="s">
        <v>1532</v>
      </c>
      <c r="J716" s="32">
        <f t="shared" si="21"/>
        <v>7</v>
      </c>
      <c r="K716" s="32">
        <f>IF(PUMPING[[#This Row],[MONTH]]&gt;3,YEAR(PUMPING[[#This Row],[DATE]]),YEAR(PUMPING[[#This Row],[DATE]])-1)</f>
        <v>2015</v>
      </c>
      <c r="L716" s="32" t="str">
        <f>IF(PUMPING[[#This Row],[MONTH]]&lt;4,"Q4",IF(PUMPING[[#This Row],[MONTH]]&lt;7,"Q1",IF(PUMPING[[#This Row],[MONTH]]&lt;10,"Q2",IF(PUMPING[[#This Row],[MONTH]]&lt;13,"Q3","Q4"))))</f>
        <v>Q2</v>
      </c>
      <c r="M716" s="32" t="str">
        <f>IF(PUMPING[[#This Row],[PRODUCT]]="I/F","I/F",IF(LEFT(PUMPING[[#This Row],[BATCH]],2)="MR","MR",IF(LEFT(PUMPING[[#This Row],[BATCH]],2)="PR","PR",IF(LEFT(PUMPING[[#This Row],[BATCH]],2)="DT","DT","Others"))))</f>
        <v>MR</v>
      </c>
    </row>
    <row r="717" spans="1:13" x14ac:dyDescent="0.25">
      <c r="A717">
        <v>1</v>
      </c>
      <c r="B717" s="1">
        <v>42214</v>
      </c>
      <c r="C717" t="s">
        <v>20</v>
      </c>
      <c r="D717" t="s">
        <v>452</v>
      </c>
      <c r="E717">
        <v>34</v>
      </c>
      <c r="F717">
        <v>450</v>
      </c>
      <c r="H717" t="str">
        <f t="shared" si="22"/>
        <v>A3</v>
      </c>
      <c r="I717" t="s">
        <v>143</v>
      </c>
      <c r="J717" s="32">
        <f t="shared" si="21"/>
        <v>7</v>
      </c>
      <c r="K717" s="32">
        <f>IF(PUMPING[[#This Row],[MONTH]]&gt;3,YEAR(PUMPING[[#This Row],[DATE]]),YEAR(PUMPING[[#This Row],[DATE]])-1)</f>
        <v>2015</v>
      </c>
      <c r="L717" s="32" t="str">
        <f>IF(PUMPING[[#This Row],[MONTH]]&lt;4,"Q4",IF(PUMPING[[#This Row],[MONTH]]&lt;7,"Q1",IF(PUMPING[[#This Row],[MONTH]]&lt;10,"Q2",IF(PUMPING[[#This Row],[MONTH]]&lt;13,"Q3","Q4"))))</f>
        <v>Q2</v>
      </c>
      <c r="M717" s="32" t="str">
        <f>IF(PUMPING[[#This Row],[PRODUCT]]="I/F","I/F",IF(LEFT(PUMPING[[#This Row],[BATCH]],2)="MR","MR",IF(LEFT(PUMPING[[#This Row],[BATCH]],2)="PR","PR",IF(LEFT(PUMPING[[#This Row],[BATCH]],2)="DT","DT","Others"))))</f>
        <v>PR</v>
      </c>
    </row>
    <row r="718" spans="1:13" x14ac:dyDescent="0.25">
      <c r="A718">
        <v>2</v>
      </c>
      <c r="B718" s="1">
        <v>42214</v>
      </c>
      <c r="C718" t="s">
        <v>20</v>
      </c>
      <c r="D718" t="s">
        <v>453</v>
      </c>
      <c r="E718">
        <v>34</v>
      </c>
      <c r="F718">
        <v>3358</v>
      </c>
      <c r="H718" t="str">
        <f t="shared" si="22"/>
        <v>A3</v>
      </c>
      <c r="I718" t="s">
        <v>143</v>
      </c>
      <c r="J718" s="32">
        <f t="shared" si="21"/>
        <v>7</v>
      </c>
      <c r="K718" s="32">
        <f>IF(PUMPING[[#This Row],[MONTH]]&gt;3,YEAR(PUMPING[[#This Row],[DATE]]),YEAR(PUMPING[[#This Row],[DATE]])-1)</f>
        <v>2015</v>
      </c>
      <c r="L718" s="32" t="str">
        <f>IF(PUMPING[[#This Row],[MONTH]]&lt;4,"Q4",IF(PUMPING[[#This Row],[MONTH]]&lt;7,"Q1",IF(PUMPING[[#This Row],[MONTH]]&lt;10,"Q2",IF(PUMPING[[#This Row],[MONTH]]&lt;13,"Q3","Q4"))))</f>
        <v>Q2</v>
      </c>
      <c r="M718" s="32" t="str">
        <f>IF(PUMPING[[#This Row],[PRODUCT]]="I/F","I/F",IF(LEFT(PUMPING[[#This Row],[BATCH]],2)="MR","MR",IF(LEFT(PUMPING[[#This Row],[BATCH]],2)="PR","PR",IF(LEFT(PUMPING[[#This Row],[BATCH]],2)="DT","DT","Others"))))</f>
        <v>PR</v>
      </c>
    </row>
    <row r="719" spans="1:13" x14ac:dyDescent="0.25">
      <c r="A719">
        <v>1</v>
      </c>
      <c r="B719" s="1">
        <v>42214</v>
      </c>
      <c r="C719" t="s">
        <v>8</v>
      </c>
      <c r="D719" t="s">
        <v>440</v>
      </c>
      <c r="E719" t="s">
        <v>10</v>
      </c>
      <c r="F719">
        <v>5095</v>
      </c>
      <c r="H719" t="str">
        <f t="shared" si="22"/>
        <v>PN</v>
      </c>
      <c r="I719" t="s">
        <v>149</v>
      </c>
      <c r="J719" s="32">
        <f t="shared" si="21"/>
        <v>7</v>
      </c>
      <c r="K719" s="32">
        <f>IF(PUMPING[[#This Row],[MONTH]]&gt;3,YEAR(PUMPING[[#This Row],[DATE]]),YEAR(PUMPING[[#This Row],[DATE]])-1)</f>
        <v>2015</v>
      </c>
      <c r="L719" s="32" t="str">
        <f>IF(PUMPING[[#This Row],[MONTH]]&lt;4,"Q4",IF(PUMPING[[#This Row],[MONTH]]&lt;7,"Q1",IF(PUMPING[[#This Row],[MONTH]]&lt;10,"Q2",IF(PUMPING[[#This Row],[MONTH]]&lt;13,"Q3","Q4"))))</f>
        <v>Q2</v>
      </c>
      <c r="M719" s="32" t="str">
        <f>IF(PUMPING[[#This Row],[PRODUCT]]="I/F","I/F",IF(LEFT(PUMPING[[#This Row],[BATCH]],2)="MR","MR",IF(LEFT(PUMPING[[#This Row],[BATCH]],2)="PR","PR",IF(LEFT(PUMPING[[#This Row],[BATCH]],2)="DT","DT","Others"))))</f>
        <v>MR</v>
      </c>
    </row>
    <row r="720" spans="1:13" x14ac:dyDescent="0.25">
      <c r="A720">
        <v>1</v>
      </c>
      <c r="B720" s="1">
        <v>42215</v>
      </c>
      <c r="C720" t="s">
        <v>6</v>
      </c>
      <c r="D720" t="s">
        <v>451</v>
      </c>
      <c r="E720">
        <v>201</v>
      </c>
      <c r="F720">
        <v>5483</v>
      </c>
      <c r="H720" t="str">
        <f t="shared" si="22"/>
        <v>4M</v>
      </c>
      <c r="I720" t="s">
        <v>1532</v>
      </c>
      <c r="J720" s="32">
        <f t="shared" si="21"/>
        <v>7</v>
      </c>
      <c r="K720" s="32">
        <f>IF(PUMPING[[#This Row],[MONTH]]&gt;3,YEAR(PUMPING[[#This Row],[DATE]]),YEAR(PUMPING[[#This Row],[DATE]])-1)</f>
        <v>2015</v>
      </c>
      <c r="L720" s="32" t="str">
        <f>IF(PUMPING[[#This Row],[MONTH]]&lt;4,"Q4",IF(PUMPING[[#This Row],[MONTH]]&lt;7,"Q1",IF(PUMPING[[#This Row],[MONTH]]&lt;10,"Q2",IF(PUMPING[[#This Row],[MONTH]]&lt;13,"Q3","Q4"))))</f>
        <v>Q2</v>
      </c>
      <c r="M720" s="32" t="str">
        <f>IF(PUMPING[[#This Row],[PRODUCT]]="I/F","I/F",IF(LEFT(PUMPING[[#This Row],[BATCH]],2)="MR","MR",IF(LEFT(PUMPING[[#This Row],[BATCH]],2)="PR","PR",IF(LEFT(PUMPING[[#This Row],[BATCH]],2)="DT","DT","Others"))))</f>
        <v>MR</v>
      </c>
    </row>
    <row r="721" spans="1:13" x14ac:dyDescent="0.25">
      <c r="A721">
        <v>2</v>
      </c>
      <c r="B721" s="1">
        <v>42215</v>
      </c>
      <c r="C721" t="s">
        <v>6</v>
      </c>
      <c r="D721" t="s">
        <v>454</v>
      </c>
      <c r="E721">
        <v>204</v>
      </c>
      <c r="F721">
        <v>4932</v>
      </c>
      <c r="H721" t="str">
        <f t="shared" si="22"/>
        <v>4M</v>
      </c>
      <c r="I721" t="s">
        <v>1532</v>
      </c>
      <c r="J721" s="32">
        <f t="shared" si="21"/>
        <v>7</v>
      </c>
      <c r="K721" s="32">
        <f>IF(PUMPING[[#This Row],[MONTH]]&gt;3,YEAR(PUMPING[[#This Row],[DATE]]),YEAR(PUMPING[[#This Row],[DATE]])-1)</f>
        <v>2015</v>
      </c>
      <c r="L721" s="32" t="str">
        <f>IF(PUMPING[[#This Row],[MONTH]]&lt;4,"Q4",IF(PUMPING[[#This Row],[MONTH]]&lt;7,"Q1",IF(PUMPING[[#This Row],[MONTH]]&lt;10,"Q2",IF(PUMPING[[#This Row],[MONTH]]&lt;13,"Q3","Q4"))))</f>
        <v>Q2</v>
      </c>
      <c r="M721" s="32" t="str">
        <f>IF(PUMPING[[#This Row],[PRODUCT]]="I/F","I/F",IF(LEFT(PUMPING[[#This Row],[BATCH]],2)="MR","MR",IF(LEFT(PUMPING[[#This Row],[BATCH]],2)="PR","PR",IF(LEFT(PUMPING[[#This Row],[BATCH]],2)="DT","DT","Others"))))</f>
        <v>MR</v>
      </c>
    </row>
    <row r="722" spans="1:13" x14ac:dyDescent="0.25">
      <c r="A722">
        <v>3</v>
      </c>
      <c r="B722" s="1">
        <v>42215</v>
      </c>
      <c r="C722" t="s">
        <v>6</v>
      </c>
      <c r="D722" t="s">
        <v>455</v>
      </c>
      <c r="E722">
        <v>201</v>
      </c>
      <c r="F722">
        <v>272</v>
      </c>
      <c r="H722" t="str">
        <f t="shared" si="22"/>
        <v>4M</v>
      </c>
      <c r="I722" t="s">
        <v>1532</v>
      </c>
      <c r="J722" s="32">
        <f t="shared" si="21"/>
        <v>7</v>
      </c>
      <c r="K722" s="32">
        <f>IF(PUMPING[[#This Row],[MONTH]]&gt;3,YEAR(PUMPING[[#This Row],[DATE]]),YEAR(PUMPING[[#This Row],[DATE]])-1)</f>
        <v>2015</v>
      </c>
      <c r="L722" s="32" t="str">
        <f>IF(PUMPING[[#This Row],[MONTH]]&lt;4,"Q4",IF(PUMPING[[#This Row],[MONTH]]&lt;7,"Q1",IF(PUMPING[[#This Row],[MONTH]]&lt;10,"Q2",IF(PUMPING[[#This Row],[MONTH]]&lt;13,"Q3","Q4"))))</f>
        <v>Q2</v>
      </c>
      <c r="M722" s="32" t="str">
        <f>IF(PUMPING[[#This Row],[PRODUCT]]="I/F","I/F",IF(LEFT(PUMPING[[#This Row],[BATCH]],2)="MR","MR",IF(LEFT(PUMPING[[#This Row],[BATCH]],2)="PR","PR",IF(LEFT(PUMPING[[#This Row],[BATCH]],2)="DT","DT","Others"))))</f>
        <v>MR</v>
      </c>
    </row>
    <row r="723" spans="1:13" x14ac:dyDescent="0.25">
      <c r="A723">
        <v>1</v>
      </c>
      <c r="B723" s="1">
        <v>42215</v>
      </c>
      <c r="C723" t="s">
        <v>20</v>
      </c>
      <c r="D723" t="s">
        <v>453</v>
      </c>
      <c r="E723">
        <v>34</v>
      </c>
      <c r="F723">
        <v>366</v>
      </c>
      <c r="H723" t="str">
        <f t="shared" si="22"/>
        <v>A3</v>
      </c>
      <c r="I723" t="s">
        <v>143</v>
      </c>
      <c r="J723" s="32">
        <f t="shared" si="21"/>
        <v>7</v>
      </c>
      <c r="K723" s="32">
        <f>IF(PUMPING[[#This Row],[MONTH]]&gt;3,YEAR(PUMPING[[#This Row],[DATE]]),YEAR(PUMPING[[#This Row],[DATE]])-1)</f>
        <v>2015</v>
      </c>
      <c r="L723" s="32" t="str">
        <f>IF(PUMPING[[#This Row],[MONTH]]&lt;4,"Q4",IF(PUMPING[[#This Row],[MONTH]]&lt;7,"Q1",IF(PUMPING[[#This Row],[MONTH]]&lt;10,"Q2",IF(PUMPING[[#This Row],[MONTH]]&lt;13,"Q3","Q4"))))</f>
        <v>Q2</v>
      </c>
      <c r="M723" s="32" t="str">
        <f>IF(PUMPING[[#This Row],[PRODUCT]]="I/F","I/F",IF(LEFT(PUMPING[[#This Row],[BATCH]],2)="MR","MR",IF(LEFT(PUMPING[[#This Row],[BATCH]],2)="PR","PR",IF(LEFT(PUMPING[[#This Row],[BATCH]],2)="DT","DT","Others"))))</f>
        <v>PR</v>
      </c>
    </row>
    <row r="724" spans="1:13" x14ac:dyDescent="0.25">
      <c r="A724">
        <v>1</v>
      </c>
      <c r="B724" s="1">
        <v>42216</v>
      </c>
      <c r="C724" t="s">
        <v>6</v>
      </c>
      <c r="D724" t="s">
        <v>455</v>
      </c>
      <c r="E724">
        <v>201</v>
      </c>
      <c r="F724">
        <v>1825</v>
      </c>
      <c r="H724" t="str">
        <f t="shared" si="22"/>
        <v>4M</v>
      </c>
      <c r="I724" t="s">
        <v>1532</v>
      </c>
      <c r="J724" s="32">
        <f t="shared" si="21"/>
        <v>7</v>
      </c>
      <c r="K724" s="32">
        <f>IF(PUMPING[[#This Row],[MONTH]]&gt;3,YEAR(PUMPING[[#This Row],[DATE]]),YEAR(PUMPING[[#This Row],[DATE]])-1)</f>
        <v>2015</v>
      </c>
      <c r="L724" s="32" t="str">
        <f>IF(PUMPING[[#This Row],[MONTH]]&lt;4,"Q4",IF(PUMPING[[#This Row],[MONTH]]&lt;7,"Q1",IF(PUMPING[[#This Row],[MONTH]]&lt;10,"Q2",IF(PUMPING[[#This Row],[MONTH]]&lt;13,"Q3","Q4"))))</f>
        <v>Q2</v>
      </c>
      <c r="M724" s="32" t="str">
        <f>IF(PUMPING[[#This Row],[PRODUCT]]="I/F","I/F",IF(LEFT(PUMPING[[#This Row],[BATCH]],2)="MR","MR",IF(LEFT(PUMPING[[#This Row],[BATCH]],2)="PR","PR",IF(LEFT(PUMPING[[#This Row],[BATCH]],2)="DT","DT","Others"))))</f>
        <v>MR</v>
      </c>
    </row>
    <row r="725" spans="1:13" x14ac:dyDescent="0.25">
      <c r="A725">
        <v>2</v>
      </c>
      <c r="B725" s="1">
        <v>42216</v>
      </c>
      <c r="C725" t="s">
        <v>6</v>
      </c>
      <c r="D725" t="s">
        <v>455</v>
      </c>
      <c r="E725">
        <v>205</v>
      </c>
      <c r="F725">
        <v>5476</v>
      </c>
      <c r="H725" t="str">
        <f t="shared" si="22"/>
        <v>4M</v>
      </c>
      <c r="I725" t="s">
        <v>1532</v>
      </c>
      <c r="J725" s="32">
        <f t="shared" si="21"/>
        <v>7</v>
      </c>
      <c r="K725" s="32">
        <f>IF(PUMPING[[#This Row],[MONTH]]&gt;3,YEAR(PUMPING[[#This Row],[DATE]]),YEAR(PUMPING[[#This Row],[DATE]])-1)</f>
        <v>2015</v>
      </c>
      <c r="L725" s="32" t="str">
        <f>IF(PUMPING[[#This Row],[MONTH]]&lt;4,"Q4",IF(PUMPING[[#This Row],[MONTH]]&lt;7,"Q1",IF(PUMPING[[#This Row],[MONTH]]&lt;10,"Q2",IF(PUMPING[[#This Row],[MONTH]]&lt;13,"Q3","Q4"))))</f>
        <v>Q2</v>
      </c>
      <c r="M725" s="32" t="str">
        <f>IF(PUMPING[[#This Row],[PRODUCT]]="I/F","I/F",IF(LEFT(PUMPING[[#This Row],[BATCH]],2)="MR","MR",IF(LEFT(PUMPING[[#This Row],[BATCH]],2)="PR","PR",IF(LEFT(PUMPING[[#This Row],[BATCH]],2)="DT","DT","Others"))))</f>
        <v>MR</v>
      </c>
    </row>
    <row r="726" spans="1:13" x14ac:dyDescent="0.25">
      <c r="A726">
        <v>3</v>
      </c>
      <c r="B726" s="1">
        <v>42216</v>
      </c>
      <c r="C726" t="s">
        <v>6</v>
      </c>
      <c r="D726" t="s">
        <v>456</v>
      </c>
      <c r="E726">
        <v>351</v>
      </c>
      <c r="F726">
        <v>150</v>
      </c>
      <c r="H726" t="str">
        <f t="shared" si="22"/>
        <v>PC</v>
      </c>
      <c r="I726" t="s">
        <v>146</v>
      </c>
      <c r="J726" s="32">
        <f t="shared" si="21"/>
        <v>7</v>
      </c>
      <c r="K726" s="32">
        <f>IF(PUMPING[[#This Row],[MONTH]]&gt;3,YEAR(PUMPING[[#This Row],[DATE]]),YEAR(PUMPING[[#This Row],[DATE]])-1)</f>
        <v>2015</v>
      </c>
      <c r="L726" s="32" t="str">
        <f>IF(PUMPING[[#This Row],[MONTH]]&lt;4,"Q4",IF(PUMPING[[#This Row],[MONTH]]&lt;7,"Q1",IF(PUMPING[[#This Row],[MONTH]]&lt;10,"Q2",IF(PUMPING[[#This Row],[MONTH]]&lt;13,"Q3","Q4"))))</f>
        <v>Q2</v>
      </c>
      <c r="M726" s="32" t="str">
        <f>IF(PUMPING[[#This Row],[PRODUCT]]="I/F","I/F",IF(LEFT(PUMPING[[#This Row],[BATCH]],2)="MR","MR",IF(LEFT(PUMPING[[#This Row],[BATCH]],2)="PR","PR",IF(LEFT(PUMPING[[#This Row],[BATCH]],2)="DT","DT","Others"))))</f>
        <v>MR</v>
      </c>
    </row>
    <row r="727" spans="1:13" x14ac:dyDescent="0.25">
      <c r="A727">
        <v>4</v>
      </c>
      <c r="B727" s="1">
        <v>42216</v>
      </c>
      <c r="C727" t="s">
        <v>6</v>
      </c>
      <c r="D727" t="s">
        <v>457</v>
      </c>
      <c r="E727">
        <v>403</v>
      </c>
      <c r="F727">
        <v>163</v>
      </c>
      <c r="H727" t="str">
        <f t="shared" si="22"/>
        <v>NS</v>
      </c>
      <c r="I727" t="s">
        <v>146</v>
      </c>
      <c r="J727" s="32">
        <f t="shared" si="21"/>
        <v>7</v>
      </c>
      <c r="K727" s="32">
        <f>IF(PUMPING[[#This Row],[MONTH]]&gt;3,YEAR(PUMPING[[#This Row],[DATE]]),YEAR(PUMPING[[#This Row],[DATE]])-1)</f>
        <v>2015</v>
      </c>
      <c r="L727" s="32" t="str">
        <f>IF(PUMPING[[#This Row],[MONTH]]&lt;4,"Q4",IF(PUMPING[[#This Row],[MONTH]]&lt;7,"Q1",IF(PUMPING[[#This Row],[MONTH]]&lt;10,"Q2",IF(PUMPING[[#This Row],[MONTH]]&lt;13,"Q3","Q4"))))</f>
        <v>Q2</v>
      </c>
      <c r="M727" s="32" t="str">
        <f>IF(PUMPING[[#This Row],[PRODUCT]]="I/F","I/F",IF(LEFT(PUMPING[[#This Row],[BATCH]],2)="MR","MR",IF(LEFT(PUMPING[[#This Row],[BATCH]],2)="PR","PR",IF(LEFT(PUMPING[[#This Row],[BATCH]],2)="DT","DT","Others"))))</f>
        <v>MR</v>
      </c>
    </row>
    <row r="728" spans="1:13" x14ac:dyDescent="0.25">
      <c r="A728">
        <v>5</v>
      </c>
      <c r="B728" s="1">
        <v>42216</v>
      </c>
      <c r="C728" t="s">
        <v>6</v>
      </c>
      <c r="D728" t="s">
        <v>458</v>
      </c>
      <c r="E728">
        <v>124</v>
      </c>
      <c r="F728">
        <v>1317</v>
      </c>
      <c r="H728" t="str">
        <f t="shared" si="22"/>
        <v>PN</v>
      </c>
      <c r="I728" t="s">
        <v>149</v>
      </c>
      <c r="J728" s="32">
        <f t="shared" si="21"/>
        <v>7</v>
      </c>
      <c r="K728" s="32">
        <f>IF(PUMPING[[#This Row],[MONTH]]&gt;3,YEAR(PUMPING[[#This Row],[DATE]]),YEAR(PUMPING[[#This Row],[DATE]])-1)</f>
        <v>2015</v>
      </c>
      <c r="L728" s="32" t="str">
        <f>IF(PUMPING[[#This Row],[MONTH]]&lt;4,"Q4",IF(PUMPING[[#This Row],[MONTH]]&lt;7,"Q1",IF(PUMPING[[#This Row],[MONTH]]&lt;10,"Q2",IF(PUMPING[[#This Row],[MONTH]]&lt;13,"Q3","Q4"))))</f>
        <v>Q2</v>
      </c>
      <c r="M728" s="32" t="str">
        <f>IF(PUMPING[[#This Row],[PRODUCT]]="I/F","I/F",IF(LEFT(PUMPING[[#This Row],[BATCH]],2)="MR","MR",IF(LEFT(PUMPING[[#This Row],[BATCH]],2)="PR","PR",IF(LEFT(PUMPING[[#This Row],[BATCH]],2)="DT","DT","Others"))))</f>
        <v>MR</v>
      </c>
    </row>
    <row r="729" spans="1:13" x14ac:dyDescent="0.25">
      <c r="A729">
        <v>1</v>
      </c>
      <c r="B729" s="1">
        <v>42216</v>
      </c>
      <c r="C729" t="s">
        <v>8</v>
      </c>
      <c r="D729" t="s">
        <v>459</v>
      </c>
      <c r="E729">
        <v>16</v>
      </c>
      <c r="F729">
        <v>3759</v>
      </c>
      <c r="H729" t="str">
        <f t="shared" si="22"/>
        <v>SK</v>
      </c>
      <c r="I729" t="s">
        <v>146</v>
      </c>
      <c r="J729" s="32">
        <f t="shared" si="21"/>
        <v>7</v>
      </c>
      <c r="K729" s="32">
        <f>IF(PUMPING[[#This Row],[MONTH]]&gt;3,YEAR(PUMPING[[#This Row],[DATE]]),YEAR(PUMPING[[#This Row],[DATE]])-1)</f>
        <v>2015</v>
      </c>
      <c r="L729" s="32" t="str">
        <f>IF(PUMPING[[#This Row],[MONTH]]&lt;4,"Q4",IF(PUMPING[[#This Row],[MONTH]]&lt;7,"Q1",IF(PUMPING[[#This Row],[MONTH]]&lt;10,"Q2",IF(PUMPING[[#This Row],[MONTH]]&lt;13,"Q3","Q4"))))</f>
        <v>Q2</v>
      </c>
      <c r="M729" s="32" t="str">
        <f>IF(PUMPING[[#This Row],[PRODUCT]]="I/F","I/F",IF(LEFT(PUMPING[[#This Row],[BATCH]],2)="MR","MR",IF(LEFT(PUMPING[[#This Row],[BATCH]],2)="PR","PR",IF(LEFT(PUMPING[[#This Row],[BATCH]],2)="DT","DT","Others"))))</f>
        <v>DT</v>
      </c>
    </row>
    <row r="730" spans="1:13" ht="21" x14ac:dyDescent="0.25">
      <c r="A730">
        <v>1</v>
      </c>
      <c r="B730" s="1">
        <v>42217</v>
      </c>
      <c r="C730" t="s">
        <v>6</v>
      </c>
      <c r="D730" s="11" t="s">
        <v>451</v>
      </c>
      <c r="E730" s="9">
        <v>11</v>
      </c>
      <c r="F730" s="3">
        <v>3595</v>
      </c>
      <c r="G730" t="s">
        <v>460</v>
      </c>
      <c r="H730" t="str">
        <f t="shared" si="22"/>
        <v>4M</v>
      </c>
      <c r="I730" t="s">
        <v>1532</v>
      </c>
      <c r="J730" s="32">
        <f t="shared" si="21"/>
        <v>8</v>
      </c>
      <c r="K730" s="32">
        <f>IF(PUMPING[[#This Row],[MONTH]]&gt;3,YEAR(PUMPING[[#This Row],[DATE]]),YEAR(PUMPING[[#This Row],[DATE]])-1)</f>
        <v>2015</v>
      </c>
      <c r="L730" s="32" t="str">
        <f>IF(PUMPING[[#This Row],[MONTH]]&lt;4,"Q4",IF(PUMPING[[#This Row],[MONTH]]&lt;7,"Q1",IF(PUMPING[[#This Row],[MONTH]]&lt;10,"Q2",IF(PUMPING[[#This Row],[MONTH]]&lt;13,"Q3","Q4"))))</f>
        <v>Q2</v>
      </c>
      <c r="M730" s="32" t="str">
        <f>IF(PUMPING[[#This Row],[PRODUCT]]="I/F","I/F",IF(LEFT(PUMPING[[#This Row],[BATCH]],2)="MR","MR",IF(LEFT(PUMPING[[#This Row],[BATCH]],2)="PR","PR",IF(LEFT(PUMPING[[#This Row],[BATCH]],2)="DT","DT","Others"))))</f>
        <v>MR</v>
      </c>
    </row>
    <row r="731" spans="1:13" ht="21" x14ac:dyDescent="0.25">
      <c r="A731">
        <v>2</v>
      </c>
      <c r="B731" s="1">
        <v>42217</v>
      </c>
      <c r="C731" t="s">
        <v>6</v>
      </c>
      <c r="D731" s="11" t="s">
        <v>454</v>
      </c>
      <c r="E731" s="9">
        <v>11</v>
      </c>
      <c r="F731" s="3">
        <v>726</v>
      </c>
      <c r="G731" t="s">
        <v>460</v>
      </c>
      <c r="H731" t="str">
        <f t="shared" si="22"/>
        <v>4M</v>
      </c>
      <c r="I731" t="s">
        <v>1532</v>
      </c>
      <c r="J731" s="32">
        <f t="shared" si="21"/>
        <v>8</v>
      </c>
      <c r="K731" s="32">
        <f>IF(PUMPING[[#This Row],[MONTH]]&gt;3,YEAR(PUMPING[[#This Row],[DATE]]),YEAR(PUMPING[[#This Row],[DATE]])-1)</f>
        <v>2015</v>
      </c>
      <c r="L731" s="32" t="str">
        <f>IF(PUMPING[[#This Row],[MONTH]]&lt;4,"Q4",IF(PUMPING[[#This Row],[MONTH]]&lt;7,"Q1",IF(PUMPING[[#This Row],[MONTH]]&lt;10,"Q2",IF(PUMPING[[#This Row],[MONTH]]&lt;13,"Q3","Q4"))))</f>
        <v>Q2</v>
      </c>
      <c r="M731" s="32" t="str">
        <f>IF(PUMPING[[#This Row],[PRODUCT]]="I/F","I/F",IF(LEFT(PUMPING[[#This Row],[BATCH]],2)="MR","MR",IF(LEFT(PUMPING[[#This Row],[BATCH]],2)="PR","PR",IF(LEFT(PUMPING[[#This Row],[BATCH]],2)="DT","DT","Others"))))</f>
        <v>MR</v>
      </c>
    </row>
    <row r="732" spans="1:13" ht="21" x14ac:dyDescent="0.25">
      <c r="A732">
        <v>3</v>
      </c>
      <c r="B732" s="1">
        <v>42217</v>
      </c>
      <c r="C732" t="s">
        <v>6</v>
      </c>
      <c r="D732" s="11" t="s">
        <v>454</v>
      </c>
      <c r="E732" s="9">
        <v>4</v>
      </c>
      <c r="F732" s="3">
        <v>616</v>
      </c>
      <c r="G732" t="s">
        <v>460</v>
      </c>
      <c r="H732" t="str">
        <f t="shared" si="22"/>
        <v>4M</v>
      </c>
      <c r="I732" t="s">
        <v>1532</v>
      </c>
      <c r="J732" s="32">
        <f t="shared" si="21"/>
        <v>8</v>
      </c>
      <c r="K732" s="32">
        <f>IF(PUMPING[[#This Row],[MONTH]]&gt;3,YEAR(PUMPING[[#This Row],[DATE]]),YEAR(PUMPING[[#This Row],[DATE]])-1)</f>
        <v>2015</v>
      </c>
      <c r="L732" s="32" t="str">
        <f>IF(PUMPING[[#This Row],[MONTH]]&lt;4,"Q4",IF(PUMPING[[#This Row],[MONTH]]&lt;7,"Q1",IF(PUMPING[[#This Row],[MONTH]]&lt;10,"Q2",IF(PUMPING[[#This Row],[MONTH]]&lt;13,"Q3","Q4"))))</f>
        <v>Q2</v>
      </c>
      <c r="M732" s="32" t="str">
        <f>IF(PUMPING[[#This Row],[PRODUCT]]="I/F","I/F",IF(LEFT(PUMPING[[#This Row],[BATCH]],2)="MR","MR",IF(LEFT(PUMPING[[#This Row],[BATCH]],2)="PR","PR",IF(LEFT(PUMPING[[#This Row],[BATCH]],2)="DT","DT","Others"))))</f>
        <v>MR</v>
      </c>
    </row>
    <row r="733" spans="1:13" ht="21" x14ac:dyDescent="0.25">
      <c r="A733">
        <v>4</v>
      </c>
      <c r="B733" s="1">
        <v>42217</v>
      </c>
      <c r="C733" t="s">
        <v>6</v>
      </c>
      <c r="D733" s="11" t="s">
        <v>454</v>
      </c>
      <c r="E733" s="9">
        <v>12</v>
      </c>
      <c r="F733" s="3">
        <v>3550</v>
      </c>
      <c r="G733" t="s">
        <v>460</v>
      </c>
      <c r="H733" t="str">
        <f t="shared" si="22"/>
        <v>4M</v>
      </c>
      <c r="I733" t="s">
        <v>1532</v>
      </c>
      <c r="J733" s="32">
        <f t="shared" si="21"/>
        <v>8</v>
      </c>
      <c r="K733" s="32">
        <f>IF(PUMPING[[#This Row],[MONTH]]&gt;3,YEAR(PUMPING[[#This Row],[DATE]]),YEAR(PUMPING[[#This Row],[DATE]])-1)</f>
        <v>2015</v>
      </c>
      <c r="L733" s="32" t="str">
        <f>IF(PUMPING[[#This Row],[MONTH]]&lt;4,"Q4",IF(PUMPING[[#This Row],[MONTH]]&lt;7,"Q1",IF(PUMPING[[#This Row],[MONTH]]&lt;10,"Q2",IF(PUMPING[[#This Row],[MONTH]]&lt;13,"Q3","Q4"))))</f>
        <v>Q2</v>
      </c>
      <c r="M733" s="32" t="str">
        <f>IF(PUMPING[[#This Row],[PRODUCT]]="I/F","I/F",IF(LEFT(PUMPING[[#This Row],[BATCH]],2)="MR","MR",IF(LEFT(PUMPING[[#This Row],[BATCH]],2)="PR","PR",IF(LEFT(PUMPING[[#This Row],[BATCH]],2)="DT","DT","Others"))))</f>
        <v>MR</v>
      </c>
    </row>
    <row r="734" spans="1:13" ht="21" x14ac:dyDescent="0.25">
      <c r="A734">
        <v>5</v>
      </c>
      <c r="B734" s="1">
        <v>42217</v>
      </c>
      <c r="C734" t="s">
        <v>6</v>
      </c>
      <c r="D734" s="11" t="s">
        <v>455</v>
      </c>
      <c r="E734" s="9">
        <v>12</v>
      </c>
      <c r="F734" s="3">
        <v>1769</v>
      </c>
      <c r="G734" t="s">
        <v>460</v>
      </c>
      <c r="H734" t="str">
        <f t="shared" si="22"/>
        <v>4M</v>
      </c>
      <c r="I734" t="s">
        <v>1532</v>
      </c>
      <c r="J734" s="32">
        <f t="shared" si="21"/>
        <v>8</v>
      </c>
      <c r="K734" s="32">
        <f>IF(PUMPING[[#This Row],[MONTH]]&gt;3,YEAR(PUMPING[[#This Row],[DATE]]),YEAR(PUMPING[[#This Row],[DATE]])-1)</f>
        <v>2015</v>
      </c>
      <c r="L734" s="32" t="str">
        <f>IF(PUMPING[[#This Row],[MONTH]]&lt;4,"Q4",IF(PUMPING[[#This Row],[MONTH]]&lt;7,"Q1",IF(PUMPING[[#This Row],[MONTH]]&lt;10,"Q2",IF(PUMPING[[#This Row],[MONTH]]&lt;13,"Q3","Q4"))))</f>
        <v>Q2</v>
      </c>
      <c r="M734" s="32" t="str">
        <f>IF(PUMPING[[#This Row],[PRODUCT]]="I/F","I/F",IF(LEFT(PUMPING[[#This Row],[BATCH]],2)="MR","MR",IF(LEFT(PUMPING[[#This Row],[BATCH]],2)="PR","PR",IF(LEFT(PUMPING[[#This Row],[BATCH]],2)="DT","DT","Others"))))</f>
        <v>MR</v>
      </c>
    </row>
    <row r="735" spans="1:13" ht="21" x14ac:dyDescent="0.25">
      <c r="A735">
        <v>1</v>
      </c>
      <c r="B735" s="1">
        <v>42218</v>
      </c>
      <c r="C735" t="s">
        <v>6</v>
      </c>
      <c r="D735" s="11" t="s">
        <v>455</v>
      </c>
      <c r="E735" s="9">
        <v>12</v>
      </c>
      <c r="F735" s="3">
        <v>424</v>
      </c>
      <c r="G735" t="s">
        <v>460</v>
      </c>
      <c r="H735" t="str">
        <f t="shared" si="22"/>
        <v>4M</v>
      </c>
      <c r="I735" t="s">
        <v>1532</v>
      </c>
      <c r="J735" s="32">
        <f t="shared" si="21"/>
        <v>8</v>
      </c>
      <c r="K735" s="32">
        <f>IF(PUMPING[[#This Row],[MONTH]]&gt;3,YEAR(PUMPING[[#This Row],[DATE]]),YEAR(PUMPING[[#This Row],[DATE]])-1)</f>
        <v>2015</v>
      </c>
      <c r="L735" s="32" t="str">
        <f>IF(PUMPING[[#This Row],[MONTH]]&lt;4,"Q4",IF(PUMPING[[#This Row],[MONTH]]&lt;7,"Q1",IF(PUMPING[[#This Row],[MONTH]]&lt;10,"Q2",IF(PUMPING[[#This Row],[MONTH]]&lt;13,"Q3","Q4"))))</f>
        <v>Q2</v>
      </c>
      <c r="M735" s="32" t="str">
        <f>IF(PUMPING[[#This Row],[PRODUCT]]="I/F","I/F",IF(LEFT(PUMPING[[#This Row],[BATCH]],2)="MR","MR",IF(LEFT(PUMPING[[#This Row],[BATCH]],2)="PR","PR",IF(LEFT(PUMPING[[#This Row],[BATCH]],2)="DT","DT","Others"))))</f>
        <v>MR</v>
      </c>
    </row>
    <row r="736" spans="1:13" ht="21" x14ac:dyDescent="0.25">
      <c r="A736">
        <v>2</v>
      </c>
      <c r="B736" s="1">
        <v>42218</v>
      </c>
      <c r="C736" t="s">
        <v>6</v>
      </c>
      <c r="D736" s="11" t="s">
        <v>461</v>
      </c>
      <c r="E736" s="9">
        <v>12</v>
      </c>
      <c r="F736" s="3">
        <v>282</v>
      </c>
      <c r="G736" t="s">
        <v>460</v>
      </c>
      <c r="H736" t="str">
        <f t="shared" si="22"/>
        <v>4M</v>
      </c>
      <c r="I736" t="s">
        <v>1532</v>
      </c>
      <c r="J736" s="32">
        <f t="shared" si="21"/>
        <v>8</v>
      </c>
      <c r="K736" s="32">
        <f>IF(PUMPING[[#This Row],[MONTH]]&gt;3,YEAR(PUMPING[[#This Row],[DATE]]),YEAR(PUMPING[[#This Row],[DATE]])-1)</f>
        <v>2015</v>
      </c>
      <c r="L736" s="32" t="str">
        <f>IF(PUMPING[[#This Row],[MONTH]]&lt;4,"Q4",IF(PUMPING[[#This Row],[MONTH]]&lt;7,"Q1",IF(PUMPING[[#This Row],[MONTH]]&lt;10,"Q2",IF(PUMPING[[#This Row],[MONTH]]&lt;13,"Q3","Q4"))))</f>
        <v>Q2</v>
      </c>
      <c r="M736" s="32" t="str">
        <f>IF(PUMPING[[#This Row],[PRODUCT]]="I/F","I/F",IF(LEFT(PUMPING[[#This Row],[BATCH]],2)="MR","MR",IF(LEFT(PUMPING[[#This Row],[BATCH]],2)="PR","PR",IF(LEFT(PUMPING[[#This Row],[BATCH]],2)="DT","DT","Others"))))</f>
        <v>MR</v>
      </c>
    </row>
    <row r="737" spans="1:13" ht="21" x14ac:dyDescent="0.25">
      <c r="A737">
        <v>3</v>
      </c>
      <c r="B737" s="1">
        <v>42218</v>
      </c>
      <c r="C737" t="s">
        <v>6</v>
      </c>
      <c r="D737" s="11" t="s">
        <v>461</v>
      </c>
      <c r="E737" s="9">
        <v>4</v>
      </c>
      <c r="F737" s="3">
        <v>5145</v>
      </c>
      <c r="G737" t="s">
        <v>460</v>
      </c>
      <c r="H737" t="str">
        <f t="shared" si="22"/>
        <v>4M</v>
      </c>
      <c r="I737" t="s">
        <v>1532</v>
      </c>
      <c r="J737" s="32">
        <f t="shared" si="21"/>
        <v>8</v>
      </c>
      <c r="K737" s="32">
        <f>IF(PUMPING[[#This Row],[MONTH]]&gt;3,YEAR(PUMPING[[#This Row],[DATE]]),YEAR(PUMPING[[#This Row],[DATE]])-1)</f>
        <v>2015</v>
      </c>
      <c r="L737" s="32" t="str">
        <f>IF(PUMPING[[#This Row],[MONTH]]&lt;4,"Q4",IF(PUMPING[[#This Row],[MONTH]]&lt;7,"Q1",IF(PUMPING[[#This Row],[MONTH]]&lt;10,"Q2",IF(PUMPING[[#This Row],[MONTH]]&lt;13,"Q3","Q4"))))</f>
        <v>Q2</v>
      </c>
      <c r="M737" s="32" t="str">
        <f>IF(PUMPING[[#This Row],[PRODUCT]]="I/F","I/F",IF(LEFT(PUMPING[[#This Row],[BATCH]],2)="MR","MR",IF(LEFT(PUMPING[[#This Row],[BATCH]],2)="PR","PR",IF(LEFT(PUMPING[[#This Row],[BATCH]],2)="DT","DT","Others"))))</f>
        <v>MR</v>
      </c>
    </row>
    <row r="738" spans="1:13" ht="21" x14ac:dyDescent="0.25">
      <c r="A738">
        <v>4</v>
      </c>
      <c r="B738" s="1">
        <v>42218</v>
      </c>
      <c r="C738" t="s">
        <v>6</v>
      </c>
      <c r="D738" s="11" t="s">
        <v>462</v>
      </c>
      <c r="E738" s="9" t="s">
        <v>239</v>
      </c>
      <c r="F738" s="3">
        <v>58</v>
      </c>
      <c r="G738" t="s">
        <v>460</v>
      </c>
      <c r="H738" t="str">
        <f t="shared" si="22"/>
        <v>F4</v>
      </c>
      <c r="I738" t="s">
        <v>204</v>
      </c>
      <c r="J738" s="32">
        <f t="shared" si="21"/>
        <v>8</v>
      </c>
      <c r="K738" s="32">
        <f>IF(PUMPING[[#This Row],[MONTH]]&gt;3,YEAR(PUMPING[[#This Row],[DATE]]),YEAR(PUMPING[[#This Row],[DATE]])-1)</f>
        <v>2015</v>
      </c>
      <c r="L738" s="32" t="str">
        <f>IF(PUMPING[[#This Row],[MONTH]]&lt;4,"Q4",IF(PUMPING[[#This Row],[MONTH]]&lt;7,"Q1",IF(PUMPING[[#This Row],[MONTH]]&lt;10,"Q2",IF(PUMPING[[#This Row],[MONTH]]&lt;13,"Q3","Q4"))))</f>
        <v>Q2</v>
      </c>
      <c r="M738" s="32" t="str">
        <f>IF(PUMPING[[#This Row],[PRODUCT]]="I/F","I/F",IF(LEFT(PUMPING[[#This Row],[BATCH]],2)="MR","MR",IF(LEFT(PUMPING[[#This Row],[BATCH]],2)="PR","PR",IF(LEFT(PUMPING[[#This Row],[BATCH]],2)="DT","DT","Others"))))</f>
        <v>I/F</v>
      </c>
    </row>
    <row r="739" spans="1:13" ht="21" x14ac:dyDescent="0.25">
      <c r="A739">
        <v>5</v>
      </c>
      <c r="B739" s="1">
        <v>42218</v>
      </c>
      <c r="C739" t="s">
        <v>6</v>
      </c>
      <c r="D739" s="11" t="s">
        <v>456</v>
      </c>
      <c r="E739" s="9">
        <v>17</v>
      </c>
      <c r="F739" s="3">
        <v>122</v>
      </c>
      <c r="G739" t="s">
        <v>460</v>
      </c>
      <c r="H739" t="str">
        <f t="shared" si="22"/>
        <v>PC</v>
      </c>
      <c r="I739" t="s">
        <v>146</v>
      </c>
      <c r="J739" s="32">
        <f t="shared" si="21"/>
        <v>8</v>
      </c>
      <c r="K739" s="32">
        <f>IF(PUMPING[[#This Row],[MONTH]]&gt;3,YEAR(PUMPING[[#This Row],[DATE]]),YEAR(PUMPING[[#This Row],[DATE]])-1)</f>
        <v>2015</v>
      </c>
      <c r="L739" s="32" t="str">
        <f>IF(PUMPING[[#This Row],[MONTH]]&lt;4,"Q4",IF(PUMPING[[#This Row],[MONTH]]&lt;7,"Q1",IF(PUMPING[[#This Row],[MONTH]]&lt;10,"Q2",IF(PUMPING[[#This Row],[MONTH]]&lt;13,"Q3","Q4"))))</f>
        <v>Q2</v>
      </c>
      <c r="M739" s="32" t="str">
        <f>IF(PUMPING[[#This Row],[PRODUCT]]="I/F","I/F",IF(LEFT(PUMPING[[#This Row],[BATCH]],2)="MR","MR",IF(LEFT(PUMPING[[#This Row],[BATCH]],2)="PR","PR",IF(LEFT(PUMPING[[#This Row],[BATCH]],2)="DT","DT","Others"))))</f>
        <v>MR</v>
      </c>
    </row>
    <row r="740" spans="1:13" ht="21" x14ac:dyDescent="0.25">
      <c r="A740">
        <v>6</v>
      </c>
      <c r="B740" s="1">
        <v>42218</v>
      </c>
      <c r="C740" t="s">
        <v>6</v>
      </c>
      <c r="D740" s="11" t="s">
        <v>457</v>
      </c>
      <c r="E740" s="9">
        <v>17</v>
      </c>
      <c r="F740" s="3">
        <v>53</v>
      </c>
      <c r="G740" t="s">
        <v>460</v>
      </c>
      <c r="H740" t="str">
        <f t="shared" si="22"/>
        <v>NS</v>
      </c>
      <c r="I740" t="s">
        <v>146</v>
      </c>
      <c r="J740" s="32">
        <f t="shared" si="21"/>
        <v>8</v>
      </c>
      <c r="K740" s="32">
        <f>IF(PUMPING[[#This Row],[MONTH]]&gt;3,YEAR(PUMPING[[#This Row],[DATE]]),YEAR(PUMPING[[#This Row],[DATE]])-1)</f>
        <v>2015</v>
      </c>
      <c r="L740" s="32" t="str">
        <f>IF(PUMPING[[#This Row],[MONTH]]&lt;4,"Q4",IF(PUMPING[[#This Row],[MONTH]]&lt;7,"Q1",IF(PUMPING[[#This Row],[MONTH]]&lt;10,"Q2",IF(PUMPING[[#This Row],[MONTH]]&lt;13,"Q3","Q4"))))</f>
        <v>Q2</v>
      </c>
      <c r="M740" s="32" t="str">
        <f>IF(PUMPING[[#This Row],[PRODUCT]]="I/F","I/F",IF(LEFT(PUMPING[[#This Row],[BATCH]],2)="MR","MR",IF(LEFT(PUMPING[[#This Row],[BATCH]],2)="PR","PR",IF(LEFT(PUMPING[[#This Row],[BATCH]],2)="DT","DT","Others"))))</f>
        <v>MR</v>
      </c>
    </row>
    <row r="741" spans="1:13" ht="21" x14ac:dyDescent="0.25">
      <c r="A741">
        <v>7</v>
      </c>
      <c r="B741" s="1">
        <v>42218</v>
      </c>
      <c r="C741" t="s">
        <v>6</v>
      </c>
      <c r="D741" s="11" t="s">
        <v>458</v>
      </c>
      <c r="E741" s="9" t="s">
        <v>239</v>
      </c>
      <c r="F741" s="3">
        <v>933</v>
      </c>
      <c r="G741" t="s">
        <v>460</v>
      </c>
      <c r="H741" t="str">
        <f t="shared" si="22"/>
        <v>PN</v>
      </c>
      <c r="I741" t="s">
        <v>149</v>
      </c>
      <c r="J741" s="32">
        <f t="shared" si="21"/>
        <v>8</v>
      </c>
      <c r="K741" s="32">
        <f>IF(PUMPING[[#This Row],[MONTH]]&gt;3,YEAR(PUMPING[[#This Row],[DATE]]),YEAR(PUMPING[[#This Row],[DATE]])-1)</f>
        <v>2015</v>
      </c>
      <c r="L741" s="32" t="str">
        <f>IF(PUMPING[[#This Row],[MONTH]]&lt;4,"Q4",IF(PUMPING[[#This Row],[MONTH]]&lt;7,"Q1",IF(PUMPING[[#This Row],[MONTH]]&lt;10,"Q2",IF(PUMPING[[#This Row],[MONTH]]&lt;13,"Q3","Q4"))))</f>
        <v>Q2</v>
      </c>
      <c r="M741" s="32" t="str">
        <f>IF(PUMPING[[#This Row],[PRODUCT]]="I/F","I/F",IF(LEFT(PUMPING[[#This Row],[BATCH]],2)="MR","MR",IF(LEFT(PUMPING[[#This Row],[BATCH]],2)="PR","PR",IF(LEFT(PUMPING[[#This Row],[BATCH]],2)="DT","DT","Others"))))</f>
        <v>MR</v>
      </c>
    </row>
    <row r="742" spans="1:13" ht="21" x14ac:dyDescent="0.25">
      <c r="A742">
        <v>1</v>
      </c>
      <c r="B742" s="1">
        <v>42218</v>
      </c>
      <c r="C742" t="s">
        <v>463</v>
      </c>
      <c r="D742" s="10" t="s">
        <v>442</v>
      </c>
      <c r="E742" s="2">
        <v>15</v>
      </c>
      <c r="F742" s="3">
        <v>5662</v>
      </c>
      <c r="G742" t="s">
        <v>464</v>
      </c>
      <c r="H742" t="str">
        <f t="shared" si="22"/>
        <v>A3</v>
      </c>
      <c r="I742" t="s">
        <v>143</v>
      </c>
      <c r="J742" s="32">
        <f t="shared" si="21"/>
        <v>8</v>
      </c>
      <c r="K742" s="32">
        <f>IF(PUMPING[[#This Row],[MONTH]]&gt;3,YEAR(PUMPING[[#This Row],[DATE]]),YEAR(PUMPING[[#This Row],[DATE]])-1)</f>
        <v>2015</v>
      </c>
      <c r="L742" s="32" t="str">
        <f>IF(PUMPING[[#This Row],[MONTH]]&lt;4,"Q4",IF(PUMPING[[#This Row],[MONTH]]&lt;7,"Q1",IF(PUMPING[[#This Row],[MONTH]]&lt;10,"Q2",IF(PUMPING[[#This Row],[MONTH]]&lt;13,"Q3","Q4"))))</f>
        <v>Q2</v>
      </c>
      <c r="M742" s="32" t="str">
        <f>IF(PUMPING[[#This Row],[PRODUCT]]="I/F","I/F",IF(LEFT(PUMPING[[#This Row],[BATCH]],2)="MR","MR",IF(LEFT(PUMPING[[#This Row],[BATCH]],2)="PR","PR",IF(LEFT(PUMPING[[#This Row],[BATCH]],2)="DT","DT","Others"))))</f>
        <v>PR</v>
      </c>
    </row>
    <row r="743" spans="1:13" ht="21" x14ac:dyDescent="0.25">
      <c r="A743">
        <v>1</v>
      </c>
      <c r="B743" s="1">
        <v>42219</v>
      </c>
      <c r="C743" t="s">
        <v>6</v>
      </c>
      <c r="D743" s="11" t="s">
        <v>458</v>
      </c>
      <c r="E743" s="9" t="s">
        <v>41</v>
      </c>
      <c r="F743" s="3">
        <v>1574</v>
      </c>
      <c r="G743" t="s">
        <v>460</v>
      </c>
      <c r="H743" t="str">
        <f t="shared" si="22"/>
        <v>PN</v>
      </c>
      <c r="I743" t="s">
        <v>149</v>
      </c>
      <c r="J743" s="32">
        <f t="shared" si="21"/>
        <v>8</v>
      </c>
      <c r="K743" s="32">
        <f>IF(PUMPING[[#This Row],[MONTH]]&gt;3,YEAR(PUMPING[[#This Row],[DATE]]),YEAR(PUMPING[[#This Row],[DATE]])-1)</f>
        <v>2015</v>
      </c>
      <c r="L743" s="32" t="str">
        <f>IF(PUMPING[[#This Row],[MONTH]]&lt;4,"Q4",IF(PUMPING[[#This Row],[MONTH]]&lt;7,"Q1",IF(PUMPING[[#This Row],[MONTH]]&lt;10,"Q2",IF(PUMPING[[#This Row],[MONTH]]&lt;13,"Q3","Q4"))))</f>
        <v>Q2</v>
      </c>
      <c r="M743" s="32" t="str">
        <f>IF(PUMPING[[#This Row],[PRODUCT]]="I/F","I/F",IF(LEFT(PUMPING[[#This Row],[BATCH]],2)="MR","MR",IF(LEFT(PUMPING[[#This Row],[BATCH]],2)="PR","PR",IF(LEFT(PUMPING[[#This Row],[BATCH]],2)="DT","DT","Others"))))</f>
        <v>MR</v>
      </c>
    </row>
    <row r="744" spans="1:13" ht="21" x14ac:dyDescent="0.25">
      <c r="A744">
        <v>2</v>
      </c>
      <c r="B744" s="1">
        <v>42219</v>
      </c>
      <c r="C744" t="s">
        <v>6</v>
      </c>
      <c r="D744" s="11" t="s">
        <v>465</v>
      </c>
      <c r="E744" s="9" t="s">
        <v>41</v>
      </c>
      <c r="F744" s="3">
        <v>1218</v>
      </c>
      <c r="G744" t="s">
        <v>460</v>
      </c>
      <c r="H744" t="str">
        <f t="shared" si="22"/>
        <v>PN</v>
      </c>
      <c r="I744" t="s">
        <v>149</v>
      </c>
      <c r="J744" s="32">
        <f t="shared" si="21"/>
        <v>8</v>
      </c>
      <c r="K744" s="32">
        <f>IF(PUMPING[[#This Row],[MONTH]]&gt;3,YEAR(PUMPING[[#This Row],[DATE]]),YEAR(PUMPING[[#This Row],[DATE]])-1)</f>
        <v>2015</v>
      </c>
      <c r="L744" s="32" t="str">
        <f>IF(PUMPING[[#This Row],[MONTH]]&lt;4,"Q4",IF(PUMPING[[#This Row],[MONTH]]&lt;7,"Q1",IF(PUMPING[[#This Row],[MONTH]]&lt;10,"Q2",IF(PUMPING[[#This Row],[MONTH]]&lt;13,"Q3","Q4"))))</f>
        <v>Q2</v>
      </c>
      <c r="M744" s="32" t="str">
        <f>IF(PUMPING[[#This Row],[PRODUCT]]="I/F","I/F",IF(LEFT(PUMPING[[#This Row],[BATCH]],2)="MR","MR",IF(LEFT(PUMPING[[#This Row],[BATCH]],2)="PR","PR",IF(LEFT(PUMPING[[#This Row],[BATCH]],2)="DT","DT","Others"))))</f>
        <v>MR</v>
      </c>
    </row>
    <row r="745" spans="1:13" ht="21" x14ac:dyDescent="0.25">
      <c r="A745">
        <v>1</v>
      </c>
      <c r="B745" s="1">
        <v>42219</v>
      </c>
      <c r="C745" t="s">
        <v>463</v>
      </c>
      <c r="D745" s="10" t="s">
        <v>452</v>
      </c>
      <c r="E745" s="2">
        <v>15</v>
      </c>
      <c r="F745" s="3">
        <v>1732</v>
      </c>
      <c r="G745" t="s">
        <v>464</v>
      </c>
      <c r="H745" t="str">
        <f t="shared" si="22"/>
        <v>A3</v>
      </c>
      <c r="I745" t="s">
        <v>143</v>
      </c>
      <c r="J745" s="32">
        <f t="shared" si="21"/>
        <v>8</v>
      </c>
      <c r="K745" s="32">
        <f>IF(PUMPING[[#This Row],[MONTH]]&gt;3,YEAR(PUMPING[[#This Row],[DATE]]),YEAR(PUMPING[[#This Row],[DATE]])-1)</f>
        <v>2015</v>
      </c>
      <c r="L745" s="32" t="str">
        <f>IF(PUMPING[[#This Row],[MONTH]]&lt;4,"Q4",IF(PUMPING[[#This Row],[MONTH]]&lt;7,"Q1",IF(PUMPING[[#This Row],[MONTH]]&lt;10,"Q2",IF(PUMPING[[#This Row],[MONTH]]&lt;13,"Q3","Q4"))))</f>
        <v>Q2</v>
      </c>
      <c r="M745" s="32" t="str">
        <f>IF(PUMPING[[#This Row],[PRODUCT]]="I/F","I/F",IF(LEFT(PUMPING[[#This Row],[BATCH]],2)="MR","MR",IF(LEFT(PUMPING[[#This Row],[BATCH]],2)="PR","PR",IF(LEFT(PUMPING[[#This Row],[BATCH]],2)="DT","DT","Others"))))</f>
        <v>PR</v>
      </c>
    </row>
    <row r="746" spans="1:13" ht="21" x14ac:dyDescent="0.25">
      <c r="A746">
        <v>2</v>
      </c>
      <c r="B746" s="1">
        <v>42219</v>
      </c>
      <c r="C746" t="s">
        <v>463</v>
      </c>
      <c r="D746" s="10" t="s">
        <v>453</v>
      </c>
      <c r="E746" s="2">
        <v>15</v>
      </c>
      <c r="F746" s="3">
        <v>1766</v>
      </c>
      <c r="G746" t="s">
        <v>464</v>
      </c>
      <c r="H746" t="str">
        <f t="shared" si="22"/>
        <v>A3</v>
      </c>
      <c r="I746" t="s">
        <v>143</v>
      </c>
      <c r="J746" s="32">
        <f t="shared" si="21"/>
        <v>8</v>
      </c>
      <c r="K746" s="32">
        <f>IF(PUMPING[[#This Row],[MONTH]]&gt;3,YEAR(PUMPING[[#This Row],[DATE]]),YEAR(PUMPING[[#This Row],[DATE]])-1)</f>
        <v>2015</v>
      </c>
      <c r="L746" s="32" t="str">
        <f>IF(PUMPING[[#This Row],[MONTH]]&lt;4,"Q4",IF(PUMPING[[#This Row],[MONTH]]&lt;7,"Q1",IF(PUMPING[[#This Row],[MONTH]]&lt;10,"Q2",IF(PUMPING[[#This Row],[MONTH]]&lt;13,"Q3","Q4"))))</f>
        <v>Q2</v>
      </c>
      <c r="M746" s="32" t="str">
        <f>IF(PUMPING[[#This Row],[PRODUCT]]="I/F","I/F",IF(LEFT(PUMPING[[#This Row],[BATCH]],2)="MR","MR",IF(LEFT(PUMPING[[#This Row],[BATCH]],2)="PR","PR",IF(LEFT(PUMPING[[#This Row],[BATCH]],2)="DT","DT","Others"))))</f>
        <v>PR</v>
      </c>
    </row>
    <row r="747" spans="1:13" ht="21" x14ac:dyDescent="0.25">
      <c r="A747">
        <v>3</v>
      </c>
      <c r="B747" s="1">
        <v>42219</v>
      </c>
      <c r="C747" t="s">
        <v>463</v>
      </c>
      <c r="D747" s="10" t="s">
        <v>453</v>
      </c>
      <c r="E747" s="2">
        <v>10</v>
      </c>
      <c r="F747" s="3">
        <v>715</v>
      </c>
      <c r="G747" t="s">
        <v>464</v>
      </c>
      <c r="H747" t="str">
        <f t="shared" si="22"/>
        <v>A3</v>
      </c>
      <c r="I747" t="s">
        <v>143</v>
      </c>
      <c r="J747" s="32">
        <f t="shared" si="21"/>
        <v>8</v>
      </c>
      <c r="K747" s="32">
        <f>IF(PUMPING[[#This Row],[MONTH]]&gt;3,YEAR(PUMPING[[#This Row],[DATE]]),YEAR(PUMPING[[#This Row],[DATE]])-1)</f>
        <v>2015</v>
      </c>
      <c r="L747" s="32" t="str">
        <f>IF(PUMPING[[#This Row],[MONTH]]&lt;4,"Q4",IF(PUMPING[[#This Row],[MONTH]]&lt;7,"Q1",IF(PUMPING[[#This Row],[MONTH]]&lt;10,"Q2",IF(PUMPING[[#This Row],[MONTH]]&lt;13,"Q3","Q4"))))</f>
        <v>Q2</v>
      </c>
      <c r="M747" s="32" t="str">
        <f>IF(PUMPING[[#This Row],[PRODUCT]]="I/F","I/F",IF(LEFT(PUMPING[[#This Row],[BATCH]],2)="MR","MR",IF(LEFT(PUMPING[[#This Row],[BATCH]],2)="PR","PR",IF(LEFT(PUMPING[[#This Row],[BATCH]],2)="DT","DT","Others"))))</f>
        <v>PR</v>
      </c>
    </row>
    <row r="748" spans="1:13" ht="21" x14ac:dyDescent="0.25">
      <c r="A748">
        <v>1</v>
      </c>
      <c r="B748" s="1">
        <v>42219</v>
      </c>
      <c r="C748" t="s">
        <v>463</v>
      </c>
      <c r="D748" s="5" t="s">
        <v>458</v>
      </c>
      <c r="E748" s="4" t="s">
        <v>41</v>
      </c>
      <c r="F748" s="6">
        <v>1574</v>
      </c>
      <c r="G748" t="s">
        <v>466</v>
      </c>
      <c r="H748" t="str">
        <f t="shared" si="22"/>
        <v>PN</v>
      </c>
      <c r="I748" t="s">
        <v>149</v>
      </c>
      <c r="J748" s="32">
        <f t="shared" ref="J748:J811" si="23">MONTH(B748)</f>
        <v>8</v>
      </c>
      <c r="K748" s="32">
        <f>IF(PUMPING[[#This Row],[MONTH]]&gt;3,YEAR(PUMPING[[#This Row],[DATE]]),YEAR(PUMPING[[#This Row],[DATE]])-1)</f>
        <v>2015</v>
      </c>
      <c r="L748" s="32" t="str">
        <f>IF(PUMPING[[#This Row],[MONTH]]&lt;4,"Q4",IF(PUMPING[[#This Row],[MONTH]]&lt;7,"Q1",IF(PUMPING[[#This Row],[MONTH]]&lt;10,"Q2",IF(PUMPING[[#This Row],[MONTH]]&lt;13,"Q3","Q4"))))</f>
        <v>Q2</v>
      </c>
      <c r="M748" s="32" t="str">
        <f>IF(PUMPING[[#This Row],[PRODUCT]]="I/F","I/F",IF(LEFT(PUMPING[[#This Row],[BATCH]],2)="MR","MR",IF(LEFT(PUMPING[[#This Row],[BATCH]],2)="PR","PR",IF(LEFT(PUMPING[[#This Row],[BATCH]],2)="DT","DT","Others"))))</f>
        <v>MR</v>
      </c>
    </row>
    <row r="749" spans="1:13" ht="21" x14ac:dyDescent="0.25">
      <c r="A749">
        <v>2</v>
      </c>
      <c r="B749" s="1">
        <v>42219</v>
      </c>
      <c r="C749" t="s">
        <v>463</v>
      </c>
      <c r="D749" s="5" t="s">
        <v>465</v>
      </c>
      <c r="E749" s="4" t="s">
        <v>41</v>
      </c>
      <c r="F749" s="6">
        <v>1218</v>
      </c>
      <c r="G749" t="s">
        <v>466</v>
      </c>
      <c r="H749" t="str">
        <f t="shared" si="22"/>
        <v>PN</v>
      </c>
      <c r="I749" t="s">
        <v>149</v>
      </c>
      <c r="J749" s="32">
        <f t="shared" si="23"/>
        <v>8</v>
      </c>
      <c r="K749" s="32">
        <f>IF(PUMPING[[#This Row],[MONTH]]&gt;3,YEAR(PUMPING[[#This Row],[DATE]]),YEAR(PUMPING[[#This Row],[DATE]])-1)</f>
        <v>2015</v>
      </c>
      <c r="L749" s="32" t="str">
        <f>IF(PUMPING[[#This Row],[MONTH]]&lt;4,"Q4",IF(PUMPING[[#This Row],[MONTH]]&lt;7,"Q1",IF(PUMPING[[#This Row],[MONTH]]&lt;10,"Q2",IF(PUMPING[[#This Row],[MONTH]]&lt;13,"Q3","Q4"))))</f>
        <v>Q2</v>
      </c>
      <c r="M749" s="32" t="str">
        <f>IF(PUMPING[[#This Row],[PRODUCT]]="I/F","I/F",IF(LEFT(PUMPING[[#This Row],[BATCH]],2)="MR","MR",IF(LEFT(PUMPING[[#This Row],[BATCH]],2)="PR","PR",IF(LEFT(PUMPING[[#This Row],[BATCH]],2)="DT","DT","Others"))))</f>
        <v>MR</v>
      </c>
    </row>
    <row r="750" spans="1:13" ht="21" x14ac:dyDescent="0.25">
      <c r="A750">
        <v>1</v>
      </c>
      <c r="B750" s="1">
        <v>42221</v>
      </c>
      <c r="C750" t="s">
        <v>6</v>
      </c>
      <c r="D750" s="11" t="s">
        <v>467</v>
      </c>
      <c r="E750" s="9" t="s">
        <v>41</v>
      </c>
      <c r="F750" s="3">
        <v>37</v>
      </c>
      <c r="G750" t="s">
        <v>460</v>
      </c>
      <c r="H750" t="str">
        <f t="shared" si="22"/>
        <v>PN</v>
      </c>
      <c r="I750" t="s">
        <v>149</v>
      </c>
      <c r="J750" s="32">
        <f t="shared" si="23"/>
        <v>8</v>
      </c>
      <c r="K750" s="32">
        <f>IF(PUMPING[[#This Row],[MONTH]]&gt;3,YEAR(PUMPING[[#This Row],[DATE]]),YEAR(PUMPING[[#This Row],[DATE]])-1)</f>
        <v>2015</v>
      </c>
      <c r="L750" s="32" t="str">
        <f>IF(PUMPING[[#This Row],[MONTH]]&lt;4,"Q4",IF(PUMPING[[#This Row],[MONTH]]&lt;7,"Q1",IF(PUMPING[[#This Row],[MONTH]]&lt;10,"Q2",IF(PUMPING[[#This Row],[MONTH]]&lt;13,"Q3","Q4"))))</f>
        <v>Q2</v>
      </c>
      <c r="M750" s="32" t="str">
        <f>IF(PUMPING[[#This Row],[PRODUCT]]="I/F","I/F",IF(LEFT(PUMPING[[#This Row],[BATCH]],2)="MR","MR",IF(LEFT(PUMPING[[#This Row],[BATCH]],2)="PR","PR",IF(LEFT(PUMPING[[#This Row],[BATCH]],2)="DT","DT","Others"))))</f>
        <v>MR</v>
      </c>
    </row>
    <row r="751" spans="1:13" ht="21" x14ac:dyDescent="0.25">
      <c r="A751">
        <v>2</v>
      </c>
      <c r="B751" s="1">
        <v>42221</v>
      </c>
      <c r="C751" t="s">
        <v>6</v>
      </c>
      <c r="D751" s="11" t="s">
        <v>468</v>
      </c>
      <c r="E751" s="9">
        <v>17</v>
      </c>
      <c r="F751" s="3">
        <v>2740</v>
      </c>
      <c r="G751" t="s">
        <v>460</v>
      </c>
      <c r="H751" t="str">
        <f t="shared" si="22"/>
        <v>OS</v>
      </c>
      <c r="I751" t="s">
        <v>146</v>
      </c>
      <c r="J751" s="32">
        <f t="shared" si="23"/>
        <v>8</v>
      </c>
      <c r="K751" s="32">
        <f>IF(PUMPING[[#This Row],[MONTH]]&gt;3,YEAR(PUMPING[[#This Row],[DATE]]),YEAR(PUMPING[[#This Row],[DATE]])-1)</f>
        <v>2015</v>
      </c>
      <c r="L751" s="32" t="str">
        <f>IF(PUMPING[[#This Row],[MONTH]]&lt;4,"Q4",IF(PUMPING[[#This Row],[MONTH]]&lt;7,"Q1",IF(PUMPING[[#This Row],[MONTH]]&lt;10,"Q2",IF(PUMPING[[#This Row],[MONTH]]&lt;13,"Q3","Q4"))))</f>
        <v>Q2</v>
      </c>
      <c r="M751" s="32" t="str">
        <f>IF(PUMPING[[#This Row],[PRODUCT]]="I/F","I/F",IF(LEFT(PUMPING[[#This Row],[BATCH]],2)="MR","MR",IF(LEFT(PUMPING[[#This Row],[BATCH]],2)="PR","PR",IF(LEFT(PUMPING[[#This Row],[BATCH]],2)="DT","DT","Others"))))</f>
        <v>MR</v>
      </c>
    </row>
    <row r="752" spans="1:13" ht="21" x14ac:dyDescent="0.25">
      <c r="A752">
        <v>3</v>
      </c>
      <c r="B752" s="1">
        <v>42221</v>
      </c>
      <c r="C752" t="s">
        <v>6</v>
      </c>
      <c r="D752" s="11" t="s">
        <v>469</v>
      </c>
      <c r="E752" s="9">
        <v>14</v>
      </c>
      <c r="F752" s="3">
        <v>1193</v>
      </c>
      <c r="G752" t="s">
        <v>460</v>
      </c>
      <c r="H752" t="str">
        <f t="shared" si="22"/>
        <v>A2</v>
      </c>
      <c r="I752" t="s">
        <v>143</v>
      </c>
      <c r="J752" s="32">
        <f t="shared" si="23"/>
        <v>8</v>
      </c>
      <c r="K752" s="32">
        <f>IF(PUMPING[[#This Row],[MONTH]]&gt;3,YEAR(PUMPING[[#This Row],[DATE]]),YEAR(PUMPING[[#This Row],[DATE]])-1)</f>
        <v>2015</v>
      </c>
      <c r="L752" s="32" t="str">
        <f>IF(PUMPING[[#This Row],[MONTH]]&lt;4,"Q4",IF(PUMPING[[#This Row],[MONTH]]&lt;7,"Q1",IF(PUMPING[[#This Row],[MONTH]]&lt;10,"Q2",IF(PUMPING[[#This Row],[MONTH]]&lt;13,"Q3","Q4"))))</f>
        <v>Q2</v>
      </c>
      <c r="M752" s="32" t="str">
        <f>IF(PUMPING[[#This Row],[PRODUCT]]="I/F","I/F",IF(LEFT(PUMPING[[#This Row],[BATCH]],2)="MR","MR",IF(LEFT(PUMPING[[#This Row],[BATCH]],2)="PR","PR",IF(LEFT(PUMPING[[#This Row],[BATCH]],2)="DT","DT","Others"))))</f>
        <v>MR</v>
      </c>
    </row>
    <row r="753" spans="1:13" ht="21" x14ac:dyDescent="0.25">
      <c r="A753">
        <v>4</v>
      </c>
      <c r="B753" s="1">
        <v>42221</v>
      </c>
      <c r="C753" t="s">
        <v>6</v>
      </c>
      <c r="D753" s="11" t="s">
        <v>470</v>
      </c>
      <c r="E753" s="9">
        <v>14</v>
      </c>
      <c r="F753" s="3">
        <v>2010</v>
      </c>
      <c r="G753" t="s">
        <v>460</v>
      </c>
      <c r="H753" t="str">
        <f t="shared" si="22"/>
        <v>A2</v>
      </c>
      <c r="I753" t="s">
        <v>143</v>
      </c>
      <c r="J753" s="32">
        <f t="shared" si="23"/>
        <v>8</v>
      </c>
      <c r="K753" s="32">
        <f>IF(PUMPING[[#This Row],[MONTH]]&gt;3,YEAR(PUMPING[[#This Row],[DATE]]),YEAR(PUMPING[[#This Row],[DATE]])-1)</f>
        <v>2015</v>
      </c>
      <c r="L753" s="32" t="str">
        <f>IF(PUMPING[[#This Row],[MONTH]]&lt;4,"Q4",IF(PUMPING[[#This Row],[MONTH]]&lt;7,"Q1",IF(PUMPING[[#This Row],[MONTH]]&lt;10,"Q2",IF(PUMPING[[#This Row],[MONTH]]&lt;13,"Q3","Q4"))))</f>
        <v>Q2</v>
      </c>
      <c r="M753" s="32" t="str">
        <f>IF(PUMPING[[#This Row],[PRODUCT]]="I/F","I/F",IF(LEFT(PUMPING[[#This Row],[BATCH]],2)="MR","MR",IF(LEFT(PUMPING[[#This Row],[BATCH]],2)="PR","PR",IF(LEFT(PUMPING[[#This Row],[BATCH]],2)="DT","DT","Others"))))</f>
        <v>MR</v>
      </c>
    </row>
    <row r="754" spans="1:13" ht="21" x14ac:dyDescent="0.25">
      <c r="A754">
        <v>1</v>
      </c>
      <c r="B754" s="1">
        <v>42221</v>
      </c>
      <c r="C754" t="s">
        <v>463</v>
      </c>
      <c r="D754" s="11" t="s">
        <v>467</v>
      </c>
      <c r="E754" s="4" t="s">
        <v>41</v>
      </c>
      <c r="F754" s="3">
        <v>37</v>
      </c>
      <c r="G754" t="s">
        <v>466</v>
      </c>
      <c r="H754" t="str">
        <f t="shared" si="22"/>
        <v>PN</v>
      </c>
      <c r="I754" t="s">
        <v>149</v>
      </c>
      <c r="J754" s="32">
        <f t="shared" si="23"/>
        <v>8</v>
      </c>
      <c r="K754" s="32">
        <f>IF(PUMPING[[#This Row],[MONTH]]&gt;3,YEAR(PUMPING[[#This Row],[DATE]]),YEAR(PUMPING[[#This Row],[DATE]])-1)</f>
        <v>2015</v>
      </c>
      <c r="L754" s="32" t="str">
        <f>IF(PUMPING[[#This Row],[MONTH]]&lt;4,"Q4",IF(PUMPING[[#This Row],[MONTH]]&lt;7,"Q1",IF(PUMPING[[#This Row],[MONTH]]&lt;10,"Q2",IF(PUMPING[[#This Row],[MONTH]]&lt;13,"Q3","Q4"))))</f>
        <v>Q2</v>
      </c>
      <c r="M754" s="32" t="str">
        <f>IF(PUMPING[[#This Row],[PRODUCT]]="I/F","I/F",IF(LEFT(PUMPING[[#This Row],[BATCH]],2)="MR","MR",IF(LEFT(PUMPING[[#This Row],[BATCH]],2)="PR","PR",IF(LEFT(PUMPING[[#This Row],[BATCH]],2)="DT","DT","Others"))))</f>
        <v>MR</v>
      </c>
    </row>
    <row r="755" spans="1:13" ht="21" x14ac:dyDescent="0.25">
      <c r="A755">
        <v>1</v>
      </c>
      <c r="B755" s="1">
        <v>42222</v>
      </c>
      <c r="C755" t="s">
        <v>6</v>
      </c>
      <c r="D755" s="11" t="s">
        <v>470</v>
      </c>
      <c r="E755" s="9">
        <v>14</v>
      </c>
      <c r="F755" s="3">
        <v>288</v>
      </c>
      <c r="G755" t="s">
        <v>460</v>
      </c>
      <c r="H755" t="str">
        <f t="shared" si="22"/>
        <v>A2</v>
      </c>
      <c r="I755" t="s">
        <v>143</v>
      </c>
      <c r="J755" s="32">
        <f t="shared" si="23"/>
        <v>8</v>
      </c>
      <c r="K755" s="32">
        <f>IF(PUMPING[[#This Row],[MONTH]]&gt;3,YEAR(PUMPING[[#This Row],[DATE]]),YEAR(PUMPING[[#This Row],[DATE]])-1)</f>
        <v>2015</v>
      </c>
      <c r="L755" s="32" t="str">
        <f>IF(PUMPING[[#This Row],[MONTH]]&lt;4,"Q4",IF(PUMPING[[#This Row],[MONTH]]&lt;7,"Q1",IF(PUMPING[[#This Row],[MONTH]]&lt;10,"Q2",IF(PUMPING[[#This Row],[MONTH]]&lt;13,"Q3","Q4"))))</f>
        <v>Q2</v>
      </c>
      <c r="M755" s="32" t="str">
        <f>IF(PUMPING[[#This Row],[PRODUCT]]="I/F","I/F",IF(LEFT(PUMPING[[#This Row],[BATCH]],2)="MR","MR",IF(LEFT(PUMPING[[#This Row],[BATCH]],2)="PR","PR",IF(LEFT(PUMPING[[#This Row],[BATCH]],2)="DT","DT","Others"))))</f>
        <v>MR</v>
      </c>
    </row>
    <row r="756" spans="1:13" ht="21" x14ac:dyDescent="0.25">
      <c r="A756">
        <v>2</v>
      </c>
      <c r="B756" s="1">
        <v>42222</v>
      </c>
      <c r="C756" t="s">
        <v>6</v>
      </c>
      <c r="D756" s="11" t="s">
        <v>471</v>
      </c>
      <c r="E756" s="9">
        <v>14</v>
      </c>
      <c r="F756" s="3">
        <v>2228</v>
      </c>
      <c r="G756" t="s">
        <v>460</v>
      </c>
      <c r="H756" t="str">
        <f t="shared" si="22"/>
        <v>A2</v>
      </c>
      <c r="I756" t="s">
        <v>143</v>
      </c>
      <c r="J756" s="32">
        <f t="shared" si="23"/>
        <v>8</v>
      </c>
      <c r="K756" s="32">
        <f>IF(PUMPING[[#This Row],[MONTH]]&gt;3,YEAR(PUMPING[[#This Row],[DATE]]),YEAR(PUMPING[[#This Row],[DATE]])-1)</f>
        <v>2015</v>
      </c>
      <c r="L756" s="32" t="str">
        <f>IF(PUMPING[[#This Row],[MONTH]]&lt;4,"Q4",IF(PUMPING[[#This Row],[MONTH]]&lt;7,"Q1",IF(PUMPING[[#This Row],[MONTH]]&lt;10,"Q2",IF(PUMPING[[#This Row],[MONTH]]&lt;13,"Q3","Q4"))))</f>
        <v>Q2</v>
      </c>
      <c r="M756" s="32" t="str">
        <f>IF(PUMPING[[#This Row],[PRODUCT]]="I/F","I/F",IF(LEFT(PUMPING[[#This Row],[BATCH]],2)="MR","MR",IF(LEFT(PUMPING[[#This Row],[BATCH]],2)="PR","PR",IF(LEFT(PUMPING[[#This Row],[BATCH]],2)="DT","DT","Others"))))</f>
        <v>MR</v>
      </c>
    </row>
    <row r="757" spans="1:13" ht="21" x14ac:dyDescent="0.25">
      <c r="A757">
        <v>3</v>
      </c>
      <c r="B757" s="1">
        <v>42222</v>
      </c>
      <c r="C757" t="s">
        <v>6</v>
      </c>
      <c r="D757" s="11" t="s">
        <v>471</v>
      </c>
      <c r="E757" s="9">
        <v>13</v>
      </c>
      <c r="F757" s="3">
        <v>2579</v>
      </c>
      <c r="G757" t="s">
        <v>460</v>
      </c>
      <c r="H757" t="str">
        <f t="shared" si="22"/>
        <v>A2</v>
      </c>
      <c r="I757" t="s">
        <v>143</v>
      </c>
      <c r="J757" s="32">
        <f t="shared" si="23"/>
        <v>8</v>
      </c>
      <c r="K757" s="32">
        <f>IF(PUMPING[[#This Row],[MONTH]]&gt;3,YEAR(PUMPING[[#This Row],[DATE]]),YEAR(PUMPING[[#This Row],[DATE]])-1)</f>
        <v>2015</v>
      </c>
      <c r="L757" s="32" t="str">
        <f>IF(PUMPING[[#This Row],[MONTH]]&lt;4,"Q4",IF(PUMPING[[#This Row],[MONTH]]&lt;7,"Q1",IF(PUMPING[[#This Row],[MONTH]]&lt;10,"Q2",IF(PUMPING[[#This Row],[MONTH]]&lt;13,"Q3","Q4"))))</f>
        <v>Q2</v>
      </c>
      <c r="M757" s="32" t="str">
        <f>IF(PUMPING[[#This Row],[PRODUCT]]="I/F","I/F",IF(LEFT(PUMPING[[#This Row],[BATCH]],2)="MR","MR",IF(LEFT(PUMPING[[#This Row],[BATCH]],2)="PR","PR",IF(LEFT(PUMPING[[#This Row],[BATCH]],2)="DT","DT","Others"))))</f>
        <v>MR</v>
      </c>
    </row>
    <row r="758" spans="1:13" ht="21" x14ac:dyDescent="0.25">
      <c r="A758">
        <v>4</v>
      </c>
      <c r="B758" s="1">
        <v>42222</v>
      </c>
      <c r="C758" t="s">
        <v>6</v>
      </c>
      <c r="D758" s="11" t="s">
        <v>472</v>
      </c>
      <c r="E758" s="9">
        <v>13</v>
      </c>
      <c r="F758" s="3">
        <v>2654</v>
      </c>
      <c r="G758" t="s">
        <v>460</v>
      </c>
      <c r="H758" t="str">
        <f t="shared" si="22"/>
        <v>A2</v>
      </c>
      <c r="I758" t="s">
        <v>143</v>
      </c>
      <c r="J758" s="32">
        <f t="shared" si="23"/>
        <v>8</v>
      </c>
      <c r="K758" s="32">
        <f>IF(PUMPING[[#This Row],[MONTH]]&gt;3,YEAR(PUMPING[[#This Row],[DATE]]),YEAR(PUMPING[[#This Row],[DATE]])-1)</f>
        <v>2015</v>
      </c>
      <c r="L758" s="32" t="str">
        <f>IF(PUMPING[[#This Row],[MONTH]]&lt;4,"Q4",IF(PUMPING[[#This Row],[MONTH]]&lt;7,"Q1",IF(PUMPING[[#This Row],[MONTH]]&lt;10,"Q2",IF(PUMPING[[#This Row],[MONTH]]&lt;13,"Q3","Q4"))))</f>
        <v>Q2</v>
      </c>
      <c r="M758" s="32" t="str">
        <f>IF(PUMPING[[#This Row],[PRODUCT]]="I/F","I/F",IF(LEFT(PUMPING[[#This Row],[BATCH]],2)="MR","MR",IF(LEFT(PUMPING[[#This Row],[BATCH]],2)="PR","PR",IF(LEFT(PUMPING[[#This Row],[BATCH]],2)="DT","DT","Others"))))</f>
        <v>MR</v>
      </c>
    </row>
    <row r="759" spans="1:13" ht="21" x14ac:dyDescent="0.25">
      <c r="A759">
        <v>1</v>
      </c>
      <c r="B759" s="1">
        <v>42222</v>
      </c>
      <c r="C759" t="s">
        <v>463</v>
      </c>
      <c r="D759" s="11" t="s">
        <v>473</v>
      </c>
      <c r="E759" s="4" t="s">
        <v>223</v>
      </c>
      <c r="F759" s="3">
        <v>42</v>
      </c>
      <c r="G759" t="s">
        <v>466</v>
      </c>
      <c r="H759" t="str">
        <f t="shared" si="22"/>
        <v xml:space="preserve"> I</v>
      </c>
      <c r="I759" t="s">
        <v>204</v>
      </c>
      <c r="J759" s="32">
        <f t="shared" si="23"/>
        <v>8</v>
      </c>
      <c r="K759" s="32">
        <f>IF(PUMPING[[#This Row],[MONTH]]&gt;3,YEAR(PUMPING[[#This Row],[DATE]]),YEAR(PUMPING[[#This Row],[DATE]])-1)</f>
        <v>2015</v>
      </c>
      <c r="L759" s="32" t="str">
        <f>IF(PUMPING[[#This Row],[MONTH]]&lt;4,"Q4",IF(PUMPING[[#This Row],[MONTH]]&lt;7,"Q1",IF(PUMPING[[#This Row],[MONTH]]&lt;10,"Q2",IF(PUMPING[[#This Row],[MONTH]]&lt;13,"Q3","Q4"))))</f>
        <v>Q2</v>
      </c>
      <c r="M759" s="32" t="str">
        <f>IF(PUMPING[[#This Row],[PRODUCT]]="I/F","I/F",IF(LEFT(PUMPING[[#This Row],[BATCH]],2)="MR","MR",IF(LEFT(PUMPING[[#This Row],[BATCH]],2)="PR","PR",IF(LEFT(PUMPING[[#This Row],[BATCH]],2)="DT","DT","Others"))))</f>
        <v>I/F</v>
      </c>
    </row>
    <row r="760" spans="1:13" ht="21" x14ac:dyDescent="0.25">
      <c r="A760">
        <v>1</v>
      </c>
      <c r="B760" s="1">
        <v>42223</v>
      </c>
      <c r="C760" t="s">
        <v>6</v>
      </c>
      <c r="D760" s="11" t="s">
        <v>472</v>
      </c>
      <c r="E760" s="9">
        <v>13</v>
      </c>
      <c r="F760" s="3">
        <v>1759</v>
      </c>
      <c r="G760" t="s">
        <v>460</v>
      </c>
      <c r="H760" t="str">
        <f t="shared" si="22"/>
        <v>A2</v>
      </c>
      <c r="I760" t="s">
        <v>143</v>
      </c>
      <c r="J760" s="32">
        <f t="shared" si="23"/>
        <v>8</v>
      </c>
      <c r="K760" s="32">
        <f>IF(PUMPING[[#This Row],[MONTH]]&gt;3,YEAR(PUMPING[[#This Row],[DATE]]),YEAR(PUMPING[[#This Row],[DATE]])-1)</f>
        <v>2015</v>
      </c>
      <c r="L760" s="32" t="str">
        <f>IF(PUMPING[[#This Row],[MONTH]]&lt;4,"Q4",IF(PUMPING[[#This Row],[MONTH]]&lt;7,"Q1",IF(PUMPING[[#This Row],[MONTH]]&lt;10,"Q2",IF(PUMPING[[#This Row],[MONTH]]&lt;13,"Q3","Q4"))))</f>
        <v>Q2</v>
      </c>
      <c r="M760" s="32" t="str">
        <f>IF(PUMPING[[#This Row],[PRODUCT]]="I/F","I/F",IF(LEFT(PUMPING[[#This Row],[BATCH]],2)="MR","MR",IF(LEFT(PUMPING[[#This Row],[BATCH]],2)="PR","PR",IF(LEFT(PUMPING[[#This Row],[BATCH]],2)="DT","DT","Others"))))</f>
        <v>MR</v>
      </c>
    </row>
    <row r="761" spans="1:13" ht="21" x14ac:dyDescent="0.25">
      <c r="A761">
        <v>2</v>
      </c>
      <c r="B761" s="1">
        <v>42223</v>
      </c>
      <c r="C761" t="s">
        <v>6</v>
      </c>
      <c r="D761" s="11" t="s">
        <v>474</v>
      </c>
      <c r="E761" s="9">
        <v>17</v>
      </c>
      <c r="F761" s="3">
        <v>607</v>
      </c>
      <c r="G761" t="s">
        <v>460</v>
      </c>
      <c r="H761" t="str">
        <f t="shared" si="22"/>
        <v>0S</v>
      </c>
      <c r="I761" t="s">
        <v>146</v>
      </c>
      <c r="J761" s="32">
        <f t="shared" si="23"/>
        <v>8</v>
      </c>
      <c r="K761" s="32">
        <f>IF(PUMPING[[#This Row],[MONTH]]&gt;3,YEAR(PUMPING[[#This Row],[DATE]]),YEAR(PUMPING[[#This Row],[DATE]])-1)</f>
        <v>2015</v>
      </c>
      <c r="L761" s="32" t="str">
        <f>IF(PUMPING[[#This Row],[MONTH]]&lt;4,"Q4",IF(PUMPING[[#This Row],[MONTH]]&lt;7,"Q1",IF(PUMPING[[#This Row],[MONTH]]&lt;10,"Q2",IF(PUMPING[[#This Row],[MONTH]]&lt;13,"Q3","Q4"))))</f>
        <v>Q2</v>
      </c>
      <c r="M761" s="32" t="str">
        <f>IF(PUMPING[[#This Row],[PRODUCT]]="I/F","I/F",IF(LEFT(PUMPING[[#This Row],[BATCH]],2)="MR","MR",IF(LEFT(PUMPING[[#This Row],[BATCH]],2)="PR","PR",IF(LEFT(PUMPING[[#This Row],[BATCH]],2)="DT","DT","Others"))))</f>
        <v>MR</v>
      </c>
    </row>
    <row r="762" spans="1:13" ht="21" x14ac:dyDescent="0.25">
      <c r="A762">
        <v>3</v>
      </c>
      <c r="B762" s="1">
        <v>42223</v>
      </c>
      <c r="C762" t="s">
        <v>6</v>
      </c>
      <c r="D762" s="11" t="s">
        <v>475</v>
      </c>
      <c r="E762" s="9">
        <v>3</v>
      </c>
      <c r="F762" s="3">
        <v>6219</v>
      </c>
      <c r="G762" t="s">
        <v>460</v>
      </c>
      <c r="H762" t="str">
        <f t="shared" si="22"/>
        <v>4H</v>
      </c>
      <c r="I762" t="s">
        <v>1530</v>
      </c>
      <c r="J762" s="32">
        <f t="shared" si="23"/>
        <v>8</v>
      </c>
      <c r="K762" s="32">
        <f>IF(PUMPING[[#This Row],[MONTH]]&gt;3,YEAR(PUMPING[[#This Row],[DATE]]),YEAR(PUMPING[[#This Row],[DATE]])-1)</f>
        <v>2015</v>
      </c>
      <c r="L762" s="32" t="str">
        <f>IF(PUMPING[[#This Row],[MONTH]]&lt;4,"Q4",IF(PUMPING[[#This Row],[MONTH]]&lt;7,"Q1",IF(PUMPING[[#This Row],[MONTH]]&lt;10,"Q2",IF(PUMPING[[#This Row],[MONTH]]&lt;13,"Q3","Q4"))))</f>
        <v>Q2</v>
      </c>
      <c r="M762" s="32" t="str">
        <f>IF(PUMPING[[#This Row],[PRODUCT]]="I/F","I/F",IF(LEFT(PUMPING[[#This Row],[BATCH]],2)="MR","MR",IF(LEFT(PUMPING[[#This Row],[BATCH]],2)="PR","PR",IF(LEFT(PUMPING[[#This Row],[BATCH]],2)="DT","DT","Others"))))</f>
        <v>MR</v>
      </c>
    </row>
    <row r="763" spans="1:13" ht="21" x14ac:dyDescent="0.25">
      <c r="A763">
        <v>1</v>
      </c>
      <c r="B763" s="1">
        <v>42223</v>
      </c>
      <c r="C763" t="s">
        <v>463</v>
      </c>
      <c r="D763" s="10" t="s">
        <v>476</v>
      </c>
      <c r="E763" s="2">
        <v>10</v>
      </c>
      <c r="F763" s="3">
        <v>1699</v>
      </c>
      <c r="G763" t="s">
        <v>464</v>
      </c>
      <c r="H763" t="str">
        <f t="shared" si="22"/>
        <v>A3</v>
      </c>
      <c r="I763" t="s">
        <v>143</v>
      </c>
      <c r="J763" s="32">
        <f t="shared" si="23"/>
        <v>8</v>
      </c>
      <c r="K763" s="32">
        <f>IF(PUMPING[[#This Row],[MONTH]]&gt;3,YEAR(PUMPING[[#This Row],[DATE]]),YEAR(PUMPING[[#This Row],[DATE]])-1)</f>
        <v>2015</v>
      </c>
      <c r="L763" s="32" t="str">
        <f>IF(PUMPING[[#This Row],[MONTH]]&lt;4,"Q4",IF(PUMPING[[#This Row],[MONTH]]&lt;7,"Q1",IF(PUMPING[[#This Row],[MONTH]]&lt;10,"Q2",IF(PUMPING[[#This Row],[MONTH]]&lt;13,"Q3","Q4"))))</f>
        <v>Q2</v>
      </c>
      <c r="M763" s="32" t="str">
        <f>IF(PUMPING[[#This Row],[PRODUCT]]="I/F","I/F",IF(LEFT(PUMPING[[#This Row],[BATCH]],2)="MR","MR",IF(LEFT(PUMPING[[#This Row],[BATCH]],2)="PR","PR",IF(LEFT(PUMPING[[#This Row],[BATCH]],2)="DT","DT","Others"))))</f>
        <v>PR</v>
      </c>
    </row>
    <row r="764" spans="1:13" ht="21" x14ac:dyDescent="0.25">
      <c r="A764">
        <v>2</v>
      </c>
      <c r="B764" s="1">
        <v>42223</v>
      </c>
      <c r="C764" t="s">
        <v>463</v>
      </c>
      <c r="D764" s="10" t="s">
        <v>477</v>
      </c>
      <c r="E764" s="2">
        <v>10</v>
      </c>
      <c r="F764" s="3">
        <v>2786</v>
      </c>
      <c r="G764" t="s">
        <v>464</v>
      </c>
      <c r="H764" t="str">
        <f t="shared" si="22"/>
        <v>A3</v>
      </c>
      <c r="I764" t="s">
        <v>143</v>
      </c>
      <c r="J764" s="32">
        <f t="shared" si="23"/>
        <v>8</v>
      </c>
      <c r="K764" s="32">
        <f>IF(PUMPING[[#This Row],[MONTH]]&gt;3,YEAR(PUMPING[[#This Row],[DATE]]),YEAR(PUMPING[[#This Row],[DATE]])-1)</f>
        <v>2015</v>
      </c>
      <c r="L764" s="32" t="str">
        <f>IF(PUMPING[[#This Row],[MONTH]]&lt;4,"Q4",IF(PUMPING[[#This Row],[MONTH]]&lt;7,"Q1",IF(PUMPING[[#This Row],[MONTH]]&lt;10,"Q2",IF(PUMPING[[#This Row],[MONTH]]&lt;13,"Q3","Q4"))))</f>
        <v>Q2</v>
      </c>
      <c r="M764" s="32" t="str">
        <f>IF(PUMPING[[#This Row],[PRODUCT]]="I/F","I/F",IF(LEFT(PUMPING[[#This Row],[BATCH]],2)="MR","MR",IF(LEFT(PUMPING[[#This Row],[BATCH]],2)="PR","PR",IF(LEFT(PUMPING[[#This Row],[BATCH]],2)="DT","DT","Others"))))</f>
        <v>PR</v>
      </c>
    </row>
    <row r="765" spans="1:13" ht="21" x14ac:dyDescent="0.25">
      <c r="A765">
        <v>1</v>
      </c>
      <c r="B765" s="1">
        <v>42224</v>
      </c>
      <c r="C765" t="s">
        <v>6</v>
      </c>
      <c r="D765" s="11" t="s">
        <v>475</v>
      </c>
      <c r="E765" s="9">
        <v>3</v>
      </c>
      <c r="F765" s="3">
        <v>1419</v>
      </c>
      <c r="G765" t="s">
        <v>460</v>
      </c>
      <c r="H765" t="str">
        <f t="shared" si="22"/>
        <v>4H</v>
      </c>
      <c r="I765" t="s">
        <v>1530</v>
      </c>
      <c r="J765" s="32">
        <f t="shared" si="23"/>
        <v>8</v>
      </c>
      <c r="K765" s="32">
        <f>IF(PUMPING[[#This Row],[MONTH]]&gt;3,YEAR(PUMPING[[#This Row],[DATE]]),YEAR(PUMPING[[#This Row],[DATE]])-1)</f>
        <v>2015</v>
      </c>
      <c r="L765" s="32" t="str">
        <f>IF(PUMPING[[#This Row],[MONTH]]&lt;4,"Q4",IF(PUMPING[[#This Row],[MONTH]]&lt;7,"Q1",IF(PUMPING[[#This Row],[MONTH]]&lt;10,"Q2",IF(PUMPING[[#This Row],[MONTH]]&lt;13,"Q3","Q4"))))</f>
        <v>Q2</v>
      </c>
      <c r="M765" s="32" t="str">
        <f>IF(PUMPING[[#This Row],[PRODUCT]]="I/F","I/F",IF(LEFT(PUMPING[[#This Row],[BATCH]],2)="MR","MR",IF(LEFT(PUMPING[[#This Row],[BATCH]],2)="PR","PR",IF(LEFT(PUMPING[[#This Row],[BATCH]],2)="DT","DT","Others"))))</f>
        <v>MR</v>
      </c>
    </row>
    <row r="766" spans="1:13" ht="21" x14ac:dyDescent="0.25">
      <c r="A766">
        <v>2</v>
      </c>
      <c r="B766" s="1">
        <v>42224</v>
      </c>
      <c r="C766" t="s">
        <v>6</v>
      </c>
      <c r="D766" s="11" t="s">
        <v>478</v>
      </c>
      <c r="E766" s="9">
        <v>3</v>
      </c>
      <c r="F766" s="3">
        <v>1770</v>
      </c>
      <c r="G766" t="s">
        <v>460</v>
      </c>
      <c r="H766" t="str">
        <f t="shared" si="22"/>
        <v>4H</v>
      </c>
      <c r="I766" t="s">
        <v>1530</v>
      </c>
      <c r="J766" s="32">
        <f t="shared" si="23"/>
        <v>8</v>
      </c>
      <c r="K766" s="32">
        <f>IF(PUMPING[[#This Row],[MONTH]]&gt;3,YEAR(PUMPING[[#This Row],[DATE]]),YEAR(PUMPING[[#This Row],[DATE]])-1)</f>
        <v>2015</v>
      </c>
      <c r="L766" s="32" t="str">
        <f>IF(PUMPING[[#This Row],[MONTH]]&lt;4,"Q4",IF(PUMPING[[#This Row],[MONTH]]&lt;7,"Q1",IF(PUMPING[[#This Row],[MONTH]]&lt;10,"Q2",IF(PUMPING[[#This Row],[MONTH]]&lt;13,"Q3","Q4"))))</f>
        <v>Q2</v>
      </c>
      <c r="M766" s="32" t="str">
        <f>IF(PUMPING[[#This Row],[PRODUCT]]="I/F","I/F",IF(LEFT(PUMPING[[#This Row],[BATCH]],2)="MR","MR",IF(LEFT(PUMPING[[#This Row],[BATCH]],2)="PR","PR",IF(LEFT(PUMPING[[#This Row],[BATCH]],2)="DT","DT","Others"))))</f>
        <v>MR</v>
      </c>
    </row>
    <row r="767" spans="1:13" ht="21" x14ac:dyDescent="0.25">
      <c r="A767">
        <v>3</v>
      </c>
      <c r="B767" s="1">
        <v>42224</v>
      </c>
      <c r="C767" t="s">
        <v>6</v>
      </c>
      <c r="D767" s="11" t="s">
        <v>478</v>
      </c>
      <c r="E767" s="9">
        <v>1</v>
      </c>
      <c r="F767" s="3">
        <v>984</v>
      </c>
      <c r="G767" t="s">
        <v>460</v>
      </c>
      <c r="H767" t="str">
        <f t="shared" si="22"/>
        <v>4H</v>
      </c>
      <c r="I767" t="s">
        <v>1530</v>
      </c>
      <c r="J767" s="32">
        <f t="shared" si="23"/>
        <v>8</v>
      </c>
      <c r="K767" s="32">
        <f>IF(PUMPING[[#This Row],[MONTH]]&gt;3,YEAR(PUMPING[[#This Row],[DATE]]),YEAR(PUMPING[[#This Row],[DATE]])-1)</f>
        <v>2015</v>
      </c>
      <c r="L767" s="32" t="str">
        <f>IF(PUMPING[[#This Row],[MONTH]]&lt;4,"Q4",IF(PUMPING[[#This Row],[MONTH]]&lt;7,"Q1",IF(PUMPING[[#This Row],[MONTH]]&lt;10,"Q2",IF(PUMPING[[#This Row],[MONTH]]&lt;13,"Q3","Q4"))))</f>
        <v>Q2</v>
      </c>
      <c r="M767" s="32" t="str">
        <f>IF(PUMPING[[#This Row],[PRODUCT]]="I/F","I/F",IF(LEFT(PUMPING[[#This Row],[BATCH]],2)="MR","MR",IF(LEFT(PUMPING[[#This Row],[BATCH]],2)="PR","PR",IF(LEFT(PUMPING[[#This Row],[BATCH]],2)="DT","DT","Others"))))</f>
        <v>MR</v>
      </c>
    </row>
    <row r="768" spans="1:13" ht="21" x14ac:dyDescent="0.25">
      <c r="A768">
        <v>4</v>
      </c>
      <c r="B768" s="1">
        <v>42224</v>
      </c>
      <c r="C768" t="s">
        <v>6</v>
      </c>
      <c r="D768" s="11" t="s">
        <v>479</v>
      </c>
      <c r="E768" s="9">
        <v>17</v>
      </c>
      <c r="F768" s="3">
        <v>197</v>
      </c>
      <c r="G768" t="s">
        <v>460</v>
      </c>
      <c r="H768" t="str">
        <f t="shared" si="22"/>
        <v>PC</v>
      </c>
      <c r="I768" t="s">
        <v>146</v>
      </c>
      <c r="J768" s="32">
        <f t="shared" si="23"/>
        <v>8</v>
      </c>
      <c r="K768" s="32">
        <f>IF(PUMPING[[#This Row],[MONTH]]&gt;3,YEAR(PUMPING[[#This Row],[DATE]]),YEAR(PUMPING[[#This Row],[DATE]])-1)</f>
        <v>2015</v>
      </c>
      <c r="L768" s="32" t="str">
        <f>IF(PUMPING[[#This Row],[MONTH]]&lt;4,"Q4",IF(PUMPING[[#This Row],[MONTH]]&lt;7,"Q1",IF(PUMPING[[#This Row],[MONTH]]&lt;10,"Q2",IF(PUMPING[[#This Row],[MONTH]]&lt;13,"Q3","Q4"))))</f>
        <v>Q2</v>
      </c>
      <c r="M768" s="32" t="str">
        <f>IF(PUMPING[[#This Row],[PRODUCT]]="I/F","I/F",IF(LEFT(PUMPING[[#This Row],[BATCH]],2)="MR","MR",IF(LEFT(PUMPING[[#This Row],[BATCH]],2)="PR","PR",IF(LEFT(PUMPING[[#This Row],[BATCH]],2)="DT","DT","Others"))))</f>
        <v>MR</v>
      </c>
    </row>
    <row r="769" spans="1:13" ht="21" x14ac:dyDescent="0.25">
      <c r="A769">
        <v>5</v>
      </c>
      <c r="B769" s="1">
        <v>42224</v>
      </c>
      <c r="C769" t="s">
        <v>6</v>
      </c>
      <c r="D769" s="11" t="s">
        <v>480</v>
      </c>
      <c r="E769" s="9">
        <v>11</v>
      </c>
      <c r="F769" s="3">
        <v>4852</v>
      </c>
      <c r="G769" t="s">
        <v>460</v>
      </c>
      <c r="H769" t="str">
        <f t="shared" ref="H769:H832" si="24">MID(D769,3,2)</f>
        <v>4H</v>
      </c>
      <c r="I769" t="s">
        <v>1530</v>
      </c>
      <c r="J769" s="32">
        <f t="shared" si="23"/>
        <v>8</v>
      </c>
      <c r="K769" s="32">
        <f>IF(PUMPING[[#This Row],[MONTH]]&gt;3,YEAR(PUMPING[[#This Row],[DATE]]),YEAR(PUMPING[[#This Row],[DATE]])-1)</f>
        <v>2015</v>
      </c>
      <c r="L769" s="32" t="str">
        <f>IF(PUMPING[[#This Row],[MONTH]]&lt;4,"Q4",IF(PUMPING[[#This Row],[MONTH]]&lt;7,"Q1",IF(PUMPING[[#This Row],[MONTH]]&lt;10,"Q2",IF(PUMPING[[#This Row],[MONTH]]&lt;13,"Q3","Q4"))))</f>
        <v>Q2</v>
      </c>
      <c r="M769" s="32" t="str">
        <f>IF(PUMPING[[#This Row],[PRODUCT]]="I/F","I/F",IF(LEFT(PUMPING[[#This Row],[BATCH]],2)="MR","MR",IF(LEFT(PUMPING[[#This Row],[BATCH]],2)="PR","PR",IF(LEFT(PUMPING[[#This Row],[BATCH]],2)="DT","DT","Others"))))</f>
        <v>MR</v>
      </c>
    </row>
    <row r="770" spans="1:13" ht="21" x14ac:dyDescent="0.25">
      <c r="A770">
        <v>1</v>
      </c>
      <c r="B770" s="1">
        <v>42224</v>
      </c>
      <c r="C770" t="s">
        <v>463</v>
      </c>
      <c r="D770" s="10" t="s">
        <v>477</v>
      </c>
      <c r="E770" s="2">
        <v>10</v>
      </c>
      <c r="F770" s="3">
        <v>7069</v>
      </c>
      <c r="G770" t="s">
        <v>464</v>
      </c>
      <c r="H770" t="str">
        <f t="shared" si="24"/>
        <v>A3</v>
      </c>
      <c r="I770" t="s">
        <v>143</v>
      </c>
      <c r="J770" s="32">
        <f t="shared" si="23"/>
        <v>8</v>
      </c>
      <c r="K770" s="32">
        <f>IF(PUMPING[[#This Row],[MONTH]]&gt;3,YEAR(PUMPING[[#This Row],[DATE]]),YEAR(PUMPING[[#This Row],[DATE]])-1)</f>
        <v>2015</v>
      </c>
      <c r="L770" s="32" t="str">
        <f>IF(PUMPING[[#This Row],[MONTH]]&lt;4,"Q4",IF(PUMPING[[#This Row],[MONTH]]&lt;7,"Q1",IF(PUMPING[[#This Row],[MONTH]]&lt;10,"Q2",IF(PUMPING[[#This Row],[MONTH]]&lt;13,"Q3","Q4"))))</f>
        <v>Q2</v>
      </c>
      <c r="M770" s="32" t="str">
        <f>IF(PUMPING[[#This Row],[PRODUCT]]="I/F","I/F",IF(LEFT(PUMPING[[#This Row],[BATCH]],2)="MR","MR",IF(LEFT(PUMPING[[#This Row],[BATCH]],2)="PR","PR",IF(LEFT(PUMPING[[#This Row],[BATCH]],2)="DT","DT","Others"))))</f>
        <v>PR</v>
      </c>
    </row>
    <row r="771" spans="1:13" ht="21" x14ac:dyDescent="0.25">
      <c r="A771">
        <v>2</v>
      </c>
      <c r="B771" s="1">
        <v>42224</v>
      </c>
      <c r="C771" t="s">
        <v>463</v>
      </c>
      <c r="D771" s="10" t="s">
        <v>481</v>
      </c>
      <c r="E771" s="2">
        <v>10</v>
      </c>
      <c r="F771" s="3">
        <v>527</v>
      </c>
      <c r="G771" t="s">
        <v>464</v>
      </c>
      <c r="H771" t="str">
        <f t="shared" si="24"/>
        <v>A3</v>
      </c>
      <c r="I771" t="s">
        <v>143</v>
      </c>
      <c r="J771" s="32">
        <f t="shared" si="23"/>
        <v>8</v>
      </c>
      <c r="K771" s="32">
        <f>IF(PUMPING[[#This Row],[MONTH]]&gt;3,YEAR(PUMPING[[#This Row],[DATE]]),YEAR(PUMPING[[#This Row],[DATE]])-1)</f>
        <v>2015</v>
      </c>
      <c r="L771" s="32" t="str">
        <f>IF(PUMPING[[#This Row],[MONTH]]&lt;4,"Q4",IF(PUMPING[[#This Row],[MONTH]]&lt;7,"Q1",IF(PUMPING[[#This Row],[MONTH]]&lt;10,"Q2",IF(PUMPING[[#This Row],[MONTH]]&lt;13,"Q3","Q4"))))</f>
        <v>Q2</v>
      </c>
      <c r="M771" s="32" t="str">
        <f>IF(PUMPING[[#This Row],[PRODUCT]]="I/F","I/F",IF(LEFT(PUMPING[[#This Row],[BATCH]],2)="MR","MR",IF(LEFT(PUMPING[[#This Row],[BATCH]],2)="PR","PR",IF(LEFT(PUMPING[[#This Row],[BATCH]],2)="DT","DT","Others"))))</f>
        <v>PR</v>
      </c>
    </row>
    <row r="772" spans="1:13" ht="21" x14ac:dyDescent="0.25">
      <c r="A772">
        <v>1</v>
      </c>
      <c r="B772" s="1">
        <v>42225</v>
      </c>
      <c r="C772" t="s">
        <v>6</v>
      </c>
      <c r="D772" s="11" t="s">
        <v>482</v>
      </c>
      <c r="E772" s="9">
        <v>11</v>
      </c>
      <c r="F772" s="3">
        <v>1442</v>
      </c>
      <c r="G772" t="s">
        <v>460</v>
      </c>
      <c r="H772" t="str">
        <f t="shared" si="24"/>
        <v>4M</v>
      </c>
      <c r="I772" t="s">
        <v>1532</v>
      </c>
      <c r="J772" s="32">
        <f t="shared" si="23"/>
        <v>8</v>
      </c>
      <c r="K772" s="32">
        <f>IF(PUMPING[[#This Row],[MONTH]]&gt;3,YEAR(PUMPING[[#This Row],[DATE]]),YEAR(PUMPING[[#This Row],[DATE]])-1)</f>
        <v>2015</v>
      </c>
      <c r="L772" s="32" t="str">
        <f>IF(PUMPING[[#This Row],[MONTH]]&lt;4,"Q4",IF(PUMPING[[#This Row],[MONTH]]&lt;7,"Q1",IF(PUMPING[[#This Row],[MONTH]]&lt;10,"Q2",IF(PUMPING[[#This Row],[MONTH]]&lt;13,"Q3","Q4"))))</f>
        <v>Q2</v>
      </c>
      <c r="M772" s="32" t="str">
        <f>IF(PUMPING[[#This Row],[PRODUCT]]="I/F","I/F",IF(LEFT(PUMPING[[#This Row],[BATCH]],2)="MR","MR",IF(LEFT(PUMPING[[#This Row],[BATCH]],2)="PR","PR",IF(LEFT(PUMPING[[#This Row],[BATCH]],2)="DT","DT","Others"))))</f>
        <v>MR</v>
      </c>
    </row>
    <row r="773" spans="1:13" ht="21" x14ac:dyDescent="0.25">
      <c r="A773">
        <v>2</v>
      </c>
      <c r="B773" s="1">
        <v>42225</v>
      </c>
      <c r="C773" t="s">
        <v>6</v>
      </c>
      <c r="D773" s="11" t="s">
        <v>482</v>
      </c>
      <c r="E773" s="9">
        <v>4</v>
      </c>
      <c r="F773" s="3">
        <v>1195</v>
      </c>
      <c r="G773" t="s">
        <v>460</v>
      </c>
      <c r="H773" t="str">
        <f t="shared" si="24"/>
        <v>4M</v>
      </c>
      <c r="I773" t="s">
        <v>1532</v>
      </c>
      <c r="J773" s="32">
        <f t="shared" si="23"/>
        <v>8</v>
      </c>
      <c r="K773" s="32">
        <f>IF(PUMPING[[#This Row],[MONTH]]&gt;3,YEAR(PUMPING[[#This Row],[DATE]]),YEAR(PUMPING[[#This Row],[DATE]])-1)</f>
        <v>2015</v>
      </c>
      <c r="L773" s="32" t="str">
        <f>IF(PUMPING[[#This Row],[MONTH]]&lt;4,"Q4",IF(PUMPING[[#This Row],[MONTH]]&lt;7,"Q1",IF(PUMPING[[#This Row],[MONTH]]&lt;10,"Q2",IF(PUMPING[[#This Row],[MONTH]]&lt;13,"Q3","Q4"))))</f>
        <v>Q2</v>
      </c>
      <c r="M773" s="32" t="str">
        <f>IF(PUMPING[[#This Row],[PRODUCT]]="I/F","I/F",IF(LEFT(PUMPING[[#This Row],[BATCH]],2)="MR","MR",IF(LEFT(PUMPING[[#This Row],[BATCH]],2)="PR","PR",IF(LEFT(PUMPING[[#This Row],[BATCH]],2)="DT","DT","Others"))))</f>
        <v>MR</v>
      </c>
    </row>
    <row r="774" spans="1:13" ht="21" x14ac:dyDescent="0.25">
      <c r="A774">
        <v>3</v>
      </c>
      <c r="B774" s="1">
        <v>42225</v>
      </c>
      <c r="C774" t="s">
        <v>6</v>
      </c>
      <c r="D774" s="11" t="s">
        <v>483</v>
      </c>
      <c r="E774" s="9">
        <v>4</v>
      </c>
      <c r="F774" s="3">
        <v>4431</v>
      </c>
      <c r="G774" t="s">
        <v>460</v>
      </c>
      <c r="H774" t="str">
        <f t="shared" si="24"/>
        <v>4M</v>
      </c>
      <c r="I774" t="s">
        <v>1532</v>
      </c>
      <c r="J774" s="32">
        <f t="shared" si="23"/>
        <v>8</v>
      </c>
      <c r="K774" s="32">
        <f>IF(PUMPING[[#This Row],[MONTH]]&gt;3,YEAR(PUMPING[[#This Row],[DATE]]),YEAR(PUMPING[[#This Row],[DATE]])-1)</f>
        <v>2015</v>
      </c>
      <c r="L774" s="32" t="str">
        <f>IF(PUMPING[[#This Row],[MONTH]]&lt;4,"Q4",IF(PUMPING[[#This Row],[MONTH]]&lt;7,"Q1",IF(PUMPING[[#This Row],[MONTH]]&lt;10,"Q2",IF(PUMPING[[#This Row],[MONTH]]&lt;13,"Q3","Q4"))))</f>
        <v>Q2</v>
      </c>
      <c r="M774" s="32" t="str">
        <f>IF(PUMPING[[#This Row],[PRODUCT]]="I/F","I/F",IF(LEFT(PUMPING[[#This Row],[BATCH]],2)="MR","MR",IF(LEFT(PUMPING[[#This Row],[BATCH]],2)="PR","PR",IF(LEFT(PUMPING[[#This Row],[BATCH]],2)="DT","DT","Others"))))</f>
        <v>MR</v>
      </c>
    </row>
    <row r="775" spans="1:13" ht="21" x14ac:dyDescent="0.25">
      <c r="A775">
        <v>1</v>
      </c>
      <c r="B775" s="1">
        <v>42225</v>
      </c>
      <c r="C775" t="s">
        <v>463</v>
      </c>
      <c r="D775" s="10" t="s">
        <v>484</v>
      </c>
      <c r="E775" s="2">
        <v>10</v>
      </c>
      <c r="F775" s="3">
        <v>2442</v>
      </c>
      <c r="G775" t="s">
        <v>464</v>
      </c>
      <c r="H775" t="str">
        <f t="shared" si="24"/>
        <v>A3</v>
      </c>
      <c r="I775" t="s">
        <v>143</v>
      </c>
      <c r="J775" s="32">
        <f t="shared" si="23"/>
        <v>8</v>
      </c>
      <c r="K775" s="32">
        <f>IF(PUMPING[[#This Row],[MONTH]]&gt;3,YEAR(PUMPING[[#This Row],[DATE]]),YEAR(PUMPING[[#This Row],[DATE]])-1)</f>
        <v>2015</v>
      </c>
      <c r="L775" s="32" t="str">
        <f>IF(PUMPING[[#This Row],[MONTH]]&lt;4,"Q4",IF(PUMPING[[#This Row],[MONTH]]&lt;7,"Q1",IF(PUMPING[[#This Row],[MONTH]]&lt;10,"Q2",IF(PUMPING[[#This Row],[MONTH]]&lt;13,"Q3","Q4"))))</f>
        <v>Q2</v>
      </c>
      <c r="M775" s="32" t="str">
        <f>IF(PUMPING[[#This Row],[PRODUCT]]="I/F","I/F",IF(LEFT(PUMPING[[#This Row],[BATCH]],2)="MR","MR",IF(LEFT(PUMPING[[#This Row],[BATCH]],2)="PR","PR",IF(LEFT(PUMPING[[#This Row],[BATCH]],2)="DT","DT","Others"))))</f>
        <v>PR</v>
      </c>
    </row>
    <row r="776" spans="1:13" ht="21" x14ac:dyDescent="0.25">
      <c r="A776">
        <v>2</v>
      </c>
      <c r="B776" s="1">
        <v>42225</v>
      </c>
      <c r="C776" t="s">
        <v>463</v>
      </c>
      <c r="D776" s="10" t="s">
        <v>481</v>
      </c>
      <c r="E776" s="2">
        <v>15</v>
      </c>
      <c r="F776" s="3">
        <v>5150</v>
      </c>
      <c r="G776" t="s">
        <v>464</v>
      </c>
      <c r="H776" t="str">
        <f t="shared" si="24"/>
        <v>A3</v>
      </c>
      <c r="I776" t="s">
        <v>143</v>
      </c>
      <c r="J776" s="32">
        <f t="shared" si="23"/>
        <v>8</v>
      </c>
      <c r="K776" s="32">
        <f>IF(PUMPING[[#This Row],[MONTH]]&gt;3,YEAR(PUMPING[[#This Row],[DATE]]),YEAR(PUMPING[[#This Row],[DATE]])-1)</f>
        <v>2015</v>
      </c>
      <c r="L776" s="32" t="str">
        <f>IF(PUMPING[[#This Row],[MONTH]]&lt;4,"Q4",IF(PUMPING[[#This Row],[MONTH]]&lt;7,"Q1",IF(PUMPING[[#This Row],[MONTH]]&lt;10,"Q2",IF(PUMPING[[#This Row],[MONTH]]&lt;13,"Q3","Q4"))))</f>
        <v>Q2</v>
      </c>
      <c r="M776" s="32" t="str">
        <f>IF(PUMPING[[#This Row],[PRODUCT]]="I/F","I/F",IF(LEFT(PUMPING[[#This Row],[BATCH]],2)="MR","MR",IF(LEFT(PUMPING[[#This Row],[BATCH]],2)="PR","PR",IF(LEFT(PUMPING[[#This Row],[BATCH]],2)="DT","DT","Others"))))</f>
        <v>PR</v>
      </c>
    </row>
    <row r="777" spans="1:13" ht="21" x14ac:dyDescent="0.25">
      <c r="A777">
        <v>1</v>
      </c>
      <c r="B777" s="1">
        <v>42226</v>
      </c>
      <c r="C777" t="s">
        <v>6</v>
      </c>
      <c r="D777" s="11" t="s">
        <v>483</v>
      </c>
      <c r="E777" s="9">
        <v>4</v>
      </c>
      <c r="F777" s="3">
        <v>1044</v>
      </c>
      <c r="G777" t="s">
        <v>460</v>
      </c>
      <c r="H777" t="str">
        <f t="shared" si="24"/>
        <v>4M</v>
      </c>
      <c r="I777" t="s">
        <v>1532</v>
      </c>
      <c r="J777" s="32">
        <f t="shared" si="23"/>
        <v>8</v>
      </c>
      <c r="K777" s="32">
        <f>IF(PUMPING[[#This Row],[MONTH]]&gt;3,YEAR(PUMPING[[#This Row],[DATE]]),YEAR(PUMPING[[#This Row],[DATE]])-1)</f>
        <v>2015</v>
      </c>
      <c r="L777" s="32" t="str">
        <f>IF(PUMPING[[#This Row],[MONTH]]&lt;4,"Q4",IF(PUMPING[[#This Row],[MONTH]]&lt;7,"Q1",IF(PUMPING[[#This Row],[MONTH]]&lt;10,"Q2",IF(PUMPING[[#This Row],[MONTH]]&lt;13,"Q3","Q4"))))</f>
        <v>Q2</v>
      </c>
      <c r="M777" s="32" t="str">
        <f>IF(PUMPING[[#This Row],[PRODUCT]]="I/F","I/F",IF(LEFT(PUMPING[[#This Row],[BATCH]],2)="MR","MR",IF(LEFT(PUMPING[[#This Row],[BATCH]],2)="PR","PR",IF(LEFT(PUMPING[[#This Row],[BATCH]],2)="DT","DT","Others"))))</f>
        <v>MR</v>
      </c>
    </row>
    <row r="778" spans="1:13" ht="21" x14ac:dyDescent="0.25">
      <c r="A778">
        <v>2</v>
      </c>
      <c r="B778" s="1">
        <v>42226</v>
      </c>
      <c r="C778" t="s">
        <v>6</v>
      </c>
      <c r="D778" s="11" t="s">
        <v>485</v>
      </c>
      <c r="E778" s="9">
        <v>17</v>
      </c>
      <c r="F778" s="3">
        <v>80</v>
      </c>
      <c r="G778" t="s">
        <v>460</v>
      </c>
      <c r="H778" t="str">
        <f t="shared" si="24"/>
        <v>PC</v>
      </c>
      <c r="I778" t="s">
        <v>146</v>
      </c>
      <c r="J778" s="32">
        <f t="shared" si="23"/>
        <v>8</v>
      </c>
      <c r="K778" s="32">
        <f>IF(PUMPING[[#This Row],[MONTH]]&gt;3,YEAR(PUMPING[[#This Row],[DATE]]),YEAR(PUMPING[[#This Row],[DATE]])-1)</f>
        <v>2015</v>
      </c>
      <c r="L778" s="32" t="str">
        <f>IF(PUMPING[[#This Row],[MONTH]]&lt;4,"Q4",IF(PUMPING[[#This Row],[MONTH]]&lt;7,"Q1",IF(PUMPING[[#This Row],[MONTH]]&lt;10,"Q2",IF(PUMPING[[#This Row],[MONTH]]&lt;13,"Q3","Q4"))))</f>
        <v>Q2</v>
      </c>
      <c r="M778" s="32" t="str">
        <f>IF(PUMPING[[#This Row],[PRODUCT]]="I/F","I/F",IF(LEFT(PUMPING[[#This Row],[BATCH]],2)="MR","MR",IF(LEFT(PUMPING[[#This Row],[BATCH]],2)="PR","PR",IF(LEFT(PUMPING[[#This Row],[BATCH]],2)="DT","DT","Others"))))</f>
        <v>MR</v>
      </c>
    </row>
    <row r="779" spans="1:13" ht="21" x14ac:dyDescent="0.25">
      <c r="A779">
        <v>3</v>
      </c>
      <c r="B779" s="1">
        <v>42226</v>
      </c>
      <c r="C779" t="s">
        <v>6</v>
      </c>
      <c r="D779" s="11" t="s">
        <v>486</v>
      </c>
      <c r="E779" s="9">
        <v>17</v>
      </c>
      <c r="F779" s="3">
        <v>82</v>
      </c>
      <c r="G779" t="s">
        <v>460</v>
      </c>
      <c r="H779" t="str">
        <f t="shared" si="24"/>
        <v>NS</v>
      </c>
      <c r="I779" t="s">
        <v>146</v>
      </c>
      <c r="J779" s="32">
        <f t="shared" si="23"/>
        <v>8</v>
      </c>
      <c r="K779" s="32">
        <f>IF(PUMPING[[#This Row],[MONTH]]&gt;3,YEAR(PUMPING[[#This Row],[DATE]]),YEAR(PUMPING[[#This Row],[DATE]])-1)</f>
        <v>2015</v>
      </c>
      <c r="L779" s="32" t="str">
        <f>IF(PUMPING[[#This Row],[MONTH]]&lt;4,"Q4",IF(PUMPING[[#This Row],[MONTH]]&lt;7,"Q1",IF(PUMPING[[#This Row],[MONTH]]&lt;10,"Q2",IF(PUMPING[[#This Row],[MONTH]]&lt;13,"Q3","Q4"))))</f>
        <v>Q2</v>
      </c>
      <c r="M779" s="32" t="str">
        <f>IF(PUMPING[[#This Row],[PRODUCT]]="I/F","I/F",IF(LEFT(PUMPING[[#This Row],[BATCH]],2)="MR","MR",IF(LEFT(PUMPING[[#This Row],[BATCH]],2)="PR","PR",IF(LEFT(PUMPING[[#This Row],[BATCH]],2)="DT","DT","Others"))))</f>
        <v>MR</v>
      </c>
    </row>
    <row r="780" spans="1:13" ht="21" x14ac:dyDescent="0.25">
      <c r="A780">
        <v>4</v>
      </c>
      <c r="B780" s="1">
        <v>42226</v>
      </c>
      <c r="C780" t="s">
        <v>6</v>
      </c>
      <c r="D780" s="11" t="s">
        <v>487</v>
      </c>
      <c r="E780" s="9" t="s">
        <v>41</v>
      </c>
      <c r="F780" s="3">
        <v>2588</v>
      </c>
      <c r="G780" t="s">
        <v>460</v>
      </c>
      <c r="H780" t="str">
        <f t="shared" si="24"/>
        <v>PN</v>
      </c>
      <c r="I780" t="s">
        <v>149</v>
      </c>
      <c r="J780" s="32">
        <f t="shared" si="23"/>
        <v>8</v>
      </c>
      <c r="K780" s="32">
        <f>IF(PUMPING[[#This Row],[MONTH]]&gt;3,YEAR(PUMPING[[#This Row],[DATE]]),YEAR(PUMPING[[#This Row],[DATE]])-1)</f>
        <v>2015</v>
      </c>
      <c r="L780" s="32" t="str">
        <f>IF(PUMPING[[#This Row],[MONTH]]&lt;4,"Q4",IF(PUMPING[[#This Row],[MONTH]]&lt;7,"Q1",IF(PUMPING[[#This Row],[MONTH]]&lt;10,"Q2",IF(PUMPING[[#This Row],[MONTH]]&lt;13,"Q3","Q4"))))</f>
        <v>Q2</v>
      </c>
      <c r="M780" s="32" t="str">
        <f>IF(PUMPING[[#This Row],[PRODUCT]]="I/F","I/F",IF(LEFT(PUMPING[[#This Row],[BATCH]],2)="MR","MR",IF(LEFT(PUMPING[[#This Row],[BATCH]],2)="PR","PR",IF(LEFT(PUMPING[[#This Row],[BATCH]],2)="DT","DT","Others"))))</f>
        <v>MR</v>
      </c>
    </row>
    <row r="781" spans="1:13" ht="21" x14ac:dyDescent="0.25">
      <c r="A781">
        <v>1</v>
      </c>
      <c r="B781" s="1">
        <v>42226</v>
      </c>
      <c r="C781" t="s">
        <v>463</v>
      </c>
      <c r="D781" s="10" t="s">
        <v>488</v>
      </c>
      <c r="E781" s="2">
        <v>15</v>
      </c>
      <c r="F781" s="3">
        <v>1381</v>
      </c>
      <c r="G781" t="s">
        <v>464</v>
      </c>
      <c r="H781" t="str">
        <f t="shared" si="24"/>
        <v>A3</v>
      </c>
      <c r="I781" t="s">
        <v>143</v>
      </c>
      <c r="J781" s="32">
        <f t="shared" si="23"/>
        <v>8</v>
      </c>
      <c r="K781" s="32">
        <f>IF(PUMPING[[#This Row],[MONTH]]&gt;3,YEAR(PUMPING[[#This Row],[DATE]]),YEAR(PUMPING[[#This Row],[DATE]])-1)</f>
        <v>2015</v>
      </c>
      <c r="L781" s="32" t="str">
        <f>IF(PUMPING[[#This Row],[MONTH]]&lt;4,"Q4",IF(PUMPING[[#This Row],[MONTH]]&lt;7,"Q1",IF(PUMPING[[#This Row],[MONTH]]&lt;10,"Q2",IF(PUMPING[[#This Row],[MONTH]]&lt;13,"Q3","Q4"))))</f>
        <v>Q2</v>
      </c>
      <c r="M781" s="32" t="str">
        <f>IF(PUMPING[[#This Row],[PRODUCT]]="I/F","I/F",IF(LEFT(PUMPING[[#This Row],[BATCH]],2)="MR","MR",IF(LEFT(PUMPING[[#This Row],[BATCH]],2)="PR","PR",IF(LEFT(PUMPING[[#This Row],[BATCH]],2)="DT","DT","Others"))))</f>
        <v>PR</v>
      </c>
    </row>
    <row r="782" spans="1:13" ht="21" x14ac:dyDescent="0.25">
      <c r="A782">
        <v>2</v>
      </c>
      <c r="B782" s="1">
        <v>42226</v>
      </c>
      <c r="C782" t="s">
        <v>463</v>
      </c>
      <c r="D782" s="10" t="s">
        <v>489</v>
      </c>
      <c r="E782" s="2">
        <v>15</v>
      </c>
      <c r="F782" s="3">
        <v>2692</v>
      </c>
      <c r="G782" t="s">
        <v>464</v>
      </c>
      <c r="H782" t="str">
        <f t="shared" si="24"/>
        <v>A3</v>
      </c>
      <c r="I782" t="s">
        <v>143</v>
      </c>
      <c r="J782" s="32">
        <f t="shared" si="23"/>
        <v>8</v>
      </c>
      <c r="K782" s="32">
        <f>IF(PUMPING[[#This Row],[MONTH]]&gt;3,YEAR(PUMPING[[#This Row],[DATE]]),YEAR(PUMPING[[#This Row],[DATE]])-1)</f>
        <v>2015</v>
      </c>
      <c r="L782" s="32" t="str">
        <f>IF(PUMPING[[#This Row],[MONTH]]&lt;4,"Q4",IF(PUMPING[[#This Row],[MONTH]]&lt;7,"Q1",IF(PUMPING[[#This Row],[MONTH]]&lt;10,"Q2",IF(PUMPING[[#This Row],[MONTH]]&lt;13,"Q3","Q4"))))</f>
        <v>Q2</v>
      </c>
      <c r="M782" s="32" t="str">
        <f>IF(PUMPING[[#This Row],[PRODUCT]]="I/F","I/F",IF(LEFT(PUMPING[[#This Row],[BATCH]],2)="MR","MR",IF(LEFT(PUMPING[[#This Row],[BATCH]],2)="PR","PR",IF(LEFT(PUMPING[[#This Row],[BATCH]],2)="DT","DT","Others"))))</f>
        <v>PR</v>
      </c>
    </row>
    <row r="783" spans="1:13" ht="21" x14ac:dyDescent="0.25">
      <c r="A783">
        <v>3</v>
      </c>
      <c r="B783" s="1">
        <v>42226</v>
      </c>
      <c r="C783" t="s">
        <v>463</v>
      </c>
      <c r="D783" s="10" t="s">
        <v>489</v>
      </c>
      <c r="E783" s="2">
        <v>14</v>
      </c>
      <c r="F783" s="3">
        <v>1802</v>
      </c>
      <c r="G783" t="s">
        <v>464</v>
      </c>
      <c r="H783" t="str">
        <f t="shared" si="24"/>
        <v>A3</v>
      </c>
      <c r="I783" t="s">
        <v>143</v>
      </c>
      <c r="J783" s="32">
        <f t="shared" si="23"/>
        <v>8</v>
      </c>
      <c r="K783" s="32">
        <f>IF(PUMPING[[#This Row],[MONTH]]&gt;3,YEAR(PUMPING[[#This Row],[DATE]]),YEAR(PUMPING[[#This Row],[DATE]])-1)</f>
        <v>2015</v>
      </c>
      <c r="L783" s="32" t="str">
        <f>IF(PUMPING[[#This Row],[MONTH]]&lt;4,"Q4",IF(PUMPING[[#This Row],[MONTH]]&lt;7,"Q1",IF(PUMPING[[#This Row],[MONTH]]&lt;10,"Q2",IF(PUMPING[[#This Row],[MONTH]]&lt;13,"Q3","Q4"))))</f>
        <v>Q2</v>
      </c>
      <c r="M783" s="32" t="str">
        <f>IF(PUMPING[[#This Row],[PRODUCT]]="I/F","I/F",IF(LEFT(PUMPING[[#This Row],[BATCH]],2)="MR","MR",IF(LEFT(PUMPING[[#This Row],[BATCH]],2)="PR","PR",IF(LEFT(PUMPING[[#This Row],[BATCH]],2)="DT","DT","Others"))))</f>
        <v>PR</v>
      </c>
    </row>
    <row r="784" spans="1:13" ht="21" x14ac:dyDescent="0.25">
      <c r="A784">
        <v>1</v>
      </c>
      <c r="B784" s="1">
        <v>42226</v>
      </c>
      <c r="C784" t="s">
        <v>463</v>
      </c>
      <c r="D784" s="11" t="s">
        <v>487</v>
      </c>
      <c r="E784" s="4" t="s">
        <v>41</v>
      </c>
      <c r="F784" s="3">
        <v>2588</v>
      </c>
      <c r="G784" t="s">
        <v>466</v>
      </c>
      <c r="H784" t="str">
        <f t="shared" si="24"/>
        <v>PN</v>
      </c>
      <c r="I784" t="s">
        <v>149</v>
      </c>
      <c r="J784" s="32">
        <f t="shared" si="23"/>
        <v>8</v>
      </c>
      <c r="K784" s="32">
        <f>IF(PUMPING[[#This Row],[MONTH]]&gt;3,YEAR(PUMPING[[#This Row],[DATE]]),YEAR(PUMPING[[#This Row],[DATE]])-1)</f>
        <v>2015</v>
      </c>
      <c r="L784" s="32" t="str">
        <f>IF(PUMPING[[#This Row],[MONTH]]&lt;4,"Q4",IF(PUMPING[[#This Row],[MONTH]]&lt;7,"Q1",IF(PUMPING[[#This Row],[MONTH]]&lt;10,"Q2",IF(PUMPING[[#This Row],[MONTH]]&lt;13,"Q3","Q4"))))</f>
        <v>Q2</v>
      </c>
      <c r="M784" s="32" t="str">
        <f>IF(PUMPING[[#This Row],[PRODUCT]]="I/F","I/F",IF(LEFT(PUMPING[[#This Row],[BATCH]],2)="MR","MR",IF(LEFT(PUMPING[[#This Row],[BATCH]],2)="PR","PR",IF(LEFT(PUMPING[[#This Row],[BATCH]],2)="DT","DT","Others"))))</f>
        <v>MR</v>
      </c>
    </row>
    <row r="785" spans="1:13" ht="21" x14ac:dyDescent="0.35">
      <c r="A785">
        <v>1</v>
      </c>
      <c r="B785" s="1">
        <v>42227</v>
      </c>
      <c r="C785" t="s">
        <v>6</v>
      </c>
      <c r="D785" s="12" t="s">
        <v>411</v>
      </c>
      <c r="E785" s="9">
        <v>2</v>
      </c>
      <c r="F785" s="3">
        <v>1908</v>
      </c>
      <c r="G785" t="s">
        <v>490</v>
      </c>
      <c r="H785" t="str">
        <f t="shared" si="24"/>
        <v>4H</v>
      </c>
      <c r="I785" t="s">
        <v>1530</v>
      </c>
      <c r="J785" s="32">
        <f t="shared" si="23"/>
        <v>8</v>
      </c>
      <c r="K785" s="32">
        <f>IF(PUMPING[[#This Row],[MONTH]]&gt;3,YEAR(PUMPING[[#This Row],[DATE]]),YEAR(PUMPING[[#This Row],[DATE]])-1)</f>
        <v>2015</v>
      </c>
      <c r="L785" s="32" t="str">
        <f>IF(PUMPING[[#This Row],[MONTH]]&lt;4,"Q4",IF(PUMPING[[#This Row],[MONTH]]&lt;7,"Q1",IF(PUMPING[[#This Row],[MONTH]]&lt;10,"Q2",IF(PUMPING[[#This Row],[MONTH]]&lt;13,"Q3","Q4"))))</f>
        <v>Q2</v>
      </c>
      <c r="M785" s="32" t="str">
        <f>IF(PUMPING[[#This Row],[PRODUCT]]="I/F","I/F",IF(LEFT(PUMPING[[#This Row],[BATCH]],2)="MR","MR",IF(LEFT(PUMPING[[#This Row],[BATCH]],2)="PR","PR",IF(LEFT(PUMPING[[#This Row],[BATCH]],2)="DT","DT","Others"))))</f>
        <v>PR</v>
      </c>
    </row>
    <row r="786" spans="1:13" ht="21" x14ac:dyDescent="0.25">
      <c r="A786">
        <v>1</v>
      </c>
      <c r="B786" s="1">
        <v>42227</v>
      </c>
      <c r="C786" t="s">
        <v>463</v>
      </c>
      <c r="D786" s="10" t="s">
        <v>489</v>
      </c>
      <c r="E786" s="2">
        <v>14</v>
      </c>
      <c r="F786" s="3">
        <v>4515</v>
      </c>
      <c r="G786" t="s">
        <v>464</v>
      </c>
      <c r="H786" t="str">
        <f t="shared" si="24"/>
        <v>A3</v>
      </c>
      <c r="I786" t="s">
        <v>143</v>
      </c>
      <c r="J786" s="32">
        <f t="shared" si="23"/>
        <v>8</v>
      </c>
      <c r="K786" s="32">
        <f>IF(PUMPING[[#This Row],[MONTH]]&gt;3,YEAR(PUMPING[[#This Row],[DATE]]),YEAR(PUMPING[[#This Row],[DATE]])-1)</f>
        <v>2015</v>
      </c>
      <c r="L786" s="32" t="str">
        <f>IF(PUMPING[[#This Row],[MONTH]]&lt;4,"Q4",IF(PUMPING[[#This Row],[MONTH]]&lt;7,"Q1",IF(PUMPING[[#This Row],[MONTH]]&lt;10,"Q2",IF(PUMPING[[#This Row],[MONTH]]&lt;13,"Q3","Q4"))))</f>
        <v>Q2</v>
      </c>
      <c r="M786" s="32" t="str">
        <f>IF(PUMPING[[#This Row],[PRODUCT]]="I/F","I/F",IF(LEFT(PUMPING[[#This Row],[BATCH]],2)="MR","MR",IF(LEFT(PUMPING[[#This Row],[BATCH]],2)="PR","PR",IF(LEFT(PUMPING[[#This Row],[BATCH]],2)="DT","DT","Others"))))</f>
        <v>PR</v>
      </c>
    </row>
    <row r="787" spans="1:13" ht="21" x14ac:dyDescent="0.25">
      <c r="A787">
        <v>1</v>
      </c>
      <c r="B787" s="1">
        <v>42227</v>
      </c>
      <c r="C787" t="s">
        <v>463</v>
      </c>
      <c r="D787" s="5" t="s">
        <v>491</v>
      </c>
      <c r="E787" s="9">
        <v>108</v>
      </c>
      <c r="F787" s="3">
        <v>843</v>
      </c>
      <c r="G787" t="s">
        <v>492</v>
      </c>
      <c r="H787" t="str">
        <f t="shared" si="24"/>
        <v>4H</v>
      </c>
      <c r="I787" t="s">
        <v>1530</v>
      </c>
      <c r="J787" s="32">
        <f t="shared" si="23"/>
        <v>8</v>
      </c>
      <c r="K787" s="32">
        <f>IF(PUMPING[[#This Row],[MONTH]]&gt;3,YEAR(PUMPING[[#This Row],[DATE]]),YEAR(PUMPING[[#This Row],[DATE]])-1)</f>
        <v>2015</v>
      </c>
      <c r="L787" s="32" t="str">
        <f>IF(PUMPING[[#This Row],[MONTH]]&lt;4,"Q4",IF(PUMPING[[#This Row],[MONTH]]&lt;7,"Q1",IF(PUMPING[[#This Row],[MONTH]]&lt;10,"Q2",IF(PUMPING[[#This Row],[MONTH]]&lt;13,"Q3","Q4"))))</f>
        <v>Q2</v>
      </c>
      <c r="M787" s="32" t="str">
        <f>IF(PUMPING[[#This Row],[PRODUCT]]="I/F","I/F",IF(LEFT(PUMPING[[#This Row],[BATCH]],2)="MR","MR",IF(LEFT(PUMPING[[#This Row],[BATCH]],2)="PR","PR",IF(LEFT(PUMPING[[#This Row],[BATCH]],2)="DT","DT","Others"))))</f>
        <v>PR</v>
      </c>
    </row>
    <row r="788" spans="1:13" ht="21" x14ac:dyDescent="0.25">
      <c r="A788">
        <v>2</v>
      </c>
      <c r="B788" s="1">
        <v>42227</v>
      </c>
      <c r="C788" t="s">
        <v>463</v>
      </c>
      <c r="D788" s="5" t="s">
        <v>493</v>
      </c>
      <c r="E788" s="9">
        <v>108</v>
      </c>
      <c r="F788" s="3">
        <v>2444</v>
      </c>
      <c r="G788" t="s">
        <v>492</v>
      </c>
      <c r="H788" t="str">
        <f t="shared" si="24"/>
        <v>4H</v>
      </c>
      <c r="I788" t="s">
        <v>1530</v>
      </c>
      <c r="J788" s="32">
        <f t="shared" si="23"/>
        <v>8</v>
      </c>
      <c r="K788" s="32">
        <f>IF(PUMPING[[#This Row],[MONTH]]&gt;3,YEAR(PUMPING[[#This Row],[DATE]]),YEAR(PUMPING[[#This Row],[DATE]])-1)</f>
        <v>2015</v>
      </c>
      <c r="L788" s="32" t="str">
        <f>IF(PUMPING[[#This Row],[MONTH]]&lt;4,"Q4",IF(PUMPING[[#This Row],[MONTH]]&lt;7,"Q1",IF(PUMPING[[#This Row],[MONTH]]&lt;10,"Q2",IF(PUMPING[[#This Row],[MONTH]]&lt;13,"Q3","Q4"))))</f>
        <v>Q2</v>
      </c>
      <c r="M788" s="32" t="str">
        <f>IF(PUMPING[[#This Row],[PRODUCT]]="I/F","I/F",IF(LEFT(PUMPING[[#This Row],[BATCH]],2)="MR","MR",IF(LEFT(PUMPING[[#This Row],[BATCH]],2)="PR","PR",IF(LEFT(PUMPING[[#This Row],[BATCH]],2)="DT","DT","Others"))))</f>
        <v>PR</v>
      </c>
    </row>
    <row r="789" spans="1:13" ht="21" x14ac:dyDescent="0.25">
      <c r="A789">
        <v>3</v>
      </c>
      <c r="B789" s="1">
        <v>42227</v>
      </c>
      <c r="C789" t="s">
        <v>463</v>
      </c>
      <c r="D789" s="5" t="s">
        <v>493</v>
      </c>
      <c r="E789" s="9">
        <v>109</v>
      </c>
      <c r="F789" s="3">
        <v>2120</v>
      </c>
      <c r="G789" t="s">
        <v>492</v>
      </c>
      <c r="H789" t="str">
        <f t="shared" si="24"/>
        <v>4H</v>
      </c>
      <c r="I789" t="s">
        <v>1530</v>
      </c>
      <c r="J789" s="32">
        <f t="shared" si="23"/>
        <v>8</v>
      </c>
      <c r="K789" s="32">
        <f>IF(PUMPING[[#This Row],[MONTH]]&gt;3,YEAR(PUMPING[[#This Row],[DATE]]),YEAR(PUMPING[[#This Row],[DATE]])-1)</f>
        <v>2015</v>
      </c>
      <c r="L789" s="32" t="str">
        <f>IF(PUMPING[[#This Row],[MONTH]]&lt;4,"Q4",IF(PUMPING[[#This Row],[MONTH]]&lt;7,"Q1",IF(PUMPING[[#This Row],[MONTH]]&lt;10,"Q2",IF(PUMPING[[#This Row],[MONTH]]&lt;13,"Q3","Q4"))))</f>
        <v>Q2</v>
      </c>
      <c r="M789" s="32" t="str">
        <f>IF(PUMPING[[#This Row],[PRODUCT]]="I/F","I/F",IF(LEFT(PUMPING[[#This Row],[BATCH]],2)="MR","MR",IF(LEFT(PUMPING[[#This Row],[BATCH]],2)="PR","PR",IF(LEFT(PUMPING[[#This Row],[BATCH]],2)="DT","DT","Others"))))</f>
        <v>PR</v>
      </c>
    </row>
    <row r="790" spans="1:13" ht="21" x14ac:dyDescent="0.25">
      <c r="A790">
        <v>1</v>
      </c>
      <c r="B790" s="1">
        <v>42227</v>
      </c>
      <c r="C790" t="s">
        <v>463</v>
      </c>
      <c r="D790" s="5" t="s">
        <v>494</v>
      </c>
      <c r="E790" s="4" t="s">
        <v>223</v>
      </c>
      <c r="F790" s="3">
        <v>602</v>
      </c>
      <c r="G790" t="s">
        <v>466</v>
      </c>
      <c r="H790" t="str">
        <f t="shared" si="24"/>
        <v>PN</v>
      </c>
      <c r="I790" t="s">
        <v>149</v>
      </c>
      <c r="J790" s="32">
        <f t="shared" si="23"/>
        <v>8</v>
      </c>
      <c r="K790" s="32">
        <f>IF(PUMPING[[#This Row],[MONTH]]&gt;3,YEAR(PUMPING[[#This Row],[DATE]]),YEAR(PUMPING[[#This Row],[DATE]])-1)</f>
        <v>2015</v>
      </c>
      <c r="L790" s="32" t="str">
        <f>IF(PUMPING[[#This Row],[MONTH]]&lt;4,"Q4",IF(PUMPING[[#This Row],[MONTH]]&lt;7,"Q1",IF(PUMPING[[#This Row],[MONTH]]&lt;10,"Q2",IF(PUMPING[[#This Row],[MONTH]]&lt;13,"Q3","Q4"))))</f>
        <v>Q2</v>
      </c>
      <c r="M790" s="32" t="str">
        <f>IF(PUMPING[[#This Row],[PRODUCT]]="I/F","I/F",IF(LEFT(PUMPING[[#This Row],[BATCH]],2)="MR","MR",IF(LEFT(PUMPING[[#This Row],[BATCH]],2)="PR","PR",IF(LEFT(PUMPING[[#This Row],[BATCH]],2)="DT","DT","Others"))))</f>
        <v>MR</v>
      </c>
    </row>
    <row r="791" spans="1:13" ht="21" x14ac:dyDescent="0.25">
      <c r="A791">
        <v>1</v>
      </c>
      <c r="B791" s="1">
        <v>42228</v>
      </c>
      <c r="C791" t="s">
        <v>6</v>
      </c>
      <c r="D791" s="11" t="s">
        <v>495</v>
      </c>
      <c r="E791" s="9">
        <v>17</v>
      </c>
      <c r="F791" s="3">
        <v>704</v>
      </c>
      <c r="G791" t="s">
        <v>460</v>
      </c>
      <c r="H791" t="str">
        <f t="shared" si="24"/>
        <v>0S</v>
      </c>
      <c r="I791" t="s">
        <v>146</v>
      </c>
      <c r="J791" s="32">
        <f t="shared" si="23"/>
        <v>8</v>
      </c>
      <c r="K791" s="32">
        <f>IF(PUMPING[[#This Row],[MONTH]]&gt;3,YEAR(PUMPING[[#This Row],[DATE]]),YEAR(PUMPING[[#This Row],[DATE]])-1)</f>
        <v>2015</v>
      </c>
      <c r="L791" s="32" t="str">
        <f>IF(PUMPING[[#This Row],[MONTH]]&lt;4,"Q4",IF(PUMPING[[#This Row],[MONTH]]&lt;7,"Q1",IF(PUMPING[[#This Row],[MONTH]]&lt;10,"Q2",IF(PUMPING[[#This Row],[MONTH]]&lt;13,"Q3","Q4"))))</f>
        <v>Q2</v>
      </c>
      <c r="M791" s="32" t="str">
        <f>IF(PUMPING[[#This Row],[PRODUCT]]="I/F","I/F",IF(LEFT(PUMPING[[#This Row],[BATCH]],2)="MR","MR",IF(LEFT(PUMPING[[#This Row],[BATCH]],2)="PR","PR",IF(LEFT(PUMPING[[#This Row],[BATCH]],2)="DT","DT","Others"))))</f>
        <v>MR</v>
      </c>
    </row>
    <row r="792" spans="1:13" ht="21" x14ac:dyDescent="0.25">
      <c r="A792">
        <v>2</v>
      </c>
      <c r="B792" s="1">
        <v>42228</v>
      </c>
      <c r="C792" t="s">
        <v>6</v>
      </c>
      <c r="D792" s="11" t="s">
        <v>496</v>
      </c>
      <c r="E792" s="9">
        <v>13</v>
      </c>
      <c r="F792" s="3">
        <v>2871</v>
      </c>
      <c r="G792" t="s">
        <v>460</v>
      </c>
      <c r="H792" t="str">
        <f t="shared" si="24"/>
        <v>A2</v>
      </c>
      <c r="I792" t="s">
        <v>143</v>
      </c>
      <c r="J792" s="32">
        <f t="shared" si="23"/>
        <v>8</v>
      </c>
      <c r="K792" s="32">
        <f>IF(PUMPING[[#This Row],[MONTH]]&gt;3,YEAR(PUMPING[[#This Row],[DATE]]),YEAR(PUMPING[[#This Row],[DATE]])-1)</f>
        <v>2015</v>
      </c>
      <c r="L792" s="32" t="str">
        <f>IF(PUMPING[[#This Row],[MONTH]]&lt;4,"Q4",IF(PUMPING[[#This Row],[MONTH]]&lt;7,"Q1",IF(PUMPING[[#This Row],[MONTH]]&lt;10,"Q2",IF(PUMPING[[#This Row],[MONTH]]&lt;13,"Q3","Q4"))))</f>
        <v>Q2</v>
      </c>
      <c r="M792" s="32" t="str">
        <f>IF(PUMPING[[#This Row],[PRODUCT]]="I/F","I/F",IF(LEFT(PUMPING[[#This Row],[BATCH]],2)="MR","MR",IF(LEFT(PUMPING[[#This Row],[BATCH]],2)="PR","PR",IF(LEFT(PUMPING[[#This Row],[BATCH]],2)="DT","DT","Others"))))</f>
        <v>MR</v>
      </c>
    </row>
    <row r="793" spans="1:13" ht="21" x14ac:dyDescent="0.25">
      <c r="A793">
        <v>1</v>
      </c>
      <c r="B793" s="1">
        <v>42228</v>
      </c>
      <c r="C793" t="s">
        <v>463</v>
      </c>
      <c r="D793" s="5" t="s">
        <v>493</v>
      </c>
      <c r="E793" s="9">
        <v>109</v>
      </c>
      <c r="F793" s="3">
        <v>976</v>
      </c>
      <c r="G793" t="s">
        <v>492</v>
      </c>
      <c r="H793" t="str">
        <f t="shared" si="24"/>
        <v>4H</v>
      </c>
      <c r="I793" t="s">
        <v>1530</v>
      </c>
      <c r="J793" s="32">
        <f t="shared" si="23"/>
        <v>8</v>
      </c>
      <c r="K793" s="32">
        <f>IF(PUMPING[[#This Row],[MONTH]]&gt;3,YEAR(PUMPING[[#This Row],[DATE]]),YEAR(PUMPING[[#This Row],[DATE]])-1)</f>
        <v>2015</v>
      </c>
      <c r="L793" s="32" t="str">
        <f>IF(PUMPING[[#This Row],[MONTH]]&lt;4,"Q4",IF(PUMPING[[#This Row],[MONTH]]&lt;7,"Q1",IF(PUMPING[[#This Row],[MONTH]]&lt;10,"Q2",IF(PUMPING[[#This Row],[MONTH]]&lt;13,"Q3","Q4"))))</f>
        <v>Q2</v>
      </c>
      <c r="M793" s="32" t="str">
        <f>IF(PUMPING[[#This Row],[PRODUCT]]="I/F","I/F",IF(LEFT(PUMPING[[#This Row],[BATCH]],2)="MR","MR",IF(LEFT(PUMPING[[#This Row],[BATCH]],2)="PR","PR",IF(LEFT(PUMPING[[#This Row],[BATCH]],2)="DT","DT","Others"))))</f>
        <v>PR</v>
      </c>
    </row>
    <row r="794" spans="1:13" ht="21" x14ac:dyDescent="0.25">
      <c r="A794">
        <v>2</v>
      </c>
      <c r="B794" s="1">
        <v>42228</v>
      </c>
      <c r="C794" t="s">
        <v>463</v>
      </c>
      <c r="D794" s="5" t="s">
        <v>493</v>
      </c>
      <c r="E794" s="9">
        <v>110</v>
      </c>
      <c r="F794" s="3">
        <v>3231</v>
      </c>
      <c r="G794" t="s">
        <v>492</v>
      </c>
      <c r="H794" t="str">
        <f t="shared" si="24"/>
        <v>4H</v>
      </c>
      <c r="I794" t="s">
        <v>1530</v>
      </c>
      <c r="J794" s="32">
        <f t="shared" si="23"/>
        <v>8</v>
      </c>
      <c r="K794" s="32">
        <f>IF(PUMPING[[#This Row],[MONTH]]&gt;3,YEAR(PUMPING[[#This Row],[DATE]]),YEAR(PUMPING[[#This Row],[DATE]])-1)</f>
        <v>2015</v>
      </c>
      <c r="L794" s="32" t="str">
        <f>IF(PUMPING[[#This Row],[MONTH]]&lt;4,"Q4",IF(PUMPING[[#This Row],[MONTH]]&lt;7,"Q1",IF(PUMPING[[#This Row],[MONTH]]&lt;10,"Q2",IF(PUMPING[[#This Row],[MONTH]]&lt;13,"Q3","Q4"))))</f>
        <v>Q2</v>
      </c>
      <c r="M794" s="32" t="str">
        <f>IF(PUMPING[[#This Row],[PRODUCT]]="I/F","I/F",IF(LEFT(PUMPING[[#This Row],[BATCH]],2)="MR","MR",IF(LEFT(PUMPING[[#This Row],[BATCH]],2)="PR","PR",IF(LEFT(PUMPING[[#This Row],[BATCH]],2)="DT","DT","Others"))))</f>
        <v>PR</v>
      </c>
    </row>
    <row r="795" spans="1:13" ht="21" x14ac:dyDescent="0.25">
      <c r="A795">
        <v>3</v>
      </c>
      <c r="B795" s="1">
        <v>42228</v>
      </c>
      <c r="C795" t="s">
        <v>463</v>
      </c>
      <c r="D795" s="5" t="s">
        <v>493</v>
      </c>
      <c r="E795" s="9">
        <v>105</v>
      </c>
      <c r="F795" s="3">
        <v>1376</v>
      </c>
      <c r="G795" t="s">
        <v>492</v>
      </c>
      <c r="H795" t="str">
        <f t="shared" si="24"/>
        <v>4H</v>
      </c>
      <c r="I795" t="s">
        <v>1530</v>
      </c>
      <c r="J795" s="32">
        <f t="shared" si="23"/>
        <v>8</v>
      </c>
      <c r="K795" s="32">
        <f>IF(PUMPING[[#This Row],[MONTH]]&gt;3,YEAR(PUMPING[[#This Row],[DATE]]),YEAR(PUMPING[[#This Row],[DATE]])-1)</f>
        <v>2015</v>
      </c>
      <c r="L795" s="32" t="str">
        <f>IF(PUMPING[[#This Row],[MONTH]]&lt;4,"Q4",IF(PUMPING[[#This Row],[MONTH]]&lt;7,"Q1",IF(PUMPING[[#This Row],[MONTH]]&lt;10,"Q2",IF(PUMPING[[#This Row],[MONTH]]&lt;13,"Q3","Q4"))))</f>
        <v>Q2</v>
      </c>
      <c r="M795" s="32" t="str">
        <f>IF(PUMPING[[#This Row],[PRODUCT]]="I/F","I/F",IF(LEFT(PUMPING[[#This Row],[BATCH]],2)="MR","MR",IF(LEFT(PUMPING[[#This Row],[BATCH]],2)="PR","PR",IF(LEFT(PUMPING[[#This Row],[BATCH]],2)="DT","DT","Others"))))</f>
        <v>PR</v>
      </c>
    </row>
    <row r="796" spans="1:13" ht="21" x14ac:dyDescent="0.25">
      <c r="A796">
        <v>1</v>
      </c>
      <c r="B796" s="1">
        <v>42228</v>
      </c>
      <c r="C796" t="s">
        <v>463</v>
      </c>
      <c r="D796" s="5" t="s">
        <v>494</v>
      </c>
      <c r="E796" s="4" t="s">
        <v>223</v>
      </c>
      <c r="F796" s="3">
        <v>208</v>
      </c>
      <c r="G796" t="s">
        <v>466</v>
      </c>
      <c r="H796" t="str">
        <f t="shared" si="24"/>
        <v>PN</v>
      </c>
      <c r="I796" t="s">
        <v>149</v>
      </c>
      <c r="J796" s="32">
        <f t="shared" si="23"/>
        <v>8</v>
      </c>
      <c r="K796" s="32">
        <f>IF(PUMPING[[#This Row],[MONTH]]&gt;3,YEAR(PUMPING[[#This Row],[DATE]]),YEAR(PUMPING[[#This Row],[DATE]])-1)</f>
        <v>2015</v>
      </c>
      <c r="L796" s="32" t="str">
        <f>IF(PUMPING[[#This Row],[MONTH]]&lt;4,"Q4",IF(PUMPING[[#This Row],[MONTH]]&lt;7,"Q1",IF(PUMPING[[#This Row],[MONTH]]&lt;10,"Q2",IF(PUMPING[[#This Row],[MONTH]]&lt;13,"Q3","Q4"))))</f>
        <v>Q2</v>
      </c>
      <c r="M796" s="32" t="str">
        <f>IF(PUMPING[[#This Row],[PRODUCT]]="I/F","I/F",IF(LEFT(PUMPING[[#This Row],[BATCH]],2)="MR","MR",IF(LEFT(PUMPING[[#This Row],[BATCH]],2)="PR","PR",IF(LEFT(PUMPING[[#This Row],[BATCH]],2)="DT","DT","Others"))))</f>
        <v>MR</v>
      </c>
    </row>
    <row r="797" spans="1:13" ht="21" x14ac:dyDescent="0.25">
      <c r="A797">
        <v>1</v>
      </c>
      <c r="B797" s="1">
        <v>42229</v>
      </c>
      <c r="C797" t="s">
        <v>6</v>
      </c>
      <c r="D797" s="11" t="s">
        <v>496</v>
      </c>
      <c r="E797" s="9">
        <v>13</v>
      </c>
      <c r="F797" s="3">
        <v>559</v>
      </c>
      <c r="G797" t="s">
        <v>460</v>
      </c>
      <c r="H797" t="str">
        <f t="shared" si="24"/>
        <v>A2</v>
      </c>
      <c r="I797" t="s">
        <v>143</v>
      </c>
      <c r="J797" s="32">
        <f t="shared" si="23"/>
        <v>8</v>
      </c>
      <c r="K797" s="32">
        <f>IF(PUMPING[[#This Row],[MONTH]]&gt;3,YEAR(PUMPING[[#This Row],[DATE]]),YEAR(PUMPING[[#This Row],[DATE]])-1)</f>
        <v>2015</v>
      </c>
      <c r="L797" s="32" t="str">
        <f>IF(PUMPING[[#This Row],[MONTH]]&lt;4,"Q4",IF(PUMPING[[#This Row],[MONTH]]&lt;7,"Q1",IF(PUMPING[[#This Row],[MONTH]]&lt;10,"Q2",IF(PUMPING[[#This Row],[MONTH]]&lt;13,"Q3","Q4"))))</f>
        <v>Q2</v>
      </c>
      <c r="M797" s="32" t="str">
        <f>IF(PUMPING[[#This Row],[PRODUCT]]="I/F","I/F",IF(LEFT(PUMPING[[#This Row],[BATCH]],2)="MR","MR",IF(LEFT(PUMPING[[#This Row],[BATCH]],2)="PR","PR",IF(LEFT(PUMPING[[#This Row],[BATCH]],2)="DT","DT","Others"))))</f>
        <v>MR</v>
      </c>
    </row>
    <row r="798" spans="1:13" ht="21" x14ac:dyDescent="0.25">
      <c r="A798">
        <v>2</v>
      </c>
      <c r="B798" s="1">
        <v>42229</v>
      </c>
      <c r="C798" t="s">
        <v>6</v>
      </c>
      <c r="D798" s="11" t="s">
        <v>497</v>
      </c>
      <c r="E798" s="9">
        <v>13</v>
      </c>
      <c r="F798" s="3">
        <v>876</v>
      </c>
      <c r="G798" t="s">
        <v>460</v>
      </c>
      <c r="H798" t="str">
        <f t="shared" si="24"/>
        <v>A2</v>
      </c>
      <c r="I798" t="s">
        <v>143</v>
      </c>
      <c r="J798" s="32">
        <f t="shared" si="23"/>
        <v>8</v>
      </c>
      <c r="K798" s="32">
        <f>IF(PUMPING[[#This Row],[MONTH]]&gt;3,YEAR(PUMPING[[#This Row],[DATE]]),YEAR(PUMPING[[#This Row],[DATE]])-1)</f>
        <v>2015</v>
      </c>
      <c r="L798" s="32" t="str">
        <f>IF(PUMPING[[#This Row],[MONTH]]&lt;4,"Q4",IF(PUMPING[[#This Row],[MONTH]]&lt;7,"Q1",IF(PUMPING[[#This Row],[MONTH]]&lt;10,"Q2",IF(PUMPING[[#This Row],[MONTH]]&lt;13,"Q3","Q4"))))</f>
        <v>Q2</v>
      </c>
      <c r="M798" s="32" t="str">
        <f>IF(PUMPING[[#This Row],[PRODUCT]]="I/F","I/F",IF(LEFT(PUMPING[[#This Row],[BATCH]],2)="MR","MR",IF(LEFT(PUMPING[[#This Row],[BATCH]],2)="PR","PR",IF(LEFT(PUMPING[[#This Row],[BATCH]],2)="DT","DT","Others"))))</f>
        <v>MR</v>
      </c>
    </row>
    <row r="799" spans="1:13" ht="21" x14ac:dyDescent="0.25">
      <c r="A799">
        <v>3</v>
      </c>
      <c r="B799" s="1">
        <v>42229</v>
      </c>
      <c r="C799" t="s">
        <v>6</v>
      </c>
      <c r="D799" s="11" t="s">
        <v>498</v>
      </c>
      <c r="E799" s="9">
        <v>13</v>
      </c>
      <c r="F799" s="3">
        <v>3196</v>
      </c>
      <c r="G799" t="s">
        <v>460</v>
      </c>
      <c r="H799" t="str">
        <f t="shared" si="24"/>
        <v>A2</v>
      </c>
      <c r="I799" t="s">
        <v>143</v>
      </c>
      <c r="J799" s="32">
        <f t="shared" si="23"/>
        <v>8</v>
      </c>
      <c r="K799" s="32">
        <f>IF(PUMPING[[#This Row],[MONTH]]&gt;3,YEAR(PUMPING[[#This Row],[DATE]]),YEAR(PUMPING[[#This Row],[DATE]])-1)</f>
        <v>2015</v>
      </c>
      <c r="L799" s="32" t="str">
        <f>IF(PUMPING[[#This Row],[MONTH]]&lt;4,"Q4",IF(PUMPING[[#This Row],[MONTH]]&lt;7,"Q1",IF(PUMPING[[#This Row],[MONTH]]&lt;10,"Q2",IF(PUMPING[[#This Row],[MONTH]]&lt;13,"Q3","Q4"))))</f>
        <v>Q2</v>
      </c>
      <c r="M799" s="32" t="str">
        <f>IF(PUMPING[[#This Row],[PRODUCT]]="I/F","I/F",IF(LEFT(PUMPING[[#This Row],[BATCH]],2)="MR","MR",IF(LEFT(PUMPING[[#This Row],[BATCH]],2)="PR","PR",IF(LEFT(PUMPING[[#This Row],[BATCH]],2)="DT","DT","Others"))))</f>
        <v>MR</v>
      </c>
    </row>
    <row r="800" spans="1:13" ht="21" x14ac:dyDescent="0.25">
      <c r="A800">
        <v>4</v>
      </c>
      <c r="B800" s="1">
        <v>42229</v>
      </c>
      <c r="C800" t="s">
        <v>6</v>
      </c>
      <c r="D800" s="11" t="s">
        <v>498</v>
      </c>
      <c r="E800" s="9">
        <v>10</v>
      </c>
      <c r="F800" s="3">
        <v>438</v>
      </c>
      <c r="G800" t="s">
        <v>460</v>
      </c>
      <c r="H800" t="str">
        <f t="shared" si="24"/>
        <v>A2</v>
      </c>
      <c r="I800" t="s">
        <v>143</v>
      </c>
      <c r="J800" s="32">
        <f t="shared" si="23"/>
        <v>8</v>
      </c>
      <c r="K800" s="32">
        <f>IF(PUMPING[[#This Row],[MONTH]]&gt;3,YEAR(PUMPING[[#This Row],[DATE]]),YEAR(PUMPING[[#This Row],[DATE]])-1)</f>
        <v>2015</v>
      </c>
      <c r="L800" s="32" t="str">
        <f>IF(PUMPING[[#This Row],[MONTH]]&lt;4,"Q4",IF(PUMPING[[#This Row],[MONTH]]&lt;7,"Q1",IF(PUMPING[[#This Row],[MONTH]]&lt;10,"Q2",IF(PUMPING[[#This Row],[MONTH]]&lt;13,"Q3","Q4"))))</f>
        <v>Q2</v>
      </c>
      <c r="M800" s="32" t="str">
        <f>IF(PUMPING[[#This Row],[PRODUCT]]="I/F","I/F",IF(LEFT(PUMPING[[#This Row],[BATCH]],2)="MR","MR",IF(LEFT(PUMPING[[#This Row],[BATCH]],2)="PR","PR",IF(LEFT(PUMPING[[#This Row],[BATCH]],2)="DT","DT","Others"))))</f>
        <v>MR</v>
      </c>
    </row>
    <row r="801" spans="1:13" ht="21" x14ac:dyDescent="0.25">
      <c r="A801">
        <v>1</v>
      </c>
      <c r="B801" s="1">
        <v>42230</v>
      </c>
      <c r="C801" t="s">
        <v>6</v>
      </c>
      <c r="D801" s="11" t="s">
        <v>498</v>
      </c>
      <c r="E801" s="9">
        <v>10</v>
      </c>
      <c r="F801" s="3">
        <v>1009</v>
      </c>
      <c r="G801" t="s">
        <v>460</v>
      </c>
      <c r="H801" t="str">
        <f t="shared" si="24"/>
        <v>A2</v>
      </c>
      <c r="I801" t="s">
        <v>143</v>
      </c>
      <c r="J801" s="32">
        <f t="shared" si="23"/>
        <v>8</v>
      </c>
      <c r="K801" s="32">
        <f>IF(PUMPING[[#This Row],[MONTH]]&gt;3,YEAR(PUMPING[[#This Row],[DATE]]),YEAR(PUMPING[[#This Row],[DATE]])-1)</f>
        <v>2015</v>
      </c>
      <c r="L801" s="32" t="str">
        <f>IF(PUMPING[[#This Row],[MONTH]]&lt;4,"Q4",IF(PUMPING[[#This Row],[MONTH]]&lt;7,"Q1",IF(PUMPING[[#This Row],[MONTH]]&lt;10,"Q2",IF(PUMPING[[#This Row],[MONTH]]&lt;13,"Q3","Q4"))))</f>
        <v>Q2</v>
      </c>
      <c r="M801" s="32" t="str">
        <f>IF(PUMPING[[#This Row],[PRODUCT]]="I/F","I/F",IF(LEFT(PUMPING[[#This Row],[BATCH]],2)="MR","MR",IF(LEFT(PUMPING[[#This Row],[BATCH]],2)="PR","PR",IF(LEFT(PUMPING[[#This Row],[BATCH]],2)="DT","DT","Others"))))</f>
        <v>MR</v>
      </c>
    </row>
    <row r="802" spans="1:13" ht="21" x14ac:dyDescent="0.25">
      <c r="A802">
        <v>2</v>
      </c>
      <c r="B802" s="1">
        <v>42230</v>
      </c>
      <c r="C802" t="s">
        <v>6</v>
      </c>
      <c r="D802" s="11" t="s">
        <v>499</v>
      </c>
      <c r="E802" s="9">
        <v>17</v>
      </c>
      <c r="F802" s="3">
        <v>24</v>
      </c>
      <c r="G802" t="s">
        <v>460</v>
      </c>
      <c r="H802" t="str">
        <f t="shared" si="24"/>
        <v>PC</v>
      </c>
      <c r="I802" t="s">
        <v>146</v>
      </c>
      <c r="J802" s="32">
        <f t="shared" si="23"/>
        <v>8</v>
      </c>
      <c r="K802" s="32">
        <f>IF(PUMPING[[#This Row],[MONTH]]&gt;3,YEAR(PUMPING[[#This Row],[DATE]]),YEAR(PUMPING[[#This Row],[DATE]])-1)</f>
        <v>2015</v>
      </c>
      <c r="L802" s="32" t="str">
        <f>IF(PUMPING[[#This Row],[MONTH]]&lt;4,"Q4",IF(PUMPING[[#This Row],[MONTH]]&lt;7,"Q1",IF(PUMPING[[#This Row],[MONTH]]&lt;10,"Q2",IF(PUMPING[[#This Row],[MONTH]]&lt;13,"Q3","Q4"))))</f>
        <v>Q2</v>
      </c>
      <c r="M802" s="32" t="str">
        <f>IF(PUMPING[[#This Row],[PRODUCT]]="I/F","I/F",IF(LEFT(PUMPING[[#This Row],[BATCH]],2)="MR","MR",IF(LEFT(PUMPING[[#This Row],[BATCH]],2)="PR","PR",IF(LEFT(PUMPING[[#This Row],[BATCH]],2)="DT","DT","Others"))))</f>
        <v>MR</v>
      </c>
    </row>
    <row r="803" spans="1:13" ht="21" x14ac:dyDescent="0.25">
      <c r="A803">
        <v>3</v>
      </c>
      <c r="B803" s="1">
        <v>42230</v>
      </c>
      <c r="C803" t="s">
        <v>6</v>
      </c>
      <c r="D803" s="13" t="s">
        <v>500</v>
      </c>
      <c r="E803" s="9" t="s">
        <v>41</v>
      </c>
      <c r="F803" s="3">
        <v>20</v>
      </c>
      <c r="G803" t="s">
        <v>460</v>
      </c>
      <c r="H803" t="str">
        <f t="shared" si="24"/>
        <v>NE</v>
      </c>
      <c r="I803" t="s">
        <v>149</v>
      </c>
      <c r="J803" s="32">
        <f t="shared" si="23"/>
        <v>8</v>
      </c>
      <c r="K803" s="32">
        <f>IF(PUMPING[[#This Row],[MONTH]]&gt;3,YEAR(PUMPING[[#This Row],[DATE]]),YEAR(PUMPING[[#This Row],[DATE]])-1)</f>
        <v>2015</v>
      </c>
      <c r="L803" s="32" t="str">
        <f>IF(PUMPING[[#This Row],[MONTH]]&lt;4,"Q4",IF(PUMPING[[#This Row],[MONTH]]&lt;7,"Q1",IF(PUMPING[[#This Row],[MONTH]]&lt;10,"Q2",IF(PUMPING[[#This Row],[MONTH]]&lt;13,"Q3","Q4"))))</f>
        <v>Q2</v>
      </c>
      <c r="M803" s="32" t="str">
        <f>IF(PUMPING[[#This Row],[PRODUCT]]="I/F","I/F",IF(LEFT(PUMPING[[#This Row],[BATCH]],2)="MR","MR",IF(LEFT(PUMPING[[#This Row],[BATCH]],2)="PR","PR",IF(LEFT(PUMPING[[#This Row],[BATCH]],2)="DT","DT","Others"))))</f>
        <v>Others</v>
      </c>
    </row>
    <row r="804" spans="1:13" ht="21" x14ac:dyDescent="0.25">
      <c r="A804">
        <v>4</v>
      </c>
      <c r="B804" s="1">
        <v>42230</v>
      </c>
      <c r="C804" t="s">
        <v>6</v>
      </c>
      <c r="D804" s="11" t="s">
        <v>501</v>
      </c>
      <c r="E804" s="9">
        <v>1</v>
      </c>
      <c r="F804" s="3">
        <v>2359</v>
      </c>
      <c r="G804" t="s">
        <v>460</v>
      </c>
      <c r="H804" t="str">
        <f t="shared" si="24"/>
        <v>4H</v>
      </c>
      <c r="I804" t="s">
        <v>1530</v>
      </c>
      <c r="J804" s="32">
        <f t="shared" si="23"/>
        <v>8</v>
      </c>
      <c r="K804" s="32">
        <f>IF(PUMPING[[#This Row],[MONTH]]&gt;3,YEAR(PUMPING[[#This Row],[DATE]]),YEAR(PUMPING[[#This Row],[DATE]])-1)</f>
        <v>2015</v>
      </c>
      <c r="L804" s="32" t="str">
        <f>IF(PUMPING[[#This Row],[MONTH]]&lt;4,"Q4",IF(PUMPING[[#This Row],[MONTH]]&lt;7,"Q1",IF(PUMPING[[#This Row],[MONTH]]&lt;10,"Q2",IF(PUMPING[[#This Row],[MONTH]]&lt;13,"Q3","Q4"))))</f>
        <v>Q2</v>
      </c>
      <c r="M804" s="32" t="str">
        <f>IF(PUMPING[[#This Row],[PRODUCT]]="I/F","I/F",IF(LEFT(PUMPING[[#This Row],[BATCH]],2)="MR","MR",IF(LEFT(PUMPING[[#This Row],[BATCH]],2)="PR","PR",IF(LEFT(PUMPING[[#This Row],[BATCH]],2)="DT","DT","Others"))))</f>
        <v>MR</v>
      </c>
    </row>
    <row r="805" spans="1:13" ht="21" x14ac:dyDescent="0.25">
      <c r="A805">
        <v>1</v>
      </c>
      <c r="B805" s="1">
        <v>42230</v>
      </c>
      <c r="C805" t="s">
        <v>463</v>
      </c>
      <c r="D805" s="5" t="s">
        <v>502</v>
      </c>
      <c r="E805" s="4" t="s">
        <v>113</v>
      </c>
      <c r="F805" s="3">
        <v>20</v>
      </c>
      <c r="G805" t="s">
        <v>466</v>
      </c>
      <c r="H805" t="str">
        <f t="shared" si="24"/>
        <v>NE</v>
      </c>
      <c r="I805" t="s">
        <v>149</v>
      </c>
      <c r="J805" s="32">
        <f t="shared" si="23"/>
        <v>8</v>
      </c>
      <c r="K805" s="32">
        <f>IF(PUMPING[[#This Row],[MONTH]]&gt;3,YEAR(PUMPING[[#This Row],[DATE]]),YEAR(PUMPING[[#This Row],[DATE]])-1)</f>
        <v>2015</v>
      </c>
      <c r="L805" s="32" t="str">
        <f>IF(PUMPING[[#This Row],[MONTH]]&lt;4,"Q4",IF(PUMPING[[#This Row],[MONTH]]&lt;7,"Q1",IF(PUMPING[[#This Row],[MONTH]]&lt;10,"Q2",IF(PUMPING[[#This Row],[MONTH]]&lt;13,"Q3","Q4"))))</f>
        <v>Q2</v>
      </c>
      <c r="M805" s="32" t="str">
        <f>IF(PUMPING[[#This Row],[PRODUCT]]="I/F","I/F",IF(LEFT(PUMPING[[#This Row],[BATCH]],2)="MR","MR",IF(LEFT(PUMPING[[#This Row],[BATCH]],2)="PR","PR",IF(LEFT(PUMPING[[#This Row],[BATCH]],2)="DT","DT","Others"))))</f>
        <v>Others</v>
      </c>
    </row>
    <row r="806" spans="1:13" ht="21" x14ac:dyDescent="0.25">
      <c r="A806">
        <v>1</v>
      </c>
      <c r="B806" s="1">
        <v>42231</v>
      </c>
      <c r="C806" t="s">
        <v>6</v>
      </c>
      <c r="D806" s="11" t="s">
        <v>501</v>
      </c>
      <c r="E806" s="9">
        <v>1</v>
      </c>
      <c r="F806" s="3">
        <v>842</v>
      </c>
      <c r="G806" t="s">
        <v>460</v>
      </c>
      <c r="H806" t="str">
        <f t="shared" si="24"/>
        <v>4H</v>
      </c>
      <c r="I806" t="s">
        <v>1530</v>
      </c>
      <c r="J806" s="32">
        <f t="shared" si="23"/>
        <v>8</v>
      </c>
      <c r="K806" s="32">
        <f>IF(PUMPING[[#This Row],[MONTH]]&gt;3,YEAR(PUMPING[[#This Row],[DATE]]),YEAR(PUMPING[[#This Row],[DATE]])-1)</f>
        <v>2015</v>
      </c>
      <c r="L806" s="32" t="str">
        <f>IF(PUMPING[[#This Row],[MONTH]]&lt;4,"Q4",IF(PUMPING[[#This Row],[MONTH]]&lt;7,"Q1",IF(PUMPING[[#This Row],[MONTH]]&lt;10,"Q2",IF(PUMPING[[#This Row],[MONTH]]&lt;13,"Q3","Q4"))))</f>
        <v>Q2</v>
      </c>
      <c r="M806" s="32" t="str">
        <f>IF(PUMPING[[#This Row],[PRODUCT]]="I/F","I/F",IF(LEFT(PUMPING[[#This Row],[BATCH]],2)="MR","MR",IF(LEFT(PUMPING[[#This Row],[BATCH]],2)="PR","PR",IF(LEFT(PUMPING[[#This Row],[BATCH]],2)="DT","DT","Others"))))</f>
        <v>MR</v>
      </c>
    </row>
    <row r="807" spans="1:13" ht="21" x14ac:dyDescent="0.25">
      <c r="A807">
        <v>2</v>
      </c>
      <c r="B807" s="1">
        <v>42231</v>
      </c>
      <c r="C807" t="s">
        <v>6</v>
      </c>
      <c r="D807" s="11" t="s">
        <v>503</v>
      </c>
      <c r="E807" s="9">
        <v>1</v>
      </c>
      <c r="F807" s="3">
        <v>893</v>
      </c>
      <c r="G807" t="s">
        <v>460</v>
      </c>
      <c r="H807" t="str">
        <f t="shared" si="24"/>
        <v>4H</v>
      </c>
      <c r="I807" t="s">
        <v>1530</v>
      </c>
      <c r="J807" s="32">
        <f t="shared" si="23"/>
        <v>8</v>
      </c>
      <c r="K807" s="32">
        <f>IF(PUMPING[[#This Row],[MONTH]]&gt;3,YEAR(PUMPING[[#This Row],[DATE]]),YEAR(PUMPING[[#This Row],[DATE]])-1)</f>
        <v>2015</v>
      </c>
      <c r="L807" s="32" t="str">
        <f>IF(PUMPING[[#This Row],[MONTH]]&lt;4,"Q4",IF(PUMPING[[#This Row],[MONTH]]&lt;7,"Q1",IF(PUMPING[[#This Row],[MONTH]]&lt;10,"Q2",IF(PUMPING[[#This Row],[MONTH]]&lt;13,"Q3","Q4"))))</f>
        <v>Q2</v>
      </c>
      <c r="M807" s="32" t="str">
        <f>IF(PUMPING[[#This Row],[PRODUCT]]="I/F","I/F",IF(LEFT(PUMPING[[#This Row],[BATCH]],2)="MR","MR",IF(LEFT(PUMPING[[#This Row],[BATCH]],2)="PR","PR",IF(LEFT(PUMPING[[#This Row],[BATCH]],2)="DT","DT","Others"))))</f>
        <v>MR</v>
      </c>
    </row>
    <row r="808" spans="1:13" ht="21" x14ac:dyDescent="0.25">
      <c r="A808">
        <v>1</v>
      </c>
      <c r="B808" s="1">
        <v>42232</v>
      </c>
      <c r="C808" t="s">
        <v>6</v>
      </c>
      <c r="D808" s="11" t="s">
        <v>503</v>
      </c>
      <c r="E808" s="9">
        <v>1</v>
      </c>
      <c r="F808" s="3">
        <v>303</v>
      </c>
      <c r="G808" t="s">
        <v>460</v>
      </c>
      <c r="H808" t="str">
        <f t="shared" si="24"/>
        <v>4H</v>
      </c>
      <c r="I808" t="s">
        <v>1530</v>
      </c>
      <c r="J808" s="32">
        <f t="shared" si="23"/>
        <v>8</v>
      </c>
      <c r="K808" s="32">
        <f>IF(PUMPING[[#This Row],[MONTH]]&gt;3,YEAR(PUMPING[[#This Row],[DATE]]),YEAR(PUMPING[[#This Row],[DATE]])-1)</f>
        <v>2015</v>
      </c>
      <c r="L808" s="32" t="str">
        <f>IF(PUMPING[[#This Row],[MONTH]]&lt;4,"Q4",IF(PUMPING[[#This Row],[MONTH]]&lt;7,"Q1",IF(PUMPING[[#This Row],[MONTH]]&lt;10,"Q2",IF(PUMPING[[#This Row],[MONTH]]&lt;13,"Q3","Q4"))))</f>
        <v>Q2</v>
      </c>
      <c r="M808" s="32" t="str">
        <f>IF(PUMPING[[#This Row],[PRODUCT]]="I/F","I/F",IF(LEFT(PUMPING[[#This Row],[BATCH]],2)="MR","MR",IF(LEFT(PUMPING[[#This Row],[BATCH]],2)="PR","PR",IF(LEFT(PUMPING[[#This Row],[BATCH]],2)="DT","DT","Others"))))</f>
        <v>MR</v>
      </c>
    </row>
    <row r="809" spans="1:13" ht="21" x14ac:dyDescent="0.25">
      <c r="A809">
        <v>2</v>
      </c>
      <c r="B809" s="1">
        <v>42232</v>
      </c>
      <c r="C809" t="s">
        <v>6</v>
      </c>
      <c r="D809" s="11" t="s">
        <v>504</v>
      </c>
      <c r="E809" s="9">
        <v>1</v>
      </c>
      <c r="F809" s="3">
        <v>166</v>
      </c>
      <c r="G809" t="s">
        <v>460</v>
      </c>
      <c r="H809" t="str">
        <f t="shared" si="24"/>
        <v>PC</v>
      </c>
      <c r="I809" t="s">
        <v>146</v>
      </c>
      <c r="J809" s="32">
        <f t="shared" si="23"/>
        <v>8</v>
      </c>
      <c r="K809" s="32">
        <f>IF(PUMPING[[#This Row],[MONTH]]&gt;3,YEAR(PUMPING[[#This Row],[DATE]]),YEAR(PUMPING[[#This Row],[DATE]])-1)</f>
        <v>2015</v>
      </c>
      <c r="L809" s="32" t="str">
        <f>IF(PUMPING[[#This Row],[MONTH]]&lt;4,"Q4",IF(PUMPING[[#This Row],[MONTH]]&lt;7,"Q1",IF(PUMPING[[#This Row],[MONTH]]&lt;10,"Q2",IF(PUMPING[[#This Row],[MONTH]]&lt;13,"Q3","Q4"))))</f>
        <v>Q2</v>
      </c>
      <c r="M809" s="32" t="str">
        <f>IF(PUMPING[[#This Row],[PRODUCT]]="I/F","I/F",IF(LEFT(PUMPING[[#This Row],[BATCH]],2)="MR","MR",IF(LEFT(PUMPING[[#This Row],[BATCH]],2)="PR","PR",IF(LEFT(PUMPING[[#This Row],[BATCH]],2)="DT","DT","Others"))))</f>
        <v>MR</v>
      </c>
    </row>
    <row r="810" spans="1:13" ht="21" x14ac:dyDescent="0.25">
      <c r="A810">
        <v>3</v>
      </c>
      <c r="B810" s="1">
        <v>42232</v>
      </c>
      <c r="C810" t="s">
        <v>6</v>
      </c>
      <c r="D810" s="14" t="s">
        <v>505</v>
      </c>
      <c r="E810" s="9">
        <v>12</v>
      </c>
      <c r="F810" s="3">
        <v>5922</v>
      </c>
      <c r="G810" t="s">
        <v>460</v>
      </c>
      <c r="H810" t="str">
        <f t="shared" si="24"/>
        <v>4M</v>
      </c>
      <c r="I810" t="s">
        <v>1532</v>
      </c>
      <c r="J810" s="32">
        <f t="shared" si="23"/>
        <v>8</v>
      </c>
      <c r="K810" s="32">
        <f>IF(PUMPING[[#This Row],[MONTH]]&gt;3,YEAR(PUMPING[[#This Row],[DATE]]),YEAR(PUMPING[[#This Row],[DATE]])-1)</f>
        <v>2015</v>
      </c>
      <c r="L810" s="32" t="str">
        <f>IF(PUMPING[[#This Row],[MONTH]]&lt;4,"Q4",IF(PUMPING[[#This Row],[MONTH]]&lt;7,"Q1",IF(PUMPING[[#This Row],[MONTH]]&lt;10,"Q2",IF(PUMPING[[#This Row],[MONTH]]&lt;13,"Q3","Q4"))))</f>
        <v>Q2</v>
      </c>
      <c r="M810" s="32" t="str">
        <f>IF(PUMPING[[#This Row],[PRODUCT]]="I/F","I/F",IF(LEFT(PUMPING[[#This Row],[BATCH]],2)="MR","MR",IF(LEFT(PUMPING[[#This Row],[BATCH]],2)="PR","PR",IF(LEFT(PUMPING[[#This Row],[BATCH]],2)="DT","DT","Others"))))</f>
        <v>MR</v>
      </c>
    </row>
    <row r="811" spans="1:13" ht="21" x14ac:dyDescent="0.25">
      <c r="A811">
        <v>4</v>
      </c>
      <c r="B811" s="1">
        <v>42232</v>
      </c>
      <c r="C811" t="s">
        <v>6</v>
      </c>
      <c r="D811" s="14" t="s">
        <v>505</v>
      </c>
      <c r="E811" s="9">
        <v>4</v>
      </c>
      <c r="F811" s="3">
        <v>1457</v>
      </c>
      <c r="G811" t="s">
        <v>460</v>
      </c>
      <c r="H811" t="str">
        <f t="shared" si="24"/>
        <v>4M</v>
      </c>
      <c r="I811" t="s">
        <v>1532</v>
      </c>
      <c r="J811" s="32">
        <f t="shared" si="23"/>
        <v>8</v>
      </c>
      <c r="K811" s="32">
        <f>IF(PUMPING[[#This Row],[MONTH]]&gt;3,YEAR(PUMPING[[#This Row],[DATE]]),YEAR(PUMPING[[#This Row],[DATE]])-1)</f>
        <v>2015</v>
      </c>
      <c r="L811" s="32" t="str">
        <f>IF(PUMPING[[#This Row],[MONTH]]&lt;4,"Q4",IF(PUMPING[[#This Row],[MONTH]]&lt;7,"Q1",IF(PUMPING[[#This Row],[MONTH]]&lt;10,"Q2",IF(PUMPING[[#This Row],[MONTH]]&lt;13,"Q3","Q4"))))</f>
        <v>Q2</v>
      </c>
      <c r="M811" s="32" t="str">
        <f>IF(PUMPING[[#This Row],[PRODUCT]]="I/F","I/F",IF(LEFT(PUMPING[[#This Row],[BATCH]],2)="MR","MR",IF(LEFT(PUMPING[[#This Row],[BATCH]],2)="PR","PR",IF(LEFT(PUMPING[[#This Row],[BATCH]],2)="DT","DT","Others"))))</f>
        <v>MR</v>
      </c>
    </row>
    <row r="812" spans="1:13" ht="21" x14ac:dyDescent="0.25">
      <c r="A812">
        <v>5</v>
      </c>
      <c r="B812" s="1">
        <v>42232</v>
      </c>
      <c r="C812" t="s">
        <v>6</v>
      </c>
      <c r="D812" s="14" t="s">
        <v>506</v>
      </c>
      <c r="E812" s="9">
        <v>4</v>
      </c>
      <c r="F812" s="3">
        <v>946</v>
      </c>
      <c r="G812" t="s">
        <v>460</v>
      </c>
      <c r="H812" t="str">
        <f t="shared" si="24"/>
        <v>4M</v>
      </c>
      <c r="I812" t="s">
        <v>1532</v>
      </c>
      <c r="J812" s="32">
        <f t="shared" ref="J812:J875" si="25">MONTH(B812)</f>
        <v>8</v>
      </c>
      <c r="K812" s="32">
        <f>IF(PUMPING[[#This Row],[MONTH]]&gt;3,YEAR(PUMPING[[#This Row],[DATE]]),YEAR(PUMPING[[#This Row],[DATE]])-1)</f>
        <v>2015</v>
      </c>
      <c r="L812" s="32" t="str">
        <f>IF(PUMPING[[#This Row],[MONTH]]&lt;4,"Q4",IF(PUMPING[[#This Row],[MONTH]]&lt;7,"Q1",IF(PUMPING[[#This Row],[MONTH]]&lt;10,"Q2",IF(PUMPING[[#This Row],[MONTH]]&lt;13,"Q3","Q4"))))</f>
        <v>Q2</v>
      </c>
      <c r="M812" s="32" t="str">
        <f>IF(PUMPING[[#This Row],[PRODUCT]]="I/F","I/F",IF(LEFT(PUMPING[[#This Row],[BATCH]],2)="MR","MR",IF(LEFT(PUMPING[[#This Row],[BATCH]],2)="PR","PR",IF(LEFT(PUMPING[[#This Row],[BATCH]],2)="DT","DT","Others"))))</f>
        <v>MR</v>
      </c>
    </row>
    <row r="813" spans="1:13" ht="21" x14ac:dyDescent="0.25">
      <c r="A813">
        <v>1</v>
      </c>
      <c r="B813" s="1">
        <v>42232</v>
      </c>
      <c r="C813" t="s">
        <v>463</v>
      </c>
      <c r="D813" s="15" t="s">
        <v>507</v>
      </c>
      <c r="E813" s="4" t="s">
        <v>239</v>
      </c>
      <c r="F813" s="3">
        <v>50</v>
      </c>
      <c r="G813" t="s">
        <v>466</v>
      </c>
      <c r="H813" t="str">
        <f t="shared" si="24"/>
        <v>F4</v>
      </c>
      <c r="I813" t="s">
        <v>204</v>
      </c>
      <c r="J813" s="32">
        <f t="shared" si="25"/>
        <v>8</v>
      </c>
      <c r="K813" s="32">
        <f>IF(PUMPING[[#This Row],[MONTH]]&gt;3,YEAR(PUMPING[[#This Row],[DATE]]),YEAR(PUMPING[[#This Row],[DATE]])-1)</f>
        <v>2015</v>
      </c>
      <c r="L813" s="32" t="str">
        <f>IF(PUMPING[[#This Row],[MONTH]]&lt;4,"Q4",IF(PUMPING[[#This Row],[MONTH]]&lt;7,"Q1",IF(PUMPING[[#This Row],[MONTH]]&lt;10,"Q2",IF(PUMPING[[#This Row],[MONTH]]&lt;13,"Q3","Q4"))))</f>
        <v>Q2</v>
      </c>
      <c r="M813" s="32" t="str">
        <f>IF(PUMPING[[#This Row],[PRODUCT]]="I/F","I/F",IF(LEFT(PUMPING[[#This Row],[BATCH]],2)="MR","MR",IF(LEFT(PUMPING[[#This Row],[BATCH]],2)="PR","PR",IF(LEFT(PUMPING[[#This Row],[BATCH]],2)="DT","DT","Others"))))</f>
        <v>I/F</v>
      </c>
    </row>
    <row r="814" spans="1:13" ht="21" x14ac:dyDescent="0.25">
      <c r="A814">
        <v>1</v>
      </c>
      <c r="B814" s="1">
        <v>42233</v>
      </c>
      <c r="C814" t="s">
        <v>6</v>
      </c>
      <c r="D814" s="11" t="s">
        <v>506</v>
      </c>
      <c r="E814" s="9">
        <v>4</v>
      </c>
      <c r="F814" s="3">
        <v>4618</v>
      </c>
      <c r="G814" t="s">
        <v>460</v>
      </c>
      <c r="H814" t="str">
        <f t="shared" si="24"/>
        <v>4M</v>
      </c>
      <c r="I814" t="s">
        <v>1532</v>
      </c>
      <c r="J814" s="32">
        <f t="shared" si="25"/>
        <v>8</v>
      </c>
      <c r="K814" s="32">
        <f>IF(PUMPING[[#This Row],[MONTH]]&gt;3,YEAR(PUMPING[[#This Row],[DATE]]),YEAR(PUMPING[[#This Row],[DATE]])-1)</f>
        <v>2015</v>
      </c>
      <c r="L814" s="32" t="str">
        <f>IF(PUMPING[[#This Row],[MONTH]]&lt;4,"Q4",IF(PUMPING[[#This Row],[MONTH]]&lt;7,"Q1",IF(PUMPING[[#This Row],[MONTH]]&lt;10,"Q2",IF(PUMPING[[#This Row],[MONTH]]&lt;13,"Q3","Q4"))))</f>
        <v>Q2</v>
      </c>
      <c r="M814" s="32" t="str">
        <f>IF(PUMPING[[#This Row],[PRODUCT]]="I/F","I/F",IF(LEFT(PUMPING[[#This Row],[BATCH]],2)="MR","MR",IF(LEFT(PUMPING[[#This Row],[BATCH]],2)="PR","PR",IF(LEFT(PUMPING[[#This Row],[BATCH]],2)="DT","DT","Others"))))</f>
        <v>MR</v>
      </c>
    </row>
    <row r="815" spans="1:13" ht="21" x14ac:dyDescent="0.25">
      <c r="A815">
        <v>2</v>
      </c>
      <c r="B815" s="1">
        <v>42233</v>
      </c>
      <c r="C815" t="s">
        <v>6</v>
      </c>
      <c r="D815" s="14" t="s">
        <v>508</v>
      </c>
      <c r="E815" s="9" t="s">
        <v>41</v>
      </c>
      <c r="F815" s="3">
        <v>60</v>
      </c>
      <c r="G815" t="s">
        <v>460</v>
      </c>
      <c r="H815" t="str">
        <f t="shared" si="24"/>
        <v>4M</v>
      </c>
      <c r="I815" t="s">
        <v>1532</v>
      </c>
      <c r="J815" s="32">
        <f t="shared" si="25"/>
        <v>8</v>
      </c>
      <c r="K815" s="32">
        <f>IF(PUMPING[[#This Row],[MONTH]]&gt;3,YEAR(PUMPING[[#This Row],[DATE]]),YEAR(PUMPING[[#This Row],[DATE]])-1)</f>
        <v>2015</v>
      </c>
      <c r="L815" s="32" t="str">
        <f>IF(PUMPING[[#This Row],[MONTH]]&lt;4,"Q4",IF(PUMPING[[#This Row],[MONTH]]&lt;7,"Q1",IF(PUMPING[[#This Row],[MONTH]]&lt;10,"Q2",IF(PUMPING[[#This Row],[MONTH]]&lt;13,"Q3","Q4"))))</f>
        <v>Q2</v>
      </c>
      <c r="M815" s="32" t="str">
        <f>IF(PUMPING[[#This Row],[PRODUCT]]="I/F","I/F",IF(LEFT(PUMPING[[#This Row],[BATCH]],2)="MR","MR",IF(LEFT(PUMPING[[#This Row],[BATCH]],2)="PR","PR",IF(LEFT(PUMPING[[#This Row],[BATCH]],2)="DT","DT","Others"))))</f>
        <v>MR</v>
      </c>
    </row>
    <row r="816" spans="1:13" ht="21" x14ac:dyDescent="0.25">
      <c r="A816">
        <v>3</v>
      </c>
      <c r="B816" s="1">
        <v>42233</v>
      </c>
      <c r="C816" t="s">
        <v>6</v>
      </c>
      <c r="D816" s="14" t="s">
        <v>509</v>
      </c>
      <c r="E816" s="9">
        <v>17</v>
      </c>
      <c r="F816" s="3">
        <v>168</v>
      </c>
      <c r="G816" t="s">
        <v>460</v>
      </c>
      <c r="H816" t="str">
        <f t="shared" si="24"/>
        <v>PC</v>
      </c>
      <c r="I816" t="s">
        <v>146</v>
      </c>
      <c r="J816" s="32">
        <f t="shared" si="25"/>
        <v>8</v>
      </c>
      <c r="K816" s="32">
        <f>IF(PUMPING[[#This Row],[MONTH]]&gt;3,YEAR(PUMPING[[#This Row],[DATE]]),YEAR(PUMPING[[#This Row],[DATE]])-1)</f>
        <v>2015</v>
      </c>
      <c r="L816" s="32" t="str">
        <f>IF(PUMPING[[#This Row],[MONTH]]&lt;4,"Q4",IF(PUMPING[[#This Row],[MONTH]]&lt;7,"Q1",IF(PUMPING[[#This Row],[MONTH]]&lt;10,"Q2",IF(PUMPING[[#This Row],[MONTH]]&lt;13,"Q3","Q4"))))</f>
        <v>Q2</v>
      </c>
      <c r="M816" s="32" t="str">
        <f>IF(PUMPING[[#This Row],[PRODUCT]]="I/F","I/F",IF(LEFT(PUMPING[[#This Row],[BATCH]],2)="MR","MR",IF(LEFT(PUMPING[[#This Row],[BATCH]],2)="PR","PR",IF(LEFT(PUMPING[[#This Row],[BATCH]],2)="DT","DT","Others"))))</f>
        <v>MR</v>
      </c>
    </row>
    <row r="817" spans="1:13" ht="21" x14ac:dyDescent="0.25">
      <c r="A817">
        <v>4</v>
      </c>
      <c r="B817" s="1">
        <v>42233</v>
      </c>
      <c r="C817" t="s">
        <v>6</v>
      </c>
      <c r="D817" s="14" t="s">
        <v>510</v>
      </c>
      <c r="E817" s="9">
        <v>2</v>
      </c>
      <c r="F817" s="3">
        <v>2885</v>
      </c>
      <c r="G817" t="s">
        <v>460</v>
      </c>
      <c r="H817" t="str">
        <f t="shared" si="24"/>
        <v>4H</v>
      </c>
      <c r="I817" t="s">
        <v>1530</v>
      </c>
      <c r="J817" s="32">
        <f t="shared" si="25"/>
        <v>8</v>
      </c>
      <c r="K817" s="32">
        <f>IF(PUMPING[[#This Row],[MONTH]]&gt;3,YEAR(PUMPING[[#This Row],[DATE]]),YEAR(PUMPING[[#This Row],[DATE]])-1)</f>
        <v>2015</v>
      </c>
      <c r="L817" s="32" t="str">
        <f>IF(PUMPING[[#This Row],[MONTH]]&lt;4,"Q4",IF(PUMPING[[#This Row],[MONTH]]&lt;7,"Q1",IF(PUMPING[[#This Row],[MONTH]]&lt;10,"Q2",IF(PUMPING[[#This Row],[MONTH]]&lt;13,"Q3","Q4"))))</f>
        <v>Q2</v>
      </c>
      <c r="M817" s="32" t="str">
        <f>IF(PUMPING[[#This Row],[PRODUCT]]="I/F","I/F",IF(LEFT(PUMPING[[#This Row],[BATCH]],2)="MR","MR",IF(LEFT(PUMPING[[#This Row],[BATCH]],2)="PR","PR",IF(LEFT(PUMPING[[#This Row],[BATCH]],2)="DT","DT","Others"))))</f>
        <v>MR</v>
      </c>
    </row>
    <row r="818" spans="1:13" ht="21" x14ac:dyDescent="0.25">
      <c r="A818">
        <v>1</v>
      </c>
      <c r="B818" s="1">
        <v>42233</v>
      </c>
      <c r="C818" t="s">
        <v>463</v>
      </c>
      <c r="D818" s="14" t="s">
        <v>508</v>
      </c>
      <c r="E818" s="4" t="s">
        <v>239</v>
      </c>
      <c r="F818" s="3">
        <v>60</v>
      </c>
      <c r="G818" t="s">
        <v>466</v>
      </c>
      <c r="H818" t="str">
        <f t="shared" si="24"/>
        <v>4M</v>
      </c>
      <c r="I818" t="s">
        <v>1532</v>
      </c>
      <c r="J818" s="32">
        <f t="shared" si="25"/>
        <v>8</v>
      </c>
      <c r="K818" s="32">
        <f>IF(PUMPING[[#This Row],[MONTH]]&gt;3,YEAR(PUMPING[[#This Row],[DATE]]),YEAR(PUMPING[[#This Row],[DATE]])-1)</f>
        <v>2015</v>
      </c>
      <c r="L818" s="32" t="str">
        <f>IF(PUMPING[[#This Row],[MONTH]]&lt;4,"Q4",IF(PUMPING[[#This Row],[MONTH]]&lt;7,"Q1",IF(PUMPING[[#This Row],[MONTH]]&lt;10,"Q2",IF(PUMPING[[#This Row],[MONTH]]&lt;13,"Q3","Q4"))))</f>
        <v>Q2</v>
      </c>
      <c r="M818" s="32" t="str">
        <f>IF(PUMPING[[#This Row],[PRODUCT]]="I/F","I/F",IF(LEFT(PUMPING[[#This Row],[BATCH]],2)="MR","MR",IF(LEFT(PUMPING[[#This Row],[BATCH]],2)="PR","PR",IF(LEFT(PUMPING[[#This Row],[BATCH]],2)="DT","DT","Others"))))</f>
        <v>MR</v>
      </c>
    </row>
    <row r="819" spans="1:13" ht="21" x14ac:dyDescent="0.25">
      <c r="A819">
        <v>1</v>
      </c>
      <c r="B819" s="1">
        <v>42234</v>
      </c>
      <c r="C819" t="s">
        <v>6</v>
      </c>
      <c r="D819" s="11" t="s">
        <v>510</v>
      </c>
      <c r="E819" s="9">
        <v>2</v>
      </c>
      <c r="F819" s="3">
        <v>3889</v>
      </c>
      <c r="G819" t="s">
        <v>460</v>
      </c>
      <c r="H819" t="str">
        <f t="shared" si="24"/>
        <v>4H</v>
      </c>
      <c r="I819" t="s">
        <v>1530</v>
      </c>
      <c r="J819" s="32">
        <f t="shared" si="25"/>
        <v>8</v>
      </c>
      <c r="K819" s="32">
        <f>IF(PUMPING[[#This Row],[MONTH]]&gt;3,YEAR(PUMPING[[#This Row],[DATE]]),YEAR(PUMPING[[#This Row],[DATE]])-1)</f>
        <v>2015</v>
      </c>
      <c r="L819" s="32" t="str">
        <f>IF(PUMPING[[#This Row],[MONTH]]&lt;4,"Q4",IF(PUMPING[[#This Row],[MONTH]]&lt;7,"Q1",IF(PUMPING[[#This Row],[MONTH]]&lt;10,"Q2",IF(PUMPING[[#This Row],[MONTH]]&lt;13,"Q3","Q4"))))</f>
        <v>Q2</v>
      </c>
      <c r="M819" s="32" t="str">
        <f>IF(PUMPING[[#This Row],[PRODUCT]]="I/F","I/F",IF(LEFT(PUMPING[[#This Row],[BATCH]],2)="MR","MR",IF(LEFT(PUMPING[[#This Row],[BATCH]],2)="PR","PR",IF(LEFT(PUMPING[[#This Row],[BATCH]],2)="DT","DT","Others"))))</f>
        <v>MR</v>
      </c>
    </row>
    <row r="820" spans="1:13" ht="21" x14ac:dyDescent="0.25">
      <c r="A820">
        <v>2</v>
      </c>
      <c r="B820" s="1">
        <v>42234</v>
      </c>
      <c r="C820" t="s">
        <v>6</v>
      </c>
      <c r="D820" s="14" t="s">
        <v>511</v>
      </c>
      <c r="E820" s="9">
        <v>2</v>
      </c>
      <c r="F820" s="3">
        <v>3282</v>
      </c>
      <c r="G820" t="s">
        <v>460</v>
      </c>
      <c r="H820" t="str">
        <f t="shared" si="24"/>
        <v>4H</v>
      </c>
      <c r="I820" t="s">
        <v>1530</v>
      </c>
      <c r="J820" s="32">
        <f t="shared" si="25"/>
        <v>8</v>
      </c>
      <c r="K820" s="32">
        <f>IF(PUMPING[[#This Row],[MONTH]]&gt;3,YEAR(PUMPING[[#This Row],[DATE]]),YEAR(PUMPING[[#This Row],[DATE]])-1)</f>
        <v>2015</v>
      </c>
      <c r="L820" s="32" t="str">
        <f>IF(PUMPING[[#This Row],[MONTH]]&lt;4,"Q4",IF(PUMPING[[#This Row],[MONTH]]&lt;7,"Q1",IF(PUMPING[[#This Row],[MONTH]]&lt;10,"Q2",IF(PUMPING[[#This Row],[MONTH]]&lt;13,"Q3","Q4"))))</f>
        <v>Q2</v>
      </c>
      <c r="M820" s="32" t="str">
        <f>IF(PUMPING[[#This Row],[PRODUCT]]="I/F","I/F",IF(LEFT(PUMPING[[#This Row],[BATCH]],2)="MR","MR",IF(LEFT(PUMPING[[#This Row],[BATCH]],2)="PR","PR",IF(LEFT(PUMPING[[#This Row],[BATCH]],2)="DT","DT","Others"))))</f>
        <v>MR</v>
      </c>
    </row>
    <row r="821" spans="1:13" ht="21" x14ac:dyDescent="0.25">
      <c r="A821">
        <v>3</v>
      </c>
      <c r="B821" s="1">
        <v>42234</v>
      </c>
      <c r="C821" t="s">
        <v>6</v>
      </c>
      <c r="D821" s="14" t="s">
        <v>512</v>
      </c>
      <c r="E821" s="9">
        <v>17</v>
      </c>
      <c r="F821" s="3">
        <v>147</v>
      </c>
      <c r="G821" t="s">
        <v>460</v>
      </c>
      <c r="H821" t="str">
        <f t="shared" si="24"/>
        <v>PC</v>
      </c>
      <c r="I821" t="s">
        <v>146</v>
      </c>
      <c r="J821" s="32">
        <f t="shared" si="25"/>
        <v>8</v>
      </c>
      <c r="K821" s="32">
        <f>IF(PUMPING[[#This Row],[MONTH]]&gt;3,YEAR(PUMPING[[#This Row],[DATE]]),YEAR(PUMPING[[#This Row],[DATE]])-1)</f>
        <v>2015</v>
      </c>
      <c r="L821" s="32" t="str">
        <f>IF(PUMPING[[#This Row],[MONTH]]&lt;4,"Q4",IF(PUMPING[[#This Row],[MONTH]]&lt;7,"Q1",IF(PUMPING[[#This Row],[MONTH]]&lt;10,"Q2",IF(PUMPING[[#This Row],[MONTH]]&lt;13,"Q3","Q4"))))</f>
        <v>Q2</v>
      </c>
      <c r="M821" s="32" t="str">
        <f>IF(PUMPING[[#This Row],[PRODUCT]]="I/F","I/F",IF(LEFT(PUMPING[[#This Row],[BATCH]],2)="MR","MR",IF(LEFT(PUMPING[[#This Row],[BATCH]],2)="PR","PR",IF(LEFT(PUMPING[[#This Row],[BATCH]],2)="DT","DT","Others"))))</f>
        <v>MR</v>
      </c>
    </row>
    <row r="822" spans="1:13" ht="21" x14ac:dyDescent="0.25">
      <c r="A822">
        <v>4</v>
      </c>
      <c r="B822" s="1">
        <v>42234</v>
      </c>
      <c r="C822" t="s">
        <v>6</v>
      </c>
      <c r="D822" s="14" t="s">
        <v>513</v>
      </c>
      <c r="E822" s="9" t="s">
        <v>41</v>
      </c>
      <c r="F822" s="3">
        <v>2107</v>
      </c>
      <c r="G822" t="s">
        <v>460</v>
      </c>
      <c r="H822" t="str">
        <f t="shared" si="24"/>
        <v>PN</v>
      </c>
      <c r="I822" t="s">
        <v>149</v>
      </c>
      <c r="J822" s="32">
        <f t="shared" si="25"/>
        <v>8</v>
      </c>
      <c r="K822" s="32">
        <f>IF(PUMPING[[#This Row],[MONTH]]&gt;3,YEAR(PUMPING[[#This Row],[DATE]]),YEAR(PUMPING[[#This Row],[DATE]])-1)</f>
        <v>2015</v>
      </c>
      <c r="L822" s="32" t="str">
        <f>IF(PUMPING[[#This Row],[MONTH]]&lt;4,"Q4",IF(PUMPING[[#This Row],[MONTH]]&lt;7,"Q1",IF(PUMPING[[#This Row],[MONTH]]&lt;10,"Q2",IF(PUMPING[[#This Row],[MONTH]]&lt;13,"Q3","Q4"))))</f>
        <v>Q2</v>
      </c>
      <c r="M822" s="32" t="str">
        <f>IF(PUMPING[[#This Row],[PRODUCT]]="I/F","I/F",IF(LEFT(PUMPING[[#This Row],[BATCH]],2)="MR","MR",IF(LEFT(PUMPING[[#This Row],[BATCH]],2)="PR","PR",IF(LEFT(PUMPING[[#This Row],[BATCH]],2)="DT","DT","Others"))))</f>
        <v>MR</v>
      </c>
    </row>
    <row r="823" spans="1:13" ht="21" x14ac:dyDescent="0.25">
      <c r="A823">
        <v>1</v>
      </c>
      <c r="B823" s="1">
        <v>42234</v>
      </c>
      <c r="C823" t="s">
        <v>463</v>
      </c>
      <c r="D823" s="16" t="s">
        <v>500</v>
      </c>
      <c r="E823" s="2" t="s">
        <v>514</v>
      </c>
      <c r="F823" s="3">
        <v>7</v>
      </c>
      <c r="G823" t="s">
        <v>464</v>
      </c>
      <c r="H823" t="str">
        <f t="shared" si="24"/>
        <v>NE</v>
      </c>
      <c r="I823" t="s">
        <v>204</v>
      </c>
      <c r="J823" s="32">
        <f t="shared" si="25"/>
        <v>8</v>
      </c>
      <c r="K823" s="32">
        <f>IF(PUMPING[[#This Row],[MONTH]]&gt;3,YEAR(PUMPING[[#This Row],[DATE]]),YEAR(PUMPING[[#This Row],[DATE]])-1)</f>
        <v>2015</v>
      </c>
      <c r="L823" s="32" t="str">
        <f>IF(PUMPING[[#This Row],[MONTH]]&lt;4,"Q4",IF(PUMPING[[#This Row],[MONTH]]&lt;7,"Q1",IF(PUMPING[[#This Row],[MONTH]]&lt;10,"Q2",IF(PUMPING[[#This Row],[MONTH]]&lt;13,"Q3","Q4"))))</f>
        <v>Q2</v>
      </c>
      <c r="M823" s="32" t="str">
        <f>IF(PUMPING[[#This Row],[PRODUCT]]="I/F","I/F",IF(LEFT(PUMPING[[#This Row],[BATCH]],2)="MR","MR",IF(LEFT(PUMPING[[#This Row],[BATCH]],2)="PR","PR",IF(LEFT(PUMPING[[#This Row],[BATCH]],2)="DT","DT","Others"))))</f>
        <v>I/F</v>
      </c>
    </row>
    <row r="824" spans="1:13" ht="21" x14ac:dyDescent="0.25">
      <c r="A824">
        <v>2</v>
      </c>
      <c r="B824" s="1">
        <v>42234</v>
      </c>
      <c r="C824" t="s">
        <v>463</v>
      </c>
      <c r="D824" s="16" t="s">
        <v>503</v>
      </c>
      <c r="E824" s="2">
        <v>2</v>
      </c>
      <c r="F824" s="3">
        <v>1997</v>
      </c>
      <c r="G824" t="s">
        <v>464</v>
      </c>
      <c r="H824" t="str">
        <f t="shared" si="24"/>
        <v>4H</v>
      </c>
      <c r="I824" t="s">
        <v>1530</v>
      </c>
      <c r="J824" s="32">
        <f t="shared" si="25"/>
        <v>8</v>
      </c>
      <c r="K824" s="32">
        <f>IF(PUMPING[[#This Row],[MONTH]]&gt;3,YEAR(PUMPING[[#This Row],[DATE]]),YEAR(PUMPING[[#This Row],[DATE]])-1)</f>
        <v>2015</v>
      </c>
      <c r="L824" s="32" t="str">
        <f>IF(PUMPING[[#This Row],[MONTH]]&lt;4,"Q4",IF(PUMPING[[#This Row],[MONTH]]&lt;7,"Q1",IF(PUMPING[[#This Row],[MONTH]]&lt;10,"Q2",IF(PUMPING[[#This Row],[MONTH]]&lt;13,"Q3","Q4"))))</f>
        <v>Q2</v>
      </c>
      <c r="M824" s="32" t="str">
        <f>IF(PUMPING[[#This Row],[PRODUCT]]="I/F","I/F",IF(LEFT(PUMPING[[#This Row],[BATCH]],2)="MR","MR",IF(LEFT(PUMPING[[#This Row],[BATCH]],2)="PR","PR",IF(LEFT(PUMPING[[#This Row],[BATCH]],2)="DT","DT","Others"))))</f>
        <v>MR</v>
      </c>
    </row>
    <row r="825" spans="1:13" ht="21" x14ac:dyDescent="0.25">
      <c r="A825">
        <v>3</v>
      </c>
      <c r="B825" s="1">
        <v>42234</v>
      </c>
      <c r="C825" t="s">
        <v>463</v>
      </c>
      <c r="D825" s="16" t="s">
        <v>503</v>
      </c>
      <c r="E825" s="2">
        <v>3</v>
      </c>
      <c r="F825" s="3">
        <v>616</v>
      </c>
      <c r="G825" t="s">
        <v>464</v>
      </c>
      <c r="H825" t="str">
        <f t="shared" si="24"/>
        <v>4H</v>
      </c>
      <c r="I825" t="s">
        <v>1530</v>
      </c>
      <c r="J825" s="32">
        <f t="shared" si="25"/>
        <v>8</v>
      </c>
      <c r="K825" s="32">
        <f>IF(PUMPING[[#This Row],[MONTH]]&gt;3,YEAR(PUMPING[[#This Row],[DATE]]),YEAR(PUMPING[[#This Row],[DATE]])-1)</f>
        <v>2015</v>
      </c>
      <c r="L825" s="32" t="str">
        <f>IF(PUMPING[[#This Row],[MONTH]]&lt;4,"Q4",IF(PUMPING[[#This Row],[MONTH]]&lt;7,"Q1",IF(PUMPING[[#This Row],[MONTH]]&lt;10,"Q2",IF(PUMPING[[#This Row],[MONTH]]&lt;13,"Q3","Q4"))))</f>
        <v>Q2</v>
      </c>
      <c r="M825" s="32" t="str">
        <f>IF(PUMPING[[#This Row],[PRODUCT]]="I/F","I/F",IF(LEFT(PUMPING[[#This Row],[BATCH]],2)="MR","MR",IF(LEFT(PUMPING[[#This Row],[BATCH]],2)="PR","PR",IF(LEFT(PUMPING[[#This Row],[BATCH]],2)="DT","DT","Others"))))</f>
        <v>MR</v>
      </c>
    </row>
    <row r="826" spans="1:13" ht="21" x14ac:dyDescent="0.25">
      <c r="A826">
        <v>4</v>
      </c>
      <c r="B826" s="1">
        <v>42234</v>
      </c>
      <c r="C826" t="s">
        <v>463</v>
      </c>
      <c r="D826" s="16" t="s">
        <v>501</v>
      </c>
      <c r="E826" s="2">
        <v>3</v>
      </c>
      <c r="F826" s="3">
        <v>176</v>
      </c>
      <c r="G826" t="s">
        <v>464</v>
      </c>
      <c r="H826" t="str">
        <f t="shared" si="24"/>
        <v>4H</v>
      </c>
      <c r="I826" t="s">
        <v>1530</v>
      </c>
      <c r="J826" s="32">
        <f t="shared" si="25"/>
        <v>8</v>
      </c>
      <c r="K826" s="32">
        <f>IF(PUMPING[[#This Row],[MONTH]]&gt;3,YEAR(PUMPING[[#This Row],[DATE]]),YEAR(PUMPING[[#This Row],[DATE]])-1)</f>
        <v>2015</v>
      </c>
      <c r="L826" s="32" t="str">
        <f>IF(PUMPING[[#This Row],[MONTH]]&lt;4,"Q4",IF(PUMPING[[#This Row],[MONTH]]&lt;7,"Q1",IF(PUMPING[[#This Row],[MONTH]]&lt;10,"Q2",IF(PUMPING[[#This Row],[MONTH]]&lt;13,"Q3","Q4"))))</f>
        <v>Q2</v>
      </c>
      <c r="M826" s="32" t="str">
        <f>IF(PUMPING[[#This Row],[PRODUCT]]="I/F","I/F",IF(LEFT(PUMPING[[#This Row],[BATCH]],2)="MR","MR",IF(LEFT(PUMPING[[#This Row],[BATCH]],2)="PR","PR",IF(LEFT(PUMPING[[#This Row],[BATCH]],2)="DT","DT","Others"))))</f>
        <v>MR</v>
      </c>
    </row>
    <row r="827" spans="1:13" ht="21" x14ac:dyDescent="0.25">
      <c r="A827">
        <v>1</v>
      </c>
      <c r="B827" s="1">
        <v>42234</v>
      </c>
      <c r="C827" t="s">
        <v>463</v>
      </c>
      <c r="D827" s="15" t="s">
        <v>503</v>
      </c>
      <c r="E827" s="9">
        <v>107</v>
      </c>
      <c r="F827" s="3">
        <v>1438</v>
      </c>
      <c r="G827" t="s">
        <v>492</v>
      </c>
      <c r="H827" t="str">
        <f t="shared" si="24"/>
        <v>4H</v>
      </c>
      <c r="I827" t="s">
        <v>1530</v>
      </c>
      <c r="J827" s="32">
        <f t="shared" si="25"/>
        <v>8</v>
      </c>
      <c r="K827" s="32">
        <f>IF(PUMPING[[#This Row],[MONTH]]&gt;3,YEAR(PUMPING[[#This Row],[DATE]]),YEAR(PUMPING[[#This Row],[DATE]])-1)</f>
        <v>2015</v>
      </c>
      <c r="L827" s="32" t="str">
        <f>IF(PUMPING[[#This Row],[MONTH]]&lt;4,"Q4",IF(PUMPING[[#This Row],[MONTH]]&lt;7,"Q1",IF(PUMPING[[#This Row],[MONTH]]&lt;10,"Q2",IF(PUMPING[[#This Row],[MONTH]]&lt;13,"Q3","Q4"))))</f>
        <v>Q2</v>
      </c>
      <c r="M827" s="32" t="str">
        <f>IF(PUMPING[[#This Row],[PRODUCT]]="I/F","I/F",IF(LEFT(PUMPING[[#This Row],[BATCH]],2)="MR","MR",IF(LEFT(PUMPING[[#This Row],[BATCH]],2)="PR","PR",IF(LEFT(PUMPING[[#This Row],[BATCH]],2)="DT","DT","Others"))))</f>
        <v>MR</v>
      </c>
    </row>
    <row r="828" spans="1:13" ht="21" x14ac:dyDescent="0.25">
      <c r="A828">
        <v>1</v>
      </c>
      <c r="B828" s="1">
        <v>42234</v>
      </c>
      <c r="C828" t="s">
        <v>463</v>
      </c>
      <c r="D828" s="14" t="s">
        <v>513</v>
      </c>
      <c r="E828" s="4" t="s">
        <v>41</v>
      </c>
      <c r="F828" s="3">
        <v>2107</v>
      </c>
      <c r="G828" t="s">
        <v>466</v>
      </c>
      <c r="H828" t="str">
        <f t="shared" si="24"/>
        <v>PN</v>
      </c>
      <c r="I828" t="s">
        <v>149</v>
      </c>
      <c r="J828" s="32">
        <f t="shared" si="25"/>
        <v>8</v>
      </c>
      <c r="K828" s="32">
        <f>IF(PUMPING[[#This Row],[MONTH]]&gt;3,YEAR(PUMPING[[#This Row],[DATE]]),YEAR(PUMPING[[#This Row],[DATE]])-1)</f>
        <v>2015</v>
      </c>
      <c r="L828" s="32" t="str">
        <f>IF(PUMPING[[#This Row],[MONTH]]&lt;4,"Q4",IF(PUMPING[[#This Row],[MONTH]]&lt;7,"Q1",IF(PUMPING[[#This Row],[MONTH]]&lt;10,"Q2",IF(PUMPING[[#This Row],[MONTH]]&lt;13,"Q3","Q4"))))</f>
        <v>Q2</v>
      </c>
      <c r="M828" s="32" t="str">
        <f>IF(PUMPING[[#This Row],[PRODUCT]]="I/F","I/F",IF(LEFT(PUMPING[[#This Row],[BATCH]],2)="MR","MR",IF(LEFT(PUMPING[[#This Row],[BATCH]],2)="PR","PR",IF(LEFT(PUMPING[[#This Row],[BATCH]],2)="DT","DT","Others"))))</f>
        <v>MR</v>
      </c>
    </row>
    <row r="829" spans="1:13" ht="21" x14ac:dyDescent="0.25">
      <c r="A829">
        <v>1</v>
      </c>
      <c r="B829" s="1">
        <v>42235</v>
      </c>
      <c r="C829" t="s">
        <v>6</v>
      </c>
      <c r="D829" s="11" t="s">
        <v>515</v>
      </c>
      <c r="E829" s="9">
        <v>17</v>
      </c>
      <c r="F829" s="3">
        <v>2759</v>
      </c>
      <c r="G829" t="s">
        <v>460</v>
      </c>
      <c r="H829" t="str">
        <f t="shared" si="24"/>
        <v>0S</v>
      </c>
      <c r="I829" t="s">
        <v>146</v>
      </c>
      <c r="J829" s="32">
        <f t="shared" si="25"/>
        <v>8</v>
      </c>
      <c r="K829" s="32">
        <f>IF(PUMPING[[#This Row],[MONTH]]&gt;3,YEAR(PUMPING[[#This Row],[DATE]]),YEAR(PUMPING[[#This Row],[DATE]])-1)</f>
        <v>2015</v>
      </c>
      <c r="L829" s="32" t="str">
        <f>IF(PUMPING[[#This Row],[MONTH]]&lt;4,"Q4",IF(PUMPING[[#This Row],[MONTH]]&lt;7,"Q1",IF(PUMPING[[#This Row],[MONTH]]&lt;10,"Q2",IF(PUMPING[[#This Row],[MONTH]]&lt;13,"Q3","Q4"))))</f>
        <v>Q2</v>
      </c>
      <c r="M829" s="32" t="str">
        <f>IF(PUMPING[[#This Row],[PRODUCT]]="I/F","I/F",IF(LEFT(PUMPING[[#This Row],[BATCH]],2)="MR","MR",IF(LEFT(PUMPING[[#This Row],[BATCH]],2)="PR","PR",IF(LEFT(PUMPING[[#This Row],[BATCH]],2)="DT","DT","Others"))))</f>
        <v>MR</v>
      </c>
    </row>
    <row r="830" spans="1:13" ht="21" x14ac:dyDescent="0.25">
      <c r="A830">
        <v>2</v>
      </c>
      <c r="B830" s="1">
        <v>42235</v>
      </c>
      <c r="C830" t="s">
        <v>6</v>
      </c>
      <c r="D830" s="14" t="s">
        <v>516</v>
      </c>
      <c r="E830" s="9">
        <v>10</v>
      </c>
      <c r="F830" s="3">
        <v>574</v>
      </c>
      <c r="G830" t="s">
        <v>460</v>
      </c>
      <c r="H830" t="str">
        <f t="shared" si="24"/>
        <v>A2</v>
      </c>
      <c r="I830" t="s">
        <v>143</v>
      </c>
      <c r="J830" s="32">
        <f t="shared" si="25"/>
        <v>8</v>
      </c>
      <c r="K830" s="32">
        <f>IF(PUMPING[[#This Row],[MONTH]]&gt;3,YEAR(PUMPING[[#This Row],[DATE]]),YEAR(PUMPING[[#This Row],[DATE]])-1)</f>
        <v>2015</v>
      </c>
      <c r="L830" s="32" t="str">
        <f>IF(PUMPING[[#This Row],[MONTH]]&lt;4,"Q4",IF(PUMPING[[#This Row],[MONTH]]&lt;7,"Q1",IF(PUMPING[[#This Row],[MONTH]]&lt;10,"Q2",IF(PUMPING[[#This Row],[MONTH]]&lt;13,"Q3","Q4"))))</f>
        <v>Q2</v>
      </c>
      <c r="M830" s="32" t="str">
        <f>IF(PUMPING[[#This Row],[PRODUCT]]="I/F","I/F",IF(LEFT(PUMPING[[#This Row],[BATCH]],2)="MR","MR",IF(LEFT(PUMPING[[#This Row],[BATCH]],2)="PR","PR",IF(LEFT(PUMPING[[#This Row],[BATCH]],2)="DT","DT","Others"))))</f>
        <v>MR</v>
      </c>
    </row>
    <row r="831" spans="1:13" ht="21" x14ac:dyDescent="0.25">
      <c r="A831">
        <v>1</v>
      </c>
      <c r="B831" s="1">
        <v>42235</v>
      </c>
      <c r="C831" t="s">
        <v>463</v>
      </c>
      <c r="D831" s="16" t="s">
        <v>501</v>
      </c>
      <c r="E831" s="2">
        <v>3</v>
      </c>
      <c r="F831" s="3">
        <v>5472</v>
      </c>
      <c r="G831" t="s">
        <v>464</v>
      </c>
      <c r="H831" t="str">
        <f t="shared" si="24"/>
        <v>4H</v>
      </c>
      <c r="I831" t="s">
        <v>1530</v>
      </c>
      <c r="J831" s="32">
        <f t="shared" si="25"/>
        <v>8</v>
      </c>
      <c r="K831" s="32">
        <f>IF(PUMPING[[#This Row],[MONTH]]&gt;3,YEAR(PUMPING[[#This Row],[DATE]]),YEAR(PUMPING[[#This Row],[DATE]])-1)</f>
        <v>2015</v>
      </c>
      <c r="L831" s="32" t="str">
        <f>IF(PUMPING[[#This Row],[MONTH]]&lt;4,"Q4",IF(PUMPING[[#This Row],[MONTH]]&lt;7,"Q1",IF(PUMPING[[#This Row],[MONTH]]&lt;10,"Q2",IF(PUMPING[[#This Row],[MONTH]]&lt;13,"Q3","Q4"))))</f>
        <v>Q2</v>
      </c>
      <c r="M831" s="32" t="str">
        <f>IF(PUMPING[[#This Row],[PRODUCT]]="I/F","I/F",IF(LEFT(PUMPING[[#This Row],[BATCH]],2)="MR","MR",IF(LEFT(PUMPING[[#This Row],[BATCH]],2)="PR","PR",IF(LEFT(PUMPING[[#This Row],[BATCH]],2)="DT","DT","Others"))))</f>
        <v>MR</v>
      </c>
    </row>
    <row r="832" spans="1:13" ht="21" x14ac:dyDescent="0.25">
      <c r="A832">
        <v>1</v>
      </c>
      <c r="B832" s="1">
        <v>42235</v>
      </c>
      <c r="C832" t="s">
        <v>463</v>
      </c>
      <c r="D832" s="16" t="s">
        <v>501</v>
      </c>
      <c r="E832" s="9">
        <v>107</v>
      </c>
      <c r="F832" s="3">
        <v>1419</v>
      </c>
      <c r="G832" t="s">
        <v>492</v>
      </c>
      <c r="H832" t="str">
        <f t="shared" si="24"/>
        <v>4H</v>
      </c>
      <c r="I832" t="s">
        <v>1530</v>
      </c>
      <c r="J832" s="32">
        <f t="shared" si="25"/>
        <v>8</v>
      </c>
      <c r="K832" s="32">
        <f>IF(PUMPING[[#This Row],[MONTH]]&gt;3,YEAR(PUMPING[[#This Row],[DATE]]),YEAR(PUMPING[[#This Row],[DATE]])-1)</f>
        <v>2015</v>
      </c>
      <c r="L832" s="32" t="str">
        <f>IF(PUMPING[[#This Row],[MONTH]]&lt;4,"Q4",IF(PUMPING[[#This Row],[MONTH]]&lt;7,"Q1",IF(PUMPING[[#This Row],[MONTH]]&lt;10,"Q2",IF(PUMPING[[#This Row],[MONTH]]&lt;13,"Q3","Q4"))))</f>
        <v>Q2</v>
      </c>
      <c r="M832" s="32" t="str">
        <f>IF(PUMPING[[#This Row],[PRODUCT]]="I/F","I/F",IF(LEFT(PUMPING[[#This Row],[BATCH]],2)="MR","MR",IF(LEFT(PUMPING[[#This Row],[BATCH]],2)="PR","PR",IF(LEFT(PUMPING[[#This Row],[BATCH]],2)="DT","DT","Others"))))</f>
        <v>MR</v>
      </c>
    </row>
    <row r="833" spans="1:13" ht="21" x14ac:dyDescent="0.25">
      <c r="A833">
        <v>1</v>
      </c>
      <c r="B833" s="1">
        <v>42235</v>
      </c>
      <c r="C833" t="s">
        <v>463</v>
      </c>
      <c r="D833" s="14" t="s">
        <v>517</v>
      </c>
      <c r="E833" s="4" t="s">
        <v>41</v>
      </c>
      <c r="F833" s="3">
        <v>74</v>
      </c>
      <c r="G833" t="s">
        <v>466</v>
      </c>
      <c r="H833" t="str">
        <f t="shared" ref="H833:H896" si="26">MID(D833,3,2)</f>
        <v xml:space="preserve"> S</v>
      </c>
      <c r="I833" t="s">
        <v>204</v>
      </c>
      <c r="J833" s="32">
        <f t="shared" si="25"/>
        <v>8</v>
      </c>
      <c r="K833" s="32">
        <f>IF(PUMPING[[#This Row],[MONTH]]&gt;3,YEAR(PUMPING[[#This Row],[DATE]]),YEAR(PUMPING[[#This Row],[DATE]])-1)</f>
        <v>2015</v>
      </c>
      <c r="L833" s="32" t="str">
        <f>IF(PUMPING[[#This Row],[MONTH]]&lt;4,"Q4",IF(PUMPING[[#This Row],[MONTH]]&lt;7,"Q1",IF(PUMPING[[#This Row],[MONTH]]&lt;10,"Q2",IF(PUMPING[[#This Row],[MONTH]]&lt;13,"Q3","Q4"))))</f>
        <v>Q2</v>
      </c>
      <c r="M833" s="32" t="str">
        <f>IF(PUMPING[[#This Row],[PRODUCT]]="I/F","I/F",IF(LEFT(PUMPING[[#This Row],[BATCH]],2)="MR","MR",IF(LEFT(PUMPING[[#This Row],[BATCH]],2)="PR","PR",IF(LEFT(PUMPING[[#This Row],[BATCH]],2)="DT","DT","Others"))))</f>
        <v>I/F</v>
      </c>
    </row>
    <row r="834" spans="1:13" ht="21" x14ac:dyDescent="0.25">
      <c r="A834">
        <v>2</v>
      </c>
      <c r="B834" s="1">
        <v>42235</v>
      </c>
      <c r="C834" t="s">
        <v>463</v>
      </c>
      <c r="D834" s="5" t="s">
        <v>518</v>
      </c>
      <c r="E834" s="4" t="s">
        <v>41</v>
      </c>
      <c r="F834" s="6">
        <v>1611</v>
      </c>
      <c r="G834" t="s">
        <v>466</v>
      </c>
      <c r="H834" t="str">
        <f t="shared" si="26"/>
        <v>PN</v>
      </c>
      <c r="I834" t="s">
        <v>149</v>
      </c>
      <c r="J834" s="32">
        <f t="shared" si="25"/>
        <v>8</v>
      </c>
      <c r="K834" s="32">
        <f>IF(PUMPING[[#This Row],[MONTH]]&gt;3,YEAR(PUMPING[[#This Row],[DATE]]),YEAR(PUMPING[[#This Row],[DATE]])-1)</f>
        <v>2015</v>
      </c>
      <c r="L834" s="32" t="str">
        <f>IF(PUMPING[[#This Row],[MONTH]]&lt;4,"Q4",IF(PUMPING[[#This Row],[MONTH]]&lt;7,"Q1",IF(PUMPING[[#This Row],[MONTH]]&lt;10,"Q2",IF(PUMPING[[#This Row],[MONTH]]&lt;13,"Q3","Q4"))))</f>
        <v>Q2</v>
      </c>
      <c r="M834" s="32" t="str">
        <f>IF(PUMPING[[#This Row],[PRODUCT]]="I/F","I/F",IF(LEFT(PUMPING[[#This Row],[BATCH]],2)="MR","MR",IF(LEFT(PUMPING[[#This Row],[BATCH]],2)="PR","PR",IF(LEFT(PUMPING[[#This Row],[BATCH]],2)="DT","DT","Others"))))</f>
        <v>MR</v>
      </c>
    </row>
    <row r="835" spans="1:13" ht="21" x14ac:dyDescent="0.25">
      <c r="A835">
        <v>3</v>
      </c>
      <c r="B835" s="1">
        <v>42235</v>
      </c>
      <c r="C835" t="s">
        <v>463</v>
      </c>
      <c r="D835" s="17" t="s">
        <v>502</v>
      </c>
      <c r="E835" s="18" t="s">
        <v>41</v>
      </c>
      <c r="F835" s="3">
        <v>36</v>
      </c>
      <c r="G835" t="s">
        <v>466</v>
      </c>
      <c r="H835" t="str">
        <f t="shared" si="26"/>
        <v>NE</v>
      </c>
      <c r="I835" t="s">
        <v>149</v>
      </c>
      <c r="J835" s="32">
        <f t="shared" si="25"/>
        <v>8</v>
      </c>
      <c r="K835" s="32">
        <f>IF(PUMPING[[#This Row],[MONTH]]&gt;3,YEAR(PUMPING[[#This Row],[DATE]]),YEAR(PUMPING[[#This Row],[DATE]])-1)</f>
        <v>2015</v>
      </c>
      <c r="L835" s="32" t="str">
        <f>IF(PUMPING[[#This Row],[MONTH]]&lt;4,"Q4",IF(PUMPING[[#This Row],[MONTH]]&lt;7,"Q1",IF(PUMPING[[#This Row],[MONTH]]&lt;10,"Q2",IF(PUMPING[[#This Row],[MONTH]]&lt;13,"Q3","Q4"))))</f>
        <v>Q2</v>
      </c>
      <c r="M835" s="32" t="str">
        <f>IF(PUMPING[[#This Row],[PRODUCT]]="I/F","I/F",IF(LEFT(PUMPING[[#This Row],[BATCH]],2)="MR","MR",IF(LEFT(PUMPING[[#This Row],[BATCH]],2)="PR","PR",IF(LEFT(PUMPING[[#This Row],[BATCH]],2)="DT","DT","Others"))))</f>
        <v>Others</v>
      </c>
    </row>
    <row r="836" spans="1:13" ht="21" x14ac:dyDescent="0.25">
      <c r="A836">
        <v>1</v>
      </c>
      <c r="B836" s="1">
        <v>42236</v>
      </c>
      <c r="C836" t="s">
        <v>6</v>
      </c>
      <c r="D836" s="8" t="s">
        <v>516</v>
      </c>
      <c r="E836" s="9">
        <v>10</v>
      </c>
      <c r="F836" s="3">
        <v>2301</v>
      </c>
      <c r="G836" t="s">
        <v>460</v>
      </c>
      <c r="H836" t="str">
        <f t="shared" si="26"/>
        <v>A2</v>
      </c>
      <c r="I836" t="s">
        <v>143</v>
      </c>
      <c r="J836" s="32">
        <f t="shared" si="25"/>
        <v>8</v>
      </c>
      <c r="K836" s="32">
        <f>IF(PUMPING[[#This Row],[MONTH]]&gt;3,YEAR(PUMPING[[#This Row],[DATE]]),YEAR(PUMPING[[#This Row],[DATE]])-1)</f>
        <v>2015</v>
      </c>
      <c r="L836" s="32" t="str">
        <f>IF(PUMPING[[#This Row],[MONTH]]&lt;4,"Q4",IF(PUMPING[[#This Row],[MONTH]]&lt;7,"Q1",IF(PUMPING[[#This Row],[MONTH]]&lt;10,"Q2",IF(PUMPING[[#This Row],[MONTH]]&lt;13,"Q3","Q4"))))</f>
        <v>Q2</v>
      </c>
      <c r="M836" s="32" t="str">
        <f>IF(PUMPING[[#This Row],[PRODUCT]]="I/F","I/F",IF(LEFT(PUMPING[[#This Row],[BATCH]],2)="MR","MR",IF(LEFT(PUMPING[[#This Row],[BATCH]],2)="PR","PR",IF(LEFT(PUMPING[[#This Row],[BATCH]],2)="DT","DT","Others"))))</f>
        <v>MR</v>
      </c>
    </row>
    <row r="837" spans="1:13" ht="21" x14ac:dyDescent="0.25">
      <c r="A837">
        <v>2</v>
      </c>
      <c r="B837" s="1">
        <v>42236</v>
      </c>
      <c r="C837" t="s">
        <v>6</v>
      </c>
      <c r="D837" s="19" t="s">
        <v>519</v>
      </c>
      <c r="E837" s="9">
        <v>10</v>
      </c>
      <c r="F837" s="3">
        <v>191</v>
      </c>
      <c r="G837" t="s">
        <v>460</v>
      </c>
      <c r="H837" t="str">
        <f t="shared" si="26"/>
        <v>A2</v>
      </c>
      <c r="I837" t="s">
        <v>143</v>
      </c>
      <c r="J837" s="32">
        <f t="shared" si="25"/>
        <v>8</v>
      </c>
      <c r="K837" s="32">
        <f>IF(PUMPING[[#This Row],[MONTH]]&gt;3,YEAR(PUMPING[[#This Row],[DATE]]),YEAR(PUMPING[[#This Row],[DATE]])-1)</f>
        <v>2015</v>
      </c>
      <c r="L837" s="32" t="str">
        <f>IF(PUMPING[[#This Row],[MONTH]]&lt;4,"Q4",IF(PUMPING[[#This Row],[MONTH]]&lt;7,"Q1",IF(PUMPING[[#This Row],[MONTH]]&lt;10,"Q2",IF(PUMPING[[#This Row],[MONTH]]&lt;13,"Q3","Q4"))))</f>
        <v>Q2</v>
      </c>
      <c r="M837" s="32" t="str">
        <f>IF(PUMPING[[#This Row],[PRODUCT]]="I/F","I/F",IF(LEFT(PUMPING[[#This Row],[BATCH]],2)="MR","MR",IF(LEFT(PUMPING[[#This Row],[BATCH]],2)="PR","PR",IF(LEFT(PUMPING[[#This Row],[BATCH]],2)="DT","DT","Others"))))</f>
        <v>MR</v>
      </c>
    </row>
    <row r="838" spans="1:13" ht="21" x14ac:dyDescent="0.25">
      <c r="A838">
        <v>3</v>
      </c>
      <c r="B838" s="1">
        <v>42236</v>
      </c>
      <c r="C838" t="s">
        <v>6</v>
      </c>
      <c r="D838" s="19" t="s">
        <v>519</v>
      </c>
      <c r="E838" s="9">
        <v>13</v>
      </c>
      <c r="F838" s="3">
        <v>6302</v>
      </c>
      <c r="G838" t="s">
        <v>460</v>
      </c>
      <c r="H838" t="str">
        <f t="shared" si="26"/>
        <v>A2</v>
      </c>
      <c r="I838" t="s">
        <v>143</v>
      </c>
      <c r="J838" s="32">
        <f t="shared" si="25"/>
        <v>8</v>
      </c>
      <c r="K838" s="32">
        <f>IF(PUMPING[[#This Row],[MONTH]]&gt;3,YEAR(PUMPING[[#This Row],[DATE]]),YEAR(PUMPING[[#This Row],[DATE]])-1)</f>
        <v>2015</v>
      </c>
      <c r="L838" s="32" t="str">
        <f>IF(PUMPING[[#This Row],[MONTH]]&lt;4,"Q4",IF(PUMPING[[#This Row],[MONTH]]&lt;7,"Q1",IF(PUMPING[[#This Row],[MONTH]]&lt;10,"Q2",IF(PUMPING[[#This Row],[MONTH]]&lt;13,"Q3","Q4"))))</f>
        <v>Q2</v>
      </c>
      <c r="M838" s="32" t="str">
        <f>IF(PUMPING[[#This Row],[PRODUCT]]="I/F","I/F",IF(LEFT(PUMPING[[#This Row],[BATCH]],2)="MR","MR",IF(LEFT(PUMPING[[#This Row],[BATCH]],2)="PR","PR",IF(LEFT(PUMPING[[#This Row],[BATCH]],2)="DT","DT","Others"))))</f>
        <v>MR</v>
      </c>
    </row>
    <row r="839" spans="1:13" ht="21" x14ac:dyDescent="0.25">
      <c r="A839">
        <v>4</v>
      </c>
      <c r="B839" s="1">
        <v>42236</v>
      </c>
      <c r="C839" t="s">
        <v>6</v>
      </c>
      <c r="D839" s="19" t="s">
        <v>520</v>
      </c>
      <c r="E839" s="9">
        <v>13</v>
      </c>
      <c r="F839" s="3">
        <v>1539</v>
      </c>
      <c r="G839" t="s">
        <v>460</v>
      </c>
      <c r="H839" t="str">
        <f t="shared" si="26"/>
        <v>A2</v>
      </c>
      <c r="I839" t="s">
        <v>143</v>
      </c>
      <c r="J839" s="32">
        <f t="shared" si="25"/>
        <v>8</v>
      </c>
      <c r="K839" s="32">
        <f>IF(PUMPING[[#This Row],[MONTH]]&gt;3,YEAR(PUMPING[[#This Row],[DATE]]),YEAR(PUMPING[[#This Row],[DATE]])-1)</f>
        <v>2015</v>
      </c>
      <c r="L839" s="32" t="str">
        <f>IF(PUMPING[[#This Row],[MONTH]]&lt;4,"Q4",IF(PUMPING[[#This Row],[MONTH]]&lt;7,"Q1",IF(PUMPING[[#This Row],[MONTH]]&lt;10,"Q2",IF(PUMPING[[#This Row],[MONTH]]&lt;13,"Q3","Q4"))))</f>
        <v>Q2</v>
      </c>
      <c r="M839" s="32" t="str">
        <f>IF(PUMPING[[#This Row],[PRODUCT]]="I/F","I/F",IF(LEFT(PUMPING[[#This Row],[BATCH]],2)="MR","MR",IF(LEFT(PUMPING[[#This Row],[BATCH]],2)="PR","PR",IF(LEFT(PUMPING[[#This Row],[BATCH]],2)="DT","DT","Others"))))</f>
        <v>MR</v>
      </c>
    </row>
    <row r="840" spans="1:13" ht="21" x14ac:dyDescent="0.25">
      <c r="A840">
        <v>1</v>
      </c>
      <c r="B840" s="1">
        <v>42236</v>
      </c>
      <c r="C840" t="s">
        <v>463</v>
      </c>
      <c r="D840" s="10" t="s">
        <v>521</v>
      </c>
      <c r="E840" s="2" t="s">
        <v>522</v>
      </c>
      <c r="F840" s="3">
        <v>15</v>
      </c>
      <c r="G840" t="s">
        <v>464</v>
      </c>
      <c r="H840" t="str">
        <f t="shared" si="26"/>
        <v>0S</v>
      </c>
      <c r="I840" t="s">
        <v>146</v>
      </c>
      <c r="J840" s="32">
        <f t="shared" si="25"/>
        <v>8</v>
      </c>
      <c r="K840" s="32">
        <f>IF(PUMPING[[#This Row],[MONTH]]&gt;3,YEAR(PUMPING[[#This Row],[DATE]]),YEAR(PUMPING[[#This Row],[DATE]])-1)</f>
        <v>2015</v>
      </c>
      <c r="L840" s="32" t="str">
        <f>IF(PUMPING[[#This Row],[MONTH]]&lt;4,"Q4",IF(PUMPING[[#This Row],[MONTH]]&lt;7,"Q1",IF(PUMPING[[#This Row],[MONTH]]&lt;10,"Q2",IF(PUMPING[[#This Row],[MONTH]]&lt;13,"Q3","Q4"))))</f>
        <v>Q2</v>
      </c>
      <c r="M840" s="32" t="str">
        <f>IF(PUMPING[[#This Row],[PRODUCT]]="I/F","I/F",IF(LEFT(PUMPING[[#This Row],[BATCH]],2)="MR","MR",IF(LEFT(PUMPING[[#This Row],[BATCH]],2)="PR","PR",IF(LEFT(PUMPING[[#This Row],[BATCH]],2)="DT","DT","Others"))))</f>
        <v>PR</v>
      </c>
    </row>
    <row r="841" spans="1:13" ht="21" x14ac:dyDescent="0.25">
      <c r="A841">
        <v>2</v>
      </c>
      <c r="B841" s="1">
        <v>42236</v>
      </c>
      <c r="C841" t="s">
        <v>463</v>
      </c>
      <c r="D841" s="10" t="s">
        <v>521</v>
      </c>
      <c r="E841" s="2">
        <v>17</v>
      </c>
      <c r="F841" s="3">
        <v>338</v>
      </c>
      <c r="G841" t="s">
        <v>464</v>
      </c>
      <c r="H841" t="str">
        <f t="shared" si="26"/>
        <v>0S</v>
      </c>
      <c r="I841" t="s">
        <v>146</v>
      </c>
      <c r="J841" s="32">
        <f t="shared" si="25"/>
        <v>8</v>
      </c>
      <c r="K841" s="32">
        <f>IF(PUMPING[[#This Row],[MONTH]]&gt;3,YEAR(PUMPING[[#This Row],[DATE]]),YEAR(PUMPING[[#This Row],[DATE]])-1)</f>
        <v>2015</v>
      </c>
      <c r="L841" s="32" t="str">
        <f>IF(PUMPING[[#This Row],[MONTH]]&lt;4,"Q4",IF(PUMPING[[#This Row],[MONTH]]&lt;7,"Q1",IF(PUMPING[[#This Row],[MONTH]]&lt;10,"Q2",IF(PUMPING[[#This Row],[MONTH]]&lt;13,"Q3","Q4"))))</f>
        <v>Q2</v>
      </c>
      <c r="M841" s="32" t="str">
        <f>IF(PUMPING[[#This Row],[PRODUCT]]="I/F","I/F",IF(LEFT(PUMPING[[#This Row],[BATCH]],2)="MR","MR",IF(LEFT(PUMPING[[#This Row],[BATCH]],2)="PR","PR",IF(LEFT(PUMPING[[#This Row],[BATCH]],2)="DT","DT","Others"))))</f>
        <v>PR</v>
      </c>
    </row>
    <row r="842" spans="1:13" ht="21" x14ac:dyDescent="0.25">
      <c r="A842">
        <v>3</v>
      </c>
      <c r="B842" s="1">
        <v>42236</v>
      </c>
      <c r="C842" t="s">
        <v>463</v>
      </c>
      <c r="D842" s="10" t="s">
        <v>523</v>
      </c>
      <c r="E842" s="2">
        <v>15</v>
      </c>
      <c r="F842" s="3">
        <v>1029</v>
      </c>
      <c r="G842" t="s">
        <v>464</v>
      </c>
      <c r="H842" t="str">
        <f t="shared" si="26"/>
        <v>A3</v>
      </c>
      <c r="I842" t="s">
        <v>143</v>
      </c>
      <c r="J842" s="32">
        <f t="shared" si="25"/>
        <v>8</v>
      </c>
      <c r="K842" s="32">
        <f>IF(PUMPING[[#This Row],[MONTH]]&gt;3,YEAR(PUMPING[[#This Row],[DATE]]),YEAR(PUMPING[[#This Row],[DATE]])-1)</f>
        <v>2015</v>
      </c>
      <c r="L842" s="32" t="str">
        <f>IF(PUMPING[[#This Row],[MONTH]]&lt;4,"Q4",IF(PUMPING[[#This Row],[MONTH]]&lt;7,"Q1",IF(PUMPING[[#This Row],[MONTH]]&lt;10,"Q2",IF(PUMPING[[#This Row],[MONTH]]&lt;13,"Q3","Q4"))))</f>
        <v>Q2</v>
      </c>
      <c r="M842" s="32" t="str">
        <f>IF(PUMPING[[#This Row],[PRODUCT]]="I/F","I/F",IF(LEFT(PUMPING[[#This Row],[BATCH]],2)="MR","MR",IF(LEFT(PUMPING[[#This Row],[BATCH]],2)="PR","PR",IF(LEFT(PUMPING[[#This Row],[BATCH]],2)="DT","DT","Others"))))</f>
        <v>PR</v>
      </c>
    </row>
    <row r="843" spans="1:13" ht="21" x14ac:dyDescent="0.25">
      <c r="A843">
        <v>1</v>
      </c>
      <c r="B843" s="1">
        <v>42237</v>
      </c>
      <c r="C843" t="s">
        <v>463</v>
      </c>
      <c r="D843" s="10" t="s">
        <v>523</v>
      </c>
      <c r="E843" s="2">
        <v>15</v>
      </c>
      <c r="F843" s="3">
        <v>661</v>
      </c>
      <c r="G843" t="s">
        <v>464</v>
      </c>
      <c r="H843" t="str">
        <f t="shared" si="26"/>
        <v>A3</v>
      </c>
      <c r="I843" t="s">
        <v>143</v>
      </c>
      <c r="J843" s="32">
        <f t="shared" si="25"/>
        <v>8</v>
      </c>
      <c r="K843" s="32">
        <f>IF(PUMPING[[#This Row],[MONTH]]&gt;3,YEAR(PUMPING[[#This Row],[DATE]]),YEAR(PUMPING[[#This Row],[DATE]])-1)</f>
        <v>2015</v>
      </c>
      <c r="L843" s="32" t="str">
        <f>IF(PUMPING[[#This Row],[MONTH]]&lt;4,"Q4",IF(PUMPING[[#This Row],[MONTH]]&lt;7,"Q1",IF(PUMPING[[#This Row],[MONTH]]&lt;10,"Q2",IF(PUMPING[[#This Row],[MONTH]]&lt;13,"Q3","Q4"))))</f>
        <v>Q2</v>
      </c>
      <c r="M843" s="32" t="str">
        <f>IF(PUMPING[[#This Row],[PRODUCT]]="I/F","I/F",IF(LEFT(PUMPING[[#This Row],[BATCH]],2)="MR","MR",IF(LEFT(PUMPING[[#This Row],[BATCH]],2)="PR","PR",IF(LEFT(PUMPING[[#This Row],[BATCH]],2)="DT","DT","Others"))))</f>
        <v>PR</v>
      </c>
    </row>
    <row r="844" spans="1:13" ht="21" x14ac:dyDescent="0.25">
      <c r="A844">
        <v>2</v>
      </c>
      <c r="B844" s="1">
        <v>42237</v>
      </c>
      <c r="C844" t="s">
        <v>463</v>
      </c>
      <c r="D844" s="10" t="s">
        <v>524</v>
      </c>
      <c r="E844" s="2">
        <v>15</v>
      </c>
      <c r="F844" s="3">
        <v>7515</v>
      </c>
      <c r="G844" t="s">
        <v>464</v>
      </c>
      <c r="H844" t="str">
        <f t="shared" si="26"/>
        <v>A3</v>
      </c>
      <c r="I844" t="s">
        <v>143</v>
      </c>
      <c r="J844" s="32">
        <f t="shared" si="25"/>
        <v>8</v>
      </c>
      <c r="K844" s="32">
        <f>IF(PUMPING[[#This Row],[MONTH]]&gt;3,YEAR(PUMPING[[#This Row],[DATE]]),YEAR(PUMPING[[#This Row],[DATE]])-1)</f>
        <v>2015</v>
      </c>
      <c r="L844" s="32" t="str">
        <f>IF(PUMPING[[#This Row],[MONTH]]&lt;4,"Q4",IF(PUMPING[[#This Row],[MONTH]]&lt;7,"Q1",IF(PUMPING[[#This Row],[MONTH]]&lt;10,"Q2",IF(PUMPING[[#This Row],[MONTH]]&lt;13,"Q3","Q4"))))</f>
        <v>Q2</v>
      </c>
      <c r="M844" s="32" t="str">
        <f>IF(PUMPING[[#This Row],[PRODUCT]]="I/F","I/F",IF(LEFT(PUMPING[[#This Row],[BATCH]],2)="MR","MR",IF(LEFT(PUMPING[[#This Row],[BATCH]],2)="PR","PR",IF(LEFT(PUMPING[[#This Row],[BATCH]],2)="DT","DT","Others"))))</f>
        <v>PR</v>
      </c>
    </row>
    <row r="845" spans="1:13" ht="21" x14ac:dyDescent="0.25">
      <c r="A845">
        <v>3</v>
      </c>
      <c r="B845" s="1">
        <v>42237</v>
      </c>
      <c r="C845" t="s">
        <v>463</v>
      </c>
      <c r="D845" s="10" t="s">
        <v>524</v>
      </c>
      <c r="E845" s="2">
        <v>14</v>
      </c>
      <c r="F845" s="3">
        <v>2101</v>
      </c>
      <c r="G845" t="s">
        <v>464</v>
      </c>
      <c r="H845" t="str">
        <f t="shared" si="26"/>
        <v>A3</v>
      </c>
      <c r="I845" t="s">
        <v>143</v>
      </c>
      <c r="J845" s="32">
        <f t="shared" si="25"/>
        <v>8</v>
      </c>
      <c r="K845" s="32">
        <f>IF(PUMPING[[#This Row],[MONTH]]&gt;3,YEAR(PUMPING[[#This Row],[DATE]]),YEAR(PUMPING[[#This Row],[DATE]])-1)</f>
        <v>2015</v>
      </c>
      <c r="L845" s="32" t="str">
        <f>IF(PUMPING[[#This Row],[MONTH]]&lt;4,"Q4",IF(PUMPING[[#This Row],[MONTH]]&lt;7,"Q1",IF(PUMPING[[#This Row],[MONTH]]&lt;10,"Q2",IF(PUMPING[[#This Row],[MONTH]]&lt;13,"Q3","Q4"))))</f>
        <v>Q2</v>
      </c>
      <c r="M845" s="32" t="str">
        <f>IF(PUMPING[[#This Row],[PRODUCT]]="I/F","I/F",IF(LEFT(PUMPING[[#This Row],[BATCH]],2)="MR","MR",IF(LEFT(PUMPING[[#This Row],[BATCH]],2)="PR","PR",IF(LEFT(PUMPING[[#This Row],[BATCH]],2)="DT","DT","Others"))))</f>
        <v>PR</v>
      </c>
    </row>
    <row r="846" spans="1:13" ht="21" x14ac:dyDescent="0.25">
      <c r="A846">
        <v>4</v>
      </c>
      <c r="B846" s="1">
        <v>42237</v>
      </c>
      <c r="C846" t="s">
        <v>463</v>
      </c>
      <c r="D846" s="10" t="s">
        <v>525</v>
      </c>
      <c r="E846" s="2">
        <v>14</v>
      </c>
      <c r="F846" s="3">
        <v>1783</v>
      </c>
      <c r="G846" t="s">
        <v>464</v>
      </c>
      <c r="H846" t="str">
        <f t="shared" si="26"/>
        <v>A3</v>
      </c>
      <c r="I846" t="s">
        <v>143</v>
      </c>
      <c r="J846" s="32">
        <f t="shared" si="25"/>
        <v>8</v>
      </c>
      <c r="K846" s="32">
        <f>IF(PUMPING[[#This Row],[MONTH]]&gt;3,YEAR(PUMPING[[#This Row],[DATE]]),YEAR(PUMPING[[#This Row],[DATE]])-1)</f>
        <v>2015</v>
      </c>
      <c r="L846" s="32" t="str">
        <f>IF(PUMPING[[#This Row],[MONTH]]&lt;4,"Q4",IF(PUMPING[[#This Row],[MONTH]]&lt;7,"Q1",IF(PUMPING[[#This Row],[MONTH]]&lt;10,"Q2",IF(PUMPING[[#This Row],[MONTH]]&lt;13,"Q3","Q4"))))</f>
        <v>Q2</v>
      </c>
      <c r="M846" s="32" t="str">
        <f>IF(PUMPING[[#This Row],[PRODUCT]]="I/F","I/F",IF(LEFT(PUMPING[[#This Row],[BATCH]],2)="MR","MR",IF(LEFT(PUMPING[[#This Row],[BATCH]],2)="PR","PR",IF(LEFT(PUMPING[[#This Row],[BATCH]],2)="DT","DT","Others"))))</f>
        <v>PR</v>
      </c>
    </row>
    <row r="847" spans="1:13" ht="21" x14ac:dyDescent="0.25">
      <c r="A847">
        <v>1</v>
      </c>
      <c r="B847" s="1">
        <v>42238</v>
      </c>
      <c r="C847" t="s">
        <v>463</v>
      </c>
      <c r="D847" s="10" t="s">
        <v>525</v>
      </c>
      <c r="E847" s="2">
        <v>14</v>
      </c>
      <c r="F847" s="3">
        <v>792</v>
      </c>
      <c r="G847" t="s">
        <v>464</v>
      </c>
      <c r="H847" t="str">
        <f t="shared" si="26"/>
        <v>A3</v>
      </c>
      <c r="I847" t="s">
        <v>143</v>
      </c>
      <c r="J847" s="32">
        <f t="shared" si="25"/>
        <v>8</v>
      </c>
      <c r="K847" s="32">
        <f>IF(PUMPING[[#This Row],[MONTH]]&gt;3,YEAR(PUMPING[[#This Row],[DATE]]),YEAR(PUMPING[[#This Row],[DATE]])-1)</f>
        <v>2015</v>
      </c>
      <c r="L847" s="32" t="str">
        <f>IF(PUMPING[[#This Row],[MONTH]]&lt;4,"Q4",IF(PUMPING[[#This Row],[MONTH]]&lt;7,"Q1",IF(PUMPING[[#This Row],[MONTH]]&lt;10,"Q2",IF(PUMPING[[#This Row],[MONTH]]&lt;13,"Q3","Q4"))))</f>
        <v>Q2</v>
      </c>
      <c r="M847" s="32" t="str">
        <f>IF(PUMPING[[#This Row],[PRODUCT]]="I/F","I/F",IF(LEFT(PUMPING[[#This Row],[BATCH]],2)="MR","MR",IF(LEFT(PUMPING[[#This Row],[BATCH]],2)="PR","PR",IF(LEFT(PUMPING[[#This Row],[BATCH]],2)="DT","DT","Others"))))</f>
        <v>PR</v>
      </c>
    </row>
    <row r="848" spans="1:13" ht="21" x14ac:dyDescent="0.25">
      <c r="A848">
        <v>1</v>
      </c>
      <c r="B848" s="1">
        <v>42239</v>
      </c>
      <c r="C848" t="s">
        <v>463</v>
      </c>
      <c r="D848" s="10" t="s">
        <v>525</v>
      </c>
      <c r="E848" s="2">
        <v>10</v>
      </c>
      <c r="F848" s="3">
        <v>6146</v>
      </c>
      <c r="G848" t="s">
        <v>464</v>
      </c>
      <c r="H848" t="str">
        <f t="shared" si="26"/>
        <v>A3</v>
      </c>
      <c r="I848" t="s">
        <v>143</v>
      </c>
      <c r="J848" s="32">
        <f t="shared" si="25"/>
        <v>8</v>
      </c>
      <c r="K848" s="32">
        <f>IF(PUMPING[[#This Row],[MONTH]]&gt;3,YEAR(PUMPING[[#This Row],[DATE]]),YEAR(PUMPING[[#This Row],[DATE]])-1)</f>
        <v>2015</v>
      </c>
      <c r="L848" s="32" t="str">
        <f>IF(PUMPING[[#This Row],[MONTH]]&lt;4,"Q4",IF(PUMPING[[#This Row],[MONTH]]&lt;7,"Q1",IF(PUMPING[[#This Row],[MONTH]]&lt;10,"Q2",IF(PUMPING[[#This Row],[MONTH]]&lt;13,"Q3","Q4"))))</f>
        <v>Q2</v>
      </c>
      <c r="M848" s="32" t="str">
        <f>IF(PUMPING[[#This Row],[PRODUCT]]="I/F","I/F",IF(LEFT(PUMPING[[#This Row],[BATCH]],2)="MR","MR",IF(LEFT(PUMPING[[#This Row],[BATCH]],2)="PR","PR",IF(LEFT(PUMPING[[#This Row],[BATCH]],2)="DT","DT","Others"))))</f>
        <v>PR</v>
      </c>
    </row>
    <row r="849" spans="1:13" ht="21" x14ac:dyDescent="0.25">
      <c r="A849">
        <v>1</v>
      </c>
      <c r="B849" s="1">
        <v>42240</v>
      </c>
      <c r="C849" t="s">
        <v>6</v>
      </c>
      <c r="D849" s="8" t="s">
        <v>526</v>
      </c>
      <c r="E849" s="9">
        <v>17</v>
      </c>
      <c r="F849" s="3">
        <v>645</v>
      </c>
      <c r="G849" t="s">
        <v>460</v>
      </c>
      <c r="H849" t="str">
        <f t="shared" si="26"/>
        <v>0S</v>
      </c>
      <c r="I849" t="s">
        <v>146</v>
      </c>
      <c r="J849" s="32">
        <f t="shared" si="25"/>
        <v>8</v>
      </c>
      <c r="K849" s="32">
        <f>IF(PUMPING[[#This Row],[MONTH]]&gt;3,YEAR(PUMPING[[#This Row],[DATE]]),YEAR(PUMPING[[#This Row],[DATE]])-1)</f>
        <v>2015</v>
      </c>
      <c r="L849" s="32" t="str">
        <f>IF(PUMPING[[#This Row],[MONTH]]&lt;4,"Q4",IF(PUMPING[[#This Row],[MONTH]]&lt;7,"Q1",IF(PUMPING[[#This Row],[MONTH]]&lt;10,"Q2",IF(PUMPING[[#This Row],[MONTH]]&lt;13,"Q3","Q4"))))</f>
        <v>Q2</v>
      </c>
      <c r="M849" s="32" t="str">
        <f>IF(PUMPING[[#This Row],[PRODUCT]]="I/F","I/F",IF(LEFT(PUMPING[[#This Row],[BATCH]],2)="MR","MR",IF(LEFT(PUMPING[[#This Row],[BATCH]],2)="PR","PR",IF(LEFT(PUMPING[[#This Row],[BATCH]],2)="DT","DT","Others"))))</f>
        <v>MR</v>
      </c>
    </row>
    <row r="850" spans="1:13" ht="21" x14ac:dyDescent="0.25">
      <c r="A850">
        <v>2</v>
      </c>
      <c r="B850" s="1">
        <v>42240</v>
      </c>
      <c r="C850" t="s">
        <v>6</v>
      </c>
      <c r="D850" s="19" t="s">
        <v>527</v>
      </c>
      <c r="E850" s="9">
        <v>17</v>
      </c>
      <c r="F850" s="3">
        <v>96</v>
      </c>
      <c r="G850" t="s">
        <v>460</v>
      </c>
      <c r="H850" t="str">
        <f t="shared" si="26"/>
        <v>PC</v>
      </c>
      <c r="I850" t="s">
        <v>146</v>
      </c>
      <c r="J850" s="32">
        <f t="shared" si="25"/>
        <v>8</v>
      </c>
      <c r="K850" s="32">
        <f>IF(PUMPING[[#This Row],[MONTH]]&gt;3,YEAR(PUMPING[[#This Row],[DATE]]),YEAR(PUMPING[[#This Row],[DATE]])-1)</f>
        <v>2015</v>
      </c>
      <c r="L850" s="32" t="str">
        <f>IF(PUMPING[[#This Row],[MONTH]]&lt;4,"Q4",IF(PUMPING[[#This Row],[MONTH]]&lt;7,"Q1",IF(PUMPING[[#This Row],[MONTH]]&lt;10,"Q2",IF(PUMPING[[#This Row],[MONTH]]&lt;13,"Q3","Q4"))))</f>
        <v>Q2</v>
      </c>
      <c r="M850" s="32" t="str">
        <f>IF(PUMPING[[#This Row],[PRODUCT]]="I/F","I/F",IF(LEFT(PUMPING[[#This Row],[BATCH]],2)="MR","MR",IF(LEFT(PUMPING[[#This Row],[BATCH]],2)="PR","PR",IF(LEFT(PUMPING[[#This Row],[BATCH]],2)="DT","DT","Others"))))</f>
        <v>MR</v>
      </c>
    </row>
    <row r="851" spans="1:13" ht="21" x14ac:dyDescent="0.25">
      <c r="A851">
        <v>3</v>
      </c>
      <c r="B851" s="1">
        <v>42240</v>
      </c>
      <c r="C851" t="s">
        <v>6</v>
      </c>
      <c r="D851" s="19" t="s">
        <v>204</v>
      </c>
      <c r="E851" s="9" t="s">
        <v>41</v>
      </c>
      <c r="F851" s="3">
        <v>57</v>
      </c>
      <c r="G851" t="s">
        <v>460</v>
      </c>
      <c r="H851" t="str">
        <f t="shared" si="26"/>
        <v>F</v>
      </c>
      <c r="I851" t="s">
        <v>204</v>
      </c>
      <c r="J851" s="32">
        <f t="shared" si="25"/>
        <v>8</v>
      </c>
      <c r="K851" s="32">
        <f>IF(PUMPING[[#This Row],[MONTH]]&gt;3,YEAR(PUMPING[[#This Row],[DATE]]),YEAR(PUMPING[[#This Row],[DATE]])-1)</f>
        <v>2015</v>
      </c>
      <c r="L851" s="32" t="str">
        <f>IF(PUMPING[[#This Row],[MONTH]]&lt;4,"Q4",IF(PUMPING[[#This Row],[MONTH]]&lt;7,"Q1",IF(PUMPING[[#This Row],[MONTH]]&lt;10,"Q2",IF(PUMPING[[#This Row],[MONTH]]&lt;13,"Q3","Q4"))))</f>
        <v>Q2</v>
      </c>
      <c r="M851" s="32" t="str">
        <f>IF(PUMPING[[#This Row],[PRODUCT]]="I/F","I/F",IF(LEFT(PUMPING[[#This Row],[BATCH]],2)="MR","MR",IF(LEFT(PUMPING[[#This Row],[BATCH]],2)="PR","PR",IF(LEFT(PUMPING[[#This Row],[BATCH]],2)="DT","DT","Others"))))</f>
        <v>I/F</v>
      </c>
    </row>
    <row r="852" spans="1:13" ht="21" x14ac:dyDescent="0.25">
      <c r="A852">
        <v>4</v>
      </c>
      <c r="B852" s="1">
        <v>42240</v>
      </c>
      <c r="C852" t="s">
        <v>6</v>
      </c>
      <c r="D852" s="19" t="s">
        <v>528</v>
      </c>
      <c r="E852" s="9">
        <v>1</v>
      </c>
      <c r="F852" s="3">
        <v>3911</v>
      </c>
      <c r="G852" t="s">
        <v>460</v>
      </c>
      <c r="H852" t="str">
        <f t="shared" si="26"/>
        <v>4H</v>
      </c>
      <c r="I852" t="s">
        <v>1530</v>
      </c>
      <c r="J852" s="32">
        <f t="shared" si="25"/>
        <v>8</v>
      </c>
      <c r="K852" s="32">
        <f>IF(PUMPING[[#This Row],[MONTH]]&gt;3,YEAR(PUMPING[[#This Row],[DATE]]),YEAR(PUMPING[[#This Row],[DATE]])-1)</f>
        <v>2015</v>
      </c>
      <c r="L852" s="32" t="str">
        <f>IF(PUMPING[[#This Row],[MONTH]]&lt;4,"Q4",IF(PUMPING[[#This Row],[MONTH]]&lt;7,"Q1",IF(PUMPING[[#This Row],[MONTH]]&lt;10,"Q2",IF(PUMPING[[#This Row],[MONTH]]&lt;13,"Q3","Q4"))))</f>
        <v>Q2</v>
      </c>
      <c r="M852" s="32" t="str">
        <f>IF(PUMPING[[#This Row],[PRODUCT]]="I/F","I/F",IF(LEFT(PUMPING[[#This Row],[BATCH]],2)="MR","MR",IF(LEFT(PUMPING[[#This Row],[BATCH]],2)="PR","PR",IF(LEFT(PUMPING[[#This Row],[BATCH]],2)="DT","DT","Others"))))</f>
        <v>MR</v>
      </c>
    </row>
    <row r="853" spans="1:13" ht="21" x14ac:dyDescent="0.25">
      <c r="A853">
        <v>1</v>
      </c>
      <c r="B853" s="1">
        <v>42240</v>
      </c>
      <c r="C853" t="s">
        <v>463</v>
      </c>
      <c r="D853" s="10" t="s">
        <v>525</v>
      </c>
      <c r="E853" s="2">
        <v>10</v>
      </c>
      <c r="F853" s="3">
        <v>1395</v>
      </c>
      <c r="G853" t="s">
        <v>464</v>
      </c>
      <c r="H853" t="str">
        <f t="shared" si="26"/>
        <v>A3</v>
      </c>
      <c r="I853" t="s">
        <v>143</v>
      </c>
      <c r="J853" s="32">
        <f t="shared" si="25"/>
        <v>8</v>
      </c>
      <c r="K853" s="32">
        <f>IF(PUMPING[[#This Row],[MONTH]]&gt;3,YEAR(PUMPING[[#This Row],[DATE]]),YEAR(PUMPING[[#This Row],[DATE]])-1)</f>
        <v>2015</v>
      </c>
      <c r="L853" s="32" t="str">
        <f>IF(PUMPING[[#This Row],[MONTH]]&lt;4,"Q4",IF(PUMPING[[#This Row],[MONTH]]&lt;7,"Q1",IF(PUMPING[[#This Row],[MONTH]]&lt;10,"Q2",IF(PUMPING[[#This Row],[MONTH]]&lt;13,"Q3","Q4"))))</f>
        <v>Q2</v>
      </c>
      <c r="M853" s="32" t="str">
        <f>IF(PUMPING[[#This Row],[PRODUCT]]="I/F","I/F",IF(LEFT(PUMPING[[#This Row],[BATCH]],2)="MR","MR",IF(LEFT(PUMPING[[#This Row],[BATCH]],2)="PR","PR",IF(LEFT(PUMPING[[#This Row],[BATCH]],2)="DT","DT","Others"))))</f>
        <v>PR</v>
      </c>
    </row>
    <row r="854" spans="1:13" ht="21" x14ac:dyDescent="0.25">
      <c r="A854">
        <v>2</v>
      </c>
      <c r="B854" s="1">
        <v>42240</v>
      </c>
      <c r="C854" t="s">
        <v>463</v>
      </c>
      <c r="D854" s="10" t="s">
        <v>529</v>
      </c>
      <c r="E854" s="2">
        <v>10</v>
      </c>
      <c r="F854" s="3">
        <v>707</v>
      </c>
      <c r="G854" t="s">
        <v>464</v>
      </c>
      <c r="H854" t="str">
        <f t="shared" si="26"/>
        <v>A3</v>
      </c>
      <c r="I854" t="s">
        <v>143</v>
      </c>
      <c r="J854" s="32">
        <f t="shared" si="25"/>
        <v>8</v>
      </c>
      <c r="K854" s="32">
        <f>IF(PUMPING[[#This Row],[MONTH]]&gt;3,YEAR(PUMPING[[#This Row],[DATE]]),YEAR(PUMPING[[#This Row],[DATE]])-1)</f>
        <v>2015</v>
      </c>
      <c r="L854" s="32" t="str">
        <f>IF(PUMPING[[#This Row],[MONTH]]&lt;4,"Q4",IF(PUMPING[[#This Row],[MONTH]]&lt;7,"Q1",IF(PUMPING[[#This Row],[MONTH]]&lt;10,"Q2",IF(PUMPING[[#This Row],[MONTH]]&lt;13,"Q3","Q4"))))</f>
        <v>Q2</v>
      </c>
      <c r="M854" s="32" t="str">
        <f>IF(PUMPING[[#This Row],[PRODUCT]]="I/F","I/F",IF(LEFT(PUMPING[[#This Row],[BATCH]],2)="MR","MR",IF(LEFT(PUMPING[[#This Row],[BATCH]],2)="PR","PR",IF(LEFT(PUMPING[[#This Row],[BATCH]],2)="DT","DT","Others"))))</f>
        <v>PR</v>
      </c>
    </row>
    <row r="855" spans="1:13" ht="21" x14ac:dyDescent="0.25">
      <c r="A855">
        <v>1</v>
      </c>
      <c r="B855" s="1">
        <v>42241</v>
      </c>
      <c r="C855" t="s">
        <v>6</v>
      </c>
      <c r="D855" s="19" t="s">
        <v>528</v>
      </c>
      <c r="E855" s="9">
        <v>1</v>
      </c>
      <c r="F855" s="3">
        <v>338</v>
      </c>
      <c r="G855" t="s">
        <v>460</v>
      </c>
      <c r="H855" t="str">
        <f t="shared" si="26"/>
        <v>4H</v>
      </c>
      <c r="I855" t="s">
        <v>1530</v>
      </c>
      <c r="J855" s="32">
        <f t="shared" si="25"/>
        <v>8</v>
      </c>
      <c r="K855" s="32">
        <f>IF(PUMPING[[#This Row],[MONTH]]&gt;3,YEAR(PUMPING[[#This Row],[DATE]]),YEAR(PUMPING[[#This Row],[DATE]])-1)</f>
        <v>2015</v>
      </c>
      <c r="L855" s="32" t="str">
        <f>IF(PUMPING[[#This Row],[MONTH]]&lt;4,"Q4",IF(PUMPING[[#This Row],[MONTH]]&lt;7,"Q1",IF(PUMPING[[#This Row],[MONTH]]&lt;10,"Q2",IF(PUMPING[[#This Row],[MONTH]]&lt;13,"Q3","Q4"))))</f>
        <v>Q2</v>
      </c>
      <c r="M855" s="32" t="str">
        <f>IF(PUMPING[[#This Row],[PRODUCT]]="I/F","I/F",IF(LEFT(PUMPING[[#This Row],[BATCH]],2)="MR","MR",IF(LEFT(PUMPING[[#This Row],[BATCH]],2)="PR","PR",IF(LEFT(PUMPING[[#This Row],[BATCH]],2)="DT","DT","Others"))))</f>
        <v>MR</v>
      </c>
    </row>
    <row r="856" spans="1:13" ht="21" x14ac:dyDescent="0.25">
      <c r="A856">
        <v>2</v>
      </c>
      <c r="B856" s="1">
        <v>42241</v>
      </c>
      <c r="C856" t="s">
        <v>6</v>
      </c>
      <c r="D856" s="19" t="s">
        <v>530</v>
      </c>
      <c r="E856" s="9">
        <v>1</v>
      </c>
      <c r="F856" s="3">
        <v>6192</v>
      </c>
      <c r="G856" t="s">
        <v>460</v>
      </c>
      <c r="H856" t="str">
        <f t="shared" si="26"/>
        <v>4H</v>
      </c>
      <c r="I856" t="s">
        <v>1530</v>
      </c>
      <c r="J856" s="32">
        <f t="shared" si="25"/>
        <v>8</v>
      </c>
      <c r="K856" s="32">
        <f>IF(PUMPING[[#This Row],[MONTH]]&gt;3,YEAR(PUMPING[[#This Row],[DATE]]),YEAR(PUMPING[[#This Row],[DATE]])-1)</f>
        <v>2015</v>
      </c>
      <c r="L856" s="32" t="str">
        <f>IF(PUMPING[[#This Row],[MONTH]]&lt;4,"Q4",IF(PUMPING[[#This Row],[MONTH]]&lt;7,"Q1",IF(PUMPING[[#This Row],[MONTH]]&lt;10,"Q2",IF(PUMPING[[#This Row],[MONTH]]&lt;13,"Q3","Q4"))))</f>
        <v>Q2</v>
      </c>
      <c r="M856" s="32" t="str">
        <f>IF(PUMPING[[#This Row],[PRODUCT]]="I/F","I/F",IF(LEFT(PUMPING[[#This Row],[BATCH]],2)="MR","MR",IF(LEFT(PUMPING[[#This Row],[BATCH]],2)="PR","PR",IF(LEFT(PUMPING[[#This Row],[BATCH]],2)="DT","DT","Others"))))</f>
        <v>MR</v>
      </c>
    </row>
    <row r="857" spans="1:13" ht="21" x14ac:dyDescent="0.25">
      <c r="A857">
        <v>3</v>
      </c>
      <c r="B857" s="1">
        <v>42241</v>
      </c>
      <c r="C857" t="s">
        <v>6</v>
      </c>
      <c r="D857" s="19" t="s">
        <v>530</v>
      </c>
      <c r="E857" s="9">
        <v>3</v>
      </c>
      <c r="F857" s="3">
        <v>1902</v>
      </c>
      <c r="G857" t="s">
        <v>460</v>
      </c>
      <c r="H857" t="str">
        <f t="shared" si="26"/>
        <v>4H</v>
      </c>
      <c r="I857" t="s">
        <v>1530</v>
      </c>
      <c r="J857" s="32">
        <f t="shared" si="25"/>
        <v>8</v>
      </c>
      <c r="K857" s="32">
        <f>IF(PUMPING[[#This Row],[MONTH]]&gt;3,YEAR(PUMPING[[#This Row],[DATE]]),YEAR(PUMPING[[#This Row],[DATE]])-1)</f>
        <v>2015</v>
      </c>
      <c r="L857" s="32" t="str">
        <f>IF(PUMPING[[#This Row],[MONTH]]&lt;4,"Q4",IF(PUMPING[[#This Row],[MONTH]]&lt;7,"Q1",IF(PUMPING[[#This Row],[MONTH]]&lt;10,"Q2",IF(PUMPING[[#This Row],[MONTH]]&lt;13,"Q3","Q4"))))</f>
        <v>Q2</v>
      </c>
      <c r="M857" s="32" t="str">
        <f>IF(PUMPING[[#This Row],[PRODUCT]]="I/F","I/F",IF(LEFT(PUMPING[[#This Row],[BATCH]],2)="MR","MR",IF(LEFT(PUMPING[[#This Row],[BATCH]],2)="PR","PR",IF(LEFT(PUMPING[[#This Row],[BATCH]],2)="DT","DT","Others"))))</f>
        <v>MR</v>
      </c>
    </row>
    <row r="858" spans="1:13" ht="21" x14ac:dyDescent="0.25">
      <c r="A858">
        <v>4</v>
      </c>
      <c r="B858" s="1">
        <v>42241</v>
      </c>
      <c r="C858" t="s">
        <v>6</v>
      </c>
      <c r="D858" s="19" t="s">
        <v>530</v>
      </c>
      <c r="E858" s="9">
        <v>1</v>
      </c>
      <c r="F858" s="3">
        <v>434</v>
      </c>
      <c r="G858" t="s">
        <v>460</v>
      </c>
      <c r="H858" t="str">
        <f t="shared" si="26"/>
        <v>4H</v>
      </c>
      <c r="I858" t="s">
        <v>1530</v>
      </c>
      <c r="J858" s="32">
        <f t="shared" si="25"/>
        <v>8</v>
      </c>
      <c r="K858" s="32">
        <f>IF(PUMPING[[#This Row],[MONTH]]&gt;3,YEAR(PUMPING[[#This Row],[DATE]]),YEAR(PUMPING[[#This Row],[DATE]])-1)</f>
        <v>2015</v>
      </c>
      <c r="L858" s="32" t="str">
        <f>IF(PUMPING[[#This Row],[MONTH]]&lt;4,"Q4",IF(PUMPING[[#This Row],[MONTH]]&lt;7,"Q1",IF(PUMPING[[#This Row],[MONTH]]&lt;10,"Q2",IF(PUMPING[[#This Row],[MONTH]]&lt;13,"Q3","Q4"))))</f>
        <v>Q2</v>
      </c>
      <c r="M858" s="32" t="str">
        <f>IF(PUMPING[[#This Row],[PRODUCT]]="I/F","I/F",IF(LEFT(PUMPING[[#This Row],[BATCH]],2)="MR","MR",IF(LEFT(PUMPING[[#This Row],[BATCH]],2)="PR","PR",IF(LEFT(PUMPING[[#This Row],[BATCH]],2)="DT","DT","Others"))))</f>
        <v>MR</v>
      </c>
    </row>
    <row r="859" spans="1:13" ht="21" x14ac:dyDescent="0.25">
      <c r="A859">
        <v>1</v>
      </c>
      <c r="B859" s="1">
        <v>42241</v>
      </c>
      <c r="C859" t="s">
        <v>463</v>
      </c>
      <c r="D859" s="10" t="s">
        <v>529</v>
      </c>
      <c r="E859" s="2">
        <v>14</v>
      </c>
      <c r="F859" s="3">
        <v>3324</v>
      </c>
      <c r="G859" t="s">
        <v>464</v>
      </c>
      <c r="H859" t="str">
        <f t="shared" si="26"/>
        <v>A3</v>
      </c>
      <c r="I859" t="s">
        <v>143</v>
      </c>
      <c r="J859" s="32">
        <f t="shared" si="25"/>
        <v>8</v>
      </c>
      <c r="K859" s="32">
        <f>IF(PUMPING[[#This Row],[MONTH]]&gt;3,YEAR(PUMPING[[#This Row],[DATE]]),YEAR(PUMPING[[#This Row],[DATE]])-1)</f>
        <v>2015</v>
      </c>
      <c r="L859" s="32" t="str">
        <f>IF(PUMPING[[#This Row],[MONTH]]&lt;4,"Q4",IF(PUMPING[[#This Row],[MONTH]]&lt;7,"Q1",IF(PUMPING[[#This Row],[MONTH]]&lt;10,"Q2",IF(PUMPING[[#This Row],[MONTH]]&lt;13,"Q3","Q4"))))</f>
        <v>Q2</v>
      </c>
      <c r="M859" s="32" t="str">
        <f>IF(PUMPING[[#This Row],[PRODUCT]]="I/F","I/F",IF(LEFT(PUMPING[[#This Row],[BATCH]],2)="MR","MR",IF(LEFT(PUMPING[[#This Row],[BATCH]],2)="PR","PR",IF(LEFT(PUMPING[[#This Row],[BATCH]],2)="DT","DT","Others"))))</f>
        <v>PR</v>
      </c>
    </row>
    <row r="860" spans="1:13" ht="21" x14ac:dyDescent="0.25">
      <c r="A860">
        <v>2</v>
      </c>
      <c r="B860" s="1">
        <v>42241</v>
      </c>
      <c r="C860" t="s">
        <v>463</v>
      </c>
      <c r="D860" s="10" t="s">
        <v>531</v>
      </c>
      <c r="E860" s="2">
        <v>14</v>
      </c>
      <c r="F860" s="3">
        <v>101</v>
      </c>
      <c r="G860" t="s">
        <v>464</v>
      </c>
      <c r="H860" t="str">
        <f t="shared" si="26"/>
        <v>A3</v>
      </c>
      <c r="I860" t="s">
        <v>143</v>
      </c>
      <c r="J860" s="32">
        <f t="shared" si="25"/>
        <v>8</v>
      </c>
      <c r="K860" s="32">
        <f>IF(PUMPING[[#This Row],[MONTH]]&gt;3,YEAR(PUMPING[[#This Row],[DATE]]),YEAR(PUMPING[[#This Row],[DATE]])-1)</f>
        <v>2015</v>
      </c>
      <c r="L860" s="32" t="str">
        <f>IF(PUMPING[[#This Row],[MONTH]]&lt;4,"Q4",IF(PUMPING[[#This Row],[MONTH]]&lt;7,"Q1",IF(PUMPING[[#This Row],[MONTH]]&lt;10,"Q2",IF(PUMPING[[#This Row],[MONTH]]&lt;13,"Q3","Q4"))))</f>
        <v>Q2</v>
      </c>
      <c r="M860" s="32" t="str">
        <f>IF(PUMPING[[#This Row],[PRODUCT]]="I/F","I/F",IF(LEFT(PUMPING[[#This Row],[BATCH]],2)="MR","MR",IF(LEFT(PUMPING[[#This Row],[BATCH]],2)="PR","PR",IF(LEFT(PUMPING[[#This Row],[BATCH]],2)="DT","DT","Others"))))</f>
        <v>PR</v>
      </c>
    </row>
    <row r="861" spans="1:13" ht="21" x14ac:dyDescent="0.25">
      <c r="A861">
        <v>1</v>
      </c>
      <c r="B861" s="1">
        <v>42242</v>
      </c>
      <c r="C861" t="s">
        <v>6</v>
      </c>
      <c r="D861" s="19" t="s">
        <v>530</v>
      </c>
      <c r="E861" s="9">
        <v>1</v>
      </c>
      <c r="F861" s="3">
        <v>43</v>
      </c>
      <c r="G861" t="s">
        <v>460</v>
      </c>
      <c r="H861" t="str">
        <f t="shared" si="26"/>
        <v>4H</v>
      </c>
      <c r="I861" t="s">
        <v>1530</v>
      </c>
      <c r="J861" s="32">
        <f t="shared" si="25"/>
        <v>8</v>
      </c>
      <c r="K861" s="32">
        <f>IF(PUMPING[[#This Row],[MONTH]]&gt;3,YEAR(PUMPING[[#This Row],[DATE]]),YEAR(PUMPING[[#This Row],[DATE]])-1)</f>
        <v>2015</v>
      </c>
      <c r="L861" s="32" t="str">
        <f>IF(PUMPING[[#This Row],[MONTH]]&lt;4,"Q4",IF(PUMPING[[#This Row],[MONTH]]&lt;7,"Q1",IF(PUMPING[[#This Row],[MONTH]]&lt;10,"Q2",IF(PUMPING[[#This Row],[MONTH]]&lt;13,"Q3","Q4"))))</f>
        <v>Q2</v>
      </c>
      <c r="M861" s="32" t="str">
        <f>IF(PUMPING[[#This Row],[PRODUCT]]="I/F","I/F",IF(LEFT(PUMPING[[#This Row],[BATCH]],2)="MR","MR",IF(LEFT(PUMPING[[#This Row],[BATCH]],2)="PR","PR",IF(LEFT(PUMPING[[#This Row],[BATCH]],2)="DT","DT","Others"))))</f>
        <v>MR</v>
      </c>
    </row>
    <row r="862" spans="1:13" ht="21" x14ac:dyDescent="0.25">
      <c r="A862">
        <v>2</v>
      </c>
      <c r="B862" s="1">
        <v>42242</v>
      </c>
      <c r="C862" t="s">
        <v>6</v>
      </c>
      <c r="D862" s="19" t="s">
        <v>532</v>
      </c>
      <c r="E862" s="9">
        <v>17</v>
      </c>
      <c r="F862" s="3">
        <v>132</v>
      </c>
      <c r="G862" t="s">
        <v>460</v>
      </c>
      <c r="H862" t="str">
        <f t="shared" si="26"/>
        <v>PC</v>
      </c>
      <c r="I862" t="s">
        <v>146</v>
      </c>
      <c r="J862" s="32">
        <f t="shared" si="25"/>
        <v>8</v>
      </c>
      <c r="K862" s="32">
        <f>IF(PUMPING[[#This Row],[MONTH]]&gt;3,YEAR(PUMPING[[#This Row],[DATE]]),YEAR(PUMPING[[#This Row],[DATE]])-1)</f>
        <v>2015</v>
      </c>
      <c r="L862" s="32" t="str">
        <f>IF(PUMPING[[#This Row],[MONTH]]&lt;4,"Q4",IF(PUMPING[[#This Row],[MONTH]]&lt;7,"Q1",IF(PUMPING[[#This Row],[MONTH]]&lt;10,"Q2",IF(PUMPING[[#This Row],[MONTH]]&lt;13,"Q3","Q4"))))</f>
        <v>Q2</v>
      </c>
      <c r="M862" s="32" t="str">
        <f>IF(PUMPING[[#This Row],[PRODUCT]]="I/F","I/F",IF(LEFT(PUMPING[[#This Row],[BATCH]],2)="MR","MR",IF(LEFT(PUMPING[[#This Row],[BATCH]],2)="PR","PR",IF(LEFT(PUMPING[[#This Row],[BATCH]],2)="DT","DT","Others"))))</f>
        <v>MR</v>
      </c>
    </row>
    <row r="863" spans="1:13" ht="21" x14ac:dyDescent="0.25">
      <c r="A863">
        <v>3</v>
      </c>
      <c r="B863" s="1">
        <v>42242</v>
      </c>
      <c r="C863" t="s">
        <v>6</v>
      </c>
      <c r="D863" s="19" t="s">
        <v>533</v>
      </c>
      <c r="E863" s="9">
        <v>11</v>
      </c>
      <c r="F863" s="3">
        <v>5839</v>
      </c>
      <c r="G863" t="s">
        <v>460</v>
      </c>
      <c r="H863" t="str">
        <f t="shared" si="26"/>
        <v>4M</v>
      </c>
      <c r="I863" t="s">
        <v>1532</v>
      </c>
      <c r="J863" s="32">
        <f t="shared" si="25"/>
        <v>8</v>
      </c>
      <c r="K863" s="32">
        <f>IF(PUMPING[[#This Row],[MONTH]]&gt;3,YEAR(PUMPING[[#This Row],[DATE]]),YEAR(PUMPING[[#This Row],[DATE]])-1)</f>
        <v>2015</v>
      </c>
      <c r="L863" s="32" t="str">
        <f>IF(PUMPING[[#This Row],[MONTH]]&lt;4,"Q4",IF(PUMPING[[#This Row],[MONTH]]&lt;7,"Q1",IF(PUMPING[[#This Row],[MONTH]]&lt;10,"Q2",IF(PUMPING[[#This Row],[MONTH]]&lt;13,"Q3","Q4"))))</f>
        <v>Q2</v>
      </c>
      <c r="M863" s="32" t="str">
        <f>IF(PUMPING[[#This Row],[PRODUCT]]="I/F","I/F",IF(LEFT(PUMPING[[#This Row],[BATCH]],2)="MR","MR",IF(LEFT(PUMPING[[#This Row],[BATCH]],2)="PR","PR",IF(LEFT(PUMPING[[#This Row],[BATCH]],2)="DT","DT","Others"))))</f>
        <v>MR</v>
      </c>
    </row>
    <row r="864" spans="1:13" ht="21" x14ac:dyDescent="0.25">
      <c r="A864">
        <v>4</v>
      </c>
      <c r="B864" s="1">
        <v>42242</v>
      </c>
      <c r="C864" t="s">
        <v>6</v>
      </c>
      <c r="D864" s="19" t="s">
        <v>533</v>
      </c>
      <c r="E864" s="9">
        <v>4</v>
      </c>
      <c r="F864" s="3">
        <v>1558</v>
      </c>
      <c r="G864" t="s">
        <v>460</v>
      </c>
      <c r="H864" t="str">
        <f t="shared" si="26"/>
        <v>4M</v>
      </c>
      <c r="I864" t="s">
        <v>1532</v>
      </c>
      <c r="J864" s="32">
        <f t="shared" si="25"/>
        <v>8</v>
      </c>
      <c r="K864" s="32">
        <f>IF(PUMPING[[#This Row],[MONTH]]&gt;3,YEAR(PUMPING[[#This Row],[DATE]]),YEAR(PUMPING[[#This Row],[DATE]])-1)</f>
        <v>2015</v>
      </c>
      <c r="L864" s="32" t="str">
        <f>IF(PUMPING[[#This Row],[MONTH]]&lt;4,"Q4",IF(PUMPING[[#This Row],[MONTH]]&lt;7,"Q1",IF(PUMPING[[#This Row],[MONTH]]&lt;10,"Q2",IF(PUMPING[[#This Row],[MONTH]]&lt;13,"Q3","Q4"))))</f>
        <v>Q2</v>
      </c>
      <c r="M864" s="32" t="str">
        <f>IF(PUMPING[[#This Row],[PRODUCT]]="I/F","I/F",IF(LEFT(PUMPING[[#This Row],[BATCH]],2)="MR","MR",IF(LEFT(PUMPING[[#This Row],[BATCH]],2)="PR","PR",IF(LEFT(PUMPING[[#This Row],[BATCH]],2)="DT","DT","Others"))))</f>
        <v>MR</v>
      </c>
    </row>
    <row r="865" spans="1:13" ht="21" x14ac:dyDescent="0.25">
      <c r="A865">
        <v>5</v>
      </c>
      <c r="B865" s="1">
        <v>42242</v>
      </c>
      <c r="C865" t="s">
        <v>6</v>
      </c>
      <c r="D865" s="19" t="s">
        <v>534</v>
      </c>
      <c r="E865" s="9">
        <v>12</v>
      </c>
      <c r="F865" s="3">
        <v>2180</v>
      </c>
      <c r="G865" t="s">
        <v>460</v>
      </c>
      <c r="H865" t="str">
        <f t="shared" si="26"/>
        <v>4M</v>
      </c>
      <c r="I865" t="s">
        <v>1532</v>
      </c>
      <c r="J865" s="32">
        <f t="shared" si="25"/>
        <v>8</v>
      </c>
      <c r="K865" s="32">
        <f>IF(PUMPING[[#This Row],[MONTH]]&gt;3,YEAR(PUMPING[[#This Row],[DATE]]),YEAR(PUMPING[[#This Row],[DATE]])-1)</f>
        <v>2015</v>
      </c>
      <c r="L865" s="32" t="str">
        <f>IF(PUMPING[[#This Row],[MONTH]]&lt;4,"Q4",IF(PUMPING[[#This Row],[MONTH]]&lt;7,"Q1",IF(PUMPING[[#This Row],[MONTH]]&lt;10,"Q2",IF(PUMPING[[#This Row],[MONTH]]&lt;13,"Q3","Q4"))))</f>
        <v>Q2</v>
      </c>
      <c r="M865" s="32" t="str">
        <f>IF(PUMPING[[#This Row],[PRODUCT]]="I/F","I/F",IF(LEFT(PUMPING[[#This Row],[BATCH]],2)="MR","MR",IF(LEFT(PUMPING[[#This Row],[BATCH]],2)="PR","PR",IF(LEFT(PUMPING[[#This Row],[BATCH]],2)="DT","DT","Others"))))</f>
        <v>MR</v>
      </c>
    </row>
    <row r="866" spans="1:13" ht="21" x14ac:dyDescent="0.25">
      <c r="A866">
        <v>6</v>
      </c>
      <c r="B866" s="1">
        <v>42242</v>
      </c>
      <c r="C866" t="s">
        <v>6</v>
      </c>
      <c r="D866" s="19" t="s">
        <v>535</v>
      </c>
      <c r="E866" s="9">
        <v>4</v>
      </c>
      <c r="F866" s="3">
        <v>1774</v>
      </c>
      <c r="G866" t="s">
        <v>460</v>
      </c>
      <c r="H866" t="str">
        <f t="shared" si="26"/>
        <v>4M</v>
      </c>
      <c r="I866" t="s">
        <v>1532</v>
      </c>
      <c r="J866" s="32">
        <f t="shared" si="25"/>
        <v>8</v>
      </c>
      <c r="K866" s="32">
        <f>IF(PUMPING[[#This Row],[MONTH]]&gt;3,YEAR(PUMPING[[#This Row],[DATE]]),YEAR(PUMPING[[#This Row],[DATE]])-1)</f>
        <v>2015</v>
      </c>
      <c r="L866" s="32" t="str">
        <f>IF(PUMPING[[#This Row],[MONTH]]&lt;4,"Q4",IF(PUMPING[[#This Row],[MONTH]]&lt;7,"Q1",IF(PUMPING[[#This Row],[MONTH]]&lt;10,"Q2",IF(PUMPING[[#This Row],[MONTH]]&lt;13,"Q3","Q4"))))</f>
        <v>Q2</v>
      </c>
      <c r="M866" s="32" t="str">
        <f>IF(PUMPING[[#This Row],[PRODUCT]]="I/F","I/F",IF(LEFT(PUMPING[[#This Row],[BATCH]],2)="MR","MR",IF(LEFT(PUMPING[[#This Row],[BATCH]],2)="PR","PR",IF(LEFT(PUMPING[[#This Row],[BATCH]],2)="DT","DT","Others"))))</f>
        <v>MR</v>
      </c>
    </row>
    <row r="867" spans="1:13" ht="21" x14ac:dyDescent="0.25">
      <c r="A867">
        <v>1</v>
      </c>
      <c r="B867" s="1">
        <v>42242</v>
      </c>
      <c r="C867" t="s">
        <v>463</v>
      </c>
      <c r="D867" s="10" t="s">
        <v>531</v>
      </c>
      <c r="E867" s="2">
        <v>14</v>
      </c>
      <c r="F867" s="3">
        <v>2318</v>
      </c>
      <c r="G867" t="s">
        <v>464</v>
      </c>
      <c r="H867" t="str">
        <f t="shared" si="26"/>
        <v>A3</v>
      </c>
      <c r="I867" t="s">
        <v>143</v>
      </c>
      <c r="J867" s="32">
        <f t="shared" si="25"/>
        <v>8</v>
      </c>
      <c r="K867" s="32">
        <f>IF(PUMPING[[#This Row],[MONTH]]&gt;3,YEAR(PUMPING[[#This Row],[DATE]]),YEAR(PUMPING[[#This Row],[DATE]])-1)</f>
        <v>2015</v>
      </c>
      <c r="L867" s="32" t="str">
        <f>IF(PUMPING[[#This Row],[MONTH]]&lt;4,"Q4",IF(PUMPING[[#This Row],[MONTH]]&lt;7,"Q1",IF(PUMPING[[#This Row],[MONTH]]&lt;10,"Q2",IF(PUMPING[[#This Row],[MONTH]]&lt;13,"Q3","Q4"))))</f>
        <v>Q2</v>
      </c>
      <c r="M867" s="32" t="str">
        <f>IF(PUMPING[[#This Row],[PRODUCT]]="I/F","I/F",IF(LEFT(PUMPING[[#This Row],[BATCH]],2)="MR","MR",IF(LEFT(PUMPING[[#This Row],[BATCH]],2)="PR","PR",IF(LEFT(PUMPING[[#This Row],[BATCH]],2)="DT","DT","Others"))))</f>
        <v>PR</v>
      </c>
    </row>
    <row r="868" spans="1:13" ht="21" x14ac:dyDescent="0.25">
      <c r="A868">
        <v>1</v>
      </c>
      <c r="B868" s="1">
        <v>42243</v>
      </c>
      <c r="C868" t="s">
        <v>6</v>
      </c>
      <c r="D868" s="19" t="s">
        <v>535</v>
      </c>
      <c r="E868" s="9">
        <v>4</v>
      </c>
      <c r="F868" s="3">
        <v>2594</v>
      </c>
      <c r="G868" t="s">
        <v>460</v>
      </c>
      <c r="H868" t="str">
        <f t="shared" si="26"/>
        <v>4M</v>
      </c>
      <c r="I868" t="s">
        <v>1532</v>
      </c>
      <c r="J868" s="32">
        <f t="shared" si="25"/>
        <v>8</v>
      </c>
      <c r="K868" s="32">
        <f>IF(PUMPING[[#This Row],[MONTH]]&gt;3,YEAR(PUMPING[[#This Row],[DATE]]),YEAR(PUMPING[[#This Row],[DATE]])-1)</f>
        <v>2015</v>
      </c>
      <c r="L868" s="32" t="str">
        <f>IF(PUMPING[[#This Row],[MONTH]]&lt;4,"Q4",IF(PUMPING[[#This Row],[MONTH]]&lt;7,"Q1",IF(PUMPING[[#This Row],[MONTH]]&lt;10,"Q2",IF(PUMPING[[#This Row],[MONTH]]&lt;13,"Q3","Q4"))))</f>
        <v>Q2</v>
      </c>
      <c r="M868" s="32" t="str">
        <f>IF(PUMPING[[#This Row],[PRODUCT]]="I/F","I/F",IF(LEFT(PUMPING[[#This Row],[BATCH]],2)="MR","MR",IF(LEFT(PUMPING[[#This Row],[BATCH]],2)="PR","PR",IF(LEFT(PUMPING[[#This Row],[BATCH]],2)="DT","DT","Others"))))</f>
        <v>MR</v>
      </c>
    </row>
    <row r="869" spans="1:13" ht="21" x14ac:dyDescent="0.25">
      <c r="A869">
        <v>2</v>
      </c>
      <c r="B869" s="1">
        <v>42243</v>
      </c>
      <c r="C869" t="s">
        <v>6</v>
      </c>
      <c r="D869" s="19" t="s">
        <v>204</v>
      </c>
      <c r="E869" s="9" t="s">
        <v>41</v>
      </c>
      <c r="F869" s="3">
        <v>33</v>
      </c>
      <c r="G869" t="s">
        <v>460</v>
      </c>
      <c r="H869" t="str">
        <f t="shared" si="26"/>
        <v>F</v>
      </c>
      <c r="I869" t="s">
        <v>204</v>
      </c>
      <c r="J869" s="32">
        <f t="shared" si="25"/>
        <v>8</v>
      </c>
      <c r="K869" s="32">
        <f>IF(PUMPING[[#This Row],[MONTH]]&gt;3,YEAR(PUMPING[[#This Row],[DATE]]),YEAR(PUMPING[[#This Row],[DATE]])-1)</f>
        <v>2015</v>
      </c>
      <c r="L869" s="32" t="str">
        <f>IF(PUMPING[[#This Row],[MONTH]]&lt;4,"Q4",IF(PUMPING[[#This Row],[MONTH]]&lt;7,"Q1",IF(PUMPING[[#This Row],[MONTH]]&lt;10,"Q2",IF(PUMPING[[#This Row],[MONTH]]&lt;13,"Q3","Q4"))))</f>
        <v>Q2</v>
      </c>
      <c r="M869" s="32" t="str">
        <f>IF(PUMPING[[#This Row],[PRODUCT]]="I/F","I/F",IF(LEFT(PUMPING[[#This Row],[BATCH]],2)="MR","MR",IF(LEFT(PUMPING[[#This Row],[BATCH]],2)="PR","PR",IF(LEFT(PUMPING[[#This Row],[BATCH]],2)="DT","DT","Others"))))</f>
        <v>I/F</v>
      </c>
    </row>
    <row r="870" spans="1:13" ht="21" x14ac:dyDescent="0.25">
      <c r="A870">
        <v>1</v>
      </c>
      <c r="B870" s="1">
        <v>42243</v>
      </c>
      <c r="C870" t="s">
        <v>463</v>
      </c>
      <c r="D870" s="10" t="s">
        <v>531</v>
      </c>
      <c r="E870" s="2">
        <v>10</v>
      </c>
      <c r="F870" s="3">
        <v>4951</v>
      </c>
      <c r="G870" t="s">
        <v>464</v>
      </c>
      <c r="H870" t="str">
        <f t="shared" si="26"/>
        <v>A3</v>
      </c>
      <c r="I870" t="s">
        <v>143</v>
      </c>
      <c r="J870" s="32">
        <f t="shared" si="25"/>
        <v>8</v>
      </c>
      <c r="K870" s="32">
        <f>IF(PUMPING[[#This Row],[MONTH]]&gt;3,YEAR(PUMPING[[#This Row],[DATE]]),YEAR(PUMPING[[#This Row],[DATE]])-1)</f>
        <v>2015</v>
      </c>
      <c r="L870" s="32" t="str">
        <f>IF(PUMPING[[#This Row],[MONTH]]&lt;4,"Q4",IF(PUMPING[[#This Row],[MONTH]]&lt;7,"Q1",IF(PUMPING[[#This Row],[MONTH]]&lt;10,"Q2",IF(PUMPING[[#This Row],[MONTH]]&lt;13,"Q3","Q4"))))</f>
        <v>Q2</v>
      </c>
      <c r="M870" s="32" t="str">
        <f>IF(PUMPING[[#This Row],[PRODUCT]]="I/F","I/F",IF(LEFT(PUMPING[[#This Row],[BATCH]],2)="MR","MR",IF(LEFT(PUMPING[[#This Row],[BATCH]],2)="PR","PR",IF(LEFT(PUMPING[[#This Row],[BATCH]],2)="DT","DT","Others"))))</f>
        <v>PR</v>
      </c>
    </row>
    <row r="871" spans="1:13" ht="21" x14ac:dyDescent="0.25">
      <c r="A871">
        <v>2</v>
      </c>
      <c r="B871" s="1">
        <v>42243</v>
      </c>
      <c r="C871" t="s">
        <v>463</v>
      </c>
      <c r="D871" s="10" t="s">
        <v>531</v>
      </c>
      <c r="E871" s="2">
        <v>15</v>
      </c>
      <c r="F871" s="3">
        <v>766</v>
      </c>
      <c r="G871" t="s">
        <v>464</v>
      </c>
      <c r="H871" t="str">
        <f t="shared" si="26"/>
        <v>A3</v>
      </c>
      <c r="I871" t="s">
        <v>143</v>
      </c>
      <c r="J871" s="32">
        <f t="shared" si="25"/>
        <v>8</v>
      </c>
      <c r="K871" s="32">
        <f>IF(PUMPING[[#This Row],[MONTH]]&gt;3,YEAR(PUMPING[[#This Row],[DATE]]),YEAR(PUMPING[[#This Row],[DATE]])-1)</f>
        <v>2015</v>
      </c>
      <c r="L871" s="32" t="str">
        <f>IF(PUMPING[[#This Row],[MONTH]]&lt;4,"Q4",IF(PUMPING[[#This Row],[MONTH]]&lt;7,"Q1",IF(PUMPING[[#This Row],[MONTH]]&lt;10,"Q2",IF(PUMPING[[#This Row],[MONTH]]&lt;13,"Q3","Q4"))))</f>
        <v>Q2</v>
      </c>
      <c r="M871" s="32" t="str">
        <f>IF(PUMPING[[#This Row],[PRODUCT]]="I/F","I/F",IF(LEFT(PUMPING[[#This Row],[BATCH]],2)="MR","MR",IF(LEFT(PUMPING[[#This Row],[BATCH]],2)="PR","PR",IF(LEFT(PUMPING[[#This Row],[BATCH]],2)="DT","DT","Others"))))</f>
        <v>PR</v>
      </c>
    </row>
    <row r="872" spans="1:13" ht="21" x14ac:dyDescent="0.25">
      <c r="A872">
        <v>1</v>
      </c>
      <c r="B872" s="1">
        <v>42243</v>
      </c>
      <c r="C872" t="s">
        <v>463</v>
      </c>
      <c r="D872" s="19" t="s">
        <v>204</v>
      </c>
      <c r="E872" s="4" t="s">
        <v>536</v>
      </c>
      <c r="F872" s="3">
        <v>33</v>
      </c>
      <c r="G872" t="s">
        <v>466</v>
      </c>
      <c r="H872" t="str">
        <f t="shared" si="26"/>
        <v>F</v>
      </c>
      <c r="I872" t="s">
        <v>204</v>
      </c>
      <c r="J872" s="32">
        <f t="shared" si="25"/>
        <v>8</v>
      </c>
      <c r="K872" s="32">
        <f>IF(PUMPING[[#This Row],[MONTH]]&gt;3,YEAR(PUMPING[[#This Row],[DATE]]),YEAR(PUMPING[[#This Row],[DATE]])-1)</f>
        <v>2015</v>
      </c>
      <c r="L872" s="32" t="str">
        <f>IF(PUMPING[[#This Row],[MONTH]]&lt;4,"Q4",IF(PUMPING[[#This Row],[MONTH]]&lt;7,"Q1",IF(PUMPING[[#This Row],[MONTH]]&lt;10,"Q2",IF(PUMPING[[#This Row],[MONTH]]&lt;13,"Q3","Q4"))))</f>
        <v>Q2</v>
      </c>
      <c r="M872" s="32" t="str">
        <f>IF(PUMPING[[#This Row],[PRODUCT]]="I/F","I/F",IF(LEFT(PUMPING[[#This Row],[BATCH]],2)="MR","MR",IF(LEFT(PUMPING[[#This Row],[BATCH]],2)="PR","PR",IF(LEFT(PUMPING[[#This Row],[BATCH]],2)="DT","DT","Others"))))</f>
        <v>I/F</v>
      </c>
    </row>
    <row r="873" spans="1:13" ht="21" x14ac:dyDescent="0.25">
      <c r="A873">
        <v>1</v>
      </c>
      <c r="B873" s="1">
        <v>42244</v>
      </c>
      <c r="C873" t="s">
        <v>463</v>
      </c>
      <c r="D873" s="10" t="s">
        <v>531</v>
      </c>
      <c r="E873" s="2">
        <v>15</v>
      </c>
      <c r="F873" s="3">
        <v>92</v>
      </c>
      <c r="G873" t="s">
        <v>464</v>
      </c>
      <c r="H873" t="str">
        <f t="shared" si="26"/>
        <v>A3</v>
      </c>
      <c r="I873" t="s">
        <v>143</v>
      </c>
      <c r="J873" s="32">
        <f t="shared" si="25"/>
        <v>8</v>
      </c>
      <c r="K873" s="32">
        <f>IF(PUMPING[[#This Row],[MONTH]]&gt;3,YEAR(PUMPING[[#This Row],[DATE]]),YEAR(PUMPING[[#This Row],[DATE]])-1)</f>
        <v>2015</v>
      </c>
      <c r="L873" s="32" t="str">
        <f>IF(PUMPING[[#This Row],[MONTH]]&lt;4,"Q4",IF(PUMPING[[#This Row],[MONTH]]&lt;7,"Q1",IF(PUMPING[[#This Row],[MONTH]]&lt;10,"Q2",IF(PUMPING[[#This Row],[MONTH]]&lt;13,"Q3","Q4"))))</f>
        <v>Q2</v>
      </c>
      <c r="M873" s="32" t="str">
        <f>IF(PUMPING[[#This Row],[PRODUCT]]="I/F","I/F",IF(LEFT(PUMPING[[#This Row],[BATCH]],2)="MR","MR",IF(LEFT(PUMPING[[#This Row],[BATCH]],2)="PR","PR",IF(LEFT(PUMPING[[#This Row],[BATCH]],2)="DT","DT","Others"))))</f>
        <v>PR</v>
      </c>
    </row>
    <row r="874" spans="1:13" ht="21" x14ac:dyDescent="0.25">
      <c r="A874">
        <v>2</v>
      </c>
      <c r="B874" s="1">
        <v>42244</v>
      </c>
      <c r="C874" t="s">
        <v>463</v>
      </c>
      <c r="D874" s="10" t="s">
        <v>537</v>
      </c>
      <c r="E874" s="2">
        <v>15</v>
      </c>
      <c r="F874" s="3">
        <v>5789</v>
      </c>
      <c r="G874" t="s">
        <v>464</v>
      </c>
      <c r="H874" t="str">
        <f t="shared" si="26"/>
        <v>A3</v>
      </c>
      <c r="I874" t="s">
        <v>143</v>
      </c>
      <c r="J874" s="32">
        <f t="shared" si="25"/>
        <v>8</v>
      </c>
      <c r="K874" s="32">
        <f>IF(PUMPING[[#This Row],[MONTH]]&gt;3,YEAR(PUMPING[[#This Row],[DATE]]),YEAR(PUMPING[[#This Row],[DATE]])-1)</f>
        <v>2015</v>
      </c>
      <c r="L874" s="32" t="str">
        <f>IF(PUMPING[[#This Row],[MONTH]]&lt;4,"Q4",IF(PUMPING[[#This Row],[MONTH]]&lt;7,"Q1",IF(PUMPING[[#This Row],[MONTH]]&lt;10,"Q2",IF(PUMPING[[#This Row],[MONTH]]&lt;13,"Q3","Q4"))))</f>
        <v>Q2</v>
      </c>
      <c r="M874" s="32" t="str">
        <f>IF(PUMPING[[#This Row],[PRODUCT]]="I/F","I/F",IF(LEFT(PUMPING[[#This Row],[BATCH]],2)="MR","MR",IF(LEFT(PUMPING[[#This Row],[BATCH]],2)="PR","PR",IF(LEFT(PUMPING[[#This Row],[BATCH]],2)="DT","DT","Others"))))</f>
        <v>PR</v>
      </c>
    </row>
    <row r="875" spans="1:13" ht="21" x14ac:dyDescent="0.25">
      <c r="A875">
        <v>3</v>
      </c>
      <c r="B875" s="1">
        <v>42244</v>
      </c>
      <c r="C875" t="s">
        <v>463</v>
      </c>
      <c r="D875" s="10" t="s">
        <v>538</v>
      </c>
      <c r="E875" s="2">
        <v>15</v>
      </c>
      <c r="F875" s="3">
        <v>2528</v>
      </c>
      <c r="G875" t="s">
        <v>464</v>
      </c>
      <c r="H875" t="str">
        <f t="shared" si="26"/>
        <v>A3</v>
      </c>
      <c r="I875" t="s">
        <v>143</v>
      </c>
      <c r="J875" s="32">
        <f t="shared" si="25"/>
        <v>8</v>
      </c>
      <c r="K875" s="32">
        <f>IF(PUMPING[[#This Row],[MONTH]]&gt;3,YEAR(PUMPING[[#This Row],[DATE]]),YEAR(PUMPING[[#This Row],[DATE]])-1)</f>
        <v>2015</v>
      </c>
      <c r="L875" s="32" t="str">
        <f>IF(PUMPING[[#This Row],[MONTH]]&lt;4,"Q4",IF(PUMPING[[#This Row],[MONTH]]&lt;7,"Q1",IF(PUMPING[[#This Row],[MONTH]]&lt;10,"Q2",IF(PUMPING[[#This Row],[MONTH]]&lt;13,"Q3","Q4"))))</f>
        <v>Q2</v>
      </c>
      <c r="M875" s="32" t="str">
        <f>IF(PUMPING[[#This Row],[PRODUCT]]="I/F","I/F",IF(LEFT(PUMPING[[#This Row],[BATCH]],2)="MR","MR",IF(LEFT(PUMPING[[#This Row],[BATCH]],2)="PR","PR",IF(LEFT(PUMPING[[#This Row],[BATCH]],2)="DT","DT","Others"))))</f>
        <v>PR</v>
      </c>
    </row>
    <row r="876" spans="1:13" ht="21" x14ac:dyDescent="0.25">
      <c r="A876">
        <v>4</v>
      </c>
      <c r="B876" s="1">
        <v>42244</v>
      </c>
      <c r="C876" t="s">
        <v>463</v>
      </c>
      <c r="D876" s="10" t="s">
        <v>538</v>
      </c>
      <c r="E876" s="2">
        <v>14</v>
      </c>
      <c r="F876" s="3">
        <v>1941</v>
      </c>
      <c r="G876" t="s">
        <v>464</v>
      </c>
      <c r="H876" t="str">
        <f t="shared" si="26"/>
        <v>A3</v>
      </c>
      <c r="I876" t="s">
        <v>143</v>
      </c>
      <c r="J876" s="32">
        <f t="shared" ref="J876:J939" si="27">MONTH(B876)</f>
        <v>8</v>
      </c>
      <c r="K876" s="32">
        <f>IF(PUMPING[[#This Row],[MONTH]]&gt;3,YEAR(PUMPING[[#This Row],[DATE]]),YEAR(PUMPING[[#This Row],[DATE]])-1)</f>
        <v>2015</v>
      </c>
      <c r="L876" s="32" t="str">
        <f>IF(PUMPING[[#This Row],[MONTH]]&lt;4,"Q4",IF(PUMPING[[#This Row],[MONTH]]&lt;7,"Q1",IF(PUMPING[[#This Row],[MONTH]]&lt;10,"Q2",IF(PUMPING[[#This Row],[MONTH]]&lt;13,"Q3","Q4"))))</f>
        <v>Q2</v>
      </c>
      <c r="M876" s="32" t="str">
        <f>IF(PUMPING[[#This Row],[PRODUCT]]="I/F","I/F",IF(LEFT(PUMPING[[#This Row],[BATCH]],2)="MR","MR",IF(LEFT(PUMPING[[#This Row],[BATCH]],2)="PR","PR",IF(LEFT(PUMPING[[#This Row],[BATCH]],2)="DT","DT","Others"))))</f>
        <v>PR</v>
      </c>
    </row>
    <row r="877" spans="1:13" ht="21" x14ac:dyDescent="0.25">
      <c r="A877">
        <v>1</v>
      </c>
      <c r="B877" s="1">
        <v>42245</v>
      </c>
      <c r="C877" t="s">
        <v>463</v>
      </c>
      <c r="D877" s="10" t="s">
        <v>538</v>
      </c>
      <c r="E877" s="2">
        <v>14</v>
      </c>
      <c r="F877" s="3">
        <v>2963</v>
      </c>
      <c r="G877" t="s">
        <v>464</v>
      </c>
      <c r="H877" t="str">
        <f t="shared" si="26"/>
        <v>A3</v>
      </c>
      <c r="I877" t="s">
        <v>143</v>
      </c>
      <c r="J877" s="32">
        <f t="shared" si="27"/>
        <v>8</v>
      </c>
      <c r="K877" s="32">
        <f>IF(PUMPING[[#This Row],[MONTH]]&gt;3,YEAR(PUMPING[[#This Row],[DATE]]),YEAR(PUMPING[[#This Row],[DATE]])-1)</f>
        <v>2015</v>
      </c>
      <c r="L877" s="32" t="str">
        <f>IF(PUMPING[[#This Row],[MONTH]]&lt;4,"Q4",IF(PUMPING[[#This Row],[MONTH]]&lt;7,"Q1",IF(PUMPING[[#This Row],[MONTH]]&lt;10,"Q2",IF(PUMPING[[#This Row],[MONTH]]&lt;13,"Q3","Q4"))))</f>
        <v>Q2</v>
      </c>
      <c r="M877" s="32" t="str">
        <f>IF(PUMPING[[#This Row],[PRODUCT]]="I/F","I/F",IF(LEFT(PUMPING[[#This Row],[BATCH]],2)="MR","MR",IF(LEFT(PUMPING[[#This Row],[BATCH]],2)="PR","PR",IF(LEFT(PUMPING[[#This Row],[BATCH]],2)="DT","DT","Others"))))</f>
        <v>PR</v>
      </c>
    </row>
    <row r="878" spans="1:13" ht="21" x14ac:dyDescent="0.25">
      <c r="A878">
        <v>1</v>
      </c>
      <c r="B878" s="1">
        <v>42245</v>
      </c>
      <c r="C878" t="s">
        <v>463</v>
      </c>
      <c r="D878" s="10" t="s">
        <v>204</v>
      </c>
      <c r="E878" s="9">
        <v>105</v>
      </c>
      <c r="F878" s="3">
        <v>20</v>
      </c>
      <c r="G878" t="s">
        <v>492</v>
      </c>
      <c r="H878" t="str">
        <f t="shared" si="26"/>
        <v>F</v>
      </c>
      <c r="I878" t="s">
        <v>204</v>
      </c>
      <c r="J878" s="32">
        <f t="shared" si="27"/>
        <v>8</v>
      </c>
      <c r="K878" s="32">
        <f>IF(PUMPING[[#This Row],[MONTH]]&gt;3,YEAR(PUMPING[[#This Row],[DATE]]),YEAR(PUMPING[[#This Row],[DATE]])-1)</f>
        <v>2015</v>
      </c>
      <c r="L878" s="32" t="str">
        <f>IF(PUMPING[[#This Row],[MONTH]]&lt;4,"Q4",IF(PUMPING[[#This Row],[MONTH]]&lt;7,"Q1",IF(PUMPING[[#This Row],[MONTH]]&lt;10,"Q2",IF(PUMPING[[#This Row],[MONTH]]&lt;13,"Q3","Q4"))))</f>
        <v>Q2</v>
      </c>
      <c r="M878" s="32" t="str">
        <f>IF(PUMPING[[#This Row],[PRODUCT]]="I/F","I/F",IF(LEFT(PUMPING[[#This Row],[BATCH]],2)="MR","MR",IF(LEFT(PUMPING[[#This Row],[BATCH]],2)="PR","PR",IF(LEFT(PUMPING[[#This Row],[BATCH]],2)="DT","DT","Others"))))</f>
        <v>I/F</v>
      </c>
    </row>
    <row r="879" spans="1:13" ht="21" x14ac:dyDescent="0.25">
      <c r="A879">
        <v>2</v>
      </c>
      <c r="B879" s="1">
        <v>42245</v>
      </c>
      <c r="C879" t="s">
        <v>463</v>
      </c>
      <c r="D879" s="5" t="s">
        <v>539</v>
      </c>
      <c r="E879" s="9">
        <v>111</v>
      </c>
      <c r="F879" s="3">
        <v>167</v>
      </c>
      <c r="G879" t="s">
        <v>492</v>
      </c>
      <c r="H879" t="str">
        <f t="shared" si="26"/>
        <v>PC</v>
      </c>
      <c r="I879" t="s">
        <v>146</v>
      </c>
      <c r="J879" s="32">
        <f t="shared" si="27"/>
        <v>8</v>
      </c>
      <c r="K879" s="32">
        <f>IF(PUMPING[[#This Row],[MONTH]]&gt;3,YEAR(PUMPING[[#This Row],[DATE]]),YEAR(PUMPING[[#This Row],[DATE]])-1)</f>
        <v>2015</v>
      </c>
      <c r="L879" s="32" t="str">
        <f>IF(PUMPING[[#This Row],[MONTH]]&lt;4,"Q4",IF(PUMPING[[#This Row],[MONTH]]&lt;7,"Q1",IF(PUMPING[[#This Row],[MONTH]]&lt;10,"Q2",IF(PUMPING[[#This Row],[MONTH]]&lt;13,"Q3","Q4"))))</f>
        <v>Q2</v>
      </c>
      <c r="M879" s="32" t="str">
        <f>IF(PUMPING[[#This Row],[PRODUCT]]="I/F","I/F",IF(LEFT(PUMPING[[#This Row],[BATCH]],2)="MR","MR",IF(LEFT(PUMPING[[#This Row],[BATCH]],2)="PR","PR",IF(LEFT(PUMPING[[#This Row],[BATCH]],2)="DT","DT","Others"))))</f>
        <v>PR</v>
      </c>
    </row>
    <row r="880" spans="1:13" ht="21" x14ac:dyDescent="0.25">
      <c r="A880">
        <v>3</v>
      </c>
      <c r="B880" s="1">
        <v>42245</v>
      </c>
      <c r="C880" t="s">
        <v>463</v>
      </c>
      <c r="D880" s="5" t="s">
        <v>540</v>
      </c>
      <c r="E880" s="9">
        <v>101</v>
      </c>
      <c r="F880" s="3">
        <v>842</v>
      </c>
      <c r="G880" t="s">
        <v>492</v>
      </c>
      <c r="H880" t="str">
        <f t="shared" si="26"/>
        <v>4M</v>
      </c>
      <c r="I880" t="s">
        <v>1532</v>
      </c>
      <c r="J880" s="32">
        <f t="shared" si="27"/>
        <v>8</v>
      </c>
      <c r="K880" s="32">
        <f>IF(PUMPING[[#This Row],[MONTH]]&gt;3,YEAR(PUMPING[[#This Row],[DATE]]),YEAR(PUMPING[[#This Row],[DATE]])-1)</f>
        <v>2015</v>
      </c>
      <c r="L880" s="32" t="str">
        <f>IF(PUMPING[[#This Row],[MONTH]]&lt;4,"Q4",IF(PUMPING[[#This Row],[MONTH]]&lt;7,"Q1",IF(PUMPING[[#This Row],[MONTH]]&lt;10,"Q2",IF(PUMPING[[#This Row],[MONTH]]&lt;13,"Q3","Q4"))))</f>
        <v>Q2</v>
      </c>
      <c r="M880" s="32" t="str">
        <f>IF(PUMPING[[#This Row],[PRODUCT]]="I/F","I/F",IF(LEFT(PUMPING[[#This Row],[BATCH]],2)="MR","MR",IF(LEFT(PUMPING[[#This Row],[BATCH]],2)="PR","PR",IF(LEFT(PUMPING[[#This Row],[BATCH]],2)="DT","DT","Others"))))</f>
        <v>PR</v>
      </c>
    </row>
    <row r="881" spans="1:13" ht="21" x14ac:dyDescent="0.25">
      <c r="A881">
        <v>4</v>
      </c>
      <c r="B881" s="1">
        <v>42245</v>
      </c>
      <c r="C881" t="s">
        <v>463</v>
      </c>
      <c r="D881" s="5" t="s">
        <v>541</v>
      </c>
      <c r="E881" s="9">
        <v>101</v>
      </c>
      <c r="F881" s="3">
        <v>3214</v>
      </c>
      <c r="G881" t="s">
        <v>492</v>
      </c>
      <c r="H881" t="str">
        <f t="shared" si="26"/>
        <v>4M</v>
      </c>
      <c r="I881" t="s">
        <v>1532</v>
      </c>
      <c r="J881" s="32">
        <f t="shared" si="27"/>
        <v>8</v>
      </c>
      <c r="K881" s="32">
        <f>IF(PUMPING[[#This Row],[MONTH]]&gt;3,YEAR(PUMPING[[#This Row],[DATE]]),YEAR(PUMPING[[#This Row],[DATE]])-1)</f>
        <v>2015</v>
      </c>
      <c r="L881" s="32" t="str">
        <f>IF(PUMPING[[#This Row],[MONTH]]&lt;4,"Q4",IF(PUMPING[[#This Row],[MONTH]]&lt;7,"Q1",IF(PUMPING[[#This Row],[MONTH]]&lt;10,"Q2",IF(PUMPING[[#This Row],[MONTH]]&lt;13,"Q3","Q4"))))</f>
        <v>Q2</v>
      </c>
      <c r="M881" s="32" t="str">
        <f>IF(PUMPING[[#This Row],[PRODUCT]]="I/F","I/F",IF(LEFT(PUMPING[[#This Row],[BATCH]],2)="MR","MR",IF(LEFT(PUMPING[[#This Row],[BATCH]],2)="PR","PR",IF(LEFT(PUMPING[[#This Row],[BATCH]],2)="DT","DT","Others"))))</f>
        <v>PR</v>
      </c>
    </row>
    <row r="882" spans="1:13" ht="21" x14ac:dyDescent="0.25">
      <c r="A882">
        <v>5</v>
      </c>
      <c r="B882" s="1">
        <v>42245</v>
      </c>
      <c r="C882" t="s">
        <v>463</v>
      </c>
      <c r="D882" s="5" t="s">
        <v>541</v>
      </c>
      <c r="E882" s="9">
        <v>103</v>
      </c>
      <c r="F882" s="3">
        <v>997</v>
      </c>
      <c r="G882" t="s">
        <v>492</v>
      </c>
      <c r="H882" t="str">
        <f t="shared" si="26"/>
        <v>4M</v>
      </c>
      <c r="I882" t="s">
        <v>1532</v>
      </c>
      <c r="J882" s="32">
        <f t="shared" si="27"/>
        <v>8</v>
      </c>
      <c r="K882" s="32">
        <f>IF(PUMPING[[#This Row],[MONTH]]&gt;3,YEAR(PUMPING[[#This Row],[DATE]]),YEAR(PUMPING[[#This Row],[DATE]])-1)</f>
        <v>2015</v>
      </c>
      <c r="L882" s="32" t="str">
        <f>IF(PUMPING[[#This Row],[MONTH]]&lt;4,"Q4",IF(PUMPING[[#This Row],[MONTH]]&lt;7,"Q1",IF(PUMPING[[#This Row],[MONTH]]&lt;10,"Q2",IF(PUMPING[[#This Row],[MONTH]]&lt;13,"Q3","Q4"))))</f>
        <v>Q2</v>
      </c>
      <c r="M882" s="32" t="str">
        <f>IF(PUMPING[[#This Row],[PRODUCT]]="I/F","I/F",IF(LEFT(PUMPING[[#This Row],[BATCH]],2)="MR","MR",IF(LEFT(PUMPING[[#This Row],[BATCH]],2)="PR","PR",IF(LEFT(PUMPING[[#This Row],[BATCH]],2)="DT","DT","Others"))))</f>
        <v>PR</v>
      </c>
    </row>
    <row r="883" spans="1:13" ht="21" x14ac:dyDescent="0.25">
      <c r="A883">
        <v>1</v>
      </c>
      <c r="B883" s="1">
        <v>42246</v>
      </c>
      <c r="C883" t="s">
        <v>463</v>
      </c>
      <c r="D883" s="10" t="s">
        <v>538</v>
      </c>
      <c r="E883" s="2">
        <v>14</v>
      </c>
      <c r="F883" s="3">
        <v>1226</v>
      </c>
      <c r="G883" t="s">
        <v>464</v>
      </c>
      <c r="H883" t="str">
        <f t="shared" si="26"/>
        <v>A3</v>
      </c>
      <c r="I883" t="s">
        <v>143</v>
      </c>
      <c r="J883" s="32">
        <f t="shared" si="27"/>
        <v>8</v>
      </c>
      <c r="K883" s="32">
        <f>IF(PUMPING[[#This Row],[MONTH]]&gt;3,YEAR(PUMPING[[#This Row],[DATE]]),YEAR(PUMPING[[#This Row],[DATE]])-1)</f>
        <v>2015</v>
      </c>
      <c r="L883" s="32" t="str">
        <f>IF(PUMPING[[#This Row],[MONTH]]&lt;4,"Q4",IF(PUMPING[[#This Row],[MONTH]]&lt;7,"Q1",IF(PUMPING[[#This Row],[MONTH]]&lt;10,"Q2",IF(PUMPING[[#This Row],[MONTH]]&lt;13,"Q3","Q4"))))</f>
        <v>Q2</v>
      </c>
      <c r="M883" s="32" t="str">
        <f>IF(PUMPING[[#This Row],[PRODUCT]]="I/F","I/F",IF(LEFT(PUMPING[[#This Row],[BATCH]],2)="MR","MR",IF(LEFT(PUMPING[[#This Row],[BATCH]],2)="PR","PR",IF(LEFT(PUMPING[[#This Row],[BATCH]],2)="DT","DT","Others"))))</f>
        <v>PR</v>
      </c>
    </row>
    <row r="884" spans="1:13" ht="21" x14ac:dyDescent="0.25">
      <c r="A884">
        <v>2</v>
      </c>
      <c r="B884" s="1">
        <v>42246</v>
      </c>
      <c r="C884" t="s">
        <v>463</v>
      </c>
      <c r="D884" s="10" t="s">
        <v>542</v>
      </c>
      <c r="E884" s="2">
        <v>17</v>
      </c>
      <c r="F884" s="3">
        <v>485</v>
      </c>
      <c r="G884" t="s">
        <v>464</v>
      </c>
      <c r="H884" t="str">
        <f t="shared" si="26"/>
        <v>KO</v>
      </c>
      <c r="I884" t="s">
        <v>146</v>
      </c>
      <c r="J884" s="32">
        <f t="shared" si="27"/>
        <v>8</v>
      </c>
      <c r="K884" s="32">
        <f>IF(PUMPING[[#This Row],[MONTH]]&gt;3,YEAR(PUMPING[[#This Row],[DATE]]),YEAR(PUMPING[[#This Row],[DATE]])-1)</f>
        <v>2015</v>
      </c>
      <c r="L884" s="32" t="str">
        <f>IF(PUMPING[[#This Row],[MONTH]]&lt;4,"Q4",IF(PUMPING[[#This Row],[MONTH]]&lt;7,"Q1",IF(PUMPING[[#This Row],[MONTH]]&lt;10,"Q2",IF(PUMPING[[#This Row],[MONTH]]&lt;13,"Q3","Q4"))))</f>
        <v>Q2</v>
      </c>
      <c r="M884" s="32" t="str">
        <f>IF(PUMPING[[#This Row],[PRODUCT]]="I/F","I/F",IF(LEFT(PUMPING[[#This Row],[BATCH]],2)="MR","MR",IF(LEFT(PUMPING[[#This Row],[BATCH]],2)="PR","PR",IF(LEFT(PUMPING[[#This Row],[BATCH]],2)="DT","DT","Others"))))</f>
        <v>Others</v>
      </c>
    </row>
    <row r="885" spans="1:13" ht="21" x14ac:dyDescent="0.25">
      <c r="A885">
        <v>3</v>
      </c>
      <c r="B885" s="1">
        <v>42246</v>
      </c>
      <c r="C885" t="s">
        <v>463</v>
      </c>
      <c r="D885" s="10" t="s">
        <v>539</v>
      </c>
      <c r="E885" s="2">
        <v>17</v>
      </c>
      <c r="F885" s="3">
        <v>98</v>
      </c>
      <c r="G885" t="s">
        <v>464</v>
      </c>
      <c r="H885" t="str">
        <f t="shared" si="26"/>
        <v>PC</v>
      </c>
      <c r="I885" t="s">
        <v>146</v>
      </c>
      <c r="J885" s="32">
        <f t="shared" si="27"/>
        <v>8</v>
      </c>
      <c r="K885" s="32">
        <f>IF(PUMPING[[#This Row],[MONTH]]&gt;3,YEAR(PUMPING[[#This Row],[DATE]]),YEAR(PUMPING[[#This Row],[DATE]])-1)</f>
        <v>2015</v>
      </c>
      <c r="L885" s="32" t="str">
        <f>IF(PUMPING[[#This Row],[MONTH]]&lt;4,"Q4",IF(PUMPING[[#This Row],[MONTH]]&lt;7,"Q1",IF(PUMPING[[#This Row],[MONTH]]&lt;10,"Q2",IF(PUMPING[[#This Row],[MONTH]]&lt;13,"Q3","Q4"))))</f>
        <v>Q2</v>
      </c>
      <c r="M885" s="32" t="str">
        <f>IF(PUMPING[[#This Row],[PRODUCT]]="I/F","I/F",IF(LEFT(PUMPING[[#This Row],[BATCH]],2)="MR","MR",IF(LEFT(PUMPING[[#This Row],[BATCH]],2)="PR","PR",IF(LEFT(PUMPING[[#This Row],[BATCH]],2)="DT","DT","Others"))))</f>
        <v>PR</v>
      </c>
    </row>
    <row r="886" spans="1:13" ht="21" x14ac:dyDescent="0.25">
      <c r="A886">
        <v>4</v>
      </c>
      <c r="B886" s="1">
        <v>42246</v>
      </c>
      <c r="C886" t="s">
        <v>463</v>
      </c>
      <c r="D886" s="10" t="s">
        <v>543</v>
      </c>
      <c r="E886" s="2" t="s">
        <v>514</v>
      </c>
      <c r="F886" s="3">
        <v>46</v>
      </c>
      <c r="G886" t="s">
        <v>464</v>
      </c>
      <c r="H886" t="str">
        <f t="shared" si="26"/>
        <v>FS</v>
      </c>
      <c r="I886" t="s">
        <v>204</v>
      </c>
      <c r="J886" s="32">
        <f t="shared" si="27"/>
        <v>8</v>
      </c>
      <c r="K886" s="32">
        <f>IF(PUMPING[[#This Row],[MONTH]]&gt;3,YEAR(PUMPING[[#This Row],[DATE]]),YEAR(PUMPING[[#This Row],[DATE]])-1)</f>
        <v>2015</v>
      </c>
      <c r="L886" s="32" t="str">
        <f>IF(PUMPING[[#This Row],[MONTH]]&lt;4,"Q4",IF(PUMPING[[#This Row],[MONTH]]&lt;7,"Q1",IF(PUMPING[[#This Row],[MONTH]]&lt;10,"Q2",IF(PUMPING[[#This Row],[MONTH]]&lt;13,"Q3","Q4"))))</f>
        <v>Q2</v>
      </c>
      <c r="M886" s="32" t="str">
        <f>IF(PUMPING[[#This Row],[PRODUCT]]="I/F","I/F",IF(LEFT(PUMPING[[#This Row],[BATCH]],2)="MR","MR",IF(LEFT(PUMPING[[#This Row],[BATCH]],2)="PR","PR",IF(LEFT(PUMPING[[#This Row],[BATCH]],2)="DT","DT","Others"))))</f>
        <v>I/F</v>
      </c>
    </row>
    <row r="887" spans="1:13" ht="21" x14ac:dyDescent="0.25">
      <c r="A887">
        <v>5</v>
      </c>
      <c r="B887" s="1">
        <v>42246</v>
      </c>
      <c r="C887" t="s">
        <v>463</v>
      </c>
      <c r="D887" s="10" t="s">
        <v>544</v>
      </c>
      <c r="E887" s="2">
        <v>17</v>
      </c>
      <c r="F887" s="3">
        <v>239</v>
      </c>
      <c r="G887" t="s">
        <v>464</v>
      </c>
      <c r="H887" t="str">
        <f t="shared" si="26"/>
        <v>NS</v>
      </c>
      <c r="I887" t="s">
        <v>146</v>
      </c>
      <c r="J887" s="32">
        <f t="shared" si="27"/>
        <v>8</v>
      </c>
      <c r="K887" s="32">
        <f>IF(PUMPING[[#This Row],[MONTH]]&gt;3,YEAR(PUMPING[[#This Row],[DATE]]),YEAR(PUMPING[[#This Row],[DATE]])-1)</f>
        <v>2015</v>
      </c>
      <c r="L887" s="32" t="str">
        <f>IF(PUMPING[[#This Row],[MONTH]]&lt;4,"Q4",IF(PUMPING[[#This Row],[MONTH]]&lt;7,"Q1",IF(PUMPING[[#This Row],[MONTH]]&lt;10,"Q2",IF(PUMPING[[#This Row],[MONTH]]&lt;13,"Q3","Q4"))))</f>
        <v>Q2</v>
      </c>
      <c r="M887" s="32" t="str">
        <f>IF(PUMPING[[#This Row],[PRODUCT]]="I/F","I/F",IF(LEFT(PUMPING[[#This Row],[BATCH]],2)="MR","MR",IF(LEFT(PUMPING[[#This Row],[BATCH]],2)="PR","PR",IF(LEFT(PUMPING[[#This Row],[BATCH]],2)="DT","DT","Others"))))</f>
        <v>PR</v>
      </c>
    </row>
    <row r="888" spans="1:13" ht="21" x14ac:dyDescent="0.25">
      <c r="A888">
        <v>6</v>
      </c>
      <c r="B888" s="1">
        <v>42246</v>
      </c>
      <c r="C888" t="s">
        <v>463</v>
      </c>
      <c r="D888" s="10" t="s">
        <v>545</v>
      </c>
      <c r="E888" s="2">
        <v>17</v>
      </c>
      <c r="F888" s="7">
        <v>181</v>
      </c>
      <c r="G888" t="s">
        <v>464</v>
      </c>
      <c r="H888" t="str">
        <f t="shared" si="26"/>
        <v>NS</v>
      </c>
      <c r="I888" t="s">
        <v>146</v>
      </c>
      <c r="J888" s="32">
        <f t="shared" si="27"/>
        <v>8</v>
      </c>
      <c r="K888" s="32">
        <f>IF(PUMPING[[#This Row],[MONTH]]&gt;3,YEAR(PUMPING[[#This Row],[DATE]]),YEAR(PUMPING[[#This Row],[DATE]])-1)</f>
        <v>2015</v>
      </c>
      <c r="L888" s="32" t="str">
        <f>IF(PUMPING[[#This Row],[MONTH]]&lt;4,"Q4",IF(PUMPING[[#This Row],[MONTH]]&lt;7,"Q1",IF(PUMPING[[#This Row],[MONTH]]&lt;10,"Q2",IF(PUMPING[[#This Row],[MONTH]]&lt;13,"Q3","Q4"))))</f>
        <v>Q2</v>
      </c>
      <c r="M888" s="32" t="str">
        <f>IF(PUMPING[[#This Row],[PRODUCT]]="I/F","I/F",IF(LEFT(PUMPING[[#This Row],[BATCH]],2)="MR","MR",IF(LEFT(PUMPING[[#This Row],[BATCH]],2)="PR","PR",IF(LEFT(PUMPING[[#This Row],[BATCH]],2)="DT","DT","Others"))))</f>
        <v>PR</v>
      </c>
    </row>
    <row r="889" spans="1:13" ht="21" x14ac:dyDescent="0.25">
      <c r="A889">
        <v>1</v>
      </c>
      <c r="B889" s="1">
        <v>42246</v>
      </c>
      <c r="C889" t="s">
        <v>463</v>
      </c>
      <c r="D889" s="5" t="s">
        <v>541</v>
      </c>
      <c r="E889" s="9">
        <v>103</v>
      </c>
      <c r="F889" s="3">
        <v>337</v>
      </c>
      <c r="G889" t="s">
        <v>492</v>
      </c>
      <c r="H889" t="str">
        <f t="shared" si="26"/>
        <v>4M</v>
      </c>
      <c r="I889" t="s">
        <v>1532</v>
      </c>
      <c r="J889" s="32">
        <f t="shared" si="27"/>
        <v>8</v>
      </c>
      <c r="K889" s="32">
        <f>IF(PUMPING[[#This Row],[MONTH]]&gt;3,YEAR(PUMPING[[#This Row],[DATE]]),YEAR(PUMPING[[#This Row],[DATE]])-1)</f>
        <v>2015</v>
      </c>
      <c r="L889" s="32" t="str">
        <f>IF(PUMPING[[#This Row],[MONTH]]&lt;4,"Q4",IF(PUMPING[[#This Row],[MONTH]]&lt;7,"Q1",IF(PUMPING[[#This Row],[MONTH]]&lt;10,"Q2",IF(PUMPING[[#This Row],[MONTH]]&lt;13,"Q3","Q4"))))</f>
        <v>Q2</v>
      </c>
      <c r="M889" s="32" t="str">
        <f>IF(PUMPING[[#This Row],[PRODUCT]]="I/F","I/F",IF(LEFT(PUMPING[[#This Row],[BATCH]],2)="MR","MR",IF(LEFT(PUMPING[[#This Row],[BATCH]],2)="PR","PR",IF(LEFT(PUMPING[[#This Row],[BATCH]],2)="DT","DT","Others"))))</f>
        <v>PR</v>
      </c>
    </row>
    <row r="890" spans="1:13" ht="21" x14ac:dyDescent="0.25">
      <c r="A890">
        <v>2</v>
      </c>
      <c r="B890" s="1">
        <v>42246</v>
      </c>
      <c r="C890" t="s">
        <v>463</v>
      </c>
      <c r="D890" s="5" t="s">
        <v>541</v>
      </c>
      <c r="E890" s="9">
        <v>102</v>
      </c>
      <c r="F890" s="3">
        <v>566</v>
      </c>
      <c r="G890" t="s">
        <v>492</v>
      </c>
      <c r="H890" t="str">
        <f t="shared" si="26"/>
        <v>4M</v>
      </c>
      <c r="I890" t="s">
        <v>1532</v>
      </c>
      <c r="J890" s="32">
        <f t="shared" si="27"/>
        <v>8</v>
      </c>
      <c r="K890" s="32">
        <f>IF(PUMPING[[#This Row],[MONTH]]&gt;3,YEAR(PUMPING[[#This Row],[DATE]]),YEAR(PUMPING[[#This Row],[DATE]])-1)</f>
        <v>2015</v>
      </c>
      <c r="L890" s="32" t="str">
        <f>IF(PUMPING[[#This Row],[MONTH]]&lt;4,"Q4",IF(PUMPING[[#This Row],[MONTH]]&lt;7,"Q1",IF(PUMPING[[#This Row],[MONTH]]&lt;10,"Q2",IF(PUMPING[[#This Row],[MONTH]]&lt;13,"Q3","Q4"))))</f>
        <v>Q2</v>
      </c>
      <c r="M890" s="32" t="str">
        <f>IF(PUMPING[[#This Row],[PRODUCT]]="I/F","I/F",IF(LEFT(PUMPING[[#This Row],[BATCH]],2)="MR","MR",IF(LEFT(PUMPING[[#This Row],[BATCH]],2)="PR","PR",IF(LEFT(PUMPING[[#This Row],[BATCH]],2)="DT","DT","Others"))))</f>
        <v>PR</v>
      </c>
    </row>
    <row r="891" spans="1:13" ht="21" x14ac:dyDescent="0.25">
      <c r="A891">
        <v>3</v>
      </c>
      <c r="B891" s="1">
        <v>42246</v>
      </c>
      <c r="C891" t="s">
        <v>463</v>
      </c>
      <c r="D891" s="5" t="s">
        <v>546</v>
      </c>
      <c r="E891" s="9">
        <v>102</v>
      </c>
      <c r="F891" s="3">
        <v>3340</v>
      </c>
      <c r="G891" t="s">
        <v>492</v>
      </c>
      <c r="H891" t="str">
        <f t="shared" si="26"/>
        <v>4M</v>
      </c>
      <c r="I891" t="s">
        <v>1532</v>
      </c>
      <c r="J891" s="32">
        <f t="shared" si="27"/>
        <v>8</v>
      </c>
      <c r="K891" s="32">
        <f>IF(PUMPING[[#This Row],[MONTH]]&gt;3,YEAR(PUMPING[[#This Row],[DATE]]),YEAR(PUMPING[[#This Row],[DATE]])-1)</f>
        <v>2015</v>
      </c>
      <c r="L891" s="32" t="str">
        <f>IF(PUMPING[[#This Row],[MONTH]]&lt;4,"Q4",IF(PUMPING[[#This Row],[MONTH]]&lt;7,"Q1",IF(PUMPING[[#This Row],[MONTH]]&lt;10,"Q2",IF(PUMPING[[#This Row],[MONTH]]&lt;13,"Q3","Q4"))))</f>
        <v>Q2</v>
      </c>
      <c r="M891" s="32" t="str">
        <f>IF(PUMPING[[#This Row],[PRODUCT]]="I/F","I/F",IF(LEFT(PUMPING[[#This Row],[BATCH]],2)="MR","MR",IF(LEFT(PUMPING[[#This Row],[BATCH]],2)="PR","PR",IF(LEFT(PUMPING[[#This Row],[BATCH]],2)="DT","DT","Others"))))</f>
        <v>PR</v>
      </c>
    </row>
    <row r="892" spans="1:13" ht="21" x14ac:dyDescent="0.25">
      <c r="A892">
        <v>4</v>
      </c>
      <c r="B892" s="1">
        <v>42246</v>
      </c>
      <c r="C892" t="s">
        <v>463</v>
      </c>
      <c r="D892" s="5" t="s">
        <v>539</v>
      </c>
      <c r="E892" s="9">
        <v>111</v>
      </c>
      <c r="F892" s="3">
        <v>20</v>
      </c>
      <c r="G892" t="s">
        <v>492</v>
      </c>
      <c r="H892" t="str">
        <f t="shared" si="26"/>
        <v>PC</v>
      </c>
      <c r="I892" t="s">
        <v>146</v>
      </c>
      <c r="J892" s="32">
        <f t="shared" si="27"/>
        <v>8</v>
      </c>
      <c r="K892" s="32">
        <f>IF(PUMPING[[#This Row],[MONTH]]&gt;3,YEAR(PUMPING[[#This Row],[DATE]]),YEAR(PUMPING[[#This Row],[DATE]])-1)</f>
        <v>2015</v>
      </c>
      <c r="L892" s="32" t="str">
        <f>IF(PUMPING[[#This Row],[MONTH]]&lt;4,"Q4",IF(PUMPING[[#This Row],[MONTH]]&lt;7,"Q1",IF(PUMPING[[#This Row],[MONTH]]&lt;10,"Q2",IF(PUMPING[[#This Row],[MONTH]]&lt;13,"Q3","Q4"))))</f>
        <v>Q2</v>
      </c>
      <c r="M892" s="32" t="str">
        <f>IF(PUMPING[[#This Row],[PRODUCT]]="I/F","I/F",IF(LEFT(PUMPING[[#This Row],[BATCH]],2)="MR","MR",IF(LEFT(PUMPING[[#This Row],[BATCH]],2)="PR","PR",IF(LEFT(PUMPING[[#This Row],[BATCH]],2)="DT","DT","Others"))))</f>
        <v>PR</v>
      </c>
    </row>
    <row r="893" spans="1:13" ht="21" x14ac:dyDescent="0.25">
      <c r="A893">
        <v>1</v>
      </c>
      <c r="B893" s="1">
        <v>42247</v>
      </c>
      <c r="C893" t="s">
        <v>6</v>
      </c>
      <c r="D893" s="19" t="s">
        <v>502</v>
      </c>
      <c r="E893" s="9" t="s">
        <v>113</v>
      </c>
      <c r="F893" s="3">
        <v>49</v>
      </c>
      <c r="G893" t="s">
        <v>460</v>
      </c>
      <c r="H893" t="str">
        <f t="shared" si="26"/>
        <v>NE</v>
      </c>
      <c r="I893" t="s">
        <v>149</v>
      </c>
      <c r="J893" s="32">
        <f t="shared" si="27"/>
        <v>8</v>
      </c>
      <c r="K893" s="32">
        <f>IF(PUMPING[[#This Row],[MONTH]]&gt;3,YEAR(PUMPING[[#This Row],[DATE]]),YEAR(PUMPING[[#This Row],[DATE]])-1)</f>
        <v>2015</v>
      </c>
      <c r="L893" s="32" t="str">
        <f>IF(PUMPING[[#This Row],[MONTH]]&lt;4,"Q4",IF(PUMPING[[#This Row],[MONTH]]&lt;7,"Q1",IF(PUMPING[[#This Row],[MONTH]]&lt;10,"Q2",IF(PUMPING[[#This Row],[MONTH]]&lt;13,"Q3","Q4"))))</f>
        <v>Q2</v>
      </c>
      <c r="M893" s="32" t="str">
        <f>IF(PUMPING[[#This Row],[PRODUCT]]="I/F","I/F",IF(LEFT(PUMPING[[#This Row],[BATCH]],2)="MR","MR",IF(LEFT(PUMPING[[#This Row],[BATCH]],2)="PR","PR",IF(LEFT(PUMPING[[#This Row],[BATCH]],2)="DT","DT","Others"))))</f>
        <v>Others</v>
      </c>
    </row>
    <row r="894" spans="1:13" ht="21" x14ac:dyDescent="0.25">
      <c r="A894">
        <v>2</v>
      </c>
      <c r="B894" s="1">
        <v>42247</v>
      </c>
      <c r="C894" t="s">
        <v>6</v>
      </c>
      <c r="D894" s="19" t="s">
        <v>547</v>
      </c>
      <c r="E894" s="9">
        <v>2</v>
      </c>
      <c r="F894" s="3">
        <v>5382</v>
      </c>
      <c r="G894" t="s">
        <v>460</v>
      </c>
      <c r="H894" t="str">
        <f t="shared" si="26"/>
        <v>4H</v>
      </c>
      <c r="I894" t="s">
        <v>1530</v>
      </c>
      <c r="J894" s="32">
        <f t="shared" si="27"/>
        <v>8</v>
      </c>
      <c r="K894" s="32">
        <f>IF(PUMPING[[#This Row],[MONTH]]&gt;3,YEAR(PUMPING[[#This Row],[DATE]]),YEAR(PUMPING[[#This Row],[DATE]])-1)</f>
        <v>2015</v>
      </c>
      <c r="L894" s="32" t="str">
        <f>IF(PUMPING[[#This Row],[MONTH]]&lt;4,"Q4",IF(PUMPING[[#This Row],[MONTH]]&lt;7,"Q1",IF(PUMPING[[#This Row],[MONTH]]&lt;10,"Q2",IF(PUMPING[[#This Row],[MONTH]]&lt;13,"Q3","Q4"))))</f>
        <v>Q2</v>
      </c>
      <c r="M894" s="32" t="str">
        <f>IF(PUMPING[[#This Row],[PRODUCT]]="I/F","I/F",IF(LEFT(PUMPING[[#This Row],[BATCH]],2)="MR","MR",IF(LEFT(PUMPING[[#This Row],[BATCH]],2)="PR","PR",IF(LEFT(PUMPING[[#This Row],[BATCH]],2)="DT","DT","Others"))))</f>
        <v>MR</v>
      </c>
    </row>
    <row r="895" spans="1:13" ht="21" x14ac:dyDescent="0.25">
      <c r="A895">
        <v>1</v>
      </c>
      <c r="B895" s="1">
        <v>42247</v>
      </c>
      <c r="C895" t="s">
        <v>463</v>
      </c>
      <c r="D895" s="10" t="s">
        <v>545</v>
      </c>
      <c r="E895" s="2">
        <v>17</v>
      </c>
      <c r="F895" s="3">
        <v>852</v>
      </c>
      <c r="G895" t="s">
        <v>464</v>
      </c>
      <c r="H895" t="str">
        <f t="shared" si="26"/>
        <v>NS</v>
      </c>
      <c r="I895" t="s">
        <v>146</v>
      </c>
      <c r="J895" s="32">
        <f t="shared" si="27"/>
        <v>8</v>
      </c>
      <c r="K895" s="32">
        <f>IF(PUMPING[[#This Row],[MONTH]]&gt;3,YEAR(PUMPING[[#This Row],[DATE]]),YEAR(PUMPING[[#This Row],[DATE]])-1)</f>
        <v>2015</v>
      </c>
      <c r="L895" s="32" t="str">
        <f>IF(PUMPING[[#This Row],[MONTH]]&lt;4,"Q4",IF(PUMPING[[#This Row],[MONTH]]&lt;7,"Q1",IF(PUMPING[[#This Row],[MONTH]]&lt;10,"Q2",IF(PUMPING[[#This Row],[MONTH]]&lt;13,"Q3","Q4"))))</f>
        <v>Q2</v>
      </c>
      <c r="M895" s="32" t="str">
        <f>IF(PUMPING[[#This Row],[PRODUCT]]="I/F","I/F",IF(LEFT(PUMPING[[#This Row],[BATCH]],2)="MR","MR",IF(LEFT(PUMPING[[#This Row],[BATCH]],2)="PR","PR",IF(LEFT(PUMPING[[#This Row],[BATCH]],2)="DT","DT","Others"))))</f>
        <v>PR</v>
      </c>
    </row>
    <row r="896" spans="1:13" ht="21" x14ac:dyDescent="0.25">
      <c r="A896">
        <v>2</v>
      </c>
      <c r="B896" s="1">
        <v>42247</v>
      </c>
      <c r="C896" t="s">
        <v>463</v>
      </c>
      <c r="D896" s="10" t="s">
        <v>548</v>
      </c>
      <c r="E896" s="2">
        <v>17</v>
      </c>
      <c r="F896" s="3">
        <v>450</v>
      </c>
      <c r="G896" t="s">
        <v>464</v>
      </c>
      <c r="H896" t="str">
        <f t="shared" si="26"/>
        <v>0S</v>
      </c>
      <c r="I896" t="s">
        <v>146</v>
      </c>
      <c r="J896" s="32">
        <f t="shared" si="27"/>
        <v>8</v>
      </c>
      <c r="K896" s="32">
        <f>IF(PUMPING[[#This Row],[MONTH]]&gt;3,YEAR(PUMPING[[#This Row],[DATE]]),YEAR(PUMPING[[#This Row],[DATE]])-1)</f>
        <v>2015</v>
      </c>
      <c r="L896" s="32" t="str">
        <f>IF(PUMPING[[#This Row],[MONTH]]&lt;4,"Q4",IF(PUMPING[[#This Row],[MONTH]]&lt;7,"Q1",IF(PUMPING[[#This Row],[MONTH]]&lt;10,"Q2",IF(PUMPING[[#This Row],[MONTH]]&lt;13,"Q3","Q4"))))</f>
        <v>Q2</v>
      </c>
      <c r="M896" s="32" t="str">
        <f>IF(PUMPING[[#This Row],[PRODUCT]]="I/F","I/F",IF(LEFT(PUMPING[[#This Row],[BATCH]],2)="MR","MR",IF(LEFT(PUMPING[[#This Row],[BATCH]],2)="PR","PR",IF(LEFT(PUMPING[[#This Row],[BATCH]],2)="DT","DT","Others"))))</f>
        <v>PR</v>
      </c>
    </row>
    <row r="897" spans="1:13" ht="21" x14ac:dyDescent="0.25">
      <c r="A897">
        <v>3</v>
      </c>
      <c r="B897" s="1">
        <v>42247</v>
      </c>
      <c r="C897" t="s">
        <v>463</v>
      </c>
      <c r="D897" s="10" t="s">
        <v>549</v>
      </c>
      <c r="E897" s="2">
        <v>17</v>
      </c>
      <c r="F897" s="3">
        <v>572</v>
      </c>
      <c r="G897" t="s">
        <v>464</v>
      </c>
      <c r="H897" t="str">
        <f t="shared" ref="H897:H960" si="28">MID(D897,3,2)</f>
        <v>0S</v>
      </c>
      <c r="I897" t="s">
        <v>146</v>
      </c>
      <c r="J897" s="32">
        <f t="shared" si="27"/>
        <v>8</v>
      </c>
      <c r="K897" s="32">
        <f>IF(PUMPING[[#This Row],[MONTH]]&gt;3,YEAR(PUMPING[[#This Row],[DATE]]),YEAR(PUMPING[[#This Row],[DATE]])-1)</f>
        <v>2015</v>
      </c>
      <c r="L897" s="32" t="str">
        <f>IF(PUMPING[[#This Row],[MONTH]]&lt;4,"Q4",IF(PUMPING[[#This Row],[MONTH]]&lt;7,"Q1",IF(PUMPING[[#This Row],[MONTH]]&lt;10,"Q2",IF(PUMPING[[#This Row],[MONTH]]&lt;13,"Q3","Q4"))))</f>
        <v>Q2</v>
      </c>
      <c r="M897" s="32" t="str">
        <f>IF(PUMPING[[#This Row],[PRODUCT]]="I/F","I/F",IF(LEFT(PUMPING[[#This Row],[BATCH]],2)="MR","MR",IF(LEFT(PUMPING[[#This Row],[BATCH]],2)="PR","PR",IF(LEFT(PUMPING[[#This Row],[BATCH]],2)="DT","DT","Others"))))</f>
        <v>PR</v>
      </c>
    </row>
    <row r="898" spans="1:13" ht="21" x14ac:dyDescent="0.25">
      <c r="A898">
        <v>4</v>
      </c>
      <c r="B898" s="1">
        <v>42247</v>
      </c>
      <c r="C898" t="s">
        <v>463</v>
      </c>
      <c r="D898" s="10" t="s">
        <v>550</v>
      </c>
      <c r="E898" s="2">
        <v>10</v>
      </c>
      <c r="F898" s="3">
        <v>49</v>
      </c>
      <c r="G898" t="s">
        <v>464</v>
      </c>
      <c r="H898" t="str">
        <f t="shared" si="28"/>
        <v>A3</v>
      </c>
      <c r="I898" t="s">
        <v>143</v>
      </c>
      <c r="J898" s="32">
        <f t="shared" si="27"/>
        <v>8</v>
      </c>
      <c r="K898" s="32">
        <f>IF(PUMPING[[#This Row],[MONTH]]&gt;3,YEAR(PUMPING[[#This Row],[DATE]]),YEAR(PUMPING[[#This Row],[DATE]])-1)</f>
        <v>2015</v>
      </c>
      <c r="L898" s="32" t="str">
        <f>IF(PUMPING[[#This Row],[MONTH]]&lt;4,"Q4",IF(PUMPING[[#This Row],[MONTH]]&lt;7,"Q1",IF(PUMPING[[#This Row],[MONTH]]&lt;10,"Q2",IF(PUMPING[[#This Row],[MONTH]]&lt;13,"Q3","Q4"))))</f>
        <v>Q2</v>
      </c>
      <c r="M898" s="32" t="str">
        <f>IF(PUMPING[[#This Row],[PRODUCT]]="I/F","I/F",IF(LEFT(PUMPING[[#This Row],[BATCH]],2)="MR","MR",IF(LEFT(PUMPING[[#This Row],[BATCH]],2)="PR","PR",IF(LEFT(PUMPING[[#This Row],[BATCH]],2)="DT","DT","Others"))))</f>
        <v>PR</v>
      </c>
    </row>
    <row r="899" spans="1:13" ht="21" x14ac:dyDescent="0.25">
      <c r="A899">
        <v>1</v>
      </c>
      <c r="B899" s="1">
        <v>42247</v>
      </c>
      <c r="C899" t="s">
        <v>463</v>
      </c>
      <c r="D899" s="19" t="s">
        <v>502</v>
      </c>
      <c r="E899" s="4" t="s">
        <v>113</v>
      </c>
      <c r="F899" s="3">
        <v>49</v>
      </c>
      <c r="G899" t="s">
        <v>466</v>
      </c>
      <c r="H899" t="str">
        <f t="shared" si="28"/>
        <v>NE</v>
      </c>
      <c r="I899" t="s">
        <v>149</v>
      </c>
      <c r="J899" s="32">
        <f t="shared" si="27"/>
        <v>8</v>
      </c>
      <c r="K899" s="32">
        <f>IF(PUMPING[[#This Row],[MONTH]]&gt;3,YEAR(PUMPING[[#This Row],[DATE]]),YEAR(PUMPING[[#This Row],[DATE]])-1)</f>
        <v>2015</v>
      </c>
      <c r="L899" s="32" t="str">
        <f>IF(PUMPING[[#This Row],[MONTH]]&lt;4,"Q4",IF(PUMPING[[#This Row],[MONTH]]&lt;7,"Q1",IF(PUMPING[[#This Row],[MONTH]]&lt;10,"Q2",IF(PUMPING[[#This Row],[MONTH]]&lt;13,"Q3","Q4"))))</f>
        <v>Q2</v>
      </c>
      <c r="M899" s="32" t="str">
        <f>IF(PUMPING[[#This Row],[PRODUCT]]="I/F","I/F",IF(LEFT(PUMPING[[#This Row],[BATCH]],2)="MR","MR",IF(LEFT(PUMPING[[#This Row],[BATCH]],2)="PR","PR",IF(LEFT(PUMPING[[#This Row],[BATCH]],2)="DT","DT","Others"))))</f>
        <v>Others</v>
      </c>
    </row>
    <row r="900" spans="1:13" x14ac:dyDescent="0.25">
      <c r="A900">
        <v>1</v>
      </c>
      <c r="B900" s="1">
        <v>42248</v>
      </c>
      <c r="C900" t="s">
        <v>6</v>
      </c>
      <c r="D900" t="s">
        <v>551</v>
      </c>
      <c r="E900">
        <v>207</v>
      </c>
      <c r="F900">
        <v>2583</v>
      </c>
      <c r="H900" t="str">
        <f t="shared" si="28"/>
        <v>4M</v>
      </c>
      <c r="I900" t="s">
        <v>1532</v>
      </c>
      <c r="J900" s="32">
        <f t="shared" si="27"/>
        <v>9</v>
      </c>
      <c r="K900" s="32">
        <f>IF(PUMPING[[#This Row],[MONTH]]&gt;3,YEAR(PUMPING[[#This Row],[DATE]]),YEAR(PUMPING[[#This Row],[DATE]])-1)</f>
        <v>2015</v>
      </c>
      <c r="L900" s="32" t="str">
        <f>IF(PUMPING[[#This Row],[MONTH]]&lt;4,"Q4",IF(PUMPING[[#This Row],[MONTH]]&lt;7,"Q1",IF(PUMPING[[#This Row],[MONTH]]&lt;10,"Q2",IF(PUMPING[[#This Row],[MONTH]]&lt;13,"Q3","Q4"))))</f>
        <v>Q2</v>
      </c>
      <c r="M900" s="32" t="str">
        <f>IF(PUMPING[[#This Row],[PRODUCT]]="I/F","I/F",IF(LEFT(PUMPING[[#This Row],[BATCH]],2)="MR","MR",IF(LEFT(PUMPING[[#This Row],[BATCH]],2)="PR","PR",IF(LEFT(PUMPING[[#This Row],[BATCH]],2)="DT","DT","Others"))))</f>
        <v>MR</v>
      </c>
    </row>
    <row r="901" spans="1:13" x14ac:dyDescent="0.25">
      <c r="A901">
        <v>2</v>
      </c>
      <c r="B901" s="1">
        <v>42248</v>
      </c>
      <c r="C901" t="s">
        <v>6</v>
      </c>
      <c r="D901" t="s">
        <v>552</v>
      </c>
      <c r="E901">
        <v>206</v>
      </c>
      <c r="F901">
        <v>4888</v>
      </c>
      <c r="H901" t="str">
        <f t="shared" si="28"/>
        <v>4M</v>
      </c>
      <c r="I901" t="s">
        <v>1532</v>
      </c>
      <c r="J901" s="32">
        <f t="shared" si="27"/>
        <v>9</v>
      </c>
      <c r="K901" s="32">
        <f>IF(PUMPING[[#This Row],[MONTH]]&gt;3,YEAR(PUMPING[[#This Row],[DATE]]),YEAR(PUMPING[[#This Row],[DATE]])-1)</f>
        <v>2015</v>
      </c>
      <c r="L901" s="32" t="str">
        <f>IF(PUMPING[[#This Row],[MONTH]]&lt;4,"Q4",IF(PUMPING[[#This Row],[MONTH]]&lt;7,"Q1",IF(PUMPING[[#This Row],[MONTH]]&lt;10,"Q2",IF(PUMPING[[#This Row],[MONTH]]&lt;13,"Q3","Q4"))))</f>
        <v>Q2</v>
      </c>
      <c r="M901" s="32" t="str">
        <f>IF(PUMPING[[#This Row],[PRODUCT]]="I/F","I/F",IF(LEFT(PUMPING[[#This Row],[BATCH]],2)="MR","MR",IF(LEFT(PUMPING[[#This Row],[BATCH]],2)="PR","PR",IF(LEFT(PUMPING[[#This Row],[BATCH]],2)="DT","DT","Others"))))</f>
        <v>MR</v>
      </c>
    </row>
    <row r="902" spans="1:13" x14ac:dyDescent="0.25">
      <c r="A902">
        <v>1</v>
      </c>
      <c r="B902" s="1">
        <v>42248</v>
      </c>
      <c r="C902" t="s">
        <v>20</v>
      </c>
      <c r="D902" t="s">
        <v>553</v>
      </c>
      <c r="E902">
        <v>33</v>
      </c>
      <c r="F902">
        <v>8111</v>
      </c>
      <c r="H902" t="str">
        <f t="shared" si="28"/>
        <v>A3</v>
      </c>
      <c r="I902" t="s">
        <v>143</v>
      </c>
      <c r="J902" s="32">
        <f t="shared" si="27"/>
        <v>9</v>
      </c>
      <c r="K902" s="32">
        <f>IF(PUMPING[[#This Row],[MONTH]]&gt;3,YEAR(PUMPING[[#This Row],[DATE]]),YEAR(PUMPING[[#This Row],[DATE]])-1)</f>
        <v>2015</v>
      </c>
      <c r="L902" s="32" t="str">
        <f>IF(PUMPING[[#This Row],[MONTH]]&lt;4,"Q4",IF(PUMPING[[#This Row],[MONTH]]&lt;7,"Q1",IF(PUMPING[[#This Row],[MONTH]]&lt;10,"Q2",IF(PUMPING[[#This Row],[MONTH]]&lt;13,"Q3","Q4"))))</f>
        <v>Q2</v>
      </c>
      <c r="M902" s="32" t="str">
        <f>IF(PUMPING[[#This Row],[PRODUCT]]="I/F","I/F",IF(LEFT(PUMPING[[#This Row],[BATCH]],2)="MR","MR",IF(LEFT(PUMPING[[#This Row],[BATCH]],2)="PR","PR",IF(LEFT(PUMPING[[#This Row],[BATCH]],2)="DT","DT","Others"))))</f>
        <v>PR</v>
      </c>
    </row>
    <row r="903" spans="1:13" x14ac:dyDescent="0.25">
      <c r="A903">
        <v>1</v>
      </c>
      <c r="B903" s="1">
        <v>42248</v>
      </c>
      <c r="C903" t="s">
        <v>8</v>
      </c>
      <c r="D903" t="s">
        <v>547</v>
      </c>
      <c r="E903" t="s">
        <v>10</v>
      </c>
      <c r="F903">
        <v>5355</v>
      </c>
      <c r="H903" t="str">
        <f t="shared" si="28"/>
        <v>4H</v>
      </c>
      <c r="I903" t="s">
        <v>1530</v>
      </c>
      <c r="J903" s="32">
        <f t="shared" si="27"/>
        <v>9</v>
      </c>
      <c r="K903" s="32">
        <f>IF(PUMPING[[#This Row],[MONTH]]&gt;3,YEAR(PUMPING[[#This Row],[DATE]]),YEAR(PUMPING[[#This Row],[DATE]])-1)</f>
        <v>2015</v>
      </c>
      <c r="L903" s="32" t="str">
        <f>IF(PUMPING[[#This Row],[MONTH]]&lt;4,"Q4",IF(PUMPING[[#This Row],[MONTH]]&lt;7,"Q1",IF(PUMPING[[#This Row],[MONTH]]&lt;10,"Q2",IF(PUMPING[[#This Row],[MONTH]]&lt;13,"Q3","Q4"))))</f>
        <v>Q2</v>
      </c>
      <c r="M903" s="32" t="str">
        <f>IF(PUMPING[[#This Row],[PRODUCT]]="I/F","I/F",IF(LEFT(PUMPING[[#This Row],[BATCH]],2)="MR","MR",IF(LEFT(PUMPING[[#This Row],[BATCH]],2)="PR","PR",IF(LEFT(PUMPING[[#This Row],[BATCH]],2)="DT","DT","Others"))))</f>
        <v>MR</v>
      </c>
    </row>
    <row r="904" spans="1:13" x14ac:dyDescent="0.25">
      <c r="A904">
        <v>1</v>
      </c>
      <c r="B904" s="1">
        <v>42249</v>
      </c>
      <c r="C904" t="s">
        <v>6</v>
      </c>
      <c r="D904" t="s">
        <v>552</v>
      </c>
      <c r="E904">
        <v>206</v>
      </c>
      <c r="F904">
        <v>600</v>
      </c>
      <c r="H904" t="str">
        <f t="shared" si="28"/>
        <v>4M</v>
      </c>
      <c r="I904" t="s">
        <v>1532</v>
      </c>
      <c r="J904" s="32">
        <f t="shared" si="27"/>
        <v>9</v>
      </c>
      <c r="K904" s="32">
        <f>IF(PUMPING[[#This Row],[MONTH]]&gt;3,YEAR(PUMPING[[#This Row],[DATE]]),YEAR(PUMPING[[#This Row],[DATE]])-1)</f>
        <v>2015</v>
      </c>
      <c r="L904" s="32" t="str">
        <f>IF(PUMPING[[#This Row],[MONTH]]&lt;4,"Q4",IF(PUMPING[[#This Row],[MONTH]]&lt;7,"Q1",IF(PUMPING[[#This Row],[MONTH]]&lt;10,"Q2",IF(PUMPING[[#This Row],[MONTH]]&lt;13,"Q3","Q4"))))</f>
        <v>Q2</v>
      </c>
      <c r="M904" s="32" t="str">
        <f>IF(PUMPING[[#This Row],[PRODUCT]]="I/F","I/F",IF(LEFT(PUMPING[[#This Row],[BATCH]],2)="MR","MR",IF(LEFT(PUMPING[[#This Row],[BATCH]],2)="PR","PR",IF(LEFT(PUMPING[[#This Row],[BATCH]],2)="DT","DT","Others"))))</f>
        <v>MR</v>
      </c>
    </row>
    <row r="905" spans="1:13" x14ac:dyDescent="0.25">
      <c r="A905">
        <v>2</v>
      </c>
      <c r="B905" s="1">
        <v>42249</v>
      </c>
      <c r="C905" t="s">
        <v>6</v>
      </c>
      <c r="D905" t="s">
        <v>554</v>
      </c>
      <c r="E905">
        <v>351</v>
      </c>
      <c r="F905">
        <v>150</v>
      </c>
      <c r="H905" t="str">
        <f t="shared" si="28"/>
        <v>PC</v>
      </c>
      <c r="I905" t="s">
        <v>146</v>
      </c>
      <c r="J905" s="32">
        <f t="shared" si="27"/>
        <v>9</v>
      </c>
      <c r="K905" s="32">
        <f>IF(PUMPING[[#This Row],[MONTH]]&gt;3,YEAR(PUMPING[[#This Row],[DATE]]),YEAR(PUMPING[[#This Row],[DATE]])-1)</f>
        <v>2015</v>
      </c>
      <c r="L905" s="32" t="str">
        <f>IF(PUMPING[[#This Row],[MONTH]]&lt;4,"Q4",IF(PUMPING[[#This Row],[MONTH]]&lt;7,"Q1",IF(PUMPING[[#This Row],[MONTH]]&lt;10,"Q2",IF(PUMPING[[#This Row],[MONTH]]&lt;13,"Q3","Q4"))))</f>
        <v>Q2</v>
      </c>
      <c r="M905" s="32" t="str">
        <f>IF(PUMPING[[#This Row],[PRODUCT]]="I/F","I/F",IF(LEFT(PUMPING[[#This Row],[BATCH]],2)="MR","MR",IF(LEFT(PUMPING[[#This Row],[BATCH]],2)="PR","PR",IF(LEFT(PUMPING[[#This Row],[BATCH]],2)="DT","DT","Others"))))</f>
        <v>MR</v>
      </c>
    </row>
    <row r="906" spans="1:13" x14ac:dyDescent="0.25">
      <c r="A906">
        <v>3</v>
      </c>
      <c r="B906" s="1">
        <v>42249</v>
      </c>
      <c r="C906" t="s">
        <v>6</v>
      </c>
      <c r="D906" t="s">
        <v>555</v>
      </c>
      <c r="E906">
        <v>401</v>
      </c>
      <c r="F906">
        <v>157</v>
      </c>
      <c r="H906" t="str">
        <f t="shared" si="28"/>
        <v>NS</v>
      </c>
      <c r="I906" t="s">
        <v>146</v>
      </c>
      <c r="J906" s="32">
        <f t="shared" si="27"/>
        <v>9</v>
      </c>
      <c r="K906" s="32">
        <f>IF(PUMPING[[#This Row],[MONTH]]&gt;3,YEAR(PUMPING[[#This Row],[DATE]]),YEAR(PUMPING[[#This Row],[DATE]])-1)</f>
        <v>2015</v>
      </c>
      <c r="L906" s="32" t="str">
        <f>IF(PUMPING[[#This Row],[MONTH]]&lt;4,"Q4",IF(PUMPING[[#This Row],[MONTH]]&lt;7,"Q1",IF(PUMPING[[#This Row],[MONTH]]&lt;10,"Q2",IF(PUMPING[[#This Row],[MONTH]]&lt;13,"Q3","Q4"))))</f>
        <v>Q2</v>
      </c>
      <c r="M906" s="32" t="str">
        <f>IF(PUMPING[[#This Row],[PRODUCT]]="I/F","I/F",IF(LEFT(PUMPING[[#This Row],[BATCH]],2)="MR","MR",IF(LEFT(PUMPING[[#This Row],[BATCH]],2)="PR","PR",IF(LEFT(PUMPING[[#This Row],[BATCH]],2)="DT","DT","Others"))))</f>
        <v>MR</v>
      </c>
    </row>
    <row r="907" spans="1:13" x14ac:dyDescent="0.25">
      <c r="A907">
        <v>4</v>
      </c>
      <c r="B907" s="1">
        <v>42249</v>
      </c>
      <c r="C907" t="s">
        <v>6</v>
      </c>
      <c r="D907" t="s">
        <v>556</v>
      </c>
      <c r="E907">
        <v>124</v>
      </c>
      <c r="F907">
        <v>7997</v>
      </c>
      <c r="H907" t="str">
        <f t="shared" si="28"/>
        <v>PN</v>
      </c>
      <c r="I907" t="s">
        <v>149</v>
      </c>
      <c r="J907" s="32">
        <f t="shared" si="27"/>
        <v>9</v>
      </c>
      <c r="K907" s="32">
        <f>IF(PUMPING[[#This Row],[MONTH]]&gt;3,YEAR(PUMPING[[#This Row],[DATE]]),YEAR(PUMPING[[#This Row],[DATE]])-1)</f>
        <v>2015</v>
      </c>
      <c r="L907" s="32" t="str">
        <f>IF(PUMPING[[#This Row],[MONTH]]&lt;4,"Q4",IF(PUMPING[[#This Row],[MONTH]]&lt;7,"Q1",IF(PUMPING[[#This Row],[MONTH]]&lt;10,"Q2",IF(PUMPING[[#This Row],[MONTH]]&lt;13,"Q3","Q4"))))</f>
        <v>Q2</v>
      </c>
      <c r="M907" s="32" t="str">
        <f>IF(PUMPING[[#This Row],[PRODUCT]]="I/F","I/F",IF(LEFT(PUMPING[[#This Row],[BATCH]],2)="MR","MR",IF(LEFT(PUMPING[[#This Row],[BATCH]],2)="PR","PR",IF(LEFT(PUMPING[[#This Row],[BATCH]],2)="DT","DT","Others"))))</f>
        <v>MR</v>
      </c>
    </row>
    <row r="908" spans="1:13" x14ac:dyDescent="0.25">
      <c r="A908">
        <v>5</v>
      </c>
      <c r="B908" s="1">
        <v>42249</v>
      </c>
      <c r="C908" t="s">
        <v>6</v>
      </c>
      <c r="D908" t="s">
        <v>557</v>
      </c>
      <c r="E908">
        <v>401</v>
      </c>
      <c r="F908">
        <v>1311</v>
      </c>
      <c r="H908" t="str">
        <f t="shared" si="28"/>
        <v>0S</v>
      </c>
      <c r="I908" t="s">
        <v>146</v>
      </c>
      <c r="J908" s="32">
        <f t="shared" si="27"/>
        <v>9</v>
      </c>
      <c r="K908" s="32">
        <f>IF(PUMPING[[#This Row],[MONTH]]&gt;3,YEAR(PUMPING[[#This Row],[DATE]]),YEAR(PUMPING[[#This Row],[DATE]])-1)</f>
        <v>2015</v>
      </c>
      <c r="L908" s="32" t="str">
        <f>IF(PUMPING[[#This Row],[MONTH]]&lt;4,"Q4",IF(PUMPING[[#This Row],[MONTH]]&lt;7,"Q1",IF(PUMPING[[#This Row],[MONTH]]&lt;10,"Q2",IF(PUMPING[[#This Row],[MONTH]]&lt;13,"Q3","Q4"))))</f>
        <v>Q2</v>
      </c>
      <c r="M908" s="32" t="str">
        <f>IF(PUMPING[[#This Row],[PRODUCT]]="I/F","I/F",IF(LEFT(PUMPING[[#This Row],[BATCH]],2)="MR","MR",IF(LEFT(PUMPING[[#This Row],[BATCH]],2)="PR","PR",IF(LEFT(PUMPING[[#This Row],[BATCH]],2)="DT","DT","Others"))))</f>
        <v>MR</v>
      </c>
    </row>
    <row r="909" spans="1:13" x14ac:dyDescent="0.25">
      <c r="A909">
        <v>1</v>
      </c>
      <c r="B909" s="1">
        <v>42249</v>
      </c>
      <c r="C909" t="s">
        <v>8</v>
      </c>
      <c r="D909" t="s">
        <v>547</v>
      </c>
      <c r="E909" t="s">
        <v>10</v>
      </c>
      <c r="F909">
        <v>198</v>
      </c>
      <c r="H909" t="str">
        <f t="shared" si="28"/>
        <v>4H</v>
      </c>
      <c r="I909" t="s">
        <v>1530</v>
      </c>
      <c r="J909" s="32">
        <f t="shared" si="27"/>
        <v>9</v>
      </c>
      <c r="K909" s="32">
        <f>IF(PUMPING[[#This Row],[MONTH]]&gt;3,YEAR(PUMPING[[#This Row],[DATE]]),YEAR(PUMPING[[#This Row],[DATE]])-1)</f>
        <v>2015</v>
      </c>
      <c r="L909" s="32" t="str">
        <f>IF(PUMPING[[#This Row],[MONTH]]&lt;4,"Q4",IF(PUMPING[[#This Row],[MONTH]]&lt;7,"Q1",IF(PUMPING[[#This Row],[MONTH]]&lt;10,"Q2",IF(PUMPING[[#This Row],[MONTH]]&lt;13,"Q3","Q4"))))</f>
        <v>Q2</v>
      </c>
      <c r="M909" s="32" t="str">
        <f>IF(PUMPING[[#This Row],[PRODUCT]]="I/F","I/F",IF(LEFT(PUMPING[[#This Row],[BATCH]],2)="MR","MR",IF(LEFT(PUMPING[[#This Row],[BATCH]],2)="PR","PR",IF(LEFT(PUMPING[[#This Row],[BATCH]],2)="DT","DT","Others"))))</f>
        <v>MR</v>
      </c>
    </row>
    <row r="910" spans="1:13" x14ac:dyDescent="0.25">
      <c r="A910">
        <v>2</v>
      </c>
      <c r="B910" s="1">
        <v>42249</v>
      </c>
      <c r="C910" t="s">
        <v>8</v>
      </c>
      <c r="D910" t="s">
        <v>558</v>
      </c>
      <c r="E910" t="s">
        <v>10</v>
      </c>
      <c r="F910">
        <v>68</v>
      </c>
      <c r="H910" t="str">
        <f t="shared" si="28"/>
        <v>PC</v>
      </c>
      <c r="I910" t="s">
        <v>146</v>
      </c>
      <c r="J910" s="32">
        <f t="shared" si="27"/>
        <v>9</v>
      </c>
      <c r="K910" s="32">
        <f>IF(PUMPING[[#This Row],[MONTH]]&gt;3,YEAR(PUMPING[[#This Row],[DATE]]),YEAR(PUMPING[[#This Row],[DATE]])-1)</f>
        <v>2015</v>
      </c>
      <c r="L910" s="32" t="str">
        <f>IF(PUMPING[[#This Row],[MONTH]]&lt;4,"Q4",IF(PUMPING[[#This Row],[MONTH]]&lt;7,"Q1",IF(PUMPING[[#This Row],[MONTH]]&lt;10,"Q2",IF(PUMPING[[#This Row],[MONTH]]&lt;13,"Q3","Q4"))))</f>
        <v>Q2</v>
      </c>
      <c r="M910" s="32" t="str">
        <f>IF(PUMPING[[#This Row],[PRODUCT]]="I/F","I/F",IF(LEFT(PUMPING[[#This Row],[BATCH]],2)="MR","MR",IF(LEFT(PUMPING[[#This Row],[BATCH]],2)="PR","PR",IF(LEFT(PUMPING[[#This Row],[BATCH]],2)="DT","DT","Others"))))</f>
        <v>MR</v>
      </c>
    </row>
    <row r="911" spans="1:13" x14ac:dyDescent="0.25">
      <c r="A911">
        <v>1</v>
      </c>
      <c r="B911" s="1">
        <v>42250</v>
      </c>
      <c r="C911" t="s">
        <v>6</v>
      </c>
      <c r="D911" t="s">
        <v>557</v>
      </c>
      <c r="E911">
        <v>101</v>
      </c>
      <c r="F911">
        <v>1489</v>
      </c>
      <c r="H911" t="str">
        <f t="shared" si="28"/>
        <v>0S</v>
      </c>
      <c r="I911" t="s">
        <v>146</v>
      </c>
      <c r="J911" s="32">
        <f t="shared" si="27"/>
        <v>9</v>
      </c>
      <c r="K911" s="32">
        <f>IF(PUMPING[[#This Row],[MONTH]]&gt;3,YEAR(PUMPING[[#This Row],[DATE]]),YEAR(PUMPING[[#This Row],[DATE]])-1)</f>
        <v>2015</v>
      </c>
      <c r="L911" s="32" t="str">
        <f>IF(PUMPING[[#This Row],[MONTH]]&lt;4,"Q4",IF(PUMPING[[#This Row],[MONTH]]&lt;7,"Q1",IF(PUMPING[[#This Row],[MONTH]]&lt;10,"Q2",IF(PUMPING[[#This Row],[MONTH]]&lt;13,"Q3","Q4"))))</f>
        <v>Q2</v>
      </c>
      <c r="M911" s="32" t="str">
        <f>IF(PUMPING[[#This Row],[PRODUCT]]="I/F","I/F",IF(LEFT(PUMPING[[#This Row],[BATCH]],2)="MR","MR",IF(LEFT(PUMPING[[#This Row],[BATCH]],2)="PR","PR",IF(LEFT(PUMPING[[#This Row],[BATCH]],2)="DT","DT","Others"))))</f>
        <v>MR</v>
      </c>
    </row>
    <row r="912" spans="1:13" x14ac:dyDescent="0.25">
      <c r="A912">
        <v>2</v>
      </c>
      <c r="B912" s="1">
        <v>42250</v>
      </c>
      <c r="C912" t="s">
        <v>6</v>
      </c>
      <c r="D912" t="s">
        <v>559</v>
      </c>
      <c r="E912">
        <v>304</v>
      </c>
      <c r="F912">
        <v>7378</v>
      </c>
      <c r="H912" t="str">
        <f t="shared" si="28"/>
        <v>A3</v>
      </c>
      <c r="I912" t="s">
        <v>143</v>
      </c>
      <c r="J912" s="32">
        <f t="shared" si="27"/>
        <v>9</v>
      </c>
      <c r="K912" s="32">
        <f>IF(PUMPING[[#This Row],[MONTH]]&gt;3,YEAR(PUMPING[[#This Row],[DATE]]),YEAR(PUMPING[[#This Row],[DATE]])-1)</f>
        <v>2015</v>
      </c>
      <c r="L912" s="32" t="str">
        <f>IF(PUMPING[[#This Row],[MONTH]]&lt;4,"Q4",IF(PUMPING[[#This Row],[MONTH]]&lt;7,"Q1",IF(PUMPING[[#This Row],[MONTH]]&lt;10,"Q2",IF(PUMPING[[#This Row],[MONTH]]&lt;13,"Q3","Q4"))))</f>
        <v>Q2</v>
      </c>
      <c r="M912" s="32" t="str">
        <f>IF(PUMPING[[#This Row],[PRODUCT]]="I/F","I/F",IF(LEFT(PUMPING[[#This Row],[BATCH]],2)="MR","MR",IF(LEFT(PUMPING[[#This Row],[BATCH]],2)="PR","PR",IF(LEFT(PUMPING[[#This Row],[BATCH]],2)="DT","DT","Others"))))</f>
        <v>MR</v>
      </c>
    </row>
    <row r="913" spans="1:13" x14ac:dyDescent="0.25">
      <c r="A913">
        <v>3</v>
      </c>
      <c r="B913" s="1">
        <v>42250</v>
      </c>
      <c r="C913" t="s">
        <v>6</v>
      </c>
      <c r="D913" t="s">
        <v>560</v>
      </c>
      <c r="E913">
        <v>303</v>
      </c>
      <c r="F913">
        <v>26</v>
      </c>
      <c r="H913" t="str">
        <f t="shared" si="28"/>
        <v>A3</v>
      </c>
      <c r="I913" t="s">
        <v>143</v>
      </c>
      <c r="J913" s="32">
        <f t="shared" si="27"/>
        <v>9</v>
      </c>
      <c r="K913" s="32">
        <f>IF(PUMPING[[#This Row],[MONTH]]&gt;3,YEAR(PUMPING[[#This Row],[DATE]]),YEAR(PUMPING[[#This Row],[DATE]])-1)</f>
        <v>2015</v>
      </c>
      <c r="L913" s="32" t="str">
        <f>IF(PUMPING[[#This Row],[MONTH]]&lt;4,"Q4",IF(PUMPING[[#This Row],[MONTH]]&lt;7,"Q1",IF(PUMPING[[#This Row],[MONTH]]&lt;10,"Q2",IF(PUMPING[[#This Row],[MONTH]]&lt;13,"Q3","Q4"))))</f>
        <v>Q2</v>
      </c>
      <c r="M913" s="32" t="str">
        <f>IF(PUMPING[[#This Row],[PRODUCT]]="I/F","I/F",IF(LEFT(PUMPING[[#This Row],[BATCH]],2)="MR","MR",IF(LEFT(PUMPING[[#This Row],[BATCH]],2)="PR","PR",IF(LEFT(PUMPING[[#This Row],[BATCH]],2)="DT","DT","Others"))))</f>
        <v>MR</v>
      </c>
    </row>
    <row r="914" spans="1:13" x14ac:dyDescent="0.25">
      <c r="A914">
        <v>1</v>
      </c>
      <c r="B914" s="1">
        <v>42250</v>
      </c>
      <c r="C914" t="s">
        <v>20</v>
      </c>
      <c r="D914" t="s">
        <v>561</v>
      </c>
      <c r="E914">
        <v>35</v>
      </c>
      <c r="F914">
        <v>450</v>
      </c>
      <c r="H914" t="str">
        <f t="shared" si="28"/>
        <v>A3</v>
      </c>
      <c r="I914" t="s">
        <v>143</v>
      </c>
      <c r="J914" s="32">
        <f t="shared" si="27"/>
        <v>9</v>
      </c>
      <c r="K914" s="32">
        <f>IF(PUMPING[[#This Row],[MONTH]]&gt;3,YEAR(PUMPING[[#This Row],[DATE]]),YEAR(PUMPING[[#This Row],[DATE]])-1)</f>
        <v>2015</v>
      </c>
      <c r="L914" s="32" t="str">
        <f>IF(PUMPING[[#This Row],[MONTH]]&lt;4,"Q4",IF(PUMPING[[#This Row],[MONTH]]&lt;7,"Q1",IF(PUMPING[[#This Row],[MONTH]]&lt;10,"Q2",IF(PUMPING[[#This Row],[MONTH]]&lt;13,"Q3","Q4"))))</f>
        <v>Q2</v>
      </c>
      <c r="M914" s="32" t="str">
        <f>IF(PUMPING[[#This Row],[PRODUCT]]="I/F","I/F",IF(LEFT(PUMPING[[#This Row],[BATCH]],2)="MR","MR",IF(LEFT(PUMPING[[#This Row],[BATCH]],2)="PR","PR",IF(LEFT(PUMPING[[#This Row],[BATCH]],2)="DT","DT","Others"))))</f>
        <v>PR</v>
      </c>
    </row>
    <row r="915" spans="1:13" x14ac:dyDescent="0.25">
      <c r="A915">
        <v>2</v>
      </c>
      <c r="B915" s="1">
        <v>42250</v>
      </c>
      <c r="C915" t="s">
        <v>20</v>
      </c>
      <c r="D915" t="s">
        <v>562</v>
      </c>
      <c r="E915">
        <v>35</v>
      </c>
      <c r="F915">
        <v>7393</v>
      </c>
      <c r="H915" t="str">
        <f t="shared" si="28"/>
        <v>A4</v>
      </c>
      <c r="I915" t="s">
        <v>143</v>
      </c>
      <c r="J915" s="32">
        <f t="shared" si="27"/>
        <v>9</v>
      </c>
      <c r="K915" s="32">
        <f>IF(PUMPING[[#This Row],[MONTH]]&gt;3,YEAR(PUMPING[[#This Row],[DATE]]),YEAR(PUMPING[[#This Row],[DATE]])-1)</f>
        <v>2015</v>
      </c>
      <c r="L915" s="32" t="str">
        <f>IF(PUMPING[[#This Row],[MONTH]]&lt;4,"Q4",IF(PUMPING[[#This Row],[MONTH]]&lt;7,"Q1",IF(PUMPING[[#This Row],[MONTH]]&lt;10,"Q2",IF(PUMPING[[#This Row],[MONTH]]&lt;13,"Q3","Q4"))))</f>
        <v>Q2</v>
      </c>
      <c r="M915" s="32" t="str">
        <f>IF(PUMPING[[#This Row],[PRODUCT]]="I/F","I/F",IF(LEFT(PUMPING[[#This Row],[BATCH]],2)="MR","MR",IF(LEFT(PUMPING[[#This Row],[BATCH]],2)="PR","PR",IF(LEFT(PUMPING[[#This Row],[BATCH]],2)="DT","DT","Others"))))</f>
        <v>PR</v>
      </c>
    </row>
    <row r="916" spans="1:13" x14ac:dyDescent="0.25">
      <c r="A916">
        <v>1</v>
      </c>
      <c r="B916" s="1">
        <v>42250</v>
      </c>
      <c r="C916" t="s">
        <v>8</v>
      </c>
      <c r="D916" t="s">
        <v>554</v>
      </c>
      <c r="E916" t="s">
        <v>10</v>
      </c>
      <c r="F916">
        <v>53</v>
      </c>
      <c r="H916" t="str">
        <f t="shared" si="28"/>
        <v>PC</v>
      </c>
      <c r="I916" t="s">
        <v>146</v>
      </c>
      <c r="J916" s="32">
        <f t="shared" si="27"/>
        <v>9</v>
      </c>
      <c r="K916" s="32">
        <f>IF(PUMPING[[#This Row],[MONTH]]&gt;3,YEAR(PUMPING[[#This Row],[DATE]]),YEAR(PUMPING[[#This Row],[DATE]])-1)</f>
        <v>2015</v>
      </c>
      <c r="L916" s="32" t="str">
        <f>IF(PUMPING[[#This Row],[MONTH]]&lt;4,"Q4",IF(PUMPING[[#This Row],[MONTH]]&lt;7,"Q1",IF(PUMPING[[#This Row],[MONTH]]&lt;10,"Q2",IF(PUMPING[[#This Row],[MONTH]]&lt;13,"Q3","Q4"))))</f>
        <v>Q2</v>
      </c>
      <c r="M916" s="32" t="str">
        <f>IF(PUMPING[[#This Row],[PRODUCT]]="I/F","I/F",IF(LEFT(PUMPING[[#This Row],[BATCH]],2)="MR","MR",IF(LEFT(PUMPING[[#This Row],[BATCH]],2)="PR","PR",IF(LEFT(PUMPING[[#This Row],[BATCH]],2)="DT","DT","Others"))))</f>
        <v>MR</v>
      </c>
    </row>
    <row r="917" spans="1:13" x14ac:dyDescent="0.25">
      <c r="A917">
        <v>2</v>
      </c>
      <c r="B917" s="1">
        <v>42250</v>
      </c>
      <c r="C917" t="s">
        <v>8</v>
      </c>
      <c r="D917" t="s">
        <v>555</v>
      </c>
      <c r="E917" t="s">
        <v>10</v>
      </c>
      <c r="F917">
        <v>118</v>
      </c>
      <c r="H917" t="str">
        <f t="shared" si="28"/>
        <v>NS</v>
      </c>
      <c r="I917" t="s">
        <v>146</v>
      </c>
      <c r="J917" s="32">
        <f t="shared" si="27"/>
        <v>9</v>
      </c>
      <c r="K917" s="32">
        <f>IF(PUMPING[[#This Row],[MONTH]]&gt;3,YEAR(PUMPING[[#This Row],[DATE]]),YEAR(PUMPING[[#This Row],[DATE]])-1)</f>
        <v>2015</v>
      </c>
      <c r="L917" s="32" t="str">
        <f>IF(PUMPING[[#This Row],[MONTH]]&lt;4,"Q4",IF(PUMPING[[#This Row],[MONTH]]&lt;7,"Q1",IF(PUMPING[[#This Row],[MONTH]]&lt;10,"Q2",IF(PUMPING[[#This Row],[MONTH]]&lt;13,"Q3","Q4"))))</f>
        <v>Q2</v>
      </c>
      <c r="M917" s="32" t="str">
        <f>IF(PUMPING[[#This Row],[PRODUCT]]="I/F","I/F",IF(LEFT(PUMPING[[#This Row],[BATCH]],2)="MR","MR",IF(LEFT(PUMPING[[#This Row],[BATCH]],2)="PR","PR",IF(LEFT(PUMPING[[#This Row],[BATCH]],2)="DT","DT","Others"))))</f>
        <v>MR</v>
      </c>
    </row>
    <row r="918" spans="1:13" x14ac:dyDescent="0.25">
      <c r="A918">
        <v>3</v>
      </c>
      <c r="B918" s="1">
        <v>42250</v>
      </c>
      <c r="C918" t="s">
        <v>8</v>
      </c>
      <c r="D918" t="s">
        <v>556</v>
      </c>
      <c r="E918" t="s">
        <v>10</v>
      </c>
      <c r="F918">
        <v>378</v>
      </c>
      <c r="H918" t="str">
        <f t="shared" si="28"/>
        <v>PN</v>
      </c>
      <c r="I918" t="s">
        <v>149</v>
      </c>
      <c r="J918" s="32">
        <f t="shared" si="27"/>
        <v>9</v>
      </c>
      <c r="K918" s="32">
        <f>IF(PUMPING[[#This Row],[MONTH]]&gt;3,YEAR(PUMPING[[#This Row],[DATE]]),YEAR(PUMPING[[#This Row],[DATE]])-1)</f>
        <v>2015</v>
      </c>
      <c r="L918" s="32" t="str">
        <f>IF(PUMPING[[#This Row],[MONTH]]&lt;4,"Q4",IF(PUMPING[[#This Row],[MONTH]]&lt;7,"Q1",IF(PUMPING[[#This Row],[MONTH]]&lt;10,"Q2",IF(PUMPING[[#This Row],[MONTH]]&lt;13,"Q3","Q4"))))</f>
        <v>Q2</v>
      </c>
      <c r="M918" s="32" t="str">
        <f>IF(PUMPING[[#This Row],[PRODUCT]]="I/F","I/F",IF(LEFT(PUMPING[[#This Row],[BATCH]],2)="MR","MR",IF(LEFT(PUMPING[[#This Row],[BATCH]],2)="PR","PR",IF(LEFT(PUMPING[[#This Row],[BATCH]],2)="DT","DT","Others"))))</f>
        <v>MR</v>
      </c>
    </row>
    <row r="919" spans="1:13" x14ac:dyDescent="0.25">
      <c r="A919">
        <v>1</v>
      </c>
      <c r="B919" s="1">
        <v>42251</v>
      </c>
      <c r="C919" t="s">
        <v>6</v>
      </c>
      <c r="D919" t="s">
        <v>560</v>
      </c>
      <c r="E919">
        <v>303</v>
      </c>
      <c r="F919">
        <v>6096</v>
      </c>
      <c r="H919" t="str">
        <f t="shared" si="28"/>
        <v>A3</v>
      </c>
      <c r="I919" t="s">
        <v>143</v>
      </c>
      <c r="J919" s="32">
        <f t="shared" si="27"/>
        <v>9</v>
      </c>
      <c r="K919" s="32">
        <f>IF(PUMPING[[#This Row],[MONTH]]&gt;3,YEAR(PUMPING[[#This Row],[DATE]]),YEAR(PUMPING[[#This Row],[DATE]])-1)</f>
        <v>2015</v>
      </c>
      <c r="L919" s="32" t="str">
        <f>IF(PUMPING[[#This Row],[MONTH]]&lt;4,"Q4",IF(PUMPING[[#This Row],[MONTH]]&lt;7,"Q1",IF(PUMPING[[#This Row],[MONTH]]&lt;10,"Q2",IF(PUMPING[[#This Row],[MONTH]]&lt;13,"Q3","Q4"))))</f>
        <v>Q2</v>
      </c>
      <c r="M919" s="32" t="str">
        <f>IF(PUMPING[[#This Row],[PRODUCT]]="I/F","I/F",IF(LEFT(PUMPING[[#This Row],[BATCH]],2)="MR","MR",IF(LEFT(PUMPING[[#This Row],[BATCH]],2)="PR","PR",IF(LEFT(PUMPING[[#This Row],[BATCH]],2)="DT","DT","Others"))))</f>
        <v>MR</v>
      </c>
    </row>
    <row r="920" spans="1:13" x14ac:dyDescent="0.25">
      <c r="A920">
        <v>2</v>
      </c>
      <c r="B920" s="1">
        <v>42251</v>
      </c>
      <c r="C920" t="s">
        <v>6</v>
      </c>
      <c r="D920" t="s">
        <v>563</v>
      </c>
      <c r="E920">
        <v>401</v>
      </c>
      <c r="F920">
        <v>496</v>
      </c>
      <c r="H920" t="str">
        <f t="shared" si="28"/>
        <v>0S</v>
      </c>
      <c r="I920" t="s">
        <v>146</v>
      </c>
      <c r="J920" s="32">
        <f t="shared" si="27"/>
        <v>9</v>
      </c>
      <c r="K920" s="32">
        <f>IF(PUMPING[[#This Row],[MONTH]]&gt;3,YEAR(PUMPING[[#This Row],[DATE]]),YEAR(PUMPING[[#This Row],[DATE]])-1)</f>
        <v>2015</v>
      </c>
      <c r="L920" s="32" t="str">
        <f>IF(PUMPING[[#This Row],[MONTH]]&lt;4,"Q4",IF(PUMPING[[#This Row],[MONTH]]&lt;7,"Q1",IF(PUMPING[[#This Row],[MONTH]]&lt;10,"Q2",IF(PUMPING[[#This Row],[MONTH]]&lt;13,"Q3","Q4"))))</f>
        <v>Q2</v>
      </c>
      <c r="M920" s="32" t="str">
        <f>IF(PUMPING[[#This Row],[PRODUCT]]="I/F","I/F",IF(LEFT(PUMPING[[#This Row],[BATCH]],2)="MR","MR",IF(LEFT(PUMPING[[#This Row],[BATCH]],2)="PR","PR",IF(LEFT(PUMPING[[#This Row],[BATCH]],2)="DT","DT","Others"))))</f>
        <v>MR</v>
      </c>
    </row>
    <row r="921" spans="1:13" x14ac:dyDescent="0.25">
      <c r="A921">
        <v>3</v>
      </c>
      <c r="B921" s="1">
        <v>42251</v>
      </c>
      <c r="C921" t="s">
        <v>6</v>
      </c>
      <c r="D921" t="s">
        <v>564</v>
      </c>
      <c r="E921">
        <v>651</v>
      </c>
      <c r="F921">
        <v>97</v>
      </c>
      <c r="H921" t="str">
        <f t="shared" si="28"/>
        <v>PC</v>
      </c>
      <c r="I921" t="s">
        <v>146</v>
      </c>
      <c r="J921" s="32">
        <f t="shared" si="27"/>
        <v>9</v>
      </c>
      <c r="K921" s="32">
        <f>IF(PUMPING[[#This Row],[MONTH]]&gt;3,YEAR(PUMPING[[#This Row],[DATE]]),YEAR(PUMPING[[#This Row],[DATE]])-1)</f>
        <v>2015</v>
      </c>
      <c r="L921" s="32" t="str">
        <f>IF(PUMPING[[#This Row],[MONTH]]&lt;4,"Q4",IF(PUMPING[[#This Row],[MONTH]]&lt;7,"Q1",IF(PUMPING[[#This Row],[MONTH]]&lt;10,"Q2",IF(PUMPING[[#This Row],[MONTH]]&lt;13,"Q3","Q4"))))</f>
        <v>Q2</v>
      </c>
      <c r="M921" s="32" t="str">
        <f>IF(PUMPING[[#This Row],[PRODUCT]]="I/F","I/F",IF(LEFT(PUMPING[[#This Row],[BATCH]],2)="MR","MR",IF(LEFT(PUMPING[[#This Row],[BATCH]],2)="PR","PR",IF(LEFT(PUMPING[[#This Row],[BATCH]],2)="DT","DT","Others"))))</f>
        <v>MR</v>
      </c>
    </row>
    <row r="922" spans="1:13" x14ac:dyDescent="0.25">
      <c r="A922">
        <v>1</v>
      </c>
      <c r="B922" s="1">
        <v>42251</v>
      </c>
      <c r="C922" t="s">
        <v>20</v>
      </c>
      <c r="D922" t="s">
        <v>562</v>
      </c>
      <c r="E922">
        <v>35</v>
      </c>
      <c r="F922">
        <v>947</v>
      </c>
      <c r="H922" t="str">
        <f t="shared" si="28"/>
        <v>A4</v>
      </c>
      <c r="I922" t="s">
        <v>143</v>
      </c>
      <c r="J922" s="32">
        <f t="shared" si="27"/>
        <v>9</v>
      </c>
      <c r="K922" s="32">
        <f>IF(PUMPING[[#This Row],[MONTH]]&gt;3,YEAR(PUMPING[[#This Row],[DATE]]),YEAR(PUMPING[[#This Row],[DATE]])-1)</f>
        <v>2015</v>
      </c>
      <c r="L922" s="32" t="str">
        <f>IF(PUMPING[[#This Row],[MONTH]]&lt;4,"Q4",IF(PUMPING[[#This Row],[MONTH]]&lt;7,"Q1",IF(PUMPING[[#This Row],[MONTH]]&lt;10,"Q2",IF(PUMPING[[#This Row],[MONTH]]&lt;13,"Q3","Q4"))))</f>
        <v>Q2</v>
      </c>
      <c r="M922" s="32" t="str">
        <f>IF(PUMPING[[#This Row],[PRODUCT]]="I/F","I/F",IF(LEFT(PUMPING[[#This Row],[BATCH]],2)="MR","MR",IF(LEFT(PUMPING[[#This Row],[BATCH]],2)="PR","PR",IF(LEFT(PUMPING[[#This Row],[BATCH]],2)="DT","DT","Others"))))</f>
        <v>PR</v>
      </c>
    </row>
    <row r="923" spans="1:13" x14ac:dyDescent="0.25">
      <c r="A923">
        <v>2</v>
      </c>
      <c r="B923" s="1">
        <v>42251</v>
      </c>
      <c r="C923" t="s">
        <v>20</v>
      </c>
      <c r="D923" t="s">
        <v>565</v>
      </c>
      <c r="E923">
        <v>35</v>
      </c>
      <c r="F923">
        <v>500</v>
      </c>
      <c r="H923" t="str">
        <f t="shared" si="28"/>
        <v>0S</v>
      </c>
      <c r="I923" t="s">
        <v>146</v>
      </c>
      <c r="J923" s="32">
        <f t="shared" si="27"/>
        <v>9</v>
      </c>
      <c r="K923" s="32">
        <f>IF(PUMPING[[#This Row],[MONTH]]&gt;3,YEAR(PUMPING[[#This Row],[DATE]]),YEAR(PUMPING[[#This Row],[DATE]])-1)</f>
        <v>2015</v>
      </c>
      <c r="L923" s="32" t="str">
        <f>IF(PUMPING[[#This Row],[MONTH]]&lt;4,"Q4",IF(PUMPING[[#This Row],[MONTH]]&lt;7,"Q1",IF(PUMPING[[#This Row],[MONTH]]&lt;10,"Q2",IF(PUMPING[[#This Row],[MONTH]]&lt;13,"Q3","Q4"))))</f>
        <v>Q2</v>
      </c>
      <c r="M923" s="32" t="str">
        <f>IF(PUMPING[[#This Row],[PRODUCT]]="I/F","I/F",IF(LEFT(PUMPING[[#This Row],[BATCH]],2)="MR","MR",IF(LEFT(PUMPING[[#This Row],[BATCH]],2)="PR","PR",IF(LEFT(PUMPING[[#This Row],[BATCH]],2)="DT","DT","Others"))))</f>
        <v>PR</v>
      </c>
    </row>
    <row r="924" spans="1:13" x14ac:dyDescent="0.25">
      <c r="A924">
        <v>3</v>
      </c>
      <c r="B924" s="1">
        <v>42251</v>
      </c>
      <c r="C924" t="s">
        <v>20</v>
      </c>
      <c r="D924" t="s">
        <v>566</v>
      </c>
      <c r="E924">
        <v>54</v>
      </c>
      <c r="F924">
        <v>347</v>
      </c>
      <c r="H924" t="str">
        <f t="shared" si="28"/>
        <v>PC</v>
      </c>
      <c r="I924" t="s">
        <v>146</v>
      </c>
      <c r="J924" s="32">
        <f t="shared" si="27"/>
        <v>9</v>
      </c>
      <c r="K924" s="32">
        <f>IF(PUMPING[[#This Row],[MONTH]]&gt;3,YEAR(PUMPING[[#This Row],[DATE]]),YEAR(PUMPING[[#This Row],[DATE]])-1)</f>
        <v>2015</v>
      </c>
      <c r="L924" s="32" t="str">
        <f>IF(PUMPING[[#This Row],[MONTH]]&lt;4,"Q4",IF(PUMPING[[#This Row],[MONTH]]&lt;7,"Q1",IF(PUMPING[[#This Row],[MONTH]]&lt;10,"Q2",IF(PUMPING[[#This Row],[MONTH]]&lt;13,"Q3","Q4"))))</f>
        <v>Q2</v>
      </c>
      <c r="M924" s="32" t="str">
        <f>IF(PUMPING[[#This Row],[PRODUCT]]="I/F","I/F",IF(LEFT(PUMPING[[#This Row],[BATCH]],2)="MR","MR",IF(LEFT(PUMPING[[#This Row],[BATCH]],2)="PR","PR",IF(LEFT(PUMPING[[#This Row],[BATCH]],2)="DT","DT","Others"))))</f>
        <v>PR</v>
      </c>
    </row>
    <row r="925" spans="1:13" x14ac:dyDescent="0.25">
      <c r="A925">
        <v>4</v>
      </c>
      <c r="B925" s="1">
        <v>42251</v>
      </c>
      <c r="C925" t="s">
        <v>20</v>
      </c>
      <c r="D925" t="s">
        <v>567</v>
      </c>
      <c r="E925">
        <v>68</v>
      </c>
      <c r="F925">
        <v>4940</v>
      </c>
      <c r="H925" t="str">
        <f t="shared" si="28"/>
        <v>4H</v>
      </c>
      <c r="I925" t="s">
        <v>1530</v>
      </c>
      <c r="J925" s="32">
        <f t="shared" si="27"/>
        <v>9</v>
      </c>
      <c r="K925" s="32">
        <f>IF(PUMPING[[#This Row],[MONTH]]&gt;3,YEAR(PUMPING[[#This Row],[DATE]]),YEAR(PUMPING[[#This Row],[DATE]])-1)</f>
        <v>2015</v>
      </c>
      <c r="L925" s="32" t="str">
        <f>IF(PUMPING[[#This Row],[MONTH]]&lt;4,"Q4",IF(PUMPING[[#This Row],[MONTH]]&lt;7,"Q1",IF(PUMPING[[#This Row],[MONTH]]&lt;10,"Q2",IF(PUMPING[[#This Row],[MONTH]]&lt;13,"Q3","Q4"))))</f>
        <v>Q2</v>
      </c>
      <c r="M925" s="32" t="str">
        <f>IF(PUMPING[[#This Row],[PRODUCT]]="I/F","I/F",IF(LEFT(PUMPING[[#This Row],[BATCH]],2)="MR","MR",IF(LEFT(PUMPING[[#This Row],[BATCH]],2)="PR","PR",IF(LEFT(PUMPING[[#This Row],[BATCH]],2)="DT","DT","Others"))))</f>
        <v>PR</v>
      </c>
    </row>
    <row r="926" spans="1:13" x14ac:dyDescent="0.25">
      <c r="A926">
        <v>1</v>
      </c>
      <c r="B926" s="1">
        <v>42251</v>
      </c>
      <c r="C926" t="s">
        <v>8</v>
      </c>
      <c r="D926" t="s">
        <v>556</v>
      </c>
      <c r="E926" t="s">
        <v>10</v>
      </c>
      <c r="F926">
        <v>5802</v>
      </c>
      <c r="H926" t="str">
        <f t="shared" si="28"/>
        <v>PN</v>
      </c>
      <c r="I926" t="s">
        <v>149</v>
      </c>
      <c r="J926" s="32">
        <f t="shared" si="27"/>
        <v>9</v>
      </c>
      <c r="K926" s="32">
        <f>IF(PUMPING[[#This Row],[MONTH]]&gt;3,YEAR(PUMPING[[#This Row],[DATE]]),YEAR(PUMPING[[#This Row],[DATE]])-1)</f>
        <v>2015</v>
      </c>
      <c r="L926" s="32" t="str">
        <f>IF(PUMPING[[#This Row],[MONTH]]&lt;4,"Q4",IF(PUMPING[[#This Row],[MONTH]]&lt;7,"Q1",IF(PUMPING[[#This Row],[MONTH]]&lt;10,"Q2",IF(PUMPING[[#This Row],[MONTH]]&lt;13,"Q3","Q4"))))</f>
        <v>Q2</v>
      </c>
      <c r="M926" s="32" t="str">
        <f>IF(PUMPING[[#This Row],[PRODUCT]]="I/F","I/F",IF(LEFT(PUMPING[[#This Row],[BATCH]],2)="MR","MR",IF(LEFT(PUMPING[[#This Row],[BATCH]],2)="PR","PR",IF(LEFT(PUMPING[[#This Row],[BATCH]],2)="DT","DT","Others"))))</f>
        <v>MR</v>
      </c>
    </row>
    <row r="927" spans="1:13" x14ac:dyDescent="0.25">
      <c r="A927">
        <v>1</v>
      </c>
      <c r="B927" s="1">
        <v>42252</v>
      </c>
      <c r="C927" t="s">
        <v>6</v>
      </c>
      <c r="D927" t="s">
        <v>564</v>
      </c>
      <c r="E927">
        <v>651</v>
      </c>
      <c r="F927">
        <v>47</v>
      </c>
      <c r="H927" t="str">
        <f t="shared" si="28"/>
        <v>PC</v>
      </c>
      <c r="I927" t="s">
        <v>146</v>
      </c>
      <c r="J927" s="32">
        <f t="shared" si="27"/>
        <v>9</v>
      </c>
      <c r="K927" s="32">
        <f>IF(PUMPING[[#This Row],[MONTH]]&gt;3,YEAR(PUMPING[[#This Row],[DATE]]),YEAR(PUMPING[[#This Row],[DATE]])-1)</f>
        <v>2015</v>
      </c>
      <c r="L927" s="32" t="str">
        <f>IF(PUMPING[[#This Row],[MONTH]]&lt;4,"Q4",IF(PUMPING[[#This Row],[MONTH]]&lt;7,"Q1",IF(PUMPING[[#This Row],[MONTH]]&lt;10,"Q2",IF(PUMPING[[#This Row],[MONTH]]&lt;13,"Q3","Q4"))))</f>
        <v>Q2</v>
      </c>
      <c r="M927" s="32" t="str">
        <f>IF(PUMPING[[#This Row],[PRODUCT]]="I/F","I/F",IF(LEFT(PUMPING[[#This Row],[BATCH]],2)="MR","MR",IF(LEFT(PUMPING[[#This Row],[BATCH]],2)="PR","PR",IF(LEFT(PUMPING[[#This Row],[BATCH]],2)="DT","DT","Others"))))</f>
        <v>MR</v>
      </c>
    </row>
    <row r="928" spans="1:13" x14ac:dyDescent="0.25">
      <c r="A928">
        <v>2</v>
      </c>
      <c r="B928" s="1">
        <v>42252</v>
      </c>
      <c r="C928" t="s">
        <v>6</v>
      </c>
      <c r="D928" t="s">
        <v>568</v>
      </c>
      <c r="E928">
        <v>513</v>
      </c>
      <c r="F928">
        <v>6215</v>
      </c>
      <c r="H928" t="str">
        <f t="shared" si="28"/>
        <v>4H</v>
      </c>
      <c r="I928" t="s">
        <v>1530</v>
      </c>
      <c r="J928" s="32">
        <f t="shared" si="27"/>
        <v>9</v>
      </c>
      <c r="K928" s="32">
        <f>IF(PUMPING[[#This Row],[MONTH]]&gt;3,YEAR(PUMPING[[#This Row],[DATE]]),YEAR(PUMPING[[#This Row],[DATE]])-1)</f>
        <v>2015</v>
      </c>
      <c r="L928" s="32" t="str">
        <f>IF(PUMPING[[#This Row],[MONTH]]&lt;4,"Q4",IF(PUMPING[[#This Row],[MONTH]]&lt;7,"Q1",IF(PUMPING[[#This Row],[MONTH]]&lt;10,"Q2",IF(PUMPING[[#This Row],[MONTH]]&lt;13,"Q3","Q4"))))</f>
        <v>Q2</v>
      </c>
      <c r="M928" s="32" t="str">
        <f>IF(PUMPING[[#This Row],[PRODUCT]]="I/F","I/F",IF(LEFT(PUMPING[[#This Row],[BATCH]],2)="MR","MR",IF(LEFT(PUMPING[[#This Row],[BATCH]],2)="PR","PR",IF(LEFT(PUMPING[[#This Row],[BATCH]],2)="DT","DT","Others"))))</f>
        <v>MR</v>
      </c>
    </row>
    <row r="929" spans="1:13" x14ac:dyDescent="0.25">
      <c r="A929">
        <v>1</v>
      </c>
      <c r="B929" s="1">
        <v>42252</v>
      </c>
      <c r="C929" t="s">
        <v>20</v>
      </c>
      <c r="D929" t="s">
        <v>569</v>
      </c>
      <c r="E929">
        <v>68</v>
      </c>
      <c r="F929">
        <v>425</v>
      </c>
      <c r="H929" t="str">
        <f t="shared" si="28"/>
        <v>4H</v>
      </c>
      <c r="I929" t="s">
        <v>1530</v>
      </c>
      <c r="J929" s="32">
        <f t="shared" si="27"/>
        <v>9</v>
      </c>
      <c r="K929" s="32">
        <f>IF(PUMPING[[#This Row],[MONTH]]&gt;3,YEAR(PUMPING[[#This Row],[DATE]]),YEAR(PUMPING[[#This Row],[DATE]])-1)</f>
        <v>2015</v>
      </c>
      <c r="L929" s="32" t="str">
        <f>IF(PUMPING[[#This Row],[MONTH]]&lt;4,"Q4",IF(PUMPING[[#This Row],[MONTH]]&lt;7,"Q1",IF(PUMPING[[#This Row],[MONTH]]&lt;10,"Q2",IF(PUMPING[[#This Row],[MONTH]]&lt;13,"Q3","Q4"))))</f>
        <v>Q2</v>
      </c>
      <c r="M929" s="32" t="str">
        <f>IF(PUMPING[[#This Row],[PRODUCT]]="I/F","I/F",IF(LEFT(PUMPING[[#This Row],[BATCH]],2)="MR","MR",IF(LEFT(PUMPING[[#This Row],[BATCH]],2)="PR","PR",IF(LEFT(PUMPING[[#This Row],[BATCH]],2)="DT","DT","Others"))))</f>
        <v>PR</v>
      </c>
    </row>
    <row r="930" spans="1:13" x14ac:dyDescent="0.25">
      <c r="A930">
        <v>2</v>
      </c>
      <c r="B930" s="1">
        <v>42252</v>
      </c>
      <c r="C930" t="s">
        <v>20</v>
      </c>
      <c r="D930" t="s">
        <v>570</v>
      </c>
      <c r="E930">
        <v>67</v>
      </c>
      <c r="F930">
        <v>450</v>
      </c>
      <c r="H930" t="str">
        <f t="shared" si="28"/>
        <v>4H</v>
      </c>
      <c r="I930" t="s">
        <v>1530</v>
      </c>
      <c r="J930" s="32">
        <f t="shared" si="27"/>
        <v>9</v>
      </c>
      <c r="K930" s="32">
        <f>IF(PUMPING[[#This Row],[MONTH]]&gt;3,YEAR(PUMPING[[#This Row],[DATE]]),YEAR(PUMPING[[#This Row],[DATE]])-1)</f>
        <v>2015</v>
      </c>
      <c r="L930" s="32" t="str">
        <f>IF(PUMPING[[#This Row],[MONTH]]&lt;4,"Q4",IF(PUMPING[[#This Row],[MONTH]]&lt;7,"Q1",IF(PUMPING[[#This Row],[MONTH]]&lt;10,"Q2",IF(PUMPING[[#This Row],[MONTH]]&lt;13,"Q3","Q4"))))</f>
        <v>Q2</v>
      </c>
      <c r="M930" s="32" t="str">
        <f>IF(PUMPING[[#This Row],[PRODUCT]]="I/F","I/F",IF(LEFT(PUMPING[[#This Row],[BATCH]],2)="MR","MR",IF(LEFT(PUMPING[[#This Row],[BATCH]],2)="PR","PR",IF(LEFT(PUMPING[[#This Row],[BATCH]],2)="DT","DT","Others"))))</f>
        <v>PR</v>
      </c>
    </row>
    <row r="931" spans="1:13" x14ac:dyDescent="0.25">
      <c r="A931">
        <v>3</v>
      </c>
      <c r="B931" s="1">
        <v>42252</v>
      </c>
      <c r="C931" t="s">
        <v>20</v>
      </c>
      <c r="D931" t="s">
        <v>571</v>
      </c>
      <c r="E931">
        <v>67</v>
      </c>
      <c r="F931">
        <v>9051</v>
      </c>
      <c r="H931" t="str">
        <f t="shared" si="28"/>
        <v>4H</v>
      </c>
      <c r="I931" t="s">
        <v>1530</v>
      </c>
      <c r="J931" s="32">
        <f t="shared" si="27"/>
        <v>9</v>
      </c>
      <c r="K931" s="32">
        <f>IF(PUMPING[[#This Row],[MONTH]]&gt;3,YEAR(PUMPING[[#This Row],[DATE]]),YEAR(PUMPING[[#This Row],[DATE]])-1)</f>
        <v>2015</v>
      </c>
      <c r="L931" s="32" t="str">
        <f>IF(PUMPING[[#This Row],[MONTH]]&lt;4,"Q4",IF(PUMPING[[#This Row],[MONTH]]&lt;7,"Q1",IF(PUMPING[[#This Row],[MONTH]]&lt;10,"Q2",IF(PUMPING[[#This Row],[MONTH]]&lt;13,"Q3","Q4"))))</f>
        <v>Q2</v>
      </c>
      <c r="M931" s="32" t="str">
        <f>IF(PUMPING[[#This Row],[PRODUCT]]="I/F","I/F",IF(LEFT(PUMPING[[#This Row],[BATCH]],2)="MR","MR",IF(LEFT(PUMPING[[#This Row],[BATCH]],2)="PR","PR",IF(LEFT(PUMPING[[#This Row],[BATCH]],2)="DT","DT","Others"))))</f>
        <v>PR</v>
      </c>
    </row>
    <row r="932" spans="1:13" x14ac:dyDescent="0.25">
      <c r="A932">
        <v>1</v>
      </c>
      <c r="B932" s="1">
        <v>42252</v>
      </c>
      <c r="C932" t="s">
        <v>8</v>
      </c>
      <c r="D932" t="s">
        <v>556</v>
      </c>
      <c r="E932" t="s">
        <v>10</v>
      </c>
      <c r="F932">
        <v>1064</v>
      </c>
      <c r="H932" t="str">
        <f t="shared" si="28"/>
        <v>PN</v>
      </c>
      <c r="I932" t="s">
        <v>149</v>
      </c>
      <c r="J932" s="32">
        <f t="shared" si="27"/>
        <v>9</v>
      </c>
      <c r="K932" s="32">
        <f>IF(PUMPING[[#This Row],[MONTH]]&gt;3,YEAR(PUMPING[[#This Row],[DATE]]),YEAR(PUMPING[[#This Row],[DATE]])-1)</f>
        <v>2015</v>
      </c>
      <c r="L932" s="32" t="str">
        <f>IF(PUMPING[[#This Row],[MONTH]]&lt;4,"Q4",IF(PUMPING[[#This Row],[MONTH]]&lt;7,"Q1",IF(PUMPING[[#This Row],[MONTH]]&lt;10,"Q2",IF(PUMPING[[#This Row],[MONTH]]&lt;13,"Q3","Q4"))))</f>
        <v>Q2</v>
      </c>
      <c r="M932" s="32" t="str">
        <f>IF(PUMPING[[#This Row],[PRODUCT]]="I/F","I/F",IF(LEFT(PUMPING[[#This Row],[BATCH]],2)="MR","MR",IF(LEFT(PUMPING[[#This Row],[BATCH]],2)="PR","PR",IF(LEFT(PUMPING[[#This Row],[BATCH]],2)="DT","DT","Others"))))</f>
        <v>MR</v>
      </c>
    </row>
    <row r="933" spans="1:13" x14ac:dyDescent="0.25">
      <c r="A933">
        <v>1</v>
      </c>
      <c r="B933" s="1">
        <v>42253</v>
      </c>
      <c r="C933" t="s">
        <v>6</v>
      </c>
      <c r="D933" t="s">
        <v>568</v>
      </c>
      <c r="E933">
        <v>513</v>
      </c>
      <c r="F933">
        <v>10178</v>
      </c>
      <c r="H933" t="str">
        <f t="shared" si="28"/>
        <v>4H</v>
      </c>
      <c r="I933" t="s">
        <v>1530</v>
      </c>
      <c r="J933" s="32">
        <f t="shared" si="27"/>
        <v>9</v>
      </c>
      <c r="K933" s="32">
        <f>IF(PUMPING[[#This Row],[MONTH]]&gt;3,YEAR(PUMPING[[#This Row],[DATE]]),YEAR(PUMPING[[#This Row],[DATE]])-1)</f>
        <v>2015</v>
      </c>
      <c r="L933" s="32" t="str">
        <f>IF(PUMPING[[#This Row],[MONTH]]&lt;4,"Q4",IF(PUMPING[[#This Row],[MONTH]]&lt;7,"Q1",IF(PUMPING[[#This Row],[MONTH]]&lt;10,"Q2",IF(PUMPING[[#This Row],[MONTH]]&lt;13,"Q3","Q4"))))</f>
        <v>Q2</v>
      </c>
      <c r="M933" s="32" t="str">
        <f>IF(PUMPING[[#This Row],[PRODUCT]]="I/F","I/F",IF(LEFT(PUMPING[[#This Row],[BATCH]],2)="MR","MR",IF(LEFT(PUMPING[[#This Row],[BATCH]],2)="PR","PR",IF(LEFT(PUMPING[[#This Row],[BATCH]],2)="DT","DT","Others"))))</f>
        <v>MR</v>
      </c>
    </row>
    <row r="934" spans="1:13" x14ac:dyDescent="0.25">
      <c r="A934">
        <v>1</v>
      </c>
      <c r="B934" s="1">
        <v>42253</v>
      </c>
      <c r="C934" t="s">
        <v>20</v>
      </c>
      <c r="D934" t="s">
        <v>571</v>
      </c>
      <c r="E934">
        <v>67</v>
      </c>
      <c r="F934">
        <v>1627</v>
      </c>
      <c r="H934" t="str">
        <f t="shared" si="28"/>
        <v>4H</v>
      </c>
      <c r="I934" t="s">
        <v>1530</v>
      </c>
      <c r="J934" s="32">
        <f t="shared" si="27"/>
        <v>9</v>
      </c>
      <c r="K934" s="32">
        <f>IF(PUMPING[[#This Row],[MONTH]]&gt;3,YEAR(PUMPING[[#This Row],[DATE]]),YEAR(PUMPING[[#This Row],[DATE]])-1)</f>
        <v>2015</v>
      </c>
      <c r="L934" s="32" t="str">
        <f>IF(PUMPING[[#This Row],[MONTH]]&lt;4,"Q4",IF(PUMPING[[#This Row],[MONTH]]&lt;7,"Q1",IF(PUMPING[[#This Row],[MONTH]]&lt;10,"Q2",IF(PUMPING[[#This Row],[MONTH]]&lt;13,"Q3","Q4"))))</f>
        <v>Q2</v>
      </c>
      <c r="M934" s="32" t="str">
        <f>IF(PUMPING[[#This Row],[PRODUCT]]="I/F","I/F",IF(LEFT(PUMPING[[#This Row],[BATCH]],2)="MR","MR",IF(LEFT(PUMPING[[#This Row],[BATCH]],2)="PR","PR",IF(LEFT(PUMPING[[#This Row],[BATCH]],2)="DT","DT","Others"))))</f>
        <v>PR</v>
      </c>
    </row>
    <row r="935" spans="1:13" x14ac:dyDescent="0.25">
      <c r="A935">
        <v>2</v>
      </c>
      <c r="B935" s="1">
        <v>42253</v>
      </c>
      <c r="C935" t="s">
        <v>20</v>
      </c>
      <c r="D935" t="s">
        <v>571</v>
      </c>
      <c r="E935">
        <v>63</v>
      </c>
      <c r="F935">
        <v>190</v>
      </c>
      <c r="H935" t="str">
        <f t="shared" si="28"/>
        <v>4H</v>
      </c>
      <c r="I935" t="s">
        <v>1530</v>
      </c>
      <c r="J935" s="32">
        <f t="shared" si="27"/>
        <v>9</v>
      </c>
      <c r="K935" s="32">
        <f>IF(PUMPING[[#This Row],[MONTH]]&gt;3,YEAR(PUMPING[[#This Row],[DATE]]),YEAR(PUMPING[[#This Row],[DATE]])-1)</f>
        <v>2015</v>
      </c>
      <c r="L935" s="32" t="str">
        <f>IF(PUMPING[[#This Row],[MONTH]]&lt;4,"Q4",IF(PUMPING[[#This Row],[MONTH]]&lt;7,"Q1",IF(PUMPING[[#This Row],[MONTH]]&lt;10,"Q2",IF(PUMPING[[#This Row],[MONTH]]&lt;13,"Q3","Q4"))))</f>
        <v>Q2</v>
      </c>
      <c r="M935" s="32" t="str">
        <f>IF(PUMPING[[#This Row],[PRODUCT]]="I/F","I/F",IF(LEFT(PUMPING[[#This Row],[BATCH]],2)="MR","MR",IF(LEFT(PUMPING[[#This Row],[BATCH]],2)="PR","PR",IF(LEFT(PUMPING[[#This Row],[BATCH]],2)="DT","DT","Others"))))</f>
        <v>PR</v>
      </c>
    </row>
    <row r="936" spans="1:13" x14ac:dyDescent="0.25">
      <c r="A936">
        <v>3</v>
      </c>
      <c r="B936" s="1">
        <v>42253</v>
      </c>
      <c r="C936" t="s">
        <v>20</v>
      </c>
      <c r="D936" t="s">
        <v>566</v>
      </c>
      <c r="E936">
        <v>54</v>
      </c>
      <c r="F936">
        <v>306</v>
      </c>
      <c r="H936" t="str">
        <f t="shared" si="28"/>
        <v>PC</v>
      </c>
      <c r="I936" t="s">
        <v>146</v>
      </c>
      <c r="J936" s="32">
        <f t="shared" si="27"/>
        <v>9</v>
      </c>
      <c r="K936" s="32">
        <f>IF(PUMPING[[#This Row],[MONTH]]&gt;3,YEAR(PUMPING[[#This Row],[DATE]]),YEAR(PUMPING[[#This Row],[DATE]])-1)</f>
        <v>2015</v>
      </c>
      <c r="L936" s="32" t="str">
        <f>IF(PUMPING[[#This Row],[MONTH]]&lt;4,"Q4",IF(PUMPING[[#This Row],[MONTH]]&lt;7,"Q1",IF(PUMPING[[#This Row],[MONTH]]&lt;10,"Q2",IF(PUMPING[[#This Row],[MONTH]]&lt;13,"Q3","Q4"))))</f>
        <v>Q2</v>
      </c>
      <c r="M936" s="32" t="str">
        <f>IF(PUMPING[[#This Row],[PRODUCT]]="I/F","I/F",IF(LEFT(PUMPING[[#This Row],[BATCH]],2)="MR","MR",IF(LEFT(PUMPING[[#This Row],[BATCH]],2)="PR","PR",IF(LEFT(PUMPING[[#This Row],[BATCH]],2)="DT","DT","Others"))))</f>
        <v>PR</v>
      </c>
    </row>
    <row r="937" spans="1:13" x14ac:dyDescent="0.25">
      <c r="A937">
        <v>4</v>
      </c>
      <c r="B937" s="1">
        <v>42253</v>
      </c>
      <c r="C937" t="s">
        <v>20</v>
      </c>
      <c r="D937" t="s">
        <v>572</v>
      </c>
      <c r="E937">
        <v>53</v>
      </c>
      <c r="F937">
        <v>450</v>
      </c>
      <c r="H937" t="str">
        <f t="shared" si="28"/>
        <v>NS</v>
      </c>
      <c r="I937" t="s">
        <v>146</v>
      </c>
      <c r="J937" s="32">
        <f t="shared" si="27"/>
        <v>9</v>
      </c>
      <c r="K937" s="32">
        <f>IF(PUMPING[[#This Row],[MONTH]]&gt;3,YEAR(PUMPING[[#This Row],[DATE]]),YEAR(PUMPING[[#This Row],[DATE]])-1)</f>
        <v>2015</v>
      </c>
      <c r="L937" s="32" t="str">
        <f>IF(PUMPING[[#This Row],[MONTH]]&lt;4,"Q4",IF(PUMPING[[#This Row],[MONTH]]&lt;7,"Q1",IF(PUMPING[[#This Row],[MONTH]]&lt;10,"Q2",IF(PUMPING[[#This Row],[MONTH]]&lt;13,"Q3","Q4"))))</f>
        <v>Q2</v>
      </c>
      <c r="M937" s="32" t="str">
        <f>IF(PUMPING[[#This Row],[PRODUCT]]="I/F","I/F",IF(LEFT(PUMPING[[#This Row],[BATCH]],2)="MR","MR",IF(LEFT(PUMPING[[#This Row],[BATCH]],2)="PR","PR",IF(LEFT(PUMPING[[#This Row],[BATCH]],2)="DT","DT","Others"))))</f>
        <v>PR</v>
      </c>
    </row>
    <row r="938" spans="1:13" x14ac:dyDescent="0.25">
      <c r="A938">
        <v>5</v>
      </c>
      <c r="B938" s="1">
        <v>42253</v>
      </c>
      <c r="C938" t="s">
        <v>20</v>
      </c>
      <c r="D938" t="s">
        <v>573</v>
      </c>
      <c r="E938">
        <v>53</v>
      </c>
      <c r="F938">
        <v>462</v>
      </c>
      <c r="H938" t="str">
        <f t="shared" si="28"/>
        <v>NS</v>
      </c>
      <c r="I938" t="s">
        <v>146</v>
      </c>
      <c r="J938" s="32">
        <f t="shared" si="27"/>
        <v>9</v>
      </c>
      <c r="K938" s="32">
        <f>IF(PUMPING[[#This Row],[MONTH]]&gt;3,YEAR(PUMPING[[#This Row],[DATE]]),YEAR(PUMPING[[#This Row],[DATE]])-1)</f>
        <v>2015</v>
      </c>
      <c r="L938" s="32" t="str">
        <f>IF(PUMPING[[#This Row],[MONTH]]&lt;4,"Q4",IF(PUMPING[[#This Row],[MONTH]]&lt;7,"Q1",IF(PUMPING[[#This Row],[MONTH]]&lt;10,"Q2",IF(PUMPING[[#This Row],[MONTH]]&lt;13,"Q3","Q4"))))</f>
        <v>Q2</v>
      </c>
      <c r="M938" s="32" t="str">
        <f>IF(PUMPING[[#This Row],[PRODUCT]]="I/F","I/F",IF(LEFT(PUMPING[[#This Row],[BATCH]],2)="MR","MR",IF(LEFT(PUMPING[[#This Row],[BATCH]],2)="PR","PR",IF(LEFT(PUMPING[[#This Row],[BATCH]],2)="DT","DT","Others"))))</f>
        <v>PR</v>
      </c>
    </row>
    <row r="939" spans="1:13" x14ac:dyDescent="0.25">
      <c r="A939">
        <v>6</v>
      </c>
      <c r="B939" s="1">
        <v>42253</v>
      </c>
      <c r="C939" t="s">
        <v>20</v>
      </c>
      <c r="D939" t="s">
        <v>565</v>
      </c>
      <c r="E939">
        <v>31</v>
      </c>
      <c r="F939">
        <v>450</v>
      </c>
      <c r="H939" t="str">
        <f t="shared" si="28"/>
        <v>0S</v>
      </c>
      <c r="I939" t="s">
        <v>146</v>
      </c>
      <c r="J939" s="32">
        <f t="shared" si="27"/>
        <v>9</v>
      </c>
      <c r="K939" s="32">
        <f>IF(PUMPING[[#This Row],[MONTH]]&gt;3,YEAR(PUMPING[[#This Row],[DATE]]),YEAR(PUMPING[[#This Row],[DATE]])-1)</f>
        <v>2015</v>
      </c>
      <c r="L939" s="32" t="str">
        <f>IF(PUMPING[[#This Row],[MONTH]]&lt;4,"Q4",IF(PUMPING[[#This Row],[MONTH]]&lt;7,"Q1",IF(PUMPING[[#This Row],[MONTH]]&lt;10,"Q2",IF(PUMPING[[#This Row],[MONTH]]&lt;13,"Q3","Q4"))))</f>
        <v>Q2</v>
      </c>
      <c r="M939" s="32" t="str">
        <f>IF(PUMPING[[#This Row],[PRODUCT]]="I/F","I/F",IF(LEFT(PUMPING[[#This Row],[BATCH]],2)="MR","MR",IF(LEFT(PUMPING[[#This Row],[BATCH]],2)="PR","PR",IF(LEFT(PUMPING[[#This Row],[BATCH]],2)="DT","DT","Others"))))</f>
        <v>PR</v>
      </c>
    </row>
    <row r="940" spans="1:13" x14ac:dyDescent="0.25">
      <c r="A940">
        <v>7</v>
      </c>
      <c r="B940" s="1">
        <v>42253</v>
      </c>
      <c r="C940" t="s">
        <v>20</v>
      </c>
      <c r="D940" t="s">
        <v>574</v>
      </c>
      <c r="E940">
        <v>31</v>
      </c>
      <c r="F940">
        <v>550</v>
      </c>
      <c r="H940" t="str">
        <f t="shared" si="28"/>
        <v>0S</v>
      </c>
      <c r="I940" t="s">
        <v>146</v>
      </c>
      <c r="J940" s="32">
        <f t="shared" ref="J940:J1003" si="29">MONTH(B940)</f>
        <v>9</v>
      </c>
      <c r="K940" s="32">
        <f>IF(PUMPING[[#This Row],[MONTH]]&gt;3,YEAR(PUMPING[[#This Row],[DATE]]),YEAR(PUMPING[[#This Row],[DATE]])-1)</f>
        <v>2015</v>
      </c>
      <c r="L940" s="32" t="str">
        <f>IF(PUMPING[[#This Row],[MONTH]]&lt;4,"Q4",IF(PUMPING[[#This Row],[MONTH]]&lt;7,"Q1",IF(PUMPING[[#This Row],[MONTH]]&lt;10,"Q2",IF(PUMPING[[#This Row],[MONTH]]&lt;13,"Q3","Q4"))))</f>
        <v>Q2</v>
      </c>
      <c r="M940" s="32" t="str">
        <f>IF(PUMPING[[#This Row],[PRODUCT]]="I/F","I/F",IF(LEFT(PUMPING[[#This Row],[BATCH]],2)="MR","MR",IF(LEFT(PUMPING[[#This Row],[BATCH]],2)="PR","PR",IF(LEFT(PUMPING[[#This Row],[BATCH]],2)="DT","DT","Others"))))</f>
        <v>PR</v>
      </c>
    </row>
    <row r="941" spans="1:13" x14ac:dyDescent="0.25">
      <c r="A941">
        <v>8</v>
      </c>
      <c r="B941" s="1">
        <v>42253</v>
      </c>
      <c r="C941" t="s">
        <v>20</v>
      </c>
      <c r="D941" t="s">
        <v>575</v>
      </c>
      <c r="E941">
        <v>31</v>
      </c>
      <c r="F941">
        <v>1154</v>
      </c>
      <c r="H941" t="str">
        <f t="shared" si="28"/>
        <v>A4</v>
      </c>
      <c r="I941" t="s">
        <v>143</v>
      </c>
      <c r="J941" s="32">
        <f t="shared" si="29"/>
        <v>9</v>
      </c>
      <c r="K941" s="32">
        <f>IF(PUMPING[[#This Row],[MONTH]]&gt;3,YEAR(PUMPING[[#This Row],[DATE]]),YEAR(PUMPING[[#This Row],[DATE]])-1)</f>
        <v>2015</v>
      </c>
      <c r="L941" s="32" t="str">
        <f>IF(PUMPING[[#This Row],[MONTH]]&lt;4,"Q4",IF(PUMPING[[#This Row],[MONTH]]&lt;7,"Q1",IF(PUMPING[[#This Row],[MONTH]]&lt;10,"Q2",IF(PUMPING[[#This Row],[MONTH]]&lt;13,"Q3","Q4"))))</f>
        <v>Q2</v>
      </c>
      <c r="M941" s="32" t="str">
        <f>IF(PUMPING[[#This Row],[PRODUCT]]="I/F","I/F",IF(LEFT(PUMPING[[#This Row],[BATCH]],2)="MR","MR",IF(LEFT(PUMPING[[#This Row],[BATCH]],2)="PR","PR",IF(LEFT(PUMPING[[#This Row],[BATCH]],2)="DT","DT","Others"))))</f>
        <v>PR</v>
      </c>
    </row>
    <row r="942" spans="1:13" x14ac:dyDescent="0.25">
      <c r="A942">
        <v>1</v>
      </c>
      <c r="B942" s="1">
        <v>42254</v>
      </c>
      <c r="C942" t="s">
        <v>6</v>
      </c>
      <c r="D942" t="s">
        <v>568</v>
      </c>
      <c r="E942">
        <v>513</v>
      </c>
      <c r="F942">
        <v>658</v>
      </c>
      <c r="H942" t="str">
        <f t="shared" si="28"/>
        <v>4H</v>
      </c>
      <c r="I942" t="s">
        <v>1530</v>
      </c>
      <c r="J942" s="32">
        <f t="shared" si="29"/>
        <v>9</v>
      </c>
      <c r="K942" s="32">
        <f>IF(PUMPING[[#This Row],[MONTH]]&gt;3,YEAR(PUMPING[[#This Row],[DATE]]),YEAR(PUMPING[[#This Row],[DATE]])-1)</f>
        <v>2015</v>
      </c>
      <c r="L942" s="32" t="str">
        <f>IF(PUMPING[[#This Row],[MONTH]]&lt;4,"Q4",IF(PUMPING[[#This Row],[MONTH]]&lt;7,"Q1",IF(PUMPING[[#This Row],[MONTH]]&lt;10,"Q2",IF(PUMPING[[#This Row],[MONTH]]&lt;13,"Q3","Q4"))))</f>
        <v>Q2</v>
      </c>
      <c r="M942" s="32" t="str">
        <f>IF(PUMPING[[#This Row],[PRODUCT]]="I/F","I/F",IF(LEFT(PUMPING[[#This Row],[BATCH]],2)="MR","MR",IF(LEFT(PUMPING[[#This Row],[BATCH]],2)="PR","PR",IF(LEFT(PUMPING[[#This Row],[BATCH]],2)="DT","DT","Others"))))</f>
        <v>MR</v>
      </c>
    </row>
    <row r="943" spans="1:13" x14ac:dyDescent="0.25">
      <c r="A943">
        <v>1</v>
      </c>
      <c r="B943" s="1">
        <v>42254</v>
      </c>
      <c r="C943" t="s">
        <v>20</v>
      </c>
      <c r="D943" t="s">
        <v>575</v>
      </c>
      <c r="E943">
        <v>31</v>
      </c>
      <c r="F943">
        <v>7851</v>
      </c>
      <c r="H943" t="str">
        <f t="shared" si="28"/>
        <v>A4</v>
      </c>
      <c r="I943" t="s">
        <v>143</v>
      </c>
      <c r="J943" s="32">
        <f t="shared" si="29"/>
        <v>9</v>
      </c>
      <c r="K943" s="32">
        <f>IF(PUMPING[[#This Row],[MONTH]]&gt;3,YEAR(PUMPING[[#This Row],[DATE]]),YEAR(PUMPING[[#This Row],[DATE]])-1)</f>
        <v>2015</v>
      </c>
      <c r="L943" s="32" t="str">
        <f>IF(PUMPING[[#This Row],[MONTH]]&lt;4,"Q4",IF(PUMPING[[#This Row],[MONTH]]&lt;7,"Q1",IF(PUMPING[[#This Row],[MONTH]]&lt;10,"Q2",IF(PUMPING[[#This Row],[MONTH]]&lt;13,"Q3","Q4"))))</f>
        <v>Q2</v>
      </c>
      <c r="M943" s="32" t="str">
        <f>IF(PUMPING[[#This Row],[PRODUCT]]="I/F","I/F",IF(LEFT(PUMPING[[#This Row],[BATCH]],2)="MR","MR",IF(LEFT(PUMPING[[#This Row],[BATCH]],2)="PR","PR",IF(LEFT(PUMPING[[#This Row],[BATCH]],2)="DT","DT","Others"))))</f>
        <v>PR</v>
      </c>
    </row>
    <row r="944" spans="1:13" x14ac:dyDescent="0.25">
      <c r="A944">
        <v>2</v>
      </c>
      <c r="B944" s="1">
        <v>42254</v>
      </c>
      <c r="C944" t="s">
        <v>20</v>
      </c>
      <c r="D944" t="s">
        <v>575</v>
      </c>
      <c r="E944">
        <v>33</v>
      </c>
      <c r="F944">
        <v>450</v>
      </c>
      <c r="H944" t="str">
        <f t="shared" si="28"/>
        <v>A4</v>
      </c>
      <c r="I944" t="s">
        <v>143</v>
      </c>
      <c r="J944" s="32">
        <f t="shared" si="29"/>
        <v>9</v>
      </c>
      <c r="K944" s="32">
        <f>IF(PUMPING[[#This Row],[MONTH]]&gt;3,YEAR(PUMPING[[#This Row],[DATE]]),YEAR(PUMPING[[#This Row],[DATE]])-1)</f>
        <v>2015</v>
      </c>
      <c r="L944" s="32" t="str">
        <f>IF(PUMPING[[#This Row],[MONTH]]&lt;4,"Q4",IF(PUMPING[[#This Row],[MONTH]]&lt;7,"Q1",IF(PUMPING[[#This Row],[MONTH]]&lt;10,"Q2",IF(PUMPING[[#This Row],[MONTH]]&lt;13,"Q3","Q4"))))</f>
        <v>Q2</v>
      </c>
      <c r="M944" s="32" t="str">
        <f>IF(PUMPING[[#This Row],[PRODUCT]]="I/F","I/F",IF(LEFT(PUMPING[[#This Row],[BATCH]],2)="MR","MR",IF(LEFT(PUMPING[[#This Row],[BATCH]],2)="PR","PR",IF(LEFT(PUMPING[[#This Row],[BATCH]],2)="DT","DT","Others"))))</f>
        <v>PR</v>
      </c>
    </row>
    <row r="945" spans="1:13" x14ac:dyDescent="0.25">
      <c r="A945">
        <v>3</v>
      </c>
      <c r="B945" s="1">
        <v>42254</v>
      </c>
      <c r="C945" t="s">
        <v>20</v>
      </c>
      <c r="D945" t="s">
        <v>576</v>
      </c>
      <c r="E945">
        <v>33</v>
      </c>
      <c r="F945">
        <v>65</v>
      </c>
      <c r="H945" t="str">
        <f t="shared" si="28"/>
        <v>A4</v>
      </c>
      <c r="I945" t="s">
        <v>143</v>
      </c>
      <c r="J945" s="32">
        <f t="shared" si="29"/>
        <v>9</v>
      </c>
      <c r="K945" s="32">
        <f>IF(PUMPING[[#This Row],[MONTH]]&gt;3,YEAR(PUMPING[[#This Row],[DATE]]),YEAR(PUMPING[[#This Row],[DATE]])-1)</f>
        <v>2015</v>
      </c>
      <c r="L945" s="32" t="str">
        <f>IF(PUMPING[[#This Row],[MONTH]]&lt;4,"Q4",IF(PUMPING[[#This Row],[MONTH]]&lt;7,"Q1",IF(PUMPING[[#This Row],[MONTH]]&lt;10,"Q2",IF(PUMPING[[#This Row],[MONTH]]&lt;13,"Q3","Q4"))))</f>
        <v>Q2</v>
      </c>
      <c r="M945" s="32" t="str">
        <f>IF(PUMPING[[#This Row],[PRODUCT]]="I/F","I/F",IF(LEFT(PUMPING[[#This Row],[BATCH]],2)="MR","MR",IF(LEFT(PUMPING[[#This Row],[BATCH]],2)="PR","PR",IF(LEFT(PUMPING[[#This Row],[BATCH]],2)="DT","DT","Others"))))</f>
        <v>PR</v>
      </c>
    </row>
    <row r="946" spans="1:13" x14ac:dyDescent="0.25">
      <c r="A946">
        <v>1</v>
      </c>
      <c r="B946" s="1">
        <v>42254</v>
      </c>
      <c r="C946" t="s">
        <v>8</v>
      </c>
      <c r="D946" t="s">
        <v>577</v>
      </c>
      <c r="E946">
        <v>17</v>
      </c>
      <c r="F946">
        <v>2978</v>
      </c>
      <c r="H946" t="str">
        <f t="shared" si="28"/>
        <v>SK</v>
      </c>
      <c r="I946" t="s">
        <v>146</v>
      </c>
      <c r="J946" s="32">
        <f t="shared" si="29"/>
        <v>9</v>
      </c>
      <c r="K946" s="32">
        <f>IF(PUMPING[[#This Row],[MONTH]]&gt;3,YEAR(PUMPING[[#This Row],[DATE]]),YEAR(PUMPING[[#This Row],[DATE]])-1)</f>
        <v>2015</v>
      </c>
      <c r="L946" s="32" t="str">
        <f>IF(PUMPING[[#This Row],[MONTH]]&lt;4,"Q4",IF(PUMPING[[#This Row],[MONTH]]&lt;7,"Q1",IF(PUMPING[[#This Row],[MONTH]]&lt;10,"Q2",IF(PUMPING[[#This Row],[MONTH]]&lt;13,"Q3","Q4"))))</f>
        <v>Q2</v>
      </c>
      <c r="M946" s="32" t="str">
        <f>IF(PUMPING[[#This Row],[PRODUCT]]="I/F","I/F",IF(LEFT(PUMPING[[#This Row],[BATCH]],2)="MR","MR",IF(LEFT(PUMPING[[#This Row],[BATCH]],2)="PR","PR",IF(LEFT(PUMPING[[#This Row],[BATCH]],2)="DT","DT","Others"))))</f>
        <v>DT</v>
      </c>
    </row>
    <row r="947" spans="1:13" x14ac:dyDescent="0.25">
      <c r="A947">
        <v>1</v>
      </c>
      <c r="B947" s="1">
        <v>42254</v>
      </c>
      <c r="C947" t="s">
        <v>63</v>
      </c>
      <c r="D947" t="s">
        <v>571</v>
      </c>
      <c r="E947" t="s">
        <v>186</v>
      </c>
      <c r="F947">
        <v>1693</v>
      </c>
      <c r="H947" t="str">
        <f t="shared" si="28"/>
        <v>4H</v>
      </c>
      <c r="I947" t="s">
        <v>1530</v>
      </c>
      <c r="J947" s="32">
        <f t="shared" si="29"/>
        <v>9</v>
      </c>
      <c r="K947" s="32">
        <f>IF(PUMPING[[#This Row],[MONTH]]&gt;3,YEAR(PUMPING[[#This Row],[DATE]]),YEAR(PUMPING[[#This Row],[DATE]])-1)</f>
        <v>2015</v>
      </c>
      <c r="L947" s="32" t="str">
        <f>IF(PUMPING[[#This Row],[MONTH]]&lt;4,"Q4",IF(PUMPING[[#This Row],[MONTH]]&lt;7,"Q1",IF(PUMPING[[#This Row],[MONTH]]&lt;10,"Q2",IF(PUMPING[[#This Row],[MONTH]]&lt;13,"Q3","Q4"))))</f>
        <v>Q2</v>
      </c>
      <c r="M947" s="32" t="str">
        <f>IF(PUMPING[[#This Row],[PRODUCT]]="I/F","I/F",IF(LEFT(PUMPING[[#This Row],[BATCH]],2)="MR","MR",IF(LEFT(PUMPING[[#This Row],[BATCH]],2)="PR","PR",IF(LEFT(PUMPING[[#This Row],[BATCH]],2)="DT","DT","Others"))))</f>
        <v>PR</v>
      </c>
    </row>
    <row r="948" spans="1:13" x14ac:dyDescent="0.25">
      <c r="A948">
        <v>1</v>
      </c>
      <c r="B948" s="1">
        <v>42255</v>
      </c>
      <c r="C948" t="s">
        <v>6</v>
      </c>
      <c r="D948" t="s">
        <v>578</v>
      </c>
      <c r="E948">
        <v>507</v>
      </c>
      <c r="F948">
        <v>2596</v>
      </c>
      <c r="H948" t="str">
        <f t="shared" si="28"/>
        <v>4H</v>
      </c>
      <c r="I948" t="s">
        <v>1530</v>
      </c>
      <c r="J948" s="32">
        <f t="shared" si="29"/>
        <v>9</v>
      </c>
      <c r="K948" s="32">
        <f>IF(PUMPING[[#This Row],[MONTH]]&gt;3,YEAR(PUMPING[[#This Row],[DATE]]),YEAR(PUMPING[[#This Row],[DATE]])-1)</f>
        <v>2015</v>
      </c>
      <c r="L948" s="32" t="str">
        <f>IF(PUMPING[[#This Row],[MONTH]]&lt;4,"Q4",IF(PUMPING[[#This Row],[MONTH]]&lt;7,"Q1",IF(PUMPING[[#This Row],[MONTH]]&lt;10,"Q2",IF(PUMPING[[#This Row],[MONTH]]&lt;13,"Q3","Q4"))))</f>
        <v>Q2</v>
      </c>
      <c r="M948" s="32" t="str">
        <f>IF(PUMPING[[#This Row],[PRODUCT]]="I/F","I/F",IF(LEFT(PUMPING[[#This Row],[BATCH]],2)="MR","MR",IF(LEFT(PUMPING[[#This Row],[BATCH]],2)="PR","PR",IF(LEFT(PUMPING[[#This Row],[BATCH]],2)="DT","DT","Others"))))</f>
        <v>MR</v>
      </c>
    </row>
    <row r="949" spans="1:13" x14ac:dyDescent="0.25">
      <c r="A949">
        <v>1</v>
      </c>
      <c r="B949" s="1">
        <v>42255</v>
      </c>
      <c r="C949" t="s">
        <v>20</v>
      </c>
      <c r="D949" t="s">
        <v>576</v>
      </c>
      <c r="E949">
        <v>33</v>
      </c>
      <c r="F949">
        <v>1883</v>
      </c>
      <c r="H949" t="str">
        <f t="shared" si="28"/>
        <v>A4</v>
      </c>
      <c r="I949" t="s">
        <v>143</v>
      </c>
      <c r="J949" s="32">
        <f t="shared" si="29"/>
        <v>9</v>
      </c>
      <c r="K949" s="32">
        <f>IF(PUMPING[[#This Row],[MONTH]]&gt;3,YEAR(PUMPING[[#This Row],[DATE]]),YEAR(PUMPING[[#This Row],[DATE]])-1)</f>
        <v>2015</v>
      </c>
      <c r="L949" s="32" t="str">
        <f>IF(PUMPING[[#This Row],[MONTH]]&lt;4,"Q4",IF(PUMPING[[#This Row],[MONTH]]&lt;7,"Q1",IF(PUMPING[[#This Row],[MONTH]]&lt;10,"Q2",IF(PUMPING[[#This Row],[MONTH]]&lt;13,"Q3","Q4"))))</f>
        <v>Q2</v>
      </c>
      <c r="M949" s="32" t="str">
        <f>IF(PUMPING[[#This Row],[PRODUCT]]="I/F","I/F",IF(LEFT(PUMPING[[#This Row],[BATCH]],2)="MR","MR",IF(LEFT(PUMPING[[#This Row],[BATCH]],2)="PR","PR",IF(LEFT(PUMPING[[#This Row],[BATCH]],2)="DT","DT","Others"))))</f>
        <v>PR</v>
      </c>
    </row>
    <row r="950" spans="1:13" x14ac:dyDescent="0.25">
      <c r="A950">
        <v>1</v>
      </c>
      <c r="B950" s="1">
        <v>42255</v>
      </c>
      <c r="C950" t="s">
        <v>8</v>
      </c>
      <c r="D950" t="s">
        <v>577</v>
      </c>
      <c r="E950">
        <v>17</v>
      </c>
      <c r="F950">
        <v>2941</v>
      </c>
      <c r="H950" t="str">
        <f t="shared" si="28"/>
        <v>SK</v>
      </c>
      <c r="I950" t="s">
        <v>146</v>
      </c>
      <c r="J950" s="32">
        <f t="shared" si="29"/>
        <v>9</v>
      </c>
      <c r="K950" s="32">
        <f>IF(PUMPING[[#This Row],[MONTH]]&gt;3,YEAR(PUMPING[[#This Row],[DATE]]),YEAR(PUMPING[[#This Row],[DATE]])-1)</f>
        <v>2015</v>
      </c>
      <c r="L950" s="32" t="str">
        <f>IF(PUMPING[[#This Row],[MONTH]]&lt;4,"Q4",IF(PUMPING[[#This Row],[MONTH]]&lt;7,"Q1",IF(PUMPING[[#This Row],[MONTH]]&lt;10,"Q2",IF(PUMPING[[#This Row],[MONTH]]&lt;13,"Q3","Q4"))))</f>
        <v>Q2</v>
      </c>
      <c r="M950" s="32" t="str">
        <f>IF(PUMPING[[#This Row],[PRODUCT]]="I/F","I/F",IF(LEFT(PUMPING[[#This Row],[BATCH]],2)="MR","MR",IF(LEFT(PUMPING[[#This Row],[BATCH]],2)="PR","PR",IF(LEFT(PUMPING[[#This Row],[BATCH]],2)="DT","DT","Others"))))</f>
        <v>DT</v>
      </c>
    </row>
    <row r="951" spans="1:13" x14ac:dyDescent="0.25">
      <c r="A951">
        <v>1</v>
      </c>
      <c r="B951" s="1">
        <v>42256</v>
      </c>
      <c r="C951" t="s">
        <v>6</v>
      </c>
      <c r="D951" t="s">
        <v>578</v>
      </c>
      <c r="E951">
        <v>507</v>
      </c>
      <c r="F951">
        <v>853</v>
      </c>
      <c r="H951" t="str">
        <f t="shared" si="28"/>
        <v>4H</v>
      </c>
      <c r="I951" t="s">
        <v>1530</v>
      </c>
      <c r="J951" s="32">
        <f t="shared" si="29"/>
        <v>9</v>
      </c>
      <c r="K951" s="32">
        <f>IF(PUMPING[[#This Row],[MONTH]]&gt;3,YEAR(PUMPING[[#This Row],[DATE]]),YEAR(PUMPING[[#This Row],[DATE]])-1)</f>
        <v>2015</v>
      </c>
      <c r="L951" s="32" t="str">
        <f>IF(PUMPING[[#This Row],[MONTH]]&lt;4,"Q4",IF(PUMPING[[#This Row],[MONTH]]&lt;7,"Q1",IF(PUMPING[[#This Row],[MONTH]]&lt;10,"Q2",IF(PUMPING[[#This Row],[MONTH]]&lt;13,"Q3","Q4"))))</f>
        <v>Q2</v>
      </c>
      <c r="M951" s="32" t="str">
        <f>IF(PUMPING[[#This Row],[PRODUCT]]="I/F","I/F",IF(LEFT(PUMPING[[#This Row],[BATCH]],2)="MR","MR",IF(LEFT(PUMPING[[#This Row],[BATCH]],2)="PR","PR",IF(LEFT(PUMPING[[#This Row],[BATCH]],2)="DT","DT","Others"))))</f>
        <v>MR</v>
      </c>
    </row>
    <row r="952" spans="1:13" x14ac:dyDescent="0.25">
      <c r="A952">
        <v>2</v>
      </c>
      <c r="B952" s="1">
        <v>42256</v>
      </c>
      <c r="C952" t="s">
        <v>6</v>
      </c>
      <c r="D952" t="s">
        <v>579</v>
      </c>
      <c r="E952">
        <v>651</v>
      </c>
      <c r="F952">
        <v>303</v>
      </c>
      <c r="H952" t="str">
        <f t="shared" si="28"/>
        <v>PC</v>
      </c>
      <c r="I952" t="s">
        <v>146</v>
      </c>
      <c r="J952" s="32">
        <f t="shared" si="29"/>
        <v>9</v>
      </c>
      <c r="K952" s="32">
        <f>IF(PUMPING[[#This Row],[MONTH]]&gt;3,YEAR(PUMPING[[#This Row],[DATE]]),YEAR(PUMPING[[#This Row],[DATE]])-1)</f>
        <v>2015</v>
      </c>
      <c r="L952" s="32" t="str">
        <f>IF(PUMPING[[#This Row],[MONTH]]&lt;4,"Q4",IF(PUMPING[[#This Row],[MONTH]]&lt;7,"Q1",IF(PUMPING[[#This Row],[MONTH]]&lt;10,"Q2",IF(PUMPING[[#This Row],[MONTH]]&lt;13,"Q3","Q4"))))</f>
        <v>Q2</v>
      </c>
      <c r="M952" s="32" t="str">
        <f>IF(PUMPING[[#This Row],[PRODUCT]]="I/F","I/F",IF(LEFT(PUMPING[[#This Row],[BATCH]],2)="MR","MR",IF(LEFT(PUMPING[[#This Row],[BATCH]],2)="PR","PR",IF(LEFT(PUMPING[[#This Row],[BATCH]],2)="DT","DT","Others"))))</f>
        <v>MR</v>
      </c>
    </row>
    <row r="953" spans="1:13" x14ac:dyDescent="0.25">
      <c r="A953">
        <v>3</v>
      </c>
      <c r="B953" s="1">
        <v>42256</v>
      </c>
      <c r="C953" t="s">
        <v>6</v>
      </c>
      <c r="D953" t="s">
        <v>580</v>
      </c>
      <c r="E953">
        <v>202</v>
      </c>
      <c r="F953">
        <v>581</v>
      </c>
      <c r="H953" t="str">
        <f t="shared" si="28"/>
        <v>4M</v>
      </c>
      <c r="I953" t="s">
        <v>1532</v>
      </c>
      <c r="J953" s="32">
        <f t="shared" si="29"/>
        <v>9</v>
      </c>
      <c r="K953" s="32">
        <f>IF(PUMPING[[#This Row],[MONTH]]&gt;3,YEAR(PUMPING[[#This Row],[DATE]]),YEAR(PUMPING[[#This Row],[DATE]])-1)</f>
        <v>2015</v>
      </c>
      <c r="L953" s="32" t="str">
        <f>IF(PUMPING[[#This Row],[MONTH]]&lt;4,"Q4",IF(PUMPING[[#This Row],[MONTH]]&lt;7,"Q1",IF(PUMPING[[#This Row],[MONTH]]&lt;10,"Q2",IF(PUMPING[[#This Row],[MONTH]]&lt;13,"Q3","Q4"))))</f>
        <v>Q2</v>
      </c>
      <c r="M953" s="32" t="str">
        <f>IF(PUMPING[[#This Row],[PRODUCT]]="I/F","I/F",IF(LEFT(PUMPING[[#This Row],[BATCH]],2)="MR","MR",IF(LEFT(PUMPING[[#This Row],[BATCH]],2)="PR","PR",IF(LEFT(PUMPING[[#This Row],[BATCH]],2)="DT","DT","Others"))))</f>
        <v>MR</v>
      </c>
    </row>
    <row r="954" spans="1:13" x14ac:dyDescent="0.25">
      <c r="A954">
        <v>4</v>
      </c>
      <c r="B954" s="1">
        <v>42256</v>
      </c>
      <c r="C954" t="s">
        <v>6</v>
      </c>
      <c r="D954" t="s">
        <v>581</v>
      </c>
      <c r="E954">
        <v>207</v>
      </c>
      <c r="F954">
        <v>2669</v>
      </c>
      <c r="H954" t="str">
        <f t="shared" si="28"/>
        <v>4M</v>
      </c>
      <c r="I954" t="s">
        <v>1532</v>
      </c>
      <c r="J954" s="32">
        <f t="shared" si="29"/>
        <v>9</v>
      </c>
      <c r="K954" s="32">
        <f>IF(PUMPING[[#This Row],[MONTH]]&gt;3,YEAR(PUMPING[[#This Row],[DATE]]),YEAR(PUMPING[[#This Row],[DATE]])-1)</f>
        <v>2015</v>
      </c>
      <c r="L954" s="32" t="str">
        <f>IF(PUMPING[[#This Row],[MONTH]]&lt;4,"Q4",IF(PUMPING[[#This Row],[MONTH]]&lt;7,"Q1",IF(PUMPING[[#This Row],[MONTH]]&lt;10,"Q2",IF(PUMPING[[#This Row],[MONTH]]&lt;13,"Q3","Q4"))))</f>
        <v>Q2</v>
      </c>
      <c r="M954" s="32" t="str">
        <f>IF(PUMPING[[#This Row],[PRODUCT]]="I/F","I/F",IF(LEFT(PUMPING[[#This Row],[BATCH]],2)="MR","MR",IF(LEFT(PUMPING[[#This Row],[BATCH]],2)="PR","PR",IF(LEFT(PUMPING[[#This Row],[BATCH]],2)="DT","DT","Others"))))</f>
        <v>MR</v>
      </c>
    </row>
    <row r="955" spans="1:13" x14ac:dyDescent="0.25">
      <c r="A955">
        <v>5</v>
      </c>
      <c r="B955" s="1">
        <v>42256</v>
      </c>
      <c r="C955" t="s">
        <v>6</v>
      </c>
      <c r="D955" t="s">
        <v>582</v>
      </c>
      <c r="E955">
        <v>204</v>
      </c>
      <c r="F955">
        <v>2784</v>
      </c>
      <c r="H955" t="str">
        <f t="shared" si="28"/>
        <v>4M</v>
      </c>
      <c r="I955" t="s">
        <v>1532</v>
      </c>
      <c r="J955" s="32">
        <f t="shared" si="29"/>
        <v>9</v>
      </c>
      <c r="K955" s="32">
        <f>IF(PUMPING[[#This Row],[MONTH]]&gt;3,YEAR(PUMPING[[#This Row],[DATE]]),YEAR(PUMPING[[#This Row],[DATE]])-1)</f>
        <v>2015</v>
      </c>
      <c r="L955" s="32" t="str">
        <f>IF(PUMPING[[#This Row],[MONTH]]&lt;4,"Q4",IF(PUMPING[[#This Row],[MONTH]]&lt;7,"Q1",IF(PUMPING[[#This Row],[MONTH]]&lt;10,"Q2",IF(PUMPING[[#This Row],[MONTH]]&lt;13,"Q3","Q4"))))</f>
        <v>Q2</v>
      </c>
      <c r="M955" s="32" t="str">
        <f>IF(PUMPING[[#This Row],[PRODUCT]]="I/F","I/F",IF(LEFT(PUMPING[[#This Row],[BATCH]],2)="MR","MR",IF(LEFT(PUMPING[[#This Row],[BATCH]],2)="PR","PR",IF(LEFT(PUMPING[[#This Row],[BATCH]],2)="DT","DT","Others"))))</f>
        <v>MR</v>
      </c>
    </row>
    <row r="956" spans="1:13" x14ac:dyDescent="0.25">
      <c r="A956">
        <v>1</v>
      </c>
      <c r="B956" s="1">
        <v>42257</v>
      </c>
      <c r="C956" t="s">
        <v>6</v>
      </c>
      <c r="D956" t="s">
        <v>582</v>
      </c>
      <c r="E956">
        <v>204</v>
      </c>
      <c r="F956">
        <v>4423</v>
      </c>
      <c r="H956" t="str">
        <f t="shared" si="28"/>
        <v>4M</v>
      </c>
      <c r="I956" t="s">
        <v>1532</v>
      </c>
      <c r="J956" s="32">
        <f t="shared" si="29"/>
        <v>9</v>
      </c>
      <c r="K956" s="32">
        <f>IF(PUMPING[[#This Row],[MONTH]]&gt;3,YEAR(PUMPING[[#This Row],[DATE]]),YEAR(PUMPING[[#This Row],[DATE]])-1)</f>
        <v>2015</v>
      </c>
      <c r="L956" s="32" t="str">
        <f>IF(PUMPING[[#This Row],[MONTH]]&lt;4,"Q4",IF(PUMPING[[#This Row],[MONTH]]&lt;7,"Q1",IF(PUMPING[[#This Row],[MONTH]]&lt;10,"Q2",IF(PUMPING[[#This Row],[MONTH]]&lt;13,"Q3","Q4"))))</f>
        <v>Q2</v>
      </c>
      <c r="M956" s="32" t="str">
        <f>IF(PUMPING[[#This Row],[PRODUCT]]="I/F","I/F",IF(LEFT(PUMPING[[#This Row],[BATCH]],2)="MR","MR",IF(LEFT(PUMPING[[#This Row],[BATCH]],2)="PR","PR",IF(LEFT(PUMPING[[#This Row],[BATCH]],2)="DT","DT","Others"))))</f>
        <v>MR</v>
      </c>
    </row>
    <row r="957" spans="1:13" x14ac:dyDescent="0.25">
      <c r="A957">
        <v>2</v>
      </c>
      <c r="B957" s="1">
        <v>42257</v>
      </c>
      <c r="C957" t="s">
        <v>6</v>
      </c>
      <c r="D957" t="s">
        <v>583</v>
      </c>
      <c r="E957">
        <v>208</v>
      </c>
      <c r="F957">
        <v>2543</v>
      </c>
      <c r="H957" t="str">
        <f t="shared" si="28"/>
        <v>4M</v>
      </c>
      <c r="I957" t="s">
        <v>1532</v>
      </c>
      <c r="J957" s="32">
        <f t="shared" si="29"/>
        <v>9</v>
      </c>
      <c r="K957" s="32">
        <f>IF(PUMPING[[#This Row],[MONTH]]&gt;3,YEAR(PUMPING[[#This Row],[DATE]]),YEAR(PUMPING[[#This Row],[DATE]])-1)</f>
        <v>2015</v>
      </c>
      <c r="L957" s="32" t="str">
        <f>IF(PUMPING[[#This Row],[MONTH]]&lt;4,"Q4",IF(PUMPING[[#This Row],[MONTH]]&lt;7,"Q1",IF(PUMPING[[#This Row],[MONTH]]&lt;10,"Q2",IF(PUMPING[[#This Row],[MONTH]]&lt;13,"Q3","Q4"))))</f>
        <v>Q2</v>
      </c>
      <c r="M957" s="32" t="str">
        <f>IF(PUMPING[[#This Row],[PRODUCT]]="I/F","I/F",IF(LEFT(PUMPING[[#This Row],[BATCH]],2)="MR","MR",IF(LEFT(PUMPING[[#This Row],[BATCH]],2)="PR","PR",IF(LEFT(PUMPING[[#This Row],[BATCH]],2)="DT","DT","Others"))))</f>
        <v>MR</v>
      </c>
    </row>
    <row r="958" spans="1:13" x14ac:dyDescent="0.25">
      <c r="A958">
        <v>3</v>
      </c>
      <c r="B958" s="1">
        <v>42257</v>
      </c>
      <c r="C958" t="s">
        <v>6</v>
      </c>
      <c r="D958" t="s">
        <v>584</v>
      </c>
      <c r="E958">
        <v>651</v>
      </c>
      <c r="F958">
        <v>150</v>
      </c>
      <c r="H958" t="str">
        <f t="shared" si="28"/>
        <v>PC</v>
      </c>
      <c r="I958" t="s">
        <v>146</v>
      </c>
      <c r="J958" s="32">
        <f t="shared" si="29"/>
        <v>9</v>
      </c>
      <c r="K958" s="32">
        <f>IF(PUMPING[[#This Row],[MONTH]]&gt;3,YEAR(PUMPING[[#This Row],[DATE]]),YEAR(PUMPING[[#This Row],[DATE]])-1)</f>
        <v>2015</v>
      </c>
      <c r="L958" s="32" t="str">
        <f>IF(PUMPING[[#This Row],[MONTH]]&lt;4,"Q4",IF(PUMPING[[#This Row],[MONTH]]&lt;7,"Q1",IF(PUMPING[[#This Row],[MONTH]]&lt;10,"Q2",IF(PUMPING[[#This Row],[MONTH]]&lt;13,"Q3","Q4"))))</f>
        <v>Q2</v>
      </c>
      <c r="M958" s="32" t="str">
        <f>IF(PUMPING[[#This Row],[PRODUCT]]="I/F","I/F",IF(LEFT(PUMPING[[#This Row],[BATCH]],2)="MR","MR",IF(LEFT(PUMPING[[#This Row],[BATCH]],2)="PR","PR",IF(LEFT(PUMPING[[#This Row],[BATCH]],2)="DT","DT","Others"))))</f>
        <v>MR</v>
      </c>
    </row>
    <row r="959" spans="1:13" x14ac:dyDescent="0.25">
      <c r="A959">
        <v>4</v>
      </c>
      <c r="B959" s="1">
        <v>42257</v>
      </c>
      <c r="C959" t="s">
        <v>6</v>
      </c>
      <c r="D959" t="s">
        <v>585</v>
      </c>
      <c r="E959">
        <v>402</v>
      </c>
      <c r="F959">
        <v>144</v>
      </c>
      <c r="H959" t="str">
        <f t="shared" si="28"/>
        <v>NS</v>
      </c>
      <c r="I959" t="s">
        <v>146</v>
      </c>
      <c r="J959" s="32">
        <f t="shared" si="29"/>
        <v>9</v>
      </c>
      <c r="K959" s="32">
        <f>IF(PUMPING[[#This Row],[MONTH]]&gt;3,YEAR(PUMPING[[#This Row],[DATE]]),YEAR(PUMPING[[#This Row],[DATE]])-1)</f>
        <v>2015</v>
      </c>
      <c r="L959" s="32" t="str">
        <f>IF(PUMPING[[#This Row],[MONTH]]&lt;4,"Q4",IF(PUMPING[[#This Row],[MONTH]]&lt;7,"Q1",IF(PUMPING[[#This Row],[MONTH]]&lt;10,"Q2",IF(PUMPING[[#This Row],[MONTH]]&lt;13,"Q3","Q4"))))</f>
        <v>Q2</v>
      </c>
      <c r="M959" s="32" t="str">
        <f>IF(PUMPING[[#This Row],[PRODUCT]]="I/F","I/F",IF(LEFT(PUMPING[[#This Row],[BATCH]],2)="MR","MR",IF(LEFT(PUMPING[[#This Row],[BATCH]],2)="PR","PR",IF(LEFT(PUMPING[[#This Row],[BATCH]],2)="DT","DT","Others"))))</f>
        <v>MR</v>
      </c>
    </row>
    <row r="960" spans="1:13" x14ac:dyDescent="0.25">
      <c r="A960">
        <v>5</v>
      </c>
      <c r="B960" s="1">
        <v>42257</v>
      </c>
      <c r="C960" t="s">
        <v>6</v>
      </c>
      <c r="D960" t="s">
        <v>586</v>
      </c>
      <c r="E960">
        <v>103</v>
      </c>
      <c r="F960">
        <v>431</v>
      </c>
      <c r="H960" t="str">
        <f t="shared" si="28"/>
        <v>PN</v>
      </c>
      <c r="I960" t="s">
        <v>149</v>
      </c>
      <c r="J960" s="32">
        <f t="shared" si="29"/>
        <v>9</v>
      </c>
      <c r="K960" s="32">
        <f>IF(PUMPING[[#This Row],[MONTH]]&gt;3,YEAR(PUMPING[[#This Row],[DATE]]),YEAR(PUMPING[[#This Row],[DATE]])-1)</f>
        <v>2015</v>
      </c>
      <c r="L960" s="32" t="str">
        <f>IF(PUMPING[[#This Row],[MONTH]]&lt;4,"Q4",IF(PUMPING[[#This Row],[MONTH]]&lt;7,"Q1",IF(PUMPING[[#This Row],[MONTH]]&lt;10,"Q2",IF(PUMPING[[#This Row],[MONTH]]&lt;13,"Q3","Q4"))))</f>
        <v>Q2</v>
      </c>
      <c r="M960" s="32" t="str">
        <f>IF(PUMPING[[#This Row],[PRODUCT]]="I/F","I/F",IF(LEFT(PUMPING[[#This Row],[BATCH]],2)="MR","MR",IF(LEFT(PUMPING[[#This Row],[BATCH]],2)="PR","PR",IF(LEFT(PUMPING[[#This Row],[BATCH]],2)="DT","DT","Others"))))</f>
        <v>MR</v>
      </c>
    </row>
    <row r="961" spans="1:13" x14ac:dyDescent="0.25">
      <c r="A961">
        <v>1</v>
      </c>
      <c r="B961" s="1">
        <v>42257</v>
      </c>
      <c r="C961" t="s">
        <v>20</v>
      </c>
      <c r="D961" t="s">
        <v>587</v>
      </c>
      <c r="E961">
        <v>34</v>
      </c>
      <c r="F961">
        <v>1254</v>
      </c>
      <c r="H961" t="str">
        <f t="shared" ref="H961:H1024" si="30">MID(D961,3,2)</f>
        <v>A4</v>
      </c>
      <c r="I961" t="s">
        <v>143</v>
      </c>
      <c r="J961" s="32">
        <f t="shared" si="29"/>
        <v>9</v>
      </c>
      <c r="K961" s="32">
        <f>IF(PUMPING[[#This Row],[MONTH]]&gt;3,YEAR(PUMPING[[#This Row],[DATE]]),YEAR(PUMPING[[#This Row],[DATE]])-1)</f>
        <v>2015</v>
      </c>
      <c r="L961" s="32" t="str">
        <f>IF(PUMPING[[#This Row],[MONTH]]&lt;4,"Q4",IF(PUMPING[[#This Row],[MONTH]]&lt;7,"Q1",IF(PUMPING[[#This Row],[MONTH]]&lt;10,"Q2",IF(PUMPING[[#This Row],[MONTH]]&lt;13,"Q3","Q4"))))</f>
        <v>Q2</v>
      </c>
      <c r="M961" s="32" t="str">
        <f>IF(PUMPING[[#This Row],[PRODUCT]]="I/F","I/F",IF(LEFT(PUMPING[[#This Row],[BATCH]],2)="MR","MR",IF(LEFT(PUMPING[[#This Row],[BATCH]],2)="PR","PR",IF(LEFT(PUMPING[[#This Row],[BATCH]],2)="DT","DT","Others"))))</f>
        <v>PR</v>
      </c>
    </row>
    <row r="962" spans="1:13" x14ac:dyDescent="0.25">
      <c r="A962">
        <v>1</v>
      </c>
      <c r="B962" s="1">
        <v>42258</v>
      </c>
      <c r="C962" t="s">
        <v>6</v>
      </c>
      <c r="D962" t="s">
        <v>586</v>
      </c>
      <c r="E962">
        <v>103</v>
      </c>
      <c r="F962">
        <v>6566</v>
      </c>
      <c r="H962" t="str">
        <f t="shared" si="30"/>
        <v>PN</v>
      </c>
      <c r="I962" t="s">
        <v>149</v>
      </c>
      <c r="J962" s="32">
        <f t="shared" si="29"/>
        <v>9</v>
      </c>
      <c r="K962" s="32">
        <f>IF(PUMPING[[#This Row],[MONTH]]&gt;3,YEAR(PUMPING[[#This Row],[DATE]]),YEAR(PUMPING[[#This Row],[DATE]])-1)</f>
        <v>2015</v>
      </c>
      <c r="L962" s="32" t="str">
        <f>IF(PUMPING[[#This Row],[MONTH]]&lt;4,"Q4",IF(PUMPING[[#This Row],[MONTH]]&lt;7,"Q1",IF(PUMPING[[#This Row],[MONTH]]&lt;10,"Q2",IF(PUMPING[[#This Row],[MONTH]]&lt;13,"Q3","Q4"))))</f>
        <v>Q2</v>
      </c>
      <c r="M962" s="32" t="str">
        <f>IF(PUMPING[[#This Row],[PRODUCT]]="I/F","I/F",IF(LEFT(PUMPING[[#This Row],[BATCH]],2)="MR","MR",IF(LEFT(PUMPING[[#This Row],[BATCH]],2)="PR","PR",IF(LEFT(PUMPING[[#This Row],[BATCH]],2)="DT","DT","Others"))))</f>
        <v>MR</v>
      </c>
    </row>
    <row r="963" spans="1:13" x14ac:dyDescent="0.25">
      <c r="A963">
        <v>2</v>
      </c>
      <c r="B963" s="1">
        <v>42258</v>
      </c>
      <c r="C963" t="s">
        <v>6</v>
      </c>
      <c r="D963" t="s">
        <v>588</v>
      </c>
      <c r="E963">
        <v>118</v>
      </c>
      <c r="F963">
        <v>1366</v>
      </c>
      <c r="H963" t="str">
        <f t="shared" si="30"/>
        <v>PX</v>
      </c>
      <c r="I963" t="s">
        <v>171</v>
      </c>
      <c r="J963" s="32">
        <f t="shared" si="29"/>
        <v>9</v>
      </c>
      <c r="K963" s="32">
        <f>IF(PUMPING[[#This Row],[MONTH]]&gt;3,YEAR(PUMPING[[#This Row],[DATE]]),YEAR(PUMPING[[#This Row],[DATE]])-1)</f>
        <v>2015</v>
      </c>
      <c r="L963" s="32" t="str">
        <f>IF(PUMPING[[#This Row],[MONTH]]&lt;4,"Q4",IF(PUMPING[[#This Row],[MONTH]]&lt;7,"Q1",IF(PUMPING[[#This Row],[MONTH]]&lt;10,"Q2",IF(PUMPING[[#This Row],[MONTH]]&lt;13,"Q3","Q4"))))</f>
        <v>Q2</v>
      </c>
      <c r="M963" s="32" t="str">
        <f>IF(PUMPING[[#This Row],[PRODUCT]]="I/F","I/F",IF(LEFT(PUMPING[[#This Row],[BATCH]],2)="MR","MR",IF(LEFT(PUMPING[[#This Row],[BATCH]],2)="PR","PR",IF(LEFT(PUMPING[[#This Row],[BATCH]],2)="DT","DT","Others"))))</f>
        <v>MR</v>
      </c>
    </row>
    <row r="964" spans="1:13" x14ac:dyDescent="0.25">
      <c r="A964">
        <v>1</v>
      </c>
      <c r="B964" s="1">
        <v>42258</v>
      </c>
      <c r="C964" t="s">
        <v>20</v>
      </c>
      <c r="D964" t="s">
        <v>587</v>
      </c>
      <c r="E964">
        <v>34</v>
      </c>
      <c r="F964">
        <v>4718</v>
      </c>
      <c r="H964" t="str">
        <f t="shared" si="30"/>
        <v>A4</v>
      </c>
      <c r="I964" t="s">
        <v>143</v>
      </c>
      <c r="J964" s="32">
        <f t="shared" si="29"/>
        <v>9</v>
      </c>
      <c r="K964" s="32">
        <f>IF(PUMPING[[#This Row],[MONTH]]&gt;3,YEAR(PUMPING[[#This Row],[DATE]]),YEAR(PUMPING[[#This Row],[DATE]])-1)</f>
        <v>2015</v>
      </c>
      <c r="L964" s="32" t="str">
        <f>IF(PUMPING[[#This Row],[MONTH]]&lt;4,"Q4",IF(PUMPING[[#This Row],[MONTH]]&lt;7,"Q1",IF(PUMPING[[#This Row],[MONTH]]&lt;10,"Q2",IF(PUMPING[[#This Row],[MONTH]]&lt;13,"Q3","Q4"))))</f>
        <v>Q2</v>
      </c>
      <c r="M964" s="32" t="str">
        <f>IF(PUMPING[[#This Row],[PRODUCT]]="I/F","I/F",IF(LEFT(PUMPING[[#This Row],[BATCH]],2)="MR","MR",IF(LEFT(PUMPING[[#This Row],[BATCH]],2)="PR","PR",IF(LEFT(PUMPING[[#This Row],[BATCH]],2)="DT","DT","Others"))))</f>
        <v>PR</v>
      </c>
    </row>
    <row r="965" spans="1:13" x14ac:dyDescent="0.25">
      <c r="A965">
        <v>2</v>
      </c>
      <c r="B965" s="1">
        <v>42258</v>
      </c>
      <c r="C965" t="s">
        <v>20</v>
      </c>
      <c r="D965" t="s">
        <v>589</v>
      </c>
      <c r="E965">
        <v>35</v>
      </c>
      <c r="F965">
        <v>450</v>
      </c>
      <c r="H965" t="str">
        <f t="shared" si="30"/>
        <v>A4</v>
      </c>
      <c r="I965" t="s">
        <v>143</v>
      </c>
      <c r="J965" s="32">
        <f t="shared" si="29"/>
        <v>9</v>
      </c>
      <c r="K965" s="32">
        <f>IF(PUMPING[[#This Row],[MONTH]]&gt;3,YEAR(PUMPING[[#This Row],[DATE]]),YEAR(PUMPING[[#This Row],[DATE]])-1)</f>
        <v>2015</v>
      </c>
      <c r="L965" s="32" t="str">
        <f>IF(PUMPING[[#This Row],[MONTH]]&lt;4,"Q4",IF(PUMPING[[#This Row],[MONTH]]&lt;7,"Q1",IF(PUMPING[[#This Row],[MONTH]]&lt;10,"Q2",IF(PUMPING[[#This Row],[MONTH]]&lt;13,"Q3","Q4"))))</f>
        <v>Q2</v>
      </c>
      <c r="M965" s="32" t="str">
        <f>IF(PUMPING[[#This Row],[PRODUCT]]="I/F","I/F",IF(LEFT(PUMPING[[#This Row],[BATCH]],2)="MR","MR",IF(LEFT(PUMPING[[#This Row],[BATCH]],2)="PR","PR",IF(LEFT(PUMPING[[#This Row],[BATCH]],2)="DT","DT","Others"))))</f>
        <v>PR</v>
      </c>
    </row>
    <row r="966" spans="1:13" x14ac:dyDescent="0.25">
      <c r="A966">
        <v>3</v>
      </c>
      <c r="B966" s="1">
        <v>42258</v>
      </c>
      <c r="C966" t="s">
        <v>20</v>
      </c>
      <c r="D966" t="s">
        <v>590</v>
      </c>
      <c r="E966">
        <v>35</v>
      </c>
      <c r="F966">
        <v>2571</v>
      </c>
      <c r="H966" t="str">
        <f t="shared" si="30"/>
        <v>A4</v>
      </c>
      <c r="I966" t="s">
        <v>143</v>
      </c>
      <c r="J966" s="32">
        <f t="shared" si="29"/>
        <v>9</v>
      </c>
      <c r="K966" s="32">
        <f>IF(PUMPING[[#This Row],[MONTH]]&gt;3,YEAR(PUMPING[[#This Row],[DATE]]),YEAR(PUMPING[[#This Row],[DATE]])-1)</f>
        <v>2015</v>
      </c>
      <c r="L966" s="32" t="str">
        <f>IF(PUMPING[[#This Row],[MONTH]]&lt;4,"Q4",IF(PUMPING[[#This Row],[MONTH]]&lt;7,"Q1",IF(PUMPING[[#This Row],[MONTH]]&lt;10,"Q2",IF(PUMPING[[#This Row],[MONTH]]&lt;13,"Q3","Q4"))))</f>
        <v>Q2</v>
      </c>
      <c r="M966" s="32" t="str">
        <f>IF(PUMPING[[#This Row],[PRODUCT]]="I/F","I/F",IF(LEFT(PUMPING[[#This Row],[BATCH]],2)="MR","MR",IF(LEFT(PUMPING[[#This Row],[BATCH]],2)="PR","PR",IF(LEFT(PUMPING[[#This Row],[BATCH]],2)="DT","DT","Others"))))</f>
        <v>PR</v>
      </c>
    </row>
    <row r="967" spans="1:13" x14ac:dyDescent="0.25">
      <c r="A967">
        <v>1</v>
      </c>
      <c r="B967" s="1">
        <v>42259</v>
      </c>
      <c r="C967" t="s">
        <v>6</v>
      </c>
      <c r="D967" t="s">
        <v>588</v>
      </c>
      <c r="E967">
        <v>118</v>
      </c>
      <c r="F967">
        <v>2950</v>
      </c>
      <c r="H967" t="str">
        <f t="shared" si="30"/>
        <v>PX</v>
      </c>
      <c r="I967" t="s">
        <v>171</v>
      </c>
      <c r="J967" s="32">
        <f t="shared" si="29"/>
        <v>9</v>
      </c>
      <c r="K967" s="32">
        <f>IF(PUMPING[[#This Row],[MONTH]]&gt;3,YEAR(PUMPING[[#This Row],[DATE]]),YEAR(PUMPING[[#This Row],[DATE]])-1)</f>
        <v>2015</v>
      </c>
      <c r="L967" s="32" t="str">
        <f>IF(PUMPING[[#This Row],[MONTH]]&lt;4,"Q4",IF(PUMPING[[#This Row],[MONTH]]&lt;7,"Q1",IF(PUMPING[[#This Row],[MONTH]]&lt;10,"Q2",IF(PUMPING[[#This Row],[MONTH]]&lt;13,"Q3","Q4"))))</f>
        <v>Q2</v>
      </c>
      <c r="M967" s="32" t="str">
        <f>IF(PUMPING[[#This Row],[PRODUCT]]="I/F","I/F",IF(LEFT(PUMPING[[#This Row],[BATCH]],2)="MR","MR",IF(LEFT(PUMPING[[#This Row],[BATCH]],2)="PR","PR",IF(LEFT(PUMPING[[#This Row],[BATCH]],2)="DT","DT","Others"))))</f>
        <v>MR</v>
      </c>
    </row>
    <row r="968" spans="1:13" x14ac:dyDescent="0.25">
      <c r="A968">
        <v>2</v>
      </c>
      <c r="B968" s="1">
        <v>42259</v>
      </c>
      <c r="C968" t="s">
        <v>6</v>
      </c>
      <c r="D968" t="s">
        <v>591</v>
      </c>
      <c r="E968">
        <v>124</v>
      </c>
      <c r="F968">
        <v>6161</v>
      </c>
      <c r="H968" t="str">
        <f t="shared" si="30"/>
        <v>PN</v>
      </c>
      <c r="I968" t="s">
        <v>149</v>
      </c>
      <c r="J968" s="32">
        <f t="shared" si="29"/>
        <v>9</v>
      </c>
      <c r="K968" s="32">
        <f>IF(PUMPING[[#This Row],[MONTH]]&gt;3,YEAR(PUMPING[[#This Row],[DATE]]),YEAR(PUMPING[[#This Row],[DATE]])-1)</f>
        <v>2015</v>
      </c>
      <c r="L968" s="32" t="str">
        <f>IF(PUMPING[[#This Row],[MONTH]]&lt;4,"Q4",IF(PUMPING[[#This Row],[MONTH]]&lt;7,"Q1",IF(PUMPING[[#This Row],[MONTH]]&lt;10,"Q2",IF(PUMPING[[#This Row],[MONTH]]&lt;13,"Q3","Q4"))))</f>
        <v>Q2</v>
      </c>
      <c r="M968" s="32" t="str">
        <f>IF(PUMPING[[#This Row],[PRODUCT]]="I/F","I/F",IF(LEFT(PUMPING[[#This Row],[BATCH]],2)="MR","MR",IF(LEFT(PUMPING[[#This Row],[BATCH]],2)="PR","PR",IF(LEFT(PUMPING[[#This Row],[BATCH]],2)="DT","DT","Others"))))</f>
        <v>MR</v>
      </c>
    </row>
    <row r="969" spans="1:13" x14ac:dyDescent="0.25">
      <c r="A969">
        <v>1</v>
      </c>
      <c r="B969" s="1">
        <v>42259</v>
      </c>
      <c r="C969" t="s">
        <v>20</v>
      </c>
      <c r="D969" t="s">
        <v>590</v>
      </c>
      <c r="E969">
        <v>35</v>
      </c>
      <c r="F969">
        <v>4012</v>
      </c>
      <c r="H969" t="str">
        <f t="shared" si="30"/>
        <v>A4</v>
      </c>
      <c r="I969" t="s">
        <v>143</v>
      </c>
      <c r="J969" s="32">
        <f t="shared" si="29"/>
        <v>9</v>
      </c>
      <c r="K969" s="32">
        <f>IF(PUMPING[[#This Row],[MONTH]]&gt;3,YEAR(PUMPING[[#This Row],[DATE]]),YEAR(PUMPING[[#This Row],[DATE]])-1)</f>
        <v>2015</v>
      </c>
      <c r="L969" s="32" t="str">
        <f>IF(PUMPING[[#This Row],[MONTH]]&lt;4,"Q4",IF(PUMPING[[#This Row],[MONTH]]&lt;7,"Q1",IF(PUMPING[[#This Row],[MONTH]]&lt;10,"Q2",IF(PUMPING[[#This Row],[MONTH]]&lt;13,"Q3","Q4"))))</f>
        <v>Q2</v>
      </c>
      <c r="M969" s="32" t="str">
        <f>IF(PUMPING[[#This Row],[PRODUCT]]="I/F","I/F",IF(LEFT(PUMPING[[#This Row],[BATCH]],2)="MR","MR",IF(LEFT(PUMPING[[#This Row],[BATCH]],2)="PR","PR",IF(LEFT(PUMPING[[#This Row],[BATCH]],2)="DT","DT","Others"))))</f>
        <v>PR</v>
      </c>
    </row>
    <row r="970" spans="1:13" x14ac:dyDescent="0.25">
      <c r="A970">
        <v>2</v>
      </c>
      <c r="B970" s="1">
        <v>42259</v>
      </c>
      <c r="C970" t="s">
        <v>20</v>
      </c>
      <c r="D970" t="s">
        <v>592</v>
      </c>
      <c r="E970">
        <v>31</v>
      </c>
      <c r="F970">
        <v>450</v>
      </c>
      <c r="H970" t="str">
        <f t="shared" si="30"/>
        <v>A4</v>
      </c>
      <c r="I970" t="s">
        <v>143</v>
      </c>
      <c r="J970" s="32">
        <f t="shared" si="29"/>
        <v>9</v>
      </c>
      <c r="K970" s="32">
        <f>IF(PUMPING[[#This Row],[MONTH]]&gt;3,YEAR(PUMPING[[#This Row],[DATE]]),YEAR(PUMPING[[#This Row],[DATE]])-1)</f>
        <v>2015</v>
      </c>
      <c r="L970" s="32" t="str">
        <f>IF(PUMPING[[#This Row],[MONTH]]&lt;4,"Q4",IF(PUMPING[[#This Row],[MONTH]]&lt;7,"Q1",IF(PUMPING[[#This Row],[MONTH]]&lt;10,"Q2",IF(PUMPING[[#This Row],[MONTH]]&lt;13,"Q3","Q4"))))</f>
        <v>Q2</v>
      </c>
      <c r="M970" s="32" t="str">
        <f>IF(PUMPING[[#This Row],[PRODUCT]]="I/F","I/F",IF(LEFT(PUMPING[[#This Row],[BATCH]],2)="MR","MR",IF(LEFT(PUMPING[[#This Row],[BATCH]],2)="PR","PR",IF(LEFT(PUMPING[[#This Row],[BATCH]],2)="DT","DT","Others"))))</f>
        <v>PR</v>
      </c>
    </row>
    <row r="971" spans="1:13" x14ac:dyDescent="0.25">
      <c r="A971">
        <v>3</v>
      </c>
      <c r="B971" s="1">
        <v>42259</v>
      </c>
      <c r="C971" t="s">
        <v>20</v>
      </c>
      <c r="D971" t="s">
        <v>593</v>
      </c>
      <c r="E971">
        <v>31</v>
      </c>
      <c r="F971">
        <v>4557</v>
      </c>
      <c r="H971" t="str">
        <f t="shared" si="30"/>
        <v>A4</v>
      </c>
      <c r="I971" t="s">
        <v>143</v>
      </c>
      <c r="J971" s="32">
        <f t="shared" si="29"/>
        <v>9</v>
      </c>
      <c r="K971" s="32">
        <f>IF(PUMPING[[#This Row],[MONTH]]&gt;3,YEAR(PUMPING[[#This Row],[DATE]]),YEAR(PUMPING[[#This Row],[DATE]])-1)</f>
        <v>2015</v>
      </c>
      <c r="L971" s="32" t="str">
        <f>IF(PUMPING[[#This Row],[MONTH]]&lt;4,"Q4",IF(PUMPING[[#This Row],[MONTH]]&lt;7,"Q1",IF(PUMPING[[#This Row],[MONTH]]&lt;10,"Q2",IF(PUMPING[[#This Row],[MONTH]]&lt;13,"Q3","Q4"))))</f>
        <v>Q2</v>
      </c>
      <c r="M971" s="32" t="str">
        <f>IF(PUMPING[[#This Row],[PRODUCT]]="I/F","I/F",IF(LEFT(PUMPING[[#This Row],[BATCH]],2)="MR","MR",IF(LEFT(PUMPING[[#This Row],[BATCH]],2)="PR","PR",IF(LEFT(PUMPING[[#This Row],[BATCH]],2)="DT","DT","Others"))))</f>
        <v>PR</v>
      </c>
    </row>
    <row r="972" spans="1:13" x14ac:dyDescent="0.25">
      <c r="A972">
        <v>1</v>
      </c>
      <c r="B972" s="1">
        <v>42260</v>
      </c>
      <c r="C972" t="s">
        <v>6</v>
      </c>
      <c r="D972" t="s">
        <v>591</v>
      </c>
      <c r="E972">
        <v>124</v>
      </c>
      <c r="F972">
        <v>185</v>
      </c>
      <c r="H972" t="str">
        <f t="shared" si="30"/>
        <v>PN</v>
      </c>
      <c r="I972" t="s">
        <v>149</v>
      </c>
      <c r="J972" s="32">
        <f t="shared" si="29"/>
        <v>9</v>
      </c>
      <c r="K972" s="32">
        <f>IF(PUMPING[[#This Row],[MONTH]]&gt;3,YEAR(PUMPING[[#This Row],[DATE]]),YEAR(PUMPING[[#This Row],[DATE]])-1)</f>
        <v>2015</v>
      </c>
      <c r="L972" s="32" t="str">
        <f>IF(PUMPING[[#This Row],[MONTH]]&lt;4,"Q4",IF(PUMPING[[#This Row],[MONTH]]&lt;7,"Q1",IF(PUMPING[[#This Row],[MONTH]]&lt;10,"Q2",IF(PUMPING[[#This Row],[MONTH]]&lt;13,"Q3","Q4"))))</f>
        <v>Q2</v>
      </c>
      <c r="M972" s="32" t="str">
        <f>IF(PUMPING[[#This Row],[PRODUCT]]="I/F","I/F",IF(LEFT(PUMPING[[#This Row],[BATCH]],2)="MR","MR",IF(LEFT(PUMPING[[#This Row],[BATCH]],2)="PR","PR",IF(LEFT(PUMPING[[#This Row],[BATCH]],2)="DT","DT","Others"))))</f>
        <v>MR</v>
      </c>
    </row>
    <row r="973" spans="1:13" x14ac:dyDescent="0.25">
      <c r="A973">
        <v>1</v>
      </c>
      <c r="B973" s="1">
        <v>42260</v>
      </c>
      <c r="C973" t="s">
        <v>20</v>
      </c>
      <c r="D973" t="s">
        <v>593</v>
      </c>
      <c r="E973">
        <v>31</v>
      </c>
      <c r="F973">
        <v>4819</v>
      </c>
      <c r="H973" t="str">
        <f t="shared" si="30"/>
        <v>A4</v>
      </c>
      <c r="I973" t="s">
        <v>143</v>
      </c>
      <c r="J973" s="32">
        <f t="shared" si="29"/>
        <v>9</v>
      </c>
      <c r="K973" s="32">
        <f>IF(PUMPING[[#This Row],[MONTH]]&gt;3,YEAR(PUMPING[[#This Row],[DATE]]),YEAR(PUMPING[[#This Row],[DATE]])-1)</f>
        <v>2015</v>
      </c>
      <c r="L973" s="32" t="str">
        <f>IF(PUMPING[[#This Row],[MONTH]]&lt;4,"Q4",IF(PUMPING[[#This Row],[MONTH]]&lt;7,"Q1",IF(PUMPING[[#This Row],[MONTH]]&lt;10,"Q2",IF(PUMPING[[#This Row],[MONTH]]&lt;13,"Q3","Q4"))))</f>
        <v>Q2</v>
      </c>
      <c r="M973" s="32" t="str">
        <f>IF(PUMPING[[#This Row],[PRODUCT]]="I/F","I/F",IF(LEFT(PUMPING[[#This Row],[BATCH]],2)="MR","MR",IF(LEFT(PUMPING[[#This Row],[BATCH]],2)="PR","PR",IF(LEFT(PUMPING[[#This Row],[BATCH]],2)="DT","DT","Others"))))</f>
        <v>PR</v>
      </c>
    </row>
    <row r="974" spans="1:13" x14ac:dyDescent="0.25">
      <c r="A974">
        <v>1</v>
      </c>
      <c r="B974" s="1">
        <v>42261</v>
      </c>
      <c r="C974" t="s">
        <v>6</v>
      </c>
      <c r="D974" t="s">
        <v>594</v>
      </c>
      <c r="E974">
        <v>402</v>
      </c>
      <c r="F974">
        <v>2800</v>
      </c>
      <c r="H974" t="str">
        <f t="shared" si="30"/>
        <v>0S</v>
      </c>
      <c r="I974" t="s">
        <v>146</v>
      </c>
      <c r="J974" s="32">
        <f t="shared" si="29"/>
        <v>9</v>
      </c>
      <c r="K974" s="32">
        <f>IF(PUMPING[[#This Row],[MONTH]]&gt;3,YEAR(PUMPING[[#This Row],[DATE]]),YEAR(PUMPING[[#This Row],[DATE]])-1)</f>
        <v>2015</v>
      </c>
      <c r="L974" s="32" t="str">
        <f>IF(PUMPING[[#This Row],[MONTH]]&lt;4,"Q4",IF(PUMPING[[#This Row],[MONTH]]&lt;7,"Q1",IF(PUMPING[[#This Row],[MONTH]]&lt;10,"Q2",IF(PUMPING[[#This Row],[MONTH]]&lt;13,"Q3","Q4"))))</f>
        <v>Q2</v>
      </c>
      <c r="M974" s="32" t="str">
        <f>IF(PUMPING[[#This Row],[PRODUCT]]="I/F","I/F",IF(LEFT(PUMPING[[#This Row],[BATCH]],2)="MR","MR",IF(LEFT(PUMPING[[#This Row],[BATCH]],2)="PR","PR",IF(LEFT(PUMPING[[#This Row],[BATCH]],2)="DT","DT","Others"))))</f>
        <v>MR</v>
      </c>
    </row>
    <row r="975" spans="1:13" x14ac:dyDescent="0.25">
      <c r="A975">
        <v>2</v>
      </c>
      <c r="B975" s="1">
        <v>42261</v>
      </c>
      <c r="C975" t="s">
        <v>6</v>
      </c>
      <c r="D975" t="s">
        <v>595</v>
      </c>
      <c r="E975">
        <v>301</v>
      </c>
      <c r="F975">
        <v>1595</v>
      </c>
      <c r="H975" t="str">
        <f t="shared" si="30"/>
        <v>A3</v>
      </c>
      <c r="I975" t="s">
        <v>143</v>
      </c>
      <c r="J975" s="32">
        <f t="shared" si="29"/>
        <v>9</v>
      </c>
      <c r="K975" s="32">
        <f>IF(PUMPING[[#This Row],[MONTH]]&gt;3,YEAR(PUMPING[[#This Row],[DATE]]),YEAR(PUMPING[[#This Row],[DATE]])-1)</f>
        <v>2015</v>
      </c>
      <c r="L975" s="32" t="str">
        <f>IF(PUMPING[[#This Row],[MONTH]]&lt;4,"Q4",IF(PUMPING[[#This Row],[MONTH]]&lt;7,"Q1",IF(PUMPING[[#This Row],[MONTH]]&lt;10,"Q2",IF(PUMPING[[#This Row],[MONTH]]&lt;13,"Q3","Q4"))))</f>
        <v>Q2</v>
      </c>
      <c r="M975" s="32" t="str">
        <f>IF(PUMPING[[#This Row],[PRODUCT]]="I/F","I/F",IF(LEFT(PUMPING[[#This Row],[BATCH]],2)="MR","MR",IF(LEFT(PUMPING[[#This Row],[BATCH]],2)="PR","PR",IF(LEFT(PUMPING[[#This Row],[BATCH]],2)="DT","DT","Others"))))</f>
        <v>MR</v>
      </c>
    </row>
    <row r="976" spans="1:13" x14ac:dyDescent="0.25">
      <c r="A976">
        <v>1</v>
      </c>
      <c r="B976" s="1">
        <v>42261</v>
      </c>
      <c r="C976" t="s">
        <v>8</v>
      </c>
      <c r="D976" t="s">
        <v>586</v>
      </c>
      <c r="E976" t="s">
        <v>10</v>
      </c>
      <c r="F976">
        <v>3325</v>
      </c>
      <c r="H976" t="str">
        <f t="shared" si="30"/>
        <v>PN</v>
      </c>
      <c r="I976" t="s">
        <v>149</v>
      </c>
      <c r="J976" s="32">
        <f t="shared" si="29"/>
        <v>9</v>
      </c>
      <c r="K976" s="32">
        <f>IF(PUMPING[[#This Row],[MONTH]]&gt;3,YEAR(PUMPING[[#This Row],[DATE]]),YEAR(PUMPING[[#This Row],[DATE]])-1)</f>
        <v>2015</v>
      </c>
      <c r="L976" s="32" t="str">
        <f>IF(PUMPING[[#This Row],[MONTH]]&lt;4,"Q4",IF(PUMPING[[#This Row],[MONTH]]&lt;7,"Q1",IF(PUMPING[[#This Row],[MONTH]]&lt;10,"Q2",IF(PUMPING[[#This Row],[MONTH]]&lt;13,"Q3","Q4"))))</f>
        <v>Q2</v>
      </c>
      <c r="M976" s="32" t="str">
        <f>IF(PUMPING[[#This Row],[PRODUCT]]="I/F","I/F",IF(LEFT(PUMPING[[#This Row],[BATCH]],2)="MR","MR",IF(LEFT(PUMPING[[#This Row],[BATCH]],2)="PR","PR",IF(LEFT(PUMPING[[#This Row],[BATCH]],2)="DT","DT","Others"))))</f>
        <v>MR</v>
      </c>
    </row>
    <row r="977" spans="1:13" x14ac:dyDescent="0.25">
      <c r="A977">
        <v>1</v>
      </c>
      <c r="B977" s="1">
        <v>42261</v>
      </c>
      <c r="C977" t="s">
        <v>6</v>
      </c>
      <c r="D977" t="s">
        <v>594</v>
      </c>
      <c r="E977">
        <v>402</v>
      </c>
      <c r="F977">
        <v>2800</v>
      </c>
      <c r="H977" t="str">
        <f t="shared" si="30"/>
        <v>0S</v>
      </c>
      <c r="I977" t="s">
        <v>146</v>
      </c>
      <c r="J977" s="32">
        <f t="shared" si="29"/>
        <v>9</v>
      </c>
      <c r="K977" s="32">
        <f>IF(PUMPING[[#This Row],[MONTH]]&gt;3,YEAR(PUMPING[[#This Row],[DATE]]),YEAR(PUMPING[[#This Row],[DATE]])-1)</f>
        <v>2015</v>
      </c>
      <c r="L977" s="32" t="str">
        <f>IF(PUMPING[[#This Row],[MONTH]]&lt;4,"Q4",IF(PUMPING[[#This Row],[MONTH]]&lt;7,"Q1",IF(PUMPING[[#This Row],[MONTH]]&lt;10,"Q2",IF(PUMPING[[#This Row],[MONTH]]&lt;13,"Q3","Q4"))))</f>
        <v>Q2</v>
      </c>
      <c r="M977" s="32" t="str">
        <f>IF(PUMPING[[#This Row],[PRODUCT]]="I/F","I/F",IF(LEFT(PUMPING[[#This Row],[BATCH]],2)="MR","MR",IF(LEFT(PUMPING[[#This Row],[BATCH]],2)="PR","PR",IF(LEFT(PUMPING[[#This Row],[BATCH]],2)="DT","DT","Others"))))</f>
        <v>MR</v>
      </c>
    </row>
    <row r="978" spans="1:13" x14ac:dyDescent="0.25">
      <c r="A978">
        <v>2</v>
      </c>
      <c r="B978" s="1">
        <v>42261</v>
      </c>
      <c r="C978" t="s">
        <v>6</v>
      </c>
      <c r="D978" t="s">
        <v>595</v>
      </c>
      <c r="E978">
        <v>301</v>
      </c>
      <c r="F978">
        <v>1595</v>
      </c>
      <c r="H978" t="str">
        <f t="shared" si="30"/>
        <v>A3</v>
      </c>
      <c r="I978" t="s">
        <v>143</v>
      </c>
      <c r="J978" s="32">
        <f t="shared" si="29"/>
        <v>9</v>
      </c>
      <c r="K978" s="32">
        <f>IF(PUMPING[[#This Row],[MONTH]]&gt;3,YEAR(PUMPING[[#This Row],[DATE]]),YEAR(PUMPING[[#This Row],[DATE]])-1)</f>
        <v>2015</v>
      </c>
      <c r="L978" s="32" t="str">
        <f>IF(PUMPING[[#This Row],[MONTH]]&lt;4,"Q4",IF(PUMPING[[#This Row],[MONTH]]&lt;7,"Q1",IF(PUMPING[[#This Row],[MONTH]]&lt;10,"Q2",IF(PUMPING[[#This Row],[MONTH]]&lt;13,"Q3","Q4"))))</f>
        <v>Q2</v>
      </c>
      <c r="M978" s="32" t="str">
        <f>IF(PUMPING[[#This Row],[PRODUCT]]="I/F","I/F",IF(LEFT(PUMPING[[#This Row],[BATCH]],2)="MR","MR",IF(LEFT(PUMPING[[#This Row],[BATCH]],2)="PR","PR",IF(LEFT(PUMPING[[#This Row],[BATCH]],2)="DT","DT","Others"))))</f>
        <v>MR</v>
      </c>
    </row>
    <row r="979" spans="1:13" x14ac:dyDescent="0.25">
      <c r="A979">
        <v>1</v>
      </c>
      <c r="B979" s="1">
        <v>42261</v>
      </c>
      <c r="C979" t="s">
        <v>8</v>
      </c>
      <c r="D979" t="s">
        <v>586</v>
      </c>
      <c r="E979" t="s">
        <v>10</v>
      </c>
      <c r="F979">
        <v>3325</v>
      </c>
      <c r="H979" t="str">
        <f t="shared" si="30"/>
        <v>PN</v>
      </c>
      <c r="I979" t="s">
        <v>149</v>
      </c>
      <c r="J979" s="32">
        <f t="shared" si="29"/>
        <v>9</v>
      </c>
      <c r="K979" s="32">
        <f>IF(PUMPING[[#This Row],[MONTH]]&gt;3,YEAR(PUMPING[[#This Row],[DATE]]),YEAR(PUMPING[[#This Row],[DATE]])-1)</f>
        <v>2015</v>
      </c>
      <c r="L979" s="32" t="str">
        <f>IF(PUMPING[[#This Row],[MONTH]]&lt;4,"Q4",IF(PUMPING[[#This Row],[MONTH]]&lt;7,"Q1",IF(PUMPING[[#This Row],[MONTH]]&lt;10,"Q2",IF(PUMPING[[#This Row],[MONTH]]&lt;13,"Q3","Q4"))))</f>
        <v>Q2</v>
      </c>
      <c r="M979" s="32" t="str">
        <f>IF(PUMPING[[#This Row],[PRODUCT]]="I/F","I/F",IF(LEFT(PUMPING[[#This Row],[BATCH]],2)="MR","MR",IF(LEFT(PUMPING[[#This Row],[BATCH]],2)="PR","PR",IF(LEFT(PUMPING[[#This Row],[BATCH]],2)="DT","DT","Others"))))</f>
        <v>MR</v>
      </c>
    </row>
    <row r="980" spans="1:13" x14ac:dyDescent="0.25">
      <c r="A980">
        <v>1</v>
      </c>
      <c r="B980" s="1">
        <v>42262</v>
      </c>
      <c r="C980" t="s">
        <v>6</v>
      </c>
      <c r="D980" t="s">
        <v>595</v>
      </c>
      <c r="E980">
        <v>301</v>
      </c>
      <c r="F980">
        <v>3401</v>
      </c>
      <c r="H980" t="str">
        <f t="shared" si="30"/>
        <v>A3</v>
      </c>
      <c r="I980" t="s">
        <v>143</v>
      </c>
      <c r="J980" s="32">
        <f t="shared" si="29"/>
        <v>9</v>
      </c>
      <c r="K980" s="32">
        <f>IF(PUMPING[[#This Row],[MONTH]]&gt;3,YEAR(PUMPING[[#This Row],[DATE]]),YEAR(PUMPING[[#This Row],[DATE]])-1)</f>
        <v>2015</v>
      </c>
      <c r="L980" s="32" t="str">
        <f>IF(PUMPING[[#This Row],[MONTH]]&lt;4,"Q4",IF(PUMPING[[#This Row],[MONTH]]&lt;7,"Q1",IF(PUMPING[[#This Row],[MONTH]]&lt;10,"Q2",IF(PUMPING[[#This Row],[MONTH]]&lt;13,"Q3","Q4"))))</f>
        <v>Q2</v>
      </c>
      <c r="M980" s="32" t="str">
        <f>IF(PUMPING[[#This Row],[PRODUCT]]="I/F","I/F",IF(LEFT(PUMPING[[#This Row],[BATCH]],2)="MR","MR",IF(LEFT(PUMPING[[#This Row],[BATCH]],2)="PR","PR",IF(LEFT(PUMPING[[#This Row],[BATCH]],2)="DT","DT","Others"))))</f>
        <v>MR</v>
      </c>
    </row>
    <row r="981" spans="1:13" x14ac:dyDescent="0.25">
      <c r="A981">
        <v>2</v>
      </c>
      <c r="B981" s="1">
        <v>42262</v>
      </c>
      <c r="C981" t="s">
        <v>6</v>
      </c>
      <c r="D981" t="s">
        <v>596</v>
      </c>
      <c r="E981">
        <v>302</v>
      </c>
      <c r="F981">
        <v>3388</v>
      </c>
      <c r="H981" t="str">
        <f t="shared" si="30"/>
        <v>A3</v>
      </c>
      <c r="I981" t="s">
        <v>143</v>
      </c>
      <c r="J981" s="32">
        <f t="shared" si="29"/>
        <v>9</v>
      </c>
      <c r="K981" s="32">
        <f>IF(PUMPING[[#This Row],[MONTH]]&gt;3,YEAR(PUMPING[[#This Row],[DATE]]),YEAR(PUMPING[[#This Row],[DATE]])-1)</f>
        <v>2015</v>
      </c>
      <c r="L981" s="32" t="str">
        <f>IF(PUMPING[[#This Row],[MONTH]]&lt;4,"Q4",IF(PUMPING[[#This Row],[MONTH]]&lt;7,"Q1",IF(PUMPING[[#This Row],[MONTH]]&lt;10,"Q2",IF(PUMPING[[#This Row],[MONTH]]&lt;13,"Q3","Q4"))))</f>
        <v>Q2</v>
      </c>
      <c r="M981" s="32" t="str">
        <f>IF(PUMPING[[#This Row],[PRODUCT]]="I/F","I/F",IF(LEFT(PUMPING[[#This Row],[BATCH]],2)="MR","MR",IF(LEFT(PUMPING[[#This Row],[BATCH]],2)="PR","PR",IF(LEFT(PUMPING[[#This Row],[BATCH]],2)="DT","DT","Others"))))</f>
        <v>MR</v>
      </c>
    </row>
    <row r="982" spans="1:13" x14ac:dyDescent="0.25">
      <c r="A982">
        <v>3</v>
      </c>
      <c r="B982" s="1">
        <v>42262</v>
      </c>
      <c r="C982" t="s">
        <v>6</v>
      </c>
      <c r="D982" t="s">
        <v>597</v>
      </c>
      <c r="E982">
        <v>402</v>
      </c>
      <c r="F982">
        <v>494</v>
      </c>
      <c r="H982" t="str">
        <f t="shared" si="30"/>
        <v>0S</v>
      </c>
      <c r="I982" t="s">
        <v>146</v>
      </c>
      <c r="J982" s="32">
        <f t="shared" si="29"/>
        <v>9</v>
      </c>
      <c r="K982" s="32">
        <f>IF(PUMPING[[#This Row],[MONTH]]&gt;3,YEAR(PUMPING[[#This Row],[DATE]]),YEAR(PUMPING[[#This Row],[DATE]])-1)</f>
        <v>2015</v>
      </c>
      <c r="L982" s="32" t="str">
        <f>IF(PUMPING[[#This Row],[MONTH]]&lt;4,"Q4",IF(PUMPING[[#This Row],[MONTH]]&lt;7,"Q1",IF(PUMPING[[#This Row],[MONTH]]&lt;10,"Q2",IF(PUMPING[[#This Row],[MONTH]]&lt;13,"Q3","Q4"))))</f>
        <v>Q2</v>
      </c>
      <c r="M982" s="32" t="str">
        <f>IF(PUMPING[[#This Row],[PRODUCT]]="I/F","I/F",IF(LEFT(PUMPING[[#This Row],[BATCH]],2)="MR","MR",IF(LEFT(PUMPING[[#This Row],[BATCH]],2)="PR","PR",IF(LEFT(PUMPING[[#This Row],[BATCH]],2)="DT","DT","Others"))))</f>
        <v>MR</v>
      </c>
    </row>
    <row r="983" spans="1:13" x14ac:dyDescent="0.25">
      <c r="A983">
        <v>1</v>
      </c>
      <c r="B983" s="1">
        <v>42262</v>
      </c>
      <c r="C983" t="s">
        <v>20</v>
      </c>
      <c r="D983" t="s">
        <v>598</v>
      </c>
      <c r="E983">
        <v>34</v>
      </c>
      <c r="F983">
        <v>450</v>
      </c>
      <c r="H983" t="str">
        <f t="shared" si="30"/>
        <v>A4</v>
      </c>
      <c r="I983" t="s">
        <v>143</v>
      </c>
      <c r="J983" s="32">
        <f t="shared" si="29"/>
        <v>9</v>
      </c>
      <c r="K983" s="32">
        <f>IF(PUMPING[[#This Row],[MONTH]]&gt;3,YEAR(PUMPING[[#This Row],[DATE]]),YEAR(PUMPING[[#This Row],[DATE]])-1)</f>
        <v>2015</v>
      </c>
      <c r="L983" s="32" t="str">
        <f>IF(PUMPING[[#This Row],[MONTH]]&lt;4,"Q4",IF(PUMPING[[#This Row],[MONTH]]&lt;7,"Q1",IF(PUMPING[[#This Row],[MONTH]]&lt;10,"Q2",IF(PUMPING[[#This Row],[MONTH]]&lt;13,"Q3","Q4"))))</f>
        <v>Q2</v>
      </c>
      <c r="M983" s="32" t="str">
        <f>IF(PUMPING[[#This Row],[PRODUCT]]="I/F","I/F",IF(LEFT(PUMPING[[#This Row],[BATCH]],2)="MR","MR",IF(LEFT(PUMPING[[#This Row],[BATCH]],2)="PR","PR",IF(LEFT(PUMPING[[#This Row],[BATCH]],2)="DT","DT","Others"))))</f>
        <v>PR</v>
      </c>
    </row>
    <row r="984" spans="1:13" x14ac:dyDescent="0.25">
      <c r="A984">
        <v>2</v>
      </c>
      <c r="B984" s="1">
        <v>42262</v>
      </c>
      <c r="C984" t="s">
        <v>20</v>
      </c>
      <c r="D984" t="s">
        <v>599</v>
      </c>
      <c r="E984">
        <v>34</v>
      </c>
      <c r="F984">
        <v>4529</v>
      </c>
      <c r="H984" t="str">
        <f t="shared" si="30"/>
        <v>A4</v>
      </c>
      <c r="I984" t="s">
        <v>143</v>
      </c>
      <c r="J984" s="32">
        <f t="shared" si="29"/>
        <v>9</v>
      </c>
      <c r="K984" s="32">
        <f>IF(PUMPING[[#This Row],[MONTH]]&gt;3,YEAR(PUMPING[[#This Row],[DATE]]),YEAR(PUMPING[[#This Row],[DATE]])-1)</f>
        <v>2015</v>
      </c>
      <c r="L984" s="32" t="str">
        <f>IF(PUMPING[[#This Row],[MONTH]]&lt;4,"Q4",IF(PUMPING[[#This Row],[MONTH]]&lt;7,"Q1",IF(PUMPING[[#This Row],[MONTH]]&lt;10,"Q2",IF(PUMPING[[#This Row],[MONTH]]&lt;13,"Q3","Q4"))))</f>
        <v>Q2</v>
      </c>
      <c r="M984" s="32" t="str">
        <f>IF(PUMPING[[#This Row],[PRODUCT]]="I/F","I/F",IF(LEFT(PUMPING[[#This Row],[BATCH]],2)="MR","MR",IF(LEFT(PUMPING[[#This Row],[BATCH]],2)="PR","PR",IF(LEFT(PUMPING[[#This Row],[BATCH]],2)="DT","DT","Others"))))</f>
        <v>PR</v>
      </c>
    </row>
    <row r="985" spans="1:13" x14ac:dyDescent="0.25">
      <c r="A985">
        <v>1</v>
      </c>
      <c r="B985" s="1">
        <v>42262</v>
      </c>
      <c r="C985" t="s">
        <v>8</v>
      </c>
      <c r="D985" t="s">
        <v>600</v>
      </c>
      <c r="E985" t="s">
        <v>10</v>
      </c>
      <c r="F985">
        <v>1900</v>
      </c>
      <c r="H985" t="str">
        <f t="shared" si="30"/>
        <v>PN</v>
      </c>
      <c r="I985" t="s">
        <v>149</v>
      </c>
      <c r="J985" s="32">
        <f t="shared" si="29"/>
        <v>9</v>
      </c>
      <c r="K985" s="32">
        <f>IF(PUMPING[[#This Row],[MONTH]]&gt;3,YEAR(PUMPING[[#This Row],[DATE]]),YEAR(PUMPING[[#This Row],[DATE]])-1)</f>
        <v>2015</v>
      </c>
      <c r="L985" s="32" t="str">
        <f>IF(PUMPING[[#This Row],[MONTH]]&lt;4,"Q4",IF(PUMPING[[#This Row],[MONTH]]&lt;7,"Q1",IF(PUMPING[[#This Row],[MONTH]]&lt;10,"Q2",IF(PUMPING[[#This Row],[MONTH]]&lt;13,"Q3","Q4"))))</f>
        <v>Q2</v>
      </c>
      <c r="M985" s="32" t="str">
        <f>IF(PUMPING[[#This Row],[PRODUCT]]="I/F","I/F",IF(LEFT(PUMPING[[#This Row],[BATCH]],2)="MR","MR",IF(LEFT(PUMPING[[#This Row],[BATCH]],2)="PR","PR",IF(LEFT(PUMPING[[#This Row],[BATCH]],2)="DT","DT","Others"))))</f>
        <v>MR</v>
      </c>
    </row>
    <row r="986" spans="1:13" x14ac:dyDescent="0.25">
      <c r="A986">
        <v>2</v>
      </c>
      <c r="B986" s="1">
        <v>42262</v>
      </c>
      <c r="C986" t="s">
        <v>8</v>
      </c>
      <c r="D986" t="s">
        <v>588</v>
      </c>
      <c r="E986" t="s">
        <v>10</v>
      </c>
      <c r="F986">
        <v>4139</v>
      </c>
      <c r="H986" t="str">
        <f t="shared" si="30"/>
        <v>PX</v>
      </c>
      <c r="I986" t="s">
        <v>171</v>
      </c>
      <c r="J986" s="32">
        <f t="shared" si="29"/>
        <v>9</v>
      </c>
      <c r="K986" s="32">
        <f>IF(PUMPING[[#This Row],[MONTH]]&gt;3,YEAR(PUMPING[[#This Row],[DATE]]),YEAR(PUMPING[[#This Row],[DATE]])-1)</f>
        <v>2015</v>
      </c>
      <c r="L986" s="32" t="str">
        <f>IF(PUMPING[[#This Row],[MONTH]]&lt;4,"Q4",IF(PUMPING[[#This Row],[MONTH]]&lt;7,"Q1",IF(PUMPING[[#This Row],[MONTH]]&lt;10,"Q2",IF(PUMPING[[#This Row],[MONTH]]&lt;13,"Q3","Q4"))))</f>
        <v>Q2</v>
      </c>
      <c r="M986" s="32" t="str">
        <f>IF(PUMPING[[#This Row],[PRODUCT]]="I/F","I/F",IF(LEFT(PUMPING[[#This Row],[BATCH]],2)="MR","MR",IF(LEFT(PUMPING[[#This Row],[BATCH]],2)="PR","PR",IF(LEFT(PUMPING[[#This Row],[BATCH]],2)="DT","DT","Others"))))</f>
        <v>MR</v>
      </c>
    </row>
    <row r="987" spans="1:13" x14ac:dyDescent="0.25">
      <c r="A987">
        <v>3</v>
      </c>
      <c r="B987" s="1">
        <v>42262</v>
      </c>
      <c r="C987" t="s">
        <v>8</v>
      </c>
      <c r="D987" t="s">
        <v>591</v>
      </c>
      <c r="E987" t="s">
        <v>10</v>
      </c>
      <c r="F987">
        <v>148</v>
      </c>
      <c r="H987" t="str">
        <f t="shared" si="30"/>
        <v>PN</v>
      </c>
      <c r="I987" t="s">
        <v>149</v>
      </c>
      <c r="J987" s="32">
        <f t="shared" si="29"/>
        <v>9</v>
      </c>
      <c r="K987" s="32">
        <f>IF(PUMPING[[#This Row],[MONTH]]&gt;3,YEAR(PUMPING[[#This Row],[DATE]]),YEAR(PUMPING[[#This Row],[DATE]])-1)</f>
        <v>2015</v>
      </c>
      <c r="L987" s="32" t="str">
        <f>IF(PUMPING[[#This Row],[MONTH]]&lt;4,"Q4",IF(PUMPING[[#This Row],[MONTH]]&lt;7,"Q1",IF(PUMPING[[#This Row],[MONTH]]&lt;10,"Q2",IF(PUMPING[[#This Row],[MONTH]]&lt;13,"Q3","Q4"))))</f>
        <v>Q2</v>
      </c>
      <c r="M987" s="32" t="str">
        <f>IF(PUMPING[[#This Row],[PRODUCT]]="I/F","I/F",IF(LEFT(PUMPING[[#This Row],[BATCH]],2)="MR","MR",IF(LEFT(PUMPING[[#This Row],[BATCH]],2)="PR","PR",IF(LEFT(PUMPING[[#This Row],[BATCH]],2)="DT","DT","Others"))))</f>
        <v>MR</v>
      </c>
    </row>
    <row r="988" spans="1:13" x14ac:dyDescent="0.25">
      <c r="A988">
        <v>1</v>
      </c>
      <c r="B988" s="1">
        <v>42263</v>
      </c>
      <c r="C988" t="s">
        <v>6</v>
      </c>
      <c r="D988" t="s">
        <v>601</v>
      </c>
      <c r="E988">
        <v>124</v>
      </c>
      <c r="F988">
        <v>3022</v>
      </c>
      <c r="H988" t="str">
        <f t="shared" si="30"/>
        <v>PN</v>
      </c>
      <c r="I988" t="s">
        <v>149</v>
      </c>
      <c r="J988" s="32">
        <f t="shared" si="29"/>
        <v>9</v>
      </c>
      <c r="K988" s="32">
        <f>IF(PUMPING[[#This Row],[MONTH]]&gt;3,YEAR(PUMPING[[#This Row],[DATE]]),YEAR(PUMPING[[#This Row],[DATE]])-1)</f>
        <v>2015</v>
      </c>
      <c r="L988" s="32" t="str">
        <f>IF(PUMPING[[#This Row],[MONTH]]&lt;4,"Q4",IF(PUMPING[[#This Row],[MONTH]]&lt;7,"Q1",IF(PUMPING[[#This Row],[MONTH]]&lt;10,"Q2",IF(PUMPING[[#This Row],[MONTH]]&lt;13,"Q3","Q4"))))</f>
        <v>Q2</v>
      </c>
      <c r="M988" s="32" t="str">
        <f>IF(PUMPING[[#This Row],[PRODUCT]]="I/F","I/F",IF(LEFT(PUMPING[[#This Row],[BATCH]],2)="MR","MR",IF(LEFT(PUMPING[[#This Row],[BATCH]],2)="PR","PR",IF(LEFT(PUMPING[[#This Row],[BATCH]],2)="DT","DT","Others"))))</f>
        <v>MR</v>
      </c>
    </row>
    <row r="989" spans="1:13" x14ac:dyDescent="0.25">
      <c r="A989">
        <v>2</v>
      </c>
      <c r="B989" s="1">
        <v>42263</v>
      </c>
      <c r="C989" t="s">
        <v>6</v>
      </c>
      <c r="D989" t="s">
        <v>602</v>
      </c>
      <c r="E989">
        <v>123</v>
      </c>
      <c r="F989">
        <v>3885</v>
      </c>
      <c r="H989" t="str">
        <f t="shared" si="30"/>
        <v>PN</v>
      </c>
      <c r="I989" t="s">
        <v>149</v>
      </c>
      <c r="J989" s="32">
        <f t="shared" si="29"/>
        <v>9</v>
      </c>
      <c r="K989" s="32">
        <f>IF(PUMPING[[#This Row],[MONTH]]&gt;3,YEAR(PUMPING[[#This Row],[DATE]]),YEAR(PUMPING[[#This Row],[DATE]])-1)</f>
        <v>2015</v>
      </c>
      <c r="L989" s="32" t="str">
        <f>IF(PUMPING[[#This Row],[MONTH]]&lt;4,"Q4",IF(PUMPING[[#This Row],[MONTH]]&lt;7,"Q1",IF(PUMPING[[#This Row],[MONTH]]&lt;10,"Q2",IF(PUMPING[[#This Row],[MONTH]]&lt;13,"Q3","Q4"))))</f>
        <v>Q2</v>
      </c>
      <c r="M989" s="32" t="str">
        <f>IF(PUMPING[[#This Row],[PRODUCT]]="I/F","I/F",IF(LEFT(PUMPING[[#This Row],[BATCH]],2)="MR","MR",IF(LEFT(PUMPING[[#This Row],[BATCH]],2)="PR","PR",IF(LEFT(PUMPING[[#This Row],[BATCH]],2)="DT","DT","Others"))))</f>
        <v>MR</v>
      </c>
    </row>
    <row r="990" spans="1:13" x14ac:dyDescent="0.25">
      <c r="A990">
        <v>1</v>
      </c>
      <c r="B990" s="1">
        <v>42263</v>
      </c>
      <c r="C990" t="s">
        <v>20</v>
      </c>
      <c r="D990" t="s">
        <v>603</v>
      </c>
      <c r="E990">
        <v>34</v>
      </c>
      <c r="F990">
        <v>4933</v>
      </c>
      <c r="H990" t="str">
        <f t="shared" si="30"/>
        <v>A3</v>
      </c>
      <c r="I990" t="s">
        <v>143</v>
      </c>
      <c r="J990" s="32">
        <f t="shared" si="29"/>
        <v>9</v>
      </c>
      <c r="K990" s="32">
        <f>IF(PUMPING[[#This Row],[MONTH]]&gt;3,YEAR(PUMPING[[#This Row],[DATE]]),YEAR(PUMPING[[#This Row],[DATE]])-1)</f>
        <v>2015</v>
      </c>
      <c r="L990" s="32" t="str">
        <f>IF(PUMPING[[#This Row],[MONTH]]&lt;4,"Q4",IF(PUMPING[[#This Row],[MONTH]]&lt;7,"Q1",IF(PUMPING[[#This Row],[MONTH]]&lt;10,"Q2",IF(PUMPING[[#This Row],[MONTH]]&lt;13,"Q3","Q4"))))</f>
        <v>Q2</v>
      </c>
      <c r="M990" s="32" t="str">
        <f>IF(PUMPING[[#This Row],[PRODUCT]]="I/F","I/F",IF(LEFT(PUMPING[[#This Row],[BATCH]],2)="MR","MR",IF(LEFT(PUMPING[[#This Row],[BATCH]],2)="PR","PR",IF(LEFT(PUMPING[[#This Row],[BATCH]],2)="DT","DT","Others"))))</f>
        <v>PR</v>
      </c>
    </row>
    <row r="991" spans="1:13" x14ac:dyDescent="0.25">
      <c r="A991">
        <v>1</v>
      </c>
      <c r="B991" s="1">
        <v>42263</v>
      </c>
      <c r="C991" t="s">
        <v>8</v>
      </c>
      <c r="D991" t="s">
        <v>604</v>
      </c>
      <c r="E991" t="s">
        <v>10</v>
      </c>
      <c r="F991">
        <v>5173</v>
      </c>
      <c r="H991" t="str">
        <f t="shared" si="30"/>
        <v>PN</v>
      </c>
      <c r="I991" t="s">
        <v>149</v>
      </c>
      <c r="J991" s="32">
        <f t="shared" si="29"/>
        <v>9</v>
      </c>
      <c r="K991" s="32">
        <f>IF(PUMPING[[#This Row],[MONTH]]&gt;3,YEAR(PUMPING[[#This Row],[DATE]]),YEAR(PUMPING[[#This Row],[DATE]])-1)</f>
        <v>2015</v>
      </c>
      <c r="L991" s="32" t="str">
        <f>IF(PUMPING[[#This Row],[MONTH]]&lt;4,"Q4",IF(PUMPING[[#This Row],[MONTH]]&lt;7,"Q1",IF(PUMPING[[#This Row],[MONTH]]&lt;10,"Q2",IF(PUMPING[[#This Row],[MONTH]]&lt;13,"Q3","Q4"))))</f>
        <v>Q2</v>
      </c>
      <c r="M991" s="32" t="str">
        <f>IF(PUMPING[[#This Row],[PRODUCT]]="I/F","I/F",IF(LEFT(PUMPING[[#This Row],[BATCH]],2)="MR","MR",IF(LEFT(PUMPING[[#This Row],[BATCH]],2)="PR","PR",IF(LEFT(PUMPING[[#This Row],[BATCH]],2)="DT","DT","Others"))))</f>
        <v>MR</v>
      </c>
    </row>
    <row r="992" spans="1:13" x14ac:dyDescent="0.25">
      <c r="A992">
        <v>2</v>
      </c>
      <c r="B992" s="1">
        <v>42263</v>
      </c>
      <c r="C992" t="s">
        <v>8</v>
      </c>
      <c r="D992" t="s">
        <v>605</v>
      </c>
      <c r="E992" t="s">
        <v>10</v>
      </c>
      <c r="F992">
        <v>634</v>
      </c>
      <c r="H992" t="str">
        <f t="shared" si="30"/>
        <v>0S</v>
      </c>
      <c r="I992" t="s">
        <v>146</v>
      </c>
      <c r="J992" s="32">
        <f t="shared" si="29"/>
        <v>9</v>
      </c>
      <c r="K992" s="32">
        <f>IF(PUMPING[[#This Row],[MONTH]]&gt;3,YEAR(PUMPING[[#This Row],[DATE]]),YEAR(PUMPING[[#This Row],[DATE]])-1)</f>
        <v>2015</v>
      </c>
      <c r="L992" s="32" t="str">
        <f>IF(PUMPING[[#This Row],[MONTH]]&lt;4,"Q4",IF(PUMPING[[#This Row],[MONTH]]&lt;7,"Q1",IF(PUMPING[[#This Row],[MONTH]]&lt;10,"Q2",IF(PUMPING[[#This Row],[MONTH]]&lt;13,"Q3","Q4"))))</f>
        <v>Q2</v>
      </c>
      <c r="M992" s="32" t="str">
        <f>IF(PUMPING[[#This Row],[PRODUCT]]="I/F","I/F",IF(LEFT(PUMPING[[#This Row],[BATCH]],2)="MR","MR",IF(LEFT(PUMPING[[#This Row],[BATCH]],2)="PR","PR",IF(LEFT(PUMPING[[#This Row],[BATCH]],2)="DT","DT","Others"))))</f>
        <v>MR</v>
      </c>
    </row>
    <row r="993" spans="1:13" x14ac:dyDescent="0.25">
      <c r="A993">
        <v>1</v>
      </c>
      <c r="B993" s="1">
        <v>42264</v>
      </c>
      <c r="C993" t="s">
        <v>6</v>
      </c>
      <c r="D993" t="s">
        <v>606</v>
      </c>
      <c r="E993">
        <v>123</v>
      </c>
      <c r="F993">
        <v>1636</v>
      </c>
      <c r="H993" t="str">
        <f t="shared" si="30"/>
        <v>PN</v>
      </c>
      <c r="I993" t="s">
        <v>149</v>
      </c>
      <c r="J993" s="32">
        <f t="shared" si="29"/>
        <v>9</v>
      </c>
      <c r="K993" s="32">
        <f>IF(PUMPING[[#This Row],[MONTH]]&gt;3,YEAR(PUMPING[[#This Row],[DATE]]),YEAR(PUMPING[[#This Row],[DATE]])-1)</f>
        <v>2015</v>
      </c>
      <c r="L993" s="32" t="str">
        <f>IF(PUMPING[[#This Row],[MONTH]]&lt;4,"Q4",IF(PUMPING[[#This Row],[MONTH]]&lt;7,"Q1",IF(PUMPING[[#This Row],[MONTH]]&lt;10,"Q2",IF(PUMPING[[#This Row],[MONTH]]&lt;13,"Q3","Q4"))))</f>
        <v>Q2</v>
      </c>
      <c r="M993" s="32" t="str">
        <f>IF(PUMPING[[#This Row],[PRODUCT]]="I/F","I/F",IF(LEFT(PUMPING[[#This Row],[BATCH]],2)="MR","MR",IF(LEFT(PUMPING[[#This Row],[BATCH]],2)="PR","PR",IF(LEFT(PUMPING[[#This Row],[BATCH]],2)="DT","DT","Others"))))</f>
        <v>MR</v>
      </c>
    </row>
    <row r="994" spans="1:13" x14ac:dyDescent="0.25">
      <c r="A994">
        <v>2</v>
      </c>
      <c r="B994" s="1">
        <v>42264</v>
      </c>
      <c r="C994" t="s">
        <v>6</v>
      </c>
      <c r="D994" t="s">
        <v>607</v>
      </c>
      <c r="E994">
        <v>101</v>
      </c>
      <c r="F994">
        <v>1483</v>
      </c>
      <c r="H994" t="str">
        <f t="shared" si="30"/>
        <v>PN</v>
      </c>
      <c r="I994" t="s">
        <v>149</v>
      </c>
      <c r="J994" s="32">
        <f t="shared" si="29"/>
        <v>9</v>
      </c>
      <c r="K994" s="32">
        <f>IF(PUMPING[[#This Row],[MONTH]]&gt;3,YEAR(PUMPING[[#This Row],[DATE]]),YEAR(PUMPING[[#This Row],[DATE]])-1)</f>
        <v>2015</v>
      </c>
      <c r="L994" s="32" t="str">
        <f>IF(PUMPING[[#This Row],[MONTH]]&lt;4,"Q4",IF(PUMPING[[#This Row],[MONTH]]&lt;7,"Q1",IF(PUMPING[[#This Row],[MONTH]]&lt;10,"Q2",IF(PUMPING[[#This Row],[MONTH]]&lt;13,"Q3","Q4"))))</f>
        <v>Q2</v>
      </c>
      <c r="M994" s="32" t="str">
        <f>IF(PUMPING[[#This Row],[PRODUCT]]="I/F","I/F",IF(LEFT(PUMPING[[#This Row],[BATCH]],2)="MR","MR",IF(LEFT(PUMPING[[#This Row],[BATCH]],2)="PR","PR",IF(LEFT(PUMPING[[#This Row],[BATCH]],2)="DT","DT","Others"))))</f>
        <v>MR</v>
      </c>
    </row>
    <row r="995" spans="1:13" x14ac:dyDescent="0.25">
      <c r="A995">
        <v>3</v>
      </c>
      <c r="B995" s="1">
        <v>42264</v>
      </c>
      <c r="C995" t="s">
        <v>6</v>
      </c>
      <c r="D995" t="s">
        <v>608</v>
      </c>
      <c r="E995">
        <v>402</v>
      </c>
      <c r="F995">
        <v>150</v>
      </c>
      <c r="H995" t="str">
        <f t="shared" si="30"/>
        <v>NS</v>
      </c>
      <c r="I995" t="s">
        <v>146</v>
      </c>
      <c r="J995" s="32">
        <f t="shared" si="29"/>
        <v>9</v>
      </c>
      <c r="K995" s="32">
        <f>IF(PUMPING[[#This Row],[MONTH]]&gt;3,YEAR(PUMPING[[#This Row],[DATE]]),YEAR(PUMPING[[#This Row],[DATE]])-1)</f>
        <v>2015</v>
      </c>
      <c r="L995" s="32" t="str">
        <f>IF(PUMPING[[#This Row],[MONTH]]&lt;4,"Q4",IF(PUMPING[[#This Row],[MONTH]]&lt;7,"Q1",IF(PUMPING[[#This Row],[MONTH]]&lt;10,"Q2",IF(PUMPING[[#This Row],[MONTH]]&lt;13,"Q3","Q4"))))</f>
        <v>Q2</v>
      </c>
      <c r="M995" s="32" t="str">
        <f>IF(PUMPING[[#This Row],[PRODUCT]]="I/F","I/F",IF(LEFT(PUMPING[[#This Row],[BATCH]],2)="MR","MR",IF(LEFT(PUMPING[[#This Row],[BATCH]],2)="PR","PR",IF(LEFT(PUMPING[[#This Row],[BATCH]],2)="DT","DT","Others"))))</f>
        <v>MR</v>
      </c>
    </row>
    <row r="996" spans="1:13" x14ac:dyDescent="0.25">
      <c r="A996">
        <v>4</v>
      </c>
      <c r="B996" s="1">
        <v>42264</v>
      </c>
      <c r="C996" t="s">
        <v>6</v>
      </c>
      <c r="D996" t="s">
        <v>609</v>
      </c>
      <c r="E996">
        <v>651</v>
      </c>
      <c r="F996">
        <v>150</v>
      </c>
      <c r="H996" t="str">
        <f t="shared" si="30"/>
        <v>PC</v>
      </c>
      <c r="I996" t="s">
        <v>146</v>
      </c>
      <c r="J996" s="32">
        <f t="shared" si="29"/>
        <v>9</v>
      </c>
      <c r="K996" s="32">
        <f>IF(PUMPING[[#This Row],[MONTH]]&gt;3,YEAR(PUMPING[[#This Row],[DATE]]),YEAR(PUMPING[[#This Row],[DATE]])-1)</f>
        <v>2015</v>
      </c>
      <c r="L996" s="32" t="str">
        <f>IF(PUMPING[[#This Row],[MONTH]]&lt;4,"Q4",IF(PUMPING[[#This Row],[MONTH]]&lt;7,"Q1",IF(PUMPING[[#This Row],[MONTH]]&lt;10,"Q2",IF(PUMPING[[#This Row],[MONTH]]&lt;13,"Q3","Q4"))))</f>
        <v>Q2</v>
      </c>
      <c r="M996" s="32" t="str">
        <f>IF(PUMPING[[#This Row],[PRODUCT]]="I/F","I/F",IF(LEFT(PUMPING[[#This Row],[BATCH]],2)="MR","MR",IF(LEFT(PUMPING[[#This Row],[BATCH]],2)="PR","PR",IF(LEFT(PUMPING[[#This Row],[BATCH]],2)="DT","DT","Others"))))</f>
        <v>MR</v>
      </c>
    </row>
    <row r="997" spans="1:13" x14ac:dyDescent="0.25">
      <c r="A997">
        <v>5</v>
      </c>
      <c r="B997" s="1">
        <v>42264</v>
      </c>
      <c r="C997" t="s">
        <v>6</v>
      </c>
      <c r="D997" t="s">
        <v>610</v>
      </c>
      <c r="E997">
        <v>206</v>
      </c>
      <c r="F997">
        <v>2295</v>
      </c>
      <c r="H997" t="str">
        <f t="shared" si="30"/>
        <v>4M</v>
      </c>
      <c r="I997" t="s">
        <v>1532</v>
      </c>
      <c r="J997" s="32">
        <f t="shared" si="29"/>
        <v>9</v>
      </c>
      <c r="K997" s="32">
        <f>IF(PUMPING[[#This Row],[MONTH]]&gt;3,YEAR(PUMPING[[#This Row],[DATE]]),YEAR(PUMPING[[#This Row],[DATE]])-1)</f>
        <v>2015</v>
      </c>
      <c r="L997" s="32" t="str">
        <f>IF(PUMPING[[#This Row],[MONTH]]&lt;4,"Q4",IF(PUMPING[[#This Row],[MONTH]]&lt;7,"Q1",IF(PUMPING[[#This Row],[MONTH]]&lt;10,"Q2",IF(PUMPING[[#This Row],[MONTH]]&lt;13,"Q3","Q4"))))</f>
        <v>Q2</v>
      </c>
      <c r="M997" s="32" t="str">
        <f>IF(PUMPING[[#This Row],[PRODUCT]]="I/F","I/F",IF(LEFT(PUMPING[[#This Row],[BATCH]],2)="MR","MR",IF(LEFT(PUMPING[[#This Row],[BATCH]],2)="PR","PR",IF(LEFT(PUMPING[[#This Row],[BATCH]],2)="DT","DT","Others"))))</f>
        <v>MR</v>
      </c>
    </row>
    <row r="998" spans="1:13" x14ac:dyDescent="0.25">
      <c r="A998">
        <v>6</v>
      </c>
      <c r="B998" s="1">
        <v>42264</v>
      </c>
      <c r="C998" t="s">
        <v>6</v>
      </c>
      <c r="D998" t="s">
        <v>611</v>
      </c>
      <c r="E998">
        <v>205</v>
      </c>
      <c r="F998">
        <v>2200</v>
      </c>
      <c r="H998" t="str">
        <f t="shared" si="30"/>
        <v>4M</v>
      </c>
      <c r="I998" t="s">
        <v>1532</v>
      </c>
      <c r="J998" s="32">
        <f t="shared" si="29"/>
        <v>9</v>
      </c>
      <c r="K998" s="32">
        <f>IF(PUMPING[[#This Row],[MONTH]]&gt;3,YEAR(PUMPING[[#This Row],[DATE]]),YEAR(PUMPING[[#This Row],[DATE]])-1)</f>
        <v>2015</v>
      </c>
      <c r="L998" s="32" t="str">
        <f>IF(PUMPING[[#This Row],[MONTH]]&lt;4,"Q4",IF(PUMPING[[#This Row],[MONTH]]&lt;7,"Q1",IF(PUMPING[[#This Row],[MONTH]]&lt;10,"Q2",IF(PUMPING[[#This Row],[MONTH]]&lt;13,"Q3","Q4"))))</f>
        <v>Q2</v>
      </c>
      <c r="M998" s="32" t="str">
        <f>IF(PUMPING[[#This Row],[PRODUCT]]="I/F","I/F",IF(LEFT(PUMPING[[#This Row],[BATCH]],2)="MR","MR",IF(LEFT(PUMPING[[#This Row],[BATCH]],2)="PR","PR",IF(LEFT(PUMPING[[#This Row],[BATCH]],2)="DT","DT","Others"))))</f>
        <v>MR</v>
      </c>
    </row>
    <row r="999" spans="1:13" x14ac:dyDescent="0.25">
      <c r="A999">
        <v>1</v>
      </c>
      <c r="B999" s="1">
        <v>42264</v>
      </c>
      <c r="C999" t="s">
        <v>8</v>
      </c>
      <c r="D999" t="s">
        <v>594</v>
      </c>
      <c r="E999" t="s">
        <v>10</v>
      </c>
      <c r="F999">
        <v>1702</v>
      </c>
      <c r="H999" t="str">
        <f t="shared" si="30"/>
        <v>0S</v>
      </c>
      <c r="I999" t="s">
        <v>146</v>
      </c>
      <c r="J999" s="32">
        <f t="shared" si="29"/>
        <v>9</v>
      </c>
      <c r="K999" s="32">
        <f>IF(PUMPING[[#This Row],[MONTH]]&gt;3,YEAR(PUMPING[[#This Row],[DATE]]),YEAR(PUMPING[[#This Row],[DATE]])-1)</f>
        <v>2015</v>
      </c>
      <c r="L999" s="32" t="str">
        <f>IF(PUMPING[[#This Row],[MONTH]]&lt;4,"Q4",IF(PUMPING[[#This Row],[MONTH]]&lt;7,"Q1",IF(PUMPING[[#This Row],[MONTH]]&lt;10,"Q2",IF(PUMPING[[#This Row],[MONTH]]&lt;13,"Q3","Q4"))))</f>
        <v>Q2</v>
      </c>
      <c r="M999" s="32" t="str">
        <f>IF(PUMPING[[#This Row],[PRODUCT]]="I/F","I/F",IF(LEFT(PUMPING[[#This Row],[BATCH]],2)="MR","MR",IF(LEFT(PUMPING[[#This Row],[BATCH]],2)="PR","PR",IF(LEFT(PUMPING[[#This Row],[BATCH]],2)="DT","DT","Others"))))</f>
        <v>MR</v>
      </c>
    </row>
    <row r="1000" spans="1:13" x14ac:dyDescent="0.25">
      <c r="A1000">
        <v>2</v>
      </c>
      <c r="B1000" s="1">
        <v>42264</v>
      </c>
      <c r="C1000" t="s">
        <v>8</v>
      </c>
      <c r="D1000" t="s">
        <v>612</v>
      </c>
      <c r="E1000">
        <v>16</v>
      </c>
      <c r="F1000">
        <v>3214</v>
      </c>
      <c r="H1000" t="str">
        <f t="shared" si="30"/>
        <v>SK</v>
      </c>
      <c r="I1000" t="s">
        <v>146</v>
      </c>
      <c r="J1000" s="32">
        <f t="shared" si="29"/>
        <v>9</v>
      </c>
      <c r="K1000" s="32">
        <f>IF(PUMPING[[#This Row],[MONTH]]&gt;3,YEAR(PUMPING[[#This Row],[DATE]]),YEAR(PUMPING[[#This Row],[DATE]])-1)</f>
        <v>2015</v>
      </c>
      <c r="L1000" s="32" t="str">
        <f>IF(PUMPING[[#This Row],[MONTH]]&lt;4,"Q4",IF(PUMPING[[#This Row],[MONTH]]&lt;7,"Q1",IF(PUMPING[[#This Row],[MONTH]]&lt;10,"Q2",IF(PUMPING[[#This Row],[MONTH]]&lt;13,"Q3","Q4"))))</f>
        <v>Q2</v>
      </c>
      <c r="M1000" s="32" t="str">
        <f>IF(PUMPING[[#This Row],[PRODUCT]]="I/F","I/F",IF(LEFT(PUMPING[[#This Row],[BATCH]],2)="MR","MR",IF(LEFT(PUMPING[[#This Row],[BATCH]],2)="PR","PR",IF(LEFT(PUMPING[[#This Row],[BATCH]],2)="DT","DT","Others"))))</f>
        <v>DT</v>
      </c>
    </row>
    <row r="1001" spans="1:13" x14ac:dyDescent="0.25">
      <c r="A1001">
        <v>1</v>
      </c>
      <c r="B1001" s="1">
        <v>42265</v>
      </c>
      <c r="C1001" t="s">
        <v>6</v>
      </c>
      <c r="D1001" t="s">
        <v>613</v>
      </c>
      <c r="E1001">
        <v>205</v>
      </c>
      <c r="F1001">
        <v>5152</v>
      </c>
      <c r="H1001" t="str">
        <f t="shared" si="30"/>
        <v>4M</v>
      </c>
      <c r="I1001" t="s">
        <v>1532</v>
      </c>
      <c r="J1001" s="32">
        <f t="shared" si="29"/>
        <v>9</v>
      </c>
      <c r="K1001" s="32">
        <f>IF(PUMPING[[#This Row],[MONTH]]&gt;3,YEAR(PUMPING[[#This Row],[DATE]]),YEAR(PUMPING[[#This Row],[DATE]])-1)</f>
        <v>2015</v>
      </c>
      <c r="L1001" s="32" t="str">
        <f>IF(PUMPING[[#This Row],[MONTH]]&lt;4,"Q4",IF(PUMPING[[#This Row],[MONTH]]&lt;7,"Q1",IF(PUMPING[[#This Row],[MONTH]]&lt;10,"Q2",IF(PUMPING[[#This Row],[MONTH]]&lt;13,"Q3","Q4"))))</f>
        <v>Q2</v>
      </c>
      <c r="M1001" s="32" t="str">
        <f>IF(PUMPING[[#This Row],[PRODUCT]]="I/F","I/F",IF(LEFT(PUMPING[[#This Row],[BATCH]],2)="MR","MR",IF(LEFT(PUMPING[[#This Row],[BATCH]],2)="PR","PR",IF(LEFT(PUMPING[[#This Row],[BATCH]],2)="DT","DT","Others"))))</f>
        <v>MR</v>
      </c>
    </row>
    <row r="1002" spans="1:13" x14ac:dyDescent="0.25">
      <c r="A1002">
        <v>2</v>
      </c>
      <c r="B1002" s="1">
        <v>42265</v>
      </c>
      <c r="C1002" t="s">
        <v>6</v>
      </c>
      <c r="D1002" t="s">
        <v>614</v>
      </c>
      <c r="E1002">
        <v>202</v>
      </c>
      <c r="F1002">
        <v>2350</v>
      </c>
      <c r="H1002" t="str">
        <f t="shared" si="30"/>
        <v>4M</v>
      </c>
      <c r="I1002" t="s">
        <v>1532</v>
      </c>
      <c r="J1002" s="32">
        <f t="shared" si="29"/>
        <v>9</v>
      </c>
      <c r="K1002" s="32">
        <f>IF(PUMPING[[#This Row],[MONTH]]&gt;3,YEAR(PUMPING[[#This Row],[DATE]]),YEAR(PUMPING[[#This Row],[DATE]])-1)</f>
        <v>2015</v>
      </c>
      <c r="L1002" s="32" t="str">
        <f>IF(PUMPING[[#This Row],[MONTH]]&lt;4,"Q4",IF(PUMPING[[#This Row],[MONTH]]&lt;7,"Q1",IF(PUMPING[[#This Row],[MONTH]]&lt;10,"Q2",IF(PUMPING[[#This Row],[MONTH]]&lt;13,"Q3","Q4"))))</f>
        <v>Q2</v>
      </c>
      <c r="M1002" s="32" t="str">
        <f>IF(PUMPING[[#This Row],[PRODUCT]]="I/F","I/F",IF(LEFT(PUMPING[[#This Row],[BATCH]],2)="MR","MR",IF(LEFT(PUMPING[[#This Row],[BATCH]],2)="PR","PR",IF(LEFT(PUMPING[[#This Row],[BATCH]],2)="DT","DT","Others"))))</f>
        <v>MR</v>
      </c>
    </row>
    <row r="1003" spans="1:13" x14ac:dyDescent="0.25">
      <c r="A1003">
        <v>1</v>
      </c>
      <c r="B1003" s="1">
        <v>42265</v>
      </c>
      <c r="C1003" t="s">
        <v>20</v>
      </c>
      <c r="D1003" t="s">
        <v>599</v>
      </c>
      <c r="E1003">
        <v>32</v>
      </c>
      <c r="F1003">
        <v>450</v>
      </c>
      <c r="H1003" t="str">
        <f t="shared" si="30"/>
        <v>A4</v>
      </c>
      <c r="I1003" t="s">
        <v>143</v>
      </c>
      <c r="J1003" s="32">
        <f t="shared" si="29"/>
        <v>9</v>
      </c>
      <c r="K1003" s="32">
        <f>IF(PUMPING[[#This Row],[MONTH]]&gt;3,YEAR(PUMPING[[#This Row],[DATE]]),YEAR(PUMPING[[#This Row],[DATE]])-1)</f>
        <v>2015</v>
      </c>
      <c r="L1003" s="32" t="str">
        <f>IF(PUMPING[[#This Row],[MONTH]]&lt;4,"Q4",IF(PUMPING[[#This Row],[MONTH]]&lt;7,"Q1",IF(PUMPING[[#This Row],[MONTH]]&lt;10,"Q2",IF(PUMPING[[#This Row],[MONTH]]&lt;13,"Q3","Q4"))))</f>
        <v>Q2</v>
      </c>
      <c r="M1003" s="32" t="str">
        <f>IF(PUMPING[[#This Row],[PRODUCT]]="I/F","I/F",IF(LEFT(PUMPING[[#This Row],[BATCH]],2)="MR","MR",IF(LEFT(PUMPING[[#This Row],[BATCH]],2)="PR","PR",IF(LEFT(PUMPING[[#This Row],[BATCH]],2)="DT","DT","Others"))))</f>
        <v>PR</v>
      </c>
    </row>
    <row r="1004" spans="1:13" x14ac:dyDescent="0.25">
      <c r="A1004">
        <v>2</v>
      </c>
      <c r="B1004" s="1">
        <v>42265</v>
      </c>
      <c r="C1004" t="s">
        <v>20</v>
      </c>
      <c r="D1004" t="s">
        <v>615</v>
      </c>
      <c r="E1004">
        <v>32</v>
      </c>
      <c r="F1004">
        <v>3263</v>
      </c>
      <c r="H1004" t="str">
        <f t="shared" si="30"/>
        <v>A4</v>
      </c>
      <c r="I1004" t="s">
        <v>143</v>
      </c>
      <c r="J1004" s="32">
        <f t="shared" ref="J1004:J1067" si="31">MONTH(B1004)</f>
        <v>9</v>
      </c>
      <c r="K1004" s="32">
        <f>IF(PUMPING[[#This Row],[MONTH]]&gt;3,YEAR(PUMPING[[#This Row],[DATE]]),YEAR(PUMPING[[#This Row],[DATE]])-1)</f>
        <v>2015</v>
      </c>
      <c r="L1004" s="32" t="str">
        <f>IF(PUMPING[[#This Row],[MONTH]]&lt;4,"Q4",IF(PUMPING[[#This Row],[MONTH]]&lt;7,"Q1",IF(PUMPING[[#This Row],[MONTH]]&lt;10,"Q2",IF(PUMPING[[#This Row],[MONTH]]&lt;13,"Q3","Q4"))))</f>
        <v>Q2</v>
      </c>
      <c r="M1004" s="32" t="str">
        <f>IF(PUMPING[[#This Row],[PRODUCT]]="I/F","I/F",IF(LEFT(PUMPING[[#This Row],[BATCH]],2)="MR","MR",IF(LEFT(PUMPING[[#This Row],[BATCH]],2)="PR","PR",IF(LEFT(PUMPING[[#This Row],[BATCH]],2)="DT","DT","Others"))))</f>
        <v>PR</v>
      </c>
    </row>
    <row r="1005" spans="1:13" x14ac:dyDescent="0.25">
      <c r="A1005">
        <v>1</v>
      </c>
      <c r="B1005" s="1">
        <v>42265</v>
      </c>
      <c r="C1005" t="s">
        <v>8</v>
      </c>
      <c r="D1005" t="s">
        <v>616</v>
      </c>
      <c r="E1005" t="s">
        <v>10</v>
      </c>
      <c r="F1005">
        <v>118</v>
      </c>
      <c r="H1005" t="str">
        <f t="shared" si="30"/>
        <v>0S</v>
      </c>
      <c r="I1005" t="s">
        <v>146</v>
      </c>
      <c r="J1005" s="32">
        <f t="shared" si="31"/>
        <v>9</v>
      </c>
      <c r="K1005" s="32">
        <f>IF(PUMPING[[#This Row],[MONTH]]&gt;3,YEAR(PUMPING[[#This Row],[DATE]]),YEAR(PUMPING[[#This Row],[DATE]])-1)</f>
        <v>2015</v>
      </c>
      <c r="L1005" s="32" t="str">
        <f>IF(PUMPING[[#This Row],[MONTH]]&lt;4,"Q4",IF(PUMPING[[#This Row],[MONTH]]&lt;7,"Q1",IF(PUMPING[[#This Row],[MONTH]]&lt;10,"Q2",IF(PUMPING[[#This Row],[MONTH]]&lt;13,"Q3","Q4"))))</f>
        <v>Q2</v>
      </c>
      <c r="M1005" s="32" t="str">
        <f>IF(PUMPING[[#This Row],[PRODUCT]]="I/F","I/F",IF(LEFT(PUMPING[[#This Row],[BATCH]],2)="MR","MR",IF(LEFT(PUMPING[[#This Row],[BATCH]],2)="PR","PR",IF(LEFT(PUMPING[[#This Row],[BATCH]],2)="DT","DT","Others"))))</f>
        <v>MR</v>
      </c>
    </row>
    <row r="1006" spans="1:13" x14ac:dyDescent="0.25">
      <c r="A1006">
        <v>2</v>
      </c>
      <c r="B1006" s="1">
        <v>42265</v>
      </c>
      <c r="C1006" t="s">
        <v>8</v>
      </c>
      <c r="D1006" t="s">
        <v>597</v>
      </c>
      <c r="E1006" t="s">
        <v>10</v>
      </c>
      <c r="F1006">
        <v>403</v>
      </c>
      <c r="H1006" t="str">
        <f t="shared" si="30"/>
        <v>0S</v>
      </c>
      <c r="I1006" t="s">
        <v>146</v>
      </c>
      <c r="J1006" s="32">
        <f t="shared" si="31"/>
        <v>9</v>
      </c>
      <c r="K1006" s="32">
        <f>IF(PUMPING[[#This Row],[MONTH]]&gt;3,YEAR(PUMPING[[#This Row],[DATE]]),YEAR(PUMPING[[#This Row],[DATE]])-1)</f>
        <v>2015</v>
      </c>
      <c r="L1006" s="32" t="str">
        <f>IF(PUMPING[[#This Row],[MONTH]]&lt;4,"Q4",IF(PUMPING[[#This Row],[MONTH]]&lt;7,"Q1",IF(PUMPING[[#This Row],[MONTH]]&lt;10,"Q2",IF(PUMPING[[#This Row],[MONTH]]&lt;13,"Q3","Q4"))))</f>
        <v>Q2</v>
      </c>
      <c r="M1006" s="32" t="str">
        <f>IF(PUMPING[[#This Row],[PRODUCT]]="I/F","I/F",IF(LEFT(PUMPING[[#This Row],[BATCH]],2)="MR","MR",IF(LEFT(PUMPING[[#This Row],[BATCH]],2)="PR","PR",IF(LEFT(PUMPING[[#This Row],[BATCH]],2)="DT","DT","Others"))))</f>
        <v>MR</v>
      </c>
    </row>
    <row r="1007" spans="1:13" x14ac:dyDescent="0.25">
      <c r="A1007">
        <v>3</v>
      </c>
      <c r="B1007" s="1">
        <v>42265</v>
      </c>
      <c r="C1007" t="s">
        <v>8</v>
      </c>
      <c r="D1007" t="s">
        <v>617</v>
      </c>
      <c r="E1007" t="s">
        <v>10</v>
      </c>
      <c r="F1007">
        <v>2974</v>
      </c>
      <c r="H1007" t="str">
        <f t="shared" si="30"/>
        <v>PN</v>
      </c>
      <c r="I1007" t="s">
        <v>149</v>
      </c>
      <c r="J1007" s="32">
        <f t="shared" si="31"/>
        <v>9</v>
      </c>
      <c r="K1007" s="32">
        <f>IF(PUMPING[[#This Row],[MONTH]]&gt;3,YEAR(PUMPING[[#This Row],[DATE]]),YEAR(PUMPING[[#This Row],[DATE]])-1)</f>
        <v>2015</v>
      </c>
      <c r="L1007" s="32" t="str">
        <f>IF(PUMPING[[#This Row],[MONTH]]&lt;4,"Q4",IF(PUMPING[[#This Row],[MONTH]]&lt;7,"Q1",IF(PUMPING[[#This Row],[MONTH]]&lt;10,"Q2",IF(PUMPING[[#This Row],[MONTH]]&lt;13,"Q3","Q4"))))</f>
        <v>Q2</v>
      </c>
      <c r="M1007" s="32" t="str">
        <f>IF(PUMPING[[#This Row],[PRODUCT]]="I/F","I/F",IF(LEFT(PUMPING[[#This Row],[BATCH]],2)="MR","MR",IF(LEFT(PUMPING[[#This Row],[BATCH]],2)="PR","PR",IF(LEFT(PUMPING[[#This Row],[BATCH]],2)="DT","DT","Others"))))</f>
        <v>MR</v>
      </c>
    </row>
    <row r="1008" spans="1:13" x14ac:dyDescent="0.25">
      <c r="A1008">
        <v>4</v>
      </c>
      <c r="B1008" s="1">
        <v>42265</v>
      </c>
      <c r="C1008" t="s">
        <v>8</v>
      </c>
      <c r="D1008" t="s">
        <v>606</v>
      </c>
      <c r="E1008" t="s">
        <v>10</v>
      </c>
      <c r="F1008">
        <v>1515</v>
      </c>
      <c r="H1008" t="str">
        <f t="shared" si="30"/>
        <v>PN</v>
      </c>
      <c r="I1008" t="s">
        <v>149</v>
      </c>
      <c r="J1008" s="32">
        <f t="shared" si="31"/>
        <v>9</v>
      </c>
      <c r="K1008" s="32">
        <f>IF(PUMPING[[#This Row],[MONTH]]&gt;3,YEAR(PUMPING[[#This Row],[DATE]]),YEAR(PUMPING[[#This Row],[DATE]])-1)</f>
        <v>2015</v>
      </c>
      <c r="L1008" s="32" t="str">
        <f>IF(PUMPING[[#This Row],[MONTH]]&lt;4,"Q4",IF(PUMPING[[#This Row],[MONTH]]&lt;7,"Q1",IF(PUMPING[[#This Row],[MONTH]]&lt;10,"Q2",IF(PUMPING[[#This Row],[MONTH]]&lt;13,"Q3","Q4"))))</f>
        <v>Q2</v>
      </c>
      <c r="M1008" s="32" t="str">
        <f>IF(PUMPING[[#This Row],[PRODUCT]]="I/F","I/F",IF(LEFT(PUMPING[[#This Row],[BATCH]],2)="MR","MR",IF(LEFT(PUMPING[[#This Row],[BATCH]],2)="PR","PR",IF(LEFT(PUMPING[[#This Row],[BATCH]],2)="DT","DT","Others"))))</f>
        <v>MR</v>
      </c>
    </row>
    <row r="1009" spans="1:13" x14ac:dyDescent="0.25">
      <c r="A1009">
        <v>1</v>
      </c>
      <c r="B1009" s="1">
        <v>42266</v>
      </c>
      <c r="C1009" t="s">
        <v>6</v>
      </c>
      <c r="D1009" t="s">
        <v>614</v>
      </c>
      <c r="E1009">
        <v>202</v>
      </c>
      <c r="F1009">
        <v>2003</v>
      </c>
      <c r="H1009" t="str">
        <f t="shared" si="30"/>
        <v>4M</v>
      </c>
      <c r="I1009" t="s">
        <v>1532</v>
      </c>
      <c r="J1009" s="32">
        <f t="shared" si="31"/>
        <v>9</v>
      </c>
      <c r="K1009" s="32">
        <f>IF(PUMPING[[#This Row],[MONTH]]&gt;3,YEAR(PUMPING[[#This Row],[DATE]]),YEAR(PUMPING[[#This Row],[DATE]])-1)</f>
        <v>2015</v>
      </c>
      <c r="L1009" s="32" t="str">
        <f>IF(PUMPING[[#This Row],[MONTH]]&lt;4,"Q4",IF(PUMPING[[#This Row],[MONTH]]&lt;7,"Q1",IF(PUMPING[[#This Row],[MONTH]]&lt;10,"Q2",IF(PUMPING[[#This Row],[MONTH]]&lt;13,"Q3","Q4"))))</f>
        <v>Q2</v>
      </c>
      <c r="M1009" s="32" t="str">
        <f>IF(PUMPING[[#This Row],[PRODUCT]]="I/F","I/F",IF(LEFT(PUMPING[[#This Row],[BATCH]],2)="MR","MR",IF(LEFT(PUMPING[[#This Row],[BATCH]],2)="PR","PR",IF(LEFT(PUMPING[[#This Row],[BATCH]],2)="DT","DT","Others"))))</f>
        <v>MR</v>
      </c>
    </row>
    <row r="1010" spans="1:13" x14ac:dyDescent="0.25">
      <c r="A1010">
        <v>2</v>
      </c>
      <c r="B1010" s="1">
        <v>42266</v>
      </c>
      <c r="C1010" t="s">
        <v>6</v>
      </c>
      <c r="D1010" t="s">
        <v>618</v>
      </c>
      <c r="E1010">
        <v>351</v>
      </c>
      <c r="F1010">
        <v>322</v>
      </c>
      <c r="H1010" t="str">
        <f t="shared" si="30"/>
        <v>PC</v>
      </c>
      <c r="I1010" t="s">
        <v>146</v>
      </c>
      <c r="J1010" s="32">
        <f t="shared" si="31"/>
        <v>9</v>
      </c>
      <c r="K1010" s="32">
        <f>IF(PUMPING[[#This Row],[MONTH]]&gt;3,YEAR(PUMPING[[#This Row],[DATE]]),YEAR(PUMPING[[#This Row],[DATE]])-1)</f>
        <v>2015</v>
      </c>
      <c r="L1010" s="32" t="str">
        <f>IF(PUMPING[[#This Row],[MONTH]]&lt;4,"Q4",IF(PUMPING[[#This Row],[MONTH]]&lt;7,"Q1",IF(PUMPING[[#This Row],[MONTH]]&lt;10,"Q2",IF(PUMPING[[#This Row],[MONTH]]&lt;13,"Q3","Q4"))))</f>
        <v>Q2</v>
      </c>
      <c r="M1010" s="32" t="str">
        <f>IF(PUMPING[[#This Row],[PRODUCT]]="I/F","I/F",IF(LEFT(PUMPING[[#This Row],[BATCH]],2)="MR","MR",IF(LEFT(PUMPING[[#This Row],[BATCH]],2)="PR","PR",IF(LEFT(PUMPING[[#This Row],[BATCH]],2)="DT","DT","Others"))))</f>
        <v>MR</v>
      </c>
    </row>
    <row r="1011" spans="1:13" x14ac:dyDescent="0.25">
      <c r="A1011">
        <v>3</v>
      </c>
      <c r="B1011" s="1">
        <v>42266</v>
      </c>
      <c r="C1011" t="s">
        <v>6</v>
      </c>
      <c r="D1011" t="s">
        <v>619</v>
      </c>
      <c r="E1011">
        <v>507</v>
      </c>
      <c r="F1011">
        <v>213</v>
      </c>
      <c r="H1011" t="str">
        <f t="shared" si="30"/>
        <v>4H</v>
      </c>
      <c r="I1011" t="s">
        <v>1530</v>
      </c>
      <c r="J1011" s="32">
        <f t="shared" si="31"/>
        <v>9</v>
      </c>
      <c r="K1011" s="32">
        <f>IF(PUMPING[[#This Row],[MONTH]]&gt;3,YEAR(PUMPING[[#This Row],[DATE]]),YEAR(PUMPING[[#This Row],[DATE]])-1)</f>
        <v>2015</v>
      </c>
      <c r="L1011" s="32" t="str">
        <f>IF(PUMPING[[#This Row],[MONTH]]&lt;4,"Q4",IF(PUMPING[[#This Row],[MONTH]]&lt;7,"Q1",IF(PUMPING[[#This Row],[MONTH]]&lt;10,"Q2",IF(PUMPING[[#This Row],[MONTH]]&lt;13,"Q3","Q4"))))</f>
        <v>Q2</v>
      </c>
      <c r="M1011" s="32" t="str">
        <f>IF(PUMPING[[#This Row],[PRODUCT]]="I/F","I/F",IF(LEFT(PUMPING[[#This Row],[BATCH]],2)="MR","MR",IF(LEFT(PUMPING[[#This Row],[BATCH]],2)="PR","PR",IF(LEFT(PUMPING[[#This Row],[BATCH]],2)="DT","DT","Others"))))</f>
        <v>MR</v>
      </c>
    </row>
    <row r="1012" spans="1:13" x14ac:dyDescent="0.25">
      <c r="A1012">
        <v>4</v>
      </c>
      <c r="B1012" s="1">
        <v>42266</v>
      </c>
      <c r="C1012" t="s">
        <v>6</v>
      </c>
      <c r="D1012" t="s">
        <v>620</v>
      </c>
      <c r="E1012">
        <v>513</v>
      </c>
      <c r="F1012">
        <v>4587</v>
      </c>
      <c r="H1012" t="str">
        <f t="shared" si="30"/>
        <v>4H</v>
      </c>
      <c r="I1012" t="s">
        <v>1530</v>
      </c>
      <c r="J1012" s="32">
        <f t="shared" si="31"/>
        <v>9</v>
      </c>
      <c r="K1012" s="32">
        <f>IF(PUMPING[[#This Row],[MONTH]]&gt;3,YEAR(PUMPING[[#This Row],[DATE]]),YEAR(PUMPING[[#This Row],[DATE]])-1)</f>
        <v>2015</v>
      </c>
      <c r="L1012" s="32" t="str">
        <f>IF(PUMPING[[#This Row],[MONTH]]&lt;4,"Q4",IF(PUMPING[[#This Row],[MONTH]]&lt;7,"Q1",IF(PUMPING[[#This Row],[MONTH]]&lt;10,"Q2",IF(PUMPING[[#This Row],[MONTH]]&lt;13,"Q3","Q4"))))</f>
        <v>Q2</v>
      </c>
      <c r="M1012" s="32" t="str">
        <f>IF(PUMPING[[#This Row],[PRODUCT]]="I/F","I/F",IF(LEFT(PUMPING[[#This Row],[BATCH]],2)="MR","MR",IF(LEFT(PUMPING[[#This Row],[BATCH]],2)="PR","PR",IF(LEFT(PUMPING[[#This Row],[BATCH]],2)="DT","DT","Others"))))</f>
        <v>MR</v>
      </c>
    </row>
    <row r="1013" spans="1:13" x14ac:dyDescent="0.25">
      <c r="A1013">
        <v>1</v>
      </c>
      <c r="B1013" s="1">
        <v>42266</v>
      </c>
      <c r="C1013" t="s">
        <v>20</v>
      </c>
      <c r="D1013" t="s">
        <v>615</v>
      </c>
      <c r="E1013">
        <v>32</v>
      </c>
      <c r="F1013">
        <v>3512</v>
      </c>
      <c r="H1013" t="str">
        <f t="shared" si="30"/>
        <v>A4</v>
      </c>
      <c r="I1013" t="s">
        <v>143</v>
      </c>
      <c r="J1013" s="32">
        <f t="shared" si="31"/>
        <v>9</v>
      </c>
      <c r="K1013" s="32">
        <f>IF(PUMPING[[#This Row],[MONTH]]&gt;3,YEAR(PUMPING[[#This Row],[DATE]]),YEAR(PUMPING[[#This Row],[DATE]])-1)</f>
        <v>2015</v>
      </c>
      <c r="L1013" s="32" t="str">
        <f>IF(PUMPING[[#This Row],[MONTH]]&lt;4,"Q4",IF(PUMPING[[#This Row],[MONTH]]&lt;7,"Q1",IF(PUMPING[[#This Row],[MONTH]]&lt;10,"Q2",IF(PUMPING[[#This Row],[MONTH]]&lt;13,"Q3","Q4"))))</f>
        <v>Q2</v>
      </c>
      <c r="M1013" s="32" t="str">
        <f>IF(PUMPING[[#This Row],[PRODUCT]]="I/F","I/F",IF(LEFT(PUMPING[[#This Row],[BATCH]],2)="MR","MR",IF(LEFT(PUMPING[[#This Row],[BATCH]],2)="PR","PR",IF(LEFT(PUMPING[[#This Row],[BATCH]],2)="DT","DT","Others"))))</f>
        <v>PR</v>
      </c>
    </row>
    <row r="1014" spans="1:13" x14ac:dyDescent="0.25">
      <c r="A1014">
        <v>2</v>
      </c>
      <c r="B1014" s="1">
        <v>42266</v>
      </c>
      <c r="C1014" t="s">
        <v>20</v>
      </c>
      <c r="D1014" t="s">
        <v>621</v>
      </c>
      <c r="E1014">
        <v>31</v>
      </c>
      <c r="F1014">
        <v>450</v>
      </c>
      <c r="H1014" t="str">
        <f t="shared" si="30"/>
        <v>A4</v>
      </c>
      <c r="I1014" t="s">
        <v>143</v>
      </c>
      <c r="J1014" s="32">
        <f t="shared" si="31"/>
        <v>9</v>
      </c>
      <c r="K1014" s="32">
        <f>IF(PUMPING[[#This Row],[MONTH]]&gt;3,YEAR(PUMPING[[#This Row],[DATE]]),YEAR(PUMPING[[#This Row],[DATE]])-1)</f>
        <v>2015</v>
      </c>
      <c r="L1014" s="32" t="str">
        <f>IF(PUMPING[[#This Row],[MONTH]]&lt;4,"Q4",IF(PUMPING[[#This Row],[MONTH]]&lt;7,"Q1",IF(PUMPING[[#This Row],[MONTH]]&lt;10,"Q2",IF(PUMPING[[#This Row],[MONTH]]&lt;13,"Q3","Q4"))))</f>
        <v>Q2</v>
      </c>
      <c r="M1014" s="32" t="str">
        <f>IF(PUMPING[[#This Row],[PRODUCT]]="I/F","I/F",IF(LEFT(PUMPING[[#This Row],[BATCH]],2)="MR","MR",IF(LEFT(PUMPING[[#This Row],[BATCH]],2)="PR","PR",IF(LEFT(PUMPING[[#This Row],[BATCH]],2)="DT","DT","Others"))))</f>
        <v>PR</v>
      </c>
    </row>
    <row r="1015" spans="1:13" x14ac:dyDescent="0.25">
      <c r="A1015">
        <v>3</v>
      </c>
      <c r="B1015" s="1">
        <v>42266</v>
      </c>
      <c r="C1015" t="s">
        <v>20</v>
      </c>
      <c r="D1015" t="s">
        <v>622</v>
      </c>
      <c r="E1015">
        <v>31</v>
      </c>
      <c r="F1015">
        <v>4486</v>
      </c>
      <c r="H1015" t="str">
        <f t="shared" si="30"/>
        <v>A4</v>
      </c>
      <c r="I1015" t="s">
        <v>143</v>
      </c>
      <c r="J1015" s="32">
        <f t="shared" si="31"/>
        <v>9</v>
      </c>
      <c r="K1015" s="32">
        <f>IF(PUMPING[[#This Row],[MONTH]]&gt;3,YEAR(PUMPING[[#This Row],[DATE]]),YEAR(PUMPING[[#This Row],[DATE]])-1)</f>
        <v>2015</v>
      </c>
      <c r="L1015" s="32" t="str">
        <f>IF(PUMPING[[#This Row],[MONTH]]&lt;4,"Q4",IF(PUMPING[[#This Row],[MONTH]]&lt;7,"Q1",IF(PUMPING[[#This Row],[MONTH]]&lt;10,"Q2",IF(PUMPING[[#This Row],[MONTH]]&lt;13,"Q3","Q4"))))</f>
        <v>Q2</v>
      </c>
      <c r="M1015" s="32" t="str">
        <f>IF(PUMPING[[#This Row],[PRODUCT]]="I/F","I/F",IF(LEFT(PUMPING[[#This Row],[BATCH]],2)="MR","MR",IF(LEFT(PUMPING[[#This Row],[BATCH]],2)="PR","PR",IF(LEFT(PUMPING[[#This Row],[BATCH]],2)="DT","DT","Others"))))</f>
        <v>PR</v>
      </c>
    </row>
    <row r="1016" spans="1:13" x14ac:dyDescent="0.25">
      <c r="A1016">
        <v>1</v>
      </c>
      <c r="B1016" s="1">
        <v>42266</v>
      </c>
      <c r="C1016" t="s">
        <v>8</v>
      </c>
      <c r="D1016" t="s">
        <v>606</v>
      </c>
      <c r="E1016" t="s">
        <v>10</v>
      </c>
      <c r="F1016">
        <v>4017</v>
      </c>
      <c r="H1016" t="str">
        <f t="shared" si="30"/>
        <v>PN</v>
      </c>
      <c r="I1016" t="s">
        <v>149</v>
      </c>
      <c r="J1016" s="32">
        <f t="shared" si="31"/>
        <v>9</v>
      </c>
      <c r="K1016" s="32">
        <f>IF(PUMPING[[#This Row],[MONTH]]&gt;3,YEAR(PUMPING[[#This Row],[DATE]]),YEAR(PUMPING[[#This Row],[DATE]])-1)</f>
        <v>2015</v>
      </c>
      <c r="L1016" s="32" t="str">
        <f>IF(PUMPING[[#This Row],[MONTH]]&lt;4,"Q4",IF(PUMPING[[#This Row],[MONTH]]&lt;7,"Q1",IF(PUMPING[[#This Row],[MONTH]]&lt;10,"Q2",IF(PUMPING[[#This Row],[MONTH]]&lt;13,"Q3","Q4"))))</f>
        <v>Q2</v>
      </c>
      <c r="M1016" s="32" t="str">
        <f>IF(PUMPING[[#This Row],[PRODUCT]]="I/F","I/F",IF(LEFT(PUMPING[[#This Row],[BATCH]],2)="MR","MR",IF(LEFT(PUMPING[[#This Row],[BATCH]],2)="PR","PR",IF(LEFT(PUMPING[[#This Row],[BATCH]],2)="DT","DT","Others"))))</f>
        <v>MR</v>
      </c>
    </row>
    <row r="1017" spans="1:13" x14ac:dyDescent="0.25">
      <c r="A1017">
        <v>2</v>
      </c>
      <c r="B1017" s="1">
        <v>42266</v>
      </c>
      <c r="C1017" t="s">
        <v>8</v>
      </c>
      <c r="D1017" t="s">
        <v>607</v>
      </c>
      <c r="E1017" t="s">
        <v>10</v>
      </c>
      <c r="F1017">
        <v>1531</v>
      </c>
      <c r="H1017" t="str">
        <f t="shared" si="30"/>
        <v>PN</v>
      </c>
      <c r="I1017" t="s">
        <v>149</v>
      </c>
      <c r="J1017" s="32">
        <f t="shared" si="31"/>
        <v>9</v>
      </c>
      <c r="K1017" s="32">
        <f>IF(PUMPING[[#This Row],[MONTH]]&gt;3,YEAR(PUMPING[[#This Row],[DATE]]),YEAR(PUMPING[[#This Row],[DATE]])-1)</f>
        <v>2015</v>
      </c>
      <c r="L1017" s="32" t="str">
        <f>IF(PUMPING[[#This Row],[MONTH]]&lt;4,"Q4",IF(PUMPING[[#This Row],[MONTH]]&lt;7,"Q1",IF(PUMPING[[#This Row],[MONTH]]&lt;10,"Q2",IF(PUMPING[[#This Row],[MONTH]]&lt;13,"Q3","Q4"))))</f>
        <v>Q2</v>
      </c>
      <c r="M1017" s="32" t="str">
        <f>IF(PUMPING[[#This Row],[PRODUCT]]="I/F","I/F",IF(LEFT(PUMPING[[#This Row],[BATCH]],2)="MR","MR",IF(LEFT(PUMPING[[#This Row],[BATCH]],2)="PR","PR",IF(LEFT(PUMPING[[#This Row],[BATCH]],2)="DT","DT","Others"))))</f>
        <v>MR</v>
      </c>
    </row>
    <row r="1018" spans="1:13" x14ac:dyDescent="0.25">
      <c r="A1018">
        <v>1</v>
      </c>
      <c r="B1018" s="1">
        <v>42267</v>
      </c>
      <c r="C1018" t="s">
        <v>6</v>
      </c>
      <c r="D1018" t="s">
        <v>620</v>
      </c>
      <c r="E1018">
        <v>513</v>
      </c>
      <c r="F1018">
        <v>7868</v>
      </c>
      <c r="H1018" t="str">
        <f t="shared" si="30"/>
        <v>4H</v>
      </c>
      <c r="I1018" t="s">
        <v>1530</v>
      </c>
      <c r="J1018" s="32">
        <f t="shared" si="31"/>
        <v>9</v>
      </c>
      <c r="K1018" s="32">
        <f>IF(PUMPING[[#This Row],[MONTH]]&gt;3,YEAR(PUMPING[[#This Row],[DATE]]),YEAR(PUMPING[[#This Row],[DATE]])-1)</f>
        <v>2015</v>
      </c>
      <c r="L1018" s="32" t="str">
        <f>IF(PUMPING[[#This Row],[MONTH]]&lt;4,"Q4",IF(PUMPING[[#This Row],[MONTH]]&lt;7,"Q1",IF(PUMPING[[#This Row],[MONTH]]&lt;10,"Q2",IF(PUMPING[[#This Row],[MONTH]]&lt;13,"Q3","Q4"))))</f>
        <v>Q2</v>
      </c>
      <c r="M1018" s="32" t="str">
        <f>IF(PUMPING[[#This Row],[PRODUCT]]="I/F","I/F",IF(LEFT(PUMPING[[#This Row],[BATCH]],2)="MR","MR",IF(LEFT(PUMPING[[#This Row],[BATCH]],2)="PR","PR",IF(LEFT(PUMPING[[#This Row],[BATCH]],2)="DT","DT","Others"))))</f>
        <v>MR</v>
      </c>
    </row>
    <row r="1019" spans="1:13" x14ac:dyDescent="0.25">
      <c r="A1019">
        <v>1</v>
      </c>
      <c r="B1019" s="1">
        <v>42267</v>
      </c>
      <c r="C1019" t="s">
        <v>20</v>
      </c>
      <c r="D1019" t="s">
        <v>622</v>
      </c>
      <c r="E1019">
        <v>31</v>
      </c>
      <c r="F1019">
        <v>235</v>
      </c>
      <c r="H1019" t="str">
        <f t="shared" si="30"/>
        <v>A4</v>
      </c>
      <c r="I1019" t="s">
        <v>143</v>
      </c>
      <c r="J1019" s="32">
        <f t="shared" si="31"/>
        <v>9</v>
      </c>
      <c r="K1019" s="32">
        <f>IF(PUMPING[[#This Row],[MONTH]]&gt;3,YEAR(PUMPING[[#This Row],[DATE]]),YEAR(PUMPING[[#This Row],[DATE]])-1)</f>
        <v>2015</v>
      </c>
      <c r="L1019" s="32" t="str">
        <f>IF(PUMPING[[#This Row],[MONTH]]&lt;4,"Q4",IF(PUMPING[[#This Row],[MONTH]]&lt;7,"Q1",IF(PUMPING[[#This Row],[MONTH]]&lt;10,"Q2",IF(PUMPING[[#This Row],[MONTH]]&lt;13,"Q3","Q4"))))</f>
        <v>Q2</v>
      </c>
      <c r="M1019" s="32" t="str">
        <f>IF(PUMPING[[#This Row],[PRODUCT]]="I/F","I/F",IF(LEFT(PUMPING[[#This Row],[BATCH]],2)="MR","MR",IF(LEFT(PUMPING[[#This Row],[BATCH]],2)="PR","PR",IF(LEFT(PUMPING[[#This Row],[BATCH]],2)="DT","DT","Others"))))</f>
        <v>PR</v>
      </c>
    </row>
    <row r="1020" spans="1:13" x14ac:dyDescent="0.25">
      <c r="A1020">
        <v>1</v>
      </c>
      <c r="B1020" s="1">
        <v>42268</v>
      </c>
      <c r="C1020" t="s">
        <v>6</v>
      </c>
      <c r="D1020" t="s">
        <v>620</v>
      </c>
      <c r="E1020">
        <v>513</v>
      </c>
      <c r="F1020">
        <v>2140</v>
      </c>
      <c r="H1020" t="str">
        <f t="shared" si="30"/>
        <v>4H</v>
      </c>
      <c r="I1020" t="s">
        <v>1530</v>
      </c>
      <c r="J1020" s="32">
        <f t="shared" si="31"/>
        <v>9</v>
      </c>
      <c r="K1020" s="32">
        <f>IF(PUMPING[[#This Row],[MONTH]]&gt;3,YEAR(PUMPING[[#This Row],[DATE]]),YEAR(PUMPING[[#This Row],[DATE]])-1)</f>
        <v>2015</v>
      </c>
      <c r="L1020" s="32" t="str">
        <f>IF(PUMPING[[#This Row],[MONTH]]&lt;4,"Q4",IF(PUMPING[[#This Row],[MONTH]]&lt;7,"Q1",IF(PUMPING[[#This Row],[MONTH]]&lt;10,"Q2",IF(PUMPING[[#This Row],[MONTH]]&lt;13,"Q3","Q4"))))</f>
        <v>Q2</v>
      </c>
      <c r="M1020" s="32" t="str">
        <f>IF(PUMPING[[#This Row],[PRODUCT]]="I/F","I/F",IF(LEFT(PUMPING[[#This Row],[BATCH]],2)="MR","MR",IF(LEFT(PUMPING[[#This Row],[BATCH]],2)="PR","PR",IF(LEFT(PUMPING[[#This Row],[BATCH]],2)="DT","DT","Others"))))</f>
        <v>MR</v>
      </c>
    </row>
    <row r="1021" spans="1:13" x14ac:dyDescent="0.25">
      <c r="A1021">
        <v>2</v>
      </c>
      <c r="B1021" s="1">
        <v>42268</v>
      </c>
      <c r="C1021" t="s">
        <v>6</v>
      </c>
      <c r="D1021" t="s">
        <v>625</v>
      </c>
      <c r="E1021">
        <v>508</v>
      </c>
      <c r="F1021">
        <v>5380</v>
      </c>
      <c r="H1021" t="str">
        <f t="shared" si="30"/>
        <v>4H</v>
      </c>
      <c r="I1021" t="s">
        <v>1530</v>
      </c>
      <c r="J1021" s="32">
        <f t="shared" si="31"/>
        <v>9</v>
      </c>
      <c r="K1021" s="32">
        <f>IF(PUMPING[[#This Row],[MONTH]]&gt;3,YEAR(PUMPING[[#This Row],[DATE]]),YEAR(PUMPING[[#This Row],[DATE]])-1)</f>
        <v>2015</v>
      </c>
      <c r="L1021" s="32" t="str">
        <f>IF(PUMPING[[#This Row],[MONTH]]&lt;4,"Q4",IF(PUMPING[[#This Row],[MONTH]]&lt;7,"Q1",IF(PUMPING[[#This Row],[MONTH]]&lt;10,"Q2",IF(PUMPING[[#This Row],[MONTH]]&lt;13,"Q3","Q4"))))</f>
        <v>Q2</v>
      </c>
      <c r="M1021" s="32" t="str">
        <f>IF(PUMPING[[#This Row],[PRODUCT]]="I/F","I/F",IF(LEFT(PUMPING[[#This Row],[BATCH]],2)="MR","MR",IF(LEFT(PUMPING[[#This Row],[BATCH]],2)="PR","PR",IF(LEFT(PUMPING[[#This Row],[BATCH]],2)="DT","DT","Others"))))</f>
        <v>MR</v>
      </c>
    </row>
    <row r="1022" spans="1:13" x14ac:dyDescent="0.25">
      <c r="A1022">
        <v>1</v>
      </c>
      <c r="B1022" s="1">
        <v>42268</v>
      </c>
      <c r="C1022" t="s">
        <v>20</v>
      </c>
      <c r="D1022" t="s">
        <v>622</v>
      </c>
      <c r="E1022">
        <v>35</v>
      </c>
      <c r="F1022">
        <v>215</v>
      </c>
      <c r="H1022" t="str">
        <f t="shared" si="30"/>
        <v>A4</v>
      </c>
      <c r="I1022" t="s">
        <v>143</v>
      </c>
      <c r="J1022" s="32">
        <f t="shared" si="31"/>
        <v>9</v>
      </c>
      <c r="K1022" s="32">
        <f>IF(PUMPING[[#This Row],[MONTH]]&gt;3,YEAR(PUMPING[[#This Row],[DATE]]),YEAR(PUMPING[[#This Row],[DATE]])-1)</f>
        <v>2015</v>
      </c>
      <c r="L1022" s="32" t="str">
        <f>IF(PUMPING[[#This Row],[MONTH]]&lt;4,"Q4",IF(PUMPING[[#This Row],[MONTH]]&lt;7,"Q1",IF(PUMPING[[#This Row],[MONTH]]&lt;10,"Q2",IF(PUMPING[[#This Row],[MONTH]]&lt;13,"Q3","Q4"))))</f>
        <v>Q2</v>
      </c>
      <c r="M1022" s="32" t="str">
        <f>IF(PUMPING[[#This Row],[PRODUCT]]="I/F","I/F",IF(LEFT(PUMPING[[#This Row],[BATCH]],2)="MR","MR",IF(LEFT(PUMPING[[#This Row],[BATCH]],2)="PR","PR",IF(LEFT(PUMPING[[#This Row],[BATCH]],2)="DT","DT","Others"))))</f>
        <v>PR</v>
      </c>
    </row>
    <row r="1023" spans="1:13" x14ac:dyDescent="0.25">
      <c r="A1023">
        <v>2</v>
      </c>
      <c r="B1023" s="1">
        <v>42268</v>
      </c>
      <c r="C1023" t="s">
        <v>20</v>
      </c>
      <c r="D1023" t="s">
        <v>623</v>
      </c>
      <c r="E1023">
        <v>35</v>
      </c>
      <c r="F1023">
        <v>3710</v>
      </c>
      <c r="H1023" t="str">
        <f t="shared" si="30"/>
        <v>A4</v>
      </c>
      <c r="I1023" t="s">
        <v>143</v>
      </c>
      <c r="J1023" s="32">
        <f t="shared" si="31"/>
        <v>9</v>
      </c>
      <c r="K1023" s="32">
        <f>IF(PUMPING[[#This Row],[MONTH]]&gt;3,YEAR(PUMPING[[#This Row],[DATE]]),YEAR(PUMPING[[#This Row],[DATE]])-1)</f>
        <v>2015</v>
      </c>
      <c r="L1023" s="32" t="str">
        <f>IF(PUMPING[[#This Row],[MONTH]]&lt;4,"Q4",IF(PUMPING[[#This Row],[MONTH]]&lt;7,"Q1",IF(PUMPING[[#This Row],[MONTH]]&lt;10,"Q2",IF(PUMPING[[#This Row],[MONTH]]&lt;13,"Q3","Q4"))))</f>
        <v>Q2</v>
      </c>
      <c r="M1023" s="32" t="str">
        <f>IF(PUMPING[[#This Row],[PRODUCT]]="I/F","I/F",IF(LEFT(PUMPING[[#This Row],[BATCH]],2)="MR","MR",IF(LEFT(PUMPING[[#This Row],[BATCH]],2)="PR","PR",IF(LEFT(PUMPING[[#This Row],[BATCH]],2)="DT","DT","Others"))))</f>
        <v>PR</v>
      </c>
    </row>
    <row r="1024" spans="1:13" x14ac:dyDescent="0.25">
      <c r="A1024">
        <v>3</v>
      </c>
      <c r="B1024" s="1">
        <v>42268</v>
      </c>
      <c r="C1024" t="s">
        <v>20</v>
      </c>
      <c r="D1024" t="s">
        <v>623</v>
      </c>
      <c r="E1024">
        <v>33</v>
      </c>
      <c r="F1024">
        <v>450</v>
      </c>
      <c r="H1024" t="str">
        <f t="shared" si="30"/>
        <v>A4</v>
      </c>
      <c r="I1024" t="s">
        <v>143</v>
      </c>
      <c r="J1024" s="32">
        <f t="shared" si="31"/>
        <v>9</v>
      </c>
      <c r="K1024" s="32">
        <f>IF(PUMPING[[#This Row],[MONTH]]&gt;3,YEAR(PUMPING[[#This Row],[DATE]]),YEAR(PUMPING[[#This Row],[DATE]])-1)</f>
        <v>2015</v>
      </c>
      <c r="L1024" s="32" t="str">
        <f>IF(PUMPING[[#This Row],[MONTH]]&lt;4,"Q4",IF(PUMPING[[#This Row],[MONTH]]&lt;7,"Q1",IF(PUMPING[[#This Row],[MONTH]]&lt;10,"Q2",IF(PUMPING[[#This Row],[MONTH]]&lt;13,"Q3","Q4"))))</f>
        <v>Q2</v>
      </c>
      <c r="M1024" s="32" t="str">
        <f>IF(PUMPING[[#This Row],[PRODUCT]]="I/F","I/F",IF(LEFT(PUMPING[[#This Row],[BATCH]],2)="MR","MR",IF(LEFT(PUMPING[[#This Row],[BATCH]],2)="PR","PR",IF(LEFT(PUMPING[[#This Row],[BATCH]],2)="DT","DT","Others"))))</f>
        <v>PR</v>
      </c>
    </row>
    <row r="1025" spans="1:13" x14ac:dyDescent="0.25">
      <c r="A1025">
        <v>4</v>
      </c>
      <c r="B1025" s="1">
        <v>42268</v>
      </c>
      <c r="C1025" t="s">
        <v>20</v>
      </c>
      <c r="D1025" t="s">
        <v>624</v>
      </c>
      <c r="E1025">
        <v>33</v>
      </c>
      <c r="F1025">
        <v>6819</v>
      </c>
      <c r="H1025" t="str">
        <f t="shared" ref="H1025:H1078" si="32">MID(D1025,3,2)</f>
        <v>A4</v>
      </c>
      <c r="I1025" t="s">
        <v>143</v>
      </c>
      <c r="J1025" s="32">
        <f t="shared" si="31"/>
        <v>9</v>
      </c>
      <c r="K1025" s="32">
        <f>IF(PUMPING[[#This Row],[MONTH]]&gt;3,YEAR(PUMPING[[#This Row],[DATE]]),YEAR(PUMPING[[#This Row],[DATE]])-1)</f>
        <v>2015</v>
      </c>
      <c r="L1025" s="32" t="str">
        <f>IF(PUMPING[[#This Row],[MONTH]]&lt;4,"Q4",IF(PUMPING[[#This Row],[MONTH]]&lt;7,"Q1",IF(PUMPING[[#This Row],[MONTH]]&lt;10,"Q2",IF(PUMPING[[#This Row],[MONTH]]&lt;13,"Q3","Q4"))))</f>
        <v>Q2</v>
      </c>
      <c r="M1025" s="32" t="str">
        <f>IF(PUMPING[[#This Row],[PRODUCT]]="I/F","I/F",IF(LEFT(PUMPING[[#This Row],[BATCH]],2)="MR","MR",IF(LEFT(PUMPING[[#This Row],[BATCH]],2)="PR","PR",IF(LEFT(PUMPING[[#This Row],[BATCH]],2)="DT","DT","Others"))))</f>
        <v>PR</v>
      </c>
    </row>
    <row r="1026" spans="1:13" x14ac:dyDescent="0.25">
      <c r="A1026">
        <v>1</v>
      </c>
      <c r="B1026" s="1">
        <v>42269</v>
      </c>
      <c r="C1026" t="s">
        <v>6</v>
      </c>
      <c r="D1026" t="s">
        <v>625</v>
      </c>
      <c r="E1026">
        <v>508</v>
      </c>
      <c r="F1026">
        <v>810</v>
      </c>
      <c r="H1026" t="str">
        <f t="shared" si="32"/>
        <v>4H</v>
      </c>
      <c r="I1026" t="s">
        <v>1530</v>
      </c>
      <c r="J1026" s="32">
        <f t="shared" si="31"/>
        <v>9</v>
      </c>
      <c r="K1026" s="32">
        <f>IF(PUMPING[[#This Row],[MONTH]]&gt;3,YEAR(PUMPING[[#This Row],[DATE]]),YEAR(PUMPING[[#This Row],[DATE]])-1)</f>
        <v>2015</v>
      </c>
      <c r="L1026" s="32" t="str">
        <f>IF(PUMPING[[#This Row],[MONTH]]&lt;4,"Q4",IF(PUMPING[[#This Row],[MONTH]]&lt;7,"Q1",IF(PUMPING[[#This Row],[MONTH]]&lt;10,"Q2",IF(PUMPING[[#This Row],[MONTH]]&lt;13,"Q3","Q4"))))</f>
        <v>Q2</v>
      </c>
      <c r="M1026" s="32" t="str">
        <f>IF(PUMPING[[#This Row],[PRODUCT]]="I/F","I/F",IF(LEFT(PUMPING[[#This Row],[BATCH]],2)="MR","MR",IF(LEFT(PUMPING[[#This Row],[BATCH]],2)="PR","PR",IF(LEFT(PUMPING[[#This Row],[BATCH]],2)="DT","DT","Others"))))</f>
        <v>MR</v>
      </c>
    </row>
    <row r="1027" spans="1:13" x14ac:dyDescent="0.25">
      <c r="A1027">
        <v>1</v>
      </c>
      <c r="B1027" s="1">
        <v>42269</v>
      </c>
      <c r="C1027" t="s">
        <v>20</v>
      </c>
      <c r="D1027" t="s">
        <v>624</v>
      </c>
      <c r="E1027">
        <v>33</v>
      </c>
      <c r="F1027">
        <v>1245</v>
      </c>
      <c r="H1027" t="str">
        <f t="shared" si="32"/>
        <v>A4</v>
      </c>
      <c r="I1027" t="s">
        <v>143</v>
      </c>
      <c r="J1027" s="32">
        <f t="shared" si="31"/>
        <v>9</v>
      </c>
      <c r="K1027" s="32">
        <f>IF(PUMPING[[#This Row],[MONTH]]&gt;3,YEAR(PUMPING[[#This Row],[DATE]]),YEAR(PUMPING[[#This Row],[DATE]])-1)</f>
        <v>2015</v>
      </c>
      <c r="L1027" s="32" t="str">
        <f>IF(PUMPING[[#This Row],[MONTH]]&lt;4,"Q4",IF(PUMPING[[#This Row],[MONTH]]&lt;7,"Q1",IF(PUMPING[[#This Row],[MONTH]]&lt;10,"Q2",IF(PUMPING[[#This Row],[MONTH]]&lt;13,"Q3","Q4"))))</f>
        <v>Q2</v>
      </c>
      <c r="M1027" s="32" t="str">
        <f>IF(PUMPING[[#This Row],[PRODUCT]]="I/F","I/F",IF(LEFT(PUMPING[[#This Row],[BATCH]],2)="MR","MR",IF(LEFT(PUMPING[[#This Row],[BATCH]],2)="PR","PR",IF(LEFT(PUMPING[[#This Row],[BATCH]],2)="DT","DT","Others"))))</f>
        <v>PR</v>
      </c>
    </row>
    <row r="1028" spans="1:13" x14ac:dyDescent="0.25">
      <c r="A1028">
        <v>1</v>
      </c>
      <c r="B1028" s="1">
        <v>42270</v>
      </c>
      <c r="C1028" t="s">
        <v>20</v>
      </c>
      <c r="D1028" t="s">
        <v>626</v>
      </c>
      <c r="E1028">
        <v>54</v>
      </c>
      <c r="F1028">
        <v>306</v>
      </c>
      <c r="H1028" t="str">
        <f t="shared" si="32"/>
        <v>PC</v>
      </c>
      <c r="I1028" t="s">
        <v>146</v>
      </c>
      <c r="J1028" s="32">
        <f t="shared" si="31"/>
        <v>9</v>
      </c>
      <c r="K1028" s="32">
        <f>IF(PUMPING[[#This Row],[MONTH]]&gt;3,YEAR(PUMPING[[#This Row],[DATE]]),YEAR(PUMPING[[#This Row],[DATE]])-1)</f>
        <v>2015</v>
      </c>
      <c r="L1028" s="32" t="str">
        <f>IF(PUMPING[[#This Row],[MONTH]]&lt;4,"Q4",IF(PUMPING[[#This Row],[MONTH]]&lt;7,"Q1",IF(PUMPING[[#This Row],[MONTH]]&lt;10,"Q2",IF(PUMPING[[#This Row],[MONTH]]&lt;13,"Q3","Q4"))))</f>
        <v>Q2</v>
      </c>
      <c r="M1028" s="32" t="str">
        <f>IF(PUMPING[[#This Row],[PRODUCT]]="I/F","I/F",IF(LEFT(PUMPING[[#This Row],[BATCH]],2)="MR","MR",IF(LEFT(PUMPING[[#This Row],[BATCH]],2)="PR","PR",IF(LEFT(PUMPING[[#This Row],[BATCH]],2)="DT","DT","Others"))))</f>
        <v>PR</v>
      </c>
    </row>
    <row r="1029" spans="1:13" x14ac:dyDescent="0.25">
      <c r="A1029">
        <v>2</v>
      </c>
      <c r="B1029" s="1">
        <v>42270</v>
      </c>
      <c r="C1029" t="s">
        <v>20</v>
      </c>
      <c r="D1029" t="s">
        <v>627</v>
      </c>
      <c r="E1029">
        <v>24</v>
      </c>
      <c r="F1029">
        <v>850</v>
      </c>
      <c r="H1029" t="str">
        <f t="shared" si="32"/>
        <v>4M</v>
      </c>
      <c r="I1029" t="s">
        <v>1532</v>
      </c>
      <c r="J1029" s="32">
        <f t="shared" si="31"/>
        <v>9</v>
      </c>
      <c r="K1029" s="32">
        <f>IF(PUMPING[[#This Row],[MONTH]]&gt;3,YEAR(PUMPING[[#This Row],[DATE]]),YEAR(PUMPING[[#This Row],[DATE]])-1)</f>
        <v>2015</v>
      </c>
      <c r="L1029" s="32" t="str">
        <f>IF(PUMPING[[#This Row],[MONTH]]&lt;4,"Q4",IF(PUMPING[[#This Row],[MONTH]]&lt;7,"Q1",IF(PUMPING[[#This Row],[MONTH]]&lt;10,"Q2",IF(PUMPING[[#This Row],[MONTH]]&lt;13,"Q3","Q4"))))</f>
        <v>Q2</v>
      </c>
      <c r="M1029" s="32" t="str">
        <f>IF(PUMPING[[#This Row],[PRODUCT]]="I/F","I/F",IF(LEFT(PUMPING[[#This Row],[BATCH]],2)="MR","MR",IF(LEFT(PUMPING[[#This Row],[BATCH]],2)="PR","PR",IF(LEFT(PUMPING[[#This Row],[BATCH]],2)="DT","DT","Others"))))</f>
        <v>PR</v>
      </c>
    </row>
    <row r="1030" spans="1:13" x14ac:dyDescent="0.25">
      <c r="A1030">
        <v>3</v>
      </c>
      <c r="B1030" s="1">
        <v>42270</v>
      </c>
      <c r="C1030" t="s">
        <v>20</v>
      </c>
      <c r="D1030" t="s">
        <v>628</v>
      </c>
      <c r="E1030">
        <v>24</v>
      </c>
      <c r="F1030">
        <v>4563</v>
      </c>
      <c r="H1030" t="str">
        <f t="shared" si="32"/>
        <v>4M</v>
      </c>
      <c r="I1030" t="s">
        <v>1532</v>
      </c>
      <c r="J1030" s="32">
        <f t="shared" si="31"/>
        <v>9</v>
      </c>
      <c r="K1030" s="32">
        <f>IF(PUMPING[[#This Row],[MONTH]]&gt;3,YEAR(PUMPING[[#This Row],[DATE]]),YEAR(PUMPING[[#This Row],[DATE]])-1)</f>
        <v>2015</v>
      </c>
      <c r="L1030" s="32" t="str">
        <f>IF(PUMPING[[#This Row],[MONTH]]&lt;4,"Q4",IF(PUMPING[[#This Row],[MONTH]]&lt;7,"Q1",IF(PUMPING[[#This Row],[MONTH]]&lt;10,"Q2",IF(PUMPING[[#This Row],[MONTH]]&lt;13,"Q3","Q4"))))</f>
        <v>Q2</v>
      </c>
      <c r="M1030" s="32" t="str">
        <f>IF(PUMPING[[#This Row],[PRODUCT]]="I/F","I/F",IF(LEFT(PUMPING[[#This Row],[BATCH]],2)="MR","MR",IF(LEFT(PUMPING[[#This Row],[BATCH]],2)="PR","PR",IF(LEFT(PUMPING[[#This Row],[BATCH]],2)="DT","DT","Others"))))</f>
        <v>PR</v>
      </c>
    </row>
    <row r="1031" spans="1:13" x14ac:dyDescent="0.25">
      <c r="A1031">
        <v>1</v>
      </c>
      <c r="B1031" s="1">
        <v>42271</v>
      </c>
      <c r="C1031" t="s">
        <v>6</v>
      </c>
      <c r="D1031" t="s">
        <v>629</v>
      </c>
      <c r="E1031">
        <v>351</v>
      </c>
      <c r="F1031">
        <v>150</v>
      </c>
      <c r="H1031" t="str">
        <f t="shared" si="32"/>
        <v>PC</v>
      </c>
      <c r="I1031" t="s">
        <v>146</v>
      </c>
      <c r="J1031" s="32">
        <f t="shared" si="31"/>
        <v>9</v>
      </c>
      <c r="K1031" s="32">
        <f>IF(PUMPING[[#This Row],[MONTH]]&gt;3,YEAR(PUMPING[[#This Row],[DATE]]),YEAR(PUMPING[[#This Row],[DATE]])-1)</f>
        <v>2015</v>
      </c>
      <c r="L1031" s="32" t="str">
        <f>IF(PUMPING[[#This Row],[MONTH]]&lt;4,"Q4",IF(PUMPING[[#This Row],[MONTH]]&lt;7,"Q1",IF(PUMPING[[#This Row],[MONTH]]&lt;10,"Q2",IF(PUMPING[[#This Row],[MONTH]]&lt;13,"Q3","Q4"))))</f>
        <v>Q2</v>
      </c>
      <c r="M1031" s="32" t="str">
        <f>IF(PUMPING[[#This Row],[PRODUCT]]="I/F","I/F",IF(LEFT(PUMPING[[#This Row],[BATCH]],2)="MR","MR",IF(LEFT(PUMPING[[#This Row],[BATCH]],2)="PR","PR",IF(LEFT(PUMPING[[#This Row],[BATCH]],2)="DT","DT","Others"))))</f>
        <v>MR</v>
      </c>
    </row>
    <row r="1032" spans="1:13" x14ac:dyDescent="0.25">
      <c r="A1032">
        <v>2</v>
      </c>
      <c r="B1032" s="1">
        <v>42271</v>
      </c>
      <c r="C1032" t="s">
        <v>6</v>
      </c>
      <c r="D1032" t="s">
        <v>630</v>
      </c>
      <c r="E1032">
        <v>401</v>
      </c>
      <c r="F1032">
        <v>183</v>
      </c>
      <c r="H1032" t="str">
        <f t="shared" si="32"/>
        <v>NS</v>
      </c>
      <c r="I1032" t="s">
        <v>146</v>
      </c>
      <c r="J1032" s="32">
        <f t="shared" si="31"/>
        <v>9</v>
      </c>
      <c r="K1032" s="32">
        <f>IF(PUMPING[[#This Row],[MONTH]]&gt;3,YEAR(PUMPING[[#This Row],[DATE]]),YEAR(PUMPING[[#This Row],[DATE]])-1)</f>
        <v>2015</v>
      </c>
      <c r="L1032" s="32" t="str">
        <f>IF(PUMPING[[#This Row],[MONTH]]&lt;4,"Q4",IF(PUMPING[[#This Row],[MONTH]]&lt;7,"Q1",IF(PUMPING[[#This Row],[MONTH]]&lt;10,"Q2",IF(PUMPING[[#This Row],[MONTH]]&lt;13,"Q3","Q4"))))</f>
        <v>Q2</v>
      </c>
      <c r="M1032" s="32" t="str">
        <f>IF(PUMPING[[#This Row],[PRODUCT]]="I/F","I/F",IF(LEFT(PUMPING[[#This Row],[BATCH]],2)="MR","MR",IF(LEFT(PUMPING[[#This Row],[BATCH]],2)="PR","PR",IF(LEFT(PUMPING[[#This Row],[BATCH]],2)="DT","DT","Others"))))</f>
        <v>MR</v>
      </c>
    </row>
    <row r="1033" spans="1:13" x14ac:dyDescent="0.25">
      <c r="A1033">
        <v>3</v>
      </c>
      <c r="B1033" s="1">
        <v>42271</v>
      </c>
      <c r="C1033" t="s">
        <v>6</v>
      </c>
      <c r="D1033" t="s">
        <v>631</v>
      </c>
      <c r="E1033">
        <v>101</v>
      </c>
      <c r="F1033">
        <v>3613</v>
      </c>
      <c r="H1033" t="str">
        <f t="shared" si="32"/>
        <v>PN</v>
      </c>
      <c r="I1033" t="s">
        <v>149</v>
      </c>
      <c r="J1033" s="32">
        <f t="shared" si="31"/>
        <v>9</v>
      </c>
      <c r="K1033" s="32">
        <f>IF(PUMPING[[#This Row],[MONTH]]&gt;3,YEAR(PUMPING[[#This Row],[DATE]]),YEAR(PUMPING[[#This Row],[DATE]])-1)</f>
        <v>2015</v>
      </c>
      <c r="L1033" s="32" t="str">
        <f>IF(PUMPING[[#This Row],[MONTH]]&lt;4,"Q4",IF(PUMPING[[#This Row],[MONTH]]&lt;7,"Q1",IF(PUMPING[[#This Row],[MONTH]]&lt;10,"Q2",IF(PUMPING[[#This Row],[MONTH]]&lt;13,"Q3","Q4"))))</f>
        <v>Q2</v>
      </c>
      <c r="M1033" s="32" t="str">
        <f>IF(PUMPING[[#This Row],[PRODUCT]]="I/F","I/F",IF(LEFT(PUMPING[[#This Row],[BATCH]],2)="MR","MR",IF(LEFT(PUMPING[[#This Row],[BATCH]],2)="PR","PR",IF(LEFT(PUMPING[[#This Row],[BATCH]],2)="DT","DT","Others"))))</f>
        <v>MR</v>
      </c>
    </row>
    <row r="1034" spans="1:13" x14ac:dyDescent="0.25">
      <c r="A1034">
        <v>1</v>
      </c>
      <c r="B1034" s="1">
        <v>42271</v>
      </c>
      <c r="C1034" t="s">
        <v>20</v>
      </c>
      <c r="D1034" t="s">
        <v>628</v>
      </c>
      <c r="E1034">
        <v>24</v>
      </c>
      <c r="F1034">
        <v>5762</v>
      </c>
      <c r="H1034" t="str">
        <f t="shared" si="32"/>
        <v>4M</v>
      </c>
      <c r="I1034" t="s">
        <v>1532</v>
      </c>
      <c r="J1034" s="32">
        <f t="shared" si="31"/>
        <v>9</v>
      </c>
      <c r="K1034" s="32">
        <f>IF(PUMPING[[#This Row],[MONTH]]&gt;3,YEAR(PUMPING[[#This Row],[DATE]]),YEAR(PUMPING[[#This Row],[DATE]])-1)</f>
        <v>2015</v>
      </c>
      <c r="L1034" s="32" t="str">
        <f>IF(PUMPING[[#This Row],[MONTH]]&lt;4,"Q4",IF(PUMPING[[#This Row],[MONTH]]&lt;7,"Q1",IF(PUMPING[[#This Row],[MONTH]]&lt;10,"Q2",IF(PUMPING[[#This Row],[MONTH]]&lt;13,"Q3","Q4"))))</f>
        <v>Q2</v>
      </c>
      <c r="M1034" s="32" t="str">
        <f>IF(PUMPING[[#This Row],[PRODUCT]]="I/F","I/F",IF(LEFT(PUMPING[[#This Row],[BATCH]],2)="MR","MR",IF(LEFT(PUMPING[[#This Row],[BATCH]],2)="PR","PR",IF(LEFT(PUMPING[[#This Row],[BATCH]],2)="DT","DT","Others"))))</f>
        <v>PR</v>
      </c>
    </row>
    <row r="1035" spans="1:13" x14ac:dyDescent="0.25">
      <c r="A1035">
        <v>2</v>
      </c>
      <c r="B1035" s="1">
        <v>42271</v>
      </c>
      <c r="C1035" t="s">
        <v>20</v>
      </c>
      <c r="D1035" t="s">
        <v>632</v>
      </c>
      <c r="E1035">
        <v>22</v>
      </c>
      <c r="F1035">
        <v>850</v>
      </c>
      <c r="H1035" t="str">
        <f t="shared" si="32"/>
        <v>4M</v>
      </c>
      <c r="I1035" t="s">
        <v>1532</v>
      </c>
      <c r="J1035" s="32">
        <f t="shared" si="31"/>
        <v>9</v>
      </c>
      <c r="K1035" s="32">
        <f>IF(PUMPING[[#This Row],[MONTH]]&gt;3,YEAR(PUMPING[[#This Row],[DATE]]),YEAR(PUMPING[[#This Row],[DATE]])-1)</f>
        <v>2015</v>
      </c>
      <c r="L1035" s="32" t="str">
        <f>IF(PUMPING[[#This Row],[MONTH]]&lt;4,"Q4",IF(PUMPING[[#This Row],[MONTH]]&lt;7,"Q1",IF(PUMPING[[#This Row],[MONTH]]&lt;10,"Q2",IF(PUMPING[[#This Row],[MONTH]]&lt;13,"Q3","Q4"))))</f>
        <v>Q2</v>
      </c>
      <c r="M1035" s="32" t="str">
        <f>IF(PUMPING[[#This Row],[PRODUCT]]="I/F","I/F",IF(LEFT(PUMPING[[#This Row],[BATCH]],2)="MR","MR",IF(LEFT(PUMPING[[#This Row],[BATCH]],2)="PR","PR",IF(LEFT(PUMPING[[#This Row],[BATCH]],2)="DT","DT","Others"))))</f>
        <v>PR</v>
      </c>
    </row>
    <row r="1036" spans="1:13" x14ac:dyDescent="0.25">
      <c r="A1036">
        <v>3</v>
      </c>
      <c r="B1036" s="1">
        <v>42271</v>
      </c>
      <c r="C1036" t="s">
        <v>20</v>
      </c>
      <c r="D1036" t="s">
        <v>633</v>
      </c>
      <c r="E1036">
        <v>22</v>
      </c>
      <c r="F1036">
        <v>1979</v>
      </c>
      <c r="H1036" t="str">
        <f t="shared" si="32"/>
        <v>4M</v>
      </c>
      <c r="I1036" t="s">
        <v>1532</v>
      </c>
      <c r="J1036" s="32">
        <f t="shared" si="31"/>
        <v>9</v>
      </c>
      <c r="K1036" s="32">
        <f>IF(PUMPING[[#This Row],[MONTH]]&gt;3,YEAR(PUMPING[[#This Row],[DATE]]),YEAR(PUMPING[[#This Row],[DATE]])-1)</f>
        <v>2015</v>
      </c>
      <c r="L1036" s="32" t="str">
        <f>IF(PUMPING[[#This Row],[MONTH]]&lt;4,"Q4",IF(PUMPING[[#This Row],[MONTH]]&lt;7,"Q1",IF(PUMPING[[#This Row],[MONTH]]&lt;10,"Q2",IF(PUMPING[[#This Row],[MONTH]]&lt;13,"Q3","Q4"))))</f>
        <v>Q2</v>
      </c>
      <c r="M1036" s="32" t="str">
        <f>IF(PUMPING[[#This Row],[PRODUCT]]="I/F","I/F",IF(LEFT(PUMPING[[#This Row],[BATCH]],2)="MR","MR",IF(LEFT(PUMPING[[#This Row],[BATCH]],2)="PR","PR",IF(LEFT(PUMPING[[#This Row],[BATCH]],2)="DT","DT","Others"))))</f>
        <v>PR</v>
      </c>
    </row>
    <row r="1037" spans="1:13" x14ac:dyDescent="0.25">
      <c r="A1037">
        <v>4</v>
      </c>
      <c r="B1037" s="1">
        <v>42271</v>
      </c>
      <c r="C1037" t="s">
        <v>20</v>
      </c>
      <c r="D1037" t="s">
        <v>626</v>
      </c>
      <c r="E1037">
        <v>54</v>
      </c>
      <c r="F1037">
        <v>336</v>
      </c>
      <c r="H1037" t="str">
        <f t="shared" si="32"/>
        <v>PC</v>
      </c>
      <c r="I1037" t="s">
        <v>146</v>
      </c>
      <c r="J1037" s="32">
        <f t="shared" si="31"/>
        <v>9</v>
      </c>
      <c r="K1037" s="32">
        <f>IF(PUMPING[[#This Row],[MONTH]]&gt;3,YEAR(PUMPING[[#This Row],[DATE]]),YEAR(PUMPING[[#This Row],[DATE]])-1)</f>
        <v>2015</v>
      </c>
      <c r="L1037" s="32" t="str">
        <f>IF(PUMPING[[#This Row],[MONTH]]&lt;4,"Q4",IF(PUMPING[[#This Row],[MONTH]]&lt;7,"Q1",IF(PUMPING[[#This Row],[MONTH]]&lt;10,"Q2",IF(PUMPING[[#This Row],[MONTH]]&lt;13,"Q3","Q4"))))</f>
        <v>Q2</v>
      </c>
      <c r="M1037" s="32" t="str">
        <f>IF(PUMPING[[#This Row],[PRODUCT]]="I/F","I/F",IF(LEFT(PUMPING[[#This Row],[BATCH]],2)="MR","MR",IF(LEFT(PUMPING[[#This Row],[BATCH]],2)="PR","PR",IF(LEFT(PUMPING[[#This Row],[BATCH]],2)="DT","DT","Others"))))</f>
        <v>PR</v>
      </c>
    </row>
    <row r="1038" spans="1:13" x14ac:dyDescent="0.25">
      <c r="A1038">
        <v>5</v>
      </c>
      <c r="B1038" s="1">
        <v>42271</v>
      </c>
      <c r="C1038" t="s">
        <v>20</v>
      </c>
      <c r="D1038" t="s">
        <v>634</v>
      </c>
      <c r="E1038" t="s">
        <v>635</v>
      </c>
      <c r="F1038">
        <v>120</v>
      </c>
      <c r="H1038" t="str">
        <f t="shared" si="32"/>
        <v>4H</v>
      </c>
      <c r="I1038" t="s">
        <v>1530</v>
      </c>
      <c r="J1038" s="32">
        <f t="shared" si="31"/>
        <v>9</v>
      </c>
      <c r="K1038" s="32">
        <f>IF(PUMPING[[#This Row],[MONTH]]&gt;3,YEAR(PUMPING[[#This Row],[DATE]]),YEAR(PUMPING[[#This Row],[DATE]])-1)</f>
        <v>2015</v>
      </c>
      <c r="L1038" s="32" t="str">
        <f>IF(PUMPING[[#This Row],[MONTH]]&lt;4,"Q4",IF(PUMPING[[#This Row],[MONTH]]&lt;7,"Q1",IF(PUMPING[[#This Row],[MONTH]]&lt;10,"Q2",IF(PUMPING[[#This Row],[MONTH]]&lt;13,"Q3","Q4"))))</f>
        <v>Q2</v>
      </c>
      <c r="M1038" s="32" t="str">
        <f>IF(PUMPING[[#This Row],[PRODUCT]]="I/F","I/F",IF(LEFT(PUMPING[[#This Row],[BATCH]],2)="MR","MR",IF(LEFT(PUMPING[[#This Row],[BATCH]],2)="PR","PR",IF(LEFT(PUMPING[[#This Row],[BATCH]],2)="DT","DT","Others"))))</f>
        <v>PR</v>
      </c>
    </row>
    <row r="1039" spans="1:13" x14ac:dyDescent="0.25">
      <c r="A1039">
        <v>1</v>
      </c>
      <c r="B1039" s="1">
        <v>42272</v>
      </c>
      <c r="C1039" t="s">
        <v>6</v>
      </c>
      <c r="D1039" t="s">
        <v>631</v>
      </c>
      <c r="E1039">
        <v>101</v>
      </c>
      <c r="F1039">
        <v>2096</v>
      </c>
      <c r="H1039" t="str">
        <f t="shared" si="32"/>
        <v>PN</v>
      </c>
      <c r="I1039" t="s">
        <v>149</v>
      </c>
      <c r="J1039" s="32">
        <f t="shared" si="31"/>
        <v>9</v>
      </c>
      <c r="K1039" s="32">
        <f>IF(PUMPING[[#This Row],[MONTH]]&gt;3,YEAR(PUMPING[[#This Row],[DATE]]),YEAR(PUMPING[[#This Row],[DATE]])-1)</f>
        <v>2015</v>
      </c>
      <c r="L1039" s="32" t="str">
        <f>IF(PUMPING[[#This Row],[MONTH]]&lt;4,"Q4",IF(PUMPING[[#This Row],[MONTH]]&lt;7,"Q1",IF(PUMPING[[#This Row],[MONTH]]&lt;10,"Q2",IF(PUMPING[[#This Row],[MONTH]]&lt;13,"Q3","Q4"))))</f>
        <v>Q2</v>
      </c>
      <c r="M1039" s="32" t="str">
        <f>IF(PUMPING[[#This Row],[PRODUCT]]="I/F","I/F",IF(LEFT(PUMPING[[#This Row],[BATCH]],2)="MR","MR",IF(LEFT(PUMPING[[#This Row],[BATCH]],2)="PR","PR",IF(LEFT(PUMPING[[#This Row],[BATCH]],2)="DT","DT","Others"))))</f>
        <v>MR</v>
      </c>
    </row>
    <row r="1040" spans="1:13" x14ac:dyDescent="0.25">
      <c r="A1040">
        <v>2</v>
      </c>
      <c r="B1040" s="1">
        <v>42272</v>
      </c>
      <c r="C1040" t="s">
        <v>6</v>
      </c>
      <c r="D1040" t="s">
        <v>636</v>
      </c>
      <c r="E1040">
        <v>120</v>
      </c>
      <c r="F1040">
        <v>4004</v>
      </c>
      <c r="H1040" t="str">
        <f t="shared" si="32"/>
        <v>PX</v>
      </c>
      <c r="I1040" t="s">
        <v>171</v>
      </c>
      <c r="J1040" s="32">
        <f t="shared" si="31"/>
        <v>9</v>
      </c>
      <c r="K1040" s="32">
        <f>IF(PUMPING[[#This Row],[MONTH]]&gt;3,YEAR(PUMPING[[#This Row],[DATE]]),YEAR(PUMPING[[#This Row],[DATE]])-1)</f>
        <v>2015</v>
      </c>
      <c r="L1040" s="32" t="str">
        <f>IF(PUMPING[[#This Row],[MONTH]]&lt;4,"Q4",IF(PUMPING[[#This Row],[MONTH]]&lt;7,"Q1",IF(PUMPING[[#This Row],[MONTH]]&lt;10,"Q2",IF(PUMPING[[#This Row],[MONTH]]&lt;13,"Q3","Q4"))))</f>
        <v>Q2</v>
      </c>
      <c r="M1040" s="32" t="str">
        <f>IF(PUMPING[[#This Row],[PRODUCT]]="I/F","I/F",IF(LEFT(PUMPING[[#This Row],[BATCH]],2)="MR","MR",IF(LEFT(PUMPING[[#This Row],[BATCH]],2)="PR","PR",IF(LEFT(PUMPING[[#This Row],[BATCH]],2)="DT","DT","Others"))))</f>
        <v>MR</v>
      </c>
    </row>
    <row r="1041" spans="1:13" x14ac:dyDescent="0.25">
      <c r="A1041">
        <v>3</v>
      </c>
      <c r="B1041" s="1">
        <v>42272</v>
      </c>
      <c r="C1041" t="s">
        <v>6</v>
      </c>
      <c r="D1041" t="s">
        <v>637</v>
      </c>
      <c r="E1041">
        <v>124</v>
      </c>
      <c r="F1041">
        <v>1746</v>
      </c>
      <c r="H1041" t="str">
        <f t="shared" si="32"/>
        <v>PN</v>
      </c>
      <c r="I1041" t="s">
        <v>149</v>
      </c>
      <c r="J1041" s="32">
        <f t="shared" si="31"/>
        <v>9</v>
      </c>
      <c r="K1041" s="32">
        <f>IF(PUMPING[[#This Row],[MONTH]]&gt;3,YEAR(PUMPING[[#This Row],[DATE]]),YEAR(PUMPING[[#This Row],[DATE]])-1)</f>
        <v>2015</v>
      </c>
      <c r="L1041" s="32" t="str">
        <f>IF(PUMPING[[#This Row],[MONTH]]&lt;4,"Q4",IF(PUMPING[[#This Row],[MONTH]]&lt;7,"Q1",IF(PUMPING[[#This Row],[MONTH]]&lt;10,"Q2",IF(PUMPING[[#This Row],[MONTH]]&lt;13,"Q3","Q4"))))</f>
        <v>Q2</v>
      </c>
      <c r="M1041" s="32" t="str">
        <f>IF(PUMPING[[#This Row],[PRODUCT]]="I/F","I/F",IF(LEFT(PUMPING[[#This Row],[BATCH]],2)="MR","MR",IF(LEFT(PUMPING[[#This Row],[BATCH]],2)="PR","PR",IF(LEFT(PUMPING[[#This Row],[BATCH]],2)="DT","DT","Others"))))</f>
        <v>MR</v>
      </c>
    </row>
    <row r="1042" spans="1:13" x14ac:dyDescent="0.25">
      <c r="A1042">
        <v>1</v>
      </c>
      <c r="B1042" s="1">
        <v>42272</v>
      </c>
      <c r="C1042" t="s">
        <v>20</v>
      </c>
      <c r="D1042" t="s">
        <v>638</v>
      </c>
      <c r="E1042" t="s">
        <v>176</v>
      </c>
      <c r="F1042">
        <v>10446</v>
      </c>
      <c r="H1042" t="str">
        <f t="shared" si="32"/>
        <v>4H</v>
      </c>
      <c r="I1042" t="s">
        <v>1530</v>
      </c>
      <c r="J1042" s="32">
        <f t="shared" si="31"/>
        <v>9</v>
      </c>
      <c r="K1042" s="32">
        <f>IF(PUMPING[[#This Row],[MONTH]]&gt;3,YEAR(PUMPING[[#This Row],[DATE]]),YEAR(PUMPING[[#This Row],[DATE]])-1)</f>
        <v>2015</v>
      </c>
      <c r="L1042" s="32" t="str">
        <f>IF(PUMPING[[#This Row],[MONTH]]&lt;4,"Q4",IF(PUMPING[[#This Row],[MONTH]]&lt;7,"Q1",IF(PUMPING[[#This Row],[MONTH]]&lt;10,"Q2",IF(PUMPING[[#This Row],[MONTH]]&lt;13,"Q3","Q4"))))</f>
        <v>Q2</v>
      </c>
      <c r="M1042" s="32" t="str">
        <f>IF(PUMPING[[#This Row],[PRODUCT]]="I/F","I/F",IF(LEFT(PUMPING[[#This Row],[BATCH]],2)="MR","MR",IF(LEFT(PUMPING[[#This Row],[BATCH]],2)="PR","PR",IF(LEFT(PUMPING[[#This Row],[BATCH]],2)="DT","DT","Others"))))</f>
        <v>PR</v>
      </c>
    </row>
    <row r="1043" spans="1:13" x14ac:dyDescent="0.25">
      <c r="A1043">
        <v>1</v>
      </c>
      <c r="B1043" s="1">
        <v>42272</v>
      </c>
      <c r="C1043" t="s">
        <v>63</v>
      </c>
      <c r="D1043" t="s">
        <v>639</v>
      </c>
      <c r="E1043" t="s">
        <v>10</v>
      </c>
      <c r="F1043">
        <v>1805</v>
      </c>
      <c r="H1043" t="str">
        <f t="shared" si="32"/>
        <v>4H</v>
      </c>
      <c r="I1043" t="s">
        <v>1530</v>
      </c>
      <c r="J1043" s="32">
        <f t="shared" si="31"/>
        <v>9</v>
      </c>
      <c r="K1043" s="32">
        <f>IF(PUMPING[[#This Row],[MONTH]]&gt;3,YEAR(PUMPING[[#This Row],[DATE]]),YEAR(PUMPING[[#This Row],[DATE]])-1)</f>
        <v>2015</v>
      </c>
      <c r="L1043" s="32" t="str">
        <f>IF(PUMPING[[#This Row],[MONTH]]&lt;4,"Q4",IF(PUMPING[[#This Row],[MONTH]]&lt;7,"Q1",IF(PUMPING[[#This Row],[MONTH]]&lt;10,"Q2",IF(PUMPING[[#This Row],[MONTH]]&lt;13,"Q3","Q4"))))</f>
        <v>Q2</v>
      </c>
      <c r="M1043" s="32" t="str">
        <f>IF(PUMPING[[#This Row],[PRODUCT]]="I/F","I/F",IF(LEFT(PUMPING[[#This Row],[BATCH]],2)="MR","MR",IF(LEFT(PUMPING[[#This Row],[BATCH]],2)="PR","PR",IF(LEFT(PUMPING[[#This Row],[BATCH]],2)="DT","DT","Others"))))</f>
        <v>PR</v>
      </c>
    </row>
    <row r="1044" spans="1:13" x14ac:dyDescent="0.25">
      <c r="A1044">
        <v>1</v>
      </c>
      <c r="B1044" s="1">
        <v>42273</v>
      </c>
      <c r="C1044" t="s">
        <v>6</v>
      </c>
      <c r="D1044" t="s">
        <v>637</v>
      </c>
      <c r="E1044">
        <v>124</v>
      </c>
      <c r="F1044">
        <v>8226</v>
      </c>
      <c r="H1044" t="str">
        <f t="shared" si="32"/>
        <v>PN</v>
      </c>
      <c r="I1044" t="s">
        <v>149</v>
      </c>
      <c r="J1044" s="32">
        <f t="shared" si="31"/>
        <v>9</v>
      </c>
      <c r="K1044" s="32">
        <f>IF(PUMPING[[#This Row],[MONTH]]&gt;3,YEAR(PUMPING[[#This Row],[DATE]]),YEAR(PUMPING[[#This Row],[DATE]])-1)</f>
        <v>2015</v>
      </c>
      <c r="L1044" s="32" t="str">
        <f>IF(PUMPING[[#This Row],[MONTH]]&lt;4,"Q4",IF(PUMPING[[#This Row],[MONTH]]&lt;7,"Q1",IF(PUMPING[[#This Row],[MONTH]]&lt;10,"Q2",IF(PUMPING[[#This Row],[MONTH]]&lt;13,"Q3","Q4"))))</f>
        <v>Q2</v>
      </c>
      <c r="M1044" s="32" t="str">
        <f>IF(PUMPING[[#This Row],[PRODUCT]]="I/F","I/F",IF(LEFT(PUMPING[[#This Row],[BATCH]],2)="MR","MR",IF(LEFT(PUMPING[[#This Row],[BATCH]],2)="PR","PR",IF(LEFT(PUMPING[[#This Row],[BATCH]],2)="DT","DT","Others"))))</f>
        <v>MR</v>
      </c>
    </row>
    <row r="1045" spans="1:13" x14ac:dyDescent="0.25">
      <c r="A1045">
        <v>2</v>
      </c>
      <c r="B1045" s="1">
        <v>42273</v>
      </c>
      <c r="C1045" t="s">
        <v>6</v>
      </c>
      <c r="D1045" t="s">
        <v>640</v>
      </c>
      <c r="E1045">
        <v>401</v>
      </c>
      <c r="F1045">
        <v>1161</v>
      </c>
      <c r="H1045" t="str">
        <f t="shared" si="32"/>
        <v>0S</v>
      </c>
      <c r="I1045" t="s">
        <v>146</v>
      </c>
      <c r="J1045" s="32">
        <f t="shared" si="31"/>
        <v>9</v>
      </c>
      <c r="K1045" s="32">
        <f>IF(PUMPING[[#This Row],[MONTH]]&gt;3,YEAR(PUMPING[[#This Row],[DATE]]),YEAR(PUMPING[[#This Row],[DATE]])-1)</f>
        <v>2015</v>
      </c>
      <c r="L1045" s="32" t="str">
        <f>IF(PUMPING[[#This Row],[MONTH]]&lt;4,"Q4",IF(PUMPING[[#This Row],[MONTH]]&lt;7,"Q1",IF(PUMPING[[#This Row],[MONTH]]&lt;10,"Q2",IF(PUMPING[[#This Row],[MONTH]]&lt;13,"Q3","Q4"))))</f>
        <v>Q2</v>
      </c>
      <c r="M1045" s="32" t="str">
        <f>IF(PUMPING[[#This Row],[PRODUCT]]="I/F","I/F",IF(LEFT(PUMPING[[#This Row],[BATCH]],2)="MR","MR",IF(LEFT(PUMPING[[#This Row],[BATCH]],2)="PR","PR",IF(LEFT(PUMPING[[#This Row],[BATCH]],2)="DT","DT","Others"))))</f>
        <v>MR</v>
      </c>
    </row>
    <row r="1046" spans="1:13" x14ac:dyDescent="0.25">
      <c r="A1046">
        <v>1</v>
      </c>
      <c r="B1046" s="1">
        <v>42273</v>
      </c>
      <c r="C1046" t="s">
        <v>20</v>
      </c>
      <c r="D1046" t="s">
        <v>639</v>
      </c>
      <c r="E1046" t="s">
        <v>176</v>
      </c>
      <c r="F1046">
        <v>3339</v>
      </c>
      <c r="H1046" t="str">
        <f t="shared" si="32"/>
        <v>4H</v>
      </c>
      <c r="I1046" t="s">
        <v>1530</v>
      </c>
      <c r="J1046" s="32">
        <f t="shared" si="31"/>
        <v>9</v>
      </c>
      <c r="K1046" s="32">
        <f>IF(PUMPING[[#This Row],[MONTH]]&gt;3,YEAR(PUMPING[[#This Row],[DATE]]),YEAR(PUMPING[[#This Row],[DATE]])-1)</f>
        <v>2015</v>
      </c>
      <c r="L1046" s="32" t="str">
        <f>IF(PUMPING[[#This Row],[MONTH]]&lt;4,"Q4",IF(PUMPING[[#This Row],[MONTH]]&lt;7,"Q1",IF(PUMPING[[#This Row],[MONTH]]&lt;10,"Q2",IF(PUMPING[[#This Row],[MONTH]]&lt;13,"Q3","Q4"))))</f>
        <v>Q2</v>
      </c>
      <c r="M1046" s="32" t="str">
        <f>IF(PUMPING[[#This Row],[PRODUCT]]="I/F","I/F",IF(LEFT(PUMPING[[#This Row],[BATCH]],2)="MR","MR",IF(LEFT(PUMPING[[#This Row],[BATCH]],2)="PR","PR",IF(LEFT(PUMPING[[#This Row],[BATCH]],2)="DT","DT","Others"))))</f>
        <v>PR</v>
      </c>
    </row>
    <row r="1047" spans="1:13" x14ac:dyDescent="0.25">
      <c r="A1047">
        <v>2</v>
      </c>
      <c r="B1047" s="1">
        <v>42273</v>
      </c>
      <c r="C1047" t="s">
        <v>20</v>
      </c>
      <c r="D1047" t="s">
        <v>641</v>
      </c>
      <c r="E1047">
        <v>61</v>
      </c>
      <c r="F1047">
        <v>450</v>
      </c>
      <c r="H1047" t="str">
        <f t="shared" si="32"/>
        <v>4H</v>
      </c>
      <c r="I1047" t="s">
        <v>1530</v>
      </c>
      <c r="J1047" s="32">
        <f t="shared" si="31"/>
        <v>9</v>
      </c>
      <c r="K1047" s="32">
        <f>IF(PUMPING[[#This Row],[MONTH]]&gt;3,YEAR(PUMPING[[#This Row],[DATE]]),YEAR(PUMPING[[#This Row],[DATE]])-1)</f>
        <v>2015</v>
      </c>
      <c r="L1047" s="32" t="str">
        <f>IF(PUMPING[[#This Row],[MONTH]]&lt;4,"Q4",IF(PUMPING[[#This Row],[MONTH]]&lt;7,"Q1",IF(PUMPING[[#This Row],[MONTH]]&lt;10,"Q2",IF(PUMPING[[#This Row],[MONTH]]&lt;13,"Q3","Q4"))))</f>
        <v>Q2</v>
      </c>
      <c r="M1047" s="32" t="str">
        <f>IF(PUMPING[[#This Row],[PRODUCT]]="I/F","I/F",IF(LEFT(PUMPING[[#This Row],[BATCH]],2)="MR","MR",IF(LEFT(PUMPING[[#This Row],[BATCH]],2)="PR","PR",IF(LEFT(PUMPING[[#This Row],[BATCH]],2)="DT","DT","Others"))))</f>
        <v>PR</v>
      </c>
    </row>
    <row r="1048" spans="1:13" x14ac:dyDescent="0.25">
      <c r="A1048">
        <v>3</v>
      </c>
      <c r="B1048" s="1">
        <v>42273</v>
      </c>
      <c r="C1048" t="s">
        <v>20</v>
      </c>
      <c r="D1048" t="s">
        <v>642</v>
      </c>
      <c r="E1048">
        <v>61</v>
      </c>
      <c r="F1048">
        <v>8916</v>
      </c>
      <c r="H1048" t="str">
        <f t="shared" si="32"/>
        <v>4H</v>
      </c>
      <c r="I1048" t="s">
        <v>1530</v>
      </c>
      <c r="J1048" s="32">
        <f t="shared" si="31"/>
        <v>9</v>
      </c>
      <c r="K1048" s="32">
        <f>IF(PUMPING[[#This Row],[MONTH]]&gt;3,YEAR(PUMPING[[#This Row],[DATE]]),YEAR(PUMPING[[#This Row],[DATE]])-1)</f>
        <v>2015</v>
      </c>
      <c r="L1048" s="32" t="str">
        <f>IF(PUMPING[[#This Row],[MONTH]]&lt;4,"Q4",IF(PUMPING[[#This Row],[MONTH]]&lt;7,"Q1",IF(PUMPING[[#This Row],[MONTH]]&lt;10,"Q2",IF(PUMPING[[#This Row],[MONTH]]&lt;13,"Q3","Q4"))))</f>
        <v>Q2</v>
      </c>
      <c r="M1048" s="32" t="str">
        <f>IF(PUMPING[[#This Row],[PRODUCT]]="I/F","I/F",IF(LEFT(PUMPING[[#This Row],[BATCH]],2)="MR","MR",IF(LEFT(PUMPING[[#This Row],[BATCH]],2)="PR","PR",IF(LEFT(PUMPING[[#This Row],[BATCH]],2)="DT","DT","Others"))))</f>
        <v>PR</v>
      </c>
    </row>
    <row r="1049" spans="1:13" x14ac:dyDescent="0.25">
      <c r="A1049">
        <v>1</v>
      </c>
      <c r="B1049" s="1">
        <v>42273</v>
      </c>
      <c r="C1049" t="s">
        <v>8</v>
      </c>
      <c r="D1049" t="s">
        <v>631</v>
      </c>
      <c r="E1049" t="s">
        <v>10</v>
      </c>
      <c r="F1049">
        <v>1985</v>
      </c>
      <c r="H1049" t="str">
        <f t="shared" si="32"/>
        <v>PN</v>
      </c>
      <c r="I1049" t="s">
        <v>149</v>
      </c>
      <c r="J1049" s="32">
        <f t="shared" si="31"/>
        <v>9</v>
      </c>
      <c r="K1049" s="32">
        <f>IF(PUMPING[[#This Row],[MONTH]]&gt;3,YEAR(PUMPING[[#This Row],[DATE]]),YEAR(PUMPING[[#This Row],[DATE]])-1)</f>
        <v>2015</v>
      </c>
      <c r="L1049" s="32" t="str">
        <f>IF(PUMPING[[#This Row],[MONTH]]&lt;4,"Q4",IF(PUMPING[[#This Row],[MONTH]]&lt;7,"Q1",IF(PUMPING[[#This Row],[MONTH]]&lt;10,"Q2",IF(PUMPING[[#This Row],[MONTH]]&lt;13,"Q3","Q4"))))</f>
        <v>Q2</v>
      </c>
      <c r="M1049" s="32" t="str">
        <f>IF(PUMPING[[#This Row],[PRODUCT]]="I/F","I/F",IF(LEFT(PUMPING[[#This Row],[BATCH]],2)="MR","MR",IF(LEFT(PUMPING[[#This Row],[BATCH]],2)="PR","PR",IF(LEFT(PUMPING[[#This Row],[BATCH]],2)="DT","DT","Others"))))</f>
        <v>MR</v>
      </c>
    </row>
    <row r="1050" spans="1:13" x14ac:dyDescent="0.25">
      <c r="A1050">
        <v>1</v>
      </c>
      <c r="B1050" s="1">
        <v>42274</v>
      </c>
      <c r="C1050" t="s">
        <v>6</v>
      </c>
      <c r="D1050" t="s">
        <v>640</v>
      </c>
      <c r="E1050">
        <v>401</v>
      </c>
      <c r="F1050">
        <v>804</v>
      </c>
      <c r="H1050" t="str">
        <f t="shared" si="32"/>
        <v>0S</v>
      </c>
      <c r="I1050" t="s">
        <v>146</v>
      </c>
      <c r="J1050" s="32">
        <f t="shared" si="31"/>
        <v>9</v>
      </c>
      <c r="K1050" s="32">
        <f>IF(PUMPING[[#This Row],[MONTH]]&gt;3,YEAR(PUMPING[[#This Row],[DATE]]),YEAR(PUMPING[[#This Row],[DATE]])-1)</f>
        <v>2015</v>
      </c>
      <c r="L1050" s="32" t="str">
        <f>IF(PUMPING[[#This Row],[MONTH]]&lt;4,"Q4",IF(PUMPING[[#This Row],[MONTH]]&lt;7,"Q1",IF(PUMPING[[#This Row],[MONTH]]&lt;10,"Q2",IF(PUMPING[[#This Row],[MONTH]]&lt;13,"Q3","Q4"))))</f>
        <v>Q2</v>
      </c>
      <c r="M1050" s="32" t="str">
        <f>IF(PUMPING[[#This Row],[PRODUCT]]="I/F","I/F",IF(LEFT(PUMPING[[#This Row],[BATCH]],2)="MR","MR",IF(LEFT(PUMPING[[#This Row],[BATCH]],2)="PR","PR",IF(LEFT(PUMPING[[#This Row],[BATCH]],2)="DT","DT","Others"))))</f>
        <v>MR</v>
      </c>
    </row>
    <row r="1051" spans="1:13" x14ac:dyDescent="0.25">
      <c r="A1051">
        <v>2</v>
      </c>
      <c r="B1051" s="1">
        <v>42274</v>
      </c>
      <c r="C1051" t="s">
        <v>6</v>
      </c>
      <c r="D1051" t="s">
        <v>643</v>
      </c>
      <c r="E1051">
        <v>402</v>
      </c>
      <c r="F1051">
        <v>841</v>
      </c>
      <c r="H1051" t="str">
        <f t="shared" si="32"/>
        <v>0S</v>
      </c>
      <c r="I1051" t="s">
        <v>146</v>
      </c>
      <c r="J1051" s="32">
        <f t="shared" si="31"/>
        <v>9</v>
      </c>
      <c r="K1051" s="32">
        <f>IF(PUMPING[[#This Row],[MONTH]]&gt;3,YEAR(PUMPING[[#This Row],[DATE]]),YEAR(PUMPING[[#This Row],[DATE]])-1)</f>
        <v>2015</v>
      </c>
      <c r="L1051" s="32" t="str">
        <f>IF(PUMPING[[#This Row],[MONTH]]&lt;4,"Q4",IF(PUMPING[[#This Row],[MONTH]]&lt;7,"Q1",IF(PUMPING[[#This Row],[MONTH]]&lt;10,"Q2",IF(PUMPING[[#This Row],[MONTH]]&lt;13,"Q3","Q4"))))</f>
        <v>Q2</v>
      </c>
      <c r="M1051" s="32" t="str">
        <f>IF(PUMPING[[#This Row],[PRODUCT]]="I/F","I/F",IF(LEFT(PUMPING[[#This Row],[BATCH]],2)="MR","MR",IF(LEFT(PUMPING[[#This Row],[BATCH]],2)="PR","PR",IF(LEFT(PUMPING[[#This Row],[BATCH]],2)="DT","DT","Others"))))</f>
        <v>MR</v>
      </c>
    </row>
    <row r="1052" spans="1:13" x14ac:dyDescent="0.25">
      <c r="A1052">
        <v>3</v>
      </c>
      <c r="B1052" s="1">
        <v>42274</v>
      </c>
      <c r="C1052" t="s">
        <v>6</v>
      </c>
      <c r="D1052" t="s">
        <v>644</v>
      </c>
      <c r="E1052">
        <v>302</v>
      </c>
      <c r="F1052">
        <v>4107</v>
      </c>
      <c r="H1052" t="str">
        <f t="shared" si="32"/>
        <v>A3</v>
      </c>
      <c r="I1052" t="s">
        <v>143</v>
      </c>
      <c r="J1052" s="32">
        <f t="shared" si="31"/>
        <v>9</v>
      </c>
      <c r="K1052" s="32">
        <f>IF(PUMPING[[#This Row],[MONTH]]&gt;3,YEAR(PUMPING[[#This Row],[DATE]]),YEAR(PUMPING[[#This Row],[DATE]])-1)</f>
        <v>2015</v>
      </c>
      <c r="L1052" s="32" t="str">
        <f>IF(PUMPING[[#This Row],[MONTH]]&lt;4,"Q4",IF(PUMPING[[#This Row],[MONTH]]&lt;7,"Q1",IF(PUMPING[[#This Row],[MONTH]]&lt;10,"Q2",IF(PUMPING[[#This Row],[MONTH]]&lt;13,"Q3","Q4"))))</f>
        <v>Q2</v>
      </c>
      <c r="M1052" s="32" t="str">
        <f>IF(PUMPING[[#This Row],[PRODUCT]]="I/F","I/F",IF(LEFT(PUMPING[[#This Row],[BATCH]],2)="MR","MR",IF(LEFT(PUMPING[[#This Row],[BATCH]],2)="PR","PR",IF(LEFT(PUMPING[[#This Row],[BATCH]],2)="DT","DT","Others"))))</f>
        <v>MR</v>
      </c>
    </row>
    <row r="1053" spans="1:13" x14ac:dyDescent="0.25">
      <c r="A1053">
        <v>4</v>
      </c>
      <c r="B1053" s="1">
        <v>42274</v>
      </c>
      <c r="C1053" t="s">
        <v>6</v>
      </c>
      <c r="D1053" t="s">
        <v>645</v>
      </c>
      <c r="E1053">
        <v>301</v>
      </c>
      <c r="F1053">
        <v>1438</v>
      </c>
      <c r="H1053" t="str">
        <f t="shared" si="32"/>
        <v>A3</v>
      </c>
      <c r="I1053" t="s">
        <v>143</v>
      </c>
      <c r="J1053" s="32">
        <f t="shared" si="31"/>
        <v>9</v>
      </c>
      <c r="K1053" s="32">
        <f>IF(PUMPING[[#This Row],[MONTH]]&gt;3,YEAR(PUMPING[[#This Row],[DATE]]),YEAR(PUMPING[[#This Row],[DATE]])-1)</f>
        <v>2015</v>
      </c>
      <c r="L1053" s="32" t="str">
        <f>IF(PUMPING[[#This Row],[MONTH]]&lt;4,"Q4",IF(PUMPING[[#This Row],[MONTH]]&lt;7,"Q1",IF(PUMPING[[#This Row],[MONTH]]&lt;10,"Q2",IF(PUMPING[[#This Row],[MONTH]]&lt;13,"Q3","Q4"))))</f>
        <v>Q2</v>
      </c>
      <c r="M1053" s="32" t="str">
        <f>IF(PUMPING[[#This Row],[PRODUCT]]="I/F","I/F",IF(LEFT(PUMPING[[#This Row],[BATCH]],2)="MR","MR",IF(LEFT(PUMPING[[#This Row],[BATCH]],2)="PR","PR",IF(LEFT(PUMPING[[#This Row],[BATCH]],2)="DT","DT","Others"))))</f>
        <v>MR</v>
      </c>
    </row>
    <row r="1054" spans="1:13" x14ac:dyDescent="0.25">
      <c r="A1054">
        <v>1</v>
      </c>
      <c r="B1054" s="1">
        <v>42274</v>
      </c>
      <c r="C1054" t="s">
        <v>20</v>
      </c>
      <c r="D1054" t="s">
        <v>626</v>
      </c>
      <c r="E1054">
        <v>54</v>
      </c>
      <c r="F1054">
        <v>307</v>
      </c>
      <c r="H1054" t="str">
        <f t="shared" si="32"/>
        <v>PC</v>
      </c>
      <c r="I1054" t="s">
        <v>146</v>
      </c>
      <c r="J1054" s="32">
        <f t="shared" si="31"/>
        <v>9</v>
      </c>
      <c r="K1054" s="32">
        <f>IF(PUMPING[[#This Row],[MONTH]]&gt;3,YEAR(PUMPING[[#This Row],[DATE]]),YEAR(PUMPING[[#This Row],[DATE]])-1)</f>
        <v>2015</v>
      </c>
      <c r="L1054" s="32" t="str">
        <f>IF(PUMPING[[#This Row],[MONTH]]&lt;4,"Q4",IF(PUMPING[[#This Row],[MONTH]]&lt;7,"Q1",IF(PUMPING[[#This Row],[MONTH]]&lt;10,"Q2",IF(PUMPING[[#This Row],[MONTH]]&lt;13,"Q3","Q4"))))</f>
        <v>Q2</v>
      </c>
      <c r="M1054" s="32" t="str">
        <f>IF(PUMPING[[#This Row],[PRODUCT]]="I/F","I/F",IF(LEFT(PUMPING[[#This Row],[BATCH]],2)="MR","MR",IF(LEFT(PUMPING[[#This Row],[BATCH]],2)="PR","PR",IF(LEFT(PUMPING[[#This Row],[BATCH]],2)="DT","DT","Others"))))</f>
        <v>PR</v>
      </c>
    </row>
    <row r="1055" spans="1:13" x14ac:dyDescent="0.25">
      <c r="A1055">
        <v>2</v>
      </c>
      <c r="B1055" s="1">
        <v>42274</v>
      </c>
      <c r="C1055" t="s">
        <v>20</v>
      </c>
      <c r="D1055" t="s">
        <v>646</v>
      </c>
      <c r="E1055">
        <v>51</v>
      </c>
      <c r="F1055">
        <v>450</v>
      </c>
      <c r="H1055" t="str">
        <f t="shared" si="32"/>
        <v>NS</v>
      </c>
      <c r="I1055" t="s">
        <v>146</v>
      </c>
      <c r="J1055" s="32">
        <f t="shared" si="31"/>
        <v>9</v>
      </c>
      <c r="K1055" s="32">
        <f>IF(PUMPING[[#This Row],[MONTH]]&gt;3,YEAR(PUMPING[[#This Row],[DATE]]),YEAR(PUMPING[[#This Row],[DATE]])-1)</f>
        <v>2015</v>
      </c>
      <c r="L1055" s="32" t="str">
        <f>IF(PUMPING[[#This Row],[MONTH]]&lt;4,"Q4",IF(PUMPING[[#This Row],[MONTH]]&lt;7,"Q1",IF(PUMPING[[#This Row],[MONTH]]&lt;10,"Q2",IF(PUMPING[[#This Row],[MONTH]]&lt;13,"Q3","Q4"))))</f>
        <v>Q2</v>
      </c>
      <c r="M1055" s="32" t="str">
        <f>IF(PUMPING[[#This Row],[PRODUCT]]="I/F","I/F",IF(LEFT(PUMPING[[#This Row],[BATCH]],2)="MR","MR",IF(LEFT(PUMPING[[#This Row],[BATCH]],2)="PR","PR",IF(LEFT(PUMPING[[#This Row],[BATCH]],2)="DT","DT","Others"))))</f>
        <v>PR</v>
      </c>
    </row>
    <row r="1056" spans="1:13" x14ac:dyDescent="0.25">
      <c r="A1056">
        <v>3</v>
      </c>
      <c r="B1056" s="1">
        <v>42274</v>
      </c>
      <c r="C1056" t="s">
        <v>20</v>
      </c>
      <c r="D1056" t="s">
        <v>647</v>
      </c>
      <c r="E1056">
        <v>51</v>
      </c>
      <c r="F1056">
        <v>481</v>
      </c>
      <c r="H1056" t="str">
        <f t="shared" si="32"/>
        <v>NS</v>
      </c>
      <c r="I1056" t="s">
        <v>146</v>
      </c>
      <c r="J1056" s="32">
        <f t="shared" si="31"/>
        <v>9</v>
      </c>
      <c r="K1056" s="32">
        <f>IF(PUMPING[[#This Row],[MONTH]]&gt;3,YEAR(PUMPING[[#This Row],[DATE]]),YEAR(PUMPING[[#This Row],[DATE]])-1)</f>
        <v>2015</v>
      </c>
      <c r="L1056" s="32" t="str">
        <f>IF(PUMPING[[#This Row],[MONTH]]&lt;4,"Q4",IF(PUMPING[[#This Row],[MONTH]]&lt;7,"Q1",IF(PUMPING[[#This Row],[MONTH]]&lt;10,"Q2",IF(PUMPING[[#This Row],[MONTH]]&lt;13,"Q3","Q4"))))</f>
        <v>Q2</v>
      </c>
      <c r="M1056" s="32" t="str">
        <f>IF(PUMPING[[#This Row],[PRODUCT]]="I/F","I/F",IF(LEFT(PUMPING[[#This Row],[BATCH]],2)="MR","MR",IF(LEFT(PUMPING[[#This Row],[BATCH]],2)="PR","PR",IF(LEFT(PUMPING[[#This Row],[BATCH]],2)="DT","DT","Others"))))</f>
        <v>PR</v>
      </c>
    </row>
    <row r="1057" spans="1:13" x14ac:dyDescent="0.25">
      <c r="A1057">
        <v>4</v>
      </c>
      <c r="B1057" s="1">
        <v>42274</v>
      </c>
      <c r="C1057" t="s">
        <v>20</v>
      </c>
      <c r="D1057" t="s">
        <v>648</v>
      </c>
      <c r="E1057">
        <v>32</v>
      </c>
      <c r="F1057">
        <v>450</v>
      </c>
      <c r="H1057" t="str">
        <f t="shared" si="32"/>
        <v>0S</v>
      </c>
      <c r="I1057" t="s">
        <v>146</v>
      </c>
      <c r="J1057" s="32">
        <f t="shared" si="31"/>
        <v>9</v>
      </c>
      <c r="K1057" s="32">
        <f>IF(PUMPING[[#This Row],[MONTH]]&gt;3,YEAR(PUMPING[[#This Row],[DATE]]),YEAR(PUMPING[[#This Row],[DATE]])-1)</f>
        <v>2015</v>
      </c>
      <c r="L1057" s="32" t="str">
        <f>IF(PUMPING[[#This Row],[MONTH]]&lt;4,"Q4",IF(PUMPING[[#This Row],[MONTH]]&lt;7,"Q1",IF(PUMPING[[#This Row],[MONTH]]&lt;10,"Q2",IF(PUMPING[[#This Row],[MONTH]]&lt;13,"Q3","Q4"))))</f>
        <v>Q2</v>
      </c>
      <c r="M1057" s="32" t="str">
        <f>IF(PUMPING[[#This Row],[PRODUCT]]="I/F","I/F",IF(LEFT(PUMPING[[#This Row],[BATCH]],2)="MR","MR",IF(LEFT(PUMPING[[#This Row],[BATCH]],2)="PR","PR",IF(LEFT(PUMPING[[#This Row],[BATCH]],2)="DT","DT","Others"))))</f>
        <v>PR</v>
      </c>
    </row>
    <row r="1058" spans="1:13" x14ac:dyDescent="0.25">
      <c r="A1058">
        <v>5</v>
      </c>
      <c r="B1058" s="1">
        <v>42274</v>
      </c>
      <c r="C1058" t="s">
        <v>20</v>
      </c>
      <c r="D1058" t="s">
        <v>649</v>
      </c>
      <c r="E1058">
        <v>32</v>
      </c>
      <c r="F1058">
        <v>550</v>
      </c>
      <c r="H1058" t="str">
        <f t="shared" si="32"/>
        <v>0S</v>
      </c>
      <c r="I1058" t="s">
        <v>146</v>
      </c>
      <c r="J1058" s="32">
        <f t="shared" si="31"/>
        <v>9</v>
      </c>
      <c r="K1058" s="32">
        <f>IF(PUMPING[[#This Row],[MONTH]]&gt;3,YEAR(PUMPING[[#This Row],[DATE]]),YEAR(PUMPING[[#This Row],[DATE]])-1)</f>
        <v>2015</v>
      </c>
      <c r="L1058" s="32" t="str">
        <f>IF(PUMPING[[#This Row],[MONTH]]&lt;4,"Q4",IF(PUMPING[[#This Row],[MONTH]]&lt;7,"Q1",IF(PUMPING[[#This Row],[MONTH]]&lt;10,"Q2",IF(PUMPING[[#This Row],[MONTH]]&lt;13,"Q3","Q4"))))</f>
        <v>Q2</v>
      </c>
      <c r="M1058" s="32" t="str">
        <f>IF(PUMPING[[#This Row],[PRODUCT]]="I/F","I/F",IF(LEFT(PUMPING[[#This Row],[BATCH]],2)="MR","MR",IF(LEFT(PUMPING[[#This Row],[BATCH]],2)="PR","PR",IF(LEFT(PUMPING[[#This Row],[BATCH]],2)="DT","DT","Others"))))</f>
        <v>PR</v>
      </c>
    </row>
    <row r="1059" spans="1:13" x14ac:dyDescent="0.25">
      <c r="A1059">
        <v>6</v>
      </c>
      <c r="B1059" s="1">
        <v>42274</v>
      </c>
      <c r="C1059" t="s">
        <v>20</v>
      </c>
      <c r="D1059" t="s">
        <v>650</v>
      </c>
      <c r="E1059">
        <v>32</v>
      </c>
      <c r="F1059">
        <v>5980</v>
      </c>
      <c r="H1059" t="str">
        <f t="shared" si="32"/>
        <v>A4</v>
      </c>
      <c r="I1059" t="s">
        <v>143</v>
      </c>
      <c r="J1059" s="32">
        <f t="shared" si="31"/>
        <v>9</v>
      </c>
      <c r="K1059" s="32">
        <f>IF(PUMPING[[#This Row],[MONTH]]&gt;3,YEAR(PUMPING[[#This Row],[DATE]]),YEAR(PUMPING[[#This Row],[DATE]])-1)</f>
        <v>2015</v>
      </c>
      <c r="L1059" s="32" t="str">
        <f>IF(PUMPING[[#This Row],[MONTH]]&lt;4,"Q4",IF(PUMPING[[#This Row],[MONTH]]&lt;7,"Q1",IF(PUMPING[[#This Row],[MONTH]]&lt;10,"Q2",IF(PUMPING[[#This Row],[MONTH]]&lt;13,"Q3","Q4"))))</f>
        <v>Q2</v>
      </c>
      <c r="M1059" s="32" t="str">
        <f>IF(PUMPING[[#This Row],[PRODUCT]]="I/F","I/F",IF(LEFT(PUMPING[[#This Row],[BATCH]],2)="MR","MR",IF(LEFT(PUMPING[[#This Row],[BATCH]],2)="PR","PR",IF(LEFT(PUMPING[[#This Row],[BATCH]],2)="DT","DT","Others"))))</f>
        <v>PR</v>
      </c>
    </row>
    <row r="1060" spans="1:13" x14ac:dyDescent="0.25">
      <c r="A1060">
        <v>1</v>
      </c>
      <c r="B1060" s="1">
        <v>42274</v>
      </c>
      <c r="C1060" t="s">
        <v>8</v>
      </c>
      <c r="D1060" t="s">
        <v>631</v>
      </c>
      <c r="E1060" t="s">
        <v>10</v>
      </c>
      <c r="F1060">
        <v>2762</v>
      </c>
      <c r="H1060" t="str">
        <f t="shared" si="32"/>
        <v>PN</v>
      </c>
      <c r="I1060" t="s">
        <v>149</v>
      </c>
      <c r="J1060" s="32">
        <f t="shared" si="31"/>
        <v>9</v>
      </c>
      <c r="K1060" s="32">
        <f>IF(PUMPING[[#This Row],[MONTH]]&gt;3,YEAR(PUMPING[[#This Row],[DATE]]),YEAR(PUMPING[[#This Row],[DATE]])-1)</f>
        <v>2015</v>
      </c>
      <c r="L1060" s="32" t="str">
        <f>IF(PUMPING[[#This Row],[MONTH]]&lt;4,"Q4",IF(PUMPING[[#This Row],[MONTH]]&lt;7,"Q1",IF(PUMPING[[#This Row],[MONTH]]&lt;10,"Q2",IF(PUMPING[[#This Row],[MONTH]]&lt;13,"Q3","Q4"))))</f>
        <v>Q2</v>
      </c>
      <c r="M1060" s="32" t="str">
        <f>IF(PUMPING[[#This Row],[PRODUCT]]="I/F","I/F",IF(LEFT(PUMPING[[#This Row],[BATCH]],2)="MR","MR",IF(LEFT(PUMPING[[#This Row],[BATCH]],2)="PR","PR",IF(LEFT(PUMPING[[#This Row],[BATCH]],2)="DT","DT","Others"))))</f>
        <v>MR</v>
      </c>
    </row>
    <row r="1061" spans="1:13" x14ac:dyDescent="0.25">
      <c r="A1061">
        <v>2</v>
      </c>
      <c r="B1061" s="1">
        <v>42274</v>
      </c>
      <c r="C1061" t="s">
        <v>8</v>
      </c>
      <c r="D1061" t="s">
        <v>651</v>
      </c>
      <c r="E1061" t="s">
        <v>10</v>
      </c>
      <c r="F1061">
        <v>3799</v>
      </c>
      <c r="H1061" t="str">
        <f t="shared" si="32"/>
        <v>PX</v>
      </c>
      <c r="I1061" t="s">
        <v>171</v>
      </c>
      <c r="J1061" s="32">
        <f t="shared" si="31"/>
        <v>9</v>
      </c>
      <c r="K1061" s="32">
        <f>IF(PUMPING[[#This Row],[MONTH]]&gt;3,YEAR(PUMPING[[#This Row],[DATE]]),YEAR(PUMPING[[#This Row],[DATE]])-1)</f>
        <v>2015</v>
      </c>
      <c r="L1061" s="32" t="str">
        <f>IF(PUMPING[[#This Row],[MONTH]]&lt;4,"Q4",IF(PUMPING[[#This Row],[MONTH]]&lt;7,"Q1",IF(PUMPING[[#This Row],[MONTH]]&lt;10,"Q2",IF(PUMPING[[#This Row],[MONTH]]&lt;13,"Q3","Q4"))))</f>
        <v>Q2</v>
      </c>
      <c r="M1061" s="32" t="str">
        <f>IF(PUMPING[[#This Row],[PRODUCT]]="I/F","I/F",IF(LEFT(PUMPING[[#This Row],[BATCH]],2)="MR","MR",IF(LEFT(PUMPING[[#This Row],[BATCH]],2)="PR","PR",IF(LEFT(PUMPING[[#This Row],[BATCH]],2)="DT","DT","Others"))))</f>
        <v>MR</v>
      </c>
    </row>
    <row r="1062" spans="1:13" x14ac:dyDescent="0.25">
      <c r="A1062">
        <v>1</v>
      </c>
      <c r="B1062" s="1">
        <v>42274</v>
      </c>
      <c r="C1062" t="s">
        <v>63</v>
      </c>
      <c r="D1062" t="s">
        <v>642</v>
      </c>
      <c r="E1062" t="s">
        <v>10</v>
      </c>
      <c r="F1062">
        <v>2217</v>
      </c>
      <c r="H1062" t="str">
        <f t="shared" si="32"/>
        <v>4H</v>
      </c>
      <c r="I1062" t="s">
        <v>1530</v>
      </c>
      <c r="J1062" s="32">
        <f t="shared" si="31"/>
        <v>9</v>
      </c>
      <c r="K1062" s="32">
        <f>IF(PUMPING[[#This Row],[MONTH]]&gt;3,YEAR(PUMPING[[#This Row],[DATE]]),YEAR(PUMPING[[#This Row],[DATE]])-1)</f>
        <v>2015</v>
      </c>
      <c r="L1062" s="32" t="str">
        <f>IF(PUMPING[[#This Row],[MONTH]]&lt;4,"Q4",IF(PUMPING[[#This Row],[MONTH]]&lt;7,"Q1",IF(PUMPING[[#This Row],[MONTH]]&lt;10,"Q2",IF(PUMPING[[#This Row],[MONTH]]&lt;13,"Q3","Q4"))))</f>
        <v>Q2</v>
      </c>
      <c r="M1062" s="32" t="str">
        <f>IF(PUMPING[[#This Row],[PRODUCT]]="I/F","I/F",IF(LEFT(PUMPING[[#This Row],[BATCH]],2)="MR","MR",IF(LEFT(PUMPING[[#This Row],[BATCH]],2)="PR","PR",IF(LEFT(PUMPING[[#This Row],[BATCH]],2)="DT","DT","Others"))))</f>
        <v>PR</v>
      </c>
    </row>
    <row r="1063" spans="1:13" x14ac:dyDescent="0.25">
      <c r="A1063">
        <v>1</v>
      </c>
      <c r="B1063" s="1">
        <v>42275</v>
      </c>
      <c r="C1063" t="s">
        <v>6</v>
      </c>
      <c r="D1063" t="s">
        <v>645</v>
      </c>
      <c r="E1063">
        <v>301</v>
      </c>
      <c r="F1063">
        <v>3349</v>
      </c>
      <c r="H1063" t="str">
        <f t="shared" si="32"/>
        <v>A3</v>
      </c>
      <c r="I1063" t="s">
        <v>143</v>
      </c>
      <c r="J1063" s="32">
        <f t="shared" si="31"/>
        <v>9</v>
      </c>
      <c r="K1063" s="32">
        <f>IF(PUMPING[[#This Row],[MONTH]]&gt;3,YEAR(PUMPING[[#This Row],[DATE]]),YEAR(PUMPING[[#This Row],[DATE]])-1)</f>
        <v>2015</v>
      </c>
      <c r="L1063" s="32" t="str">
        <f>IF(PUMPING[[#This Row],[MONTH]]&lt;4,"Q4",IF(PUMPING[[#This Row],[MONTH]]&lt;7,"Q1",IF(PUMPING[[#This Row],[MONTH]]&lt;10,"Q2",IF(PUMPING[[#This Row],[MONTH]]&lt;13,"Q3","Q4"))))</f>
        <v>Q2</v>
      </c>
      <c r="M1063" s="32" t="str">
        <f>IF(PUMPING[[#This Row],[PRODUCT]]="I/F","I/F",IF(LEFT(PUMPING[[#This Row],[BATCH]],2)="MR","MR",IF(LEFT(PUMPING[[#This Row],[BATCH]],2)="PR","PR",IF(LEFT(PUMPING[[#This Row],[BATCH]],2)="DT","DT","Others"))))</f>
        <v>MR</v>
      </c>
    </row>
    <row r="1064" spans="1:13" x14ac:dyDescent="0.25">
      <c r="A1064">
        <v>2</v>
      </c>
      <c r="B1064" s="1">
        <v>42275</v>
      </c>
      <c r="C1064" t="s">
        <v>6</v>
      </c>
      <c r="D1064" t="s">
        <v>652</v>
      </c>
      <c r="E1064">
        <v>405</v>
      </c>
      <c r="F1064">
        <v>2926</v>
      </c>
      <c r="H1064" t="str">
        <f t="shared" si="32"/>
        <v>A3</v>
      </c>
      <c r="I1064" t="s">
        <v>143</v>
      </c>
      <c r="J1064" s="32">
        <f t="shared" si="31"/>
        <v>9</v>
      </c>
      <c r="K1064" s="32">
        <f>IF(PUMPING[[#This Row],[MONTH]]&gt;3,YEAR(PUMPING[[#This Row],[DATE]]),YEAR(PUMPING[[#This Row],[DATE]])-1)</f>
        <v>2015</v>
      </c>
      <c r="L1064" s="32" t="str">
        <f>IF(PUMPING[[#This Row],[MONTH]]&lt;4,"Q4",IF(PUMPING[[#This Row],[MONTH]]&lt;7,"Q1",IF(PUMPING[[#This Row],[MONTH]]&lt;10,"Q2",IF(PUMPING[[#This Row],[MONTH]]&lt;13,"Q3","Q4"))))</f>
        <v>Q2</v>
      </c>
      <c r="M1064" s="32" t="str">
        <f>IF(PUMPING[[#This Row],[PRODUCT]]="I/F","I/F",IF(LEFT(PUMPING[[#This Row],[BATCH]],2)="MR","MR",IF(LEFT(PUMPING[[#This Row],[BATCH]],2)="PR","PR",IF(LEFT(PUMPING[[#This Row],[BATCH]],2)="DT","DT","Others"))))</f>
        <v>MR</v>
      </c>
    </row>
    <row r="1065" spans="1:13" x14ac:dyDescent="0.25">
      <c r="A1065">
        <v>1</v>
      </c>
      <c r="B1065" s="1">
        <v>42275</v>
      </c>
      <c r="C1065" t="s">
        <v>20</v>
      </c>
      <c r="D1065" t="s">
        <v>650</v>
      </c>
      <c r="E1065">
        <v>33</v>
      </c>
      <c r="F1065">
        <v>1399</v>
      </c>
      <c r="H1065" t="str">
        <f t="shared" si="32"/>
        <v>A4</v>
      </c>
      <c r="I1065" t="s">
        <v>143</v>
      </c>
      <c r="J1065" s="32">
        <f t="shared" si="31"/>
        <v>9</v>
      </c>
      <c r="K1065" s="32">
        <f>IF(PUMPING[[#This Row],[MONTH]]&gt;3,YEAR(PUMPING[[#This Row],[DATE]]),YEAR(PUMPING[[#This Row],[DATE]])-1)</f>
        <v>2015</v>
      </c>
      <c r="L1065" s="32" t="str">
        <f>IF(PUMPING[[#This Row],[MONTH]]&lt;4,"Q4",IF(PUMPING[[#This Row],[MONTH]]&lt;7,"Q1",IF(PUMPING[[#This Row],[MONTH]]&lt;10,"Q2",IF(PUMPING[[#This Row],[MONTH]]&lt;13,"Q3","Q4"))))</f>
        <v>Q2</v>
      </c>
      <c r="M1065" s="32" t="str">
        <f>IF(PUMPING[[#This Row],[PRODUCT]]="I/F","I/F",IF(LEFT(PUMPING[[#This Row],[BATCH]],2)="MR","MR",IF(LEFT(PUMPING[[#This Row],[BATCH]],2)="PR","PR",IF(LEFT(PUMPING[[#This Row],[BATCH]],2)="DT","DT","Others"))))</f>
        <v>PR</v>
      </c>
    </row>
    <row r="1066" spans="1:13" x14ac:dyDescent="0.25">
      <c r="A1066">
        <v>2</v>
      </c>
      <c r="B1066" s="1">
        <v>42275</v>
      </c>
      <c r="C1066" t="s">
        <v>20</v>
      </c>
      <c r="D1066" t="s">
        <v>653</v>
      </c>
      <c r="E1066">
        <v>34</v>
      </c>
      <c r="F1066">
        <v>450</v>
      </c>
      <c r="H1066" t="str">
        <f t="shared" si="32"/>
        <v>A4</v>
      </c>
      <c r="I1066" t="s">
        <v>143</v>
      </c>
      <c r="J1066" s="32">
        <f t="shared" si="31"/>
        <v>9</v>
      </c>
      <c r="K1066" s="32">
        <f>IF(PUMPING[[#This Row],[MONTH]]&gt;3,YEAR(PUMPING[[#This Row],[DATE]]),YEAR(PUMPING[[#This Row],[DATE]])-1)</f>
        <v>2015</v>
      </c>
      <c r="L1066" s="32" t="str">
        <f>IF(PUMPING[[#This Row],[MONTH]]&lt;4,"Q4",IF(PUMPING[[#This Row],[MONTH]]&lt;7,"Q1",IF(PUMPING[[#This Row],[MONTH]]&lt;10,"Q2",IF(PUMPING[[#This Row],[MONTH]]&lt;13,"Q3","Q4"))))</f>
        <v>Q2</v>
      </c>
      <c r="M1066" s="32" t="str">
        <f>IF(PUMPING[[#This Row],[PRODUCT]]="I/F","I/F",IF(LEFT(PUMPING[[#This Row],[BATCH]],2)="MR","MR",IF(LEFT(PUMPING[[#This Row],[BATCH]],2)="PR","PR",IF(LEFT(PUMPING[[#This Row],[BATCH]],2)="DT","DT","Others"))))</f>
        <v>PR</v>
      </c>
    </row>
    <row r="1067" spans="1:13" x14ac:dyDescent="0.25">
      <c r="A1067">
        <v>3</v>
      </c>
      <c r="B1067" s="1">
        <v>42275</v>
      </c>
      <c r="C1067" t="s">
        <v>20</v>
      </c>
      <c r="D1067" t="s">
        <v>654</v>
      </c>
      <c r="E1067">
        <v>34</v>
      </c>
      <c r="F1067">
        <v>3721</v>
      </c>
      <c r="H1067" t="str">
        <f t="shared" si="32"/>
        <v>A4</v>
      </c>
      <c r="I1067" t="s">
        <v>143</v>
      </c>
      <c r="J1067" s="32">
        <f t="shared" si="31"/>
        <v>9</v>
      </c>
      <c r="K1067" s="32">
        <f>IF(PUMPING[[#This Row],[MONTH]]&gt;3,YEAR(PUMPING[[#This Row],[DATE]]),YEAR(PUMPING[[#This Row],[DATE]])-1)</f>
        <v>2015</v>
      </c>
      <c r="L1067" s="32" t="str">
        <f>IF(PUMPING[[#This Row],[MONTH]]&lt;4,"Q4",IF(PUMPING[[#This Row],[MONTH]]&lt;7,"Q1",IF(PUMPING[[#This Row],[MONTH]]&lt;10,"Q2",IF(PUMPING[[#This Row],[MONTH]]&lt;13,"Q3","Q4"))))</f>
        <v>Q2</v>
      </c>
      <c r="M1067" s="32" t="str">
        <f>IF(PUMPING[[#This Row],[PRODUCT]]="I/F","I/F",IF(LEFT(PUMPING[[#This Row],[BATCH]],2)="MR","MR",IF(LEFT(PUMPING[[#This Row],[BATCH]],2)="PR","PR",IF(LEFT(PUMPING[[#This Row],[BATCH]],2)="DT","DT","Others"))))</f>
        <v>PR</v>
      </c>
    </row>
    <row r="1068" spans="1:13" x14ac:dyDescent="0.25">
      <c r="A1068">
        <v>1</v>
      </c>
      <c r="B1068" s="1">
        <v>42275</v>
      </c>
      <c r="C1068" t="s">
        <v>8</v>
      </c>
      <c r="D1068" t="s">
        <v>651</v>
      </c>
      <c r="E1068" t="s">
        <v>10</v>
      </c>
      <c r="F1068">
        <v>3051</v>
      </c>
      <c r="H1068" t="str">
        <f t="shared" si="32"/>
        <v>PX</v>
      </c>
      <c r="I1068" t="s">
        <v>171</v>
      </c>
      <c r="J1068" s="32">
        <f t="shared" ref="J1068:J1131" si="33">MONTH(B1068)</f>
        <v>9</v>
      </c>
      <c r="K1068" s="32">
        <f>IF(PUMPING[[#This Row],[MONTH]]&gt;3,YEAR(PUMPING[[#This Row],[DATE]]),YEAR(PUMPING[[#This Row],[DATE]])-1)</f>
        <v>2015</v>
      </c>
      <c r="L1068" s="32" t="str">
        <f>IF(PUMPING[[#This Row],[MONTH]]&lt;4,"Q4",IF(PUMPING[[#This Row],[MONTH]]&lt;7,"Q1",IF(PUMPING[[#This Row],[MONTH]]&lt;10,"Q2",IF(PUMPING[[#This Row],[MONTH]]&lt;13,"Q3","Q4"))))</f>
        <v>Q2</v>
      </c>
      <c r="M1068" s="32" t="str">
        <f>IF(PUMPING[[#This Row],[PRODUCT]]="I/F","I/F",IF(LEFT(PUMPING[[#This Row],[BATCH]],2)="MR","MR",IF(LEFT(PUMPING[[#This Row],[BATCH]],2)="PR","PR",IF(LEFT(PUMPING[[#This Row],[BATCH]],2)="DT","DT","Others"))))</f>
        <v>MR</v>
      </c>
    </row>
    <row r="1069" spans="1:13" x14ac:dyDescent="0.25">
      <c r="A1069">
        <v>1</v>
      </c>
      <c r="B1069" s="1">
        <v>42276</v>
      </c>
      <c r="C1069" t="s">
        <v>6</v>
      </c>
      <c r="D1069" t="s">
        <v>652</v>
      </c>
      <c r="E1069">
        <v>405</v>
      </c>
      <c r="F1069">
        <v>2185</v>
      </c>
      <c r="H1069" t="str">
        <f t="shared" si="32"/>
        <v>A3</v>
      </c>
      <c r="I1069" t="s">
        <v>143</v>
      </c>
      <c r="J1069" s="32">
        <f t="shared" si="33"/>
        <v>9</v>
      </c>
      <c r="K1069" s="32">
        <f>IF(PUMPING[[#This Row],[MONTH]]&gt;3,YEAR(PUMPING[[#This Row],[DATE]]),YEAR(PUMPING[[#This Row],[DATE]])-1)</f>
        <v>2015</v>
      </c>
      <c r="L1069" s="32" t="str">
        <f>IF(PUMPING[[#This Row],[MONTH]]&lt;4,"Q4",IF(PUMPING[[#This Row],[MONTH]]&lt;7,"Q1",IF(PUMPING[[#This Row],[MONTH]]&lt;10,"Q2",IF(PUMPING[[#This Row],[MONTH]]&lt;13,"Q3","Q4"))))</f>
        <v>Q2</v>
      </c>
      <c r="M1069" s="32" t="str">
        <f>IF(PUMPING[[#This Row],[PRODUCT]]="I/F","I/F",IF(LEFT(PUMPING[[#This Row],[BATCH]],2)="MR","MR",IF(LEFT(PUMPING[[#This Row],[BATCH]],2)="PR","PR",IF(LEFT(PUMPING[[#This Row],[BATCH]],2)="DT","DT","Others"))))</f>
        <v>MR</v>
      </c>
    </row>
    <row r="1070" spans="1:13" x14ac:dyDescent="0.25">
      <c r="A1070">
        <v>2</v>
      </c>
      <c r="B1070" s="1">
        <v>42276</v>
      </c>
      <c r="C1070" t="s">
        <v>6</v>
      </c>
      <c r="D1070" t="s">
        <v>655</v>
      </c>
      <c r="E1070">
        <v>402</v>
      </c>
      <c r="F1070">
        <v>504</v>
      </c>
      <c r="H1070" t="str">
        <f t="shared" si="32"/>
        <v>0S</v>
      </c>
      <c r="I1070" t="s">
        <v>146</v>
      </c>
      <c r="J1070" s="32">
        <f t="shared" si="33"/>
        <v>9</v>
      </c>
      <c r="K1070" s="32">
        <f>IF(PUMPING[[#This Row],[MONTH]]&gt;3,YEAR(PUMPING[[#This Row],[DATE]]),YEAR(PUMPING[[#This Row],[DATE]])-1)</f>
        <v>2015</v>
      </c>
      <c r="L1070" s="32" t="str">
        <f>IF(PUMPING[[#This Row],[MONTH]]&lt;4,"Q4",IF(PUMPING[[#This Row],[MONTH]]&lt;7,"Q1",IF(PUMPING[[#This Row],[MONTH]]&lt;10,"Q2",IF(PUMPING[[#This Row],[MONTH]]&lt;13,"Q3","Q4"))))</f>
        <v>Q2</v>
      </c>
      <c r="M1070" s="32" t="str">
        <f>IF(PUMPING[[#This Row],[PRODUCT]]="I/F","I/F",IF(LEFT(PUMPING[[#This Row],[BATCH]],2)="MR","MR",IF(LEFT(PUMPING[[#This Row],[BATCH]],2)="PR","PR",IF(LEFT(PUMPING[[#This Row],[BATCH]],2)="DT","DT","Others"))))</f>
        <v>MR</v>
      </c>
    </row>
    <row r="1071" spans="1:13" x14ac:dyDescent="0.25">
      <c r="A1071">
        <v>3</v>
      </c>
      <c r="B1071" s="1">
        <v>42276</v>
      </c>
      <c r="C1071" t="s">
        <v>6</v>
      </c>
      <c r="D1071" t="s">
        <v>656</v>
      </c>
      <c r="E1071">
        <v>124</v>
      </c>
      <c r="F1071">
        <v>3643</v>
      </c>
      <c r="H1071" t="str">
        <f t="shared" si="32"/>
        <v>PN</v>
      </c>
      <c r="I1071" t="s">
        <v>149</v>
      </c>
      <c r="J1071" s="32">
        <f t="shared" si="33"/>
        <v>9</v>
      </c>
      <c r="K1071" s="32">
        <f>IF(PUMPING[[#This Row],[MONTH]]&gt;3,YEAR(PUMPING[[#This Row],[DATE]]),YEAR(PUMPING[[#This Row],[DATE]])-1)</f>
        <v>2015</v>
      </c>
      <c r="L1071" s="32" t="str">
        <f>IF(PUMPING[[#This Row],[MONTH]]&lt;4,"Q4",IF(PUMPING[[#This Row],[MONTH]]&lt;7,"Q1",IF(PUMPING[[#This Row],[MONTH]]&lt;10,"Q2",IF(PUMPING[[#This Row],[MONTH]]&lt;13,"Q3","Q4"))))</f>
        <v>Q2</v>
      </c>
      <c r="M1071" s="32" t="str">
        <f>IF(PUMPING[[#This Row],[PRODUCT]]="I/F","I/F",IF(LEFT(PUMPING[[#This Row],[BATCH]],2)="MR","MR",IF(LEFT(PUMPING[[#This Row],[BATCH]],2)="PR","PR",IF(LEFT(PUMPING[[#This Row],[BATCH]],2)="DT","DT","Others"))))</f>
        <v>MR</v>
      </c>
    </row>
    <row r="1072" spans="1:13" x14ac:dyDescent="0.25">
      <c r="A1072">
        <v>4</v>
      </c>
      <c r="B1072" s="1">
        <v>42276</v>
      </c>
      <c r="C1072" t="s">
        <v>6</v>
      </c>
      <c r="D1072" t="s">
        <v>657</v>
      </c>
      <c r="E1072">
        <v>123</v>
      </c>
      <c r="F1072">
        <v>1541</v>
      </c>
      <c r="H1072" t="str">
        <f t="shared" si="32"/>
        <v>PN</v>
      </c>
      <c r="I1072" t="s">
        <v>149</v>
      </c>
      <c r="J1072" s="32">
        <f t="shared" si="33"/>
        <v>9</v>
      </c>
      <c r="K1072" s="32">
        <f>IF(PUMPING[[#This Row],[MONTH]]&gt;3,YEAR(PUMPING[[#This Row],[DATE]]),YEAR(PUMPING[[#This Row],[DATE]])-1)</f>
        <v>2015</v>
      </c>
      <c r="L1072" s="32" t="str">
        <f>IF(PUMPING[[#This Row],[MONTH]]&lt;4,"Q4",IF(PUMPING[[#This Row],[MONTH]]&lt;7,"Q1",IF(PUMPING[[#This Row],[MONTH]]&lt;10,"Q2",IF(PUMPING[[#This Row],[MONTH]]&lt;13,"Q3","Q4"))))</f>
        <v>Q2</v>
      </c>
      <c r="M1072" s="32" t="str">
        <f>IF(PUMPING[[#This Row],[PRODUCT]]="I/F","I/F",IF(LEFT(PUMPING[[#This Row],[BATCH]],2)="MR","MR",IF(LEFT(PUMPING[[#This Row],[BATCH]],2)="PR","PR",IF(LEFT(PUMPING[[#This Row],[BATCH]],2)="DT","DT","Others"))))</f>
        <v>MR</v>
      </c>
    </row>
    <row r="1073" spans="1:13" x14ac:dyDescent="0.25">
      <c r="A1073">
        <v>1</v>
      </c>
      <c r="B1073" s="1">
        <v>42276</v>
      </c>
      <c r="C1073" t="s">
        <v>20</v>
      </c>
      <c r="D1073" t="s">
        <v>654</v>
      </c>
      <c r="E1073">
        <v>34</v>
      </c>
      <c r="F1073">
        <v>3207</v>
      </c>
      <c r="H1073" t="str">
        <f t="shared" si="32"/>
        <v>A4</v>
      </c>
      <c r="I1073" t="s">
        <v>143</v>
      </c>
      <c r="J1073" s="32">
        <f t="shared" si="33"/>
        <v>9</v>
      </c>
      <c r="K1073" s="32">
        <f>IF(PUMPING[[#This Row],[MONTH]]&gt;3,YEAR(PUMPING[[#This Row],[DATE]]),YEAR(PUMPING[[#This Row],[DATE]])-1)</f>
        <v>2015</v>
      </c>
      <c r="L1073" s="32" t="str">
        <f>IF(PUMPING[[#This Row],[MONTH]]&lt;4,"Q4",IF(PUMPING[[#This Row],[MONTH]]&lt;7,"Q1",IF(PUMPING[[#This Row],[MONTH]]&lt;10,"Q2",IF(PUMPING[[#This Row],[MONTH]]&lt;13,"Q3","Q4"))))</f>
        <v>Q2</v>
      </c>
      <c r="M1073" s="32" t="str">
        <f>IF(PUMPING[[#This Row],[PRODUCT]]="I/F","I/F",IF(LEFT(PUMPING[[#This Row],[BATCH]],2)="MR","MR",IF(LEFT(PUMPING[[#This Row],[BATCH]],2)="PR","PR",IF(LEFT(PUMPING[[#This Row],[BATCH]],2)="DT","DT","Others"))))</f>
        <v>PR</v>
      </c>
    </row>
    <row r="1074" spans="1:13" x14ac:dyDescent="0.25">
      <c r="A1074">
        <v>1</v>
      </c>
      <c r="B1074" s="1">
        <v>42276</v>
      </c>
      <c r="C1074" t="s">
        <v>8</v>
      </c>
      <c r="D1074" t="s">
        <v>637</v>
      </c>
      <c r="E1074" t="s">
        <v>58</v>
      </c>
      <c r="F1074">
        <v>3116</v>
      </c>
      <c r="H1074" t="str">
        <f t="shared" si="32"/>
        <v>PN</v>
      </c>
      <c r="I1074" t="s">
        <v>149</v>
      </c>
      <c r="J1074" s="32">
        <f t="shared" si="33"/>
        <v>9</v>
      </c>
      <c r="K1074" s="32">
        <f>IF(PUMPING[[#This Row],[MONTH]]&gt;3,YEAR(PUMPING[[#This Row],[DATE]]),YEAR(PUMPING[[#This Row],[DATE]])-1)</f>
        <v>2015</v>
      </c>
      <c r="L1074" s="32" t="str">
        <f>IF(PUMPING[[#This Row],[MONTH]]&lt;4,"Q4",IF(PUMPING[[#This Row],[MONTH]]&lt;7,"Q1",IF(PUMPING[[#This Row],[MONTH]]&lt;10,"Q2",IF(PUMPING[[#This Row],[MONTH]]&lt;13,"Q3","Q4"))))</f>
        <v>Q2</v>
      </c>
      <c r="M1074" s="32" t="str">
        <f>IF(PUMPING[[#This Row],[PRODUCT]]="I/F","I/F",IF(LEFT(PUMPING[[#This Row],[BATCH]],2)="MR","MR",IF(LEFT(PUMPING[[#This Row],[BATCH]],2)="PR","PR",IF(LEFT(PUMPING[[#This Row],[BATCH]],2)="DT","DT","Others"))))</f>
        <v>MR</v>
      </c>
    </row>
    <row r="1075" spans="1:13" x14ac:dyDescent="0.25">
      <c r="A1075">
        <v>2</v>
      </c>
      <c r="B1075" s="1">
        <v>42276</v>
      </c>
      <c r="C1075" t="s">
        <v>8</v>
      </c>
      <c r="D1075" t="s">
        <v>658</v>
      </c>
      <c r="E1075" t="s">
        <v>58</v>
      </c>
      <c r="F1075">
        <v>125</v>
      </c>
      <c r="H1075" t="str">
        <f t="shared" si="32"/>
        <v>FP</v>
      </c>
      <c r="I1075" t="s">
        <v>204</v>
      </c>
      <c r="J1075" s="32">
        <f t="shared" si="33"/>
        <v>9</v>
      </c>
      <c r="K1075" s="32">
        <f>IF(PUMPING[[#This Row],[MONTH]]&gt;3,YEAR(PUMPING[[#This Row],[DATE]]),YEAR(PUMPING[[#This Row],[DATE]])-1)</f>
        <v>2015</v>
      </c>
      <c r="L1075" s="32" t="str">
        <f>IF(PUMPING[[#This Row],[MONTH]]&lt;4,"Q4",IF(PUMPING[[#This Row],[MONTH]]&lt;7,"Q1",IF(PUMPING[[#This Row],[MONTH]]&lt;10,"Q2",IF(PUMPING[[#This Row],[MONTH]]&lt;13,"Q3","Q4"))))</f>
        <v>Q2</v>
      </c>
      <c r="M1075" s="32" t="str">
        <f>IF(PUMPING[[#This Row],[PRODUCT]]="I/F","I/F",IF(LEFT(PUMPING[[#This Row],[BATCH]],2)="MR","MR",IF(LEFT(PUMPING[[#This Row],[BATCH]],2)="PR","PR",IF(LEFT(PUMPING[[#This Row],[BATCH]],2)="DT","DT","Others"))))</f>
        <v>I/F</v>
      </c>
    </row>
    <row r="1076" spans="1:13" x14ac:dyDescent="0.25">
      <c r="A1076">
        <v>1</v>
      </c>
      <c r="B1076" s="1">
        <v>42277</v>
      </c>
      <c r="C1076" t="s">
        <v>6</v>
      </c>
      <c r="D1076" t="s">
        <v>657</v>
      </c>
      <c r="E1076">
        <v>123</v>
      </c>
      <c r="F1076">
        <v>4798</v>
      </c>
      <c r="H1076" t="str">
        <f t="shared" si="32"/>
        <v>PN</v>
      </c>
      <c r="I1076" t="s">
        <v>149</v>
      </c>
      <c r="J1076" s="32">
        <f t="shared" si="33"/>
        <v>9</v>
      </c>
      <c r="K1076" s="32">
        <f>IF(PUMPING[[#This Row],[MONTH]]&gt;3,YEAR(PUMPING[[#This Row],[DATE]]),YEAR(PUMPING[[#This Row],[DATE]])-1)</f>
        <v>2015</v>
      </c>
      <c r="L1076" s="32" t="str">
        <f>IF(PUMPING[[#This Row],[MONTH]]&lt;4,"Q4",IF(PUMPING[[#This Row],[MONTH]]&lt;7,"Q1",IF(PUMPING[[#This Row],[MONTH]]&lt;10,"Q2",IF(PUMPING[[#This Row],[MONTH]]&lt;13,"Q3","Q4"))))</f>
        <v>Q2</v>
      </c>
      <c r="M1076" s="32" t="str">
        <f>IF(PUMPING[[#This Row],[PRODUCT]]="I/F","I/F",IF(LEFT(PUMPING[[#This Row],[BATCH]],2)="MR","MR",IF(LEFT(PUMPING[[#This Row],[BATCH]],2)="PR","PR",IF(LEFT(PUMPING[[#This Row],[BATCH]],2)="DT","DT","Others"))))</f>
        <v>MR</v>
      </c>
    </row>
    <row r="1077" spans="1:13" x14ac:dyDescent="0.25">
      <c r="A1077">
        <v>2</v>
      </c>
      <c r="B1077" s="1">
        <v>42277</v>
      </c>
      <c r="C1077" t="s">
        <v>6</v>
      </c>
      <c r="D1077" t="s">
        <v>659</v>
      </c>
      <c r="E1077">
        <v>118</v>
      </c>
      <c r="F1077">
        <v>3324</v>
      </c>
      <c r="H1077" t="str">
        <f t="shared" si="32"/>
        <v>PX</v>
      </c>
      <c r="I1077" t="s">
        <v>171</v>
      </c>
      <c r="J1077" s="32">
        <f t="shared" si="33"/>
        <v>9</v>
      </c>
      <c r="K1077" s="32">
        <f>IF(PUMPING[[#This Row],[MONTH]]&gt;3,YEAR(PUMPING[[#This Row],[DATE]]),YEAR(PUMPING[[#This Row],[DATE]])-1)</f>
        <v>2015</v>
      </c>
      <c r="L1077" s="32" t="str">
        <f>IF(PUMPING[[#This Row],[MONTH]]&lt;4,"Q4",IF(PUMPING[[#This Row],[MONTH]]&lt;7,"Q1",IF(PUMPING[[#This Row],[MONTH]]&lt;10,"Q2",IF(PUMPING[[#This Row],[MONTH]]&lt;13,"Q3","Q4"))))</f>
        <v>Q2</v>
      </c>
      <c r="M1077" s="32" t="str">
        <f>IF(PUMPING[[#This Row],[PRODUCT]]="I/F","I/F",IF(LEFT(PUMPING[[#This Row],[BATCH]],2)="MR","MR",IF(LEFT(PUMPING[[#This Row],[BATCH]],2)="PR","PR",IF(LEFT(PUMPING[[#This Row],[BATCH]],2)="DT","DT","Others"))))</f>
        <v>MR</v>
      </c>
    </row>
    <row r="1078" spans="1:13" x14ac:dyDescent="0.25">
      <c r="A1078">
        <v>3</v>
      </c>
      <c r="B1078" s="1">
        <v>42277</v>
      </c>
      <c r="C1078" t="s">
        <v>6</v>
      </c>
      <c r="D1078" t="s">
        <v>660</v>
      </c>
      <c r="E1078">
        <v>123</v>
      </c>
      <c r="F1078">
        <v>334</v>
      </c>
      <c r="H1078" t="str">
        <f t="shared" si="32"/>
        <v>PN</v>
      </c>
      <c r="I1078" t="s">
        <v>149</v>
      </c>
      <c r="J1078" s="32">
        <f t="shared" si="33"/>
        <v>9</v>
      </c>
      <c r="K1078" s="32">
        <f>IF(PUMPING[[#This Row],[MONTH]]&gt;3,YEAR(PUMPING[[#This Row],[DATE]]),YEAR(PUMPING[[#This Row],[DATE]])-1)</f>
        <v>2015</v>
      </c>
      <c r="L1078" s="32" t="str">
        <f>IF(PUMPING[[#This Row],[MONTH]]&lt;4,"Q4",IF(PUMPING[[#This Row],[MONTH]]&lt;7,"Q1",IF(PUMPING[[#This Row],[MONTH]]&lt;10,"Q2",IF(PUMPING[[#This Row],[MONTH]]&lt;13,"Q3","Q4"))))</f>
        <v>Q2</v>
      </c>
      <c r="M1078" s="32" t="str">
        <f>IF(PUMPING[[#This Row],[PRODUCT]]="I/F","I/F",IF(LEFT(PUMPING[[#This Row],[BATCH]],2)="MR","MR",IF(LEFT(PUMPING[[#This Row],[BATCH]],2)="PR","PR",IF(LEFT(PUMPING[[#This Row],[BATCH]],2)="DT","DT","Others"))))</f>
        <v>MR</v>
      </c>
    </row>
    <row r="1079" spans="1:13" x14ac:dyDescent="0.25">
      <c r="A1079">
        <v>1</v>
      </c>
      <c r="B1079" s="1">
        <v>42278</v>
      </c>
      <c r="C1079" t="s">
        <v>6</v>
      </c>
      <c r="D1079" t="s">
        <v>660</v>
      </c>
      <c r="E1079">
        <v>123</v>
      </c>
      <c r="F1079">
        <v>2854</v>
      </c>
      <c r="H1079" t="s">
        <v>148</v>
      </c>
      <c r="I1079" t="s">
        <v>149</v>
      </c>
      <c r="J1079" s="32">
        <f t="shared" si="33"/>
        <v>10</v>
      </c>
      <c r="K1079" s="32">
        <f>IF(PUMPING[[#This Row],[MONTH]]&gt;3,YEAR(PUMPING[[#This Row],[DATE]]),YEAR(PUMPING[[#This Row],[DATE]])-1)</f>
        <v>2015</v>
      </c>
      <c r="L1079" s="32" t="str">
        <f>IF(PUMPING[[#This Row],[MONTH]]&lt;4,"Q4",IF(PUMPING[[#This Row],[MONTH]]&lt;7,"Q1",IF(PUMPING[[#This Row],[MONTH]]&lt;10,"Q2",IF(PUMPING[[#This Row],[MONTH]]&lt;13,"Q3","Q4"))))</f>
        <v>Q3</v>
      </c>
      <c r="M1079" s="32" t="str">
        <f>IF(PUMPING[[#This Row],[PRODUCT]]="I/F","I/F",IF(LEFT(PUMPING[[#This Row],[BATCH]],2)="MR","MR",IF(LEFT(PUMPING[[#This Row],[BATCH]],2)="PR","PR",IF(LEFT(PUMPING[[#This Row],[BATCH]],2)="DT","DT","Others"))))</f>
        <v>MR</v>
      </c>
    </row>
    <row r="1080" spans="1:13" x14ac:dyDescent="0.25">
      <c r="A1080">
        <v>2</v>
      </c>
      <c r="B1080" s="1">
        <v>42278</v>
      </c>
      <c r="C1080" t="s">
        <v>6</v>
      </c>
      <c r="D1080" t="s">
        <v>661</v>
      </c>
      <c r="E1080">
        <v>202</v>
      </c>
      <c r="F1080">
        <v>2432</v>
      </c>
      <c r="H1080" t="s">
        <v>151</v>
      </c>
      <c r="I1080" t="s">
        <v>1532</v>
      </c>
      <c r="J1080" s="32">
        <f t="shared" si="33"/>
        <v>10</v>
      </c>
      <c r="K1080" s="32">
        <f>IF(PUMPING[[#This Row],[MONTH]]&gt;3,YEAR(PUMPING[[#This Row],[DATE]]),YEAR(PUMPING[[#This Row],[DATE]])-1)</f>
        <v>2015</v>
      </c>
      <c r="L1080" s="32" t="str">
        <f>IF(PUMPING[[#This Row],[MONTH]]&lt;4,"Q4",IF(PUMPING[[#This Row],[MONTH]]&lt;7,"Q1",IF(PUMPING[[#This Row],[MONTH]]&lt;10,"Q2",IF(PUMPING[[#This Row],[MONTH]]&lt;13,"Q3","Q4"))))</f>
        <v>Q3</v>
      </c>
      <c r="M1080" s="32" t="str">
        <f>IF(PUMPING[[#This Row],[PRODUCT]]="I/F","I/F",IF(LEFT(PUMPING[[#This Row],[BATCH]],2)="MR","MR",IF(LEFT(PUMPING[[#This Row],[BATCH]],2)="PR","PR",IF(LEFT(PUMPING[[#This Row],[BATCH]],2)="DT","DT","Others"))))</f>
        <v>MR</v>
      </c>
    </row>
    <row r="1081" spans="1:13" x14ac:dyDescent="0.25">
      <c r="A1081">
        <v>3</v>
      </c>
      <c r="B1081" s="1">
        <v>42278</v>
      </c>
      <c r="C1081" t="s">
        <v>6</v>
      </c>
      <c r="D1081" t="s">
        <v>662</v>
      </c>
      <c r="E1081">
        <v>208</v>
      </c>
      <c r="F1081">
        <v>2891</v>
      </c>
      <c r="H1081" t="s">
        <v>151</v>
      </c>
      <c r="I1081" t="s">
        <v>1532</v>
      </c>
      <c r="J1081" s="32">
        <f t="shared" si="33"/>
        <v>10</v>
      </c>
      <c r="K1081" s="32">
        <f>IF(PUMPING[[#This Row],[MONTH]]&gt;3,YEAR(PUMPING[[#This Row],[DATE]]),YEAR(PUMPING[[#This Row],[DATE]])-1)</f>
        <v>2015</v>
      </c>
      <c r="L1081" s="32" t="str">
        <f>IF(PUMPING[[#This Row],[MONTH]]&lt;4,"Q4",IF(PUMPING[[#This Row],[MONTH]]&lt;7,"Q1",IF(PUMPING[[#This Row],[MONTH]]&lt;10,"Q2",IF(PUMPING[[#This Row],[MONTH]]&lt;13,"Q3","Q4"))))</f>
        <v>Q3</v>
      </c>
      <c r="M1081" s="32" t="str">
        <f>IF(PUMPING[[#This Row],[PRODUCT]]="I/F","I/F",IF(LEFT(PUMPING[[#This Row],[BATCH]],2)="MR","MR",IF(LEFT(PUMPING[[#This Row],[BATCH]],2)="PR","PR",IF(LEFT(PUMPING[[#This Row],[BATCH]],2)="DT","DT","Others"))))</f>
        <v>MR</v>
      </c>
    </row>
    <row r="1082" spans="1:13" x14ac:dyDescent="0.25">
      <c r="A1082">
        <v>1</v>
      </c>
      <c r="B1082" s="1">
        <v>42278</v>
      </c>
      <c r="C1082" t="s">
        <v>20</v>
      </c>
      <c r="D1082" t="s">
        <v>663</v>
      </c>
      <c r="E1082">
        <v>31</v>
      </c>
      <c r="F1082">
        <v>450</v>
      </c>
      <c r="H1082" t="s">
        <v>142</v>
      </c>
      <c r="I1082" t="s">
        <v>143</v>
      </c>
      <c r="J1082" s="32">
        <f t="shared" si="33"/>
        <v>10</v>
      </c>
      <c r="K1082" s="32">
        <f>IF(PUMPING[[#This Row],[MONTH]]&gt;3,YEAR(PUMPING[[#This Row],[DATE]]),YEAR(PUMPING[[#This Row],[DATE]])-1)</f>
        <v>2015</v>
      </c>
      <c r="L1082" s="32" t="str">
        <f>IF(PUMPING[[#This Row],[MONTH]]&lt;4,"Q4",IF(PUMPING[[#This Row],[MONTH]]&lt;7,"Q1",IF(PUMPING[[#This Row],[MONTH]]&lt;10,"Q2",IF(PUMPING[[#This Row],[MONTH]]&lt;13,"Q3","Q4"))))</f>
        <v>Q3</v>
      </c>
      <c r="M1082" s="32" t="str">
        <f>IF(PUMPING[[#This Row],[PRODUCT]]="I/F","I/F",IF(LEFT(PUMPING[[#This Row],[BATCH]],2)="MR","MR",IF(LEFT(PUMPING[[#This Row],[BATCH]],2)="PR","PR",IF(LEFT(PUMPING[[#This Row],[BATCH]],2)="DT","DT","Others"))))</f>
        <v>PR</v>
      </c>
    </row>
    <row r="1083" spans="1:13" x14ac:dyDescent="0.25">
      <c r="A1083">
        <v>2</v>
      </c>
      <c r="B1083" s="1">
        <v>42278</v>
      </c>
      <c r="C1083" t="s">
        <v>20</v>
      </c>
      <c r="D1083" t="s">
        <v>664</v>
      </c>
      <c r="E1083">
        <v>31</v>
      </c>
      <c r="F1083">
        <v>2465</v>
      </c>
      <c r="H1083" t="s">
        <v>142</v>
      </c>
      <c r="I1083" t="s">
        <v>143</v>
      </c>
      <c r="J1083" s="32">
        <f t="shared" si="33"/>
        <v>10</v>
      </c>
      <c r="K1083" s="32">
        <f>IF(PUMPING[[#This Row],[MONTH]]&gt;3,YEAR(PUMPING[[#This Row],[DATE]]),YEAR(PUMPING[[#This Row],[DATE]])-1)</f>
        <v>2015</v>
      </c>
      <c r="L1083" s="32" t="str">
        <f>IF(PUMPING[[#This Row],[MONTH]]&lt;4,"Q4",IF(PUMPING[[#This Row],[MONTH]]&lt;7,"Q1",IF(PUMPING[[#This Row],[MONTH]]&lt;10,"Q2",IF(PUMPING[[#This Row],[MONTH]]&lt;13,"Q3","Q4"))))</f>
        <v>Q3</v>
      </c>
      <c r="M1083" s="32" t="str">
        <f>IF(PUMPING[[#This Row],[PRODUCT]]="I/F","I/F",IF(LEFT(PUMPING[[#This Row],[BATCH]],2)="MR","MR",IF(LEFT(PUMPING[[#This Row],[BATCH]],2)="PR","PR",IF(LEFT(PUMPING[[#This Row],[BATCH]],2)="DT","DT","Others"))))</f>
        <v>PR</v>
      </c>
    </row>
    <row r="1084" spans="1:13" x14ac:dyDescent="0.25">
      <c r="A1084">
        <v>1</v>
      </c>
      <c r="B1084" s="1">
        <v>42278</v>
      </c>
      <c r="C1084" t="s">
        <v>8</v>
      </c>
      <c r="D1084" t="s">
        <v>656</v>
      </c>
      <c r="E1084" t="s">
        <v>10</v>
      </c>
      <c r="F1084">
        <v>2514</v>
      </c>
      <c r="H1084" t="s">
        <v>148</v>
      </c>
      <c r="I1084" t="s">
        <v>149</v>
      </c>
      <c r="J1084" s="32">
        <f t="shared" si="33"/>
        <v>10</v>
      </c>
      <c r="K1084" s="32">
        <f>IF(PUMPING[[#This Row],[MONTH]]&gt;3,YEAR(PUMPING[[#This Row],[DATE]]),YEAR(PUMPING[[#This Row],[DATE]])-1)</f>
        <v>2015</v>
      </c>
      <c r="L1084" s="32" t="str">
        <f>IF(PUMPING[[#This Row],[MONTH]]&lt;4,"Q4",IF(PUMPING[[#This Row],[MONTH]]&lt;7,"Q1",IF(PUMPING[[#This Row],[MONTH]]&lt;10,"Q2",IF(PUMPING[[#This Row],[MONTH]]&lt;13,"Q3","Q4"))))</f>
        <v>Q3</v>
      </c>
      <c r="M1084" s="32" t="str">
        <f>IF(PUMPING[[#This Row],[PRODUCT]]="I/F","I/F",IF(LEFT(PUMPING[[#This Row],[BATCH]],2)="MR","MR",IF(LEFT(PUMPING[[#This Row],[BATCH]],2)="PR","PR",IF(LEFT(PUMPING[[#This Row],[BATCH]],2)="DT","DT","Others"))))</f>
        <v>MR</v>
      </c>
    </row>
    <row r="1085" spans="1:13" x14ac:dyDescent="0.25">
      <c r="A1085">
        <v>2</v>
      </c>
      <c r="B1085" s="1">
        <v>42278</v>
      </c>
      <c r="C1085" t="s">
        <v>8</v>
      </c>
      <c r="D1085" t="s">
        <v>657</v>
      </c>
      <c r="E1085" t="s">
        <v>10</v>
      </c>
      <c r="F1085">
        <v>200</v>
      </c>
      <c r="H1085" t="s">
        <v>148</v>
      </c>
      <c r="I1085" t="s">
        <v>149</v>
      </c>
      <c r="J1085" s="32">
        <f t="shared" si="33"/>
        <v>10</v>
      </c>
      <c r="K1085" s="32">
        <f>IF(PUMPING[[#This Row],[MONTH]]&gt;3,YEAR(PUMPING[[#This Row],[DATE]]),YEAR(PUMPING[[#This Row],[DATE]])-1)</f>
        <v>2015</v>
      </c>
      <c r="L1085" s="32" t="str">
        <f>IF(PUMPING[[#This Row],[MONTH]]&lt;4,"Q4",IF(PUMPING[[#This Row],[MONTH]]&lt;7,"Q1",IF(PUMPING[[#This Row],[MONTH]]&lt;10,"Q2",IF(PUMPING[[#This Row],[MONTH]]&lt;13,"Q3","Q4"))))</f>
        <v>Q3</v>
      </c>
      <c r="M1085" s="32" t="str">
        <f>IF(PUMPING[[#This Row],[PRODUCT]]="I/F","I/F",IF(LEFT(PUMPING[[#This Row],[BATCH]],2)="MR","MR",IF(LEFT(PUMPING[[#This Row],[BATCH]],2)="PR","PR",IF(LEFT(PUMPING[[#This Row],[BATCH]],2)="DT","DT","Others"))))</f>
        <v>MR</v>
      </c>
    </row>
    <row r="1086" spans="1:13" x14ac:dyDescent="0.25">
      <c r="A1086">
        <v>1</v>
      </c>
      <c r="B1086" s="1">
        <v>42279</v>
      </c>
      <c r="C1086" t="s">
        <v>6</v>
      </c>
      <c r="D1086" t="s">
        <v>662</v>
      </c>
      <c r="E1086">
        <v>208</v>
      </c>
      <c r="F1086">
        <v>1934</v>
      </c>
      <c r="H1086" t="s">
        <v>151</v>
      </c>
      <c r="I1086" t="s">
        <v>1532</v>
      </c>
      <c r="J1086" s="32">
        <f t="shared" si="33"/>
        <v>10</v>
      </c>
      <c r="K1086" s="32">
        <f>IF(PUMPING[[#This Row],[MONTH]]&gt;3,YEAR(PUMPING[[#This Row],[DATE]]),YEAR(PUMPING[[#This Row],[DATE]])-1)</f>
        <v>2015</v>
      </c>
      <c r="L1086" s="32" t="str">
        <f>IF(PUMPING[[#This Row],[MONTH]]&lt;4,"Q4",IF(PUMPING[[#This Row],[MONTH]]&lt;7,"Q1",IF(PUMPING[[#This Row],[MONTH]]&lt;10,"Q2",IF(PUMPING[[#This Row],[MONTH]]&lt;13,"Q3","Q4"))))</f>
        <v>Q3</v>
      </c>
      <c r="M1086" s="32" t="str">
        <f>IF(PUMPING[[#This Row],[PRODUCT]]="I/F","I/F",IF(LEFT(PUMPING[[#This Row],[BATCH]],2)="MR","MR",IF(LEFT(PUMPING[[#This Row],[BATCH]],2)="PR","PR",IF(LEFT(PUMPING[[#This Row],[BATCH]],2)="DT","DT","Others"))))</f>
        <v>MR</v>
      </c>
    </row>
    <row r="1087" spans="1:13" x14ac:dyDescent="0.25">
      <c r="A1087">
        <v>2</v>
      </c>
      <c r="B1087" s="1">
        <v>42279</v>
      </c>
      <c r="C1087" t="s">
        <v>6</v>
      </c>
      <c r="D1087" t="s">
        <v>665</v>
      </c>
      <c r="E1087">
        <v>207</v>
      </c>
      <c r="F1087">
        <v>3755</v>
      </c>
      <c r="H1087" t="s">
        <v>151</v>
      </c>
      <c r="I1087" t="s">
        <v>1532</v>
      </c>
      <c r="J1087" s="32">
        <f t="shared" si="33"/>
        <v>10</v>
      </c>
      <c r="K1087" s="32">
        <f>IF(PUMPING[[#This Row],[MONTH]]&gt;3,YEAR(PUMPING[[#This Row],[DATE]]),YEAR(PUMPING[[#This Row],[DATE]])-1)</f>
        <v>2015</v>
      </c>
      <c r="L1087" s="32" t="str">
        <f>IF(PUMPING[[#This Row],[MONTH]]&lt;4,"Q4",IF(PUMPING[[#This Row],[MONTH]]&lt;7,"Q1",IF(PUMPING[[#This Row],[MONTH]]&lt;10,"Q2",IF(PUMPING[[#This Row],[MONTH]]&lt;13,"Q3","Q4"))))</f>
        <v>Q3</v>
      </c>
      <c r="M1087" s="32" t="str">
        <f>IF(PUMPING[[#This Row],[PRODUCT]]="I/F","I/F",IF(LEFT(PUMPING[[#This Row],[BATCH]],2)="MR","MR",IF(LEFT(PUMPING[[#This Row],[BATCH]],2)="PR","PR",IF(LEFT(PUMPING[[#This Row],[BATCH]],2)="DT","DT","Others"))))</f>
        <v>MR</v>
      </c>
    </row>
    <row r="1088" spans="1:13" x14ac:dyDescent="0.25">
      <c r="A1088">
        <v>3</v>
      </c>
      <c r="B1088" s="1">
        <v>42279</v>
      </c>
      <c r="C1088" t="s">
        <v>6</v>
      </c>
      <c r="D1088" t="s">
        <v>666</v>
      </c>
      <c r="E1088">
        <v>123</v>
      </c>
      <c r="F1088">
        <v>2012</v>
      </c>
      <c r="H1088" t="s">
        <v>148</v>
      </c>
      <c r="I1088" t="s">
        <v>149</v>
      </c>
      <c r="J1088" s="32">
        <f t="shared" si="33"/>
        <v>10</v>
      </c>
      <c r="K1088" s="32">
        <f>IF(PUMPING[[#This Row],[MONTH]]&gt;3,YEAR(PUMPING[[#This Row],[DATE]]),YEAR(PUMPING[[#This Row],[DATE]])-1)</f>
        <v>2015</v>
      </c>
      <c r="L1088" s="32" t="str">
        <f>IF(PUMPING[[#This Row],[MONTH]]&lt;4,"Q4",IF(PUMPING[[#This Row],[MONTH]]&lt;7,"Q1",IF(PUMPING[[#This Row],[MONTH]]&lt;10,"Q2",IF(PUMPING[[#This Row],[MONTH]]&lt;13,"Q3","Q4"))))</f>
        <v>Q3</v>
      </c>
      <c r="M1088" s="32" t="str">
        <f>IF(PUMPING[[#This Row],[PRODUCT]]="I/F","I/F",IF(LEFT(PUMPING[[#This Row],[BATCH]],2)="MR","MR",IF(LEFT(PUMPING[[#This Row],[BATCH]],2)="PR","PR",IF(LEFT(PUMPING[[#This Row],[BATCH]],2)="DT","DT","Others"))))</f>
        <v>MR</v>
      </c>
    </row>
    <row r="1089" spans="1:13" x14ac:dyDescent="0.25">
      <c r="A1089">
        <v>1</v>
      </c>
      <c r="B1089" s="1">
        <v>42279</v>
      </c>
      <c r="C1089" t="s">
        <v>20</v>
      </c>
      <c r="D1089" t="s">
        <v>664</v>
      </c>
      <c r="E1089">
        <v>31</v>
      </c>
      <c r="F1089">
        <v>5282</v>
      </c>
      <c r="H1089" t="s">
        <v>142</v>
      </c>
      <c r="I1089" t="s">
        <v>143</v>
      </c>
      <c r="J1089" s="32">
        <f t="shared" si="33"/>
        <v>10</v>
      </c>
      <c r="K1089" s="32">
        <f>IF(PUMPING[[#This Row],[MONTH]]&gt;3,YEAR(PUMPING[[#This Row],[DATE]]),YEAR(PUMPING[[#This Row],[DATE]])-1)</f>
        <v>2015</v>
      </c>
      <c r="L1089" s="32" t="str">
        <f>IF(PUMPING[[#This Row],[MONTH]]&lt;4,"Q4",IF(PUMPING[[#This Row],[MONTH]]&lt;7,"Q1",IF(PUMPING[[#This Row],[MONTH]]&lt;10,"Q2",IF(PUMPING[[#This Row],[MONTH]]&lt;13,"Q3","Q4"))))</f>
        <v>Q3</v>
      </c>
      <c r="M1089" s="32" t="str">
        <f>IF(PUMPING[[#This Row],[PRODUCT]]="I/F","I/F",IF(LEFT(PUMPING[[#This Row],[BATCH]],2)="MR","MR",IF(LEFT(PUMPING[[#This Row],[BATCH]],2)="PR","PR",IF(LEFT(PUMPING[[#This Row],[BATCH]],2)="DT","DT","Others"))))</f>
        <v>PR</v>
      </c>
    </row>
    <row r="1090" spans="1:13" x14ac:dyDescent="0.25">
      <c r="A1090">
        <v>1</v>
      </c>
      <c r="B1090" s="1">
        <v>42279</v>
      </c>
      <c r="C1090" t="s">
        <v>8</v>
      </c>
      <c r="D1090" t="s">
        <v>657</v>
      </c>
      <c r="E1090" t="s">
        <v>58</v>
      </c>
      <c r="F1090">
        <v>4501</v>
      </c>
      <c r="H1090" t="s">
        <v>148</v>
      </c>
      <c r="I1090" t="s">
        <v>149</v>
      </c>
      <c r="J1090" s="32">
        <f t="shared" si="33"/>
        <v>10</v>
      </c>
      <c r="K1090" s="32">
        <f>IF(PUMPING[[#This Row],[MONTH]]&gt;3,YEAR(PUMPING[[#This Row],[DATE]]),YEAR(PUMPING[[#This Row],[DATE]])-1)</f>
        <v>2015</v>
      </c>
      <c r="L1090" s="32" t="str">
        <f>IF(PUMPING[[#This Row],[MONTH]]&lt;4,"Q4",IF(PUMPING[[#This Row],[MONTH]]&lt;7,"Q1",IF(PUMPING[[#This Row],[MONTH]]&lt;10,"Q2",IF(PUMPING[[#This Row],[MONTH]]&lt;13,"Q3","Q4"))))</f>
        <v>Q3</v>
      </c>
      <c r="M1090" s="32" t="str">
        <f>IF(PUMPING[[#This Row],[PRODUCT]]="I/F","I/F",IF(LEFT(PUMPING[[#This Row],[BATCH]],2)="MR","MR",IF(LEFT(PUMPING[[#This Row],[BATCH]],2)="PR","PR",IF(LEFT(PUMPING[[#This Row],[BATCH]],2)="DT","DT","Others"))))</f>
        <v>MR</v>
      </c>
    </row>
    <row r="1091" spans="1:13" x14ac:dyDescent="0.25">
      <c r="A1091">
        <v>2</v>
      </c>
      <c r="B1091" s="1">
        <v>42279</v>
      </c>
      <c r="C1091" t="s">
        <v>8</v>
      </c>
      <c r="D1091" t="s">
        <v>659</v>
      </c>
      <c r="E1091" t="s">
        <v>58</v>
      </c>
      <c r="F1091">
        <v>1598</v>
      </c>
      <c r="H1091" t="s">
        <v>170</v>
      </c>
      <c r="I1091" t="s">
        <v>171</v>
      </c>
      <c r="J1091" s="32">
        <f t="shared" si="33"/>
        <v>10</v>
      </c>
      <c r="K1091" s="32">
        <f>IF(PUMPING[[#This Row],[MONTH]]&gt;3,YEAR(PUMPING[[#This Row],[DATE]]),YEAR(PUMPING[[#This Row],[DATE]])-1)</f>
        <v>2015</v>
      </c>
      <c r="L1091" s="32" t="str">
        <f>IF(PUMPING[[#This Row],[MONTH]]&lt;4,"Q4",IF(PUMPING[[#This Row],[MONTH]]&lt;7,"Q1",IF(PUMPING[[#This Row],[MONTH]]&lt;10,"Q2",IF(PUMPING[[#This Row],[MONTH]]&lt;13,"Q3","Q4"))))</f>
        <v>Q3</v>
      </c>
      <c r="M1091" s="32" t="str">
        <f>IF(PUMPING[[#This Row],[PRODUCT]]="I/F","I/F",IF(LEFT(PUMPING[[#This Row],[BATCH]],2)="MR","MR",IF(LEFT(PUMPING[[#This Row],[BATCH]],2)="PR","PR",IF(LEFT(PUMPING[[#This Row],[BATCH]],2)="DT","DT","Others"))))</f>
        <v>MR</v>
      </c>
    </row>
    <row r="1092" spans="1:13" x14ac:dyDescent="0.25">
      <c r="A1092">
        <v>1</v>
      </c>
      <c r="B1092" s="1">
        <v>42280</v>
      </c>
      <c r="C1092" t="s">
        <v>6</v>
      </c>
      <c r="D1092" t="s">
        <v>666</v>
      </c>
      <c r="E1092">
        <v>123</v>
      </c>
      <c r="F1092">
        <v>1132</v>
      </c>
      <c r="H1092" t="s">
        <v>148</v>
      </c>
      <c r="I1092" t="s">
        <v>149</v>
      </c>
      <c r="J1092" s="32">
        <f t="shared" si="33"/>
        <v>10</v>
      </c>
      <c r="K1092" s="32">
        <f>IF(PUMPING[[#This Row],[MONTH]]&gt;3,YEAR(PUMPING[[#This Row],[DATE]]),YEAR(PUMPING[[#This Row],[DATE]])-1)</f>
        <v>2015</v>
      </c>
      <c r="L1092" s="32" t="str">
        <f>IF(PUMPING[[#This Row],[MONTH]]&lt;4,"Q4",IF(PUMPING[[#This Row],[MONTH]]&lt;7,"Q1",IF(PUMPING[[#This Row],[MONTH]]&lt;10,"Q2",IF(PUMPING[[#This Row],[MONTH]]&lt;13,"Q3","Q4"))))</f>
        <v>Q3</v>
      </c>
      <c r="M1092" s="32" t="str">
        <f>IF(PUMPING[[#This Row],[PRODUCT]]="I/F","I/F",IF(LEFT(PUMPING[[#This Row],[BATCH]],2)="MR","MR",IF(LEFT(PUMPING[[#This Row],[BATCH]],2)="PR","PR",IF(LEFT(PUMPING[[#This Row],[BATCH]],2)="DT","DT","Others"))))</f>
        <v>MR</v>
      </c>
    </row>
    <row r="1093" spans="1:13" x14ac:dyDescent="0.25">
      <c r="A1093">
        <v>2</v>
      </c>
      <c r="B1093" s="1">
        <v>42280</v>
      </c>
      <c r="C1093" t="s">
        <v>6</v>
      </c>
      <c r="D1093" t="s">
        <v>667</v>
      </c>
      <c r="E1093">
        <v>402</v>
      </c>
      <c r="F1093">
        <v>150</v>
      </c>
      <c r="H1093" t="s">
        <v>156</v>
      </c>
      <c r="I1093" t="s">
        <v>146</v>
      </c>
      <c r="J1093" s="32">
        <f t="shared" si="33"/>
        <v>10</v>
      </c>
      <c r="K1093" s="32">
        <f>IF(PUMPING[[#This Row],[MONTH]]&gt;3,YEAR(PUMPING[[#This Row],[DATE]]),YEAR(PUMPING[[#This Row],[DATE]])-1)</f>
        <v>2015</v>
      </c>
      <c r="L1093" s="32" t="str">
        <f>IF(PUMPING[[#This Row],[MONTH]]&lt;4,"Q4",IF(PUMPING[[#This Row],[MONTH]]&lt;7,"Q1",IF(PUMPING[[#This Row],[MONTH]]&lt;10,"Q2",IF(PUMPING[[#This Row],[MONTH]]&lt;13,"Q3","Q4"))))</f>
        <v>Q3</v>
      </c>
      <c r="M1093" s="32" t="str">
        <f>IF(PUMPING[[#This Row],[PRODUCT]]="I/F","I/F",IF(LEFT(PUMPING[[#This Row],[BATCH]],2)="MR","MR",IF(LEFT(PUMPING[[#This Row],[BATCH]],2)="PR","PR",IF(LEFT(PUMPING[[#This Row],[BATCH]],2)="DT","DT","Others"))))</f>
        <v>MR</v>
      </c>
    </row>
    <row r="1094" spans="1:13" x14ac:dyDescent="0.25">
      <c r="A1094">
        <v>3</v>
      </c>
      <c r="B1094" s="1">
        <v>42280</v>
      </c>
      <c r="C1094" t="s">
        <v>6</v>
      </c>
      <c r="D1094" t="s">
        <v>668</v>
      </c>
      <c r="E1094">
        <v>351</v>
      </c>
      <c r="F1094">
        <v>150</v>
      </c>
      <c r="H1094" t="s">
        <v>155</v>
      </c>
      <c r="I1094" t="s">
        <v>146</v>
      </c>
      <c r="J1094" s="32">
        <f t="shared" si="33"/>
        <v>10</v>
      </c>
      <c r="K1094" s="32">
        <f>IF(PUMPING[[#This Row],[MONTH]]&gt;3,YEAR(PUMPING[[#This Row],[DATE]]),YEAR(PUMPING[[#This Row],[DATE]])-1)</f>
        <v>2015</v>
      </c>
      <c r="L1094" s="32" t="str">
        <f>IF(PUMPING[[#This Row],[MONTH]]&lt;4,"Q4",IF(PUMPING[[#This Row],[MONTH]]&lt;7,"Q1",IF(PUMPING[[#This Row],[MONTH]]&lt;10,"Q2",IF(PUMPING[[#This Row],[MONTH]]&lt;13,"Q3","Q4"))))</f>
        <v>Q3</v>
      </c>
      <c r="M1094" s="32" t="str">
        <f>IF(PUMPING[[#This Row],[PRODUCT]]="I/F","I/F",IF(LEFT(PUMPING[[#This Row],[BATCH]],2)="MR","MR",IF(LEFT(PUMPING[[#This Row],[BATCH]],2)="PR","PR",IF(LEFT(PUMPING[[#This Row],[BATCH]],2)="DT","DT","Others"))))</f>
        <v>MR</v>
      </c>
    </row>
    <row r="1095" spans="1:13" x14ac:dyDescent="0.25">
      <c r="A1095">
        <v>4</v>
      </c>
      <c r="B1095" s="1">
        <v>42280</v>
      </c>
      <c r="C1095" t="s">
        <v>6</v>
      </c>
      <c r="D1095" t="s">
        <v>669</v>
      </c>
      <c r="E1095">
        <v>508</v>
      </c>
      <c r="F1095">
        <v>1380</v>
      </c>
      <c r="H1095" t="s">
        <v>153</v>
      </c>
      <c r="I1095" t="s">
        <v>1530</v>
      </c>
      <c r="J1095" s="32">
        <f t="shared" si="33"/>
        <v>10</v>
      </c>
      <c r="K1095" s="32">
        <f>IF(PUMPING[[#This Row],[MONTH]]&gt;3,YEAR(PUMPING[[#This Row],[DATE]]),YEAR(PUMPING[[#This Row],[DATE]])-1)</f>
        <v>2015</v>
      </c>
      <c r="L1095" s="32" t="str">
        <f>IF(PUMPING[[#This Row],[MONTH]]&lt;4,"Q4",IF(PUMPING[[#This Row],[MONTH]]&lt;7,"Q1",IF(PUMPING[[#This Row],[MONTH]]&lt;10,"Q2",IF(PUMPING[[#This Row],[MONTH]]&lt;13,"Q3","Q4"))))</f>
        <v>Q3</v>
      </c>
      <c r="M1095" s="32" t="str">
        <f>IF(PUMPING[[#This Row],[PRODUCT]]="I/F","I/F",IF(LEFT(PUMPING[[#This Row],[BATCH]],2)="MR","MR",IF(LEFT(PUMPING[[#This Row],[BATCH]],2)="PR","PR",IF(LEFT(PUMPING[[#This Row],[BATCH]],2)="DT","DT","Others"))))</f>
        <v>MR</v>
      </c>
    </row>
    <row r="1096" spans="1:13" x14ac:dyDescent="0.25">
      <c r="A1096">
        <v>5</v>
      </c>
      <c r="B1096" s="1">
        <v>42280</v>
      </c>
      <c r="C1096" t="s">
        <v>6</v>
      </c>
      <c r="D1096" t="s">
        <v>670</v>
      </c>
      <c r="E1096">
        <v>513</v>
      </c>
      <c r="F1096">
        <v>5569</v>
      </c>
      <c r="H1096" t="s">
        <v>153</v>
      </c>
      <c r="I1096" t="s">
        <v>1530</v>
      </c>
      <c r="J1096" s="32">
        <f t="shared" si="33"/>
        <v>10</v>
      </c>
      <c r="K1096" s="32">
        <f>IF(PUMPING[[#This Row],[MONTH]]&gt;3,YEAR(PUMPING[[#This Row],[DATE]]),YEAR(PUMPING[[#This Row],[DATE]])-1)</f>
        <v>2015</v>
      </c>
      <c r="L1096" s="32" t="str">
        <f>IF(PUMPING[[#This Row],[MONTH]]&lt;4,"Q4",IF(PUMPING[[#This Row],[MONTH]]&lt;7,"Q1",IF(PUMPING[[#This Row],[MONTH]]&lt;10,"Q2",IF(PUMPING[[#This Row],[MONTH]]&lt;13,"Q3","Q4"))))</f>
        <v>Q3</v>
      </c>
      <c r="M1096" s="32" t="str">
        <f>IF(PUMPING[[#This Row],[PRODUCT]]="I/F","I/F",IF(LEFT(PUMPING[[#This Row],[BATCH]],2)="MR","MR",IF(LEFT(PUMPING[[#This Row],[BATCH]],2)="PR","PR",IF(LEFT(PUMPING[[#This Row],[BATCH]],2)="DT","DT","Others"))))</f>
        <v>MR</v>
      </c>
    </row>
    <row r="1097" spans="1:13" x14ac:dyDescent="0.25">
      <c r="A1097">
        <v>1</v>
      </c>
      <c r="B1097" s="1">
        <v>42280</v>
      </c>
      <c r="C1097" t="s">
        <v>20</v>
      </c>
      <c r="D1097" t="s">
        <v>664</v>
      </c>
      <c r="E1097">
        <v>31</v>
      </c>
      <c r="F1097">
        <v>2016</v>
      </c>
      <c r="H1097" t="s">
        <v>142</v>
      </c>
      <c r="I1097" t="s">
        <v>143</v>
      </c>
      <c r="J1097" s="32">
        <f t="shared" si="33"/>
        <v>10</v>
      </c>
      <c r="K1097" s="32">
        <f>IF(PUMPING[[#This Row],[MONTH]]&gt;3,YEAR(PUMPING[[#This Row],[DATE]]),YEAR(PUMPING[[#This Row],[DATE]])-1)</f>
        <v>2015</v>
      </c>
      <c r="L1097" s="32" t="str">
        <f>IF(PUMPING[[#This Row],[MONTH]]&lt;4,"Q4",IF(PUMPING[[#This Row],[MONTH]]&lt;7,"Q1",IF(PUMPING[[#This Row],[MONTH]]&lt;10,"Q2",IF(PUMPING[[#This Row],[MONTH]]&lt;13,"Q3","Q4"))))</f>
        <v>Q3</v>
      </c>
      <c r="M1097" s="32" t="str">
        <f>IF(PUMPING[[#This Row],[PRODUCT]]="I/F","I/F",IF(LEFT(PUMPING[[#This Row],[BATCH]],2)="MR","MR",IF(LEFT(PUMPING[[#This Row],[BATCH]],2)="PR","PR",IF(LEFT(PUMPING[[#This Row],[BATCH]],2)="DT","DT","Others"))))</f>
        <v>PR</v>
      </c>
    </row>
    <row r="1098" spans="1:13" x14ac:dyDescent="0.25">
      <c r="A1098">
        <v>2</v>
      </c>
      <c r="B1098" s="1">
        <v>42280</v>
      </c>
      <c r="C1098" t="s">
        <v>20</v>
      </c>
      <c r="D1098" t="s">
        <v>671</v>
      </c>
      <c r="E1098">
        <v>35</v>
      </c>
      <c r="F1098">
        <v>450</v>
      </c>
      <c r="H1098" t="s">
        <v>142</v>
      </c>
      <c r="I1098" t="s">
        <v>143</v>
      </c>
      <c r="J1098" s="32">
        <f t="shared" si="33"/>
        <v>10</v>
      </c>
      <c r="K1098" s="32">
        <f>IF(PUMPING[[#This Row],[MONTH]]&gt;3,YEAR(PUMPING[[#This Row],[DATE]]),YEAR(PUMPING[[#This Row],[DATE]])-1)</f>
        <v>2015</v>
      </c>
      <c r="L1098" s="32" t="str">
        <f>IF(PUMPING[[#This Row],[MONTH]]&lt;4,"Q4",IF(PUMPING[[#This Row],[MONTH]]&lt;7,"Q1",IF(PUMPING[[#This Row],[MONTH]]&lt;10,"Q2",IF(PUMPING[[#This Row],[MONTH]]&lt;13,"Q3","Q4"))))</f>
        <v>Q3</v>
      </c>
      <c r="M1098" s="32" t="str">
        <f>IF(PUMPING[[#This Row],[PRODUCT]]="I/F","I/F",IF(LEFT(PUMPING[[#This Row],[BATCH]],2)="MR","MR",IF(LEFT(PUMPING[[#This Row],[BATCH]],2)="PR","PR",IF(LEFT(PUMPING[[#This Row],[BATCH]],2)="DT","DT","Others"))))</f>
        <v>PR</v>
      </c>
    </row>
    <row r="1099" spans="1:13" x14ac:dyDescent="0.25">
      <c r="A1099">
        <v>3</v>
      </c>
      <c r="B1099" s="1">
        <v>42280</v>
      </c>
      <c r="C1099" t="s">
        <v>20</v>
      </c>
      <c r="D1099" t="s">
        <v>672</v>
      </c>
      <c r="E1099">
        <v>35</v>
      </c>
      <c r="F1099">
        <v>6160</v>
      </c>
      <c r="H1099" t="s">
        <v>142</v>
      </c>
      <c r="I1099" t="s">
        <v>143</v>
      </c>
      <c r="J1099" s="32">
        <f t="shared" si="33"/>
        <v>10</v>
      </c>
      <c r="K1099" s="32">
        <f>IF(PUMPING[[#This Row],[MONTH]]&gt;3,YEAR(PUMPING[[#This Row],[DATE]]),YEAR(PUMPING[[#This Row],[DATE]])-1)</f>
        <v>2015</v>
      </c>
      <c r="L1099" s="32" t="str">
        <f>IF(PUMPING[[#This Row],[MONTH]]&lt;4,"Q4",IF(PUMPING[[#This Row],[MONTH]]&lt;7,"Q1",IF(PUMPING[[#This Row],[MONTH]]&lt;10,"Q2",IF(PUMPING[[#This Row],[MONTH]]&lt;13,"Q3","Q4"))))</f>
        <v>Q3</v>
      </c>
      <c r="M1099" s="32" t="str">
        <f>IF(PUMPING[[#This Row],[PRODUCT]]="I/F","I/F",IF(LEFT(PUMPING[[#This Row],[BATCH]],2)="MR","MR",IF(LEFT(PUMPING[[#This Row],[BATCH]],2)="PR","PR",IF(LEFT(PUMPING[[#This Row],[BATCH]],2)="DT","DT","Others"))))</f>
        <v>PR</v>
      </c>
    </row>
    <row r="1100" spans="1:13" x14ac:dyDescent="0.25">
      <c r="A1100">
        <v>1</v>
      </c>
      <c r="B1100" s="1">
        <v>42280</v>
      </c>
      <c r="C1100" t="s">
        <v>8</v>
      </c>
      <c r="D1100" t="s">
        <v>659</v>
      </c>
      <c r="E1100" t="s">
        <v>58</v>
      </c>
      <c r="F1100">
        <v>1536</v>
      </c>
      <c r="H1100" t="s">
        <v>170</v>
      </c>
      <c r="I1100" t="s">
        <v>171</v>
      </c>
      <c r="J1100" s="32">
        <f t="shared" si="33"/>
        <v>10</v>
      </c>
      <c r="K1100" s="32">
        <f>IF(PUMPING[[#This Row],[MONTH]]&gt;3,YEAR(PUMPING[[#This Row],[DATE]]),YEAR(PUMPING[[#This Row],[DATE]])-1)</f>
        <v>2015</v>
      </c>
      <c r="L1100" s="32" t="str">
        <f>IF(PUMPING[[#This Row],[MONTH]]&lt;4,"Q4",IF(PUMPING[[#This Row],[MONTH]]&lt;7,"Q1",IF(PUMPING[[#This Row],[MONTH]]&lt;10,"Q2",IF(PUMPING[[#This Row],[MONTH]]&lt;13,"Q3","Q4"))))</f>
        <v>Q3</v>
      </c>
      <c r="M1100" s="32" t="str">
        <f>IF(PUMPING[[#This Row],[PRODUCT]]="I/F","I/F",IF(LEFT(PUMPING[[#This Row],[BATCH]],2)="MR","MR",IF(LEFT(PUMPING[[#This Row],[BATCH]],2)="PR","PR",IF(LEFT(PUMPING[[#This Row],[BATCH]],2)="DT","DT","Others"))))</f>
        <v>MR</v>
      </c>
    </row>
    <row r="1101" spans="1:13" x14ac:dyDescent="0.25">
      <c r="A1101">
        <v>2</v>
      </c>
      <c r="B1101" s="1">
        <v>42280</v>
      </c>
      <c r="C1101" t="s">
        <v>8</v>
      </c>
      <c r="D1101" t="s">
        <v>660</v>
      </c>
      <c r="E1101" t="s">
        <v>58</v>
      </c>
      <c r="F1101">
        <v>1917</v>
      </c>
      <c r="H1101" t="s">
        <v>148</v>
      </c>
      <c r="I1101" t="s">
        <v>149</v>
      </c>
      <c r="J1101" s="32">
        <f t="shared" si="33"/>
        <v>10</v>
      </c>
      <c r="K1101" s="32">
        <f>IF(PUMPING[[#This Row],[MONTH]]&gt;3,YEAR(PUMPING[[#This Row],[DATE]]),YEAR(PUMPING[[#This Row],[DATE]])-1)</f>
        <v>2015</v>
      </c>
      <c r="L1101" s="32" t="str">
        <f>IF(PUMPING[[#This Row],[MONTH]]&lt;4,"Q4",IF(PUMPING[[#This Row],[MONTH]]&lt;7,"Q1",IF(PUMPING[[#This Row],[MONTH]]&lt;10,"Q2",IF(PUMPING[[#This Row],[MONTH]]&lt;13,"Q3","Q4"))))</f>
        <v>Q3</v>
      </c>
      <c r="M1101" s="32" t="str">
        <f>IF(PUMPING[[#This Row],[PRODUCT]]="I/F","I/F",IF(LEFT(PUMPING[[#This Row],[BATCH]],2)="MR","MR",IF(LEFT(PUMPING[[#This Row],[BATCH]],2)="PR","PR",IF(LEFT(PUMPING[[#This Row],[BATCH]],2)="DT","DT","Others"))))</f>
        <v>MR</v>
      </c>
    </row>
    <row r="1102" spans="1:13" x14ac:dyDescent="0.25">
      <c r="A1102">
        <v>1</v>
      </c>
      <c r="B1102" s="1">
        <v>42281</v>
      </c>
      <c r="C1102" t="s">
        <v>6</v>
      </c>
      <c r="D1102" t="s">
        <v>670</v>
      </c>
      <c r="E1102">
        <v>513</v>
      </c>
      <c r="F1102">
        <v>5981</v>
      </c>
      <c r="H1102" t="s">
        <v>153</v>
      </c>
      <c r="I1102" t="s">
        <v>1530</v>
      </c>
      <c r="J1102" s="32">
        <f t="shared" si="33"/>
        <v>10</v>
      </c>
      <c r="K1102" s="32">
        <f>IF(PUMPING[[#This Row],[MONTH]]&gt;3,YEAR(PUMPING[[#This Row],[DATE]]),YEAR(PUMPING[[#This Row],[DATE]])-1)</f>
        <v>2015</v>
      </c>
      <c r="L1102" s="32" t="str">
        <f>IF(PUMPING[[#This Row],[MONTH]]&lt;4,"Q4",IF(PUMPING[[#This Row],[MONTH]]&lt;7,"Q1",IF(PUMPING[[#This Row],[MONTH]]&lt;10,"Q2",IF(PUMPING[[#This Row],[MONTH]]&lt;13,"Q3","Q4"))))</f>
        <v>Q3</v>
      </c>
      <c r="M1102" s="32" t="str">
        <f>IF(PUMPING[[#This Row],[PRODUCT]]="I/F","I/F",IF(LEFT(PUMPING[[#This Row],[BATCH]],2)="MR","MR",IF(LEFT(PUMPING[[#This Row],[BATCH]],2)="PR","PR",IF(LEFT(PUMPING[[#This Row],[BATCH]],2)="DT","DT","Others"))))</f>
        <v>MR</v>
      </c>
    </row>
    <row r="1103" spans="1:13" x14ac:dyDescent="0.25">
      <c r="A1103">
        <v>2</v>
      </c>
      <c r="B1103" s="1">
        <v>42281</v>
      </c>
      <c r="C1103" t="s">
        <v>6</v>
      </c>
      <c r="D1103" t="s">
        <v>670</v>
      </c>
      <c r="E1103">
        <v>505</v>
      </c>
      <c r="F1103">
        <v>3400</v>
      </c>
      <c r="H1103" t="s">
        <v>153</v>
      </c>
      <c r="I1103" t="s">
        <v>1530</v>
      </c>
      <c r="J1103" s="32">
        <f t="shared" si="33"/>
        <v>10</v>
      </c>
      <c r="K1103" s="32">
        <f>IF(PUMPING[[#This Row],[MONTH]]&gt;3,YEAR(PUMPING[[#This Row],[DATE]]),YEAR(PUMPING[[#This Row],[DATE]])-1)</f>
        <v>2015</v>
      </c>
      <c r="L1103" s="32" t="str">
        <f>IF(PUMPING[[#This Row],[MONTH]]&lt;4,"Q4",IF(PUMPING[[#This Row],[MONTH]]&lt;7,"Q1",IF(PUMPING[[#This Row],[MONTH]]&lt;10,"Q2",IF(PUMPING[[#This Row],[MONTH]]&lt;13,"Q3","Q4"))))</f>
        <v>Q3</v>
      </c>
      <c r="M1103" s="32" t="str">
        <f>IF(PUMPING[[#This Row],[PRODUCT]]="I/F","I/F",IF(LEFT(PUMPING[[#This Row],[BATCH]],2)="MR","MR",IF(LEFT(PUMPING[[#This Row],[BATCH]],2)="PR","PR",IF(LEFT(PUMPING[[#This Row],[BATCH]],2)="DT","DT","Others"))))</f>
        <v>MR</v>
      </c>
    </row>
    <row r="1104" spans="1:13" x14ac:dyDescent="0.25">
      <c r="A1104">
        <v>1</v>
      </c>
      <c r="B1104" s="1">
        <v>42281</v>
      </c>
      <c r="C1104" t="s">
        <v>20</v>
      </c>
      <c r="D1104" t="s">
        <v>673</v>
      </c>
      <c r="E1104">
        <v>35</v>
      </c>
      <c r="F1104">
        <v>2950</v>
      </c>
      <c r="H1104" t="s">
        <v>197</v>
      </c>
      <c r="I1104" t="s">
        <v>143</v>
      </c>
      <c r="J1104" s="32">
        <f t="shared" si="33"/>
        <v>10</v>
      </c>
      <c r="K1104" s="32">
        <f>IF(PUMPING[[#This Row],[MONTH]]&gt;3,YEAR(PUMPING[[#This Row],[DATE]]),YEAR(PUMPING[[#This Row],[DATE]])-1)</f>
        <v>2015</v>
      </c>
      <c r="L1104" s="32" t="str">
        <f>IF(PUMPING[[#This Row],[MONTH]]&lt;4,"Q4",IF(PUMPING[[#This Row],[MONTH]]&lt;7,"Q1",IF(PUMPING[[#This Row],[MONTH]]&lt;10,"Q2",IF(PUMPING[[#This Row],[MONTH]]&lt;13,"Q3","Q4"))))</f>
        <v>Q3</v>
      </c>
      <c r="M1104" s="32" t="str">
        <f>IF(PUMPING[[#This Row],[PRODUCT]]="I/F","I/F",IF(LEFT(PUMPING[[#This Row],[BATCH]],2)="MR","MR",IF(LEFT(PUMPING[[#This Row],[BATCH]],2)="PR","PR",IF(LEFT(PUMPING[[#This Row],[BATCH]],2)="DT","DT","Others"))))</f>
        <v>PR</v>
      </c>
    </row>
    <row r="1105" spans="1:13" x14ac:dyDescent="0.25">
      <c r="A1105">
        <v>1</v>
      </c>
      <c r="B1105" s="1">
        <v>42281</v>
      </c>
      <c r="C1105" t="s">
        <v>8</v>
      </c>
      <c r="D1105" t="s">
        <v>637</v>
      </c>
      <c r="H1105" t="s">
        <v>148</v>
      </c>
      <c r="I1105" t="s">
        <v>149</v>
      </c>
      <c r="J1105" s="32">
        <f t="shared" si="33"/>
        <v>10</v>
      </c>
      <c r="K1105" s="32">
        <f>IF(PUMPING[[#This Row],[MONTH]]&gt;3,YEAR(PUMPING[[#This Row],[DATE]]),YEAR(PUMPING[[#This Row],[DATE]])-1)</f>
        <v>2015</v>
      </c>
      <c r="L1105" s="32" t="str">
        <f>IF(PUMPING[[#This Row],[MONTH]]&lt;4,"Q4",IF(PUMPING[[#This Row],[MONTH]]&lt;7,"Q1",IF(PUMPING[[#This Row],[MONTH]]&lt;10,"Q2",IF(PUMPING[[#This Row],[MONTH]]&lt;13,"Q3","Q4"))))</f>
        <v>Q3</v>
      </c>
      <c r="M1105" s="32" t="str">
        <f>IF(PUMPING[[#This Row],[PRODUCT]]="I/F","I/F",IF(LEFT(PUMPING[[#This Row],[BATCH]],2)="MR","MR",IF(LEFT(PUMPING[[#This Row],[BATCH]],2)="PR","PR",IF(LEFT(PUMPING[[#This Row],[BATCH]],2)="DT","DT","Others"))))</f>
        <v>MR</v>
      </c>
    </row>
    <row r="1106" spans="1:13" x14ac:dyDescent="0.25">
      <c r="A1106">
        <v>2</v>
      </c>
      <c r="B1106" s="1">
        <v>42281</v>
      </c>
      <c r="C1106" t="s">
        <v>8</v>
      </c>
      <c r="D1106" t="s">
        <v>656</v>
      </c>
      <c r="H1106" t="s">
        <v>148</v>
      </c>
      <c r="I1106" t="s">
        <v>149</v>
      </c>
      <c r="J1106" s="32">
        <f t="shared" si="33"/>
        <v>10</v>
      </c>
      <c r="K1106" s="32">
        <f>IF(PUMPING[[#This Row],[MONTH]]&gt;3,YEAR(PUMPING[[#This Row],[DATE]]),YEAR(PUMPING[[#This Row],[DATE]])-1)</f>
        <v>2015</v>
      </c>
      <c r="L1106" s="32" t="str">
        <f>IF(PUMPING[[#This Row],[MONTH]]&lt;4,"Q4",IF(PUMPING[[#This Row],[MONTH]]&lt;7,"Q1",IF(PUMPING[[#This Row],[MONTH]]&lt;10,"Q2",IF(PUMPING[[#This Row],[MONTH]]&lt;13,"Q3","Q4"))))</f>
        <v>Q3</v>
      </c>
      <c r="M1106" s="32" t="str">
        <f>IF(PUMPING[[#This Row],[PRODUCT]]="I/F","I/F",IF(LEFT(PUMPING[[#This Row],[BATCH]],2)="MR","MR",IF(LEFT(PUMPING[[#This Row],[BATCH]],2)="PR","PR",IF(LEFT(PUMPING[[#This Row],[BATCH]],2)="DT","DT","Others"))))</f>
        <v>MR</v>
      </c>
    </row>
    <row r="1107" spans="1:13" x14ac:dyDescent="0.25">
      <c r="A1107">
        <v>3</v>
      </c>
      <c r="B1107" s="1">
        <v>42281</v>
      </c>
      <c r="C1107" t="s">
        <v>8</v>
      </c>
      <c r="D1107" t="s">
        <v>657</v>
      </c>
      <c r="H1107" t="s">
        <v>148</v>
      </c>
      <c r="I1107" t="s">
        <v>149</v>
      </c>
      <c r="J1107" s="32">
        <f t="shared" si="33"/>
        <v>10</v>
      </c>
      <c r="K1107" s="32">
        <f>IF(PUMPING[[#This Row],[MONTH]]&gt;3,YEAR(PUMPING[[#This Row],[DATE]]),YEAR(PUMPING[[#This Row],[DATE]])-1)</f>
        <v>2015</v>
      </c>
      <c r="L1107" s="32" t="str">
        <f>IF(PUMPING[[#This Row],[MONTH]]&lt;4,"Q4",IF(PUMPING[[#This Row],[MONTH]]&lt;7,"Q1",IF(PUMPING[[#This Row],[MONTH]]&lt;10,"Q2",IF(PUMPING[[#This Row],[MONTH]]&lt;13,"Q3","Q4"))))</f>
        <v>Q3</v>
      </c>
      <c r="M1107" s="32" t="str">
        <f>IF(PUMPING[[#This Row],[PRODUCT]]="I/F","I/F",IF(LEFT(PUMPING[[#This Row],[BATCH]],2)="MR","MR",IF(LEFT(PUMPING[[#This Row],[BATCH]],2)="PR","PR",IF(LEFT(PUMPING[[#This Row],[BATCH]],2)="DT","DT","Others"))))</f>
        <v>MR</v>
      </c>
    </row>
    <row r="1108" spans="1:13" x14ac:dyDescent="0.25">
      <c r="A1108">
        <v>4</v>
      </c>
      <c r="B1108" s="1">
        <v>42281</v>
      </c>
      <c r="C1108" t="s">
        <v>8</v>
      </c>
      <c r="D1108" t="s">
        <v>660</v>
      </c>
      <c r="H1108" t="s">
        <v>148</v>
      </c>
      <c r="I1108" t="s">
        <v>149</v>
      </c>
      <c r="J1108" s="32">
        <f t="shared" si="33"/>
        <v>10</v>
      </c>
      <c r="K1108" s="32">
        <f>IF(PUMPING[[#This Row],[MONTH]]&gt;3,YEAR(PUMPING[[#This Row],[DATE]]),YEAR(PUMPING[[#This Row],[DATE]])-1)</f>
        <v>2015</v>
      </c>
      <c r="L1108" s="32" t="str">
        <f>IF(PUMPING[[#This Row],[MONTH]]&lt;4,"Q4",IF(PUMPING[[#This Row],[MONTH]]&lt;7,"Q1",IF(PUMPING[[#This Row],[MONTH]]&lt;10,"Q2",IF(PUMPING[[#This Row],[MONTH]]&lt;13,"Q3","Q4"))))</f>
        <v>Q3</v>
      </c>
      <c r="M1108" s="32" t="str">
        <f>IF(PUMPING[[#This Row],[PRODUCT]]="I/F","I/F",IF(LEFT(PUMPING[[#This Row],[BATCH]],2)="MR","MR",IF(LEFT(PUMPING[[#This Row],[BATCH]],2)="PR","PR",IF(LEFT(PUMPING[[#This Row],[BATCH]],2)="DT","DT","Others"))))</f>
        <v>MR</v>
      </c>
    </row>
    <row r="1109" spans="1:13" x14ac:dyDescent="0.25">
      <c r="A1109">
        <v>1</v>
      </c>
      <c r="B1109" s="1">
        <v>42282</v>
      </c>
      <c r="C1109" t="s">
        <v>6</v>
      </c>
      <c r="D1109" t="s">
        <v>674</v>
      </c>
      <c r="E1109">
        <v>505</v>
      </c>
      <c r="F1109">
        <v>1301</v>
      </c>
      <c r="H1109" t="s">
        <v>153</v>
      </c>
      <c r="I1109" t="s">
        <v>1530</v>
      </c>
      <c r="J1109" s="32">
        <f t="shared" si="33"/>
        <v>10</v>
      </c>
      <c r="K1109" s="32">
        <f>IF(PUMPING[[#This Row],[MONTH]]&gt;3,YEAR(PUMPING[[#This Row],[DATE]]),YEAR(PUMPING[[#This Row],[DATE]])-1)</f>
        <v>2015</v>
      </c>
      <c r="L1109" s="32" t="str">
        <f>IF(PUMPING[[#This Row],[MONTH]]&lt;4,"Q4",IF(PUMPING[[#This Row],[MONTH]]&lt;7,"Q1",IF(PUMPING[[#This Row],[MONTH]]&lt;10,"Q2",IF(PUMPING[[#This Row],[MONTH]]&lt;13,"Q3","Q4"))))</f>
        <v>Q3</v>
      </c>
      <c r="M1109" s="32" t="str">
        <f>IF(PUMPING[[#This Row],[PRODUCT]]="I/F","I/F",IF(LEFT(PUMPING[[#This Row],[BATCH]],2)="MR","MR",IF(LEFT(PUMPING[[#This Row],[BATCH]],2)="PR","PR",IF(LEFT(PUMPING[[#This Row],[BATCH]],2)="DT","DT","Others"))))</f>
        <v>MR</v>
      </c>
    </row>
    <row r="1110" spans="1:13" x14ac:dyDescent="0.25">
      <c r="A1110">
        <v>1</v>
      </c>
      <c r="B1110" s="1">
        <v>42282</v>
      </c>
      <c r="C1110" t="s">
        <v>20</v>
      </c>
      <c r="D1110" t="s">
        <v>675</v>
      </c>
      <c r="E1110">
        <v>33</v>
      </c>
      <c r="F1110">
        <v>450</v>
      </c>
      <c r="H1110" t="s">
        <v>142</v>
      </c>
      <c r="I1110" t="s">
        <v>143</v>
      </c>
      <c r="J1110" s="32">
        <f t="shared" si="33"/>
        <v>10</v>
      </c>
      <c r="K1110" s="32">
        <f>IF(PUMPING[[#This Row],[MONTH]]&gt;3,YEAR(PUMPING[[#This Row],[DATE]]),YEAR(PUMPING[[#This Row],[DATE]])-1)</f>
        <v>2015</v>
      </c>
      <c r="L1110" s="32" t="str">
        <f>IF(PUMPING[[#This Row],[MONTH]]&lt;4,"Q4",IF(PUMPING[[#This Row],[MONTH]]&lt;7,"Q1",IF(PUMPING[[#This Row],[MONTH]]&lt;10,"Q2",IF(PUMPING[[#This Row],[MONTH]]&lt;13,"Q3","Q4"))))</f>
        <v>Q3</v>
      </c>
      <c r="M1110" s="32" t="str">
        <f>IF(PUMPING[[#This Row],[PRODUCT]]="I/F","I/F",IF(LEFT(PUMPING[[#This Row],[BATCH]],2)="MR","MR",IF(LEFT(PUMPING[[#This Row],[BATCH]],2)="PR","PR",IF(LEFT(PUMPING[[#This Row],[BATCH]],2)="DT","DT","Others"))))</f>
        <v>PR</v>
      </c>
    </row>
    <row r="1111" spans="1:13" x14ac:dyDescent="0.25">
      <c r="A1111">
        <v>2</v>
      </c>
      <c r="B1111" s="1">
        <v>42282</v>
      </c>
      <c r="C1111" t="s">
        <v>20</v>
      </c>
      <c r="D1111" t="s">
        <v>676</v>
      </c>
      <c r="E1111">
        <v>33</v>
      </c>
      <c r="F1111">
        <v>2470</v>
      </c>
      <c r="H1111" t="s">
        <v>142</v>
      </c>
      <c r="I1111" t="s">
        <v>143</v>
      </c>
      <c r="J1111" s="32">
        <f t="shared" si="33"/>
        <v>10</v>
      </c>
      <c r="K1111" s="32">
        <f>IF(PUMPING[[#This Row],[MONTH]]&gt;3,YEAR(PUMPING[[#This Row],[DATE]]),YEAR(PUMPING[[#This Row],[DATE]])-1)</f>
        <v>2015</v>
      </c>
      <c r="L1111" s="32" t="str">
        <f>IF(PUMPING[[#This Row],[MONTH]]&lt;4,"Q4",IF(PUMPING[[#This Row],[MONTH]]&lt;7,"Q1",IF(PUMPING[[#This Row],[MONTH]]&lt;10,"Q2",IF(PUMPING[[#This Row],[MONTH]]&lt;13,"Q3","Q4"))))</f>
        <v>Q3</v>
      </c>
      <c r="M1111" s="32" t="str">
        <f>IF(PUMPING[[#This Row],[PRODUCT]]="I/F","I/F",IF(LEFT(PUMPING[[#This Row],[BATCH]],2)="MR","MR",IF(LEFT(PUMPING[[#This Row],[BATCH]],2)="PR","PR",IF(LEFT(PUMPING[[#This Row],[BATCH]],2)="DT","DT","Others"))))</f>
        <v>PR</v>
      </c>
    </row>
    <row r="1112" spans="1:13" x14ac:dyDescent="0.25">
      <c r="A1112">
        <v>1</v>
      </c>
      <c r="B1112" s="1">
        <v>42282</v>
      </c>
      <c r="C1112" t="s">
        <v>8</v>
      </c>
      <c r="D1112" t="s">
        <v>666</v>
      </c>
      <c r="E1112" t="s">
        <v>10</v>
      </c>
      <c r="F1112">
        <v>999</v>
      </c>
      <c r="H1112" t="s">
        <v>148</v>
      </c>
      <c r="I1112" t="s">
        <v>149</v>
      </c>
      <c r="J1112" s="32">
        <f t="shared" si="33"/>
        <v>10</v>
      </c>
      <c r="K1112" s="32">
        <f>IF(PUMPING[[#This Row],[MONTH]]&gt;3,YEAR(PUMPING[[#This Row],[DATE]]),YEAR(PUMPING[[#This Row],[DATE]])-1)</f>
        <v>2015</v>
      </c>
      <c r="L1112" s="32" t="str">
        <f>IF(PUMPING[[#This Row],[MONTH]]&lt;4,"Q4",IF(PUMPING[[#This Row],[MONTH]]&lt;7,"Q1",IF(PUMPING[[#This Row],[MONTH]]&lt;10,"Q2",IF(PUMPING[[#This Row],[MONTH]]&lt;13,"Q3","Q4"))))</f>
        <v>Q3</v>
      </c>
      <c r="M1112" s="32" t="str">
        <f>IF(PUMPING[[#This Row],[PRODUCT]]="I/F","I/F",IF(LEFT(PUMPING[[#This Row],[BATCH]],2)="MR","MR",IF(LEFT(PUMPING[[#This Row],[BATCH]],2)="PR","PR",IF(LEFT(PUMPING[[#This Row],[BATCH]],2)="DT","DT","Others"))))</f>
        <v>MR</v>
      </c>
    </row>
    <row r="1113" spans="1:13" x14ac:dyDescent="0.25">
      <c r="A1113">
        <v>2</v>
      </c>
      <c r="B1113" s="1">
        <v>42282</v>
      </c>
      <c r="C1113" t="s">
        <v>8</v>
      </c>
      <c r="D1113" t="s">
        <v>677</v>
      </c>
      <c r="E1113">
        <v>16</v>
      </c>
      <c r="F1113">
        <v>1446</v>
      </c>
      <c r="H1113" t="s">
        <v>164</v>
      </c>
      <c r="I1113" t="s">
        <v>146</v>
      </c>
      <c r="J1113" s="32">
        <f t="shared" si="33"/>
        <v>10</v>
      </c>
      <c r="K1113" s="32">
        <f>IF(PUMPING[[#This Row],[MONTH]]&gt;3,YEAR(PUMPING[[#This Row],[DATE]]),YEAR(PUMPING[[#This Row],[DATE]])-1)</f>
        <v>2015</v>
      </c>
      <c r="L1113" s="32" t="str">
        <f>IF(PUMPING[[#This Row],[MONTH]]&lt;4,"Q4",IF(PUMPING[[#This Row],[MONTH]]&lt;7,"Q1",IF(PUMPING[[#This Row],[MONTH]]&lt;10,"Q2",IF(PUMPING[[#This Row],[MONTH]]&lt;13,"Q3","Q4"))))</f>
        <v>Q3</v>
      </c>
      <c r="M1113" s="32" t="str">
        <f>IF(PUMPING[[#This Row],[PRODUCT]]="I/F","I/F",IF(LEFT(PUMPING[[#This Row],[BATCH]],2)="MR","MR",IF(LEFT(PUMPING[[#This Row],[BATCH]],2)="PR","PR",IF(LEFT(PUMPING[[#This Row],[BATCH]],2)="DT","DT","Others"))))</f>
        <v>DT</v>
      </c>
    </row>
    <row r="1114" spans="1:13" x14ac:dyDescent="0.25">
      <c r="A1114">
        <v>1</v>
      </c>
      <c r="B1114" s="1">
        <v>42283</v>
      </c>
      <c r="C1114" t="s">
        <v>20</v>
      </c>
      <c r="D1114" t="s">
        <v>676</v>
      </c>
      <c r="E1114">
        <v>33</v>
      </c>
      <c r="F1114">
        <v>6973</v>
      </c>
      <c r="H1114" t="s">
        <v>142</v>
      </c>
      <c r="I1114" t="s">
        <v>143</v>
      </c>
      <c r="J1114" s="32">
        <f t="shared" si="33"/>
        <v>10</v>
      </c>
      <c r="K1114" s="32">
        <f>IF(PUMPING[[#This Row],[MONTH]]&gt;3,YEAR(PUMPING[[#This Row],[DATE]]),YEAR(PUMPING[[#This Row],[DATE]])-1)</f>
        <v>2015</v>
      </c>
      <c r="L1114" s="32" t="str">
        <f>IF(PUMPING[[#This Row],[MONTH]]&lt;4,"Q4",IF(PUMPING[[#This Row],[MONTH]]&lt;7,"Q1",IF(PUMPING[[#This Row],[MONTH]]&lt;10,"Q2",IF(PUMPING[[#This Row],[MONTH]]&lt;13,"Q3","Q4"))))</f>
        <v>Q3</v>
      </c>
      <c r="M1114" s="32" t="str">
        <f>IF(PUMPING[[#This Row],[PRODUCT]]="I/F","I/F",IF(LEFT(PUMPING[[#This Row],[BATCH]],2)="MR","MR",IF(LEFT(PUMPING[[#This Row],[BATCH]],2)="PR","PR",IF(LEFT(PUMPING[[#This Row],[BATCH]],2)="DT","DT","Others"))))</f>
        <v>PR</v>
      </c>
    </row>
    <row r="1115" spans="1:13" x14ac:dyDescent="0.25">
      <c r="A1115">
        <v>1</v>
      </c>
      <c r="B1115" s="1">
        <v>42283</v>
      </c>
      <c r="C1115" t="s">
        <v>8</v>
      </c>
      <c r="D1115" t="s">
        <v>677</v>
      </c>
      <c r="E1115">
        <v>16</v>
      </c>
      <c r="F1115">
        <v>4486</v>
      </c>
      <c r="H1115" t="s">
        <v>164</v>
      </c>
      <c r="I1115" t="s">
        <v>146</v>
      </c>
      <c r="J1115" s="32">
        <f t="shared" si="33"/>
        <v>10</v>
      </c>
      <c r="K1115" s="32">
        <f>IF(PUMPING[[#This Row],[MONTH]]&gt;3,YEAR(PUMPING[[#This Row],[DATE]]),YEAR(PUMPING[[#This Row],[DATE]])-1)</f>
        <v>2015</v>
      </c>
      <c r="L1115" s="32" t="str">
        <f>IF(PUMPING[[#This Row],[MONTH]]&lt;4,"Q4",IF(PUMPING[[#This Row],[MONTH]]&lt;7,"Q1",IF(PUMPING[[#This Row],[MONTH]]&lt;10,"Q2",IF(PUMPING[[#This Row],[MONTH]]&lt;13,"Q3","Q4"))))</f>
        <v>Q3</v>
      </c>
      <c r="M1115" s="32" t="str">
        <f>IF(PUMPING[[#This Row],[PRODUCT]]="I/F","I/F",IF(LEFT(PUMPING[[#This Row],[BATCH]],2)="MR","MR",IF(LEFT(PUMPING[[#This Row],[BATCH]],2)="PR","PR",IF(LEFT(PUMPING[[#This Row],[BATCH]],2)="DT","DT","Others"))))</f>
        <v>DT</v>
      </c>
    </row>
    <row r="1116" spans="1:13" x14ac:dyDescent="0.25">
      <c r="A1116">
        <v>1</v>
      </c>
      <c r="B1116" s="1">
        <v>42284</v>
      </c>
      <c r="C1116" t="s">
        <v>6</v>
      </c>
      <c r="D1116" t="s">
        <v>678</v>
      </c>
      <c r="E1116">
        <v>508</v>
      </c>
      <c r="F1116">
        <v>3057</v>
      </c>
      <c r="H1116" t="s">
        <v>153</v>
      </c>
      <c r="I1116" t="s">
        <v>1530</v>
      </c>
      <c r="J1116" s="32">
        <f t="shared" si="33"/>
        <v>10</v>
      </c>
      <c r="K1116" s="32">
        <f>IF(PUMPING[[#This Row],[MONTH]]&gt;3,YEAR(PUMPING[[#This Row],[DATE]]),YEAR(PUMPING[[#This Row],[DATE]])-1)</f>
        <v>2015</v>
      </c>
      <c r="L1116" s="32" t="str">
        <f>IF(PUMPING[[#This Row],[MONTH]]&lt;4,"Q4",IF(PUMPING[[#This Row],[MONTH]]&lt;7,"Q1",IF(PUMPING[[#This Row],[MONTH]]&lt;10,"Q2",IF(PUMPING[[#This Row],[MONTH]]&lt;13,"Q3","Q4"))))</f>
        <v>Q3</v>
      </c>
      <c r="M1116" s="32" t="str">
        <f>IF(PUMPING[[#This Row],[PRODUCT]]="I/F","I/F",IF(LEFT(PUMPING[[#This Row],[BATCH]],2)="MR","MR",IF(LEFT(PUMPING[[#This Row],[BATCH]],2)="PR","PR",IF(LEFT(PUMPING[[#This Row],[BATCH]],2)="DT","DT","Others"))))</f>
        <v>MR</v>
      </c>
    </row>
    <row r="1117" spans="1:13" x14ac:dyDescent="0.25">
      <c r="A1117">
        <v>2</v>
      </c>
      <c r="B1117" s="1">
        <v>42284</v>
      </c>
      <c r="C1117" t="s">
        <v>6</v>
      </c>
      <c r="D1117" t="s">
        <v>679</v>
      </c>
      <c r="E1117">
        <v>651</v>
      </c>
      <c r="F1117">
        <v>150</v>
      </c>
      <c r="H1117" t="s">
        <v>155</v>
      </c>
      <c r="I1117" t="s">
        <v>146</v>
      </c>
      <c r="J1117" s="32">
        <f t="shared" si="33"/>
        <v>10</v>
      </c>
      <c r="K1117" s="32">
        <f>IF(PUMPING[[#This Row],[MONTH]]&gt;3,YEAR(PUMPING[[#This Row],[DATE]]),YEAR(PUMPING[[#This Row],[DATE]])-1)</f>
        <v>2015</v>
      </c>
      <c r="L1117" s="32" t="str">
        <f>IF(PUMPING[[#This Row],[MONTH]]&lt;4,"Q4",IF(PUMPING[[#This Row],[MONTH]]&lt;7,"Q1",IF(PUMPING[[#This Row],[MONTH]]&lt;10,"Q2",IF(PUMPING[[#This Row],[MONTH]]&lt;13,"Q3","Q4"))))</f>
        <v>Q3</v>
      </c>
      <c r="M1117" s="32" t="str">
        <f>IF(PUMPING[[#This Row],[PRODUCT]]="I/F","I/F",IF(LEFT(PUMPING[[#This Row],[BATCH]],2)="MR","MR",IF(LEFT(PUMPING[[#This Row],[BATCH]],2)="PR","PR",IF(LEFT(PUMPING[[#This Row],[BATCH]],2)="DT","DT","Others"))))</f>
        <v>MR</v>
      </c>
    </row>
    <row r="1118" spans="1:13" x14ac:dyDescent="0.25">
      <c r="A1118">
        <v>3</v>
      </c>
      <c r="B1118" s="1">
        <v>42284</v>
      </c>
      <c r="C1118" t="s">
        <v>6</v>
      </c>
      <c r="D1118" t="s">
        <v>680</v>
      </c>
      <c r="E1118">
        <v>401</v>
      </c>
      <c r="F1118">
        <v>151</v>
      </c>
      <c r="H1118" t="s">
        <v>156</v>
      </c>
      <c r="I1118" t="s">
        <v>146</v>
      </c>
      <c r="J1118" s="32">
        <f t="shared" si="33"/>
        <v>10</v>
      </c>
      <c r="K1118" s="32">
        <f>IF(PUMPING[[#This Row],[MONTH]]&gt;3,YEAR(PUMPING[[#This Row],[DATE]]),YEAR(PUMPING[[#This Row],[DATE]])-1)</f>
        <v>2015</v>
      </c>
      <c r="L1118" s="32" t="str">
        <f>IF(PUMPING[[#This Row],[MONTH]]&lt;4,"Q4",IF(PUMPING[[#This Row],[MONTH]]&lt;7,"Q1",IF(PUMPING[[#This Row],[MONTH]]&lt;10,"Q2",IF(PUMPING[[#This Row],[MONTH]]&lt;13,"Q3","Q4"))))</f>
        <v>Q3</v>
      </c>
      <c r="M1118" s="32" t="str">
        <f>IF(PUMPING[[#This Row],[PRODUCT]]="I/F","I/F",IF(LEFT(PUMPING[[#This Row],[BATCH]],2)="MR","MR",IF(LEFT(PUMPING[[#This Row],[BATCH]],2)="PR","PR",IF(LEFT(PUMPING[[#This Row],[BATCH]],2)="DT","DT","Others"))))</f>
        <v>MR</v>
      </c>
    </row>
    <row r="1119" spans="1:13" x14ac:dyDescent="0.25">
      <c r="A1119">
        <v>4</v>
      </c>
      <c r="B1119" s="1">
        <v>42284</v>
      </c>
      <c r="C1119" t="s">
        <v>6</v>
      </c>
      <c r="D1119" t="s">
        <v>681</v>
      </c>
      <c r="E1119">
        <v>103</v>
      </c>
      <c r="F1119">
        <v>3844</v>
      </c>
      <c r="H1119" t="s">
        <v>148</v>
      </c>
      <c r="I1119" t="s">
        <v>149</v>
      </c>
      <c r="J1119" s="32">
        <f t="shared" si="33"/>
        <v>10</v>
      </c>
      <c r="K1119" s="32">
        <f>IF(PUMPING[[#This Row],[MONTH]]&gt;3,YEAR(PUMPING[[#This Row],[DATE]]),YEAR(PUMPING[[#This Row],[DATE]])-1)</f>
        <v>2015</v>
      </c>
      <c r="L1119" s="32" t="str">
        <f>IF(PUMPING[[#This Row],[MONTH]]&lt;4,"Q4",IF(PUMPING[[#This Row],[MONTH]]&lt;7,"Q1",IF(PUMPING[[#This Row],[MONTH]]&lt;10,"Q2",IF(PUMPING[[#This Row],[MONTH]]&lt;13,"Q3","Q4"))))</f>
        <v>Q3</v>
      </c>
      <c r="M1119" s="32" t="str">
        <f>IF(PUMPING[[#This Row],[PRODUCT]]="I/F","I/F",IF(LEFT(PUMPING[[#This Row],[BATCH]],2)="MR","MR",IF(LEFT(PUMPING[[#This Row],[BATCH]],2)="PR","PR",IF(LEFT(PUMPING[[#This Row],[BATCH]],2)="DT","DT","Others"))))</f>
        <v>MR</v>
      </c>
    </row>
    <row r="1120" spans="1:13" x14ac:dyDescent="0.25">
      <c r="A1120">
        <v>1</v>
      </c>
      <c r="B1120" s="1">
        <v>42284</v>
      </c>
      <c r="C1120" t="s">
        <v>20</v>
      </c>
      <c r="D1120" t="s">
        <v>682</v>
      </c>
      <c r="E1120">
        <v>54</v>
      </c>
      <c r="F1120">
        <v>300</v>
      </c>
      <c r="H1120" t="s">
        <v>155</v>
      </c>
      <c r="I1120" t="s">
        <v>146</v>
      </c>
      <c r="J1120" s="32">
        <f t="shared" si="33"/>
        <v>10</v>
      </c>
      <c r="K1120" s="32">
        <f>IF(PUMPING[[#This Row],[MONTH]]&gt;3,YEAR(PUMPING[[#This Row],[DATE]]),YEAR(PUMPING[[#This Row],[DATE]])-1)</f>
        <v>2015</v>
      </c>
      <c r="L1120" s="32" t="str">
        <f>IF(PUMPING[[#This Row],[MONTH]]&lt;4,"Q4",IF(PUMPING[[#This Row],[MONTH]]&lt;7,"Q1",IF(PUMPING[[#This Row],[MONTH]]&lt;10,"Q2",IF(PUMPING[[#This Row],[MONTH]]&lt;13,"Q3","Q4"))))</f>
        <v>Q3</v>
      </c>
      <c r="M1120" s="32" t="str">
        <f>IF(PUMPING[[#This Row],[PRODUCT]]="I/F","I/F",IF(LEFT(PUMPING[[#This Row],[BATCH]],2)="MR","MR",IF(LEFT(PUMPING[[#This Row],[BATCH]],2)="PR","PR",IF(LEFT(PUMPING[[#This Row],[BATCH]],2)="DT","DT","Others"))))</f>
        <v>PR</v>
      </c>
    </row>
    <row r="1121" spans="1:13" x14ac:dyDescent="0.25">
      <c r="A1121">
        <v>2</v>
      </c>
      <c r="B1121" s="1">
        <v>42284</v>
      </c>
      <c r="C1121" t="s">
        <v>20</v>
      </c>
      <c r="D1121" t="s">
        <v>683</v>
      </c>
      <c r="E1121">
        <v>64</v>
      </c>
      <c r="F1121">
        <v>450</v>
      </c>
      <c r="H1121" t="s">
        <v>153</v>
      </c>
      <c r="I1121" t="s">
        <v>1530</v>
      </c>
      <c r="J1121" s="32">
        <f t="shared" si="33"/>
        <v>10</v>
      </c>
      <c r="K1121" s="32">
        <f>IF(PUMPING[[#This Row],[MONTH]]&gt;3,YEAR(PUMPING[[#This Row],[DATE]]),YEAR(PUMPING[[#This Row],[DATE]])-1)</f>
        <v>2015</v>
      </c>
      <c r="L1121" s="32" t="str">
        <f>IF(PUMPING[[#This Row],[MONTH]]&lt;4,"Q4",IF(PUMPING[[#This Row],[MONTH]]&lt;7,"Q1",IF(PUMPING[[#This Row],[MONTH]]&lt;10,"Q2",IF(PUMPING[[#This Row],[MONTH]]&lt;13,"Q3","Q4"))))</f>
        <v>Q3</v>
      </c>
      <c r="M1121" s="32" t="str">
        <f>IF(PUMPING[[#This Row],[PRODUCT]]="I/F","I/F",IF(LEFT(PUMPING[[#This Row],[BATCH]],2)="MR","MR",IF(LEFT(PUMPING[[#This Row],[BATCH]],2)="PR","PR",IF(LEFT(PUMPING[[#This Row],[BATCH]],2)="DT","DT","Others"))))</f>
        <v>PR</v>
      </c>
    </row>
    <row r="1122" spans="1:13" x14ac:dyDescent="0.25">
      <c r="A1122">
        <v>3</v>
      </c>
      <c r="B1122" s="1">
        <v>42284</v>
      </c>
      <c r="C1122" t="s">
        <v>20</v>
      </c>
      <c r="D1122" t="s">
        <v>684</v>
      </c>
      <c r="E1122">
        <v>64</v>
      </c>
      <c r="F1122">
        <v>6691</v>
      </c>
      <c r="H1122" t="s">
        <v>153</v>
      </c>
      <c r="I1122" t="s">
        <v>1530</v>
      </c>
      <c r="J1122" s="32">
        <f t="shared" si="33"/>
        <v>10</v>
      </c>
      <c r="K1122" s="32">
        <f>IF(PUMPING[[#This Row],[MONTH]]&gt;3,YEAR(PUMPING[[#This Row],[DATE]]),YEAR(PUMPING[[#This Row],[DATE]])-1)</f>
        <v>2015</v>
      </c>
      <c r="L1122" s="32" t="str">
        <f>IF(PUMPING[[#This Row],[MONTH]]&lt;4,"Q4",IF(PUMPING[[#This Row],[MONTH]]&lt;7,"Q1",IF(PUMPING[[#This Row],[MONTH]]&lt;10,"Q2",IF(PUMPING[[#This Row],[MONTH]]&lt;13,"Q3","Q4"))))</f>
        <v>Q3</v>
      </c>
      <c r="M1122" s="32" t="str">
        <f>IF(PUMPING[[#This Row],[PRODUCT]]="I/F","I/F",IF(LEFT(PUMPING[[#This Row],[BATCH]],2)="MR","MR",IF(LEFT(PUMPING[[#This Row],[BATCH]],2)="PR","PR",IF(LEFT(PUMPING[[#This Row],[BATCH]],2)="DT","DT","Others"))))</f>
        <v>PR</v>
      </c>
    </row>
    <row r="1123" spans="1:13" x14ac:dyDescent="0.25">
      <c r="A1123">
        <v>1</v>
      </c>
      <c r="B1123" s="1">
        <v>42284</v>
      </c>
      <c r="C1123" t="s">
        <v>8</v>
      </c>
      <c r="D1123" t="s">
        <v>677</v>
      </c>
      <c r="E1123">
        <v>16</v>
      </c>
      <c r="F1123">
        <v>106</v>
      </c>
      <c r="H1123" t="s">
        <v>164</v>
      </c>
      <c r="I1123" t="s">
        <v>146</v>
      </c>
      <c r="J1123" s="32">
        <f t="shared" si="33"/>
        <v>10</v>
      </c>
      <c r="K1123" s="32">
        <f>IF(PUMPING[[#This Row],[MONTH]]&gt;3,YEAR(PUMPING[[#This Row],[DATE]]),YEAR(PUMPING[[#This Row],[DATE]])-1)</f>
        <v>2015</v>
      </c>
      <c r="L1123" s="32" t="str">
        <f>IF(PUMPING[[#This Row],[MONTH]]&lt;4,"Q4",IF(PUMPING[[#This Row],[MONTH]]&lt;7,"Q1",IF(PUMPING[[#This Row],[MONTH]]&lt;10,"Q2",IF(PUMPING[[#This Row],[MONTH]]&lt;13,"Q3","Q4"))))</f>
        <v>Q3</v>
      </c>
      <c r="M1123" s="32" t="str">
        <f>IF(PUMPING[[#This Row],[PRODUCT]]="I/F","I/F",IF(LEFT(PUMPING[[#This Row],[BATCH]],2)="MR","MR",IF(LEFT(PUMPING[[#This Row],[BATCH]],2)="PR","PR",IF(LEFT(PUMPING[[#This Row],[BATCH]],2)="DT","DT","Others"))))</f>
        <v>DT</v>
      </c>
    </row>
    <row r="1124" spans="1:13" x14ac:dyDescent="0.25">
      <c r="A1124">
        <v>1</v>
      </c>
      <c r="B1124" s="1">
        <v>42284</v>
      </c>
      <c r="C1124" t="s">
        <v>63</v>
      </c>
      <c r="D1124" t="s">
        <v>684</v>
      </c>
      <c r="E1124" t="s">
        <v>186</v>
      </c>
      <c r="F1124">
        <v>10</v>
      </c>
      <c r="H1124" t="s">
        <v>153</v>
      </c>
      <c r="I1124" t="s">
        <v>1530</v>
      </c>
      <c r="J1124" s="32">
        <f t="shared" si="33"/>
        <v>10</v>
      </c>
      <c r="K1124" s="32">
        <f>IF(PUMPING[[#This Row],[MONTH]]&gt;3,YEAR(PUMPING[[#This Row],[DATE]]),YEAR(PUMPING[[#This Row],[DATE]])-1)</f>
        <v>2015</v>
      </c>
      <c r="L1124" s="32" t="str">
        <f>IF(PUMPING[[#This Row],[MONTH]]&lt;4,"Q4",IF(PUMPING[[#This Row],[MONTH]]&lt;7,"Q1",IF(PUMPING[[#This Row],[MONTH]]&lt;10,"Q2",IF(PUMPING[[#This Row],[MONTH]]&lt;13,"Q3","Q4"))))</f>
        <v>Q3</v>
      </c>
      <c r="M1124" s="32" t="str">
        <f>IF(PUMPING[[#This Row],[PRODUCT]]="I/F","I/F",IF(LEFT(PUMPING[[#This Row],[BATCH]],2)="MR","MR",IF(LEFT(PUMPING[[#This Row],[BATCH]],2)="PR","PR",IF(LEFT(PUMPING[[#This Row],[BATCH]],2)="DT","DT","Others"))))</f>
        <v>PR</v>
      </c>
    </row>
    <row r="1125" spans="1:13" x14ac:dyDescent="0.25">
      <c r="A1125">
        <v>1</v>
      </c>
      <c r="B1125" s="1">
        <v>42285</v>
      </c>
      <c r="C1125" t="s">
        <v>6</v>
      </c>
      <c r="D1125" t="s">
        <v>681</v>
      </c>
      <c r="E1125">
        <v>103</v>
      </c>
      <c r="F1125">
        <v>1989</v>
      </c>
      <c r="H1125" t="s">
        <v>148</v>
      </c>
      <c r="I1125" t="s">
        <v>149</v>
      </c>
      <c r="J1125" s="32">
        <f t="shared" si="33"/>
        <v>10</v>
      </c>
      <c r="K1125" s="32">
        <f>IF(PUMPING[[#This Row],[MONTH]]&gt;3,YEAR(PUMPING[[#This Row],[DATE]]),YEAR(PUMPING[[#This Row],[DATE]])-1)</f>
        <v>2015</v>
      </c>
      <c r="L1125" s="32" t="str">
        <f>IF(PUMPING[[#This Row],[MONTH]]&lt;4,"Q4",IF(PUMPING[[#This Row],[MONTH]]&lt;7,"Q1",IF(PUMPING[[#This Row],[MONTH]]&lt;10,"Q2",IF(PUMPING[[#This Row],[MONTH]]&lt;13,"Q3","Q4"))))</f>
        <v>Q3</v>
      </c>
      <c r="M1125" s="32" t="str">
        <f>IF(PUMPING[[#This Row],[PRODUCT]]="I/F","I/F",IF(LEFT(PUMPING[[#This Row],[BATCH]],2)="MR","MR",IF(LEFT(PUMPING[[#This Row],[BATCH]],2)="PR","PR",IF(LEFT(PUMPING[[#This Row],[BATCH]],2)="DT","DT","Others"))))</f>
        <v>MR</v>
      </c>
    </row>
    <row r="1126" spans="1:13" x14ac:dyDescent="0.25">
      <c r="A1126">
        <v>2</v>
      </c>
      <c r="B1126" s="1">
        <v>42285</v>
      </c>
      <c r="C1126" t="s">
        <v>6</v>
      </c>
      <c r="D1126" t="s">
        <v>685</v>
      </c>
      <c r="E1126">
        <v>206</v>
      </c>
      <c r="F1126">
        <v>707</v>
      </c>
      <c r="H1126" t="s">
        <v>151</v>
      </c>
      <c r="I1126" t="s">
        <v>1532</v>
      </c>
      <c r="J1126" s="32">
        <f t="shared" si="33"/>
        <v>10</v>
      </c>
      <c r="K1126" s="32">
        <f>IF(PUMPING[[#This Row],[MONTH]]&gt;3,YEAR(PUMPING[[#This Row],[DATE]]),YEAR(PUMPING[[#This Row],[DATE]])-1)</f>
        <v>2015</v>
      </c>
      <c r="L1126" s="32" t="str">
        <f>IF(PUMPING[[#This Row],[MONTH]]&lt;4,"Q4",IF(PUMPING[[#This Row],[MONTH]]&lt;7,"Q1",IF(PUMPING[[#This Row],[MONTH]]&lt;10,"Q2",IF(PUMPING[[#This Row],[MONTH]]&lt;13,"Q3","Q4"))))</f>
        <v>Q3</v>
      </c>
      <c r="M1126" s="32" t="str">
        <f>IF(PUMPING[[#This Row],[PRODUCT]]="I/F","I/F",IF(LEFT(PUMPING[[#This Row],[BATCH]],2)="MR","MR",IF(LEFT(PUMPING[[#This Row],[BATCH]],2)="PR","PR",IF(LEFT(PUMPING[[#This Row],[BATCH]],2)="DT","DT","Others"))))</f>
        <v>MR</v>
      </c>
    </row>
    <row r="1127" spans="1:13" x14ac:dyDescent="0.25">
      <c r="A1127">
        <v>3</v>
      </c>
      <c r="B1127" s="1">
        <v>42285</v>
      </c>
      <c r="C1127" t="s">
        <v>6</v>
      </c>
      <c r="D1127" t="s">
        <v>686</v>
      </c>
      <c r="E1127">
        <v>207</v>
      </c>
      <c r="F1127">
        <v>6096</v>
      </c>
      <c r="H1127" t="s">
        <v>151</v>
      </c>
      <c r="I1127" t="s">
        <v>1532</v>
      </c>
      <c r="J1127" s="32">
        <f t="shared" si="33"/>
        <v>10</v>
      </c>
      <c r="K1127" s="32">
        <f>IF(PUMPING[[#This Row],[MONTH]]&gt;3,YEAR(PUMPING[[#This Row],[DATE]]),YEAR(PUMPING[[#This Row],[DATE]])-1)</f>
        <v>2015</v>
      </c>
      <c r="L1127" s="32" t="str">
        <f>IF(PUMPING[[#This Row],[MONTH]]&lt;4,"Q4",IF(PUMPING[[#This Row],[MONTH]]&lt;7,"Q1",IF(PUMPING[[#This Row],[MONTH]]&lt;10,"Q2",IF(PUMPING[[#This Row],[MONTH]]&lt;13,"Q3","Q4"))))</f>
        <v>Q3</v>
      </c>
      <c r="M1127" s="32" t="str">
        <f>IF(PUMPING[[#This Row],[PRODUCT]]="I/F","I/F",IF(LEFT(PUMPING[[#This Row],[BATCH]],2)="MR","MR",IF(LEFT(PUMPING[[#This Row],[BATCH]],2)="PR","PR",IF(LEFT(PUMPING[[#This Row],[BATCH]],2)="DT","DT","Others"))))</f>
        <v>MR</v>
      </c>
    </row>
    <row r="1128" spans="1:13" x14ac:dyDescent="0.25">
      <c r="A1128">
        <v>4</v>
      </c>
      <c r="B1128" s="1">
        <v>42285</v>
      </c>
      <c r="C1128" t="s">
        <v>6</v>
      </c>
      <c r="D1128" t="s">
        <v>687</v>
      </c>
      <c r="E1128">
        <v>205</v>
      </c>
      <c r="F1128">
        <v>4192</v>
      </c>
      <c r="H1128" t="s">
        <v>151</v>
      </c>
      <c r="I1128" t="s">
        <v>1532</v>
      </c>
      <c r="J1128" s="32">
        <f t="shared" si="33"/>
        <v>10</v>
      </c>
      <c r="K1128" s="32">
        <f>IF(PUMPING[[#This Row],[MONTH]]&gt;3,YEAR(PUMPING[[#This Row],[DATE]]),YEAR(PUMPING[[#This Row],[DATE]])-1)</f>
        <v>2015</v>
      </c>
      <c r="L1128" s="32" t="str">
        <f>IF(PUMPING[[#This Row],[MONTH]]&lt;4,"Q4",IF(PUMPING[[#This Row],[MONTH]]&lt;7,"Q1",IF(PUMPING[[#This Row],[MONTH]]&lt;10,"Q2",IF(PUMPING[[#This Row],[MONTH]]&lt;13,"Q3","Q4"))))</f>
        <v>Q3</v>
      </c>
      <c r="M1128" s="32" t="str">
        <f>IF(PUMPING[[#This Row],[PRODUCT]]="I/F","I/F",IF(LEFT(PUMPING[[#This Row],[BATCH]],2)="MR","MR",IF(LEFT(PUMPING[[#This Row],[BATCH]],2)="PR","PR",IF(LEFT(PUMPING[[#This Row],[BATCH]],2)="DT","DT","Others"))))</f>
        <v>MR</v>
      </c>
    </row>
    <row r="1129" spans="1:13" x14ac:dyDescent="0.25">
      <c r="A1129">
        <v>5</v>
      </c>
      <c r="B1129" s="1">
        <v>42285</v>
      </c>
      <c r="C1129" t="s">
        <v>6</v>
      </c>
      <c r="D1129" t="s">
        <v>688</v>
      </c>
      <c r="E1129">
        <v>103</v>
      </c>
      <c r="F1129">
        <v>10</v>
      </c>
      <c r="H1129" t="s">
        <v>148</v>
      </c>
      <c r="I1129" t="s">
        <v>149</v>
      </c>
      <c r="J1129" s="32">
        <f t="shared" si="33"/>
        <v>10</v>
      </c>
      <c r="K1129" s="32">
        <f>IF(PUMPING[[#This Row],[MONTH]]&gt;3,YEAR(PUMPING[[#This Row],[DATE]]),YEAR(PUMPING[[#This Row],[DATE]])-1)</f>
        <v>2015</v>
      </c>
      <c r="L1129" s="32" t="str">
        <f>IF(PUMPING[[#This Row],[MONTH]]&lt;4,"Q4",IF(PUMPING[[#This Row],[MONTH]]&lt;7,"Q1",IF(PUMPING[[#This Row],[MONTH]]&lt;10,"Q2",IF(PUMPING[[#This Row],[MONTH]]&lt;13,"Q3","Q4"))))</f>
        <v>Q3</v>
      </c>
      <c r="M1129" s="32" t="str">
        <f>IF(PUMPING[[#This Row],[PRODUCT]]="I/F","I/F",IF(LEFT(PUMPING[[#This Row],[BATCH]],2)="MR","MR",IF(LEFT(PUMPING[[#This Row],[BATCH]],2)="PR","PR",IF(LEFT(PUMPING[[#This Row],[BATCH]],2)="DT","DT","Others"))))</f>
        <v>MR</v>
      </c>
    </row>
    <row r="1130" spans="1:13" x14ac:dyDescent="0.25">
      <c r="A1130">
        <v>1</v>
      </c>
      <c r="B1130" s="1">
        <v>42285</v>
      </c>
      <c r="C1130" t="s">
        <v>20</v>
      </c>
      <c r="D1130" t="s">
        <v>684</v>
      </c>
      <c r="E1130">
        <v>64</v>
      </c>
      <c r="F1130">
        <v>10736</v>
      </c>
      <c r="H1130" t="s">
        <v>153</v>
      </c>
      <c r="I1130" t="s">
        <v>1530</v>
      </c>
      <c r="J1130" s="32">
        <f t="shared" si="33"/>
        <v>10</v>
      </c>
      <c r="K1130" s="32">
        <f>IF(PUMPING[[#This Row],[MONTH]]&gt;3,YEAR(PUMPING[[#This Row],[DATE]]),YEAR(PUMPING[[#This Row],[DATE]])-1)</f>
        <v>2015</v>
      </c>
      <c r="L1130" s="32" t="str">
        <f>IF(PUMPING[[#This Row],[MONTH]]&lt;4,"Q4",IF(PUMPING[[#This Row],[MONTH]]&lt;7,"Q1",IF(PUMPING[[#This Row],[MONTH]]&lt;10,"Q2",IF(PUMPING[[#This Row],[MONTH]]&lt;13,"Q3","Q4"))))</f>
        <v>Q3</v>
      </c>
      <c r="M1130" s="32" t="str">
        <f>IF(PUMPING[[#This Row],[PRODUCT]]="I/F","I/F",IF(LEFT(PUMPING[[#This Row],[BATCH]],2)="MR","MR",IF(LEFT(PUMPING[[#This Row],[BATCH]],2)="PR","PR",IF(LEFT(PUMPING[[#This Row],[BATCH]],2)="DT","DT","Others"))))</f>
        <v>PR</v>
      </c>
    </row>
    <row r="1131" spans="1:13" x14ac:dyDescent="0.25">
      <c r="A1131">
        <v>2</v>
      </c>
      <c r="B1131" s="1">
        <v>42285</v>
      </c>
      <c r="C1131" t="s">
        <v>20</v>
      </c>
      <c r="D1131" t="s">
        <v>682</v>
      </c>
      <c r="E1131">
        <v>54</v>
      </c>
      <c r="F1131">
        <v>311</v>
      </c>
      <c r="H1131" t="s">
        <v>155</v>
      </c>
      <c r="I1131" t="s">
        <v>146</v>
      </c>
      <c r="J1131" s="32">
        <f t="shared" si="33"/>
        <v>10</v>
      </c>
      <c r="K1131" s="32">
        <f>IF(PUMPING[[#This Row],[MONTH]]&gt;3,YEAR(PUMPING[[#This Row],[DATE]]),YEAR(PUMPING[[#This Row],[DATE]])-1)</f>
        <v>2015</v>
      </c>
      <c r="L1131" s="32" t="str">
        <f>IF(PUMPING[[#This Row],[MONTH]]&lt;4,"Q4",IF(PUMPING[[#This Row],[MONTH]]&lt;7,"Q1",IF(PUMPING[[#This Row],[MONTH]]&lt;10,"Q2",IF(PUMPING[[#This Row],[MONTH]]&lt;13,"Q3","Q4"))))</f>
        <v>Q3</v>
      </c>
      <c r="M1131" s="32" t="str">
        <f>IF(PUMPING[[#This Row],[PRODUCT]]="I/F","I/F",IF(LEFT(PUMPING[[#This Row],[BATCH]],2)="MR","MR",IF(LEFT(PUMPING[[#This Row],[BATCH]],2)="PR","PR",IF(LEFT(PUMPING[[#This Row],[BATCH]],2)="DT","DT","Others"))))</f>
        <v>PR</v>
      </c>
    </row>
    <row r="1132" spans="1:13" x14ac:dyDescent="0.25">
      <c r="A1132">
        <v>3</v>
      </c>
      <c r="B1132" s="1">
        <v>42285</v>
      </c>
      <c r="C1132" t="s">
        <v>20</v>
      </c>
      <c r="D1132" t="s">
        <v>689</v>
      </c>
      <c r="E1132">
        <v>53</v>
      </c>
      <c r="F1132">
        <v>396</v>
      </c>
      <c r="H1132" t="s">
        <v>156</v>
      </c>
      <c r="I1132" t="s">
        <v>146</v>
      </c>
      <c r="J1132" s="32">
        <f t="shared" ref="J1132:J1195" si="34">MONTH(B1132)</f>
        <v>10</v>
      </c>
      <c r="K1132" s="32">
        <f>IF(PUMPING[[#This Row],[MONTH]]&gt;3,YEAR(PUMPING[[#This Row],[DATE]]),YEAR(PUMPING[[#This Row],[DATE]])-1)</f>
        <v>2015</v>
      </c>
      <c r="L1132" s="32" t="str">
        <f>IF(PUMPING[[#This Row],[MONTH]]&lt;4,"Q4",IF(PUMPING[[#This Row],[MONTH]]&lt;7,"Q1",IF(PUMPING[[#This Row],[MONTH]]&lt;10,"Q2",IF(PUMPING[[#This Row],[MONTH]]&lt;13,"Q3","Q4"))))</f>
        <v>Q3</v>
      </c>
      <c r="M1132" s="32" t="str">
        <f>IF(PUMPING[[#This Row],[PRODUCT]]="I/F","I/F",IF(LEFT(PUMPING[[#This Row],[BATCH]],2)="MR","MR",IF(LEFT(PUMPING[[#This Row],[BATCH]],2)="PR","PR",IF(LEFT(PUMPING[[#This Row],[BATCH]],2)="DT","DT","Others"))))</f>
        <v>PR</v>
      </c>
    </row>
    <row r="1133" spans="1:13" x14ac:dyDescent="0.25">
      <c r="A1133">
        <v>1</v>
      </c>
      <c r="B1133" s="1">
        <v>42286</v>
      </c>
      <c r="C1133" t="s">
        <v>6</v>
      </c>
      <c r="D1133" t="s">
        <v>688</v>
      </c>
      <c r="E1133">
        <v>103</v>
      </c>
      <c r="F1133">
        <v>1053</v>
      </c>
      <c r="H1133" t="s">
        <v>148</v>
      </c>
      <c r="I1133" t="s">
        <v>149</v>
      </c>
      <c r="J1133" s="32">
        <f t="shared" si="34"/>
        <v>10</v>
      </c>
      <c r="K1133" s="32">
        <f>IF(PUMPING[[#This Row],[MONTH]]&gt;3,YEAR(PUMPING[[#This Row],[DATE]]),YEAR(PUMPING[[#This Row],[DATE]])-1)</f>
        <v>2015</v>
      </c>
      <c r="L1133" s="32" t="str">
        <f>IF(PUMPING[[#This Row],[MONTH]]&lt;4,"Q4",IF(PUMPING[[#This Row],[MONTH]]&lt;7,"Q1",IF(PUMPING[[#This Row],[MONTH]]&lt;10,"Q2",IF(PUMPING[[#This Row],[MONTH]]&lt;13,"Q3","Q4"))))</f>
        <v>Q3</v>
      </c>
      <c r="M1133" s="32" t="str">
        <f>IF(PUMPING[[#This Row],[PRODUCT]]="I/F","I/F",IF(LEFT(PUMPING[[#This Row],[BATCH]],2)="MR","MR",IF(LEFT(PUMPING[[#This Row],[BATCH]],2)="PR","PR",IF(LEFT(PUMPING[[#This Row],[BATCH]],2)="DT","DT","Others"))))</f>
        <v>MR</v>
      </c>
    </row>
    <row r="1134" spans="1:13" x14ac:dyDescent="0.25">
      <c r="A1134">
        <v>2</v>
      </c>
      <c r="B1134" s="1">
        <v>42286</v>
      </c>
      <c r="C1134" t="s">
        <v>6</v>
      </c>
      <c r="D1134" t="s">
        <v>690</v>
      </c>
      <c r="E1134">
        <v>101</v>
      </c>
      <c r="F1134">
        <v>1959</v>
      </c>
      <c r="H1134" t="s">
        <v>148</v>
      </c>
      <c r="I1134" t="s">
        <v>149</v>
      </c>
      <c r="J1134" s="32">
        <f t="shared" si="34"/>
        <v>10</v>
      </c>
      <c r="K1134" s="32">
        <f>IF(PUMPING[[#This Row],[MONTH]]&gt;3,YEAR(PUMPING[[#This Row],[DATE]]),YEAR(PUMPING[[#This Row],[DATE]])-1)</f>
        <v>2015</v>
      </c>
      <c r="L1134" s="32" t="str">
        <f>IF(PUMPING[[#This Row],[MONTH]]&lt;4,"Q4",IF(PUMPING[[#This Row],[MONTH]]&lt;7,"Q1",IF(PUMPING[[#This Row],[MONTH]]&lt;10,"Q2",IF(PUMPING[[#This Row],[MONTH]]&lt;13,"Q3","Q4"))))</f>
        <v>Q3</v>
      </c>
      <c r="M1134" s="32" t="str">
        <f>IF(PUMPING[[#This Row],[PRODUCT]]="I/F","I/F",IF(LEFT(PUMPING[[#This Row],[BATCH]],2)="MR","MR",IF(LEFT(PUMPING[[#This Row],[BATCH]],2)="PR","PR",IF(LEFT(PUMPING[[#This Row],[BATCH]],2)="DT","DT","Others"))))</f>
        <v>MR</v>
      </c>
    </row>
    <row r="1135" spans="1:13" x14ac:dyDescent="0.25">
      <c r="A1135">
        <v>3</v>
      </c>
      <c r="B1135" s="1">
        <v>42286</v>
      </c>
      <c r="C1135" t="s">
        <v>6</v>
      </c>
      <c r="D1135" t="s">
        <v>691</v>
      </c>
      <c r="E1135">
        <v>120</v>
      </c>
      <c r="F1135">
        <v>4470</v>
      </c>
      <c r="H1135" t="s">
        <v>170</v>
      </c>
      <c r="I1135" t="s">
        <v>171</v>
      </c>
      <c r="J1135" s="32">
        <f t="shared" si="34"/>
        <v>10</v>
      </c>
      <c r="K1135" s="32">
        <f>IF(PUMPING[[#This Row],[MONTH]]&gt;3,YEAR(PUMPING[[#This Row],[DATE]]),YEAR(PUMPING[[#This Row],[DATE]])-1)</f>
        <v>2015</v>
      </c>
      <c r="L1135" s="32" t="str">
        <f>IF(PUMPING[[#This Row],[MONTH]]&lt;4,"Q4",IF(PUMPING[[#This Row],[MONTH]]&lt;7,"Q1",IF(PUMPING[[#This Row],[MONTH]]&lt;10,"Q2",IF(PUMPING[[#This Row],[MONTH]]&lt;13,"Q3","Q4"))))</f>
        <v>Q3</v>
      </c>
      <c r="M1135" s="32" t="str">
        <f>IF(PUMPING[[#This Row],[PRODUCT]]="I/F","I/F",IF(LEFT(PUMPING[[#This Row],[BATCH]],2)="MR","MR",IF(LEFT(PUMPING[[#This Row],[BATCH]],2)="PR","PR",IF(LEFT(PUMPING[[#This Row],[BATCH]],2)="DT","DT","Others"))))</f>
        <v>MR</v>
      </c>
    </row>
    <row r="1136" spans="1:13" x14ac:dyDescent="0.25">
      <c r="A1136">
        <v>4</v>
      </c>
      <c r="B1136" s="1">
        <v>42286</v>
      </c>
      <c r="C1136" t="s">
        <v>6</v>
      </c>
      <c r="D1136" t="s">
        <v>692</v>
      </c>
      <c r="E1136">
        <v>101</v>
      </c>
      <c r="F1136">
        <v>4183</v>
      </c>
      <c r="H1136" t="s">
        <v>148</v>
      </c>
      <c r="I1136" t="s">
        <v>149</v>
      </c>
      <c r="J1136" s="32">
        <f t="shared" si="34"/>
        <v>10</v>
      </c>
      <c r="K1136" s="32">
        <f>IF(PUMPING[[#This Row],[MONTH]]&gt;3,YEAR(PUMPING[[#This Row],[DATE]]),YEAR(PUMPING[[#This Row],[DATE]])-1)</f>
        <v>2015</v>
      </c>
      <c r="L1136" s="32" t="str">
        <f>IF(PUMPING[[#This Row],[MONTH]]&lt;4,"Q4",IF(PUMPING[[#This Row],[MONTH]]&lt;7,"Q1",IF(PUMPING[[#This Row],[MONTH]]&lt;10,"Q2",IF(PUMPING[[#This Row],[MONTH]]&lt;13,"Q3","Q4"))))</f>
        <v>Q3</v>
      </c>
      <c r="M1136" s="32" t="str">
        <f>IF(PUMPING[[#This Row],[PRODUCT]]="I/F","I/F",IF(LEFT(PUMPING[[#This Row],[BATCH]],2)="MR","MR",IF(LEFT(PUMPING[[#This Row],[BATCH]],2)="PR","PR",IF(LEFT(PUMPING[[#This Row],[BATCH]],2)="DT","DT","Others"))))</f>
        <v>MR</v>
      </c>
    </row>
    <row r="1137" spans="1:13" x14ac:dyDescent="0.25">
      <c r="A1137">
        <v>1</v>
      </c>
      <c r="B1137" s="1">
        <v>42286</v>
      </c>
      <c r="C1137" t="s">
        <v>20</v>
      </c>
      <c r="D1137" t="s">
        <v>689</v>
      </c>
      <c r="E1137">
        <v>53</v>
      </c>
      <c r="F1137">
        <v>54</v>
      </c>
      <c r="H1137" t="s">
        <v>156</v>
      </c>
      <c r="I1137" t="s">
        <v>146</v>
      </c>
      <c r="J1137" s="32">
        <f t="shared" si="34"/>
        <v>10</v>
      </c>
      <c r="K1137" s="32">
        <f>IF(PUMPING[[#This Row],[MONTH]]&gt;3,YEAR(PUMPING[[#This Row],[DATE]]),YEAR(PUMPING[[#This Row],[DATE]])-1)</f>
        <v>2015</v>
      </c>
      <c r="L1137" s="32" t="str">
        <f>IF(PUMPING[[#This Row],[MONTH]]&lt;4,"Q4",IF(PUMPING[[#This Row],[MONTH]]&lt;7,"Q1",IF(PUMPING[[#This Row],[MONTH]]&lt;10,"Q2",IF(PUMPING[[#This Row],[MONTH]]&lt;13,"Q3","Q4"))))</f>
        <v>Q3</v>
      </c>
      <c r="M1137" s="32" t="str">
        <f>IF(PUMPING[[#This Row],[PRODUCT]]="I/F","I/F",IF(LEFT(PUMPING[[#This Row],[BATCH]],2)="MR","MR",IF(LEFT(PUMPING[[#This Row],[BATCH]],2)="PR","PR",IF(LEFT(PUMPING[[#This Row],[BATCH]],2)="DT","DT","Others"))))</f>
        <v>PR</v>
      </c>
    </row>
    <row r="1138" spans="1:13" x14ac:dyDescent="0.25">
      <c r="A1138">
        <v>2</v>
      </c>
      <c r="B1138" s="1">
        <v>42286</v>
      </c>
      <c r="C1138" t="s">
        <v>20</v>
      </c>
      <c r="D1138" t="s">
        <v>693</v>
      </c>
      <c r="E1138">
        <v>53</v>
      </c>
      <c r="F1138">
        <v>454</v>
      </c>
      <c r="H1138" t="s">
        <v>156</v>
      </c>
      <c r="I1138" t="s">
        <v>146</v>
      </c>
      <c r="J1138" s="32">
        <f t="shared" si="34"/>
        <v>10</v>
      </c>
      <c r="K1138" s="32">
        <f>IF(PUMPING[[#This Row],[MONTH]]&gt;3,YEAR(PUMPING[[#This Row],[DATE]]),YEAR(PUMPING[[#This Row],[DATE]])-1)</f>
        <v>2015</v>
      </c>
      <c r="L1138" s="32" t="str">
        <f>IF(PUMPING[[#This Row],[MONTH]]&lt;4,"Q4",IF(PUMPING[[#This Row],[MONTH]]&lt;7,"Q1",IF(PUMPING[[#This Row],[MONTH]]&lt;10,"Q2",IF(PUMPING[[#This Row],[MONTH]]&lt;13,"Q3","Q4"))))</f>
        <v>Q3</v>
      </c>
      <c r="M1138" s="32" t="str">
        <f>IF(PUMPING[[#This Row],[PRODUCT]]="I/F","I/F",IF(LEFT(PUMPING[[#This Row],[BATCH]],2)="MR","MR",IF(LEFT(PUMPING[[#This Row],[BATCH]],2)="PR","PR",IF(LEFT(PUMPING[[#This Row],[BATCH]],2)="DT","DT","Others"))))</f>
        <v>PR</v>
      </c>
    </row>
    <row r="1139" spans="1:13" x14ac:dyDescent="0.25">
      <c r="A1139">
        <v>3</v>
      </c>
      <c r="B1139" s="1">
        <v>42286</v>
      </c>
      <c r="C1139" t="s">
        <v>20</v>
      </c>
      <c r="D1139" t="s">
        <v>694</v>
      </c>
      <c r="E1139">
        <v>35</v>
      </c>
      <c r="F1139">
        <v>450</v>
      </c>
      <c r="H1139" t="s">
        <v>145</v>
      </c>
      <c r="I1139" t="s">
        <v>146</v>
      </c>
      <c r="J1139" s="32">
        <f t="shared" si="34"/>
        <v>10</v>
      </c>
      <c r="K1139" s="32">
        <f>IF(PUMPING[[#This Row],[MONTH]]&gt;3,YEAR(PUMPING[[#This Row],[DATE]]),YEAR(PUMPING[[#This Row],[DATE]])-1)</f>
        <v>2015</v>
      </c>
      <c r="L1139" s="32" t="str">
        <f>IF(PUMPING[[#This Row],[MONTH]]&lt;4,"Q4",IF(PUMPING[[#This Row],[MONTH]]&lt;7,"Q1",IF(PUMPING[[#This Row],[MONTH]]&lt;10,"Q2",IF(PUMPING[[#This Row],[MONTH]]&lt;13,"Q3","Q4"))))</f>
        <v>Q3</v>
      </c>
      <c r="M1139" s="32" t="str">
        <f>IF(PUMPING[[#This Row],[PRODUCT]]="I/F","I/F",IF(LEFT(PUMPING[[#This Row],[BATCH]],2)="MR","MR",IF(LEFT(PUMPING[[#This Row],[BATCH]],2)="PR","PR",IF(LEFT(PUMPING[[#This Row],[BATCH]],2)="DT","DT","Others"))))</f>
        <v>PR</v>
      </c>
    </row>
    <row r="1140" spans="1:13" x14ac:dyDescent="0.25">
      <c r="A1140">
        <v>4</v>
      </c>
      <c r="B1140" s="1">
        <v>42286</v>
      </c>
      <c r="C1140" t="s">
        <v>20</v>
      </c>
      <c r="D1140" t="s">
        <v>695</v>
      </c>
      <c r="E1140">
        <v>36</v>
      </c>
      <c r="F1140">
        <v>421</v>
      </c>
      <c r="H1140" t="s">
        <v>145</v>
      </c>
      <c r="I1140" t="s">
        <v>146</v>
      </c>
      <c r="J1140" s="32">
        <f t="shared" si="34"/>
        <v>10</v>
      </c>
      <c r="K1140" s="32">
        <f>IF(PUMPING[[#This Row],[MONTH]]&gt;3,YEAR(PUMPING[[#This Row],[DATE]]),YEAR(PUMPING[[#This Row],[DATE]])-1)</f>
        <v>2015</v>
      </c>
      <c r="L1140" s="32" t="str">
        <f>IF(PUMPING[[#This Row],[MONTH]]&lt;4,"Q4",IF(PUMPING[[#This Row],[MONTH]]&lt;7,"Q1",IF(PUMPING[[#This Row],[MONTH]]&lt;10,"Q2",IF(PUMPING[[#This Row],[MONTH]]&lt;13,"Q3","Q4"))))</f>
        <v>Q3</v>
      </c>
      <c r="M1140" s="32" t="str">
        <f>IF(PUMPING[[#This Row],[PRODUCT]]="I/F","I/F",IF(LEFT(PUMPING[[#This Row],[BATCH]],2)="MR","MR",IF(LEFT(PUMPING[[#This Row],[BATCH]],2)="PR","PR",IF(LEFT(PUMPING[[#This Row],[BATCH]],2)="DT","DT","Others"))))</f>
        <v>PR</v>
      </c>
    </row>
    <row r="1141" spans="1:13" x14ac:dyDescent="0.25">
      <c r="A1141">
        <v>1</v>
      </c>
      <c r="B1141" s="1">
        <v>42286</v>
      </c>
      <c r="C1141" t="s">
        <v>8</v>
      </c>
      <c r="D1141" t="s">
        <v>681</v>
      </c>
      <c r="E1141" t="s">
        <v>10</v>
      </c>
      <c r="F1141">
        <v>1644</v>
      </c>
      <c r="H1141" t="s">
        <v>148</v>
      </c>
      <c r="I1141" t="s">
        <v>149</v>
      </c>
      <c r="J1141" s="32">
        <f t="shared" si="34"/>
        <v>10</v>
      </c>
      <c r="K1141" s="32">
        <f>IF(PUMPING[[#This Row],[MONTH]]&gt;3,YEAR(PUMPING[[#This Row],[DATE]]),YEAR(PUMPING[[#This Row],[DATE]])-1)</f>
        <v>2015</v>
      </c>
      <c r="L1141" s="32" t="str">
        <f>IF(PUMPING[[#This Row],[MONTH]]&lt;4,"Q4",IF(PUMPING[[#This Row],[MONTH]]&lt;7,"Q1",IF(PUMPING[[#This Row],[MONTH]]&lt;10,"Q2",IF(PUMPING[[#This Row],[MONTH]]&lt;13,"Q3","Q4"))))</f>
        <v>Q3</v>
      </c>
      <c r="M1141" s="32" t="str">
        <f>IF(PUMPING[[#This Row],[PRODUCT]]="I/F","I/F",IF(LEFT(PUMPING[[#This Row],[BATCH]],2)="MR","MR",IF(LEFT(PUMPING[[#This Row],[BATCH]],2)="PR","PR",IF(LEFT(PUMPING[[#This Row],[BATCH]],2)="DT","DT","Others"))))</f>
        <v>MR</v>
      </c>
    </row>
    <row r="1142" spans="1:13" x14ac:dyDescent="0.25">
      <c r="A1142">
        <v>2</v>
      </c>
      <c r="B1142" s="1">
        <v>42286</v>
      </c>
      <c r="C1142" t="s">
        <v>8</v>
      </c>
      <c r="D1142" t="s">
        <v>660</v>
      </c>
      <c r="E1142" t="s">
        <v>41</v>
      </c>
      <c r="F1142">
        <v>1375</v>
      </c>
      <c r="H1142" t="s">
        <v>148</v>
      </c>
      <c r="I1142" t="s">
        <v>149</v>
      </c>
      <c r="J1142" s="32">
        <f t="shared" si="34"/>
        <v>10</v>
      </c>
      <c r="K1142" s="32">
        <f>IF(PUMPING[[#This Row],[MONTH]]&gt;3,YEAR(PUMPING[[#This Row],[DATE]]),YEAR(PUMPING[[#This Row],[DATE]])-1)</f>
        <v>2015</v>
      </c>
      <c r="L1142" s="32" t="str">
        <f>IF(PUMPING[[#This Row],[MONTH]]&lt;4,"Q4",IF(PUMPING[[#This Row],[MONTH]]&lt;7,"Q1",IF(PUMPING[[#This Row],[MONTH]]&lt;10,"Q2",IF(PUMPING[[#This Row],[MONTH]]&lt;13,"Q3","Q4"))))</f>
        <v>Q3</v>
      </c>
      <c r="M1142" s="32" t="str">
        <f>IF(PUMPING[[#This Row],[PRODUCT]]="I/F","I/F",IF(LEFT(PUMPING[[#This Row],[BATCH]],2)="MR","MR",IF(LEFT(PUMPING[[#This Row],[BATCH]],2)="PR","PR",IF(LEFT(PUMPING[[#This Row],[BATCH]],2)="DT","DT","Others"))))</f>
        <v>MR</v>
      </c>
    </row>
    <row r="1143" spans="1:13" x14ac:dyDescent="0.25">
      <c r="A1143">
        <v>3</v>
      </c>
      <c r="B1143" s="1">
        <v>42286</v>
      </c>
      <c r="C1143" t="s">
        <v>8</v>
      </c>
      <c r="D1143" t="s">
        <v>666</v>
      </c>
      <c r="E1143" t="s">
        <v>41</v>
      </c>
      <c r="F1143">
        <v>443</v>
      </c>
      <c r="H1143" t="s">
        <v>148</v>
      </c>
      <c r="I1143" t="s">
        <v>149</v>
      </c>
      <c r="J1143" s="32">
        <f t="shared" si="34"/>
        <v>10</v>
      </c>
      <c r="K1143" s="32">
        <f>IF(PUMPING[[#This Row],[MONTH]]&gt;3,YEAR(PUMPING[[#This Row],[DATE]]),YEAR(PUMPING[[#This Row],[DATE]])-1)</f>
        <v>2015</v>
      </c>
      <c r="L1143" s="32" t="str">
        <f>IF(PUMPING[[#This Row],[MONTH]]&lt;4,"Q4",IF(PUMPING[[#This Row],[MONTH]]&lt;7,"Q1",IF(PUMPING[[#This Row],[MONTH]]&lt;10,"Q2",IF(PUMPING[[#This Row],[MONTH]]&lt;13,"Q3","Q4"))))</f>
        <v>Q3</v>
      </c>
      <c r="M1143" s="32" t="str">
        <f>IF(PUMPING[[#This Row],[PRODUCT]]="I/F","I/F",IF(LEFT(PUMPING[[#This Row],[BATCH]],2)="MR","MR",IF(LEFT(PUMPING[[#This Row],[BATCH]],2)="PR","PR",IF(LEFT(PUMPING[[#This Row],[BATCH]],2)="DT","DT","Others"))))</f>
        <v>MR</v>
      </c>
    </row>
    <row r="1144" spans="1:13" x14ac:dyDescent="0.25">
      <c r="A1144">
        <v>4</v>
      </c>
      <c r="B1144" s="1">
        <v>42286</v>
      </c>
      <c r="C1144" t="s">
        <v>8</v>
      </c>
      <c r="D1144" t="s">
        <v>681</v>
      </c>
      <c r="E1144" t="s">
        <v>41</v>
      </c>
      <c r="F1144">
        <v>726</v>
      </c>
      <c r="H1144" t="s">
        <v>148</v>
      </c>
      <c r="I1144" t="s">
        <v>149</v>
      </c>
      <c r="J1144" s="32">
        <f t="shared" si="34"/>
        <v>10</v>
      </c>
      <c r="K1144" s="32">
        <f>IF(PUMPING[[#This Row],[MONTH]]&gt;3,YEAR(PUMPING[[#This Row],[DATE]]),YEAR(PUMPING[[#This Row],[DATE]])-1)</f>
        <v>2015</v>
      </c>
      <c r="L1144" s="32" t="str">
        <f>IF(PUMPING[[#This Row],[MONTH]]&lt;4,"Q4",IF(PUMPING[[#This Row],[MONTH]]&lt;7,"Q1",IF(PUMPING[[#This Row],[MONTH]]&lt;10,"Q2",IF(PUMPING[[#This Row],[MONTH]]&lt;13,"Q3","Q4"))))</f>
        <v>Q3</v>
      </c>
      <c r="M1144" s="32" t="str">
        <f>IF(PUMPING[[#This Row],[PRODUCT]]="I/F","I/F",IF(LEFT(PUMPING[[#This Row],[BATCH]],2)="MR","MR",IF(LEFT(PUMPING[[#This Row],[BATCH]],2)="PR","PR",IF(LEFT(PUMPING[[#This Row],[BATCH]],2)="DT","DT","Others"))))</f>
        <v>MR</v>
      </c>
    </row>
    <row r="1145" spans="1:13" x14ac:dyDescent="0.25">
      <c r="A1145">
        <v>1</v>
      </c>
      <c r="B1145" s="1">
        <v>42286</v>
      </c>
      <c r="C1145" t="s">
        <v>63</v>
      </c>
      <c r="D1145" t="s">
        <v>684</v>
      </c>
      <c r="E1145" t="s">
        <v>186</v>
      </c>
      <c r="F1145">
        <v>1005</v>
      </c>
      <c r="H1145" t="s">
        <v>153</v>
      </c>
      <c r="I1145" t="s">
        <v>1530</v>
      </c>
      <c r="J1145" s="32">
        <f t="shared" si="34"/>
        <v>10</v>
      </c>
      <c r="K1145" s="32">
        <f>IF(PUMPING[[#This Row],[MONTH]]&gt;3,YEAR(PUMPING[[#This Row],[DATE]]),YEAR(PUMPING[[#This Row],[DATE]])-1)</f>
        <v>2015</v>
      </c>
      <c r="L1145" s="32" t="str">
        <f>IF(PUMPING[[#This Row],[MONTH]]&lt;4,"Q4",IF(PUMPING[[#This Row],[MONTH]]&lt;7,"Q1",IF(PUMPING[[#This Row],[MONTH]]&lt;10,"Q2",IF(PUMPING[[#This Row],[MONTH]]&lt;13,"Q3","Q4"))))</f>
        <v>Q3</v>
      </c>
      <c r="M1145" s="32" t="str">
        <f>IF(PUMPING[[#This Row],[PRODUCT]]="I/F","I/F",IF(LEFT(PUMPING[[#This Row],[BATCH]],2)="MR","MR",IF(LEFT(PUMPING[[#This Row],[BATCH]],2)="PR","PR",IF(LEFT(PUMPING[[#This Row],[BATCH]],2)="DT","DT","Others"))))</f>
        <v>PR</v>
      </c>
    </row>
    <row r="1146" spans="1:13" x14ac:dyDescent="0.25">
      <c r="A1146">
        <v>1</v>
      </c>
      <c r="B1146" s="1">
        <v>42287</v>
      </c>
      <c r="C1146" t="s">
        <v>6</v>
      </c>
      <c r="D1146" t="s">
        <v>692</v>
      </c>
      <c r="E1146">
        <v>101</v>
      </c>
      <c r="F1146">
        <v>230</v>
      </c>
      <c r="H1146" t="s">
        <v>148</v>
      </c>
      <c r="I1146" t="s">
        <v>149</v>
      </c>
      <c r="J1146" s="32">
        <f t="shared" si="34"/>
        <v>10</v>
      </c>
      <c r="K1146" s="32">
        <f>IF(PUMPING[[#This Row],[MONTH]]&gt;3,YEAR(PUMPING[[#This Row],[DATE]]),YEAR(PUMPING[[#This Row],[DATE]])-1)</f>
        <v>2015</v>
      </c>
      <c r="L1146" s="32" t="str">
        <f>IF(PUMPING[[#This Row],[MONTH]]&lt;4,"Q4",IF(PUMPING[[#This Row],[MONTH]]&lt;7,"Q1",IF(PUMPING[[#This Row],[MONTH]]&lt;10,"Q2",IF(PUMPING[[#This Row],[MONTH]]&lt;13,"Q3","Q4"))))</f>
        <v>Q3</v>
      </c>
      <c r="M1146" s="32" t="str">
        <f>IF(PUMPING[[#This Row],[PRODUCT]]="I/F","I/F",IF(LEFT(PUMPING[[#This Row],[BATCH]],2)="MR","MR",IF(LEFT(PUMPING[[#This Row],[BATCH]],2)="PR","PR",IF(LEFT(PUMPING[[#This Row],[BATCH]],2)="DT","DT","Others"))))</f>
        <v>MR</v>
      </c>
    </row>
    <row r="1147" spans="1:13" x14ac:dyDescent="0.25">
      <c r="A1147">
        <v>2</v>
      </c>
      <c r="B1147" s="1">
        <v>42287</v>
      </c>
      <c r="C1147" t="s">
        <v>6</v>
      </c>
      <c r="D1147" t="s">
        <v>696</v>
      </c>
      <c r="E1147">
        <v>124</v>
      </c>
      <c r="F1147">
        <v>1615</v>
      </c>
      <c r="H1147" t="s">
        <v>148</v>
      </c>
      <c r="I1147" t="s">
        <v>149</v>
      </c>
      <c r="J1147" s="32">
        <f t="shared" si="34"/>
        <v>10</v>
      </c>
      <c r="K1147" s="32">
        <f>IF(PUMPING[[#This Row],[MONTH]]&gt;3,YEAR(PUMPING[[#This Row],[DATE]]),YEAR(PUMPING[[#This Row],[DATE]])-1)</f>
        <v>2015</v>
      </c>
      <c r="L1147" s="32" t="str">
        <f>IF(PUMPING[[#This Row],[MONTH]]&lt;4,"Q4",IF(PUMPING[[#This Row],[MONTH]]&lt;7,"Q1",IF(PUMPING[[#This Row],[MONTH]]&lt;10,"Q2",IF(PUMPING[[#This Row],[MONTH]]&lt;13,"Q3","Q4"))))</f>
        <v>Q3</v>
      </c>
      <c r="M1147" s="32" t="str">
        <f>IF(PUMPING[[#This Row],[PRODUCT]]="I/F","I/F",IF(LEFT(PUMPING[[#This Row],[BATCH]],2)="MR","MR",IF(LEFT(PUMPING[[#This Row],[BATCH]],2)="PR","PR",IF(LEFT(PUMPING[[#This Row],[BATCH]],2)="DT","DT","Others"))))</f>
        <v>MR</v>
      </c>
    </row>
    <row r="1148" spans="1:13" x14ac:dyDescent="0.25">
      <c r="A1148">
        <v>3</v>
      </c>
      <c r="B1148" s="1">
        <v>42287</v>
      </c>
      <c r="C1148" t="s">
        <v>6</v>
      </c>
      <c r="D1148" t="s">
        <v>697</v>
      </c>
      <c r="E1148">
        <v>401</v>
      </c>
      <c r="F1148">
        <v>2282</v>
      </c>
      <c r="H1148" t="s">
        <v>145</v>
      </c>
      <c r="I1148" t="s">
        <v>146</v>
      </c>
      <c r="J1148" s="32">
        <f t="shared" si="34"/>
        <v>10</v>
      </c>
      <c r="K1148" s="32">
        <f>IF(PUMPING[[#This Row],[MONTH]]&gt;3,YEAR(PUMPING[[#This Row],[DATE]]),YEAR(PUMPING[[#This Row],[DATE]])-1)</f>
        <v>2015</v>
      </c>
      <c r="L1148" s="32" t="str">
        <f>IF(PUMPING[[#This Row],[MONTH]]&lt;4,"Q4",IF(PUMPING[[#This Row],[MONTH]]&lt;7,"Q1",IF(PUMPING[[#This Row],[MONTH]]&lt;10,"Q2",IF(PUMPING[[#This Row],[MONTH]]&lt;13,"Q3","Q4"))))</f>
        <v>Q3</v>
      </c>
      <c r="M1148" s="32" t="str">
        <f>IF(PUMPING[[#This Row],[PRODUCT]]="I/F","I/F",IF(LEFT(PUMPING[[#This Row],[BATCH]],2)="MR","MR",IF(LEFT(PUMPING[[#This Row],[BATCH]],2)="PR","PR",IF(LEFT(PUMPING[[#This Row],[BATCH]],2)="DT","DT","Others"))))</f>
        <v>MR</v>
      </c>
    </row>
    <row r="1149" spans="1:13" x14ac:dyDescent="0.25">
      <c r="A1149">
        <v>4</v>
      </c>
      <c r="B1149" s="1">
        <v>42287</v>
      </c>
      <c r="C1149" t="s">
        <v>6</v>
      </c>
      <c r="D1149" t="s">
        <v>698</v>
      </c>
      <c r="E1149">
        <v>403</v>
      </c>
      <c r="F1149">
        <v>519</v>
      </c>
      <c r="H1149" t="s">
        <v>145</v>
      </c>
      <c r="I1149" t="s">
        <v>146</v>
      </c>
      <c r="J1149" s="32">
        <f t="shared" si="34"/>
        <v>10</v>
      </c>
      <c r="K1149" s="32">
        <f>IF(PUMPING[[#This Row],[MONTH]]&gt;3,YEAR(PUMPING[[#This Row],[DATE]]),YEAR(PUMPING[[#This Row],[DATE]])-1)</f>
        <v>2015</v>
      </c>
      <c r="L1149" s="32" t="str">
        <f>IF(PUMPING[[#This Row],[MONTH]]&lt;4,"Q4",IF(PUMPING[[#This Row],[MONTH]]&lt;7,"Q1",IF(PUMPING[[#This Row],[MONTH]]&lt;10,"Q2",IF(PUMPING[[#This Row],[MONTH]]&lt;13,"Q3","Q4"))))</f>
        <v>Q3</v>
      </c>
      <c r="M1149" s="32" t="str">
        <f>IF(PUMPING[[#This Row],[PRODUCT]]="I/F","I/F",IF(LEFT(PUMPING[[#This Row],[BATCH]],2)="MR","MR",IF(LEFT(PUMPING[[#This Row],[BATCH]],2)="PR","PR",IF(LEFT(PUMPING[[#This Row],[BATCH]],2)="DT","DT","Others"))))</f>
        <v>MR</v>
      </c>
    </row>
    <row r="1150" spans="1:13" x14ac:dyDescent="0.25">
      <c r="A1150">
        <v>5</v>
      </c>
      <c r="B1150" s="1">
        <v>42287</v>
      </c>
      <c r="C1150" t="s">
        <v>6</v>
      </c>
      <c r="D1150" t="s">
        <v>699</v>
      </c>
      <c r="E1150">
        <v>405</v>
      </c>
      <c r="F1150">
        <v>6025</v>
      </c>
      <c r="H1150" t="s">
        <v>700</v>
      </c>
      <c r="I1150" t="s">
        <v>143</v>
      </c>
      <c r="J1150" s="32">
        <f t="shared" si="34"/>
        <v>10</v>
      </c>
      <c r="K1150" s="32">
        <f>IF(PUMPING[[#This Row],[MONTH]]&gt;3,YEAR(PUMPING[[#This Row],[DATE]]),YEAR(PUMPING[[#This Row],[DATE]])-1)</f>
        <v>2015</v>
      </c>
      <c r="L1150" s="32" t="str">
        <f>IF(PUMPING[[#This Row],[MONTH]]&lt;4,"Q4",IF(PUMPING[[#This Row],[MONTH]]&lt;7,"Q1",IF(PUMPING[[#This Row],[MONTH]]&lt;10,"Q2",IF(PUMPING[[#This Row],[MONTH]]&lt;13,"Q3","Q4"))))</f>
        <v>Q3</v>
      </c>
      <c r="M1150" s="32" t="str">
        <f>IF(PUMPING[[#This Row],[PRODUCT]]="I/F","I/F",IF(LEFT(PUMPING[[#This Row],[BATCH]],2)="MR","MR",IF(LEFT(PUMPING[[#This Row],[BATCH]],2)="PR","PR",IF(LEFT(PUMPING[[#This Row],[BATCH]],2)="DT","DT","Others"))))</f>
        <v>MR</v>
      </c>
    </row>
    <row r="1151" spans="1:13" x14ac:dyDescent="0.25">
      <c r="A1151">
        <v>1</v>
      </c>
      <c r="B1151" s="1">
        <v>42287</v>
      </c>
      <c r="C1151" t="s">
        <v>20</v>
      </c>
      <c r="D1151" t="s">
        <v>695</v>
      </c>
      <c r="E1151">
        <v>32</v>
      </c>
      <c r="F1151">
        <v>129</v>
      </c>
      <c r="H1151" t="s">
        <v>145</v>
      </c>
      <c r="I1151" t="s">
        <v>146</v>
      </c>
      <c r="J1151" s="32">
        <f t="shared" si="34"/>
        <v>10</v>
      </c>
      <c r="K1151" s="32">
        <f>IF(PUMPING[[#This Row],[MONTH]]&gt;3,YEAR(PUMPING[[#This Row],[DATE]]),YEAR(PUMPING[[#This Row],[DATE]])-1)</f>
        <v>2015</v>
      </c>
      <c r="L1151" s="32" t="str">
        <f>IF(PUMPING[[#This Row],[MONTH]]&lt;4,"Q4",IF(PUMPING[[#This Row],[MONTH]]&lt;7,"Q1",IF(PUMPING[[#This Row],[MONTH]]&lt;10,"Q2",IF(PUMPING[[#This Row],[MONTH]]&lt;13,"Q3","Q4"))))</f>
        <v>Q3</v>
      </c>
      <c r="M1151" s="32" t="str">
        <f>IF(PUMPING[[#This Row],[PRODUCT]]="I/F","I/F",IF(LEFT(PUMPING[[#This Row],[BATCH]],2)="MR","MR",IF(LEFT(PUMPING[[#This Row],[BATCH]],2)="PR","PR",IF(LEFT(PUMPING[[#This Row],[BATCH]],2)="DT","DT","Others"))))</f>
        <v>PR</v>
      </c>
    </row>
    <row r="1152" spans="1:13" x14ac:dyDescent="0.25">
      <c r="A1152">
        <v>2</v>
      </c>
      <c r="B1152" s="1">
        <v>42287</v>
      </c>
      <c r="C1152" t="s">
        <v>20</v>
      </c>
      <c r="D1152" t="s">
        <v>701</v>
      </c>
      <c r="E1152">
        <v>32</v>
      </c>
      <c r="F1152">
        <v>321</v>
      </c>
      <c r="H1152" t="s">
        <v>142</v>
      </c>
      <c r="I1152" t="s">
        <v>143</v>
      </c>
      <c r="J1152" s="32">
        <f t="shared" si="34"/>
        <v>10</v>
      </c>
      <c r="K1152" s="32">
        <f>IF(PUMPING[[#This Row],[MONTH]]&gt;3,YEAR(PUMPING[[#This Row],[DATE]]),YEAR(PUMPING[[#This Row],[DATE]])-1)</f>
        <v>2015</v>
      </c>
      <c r="L1152" s="32" t="str">
        <f>IF(PUMPING[[#This Row],[MONTH]]&lt;4,"Q4",IF(PUMPING[[#This Row],[MONTH]]&lt;7,"Q1",IF(PUMPING[[#This Row],[MONTH]]&lt;10,"Q2",IF(PUMPING[[#This Row],[MONTH]]&lt;13,"Q3","Q4"))))</f>
        <v>Q3</v>
      </c>
      <c r="M1152" s="32" t="str">
        <f>IF(PUMPING[[#This Row],[PRODUCT]]="I/F","I/F",IF(LEFT(PUMPING[[#This Row],[BATCH]],2)="MR","MR",IF(LEFT(PUMPING[[#This Row],[BATCH]],2)="PR","PR",IF(LEFT(PUMPING[[#This Row],[BATCH]],2)="DT","DT","Others"))))</f>
        <v>PR</v>
      </c>
    </row>
    <row r="1153" spans="1:13" x14ac:dyDescent="0.25">
      <c r="A1153">
        <v>3</v>
      </c>
      <c r="B1153" s="1">
        <v>42287</v>
      </c>
      <c r="C1153" t="s">
        <v>20</v>
      </c>
      <c r="D1153" t="s">
        <v>702</v>
      </c>
      <c r="E1153">
        <v>32</v>
      </c>
      <c r="F1153">
        <v>434</v>
      </c>
      <c r="H1153" t="s">
        <v>142</v>
      </c>
      <c r="I1153" t="s">
        <v>143</v>
      </c>
      <c r="J1153" s="32">
        <f t="shared" si="34"/>
        <v>10</v>
      </c>
      <c r="K1153" s="32">
        <f>IF(PUMPING[[#This Row],[MONTH]]&gt;3,YEAR(PUMPING[[#This Row],[DATE]]),YEAR(PUMPING[[#This Row],[DATE]])-1)</f>
        <v>2015</v>
      </c>
      <c r="L1153" s="32" t="str">
        <f>IF(PUMPING[[#This Row],[MONTH]]&lt;4,"Q4",IF(PUMPING[[#This Row],[MONTH]]&lt;7,"Q1",IF(PUMPING[[#This Row],[MONTH]]&lt;10,"Q2",IF(PUMPING[[#This Row],[MONTH]]&lt;13,"Q3","Q4"))))</f>
        <v>Q3</v>
      </c>
      <c r="M1153" s="32" t="str">
        <f>IF(PUMPING[[#This Row],[PRODUCT]]="I/F","I/F",IF(LEFT(PUMPING[[#This Row],[BATCH]],2)="MR","MR",IF(LEFT(PUMPING[[#This Row],[BATCH]],2)="PR","PR",IF(LEFT(PUMPING[[#This Row],[BATCH]],2)="DT","DT","Others"))))</f>
        <v>PR</v>
      </c>
    </row>
    <row r="1154" spans="1:13" x14ac:dyDescent="0.25">
      <c r="A1154">
        <v>4</v>
      </c>
      <c r="B1154" s="1">
        <v>42287</v>
      </c>
      <c r="C1154" t="s">
        <v>20</v>
      </c>
      <c r="D1154" t="s">
        <v>703</v>
      </c>
      <c r="E1154">
        <v>35</v>
      </c>
      <c r="F1154">
        <v>325</v>
      </c>
      <c r="H1154" t="s">
        <v>142</v>
      </c>
      <c r="I1154" t="s">
        <v>143</v>
      </c>
      <c r="J1154" s="32">
        <f t="shared" si="34"/>
        <v>10</v>
      </c>
      <c r="K1154" s="32">
        <f>IF(PUMPING[[#This Row],[MONTH]]&gt;3,YEAR(PUMPING[[#This Row],[DATE]]),YEAR(PUMPING[[#This Row],[DATE]])-1)</f>
        <v>2015</v>
      </c>
      <c r="L1154" s="32" t="str">
        <f>IF(PUMPING[[#This Row],[MONTH]]&lt;4,"Q4",IF(PUMPING[[#This Row],[MONTH]]&lt;7,"Q1",IF(PUMPING[[#This Row],[MONTH]]&lt;10,"Q2",IF(PUMPING[[#This Row],[MONTH]]&lt;13,"Q3","Q4"))))</f>
        <v>Q3</v>
      </c>
      <c r="M1154" s="32" t="str">
        <f>IF(PUMPING[[#This Row],[PRODUCT]]="I/F","I/F",IF(LEFT(PUMPING[[#This Row],[BATCH]],2)="MR","MR",IF(LEFT(PUMPING[[#This Row],[BATCH]],2)="PR","PR",IF(LEFT(PUMPING[[#This Row],[BATCH]],2)="DT","DT","Others"))))</f>
        <v>PR</v>
      </c>
    </row>
    <row r="1155" spans="1:13" x14ac:dyDescent="0.25">
      <c r="A1155">
        <v>1</v>
      </c>
      <c r="B1155" s="1">
        <v>42287</v>
      </c>
      <c r="C1155" t="s">
        <v>8</v>
      </c>
      <c r="D1155" t="s">
        <v>681</v>
      </c>
      <c r="E1155" t="s">
        <v>41</v>
      </c>
      <c r="F1155">
        <v>2602</v>
      </c>
      <c r="H1155" t="s">
        <v>148</v>
      </c>
      <c r="I1155" t="s">
        <v>149</v>
      </c>
      <c r="J1155" s="32">
        <f t="shared" si="34"/>
        <v>10</v>
      </c>
      <c r="K1155" s="32">
        <f>IF(PUMPING[[#This Row],[MONTH]]&gt;3,YEAR(PUMPING[[#This Row],[DATE]]),YEAR(PUMPING[[#This Row],[DATE]])-1)</f>
        <v>2015</v>
      </c>
      <c r="L1155" s="32" t="str">
        <f>IF(PUMPING[[#This Row],[MONTH]]&lt;4,"Q4",IF(PUMPING[[#This Row],[MONTH]]&lt;7,"Q1",IF(PUMPING[[#This Row],[MONTH]]&lt;10,"Q2",IF(PUMPING[[#This Row],[MONTH]]&lt;13,"Q3","Q4"))))</f>
        <v>Q3</v>
      </c>
      <c r="M1155" s="32" t="str">
        <f>IF(PUMPING[[#This Row],[PRODUCT]]="I/F","I/F",IF(LEFT(PUMPING[[#This Row],[BATCH]],2)="MR","MR",IF(LEFT(PUMPING[[#This Row],[BATCH]],2)="PR","PR",IF(LEFT(PUMPING[[#This Row],[BATCH]],2)="DT","DT","Others"))))</f>
        <v>MR</v>
      </c>
    </row>
    <row r="1156" spans="1:13" x14ac:dyDescent="0.25">
      <c r="A1156">
        <v>2</v>
      </c>
      <c r="B1156" s="1">
        <v>42287</v>
      </c>
      <c r="C1156" t="s">
        <v>8</v>
      </c>
      <c r="D1156" t="s">
        <v>688</v>
      </c>
      <c r="E1156" t="s">
        <v>58</v>
      </c>
      <c r="F1156">
        <v>429</v>
      </c>
      <c r="H1156" t="s">
        <v>148</v>
      </c>
      <c r="I1156" t="s">
        <v>149</v>
      </c>
      <c r="J1156" s="32">
        <f t="shared" si="34"/>
        <v>10</v>
      </c>
      <c r="K1156" s="32">
        <f>IF(PUMPING[[#This Row],[MONTH]]&gt;3,YEAR(PUMPING[[#This Row],[DATE]]),YEAR(PUMPING[[#This Row],[DATE]])-1)</f>
        <v>2015</v>
      </c>
      <c r="L1156" s="32" t="str">
        <f>IF(PUMPING[[#This Row],[MONTH]]&lt;4,"Q4",IF(PUMPING[[#This Row],[MONTH]]&lt;7,"Q1",IF(PUMPING[[#This Row],[MONTH]]&lt;10,"Q2",IF(PUMPING[[#This Row],[MONTH]]&lt;13,"Q3","Q4"))))</f>
        <v>Q3</v>
      </c>
      <c r="M1156" s="32" t="str">
        <f>IF(PUMPING[[#This Row],[PRODUCT]]="I/F","I/F",IF(LEFT(PUMPING[[#This Row],[BATCH]],2)="MR","MR",IF(LEFT(PUMPING[[#This Row],[BATCH]],2)="PR","PR",IF(LEFT(PUMPING[[#This Row],[BATCH]],2)="DT","DT","Others"))))</f>
        <v>MR</v>
      </c>
    </row>
    <row r="1157" spans="1:13" x14ac:dyDescent="0.25">
      <c r="A1157">
        <v>3</v>
      </c>
      <c r="B1157" s="1">
        <v>42287</v>
      </c>
      <c r="C1157" t="s">
        <v>8</v>
      </c>
      <c r="D1157" t="s">
        <v>690</v>
      </c>
      <c r="E1157" t="s">
        <v>58</v>
      </c>
      <c r="F1157">
        <v>1229</v>
      </c>
      <c r="H1157" t="s">
        <v>148</v>
      </c>
      <c r="I1157" t="s">
        <v>149</v>
      </c>
      <c r="J1157" s="32">
        <f t="shared" si="34"/>
        <v>10</v>
      </c>
      <c r="K1157" s="32">
        <f>IF(PUMPING[[#This Row],[MONTH]]&gt;3,YEAR(PUMPING[[#This Row],[DATE]]),YEAR(PUMPING[[#This Row],[DATE]])-1)</f>
        <v>2015</v>
      </c>
      <c r="L1157" s="32" t="str">
        <f>IF(PUMPING[[#This Row],[MONTH]]&lt;4,"Q4",IF(PUMPING[[#This Row],[MONTH]]&lt;7,"Q1",IF(PUMPING[[#This Row],[MONTH]]&lt;10,"Q2",IF(PUMPING[[#This Row],[MONTH]]&lt;13,"Q3","Q4"))))</f>
        <v>Q3</v>
      </c>
      <c r="M1157" s="32" t="str">
        <f>IF(PUMPING[[#This Row],[PRODUCT]]="I/F","I/F",IF(LEFT(PUMPING[[#This Row],[BATCH]],2)="MR","MR",IF(LEFT(PUMPING[[#This Row],[BATCH]],2)="PR","PR",IF(LEFT(PUMPING[[#This Row],[BATCH]],2)="DT","DT","Others"))))</f>
        <v>MR</v>
      </c>
    </row>
    <row r="1158" spans="1:13" x14ac:dyDescent="0.25">
      <c r="A1158">
        <v>4</v>
      </c>
      <c r="B1158" s="1">
        <v>42287</v>
      </c>
      <c r="C1158" t="s">
        <v>8</v>
      </c>
      <c r="D1158" t="s">
        <v>691</v>
      </c>
      <c r="E1158" t="s">
        <v>58</v>
      </c>
      <c r="F1158">
        <v>1423</v>
      </c>
      <c r="H1158" t="s">
        <v>170</v>
      </c>
      <c r="I1158" t="s">
        <v>171</v>
      </c>
      <c r="J1158" s="32">
        <f t="shared" si="34"/>
        <v>10</v>
      </c>
      <c r="K1158" s="32">
        <f>IF(PUMPING[[#This Row],[MONTH]]&gt;3,YEAR(PUMPING[[#This Row],[DATE]]),YEAR(PUMPING[[#This Row],[DATE]])-1)</f>
        <v>2015</v>
      </c>
      <c r="L1158" s="32" t="str">
        <f>IF(PUMPING[[#This Row],[MONTH]]&lt;4,"Q4",IF(PUMPING[[#This Row],[MONTH]]&lt;7,"Q1",IF(PUMPING[[#This Row],[MONTH]]&lt;10,"Q2",IF(PUMPING[[#This Row],[MONTH]]&lt;13,"Q3","Q4"))))</f>
        <v>Q3</v>
      </c>
      <c r="M1158" s="32" t="str">
        <f>IF(PUMPING[[#This Row],[PRODUCT]]="I/F","I/F",IF(LEFT(PUMPING[[#This Row],[BATCH]],2)="MR","MR",IF(LEFT(PUMPING[[#This Row],[BATCH]],2)="PR","PR",IF(LEFT(PUMPING[[#This Row],[BATCH]],2)="DT","DT","Others"))))</f>
        <v>MR</v>
      </c>
    </row>
    <row r="1159" spans="1:13" x14ac:dyDescent="0.25">
      <c r="A1159">
        <v>1</v>
      </c>
      <c r="B1159" s="1">
        <v>42287</v>
      </c>
      <c r="C1159" t="s">
        <v>63</v>
      </c>
      <c r="D1159" t="s">
        <v>684</v>
      </c>
      <c r="E1159" t="s">
        <v>186</v>
      </c>
      <c r="F1159">
        <v>1057</v>
      </c>
      <c r="H1159" t="s">
        <v>153</v>
      </c>
      <c r="I1159" t="s">
        <v>1530</v>
      </c>
      <c r="J1159" s="32">
        <f t="shared" si="34"/>
        <v>10</v>
      </c>
      <c r="K1159" s="32">
        <f>IF(PUMPING[[#This Row],[MONTH]]&gt;3,YEAR(PUMPING[[#This Row],[DATE]]),YEAR(PUMPING[[#This Row],[DATE]])-1)</f>
        <v>2015</v>
      </c>
      <c r="L1159" s="32" t="str">
        <f>IF(PUMPING[[#This Row],[MONTH]]&lt;4,"Q4",IF(PUMPING[[#This Row],[MONTH]]&lt;7,"Q1",IF(PUMPING[[#This Row],[MONTH]]&lt;10,"Q2",IF(PUMPING[[#This Row],[MONTH]]&lt;13,"Q3","Q4"))))</f>
        <v>Q3</v>
      </c>
      <c r="M1159" s="32" t="str">
        <f>IF(PUMPING[[#This Row],[PRODUCT]]="I/F","I/F",IF(LEFT(PUMPING[[#This Row],[BATCH]],2)="MR","MR",IF(LEFT(PUMPING[[#This Row],[BATCH]],2)="PR","PR",IF(LEFT(PUMPING[[#This Row],[BATCH]],2)="DT","DT","Others"))))</f>
        <v>PR</v>
      </c>
    </row>
    <row r="1160" spans="1:13" x14ac:dyDescent="0.25">
      <c r="A1160">
        <v>1</v>
      </c>
      <c r="B1160" s="1">
        <v>42288</v>
      </c>
      <c r="C1160" t="s">
        <v>6</v>
      </c>
      <c r="D1160" t="s">
        <v>699</v>
      </c>
      <c r="E1160">
        <v>405</v>
      </c>
      <c r="F1160">
        <v>666</v>
      </c>
      <c r="H1160" t="s">
        <v>700</v>
      </c>
      <c r="I1160" t="s">
        <v>143</v>
      </c>
      <c r="J1160" s="32">
        <f t="shared" si="34"/>
        <v>10</v>
      </c>
      <c r="K1160" s="32">
        <f>IF(PUMPING[[#This Row],[MONTH]]&gt;3,YEAR(PUMPING[[#This Row],[DATE]]),YEAR(PUMPING[[#This Row],[DATE]])-1)</f>
        <v>2015</v>
      </c>
      <c r="L1160" s="32" t="str">
        <f>IF(PUMPING[[#This Row],[MONTH]]&lt;4,"Q4",IF(PUMPING[[#This Row],[MONTH]]&lt;7,"Q1",IF(PUMPING[[#This Row],[MONTH]]&lt;10,"Q2",IF(PUMPING[[#This Row],[MONTH]]&lt;13,"Q3","Q4"))))</f>
        <v>Q3</v>
      </c>
      <c r="M1160" s="32" t="str">
        <f>IF(PUMPING[[#This Row],[PRODUCT]]="I/F","I/F",IF(LEFT(PUMPING[[#This Row],[BATCH]],2)="MR","MR",IF(LEFT(PUMPING[[#This Row],[BATCH]],2)="PR","PR",IF(LEFT(PUMPING[[#This Row],[BATCH]],2)="DT","DT","Others"))))</f>
        <v>MR</v>
      </c>
    </row>
    <row r="1161" spans="1:13" x14ac:dyDescent="0.25">
      <c r="A1161">
        <v>2</v>
      </c>
      <c r="B1161" s="1">
        <v>42288</v>
      </c>
      <c r="C1161" t="s">
        <v>6</v>
      </c>
      <c r="D1161" t="s">
        <v>704</v>
      </c>
      <c r="E1161">
        <v>303</v>
      </c>
      <c r="F1161">
        <v>4161</v>
      </c>
      <c r="H1161" t="s">
        <v>700</v>
      </c>
      <c r="I1161" t="s">
        <v>143</v>
      </c>
      <c r="J1161" s="32">
        <f t="shared" si="34"/>
        <v>10</v>
      </c>
      <c r="K1161" s="32">
        <f>IF(PUMPING[[#This Row],[MONTH]]&gt;3,YEAR(PUMPING[[#This Row],[DATE]]),YEAR(PUMPING[[#This Row],[DATE]])-1)</f>
        <v>2015</v>
      </c>
      <c r="L1161" s="32" t="str">
        <f>IF(PUMPING[[#This Row],[MONTH]]&lt;4,"Q4",IF(PUMPING[[#This Row],[MONTH]]&lt;7,"Q1",IF(PUMPING[[#This Row],[MONTH]]&lt;10,"Q2",IF(PUMPING[[#This Row],[MONTH]]&lt;13,"Q3","Q4"))))</f>
        <v>Q3</v>
      </c>
      <c r="M1161" s="32" t="str">
        <f>IF(PUMPING[[#This Row],[PRODUCT]]="I/F","I/F",IF(LEFT(PUMPING[[#This Row],[BATCH]],2)="MR","MR",IF(LEFT(PUMPING[[#This Row],[BATCH]],2)="PR","PR",IF(LEFT(PUMPING[[#This Row],[BATCH]],2)="DT","DT","Others"))))</f>
        <v>MR</v>
      </c>
    </row>
    <row r="1162" spans="1:13" x14ac:dyDescent="0.25">
      <c r="A1162">
        <v>3</v>
      </c>
      <c r="B1162" s="1">
        <v>42288</v>
      </c>
      <c r="C1162" t="s">
        <v>6</v>
      </c>
      <c r="D1162" t="s">
        <v>705</v>
      </c>
      <c r="E1162">
        <v>301</v>
      </c>
      <c r="F1162">
        <v>1149</v>
      </c>
      <c r="H1162" t="s">
        <v>700</v>
      </c>
      <c r="I1162" t="s">
        <v>143</v>
      </c>
      <c r="J1162" s="32">
        <f t="shared" si="34"/>
        <v>10</v>
      </c>
      <c r="K1162" s="32">
        <f>IF(PUMPING[[#This Row],[MONTH]]&gt;3,YEAR(PUMPING[[#This Row],[DATE]]),YEAR(PUMPING[[#This Row],[DATE]])-1)</f>
        <v>2015</v>
      </c>
      <c r="L1162" s="32" t="str">
        <f>IF(PUMPING[[#This Row],[MONTH]]&lt;4,"Q4",IF(PUMPING[[#This Row],[MONTH]]&lt;7,"Q1",IF(PUMPING[[#This Row],[MONTH]]&lt;10,"Q2",IF(PUMPING[[#This Row],[MONTH]]&lt;13,"Q3","Q4"))))</f>
        <v>Q3</v>
      </c>
      <c r="M1162" s="32" t="str">
        <f>IF(PUMPING[[#This Row],[PRODUCT]]="I/F","I/F",IF(LEFT(PUMPING[[#This Row],[BATCH]],2)="MR","MR",IF(LEFT(PUMPING[[#This Row],[BATCH]],2)="PR","PR",IF(LEFT(PUMPING[[#This Row],[BATCH]],2)="DT","DT","Others"))))</f>
        <v>MR</v>
      </c>
    </row>
    <row r="1163" spans="1:13" x14ac:dyDescent="0.25">
      <c r="A1163">
        <v>4</v>
      </c>
      <c r="B1163" s="1">
        <v>42288</v>
      </c>
      <c r="C1163" t="s">
        <v>6</v>
      </c>
      <c r="D1163" t="s">
        <v>706</v>
      </c>
      <c r="E1163">
        <v>403</v>
      </c>
      <c r="F1163">
        <v>499</v>
      </c>
      <c r="H1163" t="s">
        <v>145</v>
      </c>
      <c r="I1163" t="s">
        <v>146</v>
      </c>
      <c r="J1163" s="32">
        <f t="shared" si="34"/>
        <v>10</v>
      </c>
      <c r="K1163" s="32">
        <f>IF(PUMPING[[#This Row],[MONTH]]&gt;3,YEAR(PUMPING[[#This Row],[DATE]]),YEAR(PUMPING[[#This Row],[DATE]])-1)</f>
        <v>2015</v>
      </c>
      <c r="L1163" s="32" t="str">
        <f>IF(PUMPING[[#This Row],[MONTH]]&lt;4,"Q4",IF(PUMPING[[#This Row],[MONTH]]&lt;7,"Q1",IF(PUMPING[[#This Row],[MONTH]]&lt;10,"Q2",IF(PUMPING[[#This Row],[MONTH]]&lt;13,"Q3","Q4"))))</f>
        <v>Q3</v>
      </c>
      <c r="M1163" s="32" t="str">
        <f>IF(PUMPING[[#This Row],[PRODUCT]]="I/F","I/F",IF(LEFT(PUMPING[[#This Row],[BATCH]],2)="MR","MR",IF(LEFT(PUMPING[[#This Row],[BATCH]],2)="PR","PR",IF(LEFT(PUMPING[[#This Row],[BATCH]],2)="DT","DT","Others"))))</f>
        <v>MR</v>
      </c>
    </row>
    <row r="1164" spans="1:13" x14ac:dyDescent="0.25">
      <c r="A1164">
        <v>5</v>
      </c>
      <c r="B1164" s="1">
        <v>42288</v>
      </c>
      <c r="C1164" t="s">
        <v>6</v>
      </c>
      <c r="D1164" t="s">
        <v>707</v>
      </c>
      <c r="E1164">
        <v>651</v>
      </c>
      <c r="F1164">
        <v>306</v>
      </c>
      <c r="H1164" t="s">
        <v>155</v>
      </c>
      <c r="I1164" t="s">
        <v>146</v>
      </c>
      <c r="J1164" s="32">
        <f t="shared" si="34"/>
        <v>10</v>
      </c>
      <c r="K1164" s="32">
        <f>IF(PUMPING[[#This Row],[MONTH]]&gt;3,YEAR(PUMPING[[#This Row],[DATE]]),YEAR(PUMPING[[#This Row],[DATE]])-1)</f>
        <v>2015</v>
      </c>
      <c r="L1164" s="32" t="str">
        <f>IF(PUMPING[[#This Row],[MONTH]]&lt;4,"Q4",IF(PUMPING[[#This Row],[MONTH]]&lt;7,"Q1",IF(PUMPING[[#This Row],[MONTH]]&lt;10,"Q2",IF(PUMPING[[#This Row],[MONTH]]&lt;13,"Q3","Q4"))))</f>
        <v>Q3</v>
      </c>
      <c r="M1164" s="32" t="str">
        <f>IF(PUMPING[[#This Row],[PRODUCT]]="I/F","I/F",IF(LEFT(PUMPING[[#This Row],[BATCH]],2)="MR","MR",IF(LEFT(PUMPING[[#This Row],[BATCH]],2)="PR","PR",IF(LEFT(PUMPING[[#This Row],[BATCH]],2)="DT","DT","Others"))))</f>
        <v>MR</v>
      </c>
    </row>
    <row r="1165" spans="1:13" x14ac:dyDescent="0.25">
      <c r="A1165">
        <v>6</v>
      </c>
      <c r="B1165" s="1">
        <v>42288</v>
      </c>
      <c r="C1165" t="s">
        <v>6</v>
      </c>
      <c r="D1165" t="s">
        <v>708</v>
      </c>
      <c r="E1165">
        <v>513</v>
      </c>
      <c r="F1165">
        <v>3407</v>
      </c>
      <c r="H1165" t="s">
        <v>153</v>
      </c>
      <c r="I1165" t="s">
        <v>1530</v>
      </c>
      <c r="J1165" s="32">
        <f t="shared" si="34"/>
        <v>10</v>
      </c>
      <c r="K1165" s="32">
        <f>IF(PUMPING[[#This Row],[MONTH]]&gt;3,YEAR(PUMPING[[#This Row],[DATE]]),YEAR(PUMPING[[#This Row],[DATE]])-1)</f>
        <v>2015</v>
      </c>
      <c r="L1165" s="32" t="str">
        <f>IF(PUMPING[[#This Row],[MONTH]]&lt;4,"Q4",IF(PUMPING[[#This Row],[MONTH]]&lt;7,"Q1",IF(PUMPING[[#This Row],[MONTH]]&lt;10,"Q2",IF(PUMPING[[#This Row],[MONTH]]&lt;13,"Q3","Q4"))))</f>
        <v>Q3</v>
      </c>
      <c r="M1165" s="32" t="str">
        <f>IF(PUMPING[[#This Row],[PRODUCT]]="I/F","I/F",IF(LEFT(PUMPING[[#This Row],[BATCH]],2)="MR","MR",IF(LEFT(PUMPING[[#This Row],[BATCH]],2)="PR","PR",IF(LEFT(PUMPING[[#This Row],[BATCH]],2)="DT","DT","Others"))))</f>
        <v>MR</v>
      </c>
    </row>
    <row r="1166" spans="1:13" x14ac:dyDescent="0.25">
      <c r="A1166">
        <v>1</v>
      </c>
      <c r="B1166" s="1">
        <v>42288</v>
      </c>
      <c r="C1166" t="s">
        <v>20</v>
      </c>
      <c r="D1166" t="s">
        <v>702</v>
      </c>
      <c r="E1166">
        <v>32</v>
      </c>
      <c r="F1166">
        <v>8415</v>
      </c>
      <c r="H1166" t="s">
        <v>142</v>
      </c>
      <c r="I1166" t="s">
        <v>143</v>
      </c>
      <c r="J1166" s="32">
        <f t="shared" si="34"/>
        <v>10</v>
      </c>
      <c r="K1166" s="32">
        <f>IF(PUMPING[[#This Row],[MONTH]]&gt;3,YEAR(PUMPING[[#This Row],[DATE]]),YEAR(PUMPING[[#This Row],[DATE]])-1)</f>
        <v>2015</v>
      </c>
      <c r="L1166" s="32" t="str">
        <f>IF(PUMPING[[#This Row],[MONTH]]&lt;4,"Q4",IF(PUMPING[[#This Row],[MONTH]]&lt;7,"Q1",IF(PUMPING[[#This Row],[MONTH]]&lt;10,"Q2",IF(PUMPING[[#This Row],[MONTH]]&lt;13,"Q3","Q4"))))</f>
        <v>Q3</v>
      </c>
      <c r="M1166" s="32" t="str">
        <f>IF(PUMPING[[#This Row],[PRODUCT]]="I/F","I/F",IF(LEFT(PUMPING[[#This Row],[BATCH]],2)="MR","MR",IF(LEFT(PUMPING[[#This Row],[BATCH]],2)="PR","PR",IF(LEFT(PUMPING[[#This Row],[BATCH]],2)="DT","DT","Others"))))</f>
        <v>PR</v>
      </c>
    </row>
    <row r="1167" spans="1:13" x14ac:dyDescent="0.25">
      <c r="A1167">
        <v>1</v>
      </c>
      <c r="B1167" s="1">
        <v>42288</v>
      </c>
      <c r="C1167" t="s">
        <v>8</v>
      </c>
      <c r="D1167" t="s">
        <v>691</v>
      </c>
      <c r="E1167" t="s">
        <v>58</v>
      </c>
      <c r="F1167">
        <v>2913</v>
      </c>
      <c r="H1167" t="s">
        <v>170</v>
      </c>
      <c r="I1167" t="s">
        <v>171</v>
      </c>
      <c r="J1167" s="32">
        <f t="shared" si="34"/>
        <v>10</v>
      </c>
      <c r="K1167" s="32">
        <f>IF(PUMPING[[#This Row],[MONTH]]&gt;3,YEAR(PUMPING[[#This Row],[DATE]]),YEAR(PUMPING[[#This Row],[DATE]])-1)</f>
        <v>2015</v>
      </c>
      <c r="L1167" s="32" t="str">
        <f>IF(PUMPING[[#This Row],[MONTH]]&lt;4,"Q4",IF(PUMPING[[#This Row],[MONTH]]&lt;7,"Q1",IF(PUMPING[[#This Row],[MONTH]]&lt;10,"Q2",IF(PUMPING[[#This Row],[MONTH]]&lt;13,"Q3","Q4"))))</f>
        <v>Q3</v>
      </c>
      <c r="M1167" s="32" t="str">
        <f>IF(PUMPING[[#This Row],[PRODUCT]]="I/F","I/F",IF(LEFT(PUMPING[[#This Row],[BATCH]],2)="MR","MR",IF(LEFT(PUMPING[[#This Row],[BATCH]],2)="PR","PR",IF(LEFT(PUMPING[[#This Row],[BATCH]],2)="DT","DT","Others"))))</f>
        <v>MR</v>
      </c>
    </row>
    <row r="1168" spans="1:13" x14ac:dyDescent="0.25">
      <c r="A1168">
        <v>2</v>
      </c>
      <c r="B1168" s="1">
        <v>42288</v>
      </c>
      <c r="C1168" t="s">
        <v>8</v>
      </c>
      <c r="D1168" t="s">
        <v>692</v>
      </c>
      <c r="E1168" t="s">
        <v>58</v>
      </c>
      <c r="F1168">
        <v>2093</v>
      </c>
      <c r="H1168" t="s">
        <v>148</v>
      </c>
      <c r="I1168" t="s">
        <v>149</v>
      </c>
      <c r="J1168" s="32">
        <f t="shared" si="34"/>
        <v>10</v>
      </c>
      <c r="K1168" s="32">
        <f>IF(PUMPING[[#This Row],[MONTH]]&gt;3,YEAR(PUMPING[[#This Row],[DATE]]),YEAR(PUMPING[[#This Row],[DATE]])-1)</f>
        <v>2015</v>
      </c>
      <c r="L1168" s="32" t="str">
        <f>IF(PUMPING[[#This Row],[MONTH]]&lt;4,"Q4",IF(PUMPING[[#This Row],[MONTH]]&lt;7,"Q1",IF(PUMPING[[#This Row],[MONTH]]&lt;10,"Q2",IF(PUMPING[[#This Row],[MONTH]]&lt;13,"Q3","Q4"))))</f>
        <v>Q3</v>
      </c>
      <c r="M1168" s="32" t="str">
        <f>IF(PUMPING[[#This Row],[PRODUCT]]="I/F","I/F",IF(LEFT(PUMPING[[#This Row],[BATCH]],2)="MR","MR",IF(LEFT(PUMPING[[#This Row],[BATCH]],2)="PR","PR",IF(LEFT(PUMPING[[#This Row],[BATCH]],2)="DT","DT","Others"))))</f>
        <v>MR</v>
      </c>
    </row>
    <row r="1169" spans="1:13" x14ac:dyDescent="0.25">
      <c r="A1169">
        <v>1</v>
      </c>
      <c r="B1169" s="1">
        <v>42289</v>
      </c>
      <c r="C1169" t="s">
        <v>6</v>
      </c>
      <c r="D1169" t="s">
        <v>708</v>
      </c>
      <c r="E1169">
        <v>513</v>
      </c>
      <c r="F1169">
        <v>11991</v>
      </c>
      <c r="H1169" t="s">
        <v>153</v>
      </c>
      <c r="I1169" t="s">
        <v>1530</v>
      </c>
      <c r="J1169" s="32">
        <f t="shared" si="34"/>
        <v>10</v>
      </c>
      <c r="K1169" s="32">
        <f>IF(PUMPING[[#This Row],[MONTH]]&gt;3,YEAR(PUMPING[[#This Row],[DATE]]),YEAR(PUMPING[[#This Row],[DATE]])-1)</f>
        <v>2015</v>
      </c>
      <c r="L1169" s="32" t="str">
        <f>IF(PUMPING[[#This Row],[MONTH]]&lt;4,"Q4",IF(PUMPING[[#This Row],[MONTH]]&lt;7,"Q1",IF(PUMPING[[#This Row],[MONTH]]&lt;10,"Q2",IF(PUMPING[[#This Row],[MONTH]]&lt;13,"Q3","Q4"))))</f>
        <v>Q3</v>
      </c>
      <c r="M1169" s="32" t="str">
        <f>IF(PUMPING[[#This Row],[PRODUCT]]="I/F","I/F",IF(LEFT(PUMPING[[#This Row],[BATCH]],2)="MR","MR",IF(LEFT(PUMPING[[#This Row],[BATCH]],2)="PR","PR",IF(LEFT(PUMPING[[#This Row],[BATCH]],2)="DT","DT","Others"))))</f>
        <v>MR</v>
      </c>
    </row>
    <row r="1170" spans="1:13" x14ac:dyDescent="0.25">
      <c r="A1170">
        <v>1</v>
      </c>
      <c r="B1170" s="1">
        <v>42289</v>
      </c>
      <c r="C1170" t="s">
        <v>8</v>
      </c>
      <c r="D1170" t="s">
        <v>688</v>
      </c>
      <c r="E1170" t="s">
        <v>41</v>
      </c>
      <c r="F1170">
        <v>78</v>
      </c>
      <c r="H1170" t="s">
        <v>148</v>
      </c>
      <c r="I1170" t="s">
        <v>149</v>
      </c>
      <c r="J1170" s="32">
        <f t="shared" si="34"/>
        <v>10</v>
      </c>
      <c r="K1170" s="32">
        <f>IF(PUMPING[[#This Row],[MONTH]]&gt;3,YEAR(PUMPING[[#This Row],[DATE]]),YEAR(PUMPING[[#This Row],[DATE]])-1)</f>
        <v>2015</v>
      </c>
      <c r="L1170" s="32" t="str">
        <f>IF(PUMPING[[#This Row],[MONTH]]&lt;4,"Q4",IF(PUMPING[[#This Row],[MONTH]]&lt;7,"Q1",IF(PUMPING[[#This Row],[MONTH]]&lt;10,"Q2",IF(PUMPING[[#This Row],[MONTH]]&lt;13,"Q3","Q4"))))</f>
        <v>Q3</v>
      </c>
      <c r="M1170" s="32" t="str">
        <f>IF(PUMPING[[#This Row],[PRODUCT]]="I/F","I/F",IF(LEFT(PUMPING[[#This Row],[BATCH]],2)="MR","MR",IF(LEFT(PUMPING[[#This Row],[BATCH]],2)="PR","PR",IF(LEFT(PUMPING[[#This Row],[BATCH]],2)="DT","DT","Others"))))</f>
        <v>MR</v>
      </c>
    </row>
    <row r="1171" spans="1:13" x14ac:dyDescent="0.25">
      <c r="A1171">
        <v>2</v>
      </c>
      <c r="B1171" s="1">
        <v>42289</v>
      </c>
      <c r="C1171" t="s">
        <v>8</v>
      </c>
      <c r="D1171" t="s">
        <v>690</v>
      </c>
      <c r="E1171" t="s">
        <v>41</v>
      </c>
      <c r="F1171">
        <v>756</v>
      </c>
      <c r="H1171" t="s">
        <v>148</v>
      </c>
      <c r="I1171" t="s">
        <v>149</v>
      </c>
      <c r="J1171" s="32">
        <f t="shared" si="34"/>
        <v>10</v>
      </c>
      <c r="K1171" s="32">
        <f>IF(PUMPING[[#This Row],[MONTH]]&gt;3,YEAR(PUMPING[[#This Row],[DATE]]),YEAR(PUMPING[[#This Row],[DATE]])-1)</f>
        <v>2015</v>
      </c>
      <c r="L1171" s="32" t="str">
        <f>IF(PUMPING[[#This Row],[MONTH]]&lt;4,"Q4",IF(PUMPING[[#This Row],[MONTH]]&lt;7,"Q1",IF(PUMPING[[#This Row],[MONTH]]&lt;10,"Q2",IF(PUMPING[[#This Row],[MONTH]]&lt;13,"Q3","Q4"))))</f>
        <v>Q3</v>
      </c>
      <c r="M1171" s="32" t="str">
        <f>IF(PUMPING[[#This Row],[PRODUCT]]="I/F","I/F",IF(LEFT(PUMPING[[#This Row],[BATCH]],2)="MR","MR",IF(LEFT(PUMPING[[#This Row],[BATCH]],2)="PR","PR",IF(LEFT(PUMPING[[#This Row],[BATCH]],2)="DT","DT","Others"))))</f>
        <v>MR</v>
      </c>
    </row>
    <row r="1172" spans="1:13" x14ac:dyDescent="0.25">
      <c r="A1172">
        <v>3</v>
      </c>
      <c r="B1172" s="1">
        <v>42289</v>
      </c>
      <c r="C1172" t="s">
        <v>8</v>
      </c>
      <c r="D1172" t="s">
        <v>692</v>
      </c>
      <c r="E1172" t="s">
        <v>41</v>
      </c>
      <c r="F1172">
        <v>2222</v>
      </c>
      <c r="H1172" t="s">
        <v>148</v>
      </c>
      <c r="I1172" t="s">
        <v>149</v>
      </c>
      <c r="J1172" s="32">
        <f t="shared" si="34"/>
        <v>10</v>
      </c>
      <c r="K1172" s="32">
        <f>IF(PUMPING[[#This Row],[MONTH]]&gt;3,YEAR(PUMPING[[#This Row],[DATE]]),YEAR(PUMPING[[#This Row],[DATE]])-1)</f>
        <v>2015</v>
      </c>
      <c r="L1172" s="32" t="str">
        <f>IF(PUMPING[[#This Row],[MONTH]]&lt;4,"Q4",IF(PUMPING[[#This Row],[MONTH]]&lt;7,"Q1",IF(PUMPING[[#This Row],[MONTH]]&lt;10,"Q2",IF(PUMPING[[#This Row],[MONTH]]&lt;13,"Q3","Q4"))))</f>
        <v>Q3</v>
      </c>
      <c r="M1172" s="32" t="str">
        <f>IF(PUMPING[[#This Row],[PRODUCT]]="I/F","I/F",IF(LEFT(PUMPING[[#This Row],[BATCH]],2)="MR","MR",IF(LEFT(PUMPING[[#This Row],[BATCH]],2)="PR","PR",IF(LEFT(PUMPING[[#This Row],[BATCH]],2)="DT","DT","Others"))))</f>
        <v>MR</v>
      </c>
    </row>
    <row r="1173" spans="1:13" x14ac:dyDescent="0.25">
      <c r="A1173">
        <v>4</v>
      </c>
      <c r="B1173" s="1">
        <v>42289</v>
      </c>
      <c r="C1173" t="s">
        <v>8</v>
      </c>
      <c r="D1173" t="s">
        <v>696</v>
      </c>
      <c r="E1173" t="s">
        <v>41</v>
      </c>
      <c r="F1173">
        <v>721</v>
      </c>
      <c r="H1173" t="s">
        <v>148</v>
      </c>
      <c r="I1173" t="s">
        <v>149</v>
      </c>
      <c r="J1173" s="32">
        <f t="shared" si="34"/>
        <v>10</v>
      </c>
      <c r="K1173" s="32">
        <f>IF(PUMPING[[#This Row],[MONTH]]&gt;3,YEAR(PUMPING[[#This Row],[DATE]]),YEAR(PUMPING[[#This Row],[DATE]])-1)</f>
        <v>2015</v>
      </c>
      <c r="L1173" s="32" t="str">
        <f>IF(PUMPING[[#This Row],[MONTH]]&lt;4,"Q4",IF(PUMPING[[#This Row],[MONTH]]&lt;7,"Q1",IF(PUMPING[[#This Row],[MONTH]]&lt;10,"Q2",IF(PUMPING[[#This Row],[MONTH]]&lt;13,"Q3","Q4"))))</f>
        <v>Q3</v>
      </c>
      <c r="M1173" s="32" t="str">
        <f>IF(PUMPING[[#This Row],[PRODUCT]]="I/F","I/F",IF(LEFT(PUMPING[[#This Row],[BATCH]],2)="MR","MR",IF(LEFT(PUMPING[[#This Row],[BATCH]],2)="PR","PR",IF(LEFT(PUMPING[[#This Row],[BATCH]],2)="DT","DT","Others"))))</f>
        <v>MR</v>
      </c>
    </row>
    <row r="1174" spans="1:13" x14ac:dyDescent="0.25">
      <c r="A1174">
        <v>1</v>
      </c>
      <c r="B1174" s="1">
        <v>42290</v>
      </c>
      <c r="C1174" t="s">
        <v>6</v>
      </c>
      <c r="D1174" t="s">
        <v>708</v>
      </c>
      <c r="E1174">
        <v>513</v>
      </c>
      <c r="F1174">
        <v>130</v>
      </c>
      <c r="H1174" t="s">
        <v>153</v>
      </c>
      <c r="I1174" t="s">
        <v>1530</v>
      </c>
      <c r="J1174" s="32">
        <f t="shared" si="34"/>
        <v>10</v>
      </c>
      <c r="K1174" s="32">
        <f>IF(PUMPING[[#This Row],[MONTH]]&gt;3,YEAR(PUMPING[[#This Row],[DATE]]),YEAR(PUMPING[[#This Row],[DATE]])-1)</f>
        <v>2015</v>
      </c>
      <c r="L1174" s="32" t="str">
        <f>IF(PUMPING[[#This Row],[MONTH]]&lt;4,"Q4",IF(PUMPING[[#This Row],[MONTH]]&lt;7,"Q1",IF(PUMPING[[#This Row],[MONTH]]&lt;10,"Q2",IF(PUMPING[[#This Row],[MONTH]]&lt;13,"Q3","Q4"))))</f>
        <v>Q3</v>
      </c>
      <c r="M1174" s="32" t="str">
        <f>IF(PUMPING[[#This Row],[PRODUCT]]="I/F","I/F",IF(LEFT(PUMPING[[#This Row],[BATCH]],2)="MR","MR",IF(LEFT(PUMPING[[#This Row],[BATCH]],2)="PR","PR",IF(LEFT(PUMPING[[#This Row],[BATCH]],2)="DT","DT","Others"))))</f>
        <v>MR</v>
      </c>
    </row>
    <row r="1175" spans="1:13" x14ac:dyDescent="0.25">
      <c r="A1175">
        <v>2</v>
      </c>
      <c r="B1175" s="1">
        <v>42290</v>
      </c>
      <c r="C1175" t="s">
        <v>6</v>
      </c>
      <c r="D1175" t="s">
        <v>709</v>
      </c>
      <c r="E1175">
        <v>507</v>
      </c>
      <c r="F1175">
        <v>2472</v>
      </c>
      <c r="H1175" t="s">
        <v>153</v>
      </c>
      <c r="I1175" t="s">
        <v>1530</v>
      </c>
      <c r="J1175" s="32">
        <f t="shared" si="34"/>
        <v>10</v>
      </c>
      <c r="K1175" s="32">
        <f>IF(PUMPING[[#This Row],[MONTH]]&gt;3,YEAR(PUMPING[[#This Row],[DATE]]),YEAR(PUMPING[[#This Row],[DATE]])-1)</f>
        <v>2015</v>
      </c>
      <c r="L1175" s="32" t="str">
        <f>IF(PUMPING[[#This Row],[MONTH]]&lt;4,"Q4",IF(PUMPING[[#This Row],[MONTH]]&lt;7,"Q1",IF(PUMPING[[#This Row],[MONTH]]&lt;10,"Q2",IF(PUMPING[[#This Row],[MONTH]]&lt;13,"Q3","Q4"))))</f>
        <v>Q3</v>
      </c>
      <c r="M1175" s="32" t="str">
        <f>IF(PUMPING[[#This Row],[PRODUCT]]="I/F","I/F",IF(LEFT(PUMPING[[#This Row],[BATCH]],2)="MR","MR",IF(LEFT(PUMPING[[#This Row],[BATCH]],2)="PR","PR",IF(LEFT(PUMPING[[#This Row],[BATCH]],2)="DT","DT","Others"))))</f>
        <v>MR</v>
      </c>
    </row>
    <row r="1176" spans="1:13" x14ac:dyDescent="0.25">
      <c r="A1176">
        <v>3</v>
      </c>
      <c r="B1176" s="1">
        <v>42290</v>
      </c>
      <c r="C1176" t="s">
        <v>6</v>
      </c>
      <c r="D1176" t="s">
        <v>710</v>
      </c>
      <c r="E1176">
        <v>651</v>
      </c>
      <c r="F1176">
        <v>291</v>
      </c>
      <c r="H1176" t="s">
        <v>155</v>
      </c>
      <c r="I1176" t="s">
        <v>146</v>
      </c>
      <c r="J1176" s="32">
        <f t="shared" si="34"/>
        <v>10</v>
      </c>
      <c r="K1176" s="32">
        <f>IF(PUMPING[[#This Row],[MONTH]]&gt;3,YEAR(PUMPING[[#This Row],[DATE]]),YEAR(PUMPING[[#This Row],[DATE]])-1)</f>
        <v>2015</v>
      </c>
      <c r="L1176" s="32" t="str">
        <f>IF(PUMPING[[#This Row],[MONTH]]&lt;4,"Q4",IF(PUMPING[[#This Row],[MONTH]]&lt;7,"Q1",IF(PUMPING[[#This Row],[MONTH]]&lt;10,"Q2",IF(PUMPING[[#This Row],[MONTH]]&lt;13,"Q3","Q4"))))</f>
        <v>Q3</v>
      </c>
      <c r="M1176" s="32" t="str">
        <f>IF(PUMPING[[#This Row],[PRODUCT]]="I/F","I/F",IF(LEFT(PUMPING[[#This Row],[BATCH]],2)="MR","MR",IF(LEFT(PUMPING[[#This Row],[BATCH]],2)="PR","PR",IF(LEFT(PUMPING[[#This Row],[BATCH]],2)="DT","DT","Others"))))</f>
        <v>MR</v>
      </c>
    </row>
    <row r="1177" spans="1:13" x14ac:dyDescent="0.25">
      <c r="A1177">
        <v>4</v>
      </c>
      <c r="B1177" s="1">
        <v>42290</v>
      </c>
      <c r="C1177" t="s">
        <v>6</v>
      </c>
      <c r="D1177" t="s">
        <v>711</v>
      </c>
      <c r="E1177">
        <v>124</v>
      </c>
      <c r="F1177">
        <v>2792</v>
      </c>
      <c r="H1177" t="s">
        <v>148</v>
      </c>
      <c r="I1177" t="s">
        <v>149</v>
      </c>
      <c r="J1177" s="32">
        <f t="shared" si="34"/>
        <v>10</v>
      </c>
      <c r="K1177" s="32">
        <f>IF(PUMPING[[#This Row],[MONTH]]&gt;3,YEAR(PUMPING[[#This Row],[DATE]]),YEAR(PUMPING[[#This Row],[DATE]])-1)</f>
        <v>2015</v>
      </c>
      <c r="L1177" s="32" t="str">
        <f>IF(PUMPING[[#This Row],[MONTH]]&lt;4,"Q4",IF(PUMPING[[#This Row],[MONTH]]&lt;7,"Q1",IF(PUMPING[[#This Row],[MONTH]]&lt;10,"Q2",IF(PUMPING[[#This Row],[MONTH]]&lt;13,"Q3","Q4"))))</f>
        <v>Q3</v>
      </c>
      <c r="M1177" s="32" t="str">
        <f>IF(PUMPING[[#This Row],[PRODUCT]]="I/F","I/F",IF(LEFT(PUMPING[[#This Row],[BATCH]],2)="MR","MR",IF(LEFT(PUMPING[[#This Row],[BATCH]],2)="PR","PR",IF(LEFT(PUMPING[[#This Row],[BATCH]],2)="DT","DT","Others"))))</f>
        <v>MR</v>
      </c>
    </row>
    <row r="1178" spans="1:13" x14ac:dyDescent="0.25">
      <c r="A1178">
        <v>1</v>
      </c>
      <c r="B1178" s="1">
        <v>42290</v>
      </c>
      <c r="C1178" t="s">
        <v>20</v>
      </c>
      <c r="D1178" t="s">
        <v>712</v>
      </c>
      <c r="E1178">
        <v>33</v>
      </c>
      <c r="F1178">
        <v>450</v>
      </c>
      <c r="H1178" t="s">
        <v>142</v>
      </c>
      <c r="I1178" t="s">
        <v>143</v>
      </c>
      <c r="J1178" s="32">
        <f t="shared" si="34"/>
        <v>10</v>
      </c>
      <c r="K1178" s="32">
        <f>IF(PUMPING[[#This Row],[MONTH]]&gt;3,YEAR(PUMPING[[#This Row],[DATE]]),YEAR(PUMPING[[#This Row],[DATE]])-1)</f>
        <v>2015</v>
      </c>
      <c r="L1178" s="32" t="str">
        <f>IF(PUMPING[[#This Row],[MONTH]]&lt;4,"Q4",IF(PUMPING[[#This Row],[MONTH]]&lt;7,"Q1",IF(PUMPING[[#This Row],[MONTH]]&lt;10,"Q2",IF(PUMPING[[#This Row],[MONTH]]&lt;13,"Q3","Q4"))))</f>
        <v>Q3</v>
      </c>
      <c r="M1178" s="32" t="str">
        <f>IF(PUMPING[[#This Row],[PRODUCT]]="I/F","I/F",IF(LEFT(PUMPING[[#This Row],[BATCH]],2)="MR","MR",IF(LEFT(PUMPING[[#This Row],[BATCH]],2)="PR","PR",IF(LEFT(PUMPING[[#This Row],[BATCH]],2)="DT","DT","Others"))))</f>
        <v>PR</v>
      </c>
    </row>
    <row r="1179" spans="1:13" x14ac:dyDescent="0.25">
      <c r="A1179">
        <v>2</v>
      </c>
      <c r="B1179" s="1">
        <v>42290</v>
      </c>
      <c r="C1179" t="s">
        <v>20</v>
      </c>
      <c r="D1179" t="s">
        <v>713</v>
      </c>
      <c r="E1179">
        <v>34</v>
      </c>
      <c r="F1179">
        <v>7360</v>
      </c>
      <c r="H1179" t="s">
        <v>142</v>
      </c>
      <c r="I1179" t="s">
        <v>143</v>
      </c>
      <c r="J1179" s="32">
        <f t="shared" si="34"/>
        <v>10</v>
      </c>
      <c r="K1179" s="32">
        <f>IF(PUMPING[[#This Row],[MONTH]]&gt;3,YEAR(PUMPING[[#This Row],[DATE]]),YEAR(PUMPING[[#This Row],[DATE]])-1)</f>
        <v>2015</v>
      </c>
      <c r="L1179" s="32" t="str">
        <f>IF(PUMPING[[#This Row],[MONTH]]&lt;4,"Q4",IF(PUMPING[[#This Row],[MONTH]]&lt;7,"Q1",IF(PUMPING[[#This Row],[MONTH]]&lt;10,"Q2",IF(PUMPING[[#This Row],[MONTH]]&lt;13,"Q3","Q4"))))</f>
        <v>Q3</v>
      </c>
      <c r="M1179" s="32" t="str">
        <f>IF(PUMPING[[#This Row],[PRODUCT]]="I/F","I/F",IF(LEFT(PUMPING[[#This Row],[BATCH]],2)="MR","MR",IF(LEFT(PUMPING[[#This Row],[BATCH]],2)="PR","PR",IF(LEFT(PUMPING[[#This Row],[BATCH]],2)="DT","DT","Others"))))</f>
        <v>PR</v>
      </c>
    </row>
    <row r="1180" spans="1:13" x14ac:dyDescent="0.25">
      <c r="A1180">
        <v>1</v>
      </c>
      <c r="B1180" s="1">
        <v>42291</v>
      </c>
      <c r="C1180" t="s">
        <v>6</v>
      </c>
      <c r="D1180" t="s">
        <v>711</v>
      </c>
      <c r="E1180">
        <v>124</v>
      </c>
      <c r="F1180">
        <v>9221</v>
      </c>
      <c r="H1180" t="s">
        <v>148</v>
      </c>
      <c r="I1180" t="s">
        <v>149</v>
      </c>
      <c r="J1180" s="32">
        <f t="shared" si="34"/>
        <v>10</v>
      </c>
      <c r="K1180" s="32">
        <f>IF(PUMPING[[#This Row],[MONTH]]&gt;3,YEAR(PUMPING[[#This Row],[DATE]]),YEAR(PUMPING[[#This Row],[DATE]])-1)</f>
        <v>2015</v>
      </c>
      <c r="L1180" s="32" t="str">
        <f>IF(PUMPING[[#This Row],[MONTH]]&lt;4,"Q4",IF(PUMPING[[#This Row],[MONTH]]&lt;7,"Q1",IF(PUMPING[[#This Row],[MONTH]]&lt;10,"Q2",IF(PUMPING[[#This Row],[MONTH]]&lt;13,"Q3","Q4"))))</f>
        <v>Q3</v>
      </c>
      <c r="M1180" s="32" t="str">
        <f>IF(PUMPING[[#This Row],[PRODUCT]]="I/F","I/F",IF(LEFT(PUMPING[[#This Row],[BATCH]],2)="MR","MR",IF(LEFT(PUMPING[[#This Row],[BATCH]],2)="PR","PR",IF(LEFT(PUMPING[[#This Row],[BATCH]],2)="DT","DT","Others"))))</f>
        <v>MR</v>
      </c>
    </row>
    <row r="1181" spans="1:13" x14ac:dyDescent="0.25">
      <c r="A1181">
        <v>1</v>
      </c>
      <c r="B1181" s="1">
        <v>42291</v>
      </c>
      <c r="C1181" t="s">
        <v>20</v>
      </c>
      <c r="D1181" t="s">
        <v>713</v>
      </c>
      <c r="E1181">
        <v>33</v>
      </c>
      <c r="F1181">
        <v>1593</v>
      </c>
      <c r="H1181" t="s">
        <v>142</v>
      </c>
      <c r="I1181" t="s">
        <v>143</v>
      </c>
      <c r="J1181" s="32">
        <f t="shared" si="34"/>
        <v>10</v>
      </c>
      <c r="K1181" s="32">
        <f>IF(PUMPING[[#This Row],[MONTH]]&gt;3,YEAR(PUMPING[[#This Row],[DATE]]),YEAR(PUMPING[[#This Row],[DATE]])-1)</f>
        <v>2015</v>
      </c>
      <c r="L1181" s="32" t="str">
        <f>IF(PUMPING[[#This Row],[MONTH]]&lt;4,"Q4",IF(PUMPING[[#This Row],[MONTH]]&lt;7,"Q1",IF(PUMPING[[#This Row],[MONTH]]&lt;10,"Q2",IF(PUMPING[[#This Row],[MONTH]]&lt;13,"Q3","Q4"))))</f>
        <v>Q3</v>
      </c>
      <c r="M1181" s="32" t="str">
        <f>IF(PUMPING[[#This Row],[PRODUCT]]="I/F","I/F",IF(LEFT(PUMPING[[#This Row],[BATCH]],2)="MR","MR",IF(LEFT(PUMPING[[#This Row],[BATCH]],2)="PR","PR",IF(LEFT(PUMPING[[#This Row],[BATCH]],2)="DT","DT","Others"))))</f>
        <v>PR</v>
      </c>
    </row>
    <row r="1182" spans="1:13" x14ac:dyDescent="0.25">
      <c r="A1182">
        <v>2</v>
      </c>
      <c r="B1182" s="1">
        <v>42291</v>
      </c>
      <c r="C1182" t="s">
        <v>20</v>
      </c>
      <c r="D1182" t="s">
        <v>714</v>
      </c>
      <c r="E1182">
        <v>31</v>
      </c>
      <c r="F1182">
        <v>450</v>
      </c>
      <c r="H1182" t="s">
        <v>142</v>
      </c>
      <c r="I1182" t="s">
        <v>143</v>
      </c>
      <c r="J1182" s="32">
        <f t="shared" si="34"/>
        <v>10</v>
      </c>
      <c r="K1182" s="32">
        <f>IF(PUMPING[[#This Row],[MONTH]]&gt;3,YEAR(PUMPING[[#This Row],[DATE]]),YEAR(PUMPING[[#This Row],[DATE]])-1)</f>
        <v>2015</v>
      </c>
      <c r="L1182" s="32" t="str">
        <f>IF(PUMPING[[#This Row],[MONTH]]&lt;4,"Q4",IF(PUMPING[[#This Row],[MONTH]]&lt;7,"Q1",IF(PUMPING[[#This Row],[MONTH]]&lt;10,"Q2",IF(PUMPING[[#This Row],[MONTH]]&lt;13,"Q3","Q4"))))</f>
        <v>Q3</v>
      </c>
      <c r="M1182" s="32" t="str">
        <f>IF(PUMPING[[#This Row],[PRODUCT]]="I/F","I/F",IF(LEFT(PUMPING[[#This Row],[BATCH]],2)="MR","MR",IF(LEFT(PUMPING[[#This Row],[BATCH]],2)="PR","PR",IF(LEFT(PUMPING[[#This Row],[BATCH]],2)="DT","DT","Others"))))</f>
        <v>PR</v>
      </c>
    </row>
    <row r="1183" spans="1:13" x14ac:dyDescent="0.25">
      <c r="A1183">
        <v>3</v>
      </c>
      <c r="B1183" s="1">
        <v>42291</v>
      </c>
      <c r="C1183" t="s">
        <v>20</v>
      </c>
      <c r="D1183" t="s">
        <v>715</v>
      </c>
      <c r="E1183">
        <v>31</v>
      </c>
      <c r="F1183">
        <v>6854</v>
      </c>
      <c r="H1183" t="s">
        <v>142</v>
      </c>
      <c r="I1183" t="s">
        <v>143</v>
      </c>
      <c r="J1183" s="32">
        <f t="shared" si="34"/>
        <v>10</v>
      </c>
      <c r="K1183" s="32">
        <f>IF(PUMPING[[#This Row],[MONTH]]&gt;3,YEAR(PUMPING[[#This Row],[DATE]]),YEAR(PUMPING[[#This Row],[DATE]])-1)</f>
        <v>2015</v>
      </c>
      <c r="L1183" s="32" t="str">
        <f>IF(PUMPING[[#This Row],[MONTH]]&lt;4,"Q4",IF(PUMPING[[#This Row],[MONTH]]&lt;7,"Q1",IF(PUMPING[[#This Row],[MONTH]]&lt;10,"Q2",IF(PUMPING[[#This Row],[MONTH]]&lt;13,"Q3","Q4"))))</f>
        <v>Q3</v>
      </c>
      <c r="M1183" s="32" t="str">
        <f>IF(PUMPING[[#This Row],[PRODUCT]]="I/F","I/F",IF(LEFT(PUMPING[[#This Row],[BATCH]],2)="MR","MR",IF(LEFT(PUMPING[[#This Row],[BATCH]],2)="PR","PR",IF(LEFT(PUMPING[[#This Row],[BATCH]],2)="DT","DT","Others"))))</f>
        <v>PR</v>
      </c>
    </row>
    <row r="1184" spans="1:13" x14ac:dyDescent="0.25">
      <c r="A1184">
        <v>1</v>
      </c>
      <c r="B1184" s="1">
        <v>42291</v>
      </c>
      <c r="C1184" t="s">
        <v>8</v>
      </c>
      <c r="D1184" t="s">
        <v>716</v>
      </c>
      <c r="E1184">
        <v>16</v>
      </c>
      <c r="F1184">
        <v>3042</v>
      </c>
      <c r="H1184" t="s">
        <v>164</v>
      </c>
      <c r="I1184" t="s">
        <v>146</v>
      </c>
      <c r="J1184" s="32">
        <f t="shared" si="34"/>
        <v>10</v>
      </c>
      <c r="K1184" s="32">
        <f>IF(PUMPING[[#This Row],[MONTH]]&gt;3,YEAR(PUMPING[[#This Row],[DATE]]),YEAR(PUMPING[[#This Row],[DATE]])-1)</f>
        <v>2015</v>
      </c>
      <c r="L1184" s="32" t="str">
        <f>IF(PUMPING[[#This Row],[MONTH]]&lt;4,"Q4",IF(PUMPING[[#This Row],[MONTH]]&lt;7,"Q1",IF(PUMPING[[#This Row],[MONTH]]&lt;10,"Q2",IF(PUMPING[[#This Row],[MONTH]]&lt;13,"Q3","Q4"))))</f>
        <v>Q3</v>
      </c>
      <c r="M1184" s="32" t="str">
        <f>IF(PUMPING[[#This Row],[PRODUCT]]="I/F","I/F",IF(LEFT(PUMPING[[#This Row],[BATCH]],2)="MR","MR",IF(LEFT(PUMPING[[#This Row],[BATCH]],2)="PR","PR",IF(LEFT(PUMPING[[#This Row],[BATCH]],2)="DT","DT","Others"))))</f>
        <v>DT</v>
      </c>
    </row>
    <row r="1185" spans="1:13" x14ac:dyDescent="0.25">
      <c r="A1185">
        <v>1</v>
      </c>
      <c r="B1185" s="1">
        <v>42292</v>
      </c>
      <c r="C1185" t="s">
        <v>6</v>
      </c>
      <c r="D1185" t="s">
        <v>717</v>
      </c>
      <c r="E1185">
        <v>403</v>
      </c>
      <c r="F1185">
        <v>150</v>
      </c>
      <c r="H1185" t="s">
        <v>156</v>
      </c>
      <c r="I1185" t="s">
        <v>146</v>
      </c>
      <c r="J1185" s="32">
        <f t="shared" si="34"/>
        <v>10</v>
      </c>
      <c r="K1185" s="32">
        <f>IF(PUMPING[[#This Row],[MONTH]]&gt;3,YEAR(PUMPING[[#This Row],[DATE]]),YEAR(PUMPING[[#This Row],[DATE]])-1)</f>
        <v>2015</v>
      </c>
      <c r="L1185" s="32" t="str">
        <f>IF(PUMPING[[#This Row],[MONTH]]&lt;4,"Q4",IF(PUMPING[[#This Row],[MONTH]]&lt;7,"Q1",IF(PUMPING[[#This Row],[MONTH]]&lt;10,"Q2",IF(PUMPING[[#This Row],[MONTH]]&lt;13,"Q3","Q4"))))</f>
        <v>Q3</v>
      </c>
      <c r="M1185" s="32" t="str">
        <f>IF(PUMPING[[#This Row],[PRODUCT]]="I/F","I/F",IF(LEFT(PUMPING[[#This Row],[BATCH]],2)="MR","MR",IF(LEFT(PUMPING[[#This Row],[BATCH]],2)="PR","PR",IF(LEFT(PUMPING[[#This Row],[BATCH]],2)="DT","DT","Others"))))</f>
        <v>MR</v>
      </c>
    </row>
    <row r="1186" spans="1:13" x14ac:dyDescent="0.25">
      <c r="A1186">
        <v>2</v>
      </c>
      <c r="B1186" s="1">
        <v>42292</v>
      </c>
      <c r="C1186" t="s">
        <v>6</v>
      </c>
      <c r="D1186" t="s">
        <v>718</v>
      </c>
      <c r="E1186">
        <v>651</v>
      </c>
      <c r="F1186">
        <v>150</v>
      </c>
      <c r="H1186" t="s">
        <v>155</v>
      </c>
      <c r="I1186" t="s">
        <v>146</v>
      </c>
      <c r="J1186" s="32">
        <f t="shared" si="34"/>
        <v>10</v>
      </c>
      <c r="K1186" s="32">
        <f>IF(PUMPING[[#This Row],[MONTH]]&gt;3,YEAR(PUMPING[[#This Row],[DATE]]),YEAR(PUMPING[[#This Row],[DATE]])-1)</f>
        <v>2015</v>
      </c>
      <c r="L1186" s="32" t="str">
        <f>IF(PUMPING[[#This Row],[MONTH]]&lt;4,"Q4",IF(PUMPING[[#This Row],[MONTH]]&lt;7,"Q1",IF(PUMPING[[#This Row],[MONTH]]&lt;10,"Q2",IF(PUMPING[[#This Row],[MONTH]]&lt;13,"Q3","Q4"))))</f>
        <v>Q3</v>
      </c>
      <c r="M1186" s="32" t="str">
        <f>IF(PUMPING[[#This Row],[PRODUCT]]="I/F","I/F",IF(LEFT(PUMPING[[#This Row],[BATCH]],2)="MR","MR",IF(LEFT(PUMPING[[#This Row],[BATCH]],2)="PR","PR",IF(LEFT(PUMPING[[#This Row],[BATCH]],2)="DT","DT","Others"))))</f>
        <v>MR</v>
      </c>
    </row>
    <row r="1187" spans="1:13" x14ac:dyDescent="0.25">
      <c r="A1187">
        <v>3</v>
      </c>
      <c r="B1187" s="1">
        <v>42292</v>
      </c>
      <c r="C1187" t="s">
        <v>6</v>
      </c>
      <c r="D1187" t="s">
        <v>719</v>
      </c>
      <c r="E1187">
        <v>208</v>
      </c>
      <c r="F1187">
        <v>4553</v>
      </c>
      <c r="H1187" t="s">
        <v>151</v>
      </c>
      <c r="I1187" t="s">
        <v>1532</v>
      </c>
      <c r="J1187" s="32">
        <f t="shared" si="34"/>
        <v>10</v>
      </c>
      <c r="K1187" s="32">
        <f>IF(PUMPING[[#This Row],[MONTH]]&gt;3,YEAR(PUMPING[[#This Row],[DATE]]),YEAR(PUMPING[[#This Row],[DATE]])-1)</f>
        <v>2015</v>
      </c>
      <c r="L1187" s="32" t="str">
        <f>IF(PUMPING[[#This Row],[MONTH]]&lt;4,"Q4",IF(PUMPING[[#This Row],[MONTH]]&lt;7,"Q1",IF(PUMPING[[#This Row],[MONTH]]&lt;10,"Q2",IF(PUMPING[[#This Row],[MONTH]]&lt;13,"Q3","Q4"))))</f>
        <v>Q3</v>
      </c>
      <c r="M1187" s="32" t="str">
        <f>IF(PUMPING[[#This Row],[PRODUCT]]="I/F","I/F",IF(LEFT(PUMPING[[#This Row],[BATCH]],2)="MR","MR",IF(LEFT(PUMPING[[#This Row],[BATCH]],2)="PR","PR",IF(LEFT(PUMPING[[#This Row],[BATCH]],2)="DT","DT","Others"))))</f>
        <v>MR</v>
      </c>
    </row>
    <row r="1188" spans="1:13" x14ac:dyDescent="0.25">
      <c r="A1188">
        <v>4</v>
      </c>
      <c r="B1188" s="1">
        <v>42292</v>
      </c>
      <c r="C1188" t="s">
        <v>6</v>
      </c>
      <c r="D1188" t="s">
        <v>720</v>
      </c>
      <c r="E1188">
        <v>205</v>
      </c>
      <c r="F1188">
        <v>4062</v>
      </c>
      <c r="H1188" t="s">
        <v>151</v>
      </c>
      <c r="I1188" t="s">
        <v>1532</v>
      </c>
      <c r="J1188" s="32">
        <f t="shared" si="34"/>
        <v>10</v>
      </c>
      <c r="K1188" s="32">
        <f>IF(PUMPING[[#This Row],[MONTH]]&gt;3,YEAR(PUMPING[[#This Row],[DATE]]),YEAR(PUMPING[[#This Row],[DATE]])-1)</f>
        <v>2015</v>
      </c>
      <c r="L1188" s="32" t="str">
        <f>IF(PUMPING[[#This Row],[MONTH]]&lt;4,"Q4",IF(PUMPING[[#This Row],[MONTH]]&lt;7,"Q1",IF(PUMPING[[#This Row],[MONTH]]&lt;10,"Q2",IF(PUMPING[[#This Row],[MONTH]]&lt;13,"Q3","Q4"))))</f>
        <v>Q3</v>
      </c>
      <c r="M1188" s="32" t="str">
        <f>IF(PUMPING[[#This Row],[PRODUCT]]="I/F","I/F",IF(LEFT(PUMPING[[#This Row],[BATCH]],2)="MR","MR",IF(LEFT(PUMPING[[#This Row],[BATCH]],2)="PR","PR",IF(LEFT(PUMPING[[#This Row],[BATCH]],2)="DT","DT","Others"))))</f>
        <v>MR</v>
      </c>
    </row>
    <row r="1189" spans="1:13" x14ac:dyDescent="0.25">
      <c r="A1189">
        <v>1</v>
      </c>
      <c r="B1189" s="1">
        <v>42292</v>
      </c>
      <c r="C1189" t="s">
        <v>20</v>
      </c>
      <c r="D1189" t="s">
        <v>715</v>
      </c>
      <c r="E1189">
        <v>31</v>
      </c>
      <c r="F1189">
        <v>2918</v>
      </c>
      <c r="H1189" t="s">
        <v>142</v>
      </c>
      <c r="I1189" t="s">
        <v>143</v>
      </c>
      <c r="J1189" s="32">
        <f t="shared" si="34"/>
        <v>10</v>
      </c>
      <c r="K1189" s="32">
        <f>IF(PUMPING[[#This Row],[MONTH]]&gt;3,YEAR(PUMPING[[#This Row],[DATE]]),YEAR(PUMPING[[#This Row],[DATE]])-1)</f>
        <v>2015</v>
      </c>
      <c r="L1189" s="32" t="str">
        <f>IF(PUMPING[[#This Row],[MONTH]]&lt;4,"Q4",IF(PUMPING[[#This Row],[MONTH]]&lt;7,"Q1",IF(PUMPING[[#This Row],[MONTH]]&lt;10,"Q2",IF(PUMPING[[#This Row],[MONTH]]&lt;13,"Q3","Q4"))))</f>
        <v>Q3</v>
      </c>
      <c r="M1189" s="32" t="str">
        <f>IF(PUMPING[[#This Row],[PRODUCT]]="I/F","I/F",IF(LEFT(PUMPING[[#This Row],[BATCH]],2)="MR","MR",IF(LEFT(PUMPING[[#This Row],[BATCH]],2)="PR","PR",IF(LEFT(PUMPING[[#This Row],[BATCH]],2)="DT","DT","Others"))))</f>
        <v>PR</v>
      </c>
    </row>
    <row r="1190" spans="1:13" x14ac:dyDescent="0.25">
      <c r="A1190">
        <v>1</v>
      </c>
      <c r="B1190" s="1">
        <v>42292</v>
      </c>
      <c r="C1190" t="s">
        <v>8</v>
      </c>
      <c r="D1190" t="s">
        <v>716</v>
      </c>
      <c r="E1190">
        <v>16</v>
      </c>
      <c r="F1190">
        <v>3406</v>
      </c>
      <c r="H1190" t="s">
        <v>164</v>
      </c>
      <c r="I1190" t="s">
        <v>146</v>
      </c>
      <c r="J1190" s="32">
        <f t="shared" si="34"/>
        <v>10</v>
      </c>
      <c r="K1190" s="32">
        <f>IF(PUMPING[[#This Row],[MONTH]]&gt;3,YEAR(PUMPING[[#This Row],[DATE]]),YEAR(PUMPING[[#This Row],[DATE]])-1)</f>
        <v>2015</v>
      </c>
      <c r="L1190" s="32" t="str">
        <f>IF(PUMPING[[#This Row],[MONTH]]&lt;4,"Q4",IF(PUMPING[[#This Row],[MONTH]]&lt;7,"Q1",IF(PUMPING[[#This Row],[MONTH]]&lt;10,"Q2",IF(PUMPING[[#This Row],[MONTH]]&lt;13,"Q3","Q4"))))</f>
        <v>Q3</v>
      </c>
      <c r="M1190" s="32" t="str">
        <f>IF(PUMPING[[#This Row],[PRODUCT]]="I/F","I/F",IF(LEFT(PUMPING[[#This Row],[BATCH]],2)="MR","MR",IF(LEFT(PUMPING[[#This Row],[BATCH]],2)="PR","PR",IF(LEFT(PUMPING[[#This Row],[BATCH]],2)="DT","DT","Others"))))</f>
        <v>DT</v>
      </c>
    </row>
    <row r="1191" spans="1:13" x14ac:dyDescent="0.25">
      <c r="A1191">
        <v>2</v>
      </c>
      <c r="B1191" s="1">
        <v>42292</v>
      </c>
      <c r="C1191" t="s">
        <v>8</v>
      </c>
      <c r="D1191" t="s">
        <v>711</v>
      </c>
      <c r="E1191" t="s">
        <v>10</v>
      </c>
      <c r="F1191">
        <v>2030</v>
      </c>
      <c r="H1191" t="s">
        <v>148</v>
      </c>
      <c r="I1191" t="s">
        <v>149</v>
      </c>
      <c r="J1191" s="32">
        <f t="shared" si="34"/>
        <v>10</v>
      </c>
      <c r="K1191" s="32">
        <f>IF(PUMPING[[#This Row],[MONTH]]&gt;3,YEAR(PUMPING[[#This Row],[DATE]]),YEAR(PUMPING[[#This Row],[DATE]])-1)</f>
        <v>2015</v>
      </c>
      <c r="L1191" s="32" t="str">
        <f>IF(PUMPING[[#This Row],[MONTH]]&lt;4,"Q4",IF(PUMPING[[#This Row],[MONTH]]&lt;7,"Q1",IF(PUMPING[[#This Row],[MONTH]]&lt;10,"Q2",IF(PUMPING[[#This Row],[MONTH]]&lt;13,"Q3","Q4"))))</f>
        <v>Q3</v>
      </c>
      <c r="M1191" s="32" t="str">
        <f>IF(PUMPING[[#This Row],[PRODUCT]]="I/F","I/F",IF(LEFT(PUMPING[[#This Row],[BATCH]],2)="MR","MR",IF(LEFT(PUMPING[[#This Row],[BATCH]],2)="PR","PR",IF(LEFT(PUMPING[[#This Row],[BATCH]],2)="DT","DT","Others"))))</f>
        <v>MR</v>
      </c>
    </row>
    <row r="1192" spans="1:13" x14ac:dyDescent="0.25">
      <c r="A1192">
        <v>1</v>
      </c>
      <c r="B1192" s="1">
        <v>42293</v>
      </c>
      <c r="C1192" t="s">
        <v>6</v>
      </c>
      <c r="D1192" t="s">
        <v>720</v>
      </c>
      <c r="E1192">
        <v>205</v>
      </c>
      <c r="F1192">
        <v>109</v>
      </c>
      <c r="H1192" t="s">
        <v>151</v>
      </c>
      <c r="I1192" t="s">
        <v>1532</v>
      </c>
      <c r="J1192" s="32">
        <f t="shared" si="34"/>
        <v>10</v>
      </c>
      <c r="K1192" s="32">
        <f>IF(PUMPING[[#This Row],[MONTH]]&gt;3,YEAR(PUMPING[[#This Row],[DATE]]),YEAR(PUMPING[[#This Row],[DATE]])-1)</f>
        <v>2015</v>
      </c>
      <c r="L1192" s="32" t="str">
        <f>IF(PUMPING[[#This Row],[MONTH]]&lt;4,"Q4",IF(PUMPING[[#This Row],[MONTH]]&lt;7,"Q1",IF(PUMPING[[#This Row],[MONTH]]&lt;10,"Q2",IF(PUMPING[[#This Row],[MONTH]]&lt;13,"Q3","Q4"))))</f>
        <v>Q3</v>
      </c>
      <c r="M1192" s="32" t="str">
        <f>IF(PUMPING[[#This Row],[PRODUCT]]="I/F","I/F",IF(LEFT(PUMPING[[#This Row],[BATCH]],2)="MR","MR",IF(LEFT(PUMPING[[#This Row],[BATCH]],2)="PR","PR",IF(LEFT(PUMPING[[#This Row],[BATCH]],2)="DT","DT","Others"))))</f>
        <v>MR</v>
      </c>
    </row>
    <row r="1193" spans="1:13" x14ac:dyDescent="0.25">
      <c r="A1193">
        <v>2</v>
      </c>
      <c r="B1193" s="1">
        <v>42293</v>
      </c>
      <c r="C1193" t="s">
        <v>6</v>
      </c>
      <c r="D1193" t="s">
        <v>721</v>
      </c>
      <c r="E1193">
        <v>202</v>
      </c>
      <c r="F1193">
        <v>2276</v>
      </c>
      <c r="H1193" t="s">
        <v>151</v>
      </c>
      <c r="I1193" t="s">
        <v>1532</v>
      </c>
      <c r="J1193" s="32">
        <f t="shared" si="34"/>
        <v>10</v>
      </c>
      <c r="K1193" s="32">
        <f>IF(PUMPING[[#This Row],[MONTH]]&gt;3,YEAR(PUMPING[[#This Row],[DATE]]),YEAR(PUMPING[[#This Row],[DATE]])-1)</f>
        <v>2015</v>
      </c>
      <c r="L1193" s="32" t="str">
        <f>IF(PUMPING[[#This Row],[MONTH]]&lt;4,"Q4",IF(PUMPING[[#This Row],[MONTH]]&lt;7,"Q1",IF(PUMPING[[#This Row],[MONTH]]&lt;10,"Q2",IF(PUMPING[[#This Row],[MONTH]]&lt;13,"Q3","Q4"))))</f>
        <v>Q3</v>
      </c>
      <c r="M1193" s="32" t="str">
        <f>IF(PUMPING[[#This Row],[PRODUCT]]="I/F","I/F",IF(LEFT(PUMPING[[#This Row],[BATCH]],2)="MR","MR",IF(LEFT(PUMPING[[#This Row],[BATCH]],2)="PR","PR",IF(LEFT(PUMPING[[#This Row],[BATCH]],2)="DT","DT","Others"))))</f>
        <v>MR</v>
      </c>
    </row>
    <row r="1194" spans="1:13" x14ac:dyDescent="0.25">
      <c r="A1194">
        <v>3</v>
      </c>
      <c r="B1194" s="1">
        <v>42293</v>
      </c>
      <c r="C1194" t="s">
        <v>6</v>
      </c>
      <c r="D1194" t="s">
        <v>722</v>
      </c>
      <c r="E1194">
        <v>651</v>
      </c>
      <c r="F1194">
        <v>150</v>
      </c>
      <c r="H1194" t="s">
        <v>155</v>
      </c>
      <c r="I1194" t="s">
        <v>146</v>
      </c>
      <c r="J1194" s="32">
        <f t="shared" si="34"/>
        <v>10</v>
      </c>
      <c r="K1194" s="32">
        <f>IF(PUMPING[[#This Row],[MONTH]]&gt;3,YEAR(PUMPING[[#This Row],[DATE]]),YEAR(PUMPING[[#This Row],[DATE]])-1)</f>
        <v>2015</v>
      </c>
      <c r="L1194" s="32" t="str">
        <f>IF(PUMPING[[#This Row],[MONTH]]&lt;4,"Q4",IF(PUMPING[[#This Row],[MONTH]]&lt;7,"Q1",IF(PUMPING[[#This Row],[MONTH]]&lt;10,"Q2",IF(PUMPING[[#This Row],[MONTH]]&lt;13,"Q3","Q4"))))</f>
        <v>Q3</v>
      </c>
      <c r="M1194" s="32" t="str">
        <f>IF(PUMPING[[#This Row],[PRODUCT]]="I/F","I/F",IF(LEFT(PUMPING[[#This Row],[BATCH]],2)="MR","MR",IF(LEFT(PUMPING[[#This Row],[BATCH]],2)="PR","PR",IF(LEFT(PUMPING[[#This Row],[BATCH]],2)="DT","DT","Others"))))</f>
        <v>MR</v>
      </c>
    </row>
    <row r="1195" spans="1:13" x14ac:dyDescent="0.25">
      <c r="A1195">
        <v>4</v>
      </c>
      <c r="B1195" s="1">
        <v>42293</v>
      </c>
      <c r="C1195" t="s">
        <v>6</v>
      </c>
      <c r="D1195" t="s">
        <v>723</v>
      </c>
      <c r="E1195">
        <v>402</v>
      </c>
      <c r="F1195">
        <v>147</v>
      </c>
      <c r="H1195" t="s">
        <v>156</v>
      </c>
      <c r="I1195" t="s">
        <v>146</v>
      </c>
      <c r="J1195" s="32">
        <f t="shared" si="34"/>
        <v>10</v>
      </c>
      <c r="K1195" s="32">
        <f>IF(PUMPING[[#This Row],[MONTH]]&gt;3,YEAR(PUMPING[[#This Row],[DATE]]),YEAR(PUMPING[[#This Row],[DATE]])-1)</f>
        <v>2015</v>
      </c>
      <c r="L1195" s="32" t="str">
        <f>IF(PUMPING[[#This Row],[MONTH]]&lt;4,"Q4",IF(PUMPING[[#This Row],[MONTH]]&lt;7,"Q1",IF(PUMPING[[#This Row],[MONTH]]&lt;10,"Q2",IF(PUMPING[[#This Row],[MONTH]]&lt;13,"Q3","Q4"))))</f>
        <v>Q3</v>
      </c>
      <c r="M1195" s="32" t="str">
        <f>IF(PUMPING[[#This Row],[PRODUCT]]="I/F","I/F",IF(LEFT(PUMPING[[#This Row],[BATCH]],2)="MR","MR",IF(LEFT(PUMPING[[#This Row],[BATCH]],2)="PR","PR",IF(LEFT(PUMPING[[#This Row],[BATCH]],2)="DT","DT","Others"))))</f>
        <v>MR</v>
      </c>
    </row>
    <row r="1196" spans="1:13" x14ac:dyDescent="0.25">
      <c r="A1196">
        <v>5</v>
      </c>
      <c r="B1196" s="1">
        <v>42293</v>
      </c>
      <c r="C1196" t="s">
        <v>6</v>
      </c>
      <c r="D1196" t="s">
        <v>724</v>
      </c>
      <c r="E1196">
        <v>123</v>
      </c>
      <c r="F1196">
        <v>5712</v>
      </c>
      <c r="H1196" t="s">
        <v>148</v>
      </c>
      <c r="I1196" t="s">
        <v>149</v>
      </c>
      <c r="J1196" s="32">
        <f t="shared" ref="J1196:J1259" si="35">MONTH(B1196)</f>
        <v>10</v>
      </c>
      <c r="K1196" s="32">
        <f>IF(PUMPING[[#This Row],[MONTH]]&gt;3,YEAR(PUMPING[[#This Row],[DATE]]),YEAR(PUMPING[[#This Row],[DATE]])-1)</f>
        <v>2015</v>
      </c>
      <c r="L1196" s="32" t="str">
        <f>IF(PUMPING[[#This Row],[MONTH]]&lt;4,"Q4",IF(PUMPING[[#This Row],[MONTH]]&lt;7,"Q1",IF(PUMPING[[#This Row],[MONTH]]&lt;10,"Q2",IF(PUMPING[[#This Row],[MONTH]]&lt;13,"Q3","Q4"))))</f>
        <v>Q3</v>
      </c>
      <c r="M1196" s="32" t="str">
        <f>IF(PUMPING[[#This Row],[PRODUCT]]="I/F","I/F",IF(LEFT(PUMPING[[#This Row],[BATCH]],2)="MR","MR",IF(LEFT(PUMPING[[#This Row],[BATCH]],2)="PR","PR",IF(LEFT(PUMPING[[#This Row],[BATCH]],2)="DT","DT","Others"))))</f>
        <v>MR</v>
      </c>
    </row>
    <row r="1197" spans="1:13" x14ac:dyDescent="0.25">
      <c r="A1197">
        <v>1</v>
      </c>
      <c r="B1197" s="1">
        <v>42293</v>
      </c>
      <c r="C1197" t="s">
        <v>8</v>
      </c>
      <c r="D1197" t="s">
        <v>711</v>
      </c>
      <c r="E1197" t="s">
        <v>10</v>
      </c>
      <c r="F1197">
        <v>5926</v>
      </c>
      <c r="H1197" t="s">
        <v>148</v>
      </c>
      <c r="I1197" t="s">
        <v>149</v>
      </c>
      <c r="J1197" s="32">
        <f t="shared" si="35"/>
        <v>10</v>
      </c>
      <c r="K1197" s="32">
        <f>IF(PUMPING[[#This Row],[MONTH]]&gt;3,YEAR(PUMPING[[#This Row],[DATE]]),YEAR(PUMPING[[#This Row],[DATE]])-1)</f>
        <v>2015</v>
      </c>
      <c r="L1197" s="32" t="str">
        <f>IF(PUMPING[[#This Row],[MONTH]]&lt;4,"Q4",IF(PUMPING[[#This Row],[MONTH]]&lt;7,"Q1",IF(PUMPING[[#This Row],[MONTH]]&lt;10,"Q2",IF(PUMPING[[#This Row],[MONTH]]&lt;13,"Q3","Q4"))))</f>
        <v>Q3</v>
      </c>
      <c r="M1197" s="32" t="str">
        <f>IF(PUMPING[[#This Row],[PRODUCT]]="I/F","I/F",IF(LEFT(PUMPING[[#This Row],[BATCH]],2)="MR","MR",IF(LEFT(PUMPING[[#This Row],[BATCH]],2)="PR","PR",IF(LEFT(PUMPING[[#This Row],[BATCH]],2)="DT","DT","Others"))))</f>
        <v>MR</v>
      </c>
    </row>
    <row r="1198" spans="1:13" x14ac:dyDescent="0.25">
      <c r="A1198">
        <v>1</v>
      </c>
      <c r="B1198" s="1">
        <v>42294</v>
      </c>
      <c r="C1198" t="s">
        <v>6</v>
      </c>
      <c r="D1198" t="s">
        <v>724</v>
      </c>
      <c r="E1198">
        <v>123</v>
      </c>
      <c r="F1198">
        <v>2289</v>
      </c>
      <c r="H1198" t="s">
        <v>148</v>
      </c>
      <c r="I1198" t="s">
        <v>149</v>
      </c>
      <c r="J1198" s="32">
        <f t="shared" si="35"/>
        <v>10</v>
      </c>
      <c r="K1198" s="32">
        <f>IF(PUMPING[[#This Row],[MONTH]]&gt;3,YEAR(PUMPING[[#This Row],[DATE]]),YEAR(PUMPING[[#This Row],[DATE]])-1)</f>
        <v>2015</v>
      </c>
      <c r="L1198" s="32" t="str">
        <f>IF(PUMPING[[#This Row],[MONTH]]&lt;4,"Q4",IF(PUMPING[[#This Row],[MONTH]]&lt;7,"Q1",IF(PUMPING[[#This Row],[MONTH]]&lt;10,"Q2",IF(PUMPING[[#This Row],[MONTH]]&lt;13,"Q3","Q4"))))</f>
        <v>Q3</v>
      </c>
      <c r="M1198" s="32" t="str">
        <f>IF(PUMPING[[#This Row],[PRODUCT]]="I/F","I/F",IF(LEFT(PUMPING[[#This Row],[BATCH]],2)="MR","MR",IF(LEFT(PUMPING[[#This Row],[BATCH]],2)="PR","PR",IF(LEFT(PUMPING[[#This Row],[BATCH]],2)="DT","DT","Others"))))</f>
        <v>MR</v>
      </c>
    </row>
    <row r="1199" spans="1:13" x14ac:dyDescent="0.25">
      <c r="A1199">
        <v>2</v>
      </c>
      <c r="B1199" s="1">
        <v>42294</v>
      </c>
      <c r="C1199" t="s">
        <v>6</v>
      </c>
      <c r="D1199" t="s">
        <v>725</v>
      </c>
      <c r="E1199">
        <v>118</v>
      </c>
      <c r="F1199">
        <v>3006</v>
      </c>
      <c r="H1199" t="s">
        <v>170</v>
      </c>
      <c r="I1199" t="s">
        <v>171</v>
      </c>
      <c r="J1199" s="32">
        <f t="shared" si="35"/>
        <v>10</v>
      </c>
      <c r="K1199" s="32">
        <f>IF(PUMPING[[#This Row],[MONTH]]&gt;3,YEAR(PUMPING[[#This Row],[DATE]]),YEAR(PUMPING[[#This Row],[DATE]])-1)</f>
        <v>2015</v>
      </c>
      <c r="L1199" s="32" t="str">
        <f>IF(PUMPING[[#This Row],[MONTH]]&lt;4,"Q4",IF(PUMPING[[#This Row],[MONTH]]&lt;7,"Q1",IF(PUMPING[[#This Row],[MONTH]]&lt;10,"Q2",IF(PUMPING[[#This Row],[MONTH]]&lt;13,"Q3","Q4"))))</f>
        <v>Q3</v>
      </c>
      <c r="M1199" s="32" t="str">
        <f>IF(PUMPING[[#This Row],[PRODUCT]]="I/F","I/F",IF(LEFT(PUMPING[[#This Row],[BATCH]],2)="MR","MR",IF(LEFT(PUMPING[[#This Row],[BATCH]],2)="PR","PR",IF(LEFT(PUMPING[[#This Row],[BATCH]],2)="DT","DT","Others"))))</f>
        <v>MR</v>
      </c>
    </row>
    <row r="1200" spans="1:13" x14ac:dyDescent="0.25">
      <c r="A1200">
        <v>3</v>
      </c>
      <c r="B1200" s="1">
        <v>42294</v>
      </c>
      <c r="C1200" t="s">
        <v>6</v>
      </c>
      <c r="D1200" t="s">
        <v>726</v>
      </c>
      <c r="E1200">
        <v>120</v>
      </c>
      <c r="F1200">
        <v>1504</v>
      </c>
      <c r="H1200" t="s">
        <v>170</v>
      </c>
      <c r="I1200" t="s">
        <v>171</v>
      </c>
      <c r="J1200" s="32">
        <f t="shared" si="35"/>
        <v>10</v>
      </c>
      <c r="K1200" s="32">
        <f>IF(PUMPING[[#This Row],[MONTH]]&gt;3,YEAR(PUMPING[[#This Row],[DATE]]),YEAR(PUMPING[[#This Row],[DATE]])-1)</f>
        <v>2015</v>
      </c>
      <c r="L1200" s="32" t="str">
        <f>IF(PUMPING[[#This Row],[MONTH]]&lt;4,"Q4",IF(PUMPING[[#This Row],[MONTH]]&lt;7,"Q1",IF(PUMPING[[#This Row],[MONTH]]&lt;10,"Q2",IF(PUMPING[[#This Row],[MONTH]]&lt;13,"Q3","Q4"))))</f>
        <v>Q3</v>
      </c>
      <c r="M1200" s="32" t="str">
        <f>IF(PUMPING[[#This Row],[PRODUCT]]="I/F","I/F",IF(LEFT(PUMPING[[#This Row],[BATCH]],2)="MR","MR",IF(LEFT(PUMPING[[#This Row],[BATCH]],2)="PR","PR",IF(LEFT(PUMPING[[#This Row],[BATCH]],2)="DT","DT","Others"))))</f>
        <v>MR</v>
      </c>
    </row>
    <row r="1201" spans="1:13" x14ac:dyDescent="0.25">
      <c r="A1201">
        <v>4</v>
      </c>
      <c r="B1201" s="1">
        <v>42294</v>
      </c>
      <c r="C1201" t="s">
        <v>6</v>
      </c>
      <c r="D1201" t="s">
        <v>727</v>
      </c>
      <c r="E1201">
        <v>123</v>
      </c>
      <c r="F1201">
        <v>1003</v>
      </c>
      <c r="H1201" t="s">
        <v>148</v>
      </c>
      <c r="I1201" t="s">
        <v>149</v>
      </c>
      <c r="J1201" s="32">
        <f t="shared" si="35"/>
        <v>10</v>
      </c>
      <c r="K1201" s="32">
        <f>IF(PUMPING[[#This Row],[MONTH]]&gt;3,YEAR(PUMPING[[#This Row],[DATE]]),YEAR(PUMPING[[#This Row],[DATE]])-1)</f>
        <v>2015</v>
      </c>
      <c r="L1201" s="32" t="str">
        <f>IF(PUMPING[[#This Row],[MONTH]]&lt;4,"Q4",IF(PUMPING[[#This Row],[MONTH]]&lt;7,"Q1",IF(PUMPING[[#This Row],[MONTH]]&lt;10,"Q2",IF(PUMPING[[#This Row],[MONTH]]&lt;13,"Q3","Q4"))))</f>
        <v>Q3</v>
      </c>
      <c r="M1201" s="32" t="str">
        <f>IF(PUMPING[[#This Row],[PRODUCT]]="I/F","I/F",IF(LEFT(PUMPING[[#This Row],[BATCH]],2)="MR","MR",IF(LEFT(PUMPING[[#This Row],[BATCH]],2)="PR","PR",IF(LEFT(PUMPING[[#This Row],[BATCH]],2)="DT","DT","Others"))))</f>
        <v>MR</v>
      </c>
    </row>
    <row r="1202" spans="1:13" x14ac:dyDescent="0.25">
      <c r="A1202">
        <v>5</v>
      </c>
      <c r="B1202" s="1">
        <v>42294</v>
      </c>
      <c r="C1202" t="s">
        <v>6</v>
      </c>
      <c r="D1202" t="s">
        <v>728</v>
      </c>
      <c r="E1202">
        <v>402</v>
      </c>
      <c r="F1202">
        <v>1913</v>
      </c>
      <c r="H1202" t="s">
        <v>145</v>
      </c>
      <c r="I1202" t="s">
        <v>146</v>
      </c>
      <c r="J1202" s="32">
        <f t="shared" si="35"/>
        <v>10</v>
      </c>
      <c r="K1202" s="32">
        <f>IF(PUMPING[[#This Row],[MONTH]]&gt;3,YEAR(PUMPING[[#This Row],[DATE]]),YEAR(PUMPING[[#This Row],[DATE]])-1)</f>
        <v>2015</v>
      </c>
      <c r="L1202" s="32" t="str">
        <f>IF(PUMPING[[#This Row],[MONTH]]&lt;4,"Q4",IF(PUMPING[[#This Row],[MONTH]]&lt;7,"Q1",IF(PUMPING[[#This Row],[MONTH]]&lt;10,"Q2",IF(PUMPING[[#This Row],[MONTH]]&lt;13,"Q3","Q4"))))</f>
        <v>Q3</v>
      </c>
      <c r="M1202" s="32" t="str">
        <f>IF(PUMPING[[#This Row],[PRODUCT]]="I/F","I/F",IF(LEFT(PUMPING[[#This Row],[BATCH]],2)="MR","MR",IF(LEFT(PUMPING[[#This Row],[BATCH]],2)="PR","PR",IF(LEFT(PUMPING[[#This Row],[BATCH]],2)="DT","DT","Others"))))</f>
        <v>MR</v>
      </c>
    </row>
    <row r="1203" spans="1:13" x14ac:dyDescent="0.25">
      <c r="A1203">
        <v>1</v>
      </c>
      <c r="B1203" s="1">
        <v>42294</v>
      </c>
      <c r="C1203" t="s">
        <v>8</v>
      </c>
      <c r="D1203" t="s">
        <v>711</v>
      </c>
      <c r="E1203" t="s">
        <v>10</v>
      </c>
      <c r="F1203">
        <v>264</v>
      </c>
      <c r="H1203" t="s">
        <v>148</v>
      </c>
      <c r="I1203" t="s">
        <v>149</v>
      </c>
      <c r="J1203" s="32">
        <f t="shared" si="35"/>
        <v>10</v>
      </c>
      <c r="K1203" s="32">
        <f>IF(PUMPING[[#This Row],[MONTH]]&gt;3,YEAR(PUMPING[[#This Row],[DATE]]),YEAR(PUMPING[[#This Row],[DATE]])-1)</f>
        <v>2015</v>
      </c>
      <c r="L1203" s="32" t="str">
        <f>IF(PUMPING[[#This Row],[MONTH]]&lt;4,"Q4",IF(PUMPING[[#This Row],[MONTH]]&lt;7,"Q1",IF(PUMPING[[#This Row],[MONTH]]&lt;10,"Q2",IF(PUMPING[[#This Row],[MONTH]]&lt;13,"Q3","Q4"))))</f>
        <v>Q3</v>
      </c>
      <c r="M1203" s="32" t="str">
        <f>IF(PUMPING[[#This Row],[PRODUCT]]="I/F","I/F",IF(LEFT(PUMPING[[#This Row],[BATCH]],2)="MR","MR",IF(LEFT(PUMPING[[#This Row],[BATCH]],2)="PR","PR",IF(LEFT(PUMPING[[#This Row],[BATCH]],2)="DT","DT","Others"))))</f>
        <v>MR</v>
      </c>
    </row>
    <row r="1204" spans="1:13" x14ac:dyDescent="0.25">
      <c r="A1204">
        <v>1</v>
      </c>
      <c r="B1204" s="1">
        <v>42295</v>
      </c>
      <c r="C1204" t="s">
        <v>6</v>
      </c>
      <c r="D1204" t="s">
        <v>728</v>
      </c>
      <c r="E1204">
        <v>402</v>
      </c>
      <c r="F1204">
        <v>752</v>
      </c>
      <c r="H1204" t="s">
        <v>145</v>
      </c>
      <c r="I1204" t="s">
        <v>146</v>
      </c>
      <c r="J1204" s="32">
        <f t="shared" si="35"/>
        <v>10</v>
      </c>
      <c r="K1204" s="32">
        <f>IF(PUMPING[[#This Row],[MONTH]]&gt;3,YEAR(PUMPING[[#This Row],[DATE]]),YEAR(PUMPING[[#This Row],[DATE]])-1)</f>
        <v>2015</v>
      </c>
      <c r="L1204" s="32" t="str">
        <f>IF(PUMPING[[#This Row],[MONTH]]&lt;4,"Q4",IF(PUMPING[[#This Row],[MONTH]]&lt;7,"Q1",IF(PUMPING[[#This Row],[MONTH]]&lt;10,"Q2",IF(PUMPING[[#This Row],[MONTH]]&lt;13,"Q3","Q4"))))</f>
        <v>Q3</v>
      </c>
      <c r="M1204" s="32" t="str">
        <f>IF(PUMPING[[#This Row],[PRODUCT]]="I/F","I/F",IF(LEFT(PUMPING[[#This Row],[BATCH]],2)="MR","MR",IF(LEFT(PUMPING[[#This Row],[BATCH]],2)="PR","PR",IF(LEFT(PUMPING[[#This Row],[BATCH]],2)="DT","DT","Others"))))</f>
        <v>MR</v>
      </c>
    </row>
    <row r="1205" spans="1:13" x14ac:dyDescent="0.25">
      <c r="A1205">
        <v>2</v>
      </c>
      <c r="B1205" s="1">
        <v>42295</v>
      </c>
      <c r="C1205" t="s">
        <v>6</v>
      </c>
      <c r="D1205" t="s">
        <v>729</v>
      </c>
      <c r="E1205">
        <v>401</v>
      </c>
      <c r="F1205">
        <v>134</v>
      </c>
      <c r="H1205" t="s">
        <v>145</v>
      </c>
      <c r="I1205" t="s">
        <v>146</v>
      </c>
      <c r="J1205" s="32">
        <f t="shared" si="35"/>
        <v>10</v>
      </c>
      <c r="K1205" s="32">
        <f>IF(PUMPING[[#This Row],[MONTH]]&gt;3,YEAR(PUMPING[[#This Row],[DATE]]),YEAR(PUMPING[[#This Row],[DATE]])-1)</f>
        <v>2015</v>
      </c>
      <c r="L1205" s="32" t="str">
        <f>IF(PUMPING[[#This Row],[MONTH]]&lt;4,"Q4",IF(PUMPING[[#This Row],[MONTH]]&lt;7,"Q1",IF(PUMPING[[#This Row],[MONTH]]&lt;10,"Q2",IF(PUMPING[[#This Row],[MONTH]]&lt;13,"Q3","Q4"))))</f>
        <v>Q3</v>
      </c>
      <c r="M1205" s="32" t="str">
        <f>IF(PUMPING[[#This Row],[PRODUCT]]="I/F","I/F",IF(LEFT(PUMPING[[#This Row],[BATCH]],2)="MR","MR",IF(LEFT(PUMPING[[#This Row],[BATCH]],2)="PR","PR",IF(LEFT(PUMPING[[#This Row],[BATCH]],2)="DT","DT","Others"))))</f>
        <v>MR</v>
      </c>
    </row>
    <row r="1206" spans="1:13" x14ac:dyDescent="0.25">
      <c r="A1206">
        <v>3</v>
      </c>
      <c r="B1206" s="1">
        <v>42295</v>
      </c>
      <c r="C1206" t="s">
        <v>6</v>
      </c>
      <c r="D1206" t="s">
        <v>730</v>
      </c>
      <c r="E1206">
        <v>301</v>
      </c>
      <c r="F1206">
        <v>1342</v>
      </c>
      <c r="H1206" t="s">
        <v>142</v>
      </c>
      <c r="I1206" t="s">
        <v>143</v>
      </c>
      <c r="J1206" s="32">
        <f t="shared" si="35"/>
        <v>10</v>
      </c>
      <c r="K1206" s="32">
        <f>IF(PUMPING[[#This Row],[MONTH]]&gt;3,YEAR(PUMPING[[#This Row],[DATE]]),YEAR(PUMPING[[#This Row],[DATE]])-1)</f>
        <v>2015</v>
      </c>
      <c r="L1206" s="32" t="str">
        <f>IF(PUMPING[[#This Row],[MONTH]]&lt;4,"Q4",IF(PUMPING[[#This Row],[MONTH]]&lt;7,"Q1",IF(PUMPING[[#This Row],[MONTH]]&lt;10,"Q2",IF(PUMPING[[#This Row],[MONTH]]&lt;13,"Q3","Q4"))))</f>
        <v>Q3</v>
      </c>
      <c r="M1206" s="32" t="str">
        <f>IF(PUMPING[[#This Row],[PRODUCT]]="I/F","I/F",IF(LEFT(PUMPING[[#This Row],[BATCH]],2)="MR","MR",IF(LEFT(PUMPING[[#This Row],[BATCH]],2)="PR","PR",IF(LEFT(PUMPING[[#This Row],[BATCH]],2)="DT","DT","Others"))))</f>
        <v>MR</v>
      </c>
    </row>
    <row r="1207" spans="1:13" x14ac:dyDescent="0.25">
      <c r="A1207">
        <v>4</v>
      </c>
      <c r="B1207" s="1">
        <v>42295</v>
      </c>
      <c r="C1207" t="s">
        <v>6</v>
      </c>
      <c r="D1207" t="s">
        <v>731</v>
      </c>
      <c r="E1207">
        <v>302</v>
      </c>
      <c r="F1207">
        <v>7203</v>
      </c>
      <c r="H1207" t="s">
        <v>142</v>
      </c>
      <c r="I1207" t="s">
        <v>143</v>
      </c>
      <c r="J1207" s="32">
        <f t="shared" si="35"/>
        <v>10</v>
      </c>
      <c r="K1207" s="32">
        <f>IF(PUMPING[[#This Row],[MONTH]]&gt;3,YEAR(PUMPING[[#This Row],[DATE]]),YEAR(PUMPING[[#This Row],[DATE]])-1)</f>
        <v>2015</v>
      </c>
      <c r="L1207" s="32" t="str">
        <f>IF(PUMPING[[#This Row],[MONTH]]&lt;4,"Q4",IF(PUMPING[[#This Row],[MONTH]]&lt;7,"Q1",IF(PUMPING[[#This Row],[MONTH]]&lt;10,"Q2",IF(PUMPING[[#This Row],[MONTH]]&lt;13,"Q3","Q4"))))</f>
        <v>Q3</v>
      </c>
      <c r="M1207" s="32" t="str">
        <f>IF(PUMPING[[#This Row],[PRODUCT]]="I/F","I/F",IF(LEFT(PUMPING[[#This Row],[BATCH]],2)="MR","MR",IF(LEFT(PUMPING[[#This Row],[BATCH]],2)="PR","PR",IF(LEFT(PUMPING[[#This Row],[BATCH]],2)="DT","DT","Others"))))</f>
        <v>MR</v>
      </c>
    </row>
    <row r="1208" spans="1:13" x14ac:dyDescent="0.25">
      <c r="A1208">
        <v>1</v>
      </c>
      <c r="B1208" s="1">
        <v>42295</v>
      </c>
      <c r="C1208" t="s">
        <v>8</v>
      </c>
      <c r="D1208" t="s">
        <v>724</v>
      </c>
      <c r="E1208" t="s">
        <v>10</v>
      </c>
      <c r="F1208">
        <v>4881</v>
      </c>
      <c r="H1208" t="s">
        <v>148</v>
      </c>
      <c r="I1208" t="s">
        <v>149</v>
      </c>
      <c r="J1208" s="32">
        <f t="shared" si="35"/>
        <v>10</v>
      </c>
      <c r="K1208" s="32">
        <f>IF(PUMPING[[#This Row],[MONTH]]&gt;3,YEAR(PUMPING[[#This Row],[DATE]]),YEAR(PUMPING[[#This Row],[DATE]])-1)</f>
        <v>2015</v>
      </c>
      <c r="L1208" s="32" t="str">
        <f>IF(PUMPING[[#This Row],[MONTH]]&lt;4,"Q4",IF(PUMPING[[#This Row],[MONTH]]&lt;7,"Q1",IF(PUMPING[[#This Row],[MONTH]]&lt;10,"Q2",IF(PUMPING[[#This Row],[MONTH]]&lt;13,"Q3","Q4"))))</f>
        <v>Q3</v>
      </c>
      <c r="M1208" s="32" t="str">
        <f>IF(PUMPING[[#This Row],[PRODUCT]]="I/F","I/F",IF(LEFT(PUMPING[[#This Row],[BATCH]],2)="MR","MR",IF(LEFT(PUMPING[[#This Row],[BATCH]],2)="PR","PR",IF(LEFT(PUMPING[[#This Row],[BATCH]],2)="DT","DT","Others"))))</f>
        <v>MR</v>
      </c>
    </row>
    <row r="1209" spans="1:13" x14ac:dyDescent="0.25">
      <c r="A1209">
        <v>1</v>
      </c>
      <c r="B1209" s="1">
        <v>42295</v>
      </c>
      <c r="C1209" t="s">
        <v>20</v>
      </c>
      <c r="D1209" t="s">
        <v>715</v>
      </c>
      <c r="E1209">
        <v>33</v>
      </c>
      <c r="F1209">
        <v>450</v>
      </c>
      <c r="H1209" t="s">
        <v>142</v>
      </c>
      <c r="I1209" t="s">
        <v>143</v>
      </c>
      <c r="J1209" s="32">
        <f t="shared" si="35"/>
        <v>10</v>
      </c>
      <c r="K1209" s="32">
        <f>IF(PUMPING[[#This Row],[MONTH]]&gt;3,YEAR(PUMPING[[#This Row],[DATE]]),YEAR(PUMPING[[#This Row],[DATE]])-1)</f>
        <v>2015</v>
      </c>
      <c r="L1209" s="32" t="str">
        <f>IF(PUMPING[[#This Row],[MONTH]]&lt;4,"Q4",IF(PUMPING[[#This Row],[MONTH]]&lt;7,"Q1",IF(PUMPING[[#This Row],[MONTH]]&lt;10,"Q2",IF(PUMPING[[#This Row],[MONTH]]&lt;13,"Q3","Q4"))))</f>
        <v>Q3</v>
      </c>
      <c r="M1209" s="32" t="str">
        <f>IF(PUMPING[[#This Row],[PRODUCT]]="I/F","I/F",IF(LEFT(PUMPING[[#This Row],[BATCH]],2)="MR","MR",IF(LEFT(PUMPING[[#This Row],[BATCH]],2)="PR","PR",IF(LEFT(PUMPING[[#This Row],[BATCH]],2)="DT","DT","Others"))))</f>
        <v>PR</v>
      </c>
    </row>
    <row r="1210" spans="1:13" x14ac:dyDescent="0.25">
      <c r="A1210">
        <v>2</v>
      </c>
      <c r="B1210" s="1">
        <v>42295</v>
      </c>
      <c r="C1210" t="s">
        <v>20</v>
      </c>
      <c r="D1210" t="s">
        <v>732</v>
      </c>
      <c r="E1210">
        <v>33</v>
      </c>
      <c r="F1210">
        <v>2743</v>
      </c>
      <c r="H1210" t="s">
        <v>733</v>
      </c>
      <c r="I1210" t="s">
        <v>143</v>
      </c>
      <c r="J1210" s="32">
        <f t="shared" si="35"/>
        <v>10</v>
      </c>
      <c r="K1210" s="32">
        <f>IF(PUMPING[[#This Row],[MONTH]]&gt;3,YEAR(PUMPING[[#This Row],[DATE]]),YEAR(PUMPING[[#This Row],[DATE]])-1)</f>
        <v>2015</v>
      </c>
      <c r="L1210" s="32" t="str">
        <f>IF(PUMPING[[#This Row],[MONTH]]&lt;4,"Q4",IF(PUMPING[[#This Row],[MONTH]]&lt;7,"Q1",IF(PUMPING[[#This Row],[MONTH]]&lt;10,"Q2",IF(PUMPING[[#This Row],[MONTH]]&lt;13,"Q3","Q4"))))</f>
        <v>Q3</v>
      </c>
      <c r="M1210" s="32" t="str">
        <f>IF(PUMPING[[#This Row],[PRODUCT]]="I/F","I/F",IF(LEFT(PUMPING[[#This Row],[BATCH]],2)="MR","MR",IF(LEFT(PUMPING[[#This Row],[BATCH]],2)="PR","PR",IF(LEFT(PUMPING[[#This Row],[BATCH]],2)="DT","DT","Others"))))</f>
        <v>PR</v>
      </c>
    </row>
    <row r="1211" spans="1:13" x14ac:dyDescent="0.25">
      <c r="A1211">
        <v>1</v>
      </c>
      <c r="B1211" s="1">
        <v>42296</v>
      </c>
      <c r="C1211" t="s">
        <v>6</v>
      </c>
      <c r="D1211" t="s">
        <v>731</v>
      </c>
      <c r="E1211">
        <v>302</v>
      </c>
      <c r="F1211">
        <v>45</v>
      </c>
      <c r="H1211" t="s">
        <v>142</v>
      </c>
      <c r="I1211" t="s">
        <v>143</v>
      </c>
      <c r="J1211" s="32">
        <f t="shared" si="35"/>
        <v>10</v>
      </c>
      <c r="K1211" s="32">
        <f>IF(PUMPING[[#This Row],[MONTH]]&gt;3,YEAR(PUMPING[[#This Row],[DATE]]),YEAR(PUMPING[[#This Row],[DATE]])-1)</f>
        <v>2015</v>
      </c>
      <c r="L1211" s="32" t="str">
        <f>IF(PUMPING[[#This Row],[MONTH]]&lt;4,"Q4",IF(PUMPING[[#This Row],[MONTH]]&lt;7,"Q1",IF(PUMPING[[#This Row],[MONTH]]&lt;10,"Q2",IF(PUMPING[[#This Row],[MONTH]]&lt;13,"Q3","Q4"))))</f>
        <v>Q3</v>
      </c>
      <c r="M1211" s="32" t="str">
        <f>IF(PUMPING[[#This Row],[PRODUCT]]="I/F","I/F",IF(LEFT(PUMPING[[#This Row],[BATCH]],2)="MR","MR",IF(LEFT(PUMPING[[#This Row],[BATCH]],2)="PR","PR",IF(LEFT(PUMPING[[#This Row],[BATCH]],2)="DT","DT","Others"))))</f>
        <v>MR</v>
      </c>
    </row>
    <row r="1212" spans="1:13" x14ac:dyDescent="0.25">
      <c r="A1212">
        <v>2</v>
      </c>
      <c r="B1212" s="1">
        <v>42296</v>
      </c>
      <c r="C1212" t="s">
        <v>6</v>
      </c>
      <c r="D1212" t="s">
        <v>734</v>
      </c>
      <c r="E1212">
        <v>405</v>
      </c>
      <c r="F1212">
        <v>5410</v>
      </c>
      <c r="H1212" t="s">
        <v>142</v>
      </c>
      <c r="I1212" t="s">
        <v>143</v>
      </c>
      <c r="J1212" s="32">
        <f t="shared" si="35"/>
        <v>10</v>
      </c>
      <c r="K1212" s="32">
        <f>IF(PUMPING[[#This Row],[MONTH]]&gt;3,YEAR(PUMPING[[#This Row],[DATE]]),YEAR(PUMPING[[#This Row],[DATE]])-1)</f>
        <v>2015</v>
      </c>
      <c r="L1212" s="32" t="str">
        <f>IF(PUMPING[[#This Row],[MONTH]]&lt;4,"Q4",IF(PUMPING[[#This Row],[MONTH]]&lt;7,"Q1",IF(PUMPING[[#This Row],[MONTH]]&lt;10,"Q2",IF(PUMPING[[#This Row],[MONTH]]&lt;13,"Q3","Q4"))))</f>
        <v>Q3</v>
      </c>
      <c r="M1212" s="32" t="str">
        <f>IF(PUMPING[[#This Row],[PRODUCT]]="I/F","I/F",IF(LEFT(PUMPING[[#This Row],[BATCH]],2)="MR","MR",IF(LEFT(PUMPING[[#This Row],[BATCH]],2)="PR","PR",IF(LEFT(PUMPING[[#This Row],[BATCH]],2)="DT","DT","Others"))))</f>
        <v>MR</v>
      </c>
    </row>
    <row r="1213" spans="1:13" x14ac:dyDescent="0.25">
      <c r="A1213">
        <v>3</v>
      </c>
      <c r="B1213" s="1">
        <v>42296</v>
      </c>
      <c r="C1213" t="s">
        <v>6</v>
      </c>
      <c r="D1213" t="s">
        <v>735</v>
      </c>
      <c r="E1213">
        <v>401</v>
      </c>
      <c r="F1213">
        <v>500</v>
      </c>
      <c r="H1213" t="s">
        <v>145</v>
      </c>
      <c r="I1213" t="s">
        <v>146</v>
      </c>
      <c r="J1213" s="32">
        <f t="shared" si="35"/>
        <v>10</v>
      </c>
      <c r="K1213" s="32">
        <f>IF(PUMPING[[#This Row],[MONTH]]&gt;3,YEAR(PUMPING[[#This Row],[DATE]]),YEAR(PUMPING[[#This Row],[DATE]])-1)</f>
        <v>2015</v>
      </c>
      <c r="L1213" s="32" t="str">
        <f>IF(PUMPING[[#This Row],[MONTH]]&lt;4,"Q4",IF(PUMPING[[#This Row],[MONTH]]&lt;7,"Q1",IF(PUMPING[[#This Row],[MONTH]]&lt;10,"Q2",IF(PUMPING[[#This Row],[MONTH]]&lt;13,"Q3","Q4"))))</f>
        <v>Q3</v>
      </c>
      <c r="M1213" s="32" t="str">
        <f>IF(PUMPING[[#This Row],[PRODUCT]]="I/F","I/F",IF(LEFT(PUMPING[[#This Row],[BATCH]],2)="MR","MR",IF(LEFT(PUMPING[[#This Row],[BATCH]],2)="PR","PR",IF(LEFT(PUMPING[[#This Row],[BATCH]],2)="DT","DT","Others"))))</f>
        <v>MR</v>
      </c>
    </row>
    <row r="1214" spans="1:13" x14ac:dyDescent="0.25">
      <c r="A1214">
        <v>4</v>
      </c>
      <c r="B1214" s="1">
        <v>42296</v>
      </c>
      <c r="C1214" t="s">
        <v>6</v>
      </c>
      <c r="D1214" t="s">
        <v>736</v>
      </c>
      <c r="E1214">
        <v>351</v>
      </c>
      <c r="F1214">
        <v>158</v>
      </c>
      <c r="H1214" t="s">
        <v>155</v>
      </c>
      <c r="I1214" t="s">
        <v>146</v>
      </c>
      <c r="J1214" s="32">
        <f t="shared" si="35"/>
        <v>10</v>
      </c>
      <c r="K1214" s="32">
        <f>IF(PUMPING[[#This Row],[MONTH]]&gt;3,YEAR(PUMPING[[#This Row],[DATE]]),YEAR(PUMPING[[#This Row],[DATE]])-1)</f>
        <v>2015</v>
      </c>
      <c r="L1214" s="32" t="str">
        <f>IF(PUMPING[[#This Row],[MONTH]]&lt;4,"Q4",IF(PUMPING[[#This Row],[MONTH]]&lt;7,"Q1",IF(PUMPING[[#This Row],[MONTH]]&lt;10,"Q2",IF(PUMPING[[#This Row],[MONTH]]&lt;13,"Q3","Q4"))))</f>
        <v>Q3</v>
      </c>
      <c r="M1214" s="32" t="str">
        <f>IF(PUMPING[[#This Row],[PRODUCT]]="I/F","I/F",IF(LEFT(PUMPING[[#This Row],[BATCH]],2)="MR","MR",IF(LEFT(PUMPING[[#This Row],[BATCH]],2)="PR","PR",IF(LEFT(PUMPING[[#This Row],[BATCH]],2)="DT","DT","Others"))))</f>
        <v>MR</v>
      </c>
    </row>
    <row r="1215" spans="1:13" x14ac:dyDescent="0.25">
      <c r="A1215">
        <v>5</v>
      </c>
      <c r="B1215" s="1">
        <v>42296</v>
      </c>
      <c r="C1215" t="s">
        <v>6</v>
      </c>
      <c r="D1215" t="s">
        <v>737</v>
      </c>
      <c r="E1215">
        <v>513</v>
      </c>
      <c r="F1215">
        <v>1465</v>
      </c>
      <c r="H1215" t="s">
        <v>153</v>
      </c>
      <c r="I1215" t="s">
        <v>1530</v>
      </c>
      <c r="J1215" s="32">
        <f t="shared" si="35"/>
        <v>10</v>
      </c>
      <c r="K1215" s="32">
        <f>IF(PUMPING[[#This Row],[MONTH]]&gt;3,YEAR(PUMPING[[#This Row],[DATE]]),YEAR(PUMPING[[#This Row],[DATE]])-1)</f>
        <v>2015</v>
      </c>
      <c r="L1215" s="32" t="str">
        <f>IF(PUMPING[[#This Row],[MONTH]]&lt;4,"Q4",IF(PUMPING[[#This Row],[MONTH]]&lt;7,"Q1",IF(PUMPING[[#This Row],[MONTH]]&lt;10,"Q2",IF(PUMPING[[#This Row],[MONTH]]&lt;13,"Q3","Q4"))))</f>
        <v>Q3</v>
      </c>
      <c r="M1215" s="32" t="str">
        <f>IF(PUMPING[[#This Row],[PRODUCT]]="I/F","I/F",IF(LEFT(PUMPING[[#This Row],[BATCH]],2)="MR","MR",IF(LEFT(PUMPING[[#This Row],[BATCH]],2)="PR","PR",IF(LEFT(PUMPING[[#This Row],[BATCH]],2)="DT","DT","Others"))))</f>
        <v>MR</v>
      </c>
    </row>
    <row r="1216" spans="1:13" x14ac:dyDescent="0.25">
      <c r="A1216">
        <v>1</v>
      </c>
      <c r="B1216" s="1">
        <v>42296</v>
      </c>
      <c r="C1216" t="s">
        <v>20</v>
      </c>
      <c r="D1216" t="s">
        <v>732</v>
      </c>
      <c r="E1216">
        <v>33</v>
      </c>
      <c r="F1216">
        <v>4168</v>
      </c>
      <c r="H1216" t="s">
        <v>733</v>
      </c>
      <c r="I1216" t="s">
        <v>143</v>
      </c>
      <c r="J1216" s="32">
        <f t="shared" si="35"/>
        <v>10</v>
      </c>
      <c r="K1216" s="32">
        <f>IF(PUMPING[[#This Row],[MONTH]]&gt;3,YEAR(PUMPING[[#This Row],[DATE]]),YEAR(PUMPING[[#This Row],[DATE]])-1)</f>
        <v>2015</v>
      </c>
      <c r="L1216" s="32" t="str">
        <f>IF(PUMPING[[#This Row],[MONTH]]&lt;4,"Q4",IF(PUMPING[[#This Row],[MONTH]]&lt;7,"Q1",IF(PUMPING[[#This Row],[MONTH]]&lt;10,"Q2",IF(PUMPING[[#This Row],[MONTH]]&lt;13,"Q3","Q4"))))</f>
        <v>Q3</v>
      </c>
      <c r="M1216" s="32" t="str">
        <f>IF(PUMPING[[#This Row],[PRODUCT]]="I/F","I/F",IF(LEFT(PUMPING[[#This Row],[BATCH]],2)="MR","MR",IF(LEFT(PUMPING[[#This Row],[BATCH]],2)="PR","PR",IF(LEFT(PUMPING[[#This Row],[BATCH]],2)="DT","DT","Others"))))</f>
        <v>PR</v>
      </c>
    </row>
    <row r="1217" spans="1:13" x14ac:dyDescent="0.25">
      <c r="A1217">
        <v>1</v>
      </c>
      <c r="B1217" s="1">
        <v>42296</v>
      </c>
      <c r="C1217" t="s">
        <v>8</v>
      </c>
      <c r="D1217" t="s">
        <v>724</v>
      </c>
      <c r="E1217" t="s">
        <v>58</v>
      </c>
      <c r="F1217">
        <v>876</v>
      </c>
      <c r="H1217" t="s">
        <v>148</v>
      </c>
      <c r="I1217" t="s">
        <v>149</v>
      </c>
      <c r="J1217" s="32">
        <f t="shared" si="35"/>
        <v>10</v>
      </c>
      <c r="K1217" s="32">
        <f>IF(PUMPING[[#This Row],[MONTH]]&gt;3,YEAR(PUMPING[[#This Row],[DATE]]),YEAR(PUMPING[[#This Row],[DATE]])-1)</f>
        <v>2015</v>
      </c>
      <c r="L1217" s="32" t="str">
        <f>IF(PUMPING[[#This Row],[MONTH]]&lt;4,"Q4",IF(PUMPING[[#This Row],[MONTH]]&lt;7,"Q1",IF(PUMPING[[#This Row],[MONTH]]&lt;10,"Q2",IF(PUMPING[[#This Row],[MONTH]]&lt;13,"Q3","Q4"))))</f>
        <v>Q3</v>
      </c>
      <c r="M1217" s="32" t="str">
        <f>IF(PUMPING[[#This Row],[PRODUCT]]="I/F","I/F",IF(LEFT(PUMPING[[#This Row],[BATCH]],2)="MR","MR",IF(LEFT(PUMPING[[#This Row],[BATCH]],2)="PR","PR",IF(LEFT(PUMPING[[#This Row],[BATCH]],2)="DT","DT","Others"))))</f>
        <v>MR</v>
      </c>
    </row>
    <row r="1218" spans="1:13" x14ac:dyDescent="0.25">
      <c r="A1218">
        <v>2</v>
      </c>
      <c r="B1218" s="1">
        <v>42296</v>
      </c>
      <c r="C1218" t="s">
        <v>8</v>
      </c>
      <c r="D1218" t="s">
        <v>725</v>
      </c>
      <c r="E1218" t="s">
        <v>58</v>
      </c>
      <c r="F1218">
        <v>2819</v>
      </c>
      <c r="H1218" t="s">
        <v>170</v>
      </c>
      <c r="I1218" t="s">
        <v>171</v>
      </c>
      <c r="J1218" s="32">
        <f t="shared" si="35"/>
        <v>10</v>
      </c>
      <c r="K1218" s="32">
        <f>IF(PUMPING[[#This Row],[MONTH]]&gt;3,YEAR(PUMPING[[#This Row],[DATE]]),YEAR(PUMPING[[#This Row],[DATE]])-1)</f>
        <v>2015</v>
      </c>
      <c r="L1218" s="32" t="str">
        <f>IF(PUMPING[[#This Row],[MONTH]]&lt;4,"Q4",IF(PUMPING[[#This Row],[MONTH]]&lt;7,"Q1",IF(PUMPING[[#This Row],[MONTH]]&lt;10,"Q2",IF(PUMPING[[#This Row],[MONTH]]&lt;13,"Q3","Q4"))))</f>
        <v>Q3</v>
      </c>
      <c r="M1218" s="32" t="str">
        <f>IF(PUMPING[[#This Row],[PRODUCT]]="I/F","I/F",IF(LEFT(PUMPING[[#This Row],[BATCH]],2)="MR","MR",IF(LEFT(PUMPING[[#This Row],[BATCH]],2)="PR","PR",IF(LEFT(PUMPING[[#This Row],[BATCH]],2)="DT","DT","Others"))))</f>
        <v>MR</v>
      </c>
    </row>
    <row r="1219" spans="1:13" x14ac:dyDescent="0.25">
      <c r="A1219">
        <v>3</v>
      </c>
      <c r="B1219" s="1">
        <v>42296</v>
      </c>
      <c r="C1219" t="s">
        <v>8</v>
      </c>
      <c r="D1219" t="s">
        <v>726</v>
      </c>
      <c r="E1219" t="s">
        <v>58</v>
      </c>
      <c r="F1219">
        <v>1509</v>
      </c>
      <c r="H1219" t="s">
        <v>170</v>
      </c>
      <c r="I1219" t="s">
        <v>171</v>
      </c>
      <c r="J1219" s="32">
        <f t="shared" si="35"/>
        <v>10</v>
      </c>
      <c r="K1219" s="32">
        <f>IF(PUMPING[[#This Row],[MONTH]]&gt;3,YEAR(PUMPING[[#This Row],[DATE]]),YEAR(PUMPING[[#This Row],[DATE]])-1)</f>
        <v>2015</v>
      </c>
      <c r="L1219" s="32" t="str">
        <f>IF(PUMPING[[#This Row],[MONTH]]&lt;4,"Q4",IF(PUMPING[[#This Row],[MONTH]]&lt;7,"Q1",IF(PUMPING[[#This Row],[MONTH]]&lt;10,"Q2",IF(PUMPING[[#This Row],[MONTH]]&lt;13,"Q3","Q4"))))</f>
        <v>Q3</v>
      </c>
      <c r="M1219" s="32" t="str">
        <f>IF(PUMPING[[#This Row],[PRODUCT]]="I/F","I/F",IF(LEFT(PUMPING[[#This Row],[BATCH]],2)="MR","MR",IF(LEFT(PUMPING[[#This Row],[BATCH]],2)="PR","PR",IF(LEFT(PUMPING[[#This Row],[BATCH]],2)="DT","DT","Others"))))</f>
        <v>MR</v>
      </c>
    </row>
    <row r="1220" spans="1:13" x14ac:dyDescent="0.25">
      <c r="A1220">
        <v>4</v>
      </c>
      <c r="B1220" s="1">
        <v>42296</v>
      </c>
      <c r="C1220" t="s">
        <v>8</v>
      </c>
      <c r="D1220" t="s">
        <v>727</v>
      </c>
      <c r="E1220" t="s">
        <v>58</v>
      </c>
      <c r="F1220">
        <v>979</v>
      </c>
      <c r="H1220" t="s">
        <v>148</v>
      </c>
      <c r="I1220" t="s">
        <v>149</v>
      </c>
      <c r="J1220" s="32">
        <f t="shared" si="35"/>
        <v>10</v>
      </c>
      <c r="K1220" s="32">
        <f>IF(PUMPING[[#This Row],[MONTH]]&gt;3,YEAR(PUMPING[[#This Row],[DATE]]),YEAR(PUMPING[[#This Row],[DATE]])-1)</f>
        <v>2015</v>
      </c>
      <c r="L1220" s="32" t="str">
        <f>IF(PUMPING[[#This Row],[MONTH]]&lt;4,"Q4",IF(PUMPING[[#This Row],[MONTH]]&lt;7,"Q1",IF(PUMPING[[#This Row],[MONTH]]&lt;10,"Q2",IF(PUMPING[[#This Row],[MONTH]]&lt;13,"Q3","Q4"))))</f>
        <v>Q3</v>
      </c>
      <c r="M1220" s="32" t="str">
        <f>IF(PUMPING[[#This Row],[PRODUCT]]="I/F","I/F",IF(LEFT(PUMPING[[#This Row],[BATCH]],2)="MR","MR",IF(LEFT(PUMPING[[#This Row],[BATCH]],2)="PR","PR",IF(LEFT(PUMPING[[#This Row],[BATCH]],2)="DT","DT","Others"))))</f>
        <v>MR</v>
      </c>
    </row>
    <row r="1221" spans="1:13" x14ac:dyDescent="0.25">
      <c r="A1221">
        <v>1</v>
      </c>
      <c r="B1221" s="1">
        <v>42297</v>
      </c>
      <c r="C1221" t="s">
        <v>6</v>
      </c>
      <c r="D1221" t="s">
        <v>737</v>
      </c>
      <c r="E1221">
        <v>513</v>
      </c>
      <c r="F1221">
        <v>14045</v>
      </c>
      <c r="H1221" t="s">
        <v>153</v>
      </c>
      <c r="I1221" t="s">
        <v>1530</v>
      </c>
      <c r="J1221" s="32">
        <f t="shared" si="35"/>
        <v>10</v>
      </c>
      <c r="K1221" s="32">
        <f>IF(PUMPING[[#This Row],[MONTH]]&gt;3,YEAR(PUMPING[[#This Row],[DATE]]),YEAR(PUMPING[[#This Row],[DATE]])-1)</f>
        <v>2015</v>
      </c>
      <c r="L1221" s="32" t="str">
        <f>IF(PUMPING[[#This Row],[MONTH]]&lt;4,"Q4",IF(PUMPING[[#This Row],[MONTH]]&lt;7,"Q1",IF(PUMPING[[#This Row],[MONTH]]&lt;10,"Q2",IF(PUMPING[[#This Row],[MONTH]]&lt;13,"Q3","Q4"))))</f>
        <v>Q3</v>
      </c>
      <c r="M1221" s="32" t="str">
        <f>IF(PUMPING[[#This Row],[PRODUCT]]="I/F","I/F",IF(LEFT(PUMPING[[#This Row],[BATCH]],2)="MR","MR",IF(LEFT(PUMPING[[#This Row],[BATCH]],2)="PR","PR",IF(LEFT(PUMPING[[#This Row],[BATCH]],2)="DT","DT","Others"))))</f>
        <v>MR</v>
      </c>
    </row>
    <row r="1222" spans="1:13" x14ac:dyDescent="0.25">
      <c r="A1222">
        <v>1</v>
      </c>
      <c r="B1222" s="1">
        <v>42297</v>
      </c>
      <c r="C1222" t="s">
        <v>8</v>
      </c>
      <c r="D1222" t="s">
        <v>711</v>
      </c>
      <c r="E1222" t="s">
        <v>41</v>
      </c>
      <c r="F1222">
        <v>643</v>
      </c>
      <c r="H1222" t="s">
        <v>148</v>
      </c>
      <c r="I1222" t="s">
        <v>149</v>
      </c>
      <c r="J1222" s="32">
        <f t="shared" si="35"/>
        <v>10</v>
      </c>
      <c r="K1222" s="32">
        <f>IF(PUMPING[[#This Row],[MONTH]]&gt;3,YEAR(PUMPING[[#This Row],[DATE]]),YEAR(PUMPING[[#This Row],[DATE]])-1)</f>
        <v>2015</v>
      </c>
      <c r="L1222" s="32" t="str">
        <f>IF(PUMPING[[#This Row],[MONTH]]&lt;4,"Q4",IF(PUMPING[[#This Row],[MONTH]]&lt;7,"Q1",IF(PUMPING[[#This Row],[MONTH]]&lt;10,"Q2",IF(PUMPING[[#This Row],[MONTH]]&lt;13,"Q3","Q4"))))</f>
        <v>Q3</v>
      </c>
      <c r="M1222" s="32" t="str">
        <f>IF(PUMPING[[#This Row],[PRODUCT]]="I/F","I/F",IF(LEFT(PUMPING[[#This Row],[BATCH]],2)="MR","MR",IF(LEFT(PUMPING[[#This Row],[BATCH]],2)="PR","PR",IF(LEFT(PUMPING[[#This Row],[BATCH]],2)="DT","DT","Others"))))</f>
        <v>MR</v>
      </c>
    </row>
    <row r="1223" spans="1:13" x14ac:dyDescent="0.25">
      <c r="A1223">
        <v>2</v>
      </c>
      <c r="B1223" s="1">
        <v>42297</v>
      </c>
      <c r="C1223" t="s">
        <v>8</v>
      </c>
      <c r="D1223" t="s">
        <v>204</v>
      </c>
      <c r="E1223" t="s">
        <v>41</v>
      </c>
      <c r="F1223">
        <v>60</v>
      </c>
      <c r="H1223" t="s">
        <v>738</v>
      </c>
      <c r="I1223" t="s">
        <v>204</v>
      </c>
      <c r="J1223" s="32">
        <f t="shared" si="35"/>
        <v>10</v>
      </c>
      <c r="K1223" s="32">
        <f>IF(PUMPING[[#This Row],[MONTH]]&gt;3,YEAR(PUMPING[[#This Row],[DATE]]),YEAR(PUMPING[[#This Row],[DATE]])-1)</f>
        <v>2015</v>
      </c>
      <c r="L1223" s="32" t="str">
        <f>IF(PUMPING[[#This Row],[MONTH]]&lt;4,"Q4",IF(PUMPING[[#This Row],[MONTH]]&lt;7,"Q1",IF(PUMPING[[#This Row],[MONTH]]&lt;10,"Q2",IF(PUMPING[[#This Row],[MONTH]]&lt;13,"Q3","Q4"))))</f>
        <v>Q3</v>
      </c>
      <c r="M1223" s="32" t="str">
        <f>IF(PUMPING[[#This Row],[PRODUCT]]="I/F","I/F",IF(LEFT(PUMPING[[#This Row],[BATCH]],2)="MR","MR",IF(LEFT(PUMPING[[#This Row],[BATCH]],2)="PR","PR",IF(LEFT(PUMPING[[#This Row],[BATCH]],2)="DT","DT","Others"))))</f>
        <v>I/F</v>
      </c>
    </row>
    <row r="1224" spans="1:13" x14ac:dyDescent="0.25">
      <c r="A1224">
        <v>3</v>
      </c>
      <c r="B1224" s="1">
        <v>42297</v>
      </c>
      <c r="C1224" t="s">
        <v>8</v>
      </c>
      <c r="D1224" t="s">
        <v>724</v>
      </c>
      <c r="E1224" t="s">
        <v>41</v>
      </c>
      <c r="F1224">
        <v>1543</v>
      </c>
      <c r="H1224" t="s">
        <v>148</v>
      </c>
      <c r="I1224" t="s">
        <v>149</v>
      </c>
      <c r="J1224" s="32">
        <f t="shared" si="35"/>
        <v>10</v>
      </c>
      <c r="K1224" s="32">
        <f>IF(PUMPING[[#This Row],[MONTH]]&gt;3,YEAR(PUMPING[[#This Row],[DATE]]),YEAR(PUMPING[[#This Row],[DATE]])-1)</f>
        <v>2015</v>
      </c>
      <c r="L1224" s="32" t="str">
        <f>IF(PUMPING[[#This Row],[MONTH]]&lt;4,"Q4",IF(PUMPING[[#This Row],[MONTH]]&lt;7,"Q1",IF(PUMPING[[#This Row],[MONTH]]&lt;10,"Q2",IF(PUMPING[[#This Row],[MONTH]]&lt;13,"Q3","Q4"))))</f>
        <v>Q3</v>
      </c>
      <c r="M1224" s="32" t="str">
        <f>IF(PUMPING[[#This Row],[PRODUCT]]="I/F","I/F",IF(LEFT(PUMPING[[#This Row],[BATCH]],2)="MR","MR",IF(LEFT(PUMPING[[#This Row],[BATCH]],2)="PR","PR",IF(LEFT(PUMPING[[#This Row],[BATCH]],2)="DT","DT","Others"))))</f>
        <v>MR</v>
      </c>
    </row>
    <row r="1225" spans="1:13" x14ac:dyDescent="0.25">
      <c r="A1225">
        <v>1</v>
      </c>
      <c r="B1225" s="1">
        <v>42298</v>
      </c>
      <c r="C1225" t="s">
        <v>6</v>
      </c>
      <c r="D1225" t="s">
        <v>737</v>
      </c>
      <c r="E1225">
        <v>513</v>
      </c>
      <c r="F1225">
        <v>1637</v>
      </c>
      <c r="H1225" t="s">
        <v>153</v>
      </c>
      <c r="I1225" t="s">
        <v>1530</v>
      </c>
      <c r="J1225" s="32">
        <f t="shared" si="35"/>
        <v>10</v>
      </c>
      <c r="K1225" s="32">
        <f>IF(PUMPING[[#This Row],[MONTH]]&gt;3,YEAR(PUMPING[[#This Row],[DATE]]),YEAR(PUMPING[[#This Row],[DATE]])-1)</f>
        <v>2015</v>
      </c>
      <c r="L1225" s="32" t="str">
        <f>IF(PUMPING[[#This Row],[MONTH]]&lt;4,"Q4",IF(PUMPING[[#This Row],[MONTH]]&lt;7,"Q1",IF(PUMPING[[#This Row],[MONTH]]&lt;10,"Q2",IF(PUMPING[[#This Row],[MONTH]]&lt;13,"Q3","Q4"))))</f>
        <v>Q3</v>
      </c>
      <c r="M1225" s="32" t="str">
        <f>IF(PUMPING[[#This Row],[PRODUCT]]="I/F","I/F",IF(LEFT(PUMPING[[#This Row],[BATCH]],2)="MR","MR",IF(LEFT(PUMPING[[#This Row],[BATCH]],2)="PR","PR",IF(LEFT(PUMPING[[#This Row],[BATCH]],2)="DT","DT","Others"))))</f>
        <v>MR</v>
      </c>
    </row>
    <row r="1226" spans="1:13" x14ac:dyDescent="0.25">
      <c r="A1226">
        <v>2</v>
      </c>
      <c r="B1226" s="1">
        <v>42298</v>
      </c>
      <c r="C1226" t="s">
        <v>6</v>
      </c>
      <c r="D1226" t="s">
        <v>739</v>
      </c>
      <c r="E1226">
        <v>351</v>
      </c>
      <c r="F1226">
        <v>150</v>
      </c>
      <c r="H1226" t="s">
        <v>155</v>
      </c>
      <c r="I1226" t="s">
        <v>146</v>
      </c>
      <c r="J1226" s="32">
        <f t="shared" si="35"/>
        <v>10</v>
      </c>
      <c r="K1226" s="32">
        <f>IF(PUMPING[[#This Row],[MONTH]]&gt;3,YEAR(PUMPING[[#This Row],[DATE]]),YEAR(PUMPING[[#This Row],[DATE]])-1)</f>
        <v>2015</v>
      </c>
      <c r="L1226" s="32" t="str">
        <f>IF(PUMPING[[#This Row],[MONTH]]&lt;4,"Q4",IF(PUMPING[[#This Row],[MONTH]]&lt;7,"Q1",IF(PUMPING[[#This Row],[MONTH]]&lt;10,"Q2",IF(PUMPING[[#This Row],[MONTH]]&lt;13,"Q3","Q4"))))</f>
        <v>Q3</v>
      </c>
      <c r="M1226" s="32" t="str">
        <f>IF(PUMPING[[#This Row],[PRODUCT]]="I/F","I/F",IF(LEFT(PUMPING[[#This Row],[BATCH]],2)="MR","MR",IF(LEFT(PUMPING[[#This Row],[BATCH]],2)="PR","PR",IF(LEFT(PUMPING[[#This Row],[BATCH]],2)="DT","DT","Others"))))</f>
        <v>MR</v>
      </c>
    </row>
    <row r="1227" spans="1:13" x14ac:dyDescent="0.25">
      <c r="A1227">
        <v>3</v>
      </c>
      <c r="B1227" s="1">
        <v>42298</v>
      </c>
      <c r="C1227" t="s">
        <v>6</v>
      </c>
      <c r="D1227" t="s">
        <v>740</v>
      </c>
      <c r="E1227">
        <v>401</v>
      </c>
      <c r="F1227">
        <v>149</v>
      </c>
      <c r="H1227" t="s">
        <v>156</v>
      </c>
      <c r="I1227" t="s">
        <v>146</v>
      </c>
      <c r="J1227" s="32">
        <f t="shared" si="35"/>
        <v>10</v>
      </c>
      <c r="K1227" s="32">
        <f>IF(PUMPING[[#This Row],[MONTH]]&gt;3,YEAR(PUMPING[[#This Row],[DATE]]),YEAR(PUMPING[[#This Row],[DATE]])-1)</f>
        <v>2015</v>
      </c>
      <c r="L1227" s="32" t="str">
        <f>IF(PUMPING[[#This Row],[MONTH]]&lt;4,"Q4",IF(PUMPING[[#This Row],[MONTH]]&lt;7,"Q1",IF(PUMPING[[#This Row],[MONTH]]&lt;10,"Q2",IF(PUMPING[[#This Row],[MONTH]]&lt;13,"Q3","Q4"))))</f>
        <v>Q3</v>
      </c>
      <c r="M1227" s="32" t="str">
        <f>IF(PUMPING[[#This Row],[PRODUCT]]="I/F","I/F",IF(LEFT(PUMPING[[#This Row],[BATCH]],2)="MR","MR",IF(LEFT(PUMPING[[#This Row],[BATCH]],2)="PR","PR",IF(LEFT(PUMPING[[#This Row],[BATCH]],2)="DT","DT","Others"))))</f>
        <v>MR</v>
      </c>
    </row>
    <row r="1228" spans="1:13" x14ac:dyDescent="0.25">
      <c r="A1228">
        <v>4</v>
      </c>
      <c r="B1228" s="1">
        <v>42298</v>
      </c>
      <c r="C1228" t="s">
        <v>6</v>
      </c>
      <c r="D1228" t="s">
        <v>741</v>
      </c>
      <c r="E1228">
        <v>124</v>
      </c>
      <c r="F1228">
        <v>4171</v>
      </c>
      <c r="H1228" t="s">
        <v>148</v>
      </c>
      <c r="I1228" t="s">
        <v>149</v>
      </c>
      <c r="J1228" s="32">
        <f t="shared" si="35"/>
        <v>10</v>
      </c>
      <c r="K1228" s="32">
        <f>IF(PUMPING[[#This Row],[MONTH]]&gt;3,YEAR(PUMPING[[#This Row],[DATE]]),YEAR(PUMPING[[#This Row],[DATE]])-1)</f>
        <v>2015</v>
      </c>
      <c r="L1228" s="32" t="str">
        <f>IF(PUMPING[[#This Row],[MONTH]]&lt;4,"Q4",IF(PUMPING[[#This Row],[MONTH]]&lt;7,"Q1",IF(PUMPING[[#This Row],[MONTH]]&lt;10,"Q2",IF(PUMPING[[#This Row],[MONTH]]&lt;13,"Q3","Q4"))))</f>
        <v>Q3</v>
      </c>
      <c r="M1228" s="32" t="str">
        <f>IF(PUMPING[[#This Row],[PRODUCT]]="I/F","I/F",IF(LEFT(PUMPING[[#This Row],[BATCH]],2)="MR","MR",IF(LEFT(PUMPING[[#This Row],[BATCH]],2)="PR","PR",IF(LEFT(PUMPING[[#This Row],[BATCH]],2)="DT","DT","Others"))))</f>
        <v>MR</v>
      </c>
    </row>
    <row r="1229" spans="1:13" x14ac:dyDescent="0.25">
      <c r="A1229">
        <v>1</v>
      </c>
      <c r="B1229" s="1">
        <v>42298</v>
      </c>
      <c r="C1229" t="s">
        <v>20</v>
      </c>
      <c r="D1229" t="s">
        <v>742</v>
      </c>
      <c r="E1229">
        <v>54</v>
      </c>
      <c r="F1229">
        <v>303</v>
      </c>
      <c r="H1229" t="s">
        <v>155</v>
      </c>
      <c r="I1229" t="s">
        <v>146</v>
      </c>
      <c r="J1229" s="32">
        <f t="shared" si="35"/>
        <v>10</v>
      </c>
      <c r="K1229" s="32">
        <f>IF(PUMPING[[#This Row],[MONTH]]&gt;3,YEAR(PUMPING[[#This Row],[DATE]]),YEAR(PUMPING[[#This Row],[DATE]])-1)</f>
        <v>2015</v>
      </c>
      <c r="L1229" s="32" t="str">
        <f>IF(PUMPING[[#This Row],[MONTH]]&lt;4,"Q4",IF(PUMPING[[#This Row],[MONTH]]&lt;7,"Q1",IF(PUMPING[[#This Row],[MONTH]]&lt;10,"Q2",IF(PUMPING[[#This Row],[MONTH]]&lt;13,"Q3","Q4"))))</f>
        <v>Q3</v>
      </c>
      <c r="M1229" s="32" t="str">
        <f>IF(PUMPING[[#This Row],[PRODUCT]]="I/F","I/F",IF(LEFT(PUMPING[[#This Row],[BATCH]],2)="MR","MR",IF(LEFT(PUMPING[[#This Row],[BATCH]],2)="PR","PR",IF(LEFT(PUMPING[[#This Row],[BATCH]],2)="DT","DT","Others"))))</f>
        <v>PR</v>
      </c>
    </row>
    <row r="1230" spans="1:13" x14ac:dyDescent="0.25">
      <c r="A1230">
        <v>2</v>
      </c>
      <c r="B1230" s="1">
        <v>42298</v>
      </c>
      <c r="C1230" t="s">
        <v>20</v>
      </c>
      <c r="D1230" t="s">
        <v>743</v>
      </c>
      <c r="E1230">
        <v>67</v>
      </c>
      <c r="F1230">
        <v>450</v>
      </c>
      <c r="H1230" t="s">
        <v>153</v>
      </c>
      <c r="I1230" t="s">
        <v>1530</v>
      </c>
      <c r="J1230" s="32">
        <f t="shared" si="35"/>
        <v>10</v>
      </c>
      <c r="K1230" s="32">
        <f>IF(PUMPING[[#This Row],[MONTH]]&gt;3,YEAR(PUMPING[[#This Row],[DATE]]),YEAR(PUMPING[[#This Row],[DATE]])-1)</f>
        <v>2015</v>
      </c>
      <c r="L1230" s="32" t="str">
        <f>IF(PUMPING[[#This Row],[MONTH]]&lt;4,"Q4",IF(PUMPING[[#This Row],[MONTH]]&lt;7,"Q1",IF(PUMPING[[#This Row],[MONTH]]&lt;10,"Q2",IF(PUMPING[[#This Row],[MONTH]]&lt;13,"Q3","Q4"))))</f>
        <v>Q3</v>
      </c>
      <c r="M1230" s="32" t="str">
        <f>IF(PUMPING[[#This Row],[PRODUCT]]="I/F","I/F",IF(LEFT(PUMPING[[#This Row],[BATCH]],2)="MR","MR",IF(LEFT(PUMPING[[#This Row],[BATCH]],2)="PR","PR",IF(LEFT(PUMPING[[#This Row],[BATCH]],2)="DT","DT","Others"))))</f>
        <v>PR</v>
      </c>
    </row>
    <row r="1231" spans="1:13" x14ac:dyDescent="0.25">
      <c r="A1231">
        <v>3</v>
      </c>
      <c r="B1231" s="1">
        <v>42298</v>
      </c>
      <c r="C1231" t="s">
        <v>20</v>
      </c>
      <c r="D1231" t="s">
        <v>744</v>
      </c>
      <c r="E1231">
        <v>67</v>
      </c>
      <c r="F1231">
        <v>6959</v>
      </c>
      <c r="H1231" t="s">
        <v>153</v>
      </c>
      <c r="I1231" t="s">
        <v>1530</v>
      </c>
      <c r="J1231" s="32">
        <f t="shared" si="35"/>
        <v>10</v>
      </c>
      <c r="K1231" s="32">
        <f>IF(PUMPING[[#This Row],[MONTH]]&gt;3,YEAR(PUMPING[[#This Row],[DATE]]),YEAR(PUMPING[[#This Row],[DATE]])-1)</f>
        <v>2015</v>
      </c>
      <c r="L1231" s="32" t="str">
        <f>IF(PUMPING[[#This Row],[MONTH]]&lt;4,"Q4",IF(PUMPING[[#This Row],[MONTH]]&lt;7,"Q1",IF(PUMPING[[#This Row],[MONTH]]&lt;10,"Q2",IF(PUMPING[[#This Row],[MONTH]]&lt;13,"Q3","Q4"))))</f>
        <v>Q3</v>
      </c>
      <c r="M1231" s="32" t="str">
        <f>IF(PUMPING[[#This Row],[PRODUCT]]="I/F","I/F",IF(LEFT(PUMPING[[#This Row],[BATCH]],2)="MR","MR",IF(LEFT(PUMPING[[#This Row],[BATCH]],2)="PR","PR",IF(LEFT(PUMPING[[#This Row],[BATCH]],2)="DT","DT","Others"))))</f>
        <v>PR</v>
      </c>
    </row>
    <row r="1232" spans="1:13" x14ac:dyDescent="0.25">
      <c r="A1232">
        <v>1</v>
      </c>
      <c r="B1232" s="1">
        <v>42298</v>
      </c>
      <c r="C1232" t="s">
        <v>8</v>
      </c>
      <c r="D1232" t="s">
        <v>745</v>
      </c>
      <c r="E1232">
        <v>17</v>
      </c>
      <c r="F1232">
        <v>1256</v>
      </c>
      <c r="H1232" t="s">
        <v>164</v>
      </c>
      <c r="I1232" t="s">
        <v>146</v>
      </c>
      <c r="J1232" s="32">
        <f t="shared" si="35"/>
        <v>10</v>
      </c>
      <c r="K1232" s="32">
        <f>IF(PUMPING[[#This Row],[MONTH]]&gt;3,YEAR(PUMPING[[#This Row],[DATE]]),YEAR(PUMPING[[#This Row],[DATE]])-1)</f>
        <v>2015</v>
      </c>
      <c r="L1232" s="32" t="str">
        <f>IF(PUMPING[[#This Row],[MONTH]]&lt;4,"Q4",IF(PUMPING[[#This Row],[MONTH]]&lt;7,"Q1",IF(PUMPING[[#This Row],[MONTH]]&lt;10,"Q2",IF(PUMPING[[#This Row],[MONTH]]&lt;13,"Q3","Q4"))))</f>
        <v>Q3</v>
      </c>
      <c r="M1232" s="32" t="str">
        <f>IF(PUMPING[[#This Row],[PRODUCT]]="I/F","I/F",IF(LEFT(PUMPING[[#This Row],[BATCH]],2)="MR","MR",IF(LEFT(PUMPING[[#This Row],[BATCH]],2)="PR","PR",IF(LEFT(PUMPING[[#This Row],[BATCH]],2)="DT","DT","Others"))))</f>
        <v>DT</v>
      </c>
    </row>
    <row r="1233" spans="1:13" x14ac:dyDescent="0.25">
      <c r="A1233">
        <v>1</v>
      </c>
      <c r="B1233" s="1">
        <v>42298</v>
      </c>
      <c r="C1233" t="s">
        <v>63</v>
      </c>
      <c r="D1233" t="s">
        <v>744</v>
      </c>
      <c r="E1233">
        <v>67</v>
      </c>
      <c r="F1233">
        <v>13</v>
      </c>
      <c r="H1233" t="s">
        <v>153</v>
      </c>
      <c r="I1233" t="s">
        <v>1530</v>
      </c>
      <c r="J1233" s="32">
        <f t="shared" si="35"/>
        <v>10</v>
      </c>
      <c r="K1233" s="32">
        <f>IF(PUMPING[[#This Row],[MONTH]]&gt;3,YEAR(PUMPING[[#This Row],[DATE]]),YEAR(PUMPING[[#This Row],[DATE]])-1)</f>
        <v>2015</v>
      </c>
      <c r="L1233" s="32" t="str">
        <f>IF(PUMPING[[#This Row],[MONTH]]&lt;4,"Q4",IF(PUMPING[[#This Row],[MONTH]]&lt;7,"Q1",IF(PUMPING[[#This Row],[MONTH]]&lt;10,"Q2",IF(PUMPING[[#This Row],[MONTH]]&lt;13,"Q3","Q4"))))</f>
        <v>Q3</v>
      </c>
      <c r="M1233" s="32" t="str">
        <f>IF(PUMPING[[#This Row],[PRODUCT]]="I/F","I/F",IF(LEFT(PUMPING[[#This Row],[BATCH]],2)="MR","MR",IF(LEFT(PUMPING[[#This Row],[BATCH]],2)="PR","PR",IF(LEFT(PUMPING[[#This Row],[BATCH]],2)="DT","DT","Others"))))</f>
        <v>PR</v>
      </c>
    </row>
    <row r="1234" spans="1:13" x14ac:dyDescent="0.25">
      <c r="A1234">
        <v>1</v>
      </c>
      <c r="B1234" s="1">
        <v>42299</v>
      </c>
      <c r="C1234" t="s">
        <v>6</v>
      </c>
      <c r="D1234" t="s">
        <v>741</v>
      </c>
      <c r="E1234">
        <v>124</v>
      </c>
      <c r="F1234">
        <v>9696</v>
      </c>
      <c r="H1234" t="s">
        <v>148</v>
      </c>
      <c r="I1234" t="s">
        <v>149</v>
      </c>
      <c r="J1234" s="32">
        <f t="shared" si="35"/>
        <v>10</v>
      </c>
      <c r="K1234" s="32">
        <f>IF(PUMPING[[#This Row],[MONTH]]&gt;3,YEAR(PUMPING[[#This Row],[DATE]]),YEAR(PUMPING[[#This Row],[DATE]])-1)</f>
        <v>2015</v>
      </c>
      <c r="L1234" s="32" t="str">
        <f>IF(PUMPING[[#This Row],[MONTH]]&lt;4,"Q4",IF(PUMPING[[#This Row],[MONTH]]&lt;7,"Q1",IF(PUMPING[[#This Row],[MONTH]]&lt;10,"Q2",IF(PUMPING[[#This Row],[MONTH]]&lt;13,"Q3","Q4"))))</f>
        <v>Q3</v>
      </c>
      <c r="M1234" s="32" t="str">
        <f>IF(PUMPING[[#This Row],[PRODUCT]]="I/F","I/F",IF(LEFT(PUMPING[[#This Row],[BATCH]],2)="MR","MR",IF(LEFT(PUMPING[[#This Row],[BATCH]],2)="PR","PR",IF(LEFT(PUMPING[[#This Row],[BATCH]],2)="DT","DT","Others"))))</f>
        <v>MR</v>
      </c>
    </row>
    <row r="1235" spans="1:13" x14ac:dyDescent="0.25">
      <c r="A1235">
        <v>1</v>
      </c>
      <c r="B1235" s="1">
        <v>42299</v>
      </c>
      <c r="C1235" t="s">
        <v>20</v>
      </c>
      <c r="D1235" t="s">
        <v>744</v>
      </c>
      <c r="E1235">
        <v>67</v>
      </c>
      <c r="F1235">
        <v>788</v>
      </c>
      <c r="H1235" t="s">
        <v>153</v>
      </c>
      <c r="I1235" t="s">
        <v>1530</v>
      </c>
      <c r="J1235" s="32">
        <f t="shared" si="35"/>
        <v>10</v>
      </c>
      <c r="K1235" s="32">
        <f>IF(PUMPING[[#This Row],[MONTH]]&gt;3,YEAR(PUMPING[[#This Row],[DATE]]),YEAR(PUMPING[[#This Row],[DATE]])-1)</f>
        <v>2015</v>
      </c>
      <c r="L1235" s="32" t="str">
        <f>IF(PUMPING[[#This Row],[MONTH]]&lt;4,"Q4",IF(PUMPING[[#This Row],[MONTH]]&lt;7,"Q1",IF(PUMPING[[#This Row],[MONTH]]&lt;10,"Q2",IF(PUMPING[[#This Row],[MONTH]]&lt;13,"Q3","Q4"))))</f>
        <v>Q3</v>
      </c>
      <c r="M1235" s="32" t="str">
        <f>IF(PUMPING[[#This Row],[PRODUCT]]="I/F","I/F",IF(LEFT(PUMPING[[#This Row],[BATCH]],2)="MR","MR",IF(LEFT(PUMPING[[#This Row],[BATCH]],2)="PR","PR",IF(LEFT(PUMPING[[#This Row],[BATCH]],2)="DT","DT","Others"))))</f>
        <v>PR</v>
      </c>
    </row>
    <row r="1236" spans="1:13" x14ac:dyDescent="0.25">
      <c r="A1236">
        <v>2</v>
      </c>
      <c r="B1236" s="1">
        <v>42299</v>
      </c>
      <c r="C1236" t="s">
        <v>20</v>
      </c>
      <c r="D1236" t="s">
        <v>744</v>
      </c>
      <c r="E1236">
        <v>64</v>
      </c>
      <c r="F1236">
        <v>450</v>
      </c>
      <c r="H1236" t="s">
        <v>153</v>
      </c>
      <c r="I1236" t="s">
        <v>1530</v>
      </c>
      <c r="J1236" s="32">
        <f t="shared" si="35"/>
        <v>10</v>
      </c>
      <c r="K1236" s="32">
        <f>IF(PUMPING[[#This Row],[MONTH]]&gt;3,YEAR(PUMPING[[#This Row],[DATE]]),YEAR(PUMPING[[#This Row],[DATE]])-1)</f>
        <v>2015</v>
      </c>
      <c r="L1236" s="32" t="str">
        <f>IF(PUMPING[[#This Row],[MONTH]]&lt;4,"Q4",IF(PUMPING[[#This Row],[MONTH]]&lt;7,"Q1",IF(PUMPING[[#This Row],[MONTH]]&lt;10,"Q2",IF(PUMPING[[#This Row],[MONTH]]&lt;13,"Q3","Q4"))))</f>
        <v>Q3</v>
      </c>
      <c r="M1236" s="32" t="str">
        <f>IF(PUMPING[[#This Row],[PRODUCT]]="I/F","I/F",IF(LEFT(PUMPING[[#This Row],[BATCH]],2)="MR","MR",IF(LEFT(PUMPING[[#This Row],[BATCH]],2)="PR","PR",IF(LEFT(PUMPING[[#This Row],[BATCH]],2)="DT","DT","Others"))))</f>
        <v>PR</v>
      </c>
    </row>
    <row r="1237" spans="1:13" x14ac:dyDescent="0.25">
      <c r="A1237">
        <v>3</v>
      </c>
      <c r="B1237" s="1">
        <v>42299</v>
      </c>
      <c r="C1237" t="s">
        <v>20</v>
      </c>
      <c r="D1237" t="s">
        <v>746</v>
      </c>
      <c r="E1237">
        <v>64</v>
      </c>
      <c r="F1237">
        <v>6961</v>
      </c>
      <c r="H1237" t="s">
        <v>153</v>
      </c>
      <c r="I1237" t="s">
        <v>1530</v>
      </c>
      <c r="J1237" s="32">
        <f t="shared" si="35"/>
        <v>10</v>
      </c>
      <c r="K1237" s="32">
        <f>IF(PUMPING[[#This Row],[MONTH]]&gt;3,YEAR(PUMPING[[#This Row],[DATE]]),YEAR(PUMPING[[#This Row],[DATE]])-1)</f>
        <v>2015</v>
      </c>
      <c r="L1237" s="32" t="str">
        <f>IF(PUMPING[[#This Row],[MONTH]]&lt;4,"Q4",IF(PUMPING[[#This Row],[MONTH]]&lt;7,"Q1",IF(PUMPING[[#This Row],[MONTH]]&lt;10,"Q2",IF(PUMPING[[#This Row],[MONTH]]&lt;13,"Q3","Q4"))))</f>
        <v>Q3</v>
      </c>
      <c r="M1237" s="32" t="str">
        <f>IF(PUMPING[[#This Row],[PRODUCT]]="I/F","I/F",IF(LEFT(PUMPING[[#This Row],[BATCH]],2)="MR","MR",IF(LEFT(PUMPING[[#This Row],[BATCH]],2)="PR","PR",IF(LEFT(PUMPING[[#This Row],[BATCH]],2)="DT","DT","Others"))))</f>
        <v>PR</v>
      </c>
    </row>
    <row r="1238" spans="1:13" x14ac:dyDescent="0.25">
      <c r="A1238">
        <v>4</v>
      </c>
      <c r="B1238" s="1">
        <v>42299</v>
      </c>
      <c r="C1238" t="s">
        <v>20</v>
      </c>
      <c r="D1238" t="s">
        <v>744</v>
      </c>
      <c r="E1238" t="s">
        <v>176</v>
      </c>
      <c r="F1238">
        <v>4295</v>
      </c>
      <c r="H1238" t="s">
        <v>153</v>
      </c>
      <c r="I1238" t="s">
        <v>1530</v>
      </c>
      <c r="J1238" s="32">
        <f t="shared" si="35"/>
        <v>10</v>
      </c>
      <c r="K1238" s="32">
        <f>IF(PUMPING[[#This Row],[MONTH]]&gt;3,YEAR(PUMPING[[#This Row],[DATE]]),YEAR(PUMPING[[#This Row],[DATE]])-1)</f>
        <v>2015</v>
      </c>
      <c r="L1238" s="32" t="str">
        <f>IF(PUMPING[[#This Row],[MONTH]]&lt;4,"Q4",IF(PUMPING[[#This Row],[MONTH]]&lt;7,"Q1",IF(PUMPING[[#This Row],[MONTH]]&lt;10,"Q2",IF(PUMPING[[#This Row],[MONTH]]&lt;13,"Q3","Q4"))))</f>
        <v>Q3</v>
      </c>
      <c r="M1238" s="32" t="str">
        <f>IF(PUMPING[[#This Row],[PRODUCT]]="I/F","I/F",IF(LEFT(PUMPING[[#This Row],[BATCH]],2)="MR","MR",IF(LEFT(PUMPING[[#This Row],[BATCH]],2)="PR","PR",IF(LEFT(PUMPING[[#This Row],[BATCH]],2)="DT","DT","Others"))))</f>
        <v>PR</v>
      </c>
    </row>
    <row r="1239" spans="1:13" x14ac:dyDescent="0.25">
      <c r="A1239">
        <v>1</v>
      </c>
      <c r="B1239" s="1">
        <v>42300</v>
      </c>
      <c r="C1239" t="s">
        <v>6</v>
      </c>
      <c r="D1239" t="s">
        <v>741</v>
      </c>
      <c r="E1239">
        <v>124</v>
      </c>
      <c r="F1239">
        <v>988</v>
      </c>
      <c r="H1239" t="s">
        <v>148</v>
      </c>
      <c r="I1239" t="s">
        <v>149</v>
      </c>
      <c r="J1239" s="32">
        <f t="shared" si="35"/>
        <v>10</v>
      </c>
      <c r="K1239" s="32">
        <f>IF(PUMPING[[#This Row],[MONTH]]&gt;3,YEAR(PUMPING[[#This Row],[DATE]]),YEAR(PUMPING[[#This Row],[DATE]])-1)</f>
        <v>2015</v>
      </c>
      <c r="L1239" s="32" t="str">
        <f>IF(PUMPING[[#This Row],[MONTH]]&lt;4,"Q4",IF(PUMPING[[#This Row],[MONTH]]&lt;7,"Q1",IF(PUMPING[[#This Row],[MONTH]]&lt;10,"Q2",IF(PUMPING[[#This Row],[MONTH]]&lt;13,"Q3","Q4"))))</f>
        <v>Q3</v>
      </c>
      <c r="M1239" s="32" t="str">
        <f>IF(PUMPING[[#This Row],[PRODUCT]]="I/F","I/F",IF(LEFT(PUMPING[[#This Row],[BATCH]],2)="MR","MR",IF(LEFT(PUMPING[[#This Row],[BATCH]],2)="PR","PR",IF(LEFT(PUMPING[[#This Row],[BATCH]],2)="DT","DT","Others"))))</f>
        <v>MR</v>
      </c>
    </row>
    <row r="1240" spans="1:13" x14ac:dyDescent="0.25">
      <c r="A1240">
        <v>2</v>
      </c>
      <c r="B1240" s="1">
        <v>42300</v>
      </c>
      <c r="C1240" t="s">
        <v>6</v>
      </c>
      <c r="D1240" t="s">
        <v>747</v>
      </c>
      <c r="E1240">
        <v>401</v>
      </c>
      <c r="F1240">
        <v>147</v>
      </c>
      <c r="H1240" t="s">
        <v>156</v>
      </c>
      <c r="I1240" t="s">
        <v>146</v>
      </c>
      <c r="J1240" s="32">
        <f t="shared" si="35"/>
        <v>10</v>
      </c>
      <c r="K1240" s="32">
        <f>IF(PUMPING[[#This Row],[MONTH]]&gt;3,YEAR(PUMPING[[#This Row],[DATE]]),YEAR(PUMPING[[#This Row],[DATE]])-1)</f>
        <v>2015</v>
      </c>
      <c r="L1240" s="32" t="str">
        <f>IF(PUMPING[[#This Row],[MONTH]]&lt;4,"Q4",IF(PUMPING[[#This Row],[MONTH]]&lt;7,"Q1",IF(PUMPING[[#This Row],[MONTH]]&lt;10,"Q2",IF(PUMPING[[#This Row],[MONTH]]&lt;13,"Q3","Q4"))))</f>
        <v>Q3</v>
      </c>
      <c r="M1240" s="32" t="str">
        <f>IF(PUMPING[[#This Row],[PRODUCT]]="I/F","I/F",IF(LEFT(PUMPING[[#This Row],[BATCH]],2)="MR","MR",IF(LEFT(PUMPING[[#This Row],[BATCH]],2)="PR","PR",IF(LEFT(PUMPING[[#This Row],[BATCH]],2)="DT","DT","Others"))))</f>
        <v>MR</v>
      </c>
    </row>
    <row r="1241" spans="1:13" x14ac:dyDescent="0.25">
      <c r="A1241">
        <v>3</v>
      </c>
      <c r="B1241" s="1">
        <v>42300</v>
      </c>
      <c r="C1241" t="s">
        <v>6</v>
      </c>
      <c r="D1241" t="s">
        <v>748</v>
      </c>
      <c r="E1241">
        <v>351</v>
      </c>
      <c r="F1241">
        <v>149</v>
      </c>
      <c r="H1241" t="s">
        <v>155</v>
      </c>
      <c r="I1241" t="s">
        <v>146</v>
      </c>
      <c r="J1241" s="32">
        <f t="shared" si="35"/>
        <v>10</v>
      </c>
      <c r="K1241" s="32">
        <f>IF(PUMPING[[#This Row],[MONTH]]&gt;3,YEAR(PUMPING[[#This Row],[DATE]]),YEAR(PUMPING[[#This Row],[DATE]])-1)</f>
        <v>2015</v>
      </c>
      <c r="L1241" s="32" t="str">
        <f>IF(PUMPING[[#This Row],[MONTH]]&lt;4,"Q4",IF(PUMPING[[#This Row],[MONTH]]&lt;7,"Q1",IF(PUMPING[[#This Row],[MONTH]]&lt;10,"Q2",IF(PUMPING[[#This Row],[MONTH]]&lt;13,"Q3","Q4"))))</f>
        <v>Q3</v>
      </c>
      <c r="M1241" s="32" t="str">
        <f>IF(PUMPING[[#This Row],[PRODUCT]]="I/F","I/F",IF(LEFT(PUMPING[[#This Row],[BATCH]],2)="MR","MR",IF(LEFT(PUMPING[[#This Row],[BATCH]],2)="PR","PR",IF(LEFT(PUMPING[[#This Row],[BATCH]],2)="DT","DT","Others"))))</f>
        <v>MR</v>
      </c>
    </row>
    <row r="1242" spans="1:13" x14ac:dyDescent="0.25">
      <c r="A1242">
        <v>4</v>
      </c>
      <c r="B1242" s="1">
        <v>42300</v>
      </c>
      <c r="C1242" t="s">
        <v>6</v>
      </c>
      <c r="D1242" t="s">
        <v>749</v>
      </c>
      <c r="E1242">
        <v>207</v>
      </c>
      <c r="F1242">
        <v>7339</v>
      </c>
      <c r="H1242" t="s">
        <v>151</v>
      </c>
      <c r="I1242" t="s">
        <v>1532</v>
      </c>
      <c r="J1242" s="32">
        <f t="shared" si="35"/>
        <v>10</v>
      </c>
      <c r="K1242" s="32">
        <f>IF(PUMPING[[#This Row],[MONTH]]&gt;3,YEAR(PUMPING[[#This Row],[DATE]]),YEAR(PUMPING[[#This Row],[DATE]])-1)</f>
        <v>2015</v>
      </c>
      <c r="L1242" s="32" t="str">
        <f>IF(PUMPING[[#This Row],[MONTH]]&lt;4,"Q4",IF(PUMPING[[#This Row],[MONTH]]&lt;7,"Q1",IF(PUMPING[[#This Row],[MONTH]]&lt;10,"Q2",IF(PUMPING[[#This Row],[MONTH]]&lt;13,"Q3","Q4"))))</f>
        <v>Q3</v>
      </c>
      <c r="M1242" s="32" t="str">
        <f>IF(PUMPING[[#This Row],[PRODUCT]]="I/F","I/F",IF(LEFT(PUMPING[[#This Row],[BATCH]],2)="MR","MR",IF(LEFT(PUMPING[[#This Row],[BATCH]],2)="PR","PR",IF(LEFT(PUMPING[[#This Row],[BATCH]],2)="DT","DT","Others"))))</f>
        <v>MR</v>
      </c>
    </row>
    <row r="1243" spans="1:13" x14ac:dyDescent="0.25">
      <c r="A1243">
        <v>5</v>
      </c>
      <c r="B1243" s="1">
        <v>42300</v>
      </c>
      <c r="C1243" t="s">
        <v>6</v>
      </c>
      <c r="D1243" t="s">
        <v>750</v>
      </c>
      <c r="E1243">
        <v>206</v>
      </c>
      <c r="F1243">
        <v>903</v>
      </c>
      <c r="H1243" t="s">
        <v>151</v>
      </c>
      <c r="I1243" t="s">
        <v>1532</v>
      </c>
      <c r="J1243" s="32">
        <f t="shared" si="35"/>
        <v>10</v>
      </c>
      <c r="K1243" s="32">
        <f>IF(PUMPING[[#This Row],[MONTH]]&gt;3,YEAR(PUMPING[[#This Row],[DATE]]),YEAR(PUMPING[[#This Row],[DATE]])-1)</f>
        <v>2015</v>
      </c>
      <c r="L1243" s="32" t="str">
        <f>IF(PUMPING[[#This Row],[MONTH]]&lt;4,"Q4",IF(PUMPING[[#This Row],[MONTH]]&lt;7,"Q1",IF(PUMPING[[#This Row],[MONTH]]&lt;10,"Q2",IF(PUMPING[[#This Row],[MONTH]]&lt;13,"Q3","Q4"))))</f>
        <v>Q3</v>
      </c>
      <c r="M1243" s="32" t="str">
        <f>IF(PUMPING[[#This Row],[PRODUCT]]="I/F","I/F",IF(LEFT(PUMPING[[#This Row],[BATCH]],2)="MR","MR",IF(LEFT(PUMPING[[#This Row],[BATCH]],2)="PR","PR",IF(LEFT(PUMPING[[#This Row],[BATCH]],2)="DT","DT","Others"))))</f>
        <v>MR</v>
      </c>
    </row>
    <row r="1244" spans="1:13" x14ac:dyDescent="0.25">
      <c r="A1244">
        <v>1</v>
      </c>
      <c r="B1244" s="1">
        <v>42300</v>
      </c>
      <c r="C1244" t="s">
        <v>20</v>
      </c>
      <c r="D1244" t="s">
        <v>744</v>
      </c>
      <c r="E1244" t="s">
        <v>751</v>
      </c>
      <c r="F1244">
        <v>2118</v>
      </c>
      <c r="H1244" t="s">
        <v>153</v>
      </c>
      <c r="I1244" t="s">
        <v>1530</v>
      </c>
      <c r="J1244" s="32">
        <f t="shared" si="35"/>
        <v>10</v>
      </c>
      <c r="K1244" s="32">
        <f>IF(PUMPING[[#This Row],[MONTH]]&gt;3,YEAR(PUMPING[[#This Row],[DATE]]),YEAR(PUMPING[[#This Row],[DATE]])-1)</f>
        <v>2015</v>
      </c>
      <c r="L1244" s="32" t="str">
        <f>IF(PUMPING[[#This Row],[MONTH]]&lt;4,"Q4",IF(PUMPING[[#This Row],[MONTH]]&lt;7,"Q1",IF(PUMPING[[#This Row],[MONTH]]&lt;10,"Q2",IF(PUMPING[[#This Row],[MONTH]]&lt;13,"Q3","Q4"))))</f>
        <v>Q3</v>
      </c>
      <c r="M1244" s="32" t="str">
        <f>IF(PUMPING[[#This Row],[PRODUCT]]="I/F","I/F",IF(LEFT(PUMPING[[#This Row],[BATCH]],2)="MR","MR",IF(LEFT(PUMPING[[#This Row],[BATCH]],2)="PR","PR",IF(LEFT(PUMPING[[#This Row],[BATCH]],2)="DT","DT","Others"))))</f>
        <v>PR</v>
      </c>
    </row>
    <row r="1245" spans="1:13" x14ac:dyDescent="0.25">
      <c r="A1245">
        <v>2</v>
      </c>
      <c r="B1245" s="1">
        <v>42300</v>
      </c>
      <c r="C1245" t="s">
        <v>20</v>
      </c>
      <c r="D1245" t="s">
        <v>752</v>
      </c>
      <c r="E1245">
        <v>54</v>
      </c>
      <c r="F1245">
        <v>302</v>
      </c>
      <c r="H1245" t="s">
        <v>155</v>
      </c>
      <c r="I1245" t="s">
        <v>146</v>
      </c>
      <c r="J1245" s="32">
        <f t="shared" si="35"/>
        <v>10</v>
      </c>
      <c r="K1245" s="32">
        <f>IF(PUMPING[[#This Row],[MONTH]]&gt;3,YEAR(PUMPING[[#This Row],[DATE]]),YEAR(PUMPING[[#This Row],[DATE]])-1)</f>
        <v>2015</v>
      </c>
      <c r="L1245" s="32" t="str">
        <f>IF(PUMPING[[#This Row],[MONTH]]&lt;4,"Q4",IF(PUMPING[[#This Row],[MONTH]]&lt;7,"Q1",IF(PUMPING[[#This Row],[MONTH]]&lt;10,"Q2",IF(PUMPING[[#This Row],[MONTH]]&lt;13,"Q3","Q4"))))</f>
        <v>Q3</v>
      </c>
      <c r="M1245" s="32" t="str">
        <f>IF(PUMPING[[#This Row],[PRODUCT]]="I/F","I/F",IF(LEFT(PUMPING[[#This Row],[BATCH]],2)="MR","MR",IF(LEFT(PUMPING[[#This Row],[BATCH]],2)="PR","PR",IF(LEFT(PUMPING[[#This Row],[BATCH]],2)="DT","DT","Others"))))</f>
        <v>PR</v>
      </c>
    </row>
    <row r="1246" spans="1:13" x14ac:dyDescent="0.25">
      <c r="A1246">
        <v>3</v>
      </c>
      <c r="B1246" s="1">
        <v>42300</v>
      </c>
      <c r="C1246" t="s">
        <v>20</v>
      </c>
      <c r="D1246" t="s">
        <v>753</v>
      </c>
      <c r="E1246" t="s">
        <v>754</v>
      </c>
      <c r="F1246">
        <v>3500</v>
      </c>
      <c r="H1246" t="s">
        <v>151</v>
      </c>
      <c r="I1246" t="s">
        <v>1532</v>
      </c>
      <c r="J1246" s="32">
        <f t="shared" si="35"/>
        <v>10</v>
      </c>
      <c r="K1246" s="32">
        <f>IF(PUMPING[[#This Row],[MONTH]]&gt;3,YEAR(PUMPING[[#This Row],[DATE]]),YEAR(PUMPING[[#This Row],[DATE]])-1)</f>
        <v>2015</v>
      </c>
      <c r="L1246" s="32" t="str">
        <f>IF(PUMPING[[#This Row],[MONTH]]&lt;4,"Q4",IF(PUMPING[[#This Row],[MONTH]]&lt;7,"Q1",IF(PUMPING[[#This Row],[MONTH]]&lt;10,"Q2",IF(PUMPING[[#This Row],[MONTH]]&lt;13,"Q3","Q4"))))</f>
        <v>Q3</v>
      </c>
      <c r="M1246" s="32" t="str">
        <f>IF(PUMPING[[#This Row],[PRODUCT]]="I/F","I/F",IF(LEFT(PUMPING[[#This Row],[BATCH]],2)="MR","MR",IF(LEFT(PUMPING[[#This Row],[BATCH]],2)="PR","PR",IF(LEFT(PUMPING[[#This Row],[BATCH]],2)="DT","DT","Others"))))</f>
        <v>PR</v>
      </c>
    </row>
    <row r="1247" spans="1:13" x14ac:dyDescent="0.25">
      <c r="A1247">
        <v>1</v>
      </c>
      <c r="B1247" s="1">
        <v>42300</v>
      </c>
      <c r="C1247" t="s">
        <v>8</v>
      </c>
      <c r="D1247" t="s">
        <v>741</v>
      </c>
      <c r="E1247" t="s">
        <v>10</v>
      </c>
      <c r="F1247">
        <v>3496</v>
      </c>
      <c r="H1247" t="s">
        <v>148</v>
      </c>
      <c r="I1247" t="s">
        <v>149</v>
      </c>
      <c r="J1247" s="32">
        <f t="shared" si="35"/>
        <v>10</v>
      </c>
      <c r="K1247" s="32">
        <f>IF(PUMPING[[#This Row],[MONTH]]&gt;3,YEAR(PUMPING[[#This Row],[DATE]]),YEAR(PUMPING[[#This Row],[DATE]])-1)</f>
        <v>2015</v>
      </c>
      <c r="L1247" s="32" t="str">
        <f>IF(PUMPING[[#This Row],[MONTH]]&lt;4,"Q4",IF(PUMPING[[#This Row],[MONTH]]&lt;7,"Q1",IF(PUMPING[[#This Row],[MONTH]]&lt;10,"Q2",IF(PUMPING[[#This Row],[MONTH]]&lt;13,"Q3","Q4"))))</f>
        <v>Q3</v>
      </c>
      <c r="M1247" s="32" t="str">
        <f>IF(PUMPING[[#This Row],[PRODUCT]]="I/F","I/F",IF(LEFT(PUMPING[[#This Row],[BATCH]],2)="MR","MR",IF(LEFT(PUMPING[[#This Row],[BATCH]],2)="PR","PR",IF(LEFT(PUMPING[[#This Row],[BATCH]],2)="DT","DT","Others"))))</f>
        <v>MR</v>
      </c>
    </row>
    <row r="1248" spans="1:13" x14ac:dyDescent="0.25">
      <c r="A1248">
        <v>1</v>
      </c>
      <c r="B1248" s="1">
        <v>42301</v>
      </c>
      <c r="C1248" t="s">
        <v>6</v>
      </c>
      <c r="D1248" t="s">
        <v>750</v>
      </c>
      <c r="E1248">
        <v>206</v>
      </c>
      <c r="F1248">
        <v>2758</v>
      </c>
      <c r="H1248" t="s">
        <v>151</v>
      </c>
      <c r="I1248" t="s">
        <v>1532</v>
      </c>
      <c r="J1248" s="32">
        <f t="shared" si="35"/>
        <v>10</v>
      </c>
      <c r="K1248" s="32">
        <f>IF(PUMPING[[#This Row],[MONTH]]&gt;3,YEAR(PUMPING[[#This Row],[DATE]]),YEAR(PUMPING[[#This Row],[DATE]])-1)</f>
        <v>2015</v>
      </c>
      <c r="L1248" s="32" t="str">
        <f>IF(PUMPING[[#This Row],[MONTH]]&lt;4,"Q4",IF(PUMPING[[#This Row],[MONTH]]&lt;7,"Q1",IF(PUMPING[[#This Row],[MONTH]]&lt;10,"Q2",IF(PUMPING[[#This Row],[MONTH]]&lt;13,"Q3","Q4"))))</f>
        <v>Q3</v>
      </c>
      <c r="M1248" s="32" t="str">
        <f>IF(PUMPING[[#This Row],[PRODUCT]]="I/F","I/F",IF(LEFT(PUMPING[[#This Row],[BATCH]],2)="MR","MR",IF(LEFT(PUMPING[[#This Row],[BATCH]],2)="PR","PR",IF(LEFT(PUMPING[[#This Row],[BATCH]],2)="DT","DT","Others"))))</f>
        <v>MR</v>
      </c>
    </row>
    <row r="1249" spans="1:13" x14ac:dyDescent="0.25">
      <c r="A1249">
        <v>2</v>
      </c>
      <c r="B1249" s="1">
        <v>42301</v>
      </c>
      <c r="C1249" t="s">
        <v>6</v>
      </c>
      <c r="D1249" t="s">
        <v>755</v>
      </c>
      <c r="E1249">
        <v>351</v>
      </c>
      <c r="F1249">
        <v>153</v>
      </c>
      <c r="H1249" t="s">
        <v>155</v>
      </c>
      <c r="I1249" t="s">
        <v>146</v>
      </c>
      <c r="J1249" s="32">
        <f t="shared" si="35"/>
        <v>10</v>
      </c>
      <c r="K1249" s="32">
        <f>IF(PUMPING[[#This Row],[MONTH]]&gt;3,YEAR(PUMPING[[#This Row],[DATE]]),YEAR(PUMPING[[#This Row],[DATE]])-1)</f>
        <v>2015</v>
      </c>
      <c r="L1249" s="32" t="str">
        <f>IF(PUMPING[[#This Row],[MONTH]]&lt;4,"Q4",IF(PUMPING[[#This Row],[MONTH]]&lt;7,"Q1",IF(PUMPING[[#This Row],[MONTH]]&lt;10,"Q2",IF(PUMPING[[#This Row],[MONTH]]&lt;13,"Q3","Q4"))))</f>
        <v>Q3</v>
      </c>
      <c r="M1249" s="32" t="str">
        <f>IF(PUMPING[[#This Row],[PRODUCT]]="I/F","I/F",IF(LEFT(PUMPING[[#This Row],[BATCH]],2)="MR","MR",IF(LEFT(PUMPING[[#This Row],[BATCH]],2)="PR","PR",IF(LEFT(PUMPING[[#This Row],[BATCH]],2)="DT","DT","Others"))))</f>
        <v>MR</v>
      </c>
    </row>
    <row r="1250" spans="1:13" x14ac:dyDescent="0.25">
      <c r="A1250">
        <v>3</v>
      </c>
      <c r="B1250" s="1">
        <v>42301</v>
      </c>
      <c r="C1250" t="s">
        <v>6</v>
      </c>
      <c r="D1250" t="s">
        <v>756</v>
      </c>
      <c r="E1250">
        <v>401</v>
      </c>
      <c r="F1250">
        <v>1364</v>
      </c>
      <c r="H1250" t="s">
        <v>145</v>
      </c>
      <c r="I1250" t="s">
        <v>146</v>
      </c>
      <c r="J1250" s="32">
        <f t="shared" si="35"/>
        <v>10</v>
      </c>
      <c r="K1250" s="32">
        <f>IF(PUMPING[[#This Row],[MONTH]]&gt;3,YEAR(PUMPING[[#This Row],[DATE]]),YEAR(PUMPING[[#This Row],[DATE]])-1)</f>
        <v>2015</v>
      </c>
      <c r="L1250" s="32" t="str">
        <f>IF(PUMPING[[#This Row],[MONTH]]&lt;4,"Q4",IF(PUMPING[[#This Row],[MONTH]]&lt;7,"Q1",IF(PUMPING[[#This Row],[MONTH]]&lt;10,"Q2",IF(PUMPING[[#This Row],[MONTH]]&lt;13,"Q3","Q4"))))</f>
        <v>Q3</v>
      </c>
      <c r="M1250" s="32" t="str">
        <f>IF(PUMPING[[#This Row],[PRODUCT]]="I/F","I/F",IF(LEFT(PUMPING[[#This Row],[BATCH]],2)="MR","MR",IF(LEFT(PUMPING[[#This Row],[BATCH]],2)="PR","PR",IF(LEFT(PUMPING[[#This Row],[BATCH]],2)="DT","DT","Others"))))</f>
        <v>MR</v>
      </c>
    </row>
    <row r="1251" spans="1:13" x14ac:dyDescent="0.25">
      <c r="A1251">
        <v>4</v>
      </c>
      <c r="B1251" s="1">
        <v>42301</v>
      </c>
      <c r="C1251" t="s">
        <v>6</v>
      </c>
      <c r="D1251" t="s">
        <v>757</v>
      </c>
      <c r="E1251">
        <v>402</v>
      </c>
      <c r="F1251">
        <v>1283</v>
      </c>
      <c r="H1251" t="s">
        <v>145</v>
      </c>
      <c r="I1251" t="s">
        <v>146</v>
      </c>
      <c r="J1251" s="32">
        <f t="shared" si="35"/>
        <v>10</v>
      </c>
      <c r="K1251" s="32">
        <f>IF(PUMPING[[#This Row],[MONTH]]&gt;3,YEAR(PUMPING[[#This Row],[DATE]]),YEAR(PUMPING[[#This Row],[DATE]])-1)</f>
        <v>2015</v>
      </c>
      <c r="L1251" s="32" t="str">
        <f>IF(PUMPING[[#This Row],[MONTH]]&lt;4,"Q4",IF(PUMPING[[#This Row],[MONTH]]&lt;7,"Q1",IF(PUMPING[[#This Row],[MONTH]]&lt;10,"Q2",IF(PUMPING[[#This Row],[MONTH]]&lt;13,"Q3","Q4"))))</f>
        <v>Q3</v>
      </c>
      <c r="M1251" s="32" t="str">
        <f>IF(PUMPING[[#This Row],[PRODUCT]]="I/F","I/F",IF(LEFT(PUMPING[[#This Row],[BATCH]],2)="MR","MR",IF(LEFT(PUMPING[[#This Row],[BATCH]],2)="PR","PR",IF(LEFT(PUMPING[[#This Row],[BATCH]],2)="DT","DT","Others"))))</f>
        <v>MR</v>
      </c>
    </row>
    <row r="1252" spans="1:13" x14ac:dyDescent="0.25">
      <c r="A1252">
        <v>5</v>
      </c>
      <c r="B1252" s="1">
        <v>42301</v>
      </c>
      <c r="C1252" t="s">
        <v>6</v>
      </c>
      <c r="D1252" t="s">
        <v>758</v>
      </c>
      <c r="E1252">
        <v>303</v>
      </c>
      <c r="F1252">
        <v>2709</v>
      </c>
      <c r="H1252" t="s">
        <v>142</v>
      </c>
      <c r="I1252" t="s">
        <v>143</v>
      </c>
      <c r="J1252" s="32">
        <f t="shared" si="35"/>
        <v>10</v>
      </c>
      <c r="K1252" s="32">
        <f>IF(PUMPING[[#This Row],[MONTH]]&gt;3,YEAR(PUMPING[[#This Row],[DATE]]),YEAR(PUMPING[[#This Row],[DATE]])-1)</f>
        <v>2015</v>
      </c>
      <c r="L1252" s="32" t="str">
        <f>IF(PUMPING[[#This Row],[MONTH]]&lt;4,"Q4",IF(PUMPING[[#This Row],[MONTH]]&lt;7,"Q1",IF(PUMPING[[#This Row],[MONTH]]&lt;10,"Q2",IF(PUMPING[[#This Row],[MONTH]]&lt;13,"Q3","Q4"))))</f>
        <v>Q3</v>
      </c>
      <c r="M1252" s="32" t="str">
        <f>IF(PUMPING[[#This Row],[PRODUCT]]="I/F","I/F",IF(LEFT(PUMPING[[#This Row],[BATCH]],2)="MR","MR",IF(LEFT(PUMPING[[#This Row],[BATCH]],2)="PR","PR",IF(LEFT(PUMPING[[#This Row],[BATCH]],2)="DT","DT","Others"))))</f>
        <v>MR</v>
      </c>
    </row>
    <row r="1253" spans="1:13" x14ac:dyDescent="0.25">
      <c r="A1253">
        <v>1</v>
      </c>
      <c r="B1253" s="1">
        <v>42301</v>
      </c>
      <c r="C1253" t="s">
        <v>8</v>
      </c>
      <c r="D1253" t="s">
        <v>741</v>
      </c>
      <c r="E1253" t="s">
        <v>10</v>
      </c>
      <c r="F1253">
        <v>6054</v>
      </c>
      <c r="H1253" t="s">
        <v>148</v>
      </c>
      <c r="I1253" t="s">
        <v>149</v>
      </c>
      <c r="J1253" s="32">
        <f t="shared" si="35"/>
        <v>10</v>
      </c>
      <c r="K1253" s="32">
        <f>IF(PUMPING[[#This Row],[MONTH]]&gt;3,YEAR(PUMPING[[#This Row],[DATE]]),YEAR(PUMPING[[#This Row],[DATE]])-1)</f>
        <v>2015</v>
      </c>
      <c r="L1253" s="32" t="str">
        <f>IF(PUMPING[[#This Row],[MONTH]]&lt;4,"Q4",IF(PUMPING[[#This Row],[MONTH]]&lt;7,"Q1",IF(PUMPING[[#This Row],[MONTH]]&lt;10,"Q2",IF(PUMPING[[#This Row],[MONTH]]&lt;13,"Q3","Q4"))))</f>
        <v>Q3</v>
      </c>
      <c r="M1253" s="32" t="str">
        <f>IF(PUMPING[[#This Row],[PRODUCT]]="I/F","I/F",IF(LEFT(PUMPING[[#This Row],[BATCH]],2)="MR","MR",IF(LEFT(PUMPING[[#This Row],[BATCH]],2)="PR","PR",IF(LEFT(PUMPING[[#This Row],[BATCH]],2)="DT","DT","Others"))))</f>
        <v>MR</v>
      </c>
    </row>
    <row r="1254" spans="1:13" x14ac:dyDescent="0.25">
      <c r="A1254">
        <v>1</v>
      </c>
      <c r="B1254" s="1">
        <v>42301</v>
      </c>
      <c r="C1254" t="s">
        <v>20</v>
      </c>
      <c r="D1254" t="s">
        <v>759</v>
      </c>
      <c r="E1254" t="s">
        <v>754</v>
      </c>
      <c r="F1254">
        <v>9900</v>
      </c>
      <c r="H1254" t="s">
        <v>151</v>
      </c>
      <c r="I1254" t="s">
        <v>1532</v>
      </c>
      <c r="J1254" s="32">
        <f t="shared" si="35"/>
        <v>10</v>
      </c>
      <c r="K1254" s="32">
        <f>IF(PUMPING[[#This Row],[MONTH]]&gt;3,YEAR(PUMPING[[#This Row],[DATE]]),YEAR(PUMPING[[#This Row],[DATE]])-1)</f>
        <v>2015</v>
      </c>
      <c r="L1254" s="32" t="str">
        <f>IF(PUMPING[[#This Row],[MONTH]]&lt;4,"Q4",IF(PUMPING[[#This Row],[MONTH]]&lt;7,"Q1",IF(PUMPING[[#This Row],[MONTH]]&lt;10,"Q2",IF(PUMPING[[#This Row],[MONTH]]&lt;13,"Q3","Q4"))))</f>
        <v>Q3</v>
      </c>
      <c r="M1254" s="32" t="str">
        <f>IF(PUMPING[[#This Row],[PRODUCT]]="I/F","I/F",IF(LEFT(PUMPING[[#This Row],[BATCH]],2)="MR","MR",IF(LEFT(PUMPING[[#This Row],[BATCH]],2)="PR","PR",IF(LEFT(PUMPING[[#This Row],[BATCH]],2)="DT","DT","Others"))))</f>
        <v>PR</v>
      </c>
    </row>
    <row r="1255" spans="1:13" x14ac:dyDescent="0.25">
      <c r="A1255">
        <v>1</v>
      </c>
      <c r="B1255" s="1">
        <v>42302</v>
      </c>
      <c r="C1255" t="s">
        <v>6</v>
      </c>
      <c r="D1255" t="s">
        <v>758</v>
      </c>
      <c r="E1255">
        <v>303</v>
      </c>
      <c r="F1255">
        <v>3151</v>
      </c>
      <c r="H1255" t="s">
        <v>142</v>
      </c>
      <c r="I1255" t="s">
        <v>143</v>
      </c>
      <c r="J1255" s="32">
        <f t="shared" si="35"/>
        <v>10</v>
      </c>
      <c r="K1255" s="32">
        <f>IF(PUMPING[[#This Row],[MONTH]]&gt;3,YEAR(PUMPING[[#This Row],[DATE]]),YEAR(PUMPING[[#This Row],[DATE]])-1)</f>
        <v>2015</v>
      </c>
      <c r="L1255" s="32" t="str">
        <f>IF(PUMPING[[#This Row],[MONTH]]&lt;4,"Q4",IF(PUMPING[[#This Row],[MONTH]]&lt;7,"Q1",IF(PUMPING[[#This Row],[MONTH]]&lt;10,"Q2",IF(PUMPING[[#This Row],[MONTH]]&lt;13,"Q3","Q4"))))</f>
        <v>Q3</v>
      </c>
      <c r="M1255" s="32" t="str">
        <f>IF(PUMPING[[#This Row],[PRODUCT]]="I/F","I/F",IF(LEFT(PUMPING[[#This Row],[BATCH]],2)="MR","MR",IF(LEFT(PUMPING[[#This Row],[BATCH]],2)="PR","PR",IF(LEFT(PUMPING[[#This Row],[BATCH]],2)="DT","DT","Others"))))</f>
        <v>MR</v>
      </c>
    </row>
    <row r="1256" spans="1:13" x14ac:dyDescent="0.25">
      <c r="A1256">
        <v>2</v>
      </c>
      <c r="B1256" s="1">
        <v>42302</v>
      </c>
      <c r="C1256" t="s">
        <v>6</v>
      </c>
      <c r="D1256" t="s">
        <v>758</v>
      </c>
      <c r="E1256">
        <v>301</v>
      </c>
      <c r="F1256">
        <v>6064</v>
      </c>
      <c r="H1256" t="s">
        <v>142</v>
      </c>
      <c r="I1256" t="s">
        <v>143</v>
      </c>
      <c r="J1256" s="32">
        <f t="shared" si="35"/>
        <v>10</v>
      </c>
      <c r="K1256" s="32">
        <f>IF(PUMPING[[#This Row],[MONTH]]&gt;3,YEAR(PUMPING[[#This Row],[DATE]]),YEAR(PUMPING[[#This Row],[DATE]])-1)</f>
        <v>2015</v>
      </c>
      <c r="L1256" s="32" t="str">
        <f>IF(PUMPING[[#This Row],[MONTH]]&lt;4,"Q4",IF(PUMPING[[#This Row],[MONTH]]&lt;7,"Q1",IF(PUMPING[[#This Row],[MONTH]]&lt;10,"Q2",IF(PUMPING[[#This Row],[MONTH]]&lt;13,"Q3","Q4"))))</f>
        <v>Q3</v>
      </c>
      <c r="M1256" s="32" t="str">
        <f>IF(PUMPING[[#This Row],[PRODUCT]]="I/F","I/F",IF(LEFT(PUMPING[[#This Row],[BATCH]],2)="MR","MR",IF(LEFT(PUMPING[[#This Row],[BATCH]],2)="PR","PR",IF(LEFT(PUMPING[[#This Row],[BATCH]],2)="DT","DT","Others"))))</f>
        <v>MR</v>
      </c>
    </row>
    <row r="1257" spans="1:13" x14ac:dyDescent="0.25">
      <c r="A1257">
        <v>1</v>
      </c>
      <c r="B1257" s="1">
        <v>42302</v>
      </c>
      <c r="C1257" t="s">
        <v>8</v>
      </c>
      <c r="D1257" t="s">
        <v>741</v>
      </c>
      <c r="E1257" t="s">
        <v>10</v>
      </c>
      <c r="F1257">
        <v>920</v>
      </c>
      <c r="H1257" t="s">
        <v>148</v>
      </c>
      <c r="I1257" t="s">
        <v>149</v>
      </c>
      <c r="J1257" s="32">
        <f t="shared" si="35"/>
        <v>10</v>
      </c>
      <c r="K1257" s="32">
        <f>IF(PUMPING[[#This Row],[MONTH]]&gt;3,YEAR(PUMPING[[#This Row],[DATE]]),YEAR(PUMPING[[#This Row],[DATE]])-1)</f>
        <v>2015</v>
      </c>
      <c r="L1257" s="32" t="str">
        <f>IF(PUMPING[[#This Row],[MONTH]]&lt;4,"Q4",IF(PUMPING[[#This Row],[MONTH]]&lt;7,"Q1",IF(PUMPING[[#This Row],[MONTH]]&lt;10,"Q2",IF(PUMPING[[#This Row],[MONTH]]&lt;13,"Q3","Q4"))))</f>
        <v>Q3</v>
      </c>
      <c r="M1257" s="32" t="str">
        <f>IF(PUMPING[[#This Row],[PRODUCT]]="I/F","I/F",IF(LEFT(PUMPING[[#This Row],[BATCH]],2)="MR","MR",IF(LEFT(PUMPING[[#This Row],[BATCH]],2)="PR","PR",IF(LEFT(PUMPING[[#This Row],[BATCH]],2)="DT","DT","Others"))))</f>
        <v>MR</v>
      </c>
    </row>
    <row r="1258" spans="1:13" x14ac:dyDescent="0.25">
      <c r="A1258">
        <v>1</v>
      </c>
      <c r="B1258" s="1">
        <v>42302</v>
      </c>
      <c r="C1258" t="s">
        <v>20</v>
      </c>
      <c r="D1258" t="s">
        <v>760</v>
      </c>
      <c r="E1258" t="s">
        <v>761</v>
      </c>
      <c r="F1258">
        <v>1613</v>
      </c>
      <c r="H1258" t="s">
        <v>151</v>
      </c>
      <c r="I1258" t="s">
        <v>1532</v>
      </c>
      <c r="J1258" s="32">
        <f t="shared" si="35"/>
        <v>10</v>
      </c>
      <c r="K1258" s="32">
        <f>IF(PUMPING[[#This Row],[MONTH]]&gt;3,YEAR(PUMPING[[#This Row],[DATE]]),YEAR(PUMPING[[#This Row],[DATE]])-1)</f>
        <v>2015</v>
      </c>
      <c r="L1258" s="32" t="str">
        <f>IF(PUMPING[[#This Row],[MONTH]]&lt;4,"Q4",IF(PUMPING[[#This Row],[MONTH]]&lt;7,"Q1",IF(PUMPING[[#This Row],[MONTH]]&lt;10,"Q2",IF(PUMPING[[#This Row],[MONTH]]&lt;13,"Q3","Q4"))))</f>
        <v>Q3</v>
      </c>
      <c r="M1258" s="32" t="str">
        <f>IF(PUMPING[[#This Row],[PRODUCT]]="I/F","I/F",IF(LEFT(PUMPING[[#This Row],[BATCH]],2)="MR","MR",IF(LEFT(PUMPING[[#This Row],[BATCH]],2)="PR","PR",IF(LEFT(PUMPING[[#This Row],[BATCH]],2)="DT","DT","Others"))))</f>
        <v>PR</v>
      </c>
    </row>
    <row r="1259" spans="1:13" x14ac:dyDescent="0.25">
      <c r="A1259">
        <v>2</v>
      </c>
      <c r="B1259" s="1">
        <v>42302</v>
      </c>
      <c r="C1259" t="s">
        <v>20</v>
      </c>
      <c r="D1259" t="s">
        <v>752</v>
      </c>
      <c r="E1259">
        <v>54</v>
      </c>
      <c r="F1259">
        <v>300</v>
      </c>
      <c r="H1259" t="s">
        <v>155</v>
      </c>
      <c r="I1259" t="s">
        <v>146</v>
      </c>
      <c r="J1259" s="32">
        <f t="shared" si="35"/>
        <v>10</v>
      </c>
      <c r="K1259" s="32">
        <f>IF(PUMPING[[#This Row],[MONTH]]&gt;3,YEAR(PUMPING[[#This Row],[DATE]]),YEAR(PUMPING[[#This Row],[DATE]])-1)</f>
        <v>2015</v>
      </c>
      <c r="L1259" s="32" t="str">
        <f>IF(PUMPING[[#This Row],[MONTH]]&lt;4,"Q4",IF(PUMPING[[#This Row],[MONTH]]&lt;7,"Q1",IF(PUMPING[[#This Row],[MONTH]]&lt;10,"Q2",IF(PUMPING[[#This Row],[MONTH]]&lt;13,"Q3","Q4"))))</f>
        <v>Q3</v>
      </c>
      <c r="M1259" s="32" t="str">
        <f>IF(PUMPING[[#This Row],[PRODUCT]]="I/F","I/F",IF(LEFT(PUMPING[[#This Row],[BATCH]],2)="MR","MR",IF(LEFT(PUMPING[[#This Row],[BATCH]],2)="PR","PR",IF(LEFT(PUMPING[[#This Row],[BATCH]],2)="DT","DT","Others"))))</f>
        <v>PR</v>
      </c>
    </row>
    <row r="1260" spans="1:13" x14ac:dyDescent="0.25">
      <c r="A1260">
        <v>3</v>
      </c>
      <c r="B1260" s="1">
        <v>42302</v>
      </c>
      <c r="C1260" t="s">
        <v>20</v>
      </c>
      <c r="D1260" t="s">
        <v>762</v>
      </c>
      <c r="E1260">
        <v>53</v>
      </c>
      <c r="F1260">
        <v>450</v>
      </c>
      <c r="H1260" t="s">
        <v>156</v>
      </c>
      <c r="I1260" t="s">
        <v>146</v>
      </c>
      <c r="J1260" s="32">
        <f t="shared" ref="J1260:J1323" si="36">MONTH(B1260)</f>
        <v>10</v>
      </c>
      <c r="K1260" s="32">
        <f>IF(PUMPING[[#This Row],[MONTH]]&gt;3,YEAR(PUMPING[[#This Row],[DATE]]),YEAR(PUMPING[[#This Row],[DATE]])-1)</f>
        <v>2015</v>
      </c>
      <c r="L1260" s="32" t="str">
        <f>IF(PUMPING[[#This Row],[MONTH]]&lt;4,"Q4",IF(PUMPING[[#This Row],[MONTH]]&lt;7,"Q1",IF(PUMPING[[#This Row],[MONTH]]&lt;10,"Q2",IF(PUMPING[[#This Row],[MONTH]]&lt;13,"Q3","Q4"))))</f>
        <v>Q3</v>
      </c>
      <c r="M1260" s="32" t="str">
        <f>IF(PUMPING[[#This Row],[PRODUCT]]="I/F","I/F",IF(LEFT(PUMPING[[#This Row],[BATCH]],2)="MR","MR",IF(LEFT(PUMPING[[#This Row],[BATCH]],2)="PR","PR",IF(LEFT(PUMPING[[#This Row],[BATCH]],2)="DT","DT","Others"))))</f>
        <v>PR</v>
      </c>
    </row>
    <row r="1261" spans="1:13" x14ac:dyDescent="0.25">
      <c r="A1261">
        <v>4</v>
      </c>
      <c r="B1261" s="1">
        <v>42302</v>
      </c>
      <c r="C1261" t="s">
        <v>20</v>
      </c>
      <c r="D1261" t="s">
        <v>763</v>
      </c>
      <c r="E1261">
        <v>53</v>
      </c>
      <c r="F1261">
        <v>425</v>
      </c>
      <c r="H1261" t="s">
        <v>156</v>
      </c>
      <c r="I1261" t="s">
        <v>146</v>
      </c>
      <c r="J1261" s="32">
        <f t="shared" si="36"/>
        <v>10</v>
      </c>
      <c r="K1261" s="32">
        <f>IF(PUMPING[[#This Row],[MONTH]]&gt;3,YEAR(PUMPING[[#This Row],[DATE]]),YEAR(PUMPING[[#This Row],[DATE]])-1)</f>
        <v>2015</v>
      </c>
      <c r="L1261" s="32" t="str">
        <f>IF(PUMPING[[#This Row],[MONTH]]&lt;4,"Q4",IF(PUMPING[[#This Row],[MONTH]]&lt;7,"Q1",IF(PUMPING[[#This Row],[MONTH]]&lt;10,"Q2",IF(PUMPING[[#This Row],[MONTH]]&lt;13,"Q3","Q4"))))</f>
        <v>Q3</v>
      </c>
      <c r="M1261" s="32" t="str">
        <f>IF(PUMPING[[#This Row],[PRODUCT]]="I/F","I/F",IF(LEFT(PUMPING[[#This Row],[BATCH]],2)="MR","MR",IF(LEFT(PUMPING[[#This Row],[BATCH]],2)="PR","PR",IF(LEFT(PUMPING[[#This Row],[BATCH]],2)="DT","DT","Others"))))</f>
        <v>PR</v>
      </c>
    </row>
    <row r="1262" spans="1:13" x14ac:dyDescent="0.25">
      <c r="A1262">
        <v>5</v>
      </c>
      <c r="B1262" s="1">
        <v>42302</v>
      </c>
      <c r="C1262" t="s">
        <v>20</v>
      </c>
      <c r="D1262" t="s">
        <v>764</v>
      </c>
      <c r="E1262">
        <v>35</v>
      </c>
      <c r="F1262">
        <v>450</v>
      </c>
      <c r="H1262" t="s">
        <v>145</v>
      </c>
      <c r="I1262" t="s">
        <v>146</v>
      </c>
      <c r="J1262" s="32">
        <f t="shared" si="36"/>
        <v>10</v>
      </c>
      <c r="K1262" s="32">
        <f>IF(PUMPING[[#This Row],[MONTH]]&gt;3,YEAR(PUMPING[[#This Row],[DATE]]),YEAR(PUMPING[[#This Row],[DATE]])-1)</f>
        <v>2015</v>
      </c>
      <c r="L1262" s="32" t="str">
        <f>IF(PUMPING[[#This Row],[MONTH]]&lt;4,"Q4",IF(PUMPING[[#This Row],[MONTH]]&lt;7,"Q1",IF(PUMPING[[#This Row],[MONTH]]&lt;10,"Q2",IF(PUMPING[[#This Row],[MONTH]]&lt;13,"Q3","Q4"))))</f>
        <v>Q3</v>
      </c>
      <c r="M1262" s="32" t="str">
        <f>IF(PUMPING[[#This Row],[PRODUCT]]="I/F","I/F",IF(LEFT(PUMPING[[#This Row],[BATCH]],2)="MR","MR",IF(LEFT(PUMPING[[#This Row],[BATCH]],2)="PR","PR",IF(LEFT(PUMPING[[#This Row],[BATCH]],2)="DT","DT","Others"))))</f>
        <v>PR</v>
      </c>
    </row>
    <row r="1263" spans="1:13" x14ac:dyDescent="0.25">
      <c r="A1263">
        <v>6</v>
      </c>
      <c r="B1263" s="1">
        <v>42302</v>
      </c>
      <c r="C1263" t="s">
        <v>20</v>
      </c>
      <c r="D1263" t="s">
        <v>765</v>
      </c>
      <c r="E1263">
        <v>35</v>
      </c>
      <c r="F1263">
        <v>550</v>
      </c>
      <c r="H1263" t="s">
        <v>145</v>
      </c>
      <c r="I1263" t="s">
        <v>146</v>
      </c>
      <c r="J1263" s="32">
        <f t="shared" si="36"/>
        <v>10</v>
      </c>
      <c r="K1263" s="32">
        <f>IF(PUMPING[[#This Row],[MONTH]]&gt;3,YEAR(PUMPING[[#This Row],[DATE]]),YEAR(PUMPING[[#This Row],[DATE]])-1)</f>
        <v>2015</v>
      </c>
      <c r="L1263" s="32" t="str">
        <f>IF(PUMPING[[#This Row],[MONTH]]&lt;4,"Q4",IF(PUMPING[[#This Row],[MONTH]]&lt;7,"Q1",IF(PUMPING[[#This Row],[MONTH]]&lt;10,"Q2",IF(PUMPING[[#This Row],[MONTH]]&lt;13,"Q3","Q4"))))</f>
        <v>Q3</v>
      </c>
      <c r="M1263" s="32" t="str">
        <f>IF(PUMPING[[#This Row],[PRODUCT]]="I/F","I/F",IF(LEFT(PUMPING[[#This Row],[BATCH]],2)="MR","MR",IF(LEFT(PUMPING[[#This Row],[BATCH]],2)="PR","PR",IF(LEFT(PUMPING[[#This Row],[BATCH]],2)="DT","DT","Others"))))</f>
        <v>PR</v>
      </c>
    </row>
    <row r="1264" spans="1:13" x14ac:dyDescent="0.25">
      <c r="A1264">
        <v>7</v>
      </c>
      <c r="B1264" s="1">
        <v>42302</v>
      </c>
      <c r="C1264" t="s">
        <v>20</v>
      </c>
      <c r="D1264" t="s">
        <v>766</v>
      </c>
      <c r="E1264">
        <v>35</v>
      </c>
      <c r="F1264">
        <v>2899</v>
      </c>
      <c r="H1264" t="s">
        <v>142</v>
      </c>
      <c r="I1264" t="s">
        <v>143</v>
      </c>
      <c r="J1264" s="32">
        <f t="shared" si="36"/>
        <v>10</v>
      </c>
      <c r="K1264" s="32">
        <f>IF(PUMPING[[#This Row],[MONTH]]&gt;3,YEAR(PUMPING[[#This Row],[DATE]]),YEAR(PUMPING[[#This Row],[DATE]])-1)</f>
        <v>2015</v>
      </c>
      <c r="L1264" s="32" t="str">
        <f>IF(PUMPING[[#This Row],[MONTH]]&lt;4,"Q4",IF(PUMPING[[#This Row],[MONTH]]&lt;7,"Q1",IF(PUMPING[[#This Row],[MONTH]]&lt;10,"Q2",IF(PUMPING[[#This Row],[MONTH]]&lt;13,"Q3","Q4"))))</f>
        <v>Q3</v>
      </c>
      <c r="M1264" s="32" t="str">
        <f>IF(PUMPING[[#This Row],[PRODUCT]]="I/F","I/F",IF(LEFT(PUMPING[[#This Row],[BATCH]],2)="MR","MR",IF(LEFT(PUMPING[[#This Row],[BATCH]],2)="PR","PR",IF(LEFT(PUMPING[[#This Row],[BATCH]],2)="DT","DT","Others"))))</f>
        <v>PR</v>
      </c>
    </row>
    <row r="1265" spans="1:13" x14ac:dyDescent="0.25">
      <c r="A1265">
        <v>1</v>
      </c>
      <c r="B1265" s="1">
        <v>42303</v>
      </c>
      <c r="C1265" t="s">
        <v>6</v>
      </c>
      <c r="D1265" t="s">
        <v>767</v>
      </c>
      <c r="E1265">
        <v>301</v>
      </c>
      <c r="F1265">
        <v>77</v>
      </c>
      <c r="H1265" t="s">
        <v>142</v>
      </c>
      <c r="I1265" t="s">
        <v>143</v>
      </c>
      <c r="J1265" s="32">
        <f t="shared" si="36"/>
        <v>10</v>
      </c>
      <c r="K1265" s="32">
        <f>IF(PUMPING[[#This Row],[MONTH]]&gt;3,YEAR(PUMPING[[#This Row],[DATE]]),YEAR(PUMPING[[#This Row],[DATE]])-1)</f>
        <v>2015</v>
      </c>
      <c r="L1265" s="32" t="str">
        <f>IF(PUMPING[[#This Row],[MONTH]]&lt;4,"Q4",IF(PUMPING[[#This Row],[MONTH]]&lt;7,"Q1",IF(PUMPING[[#This Row],[MONTH]]&lt;10,"Q2",IF(PUMPING[[#This Row],[MONTH]]&lt;13,"Q3","Q4"))))</f>
        <v>Q3</v>
      </c>
      <c r="M1265" s="32" t="str">
        <f>IF(PUMPING[[#This Row],[PRODUCT]]="I/F","I/F",IF(LEFT(PUMPING[[#This Row],[BATCH]],2)="MR","MR",IF(LEFT(PUMPING[[#This Row],[BATCH]],2)="PR","PR",IF(LEFT(PUMPING[[#This Row],[BATCH]],2)="DT","DT","Others"))))</f>
        <v>MR</v>
      </c>
    </row>
    <row r="1266" spans="1:13" x14ac:dyDescent="0.25">
      <c r="A1266">
        <v>2</v>
      </c>
      <c r="B1266" s="1">
        <v>42303</v>
      </c>
      <c r="C1266" t="s">
        <v>6</v>
      </c>
      <c r="D1266" t="s">
        <v>768</v>
      </c>
      <c r="E1266">
        <v>402</v>
      </c>
      <c r="F1266">
        <v>602</v>
      </c>
      <c r="H1266" t="s">
        <v>145</v>
      </c>
      <c r="I1266" t="s">
        <v>146</v>
      </c>
      <c r="J1266" s="32">
        <f t="shared" si="36"/>
        <v>10</v>
      </c>
      <c r="K1266" s="32">
        <f>IF(PUMPING[[#This Row],[MONTH]]&gt;3,YEAR(PUMPING[[#This Row],[DATE]]),YEAR(PUMPING[[#This Row],[DATE]])-1)</f>
        <v>2015</v>
      </c>
      <c r="L1266" s="32" t="str">
        <f>IF(PUMPING[[#This Row],[MONTH]]&lt;4,"Q4",IF(PUMPING[[#This Row],[MONTH]]&lt;7,"Q1",IF(PUMPING[[#This Row],[MONTH]]&lt;10,"Q2",IF(PUMPING[[#This Row],[MONTH]]&lt;13,"Q3","Q4"))))</f>
        <v>Q3</v>
      </c>
      <c r="M1266" s="32" t="str">
        <f>IF(PUMPING[[#This Row],[PRODUCT]]="I/F","I/F",IF(LEFT(PUMPING[[#This Row],[BATCH]],2)="MR","MR",IF(LEFT(PUMPING[[#This Row],[BATCH]],2)="PR","PR",IF(LEFT(PUMPING[[#This Row],[BATCH]],2)="DT","DT","Others"))))</f>
        <v>MR</v>
      </c>
    </row>
    <row r="1267" spans="1:13" x14ac:dyDescent="0.25">
      <c r="A1267">
        <v>3</v>
      </c>
      <c r="B1267" s="1">
        <v>42303</v>
      </c>
      <c r="C1267" t="s">
        <v>6</v>
      </c>
      <c r="D1267" t="s">
        <v>769</v>
      </c>
      <c r="E1267">
        <v>403</v>
      </c>
      <c r="F1267">
        <v>51</v>
      </c>
      <c r="H1267" t="s">
        <v>156</v>
      </c>
      <c r="I1267" t="s">
        <v>146</v>
      </c>
      <c r="J1267" s="32">
        <f t="shared" si="36"/>
        <v>10</v>
      </c>
      <c r="K1267" s="32">
        <f>IF(PUMPING[[#This Row],[MONTH]]&gt;3,YEAR(PUMPING[[#This Row],[DATE]]),YEAR(PUMPING[[#This Row],[DATE]])-1)</f>
        <v>2015</v>
      </c>
      <c r="L1267" s="32" t="str">
        <f>IF(PUMPING[[#This Row],[MONTH]]&lt;4,"Q4",IF(PUMPING[[#This Row],[MONTH]]&lt;7,"Q1",IF(PUMPING[[#This Row],[MONTH]]&lt;10,"Q2",IF(PUMPING[[#This Row],[MONTH]]&lt;13,"Q3","Q4"))))</f>
        <v>Q3</v>
      </c>
      <c r="M1267" s="32" t="str">
        <f>IF(PUMPING[[#This Row],[PRODUCT]]="I/F","I/F",IF(LEFT(PUMPING[[#This Row],[BATCH]],2)="MR","MR",IF(LEFT(PUMPING[[#This Row],[BATCH]],2)="PR","PR",IF(LEFT(PUMPING[[#This Row],[BATCH]],2)="DT","DT","Others"))))</f>
        <v>MR</v>
      </c>
    </row>
    <row r="1268" spans="1:13" x14ac:dyDescent="0.25">
      <c r="A1268">
        <v>4</v>
      </c>
      <c r="B1268" s="1">
        <v>42303</v>
      </c>
      <c r="C1268" t="s">
        <v>6</v>
      </c>
      <c r="D1268" t="s">
        <v>770</v>
      </c>
      <c r="E1268">
        <v>123</v>
      </c>
      <c r="F1268">
        <v>1063</v>
      </c>
      <c r="H1268" t="s">
        <v>148</v>
      </c>
      <c r="I1268" t="s">
        <v>149</v>
      </c>
      <c r="J1268" s="32">
        <f t="shared" si="36"/>
        <v>10</v>
      </c>
      <c r="K1268" s="32">
        <f>IF(PUMPING[[#This Row],[MONTH]]&gt;3,YEAR(PUMPING[[#This Row],[DATE]]),YEAR(PUMPING[[#This Row],[DATE]])-1)</f>
        <v>2015</v>
      </c>
      <c r="L1268" s="32" t="str">
        <f>IF(PUMPING[[#This Row],[MONTH]]&lt;4,"Q4",IF(PUMPING[[#This Row],[MONTH]]&lt;7,"Q1",IF(PUMPING[[#This Row],[MONTH]]&lt;10,"Q2",IF(PUMPING[[#This Row],[MONTH]]&lt;13,"Q3","Q4"))))</f>
        <v>Q3</v>
      </c>
      <c r="M1268" s="32" t="str">
        <f>IF(PUMPING[[#This Row],[PRODUCT]]="I/F","I/F",IF(LEFT(PUMPING[[#This Row],[BATCH]],2)="MR","MR",IF(LEFT(PUMPING[[#This Row],[BATCH]],2)="PR","PR",IF(LEFT(PUMPING[[#This Row],[BATCH]],2)="DT","DT","Others"))))</f>
        <v>MR</v>
      </c>
    </row>
    <row r="1269" spans="1:13" x14ac:dyDescent="0.25">
      <c r="A1269">
        <v>5</v>
      </c>
      <c r="B1269" s="1">
        <v>42303</v>
      </c>
      <c r="C1269" t="s">
        <v>6</v>
      </c>
      <c r="D1269" t="s">
        <v>771</v>
      </c>
      <c r="E1269">
        <v>120</v>
      </c>
      <c r="F1269">
        <v>4507</v>
      </c>
      <c r="H1269" t="s">
        <v>170</v>
      </c>
      <c r="I1269" t="s">
        <v>171</v>
      </c>
      <c r="J1269" s="32">
        <f t="shared" si="36"/>
        <v>10</v>
      </c>
      <c r="K1269" s="32">
        <f>IF(PUMPING[[#This Row],[MONTH]]&gt;3,YEAR(PUMPING[[#This Row],[DATE]]),YEAR(PUMPING[[#This Row],[DATE]])-1)</f>
        <v>2015</v>
      </c>
      <c r="L1269" s="32" t="str">
        <f>IF(PUMPING[[#This Row],[MONTH]]&lt;4,"Q4",IF(PUMPING[[#This Row],[MONTH]]&lt;7,"Q1",IF(PUMPING[[#This Row],[MONTH]]&lt;10,"Q2",IF(PUMPING[[#This Row],[MONTH]]&lt;13,"Q3","Q4"))))</f>
        <v>Q3</v>
      </c>
      <c r="M1269" s="32" t="str">
        <f>IF(PUMPING[[#This Row],[PRODUCT]]="I/F","I/F",IF(LEFT(PUMPING[[#This Row],[BATCH]],2)="MR","MR",IF(LEFT(PUMPING[[#This Row],[BATCH]],2)="PR","PR",IF(LEFT(PUMPING[[#This Row],[BATCH]],2)="DT","DT","Others"))))</f>
        <v>MR</v>
      </c>
    </row>
    <row r="1270" spans="1:13" x14ac:dyDescent="0.25">
      <c r="A1270">
        <v>6</v>
      </c>
      <c r="B1270" s="1">
        <v>42303</v>
      </c>
      <c r="C1270" t="s">
        <v>6</v>
      </c>
      <c r="D1270" t="s">
        <v>772</v>
      </c>
      <c r="E1270">
        <v>123</v>
      </c>
      <c r="F1270">
        <v>2671</v>
      </c>
      <c r="H1270" t="s">
        <v>148</v>
      </c>
      <c r="I1270" t="s">
        <v>149</v>
      </c>
      <c r="J1270" s="32">
        <f t="shared" si="36"/>
        <v>10</v>
      </c>
      <c r="K1270" s="32">
        <f>IF(PUMPING[[#This Row],[MONTH]]&gt;3,YEAR(PUMPING[[#This Row],[DATE]]),YEAR(PUMPING[[#This Row],[DATE]])-1)</f>
        <v>2015</v>
      </c>
      <c r="L1270" s="32" t="str">
        <f>IF(PUMPING[[#This Row],[MONTH]]&lt;4,"Q4",IF(PUMPING[[#This Row],[MONTH]]&lt;7,"Q1",IF(PUMPING[[#This Row],[MONTH]]&lt;10,"Q2",IF(PUMPING[[#This Row],[MONTH]]&lt;13,"Q3","Q4"))))</f>
        <v>Q3</v>
      </c>
      <c r="M1270" s="32" t="str">
        <f>IF(PUMPING[[#This Row],[PRODUCT]]="I/F","I/F",IF(LEFT(PUMPING[[#This Row],[BATCH]],2)="MR","MR",IF(LEFT(PUMPING[[#This Row],[BATCH]],2)="PR","PR",IF(LEFT(PUMPING[[#This Row],[BATCH]],2)="DT","DT","Others"))))</f>
        <v>MR</v>
      </c>
    </row>
    <row r="1271" spans="1:13" x14ac:dyDescent="0.25">
      <c r="A1271">
        <v>1</v>
      </c>
      <c r="B1271" s="1">
        <v>42304</v>
      </c>
      <c r="C1271" t="s">
        <v>6</v>
      </c>
      <c r="D1271" t="s">
        <v>772</v>
      </c>
      <c r="E1271">
        <v>123</v>
      </c>
      <c r="F1271">
        <v>9526</v>
      </c>
      <c r="H1271" t="s">
        <v>148</v>
      </c>
      <c r="I1271" t="s">
        <v>149</v>
      </c>
      <c r="J1271" s="32">
        <f t="shared" si="36"/>
        <v>10</v>
      </c>
      <c r="K1271" s="32">
        <f>IF(PUMPING[[#This Row],[MONTH]]&gt;3,YEAR(PUMPING[[#This Row],[DATE]]),YEAR(PUMPING[[#This Row],[DATE]])-1)</f>
        <v>2015</v>
      </c>
      <c r="L1271" s="32" t="str">
        <f>IF(PUMPING[[#This Row],[MONTH]]&lt;4,"Q4",IF(PUMPING[[#This Row],[MONTH]]&lt;7,"Q1",IF(PUMPING[[#This Row],[MONTH]]&lt;10,"Q2",IF(PUMPING[[#This Row],[MONTH]]&lt;13,"Q3","Q4"))))</f>
        <v>Q3</v>
      </c>
      <c r="M1271" s="32" t="str">
        <f>IF(PUMPING[[#This Row],[PRODUCT]]="I/F","I/F",IF(LEFT(PUMPING[[#This Row],[BATCH]],2)="MR","MR",IF(LEFT(PUMPING[[#This Row],[BATCH]],2)="PR","PR",IF(LEFT(PUMPING[[#This Row],[BATCH]],2)="DT","DT","Others"))))</f>
        <v>MR</v>
      </c>
    </row>
    <row r="1272" spans="1:13" x14ac:dyDescent="0.25">
      <c r="A1272">
        <v>1</v>
      </c>
      <c r="B1272" s="1">
        <v>42304</v>
      </c>
      <c r="C1272" t="s">
        <v>20</v>
      </c>
      <c r="D1272" t="s">
        <v>773</v>
      </c>
      <c r="E1272">
        <v>35</v>
      </c>
      <c r="F1272">
        <v>2273</v>
      </c>
      <c r="H1272" t="s">
        <v>733</v>
      </c>
      <c r="I1272" t="s">
        <v>143</v>
      </c>
      <c r="J1272" s="32">
        <f t="shared" si="36"/>
        <v>10</v>
      </c>
      <c r="K1272" s="32">
        <f>IF(PUMPING[[#This Row],[MONTH]]&gt;3,YEAR(PUMPING[[#This Row],[DATE]]),YEAR(PUMPING[[#This Row],[DATE]])-1)</f>
        <v>2015</v>
      </c>
      <c r="L1272" s="32" t="str">
        <f>IF(PUMPING[[#This Row],[MONTH]]&lt;4,"Q4",IF(PUMPING[[#This Row],[MONTH]]&lt;7,"Q1",IF(PUMPING[[#This Row],[MONTH]]&lt;10,"Q2",IF(PUMPING[[#This Row],[MONTH]]&lt;13,"Q3","Q4"))))</f>
        <v>Q3</v>
      </c>
      <c r="M1272" s="32" t="str">
        <f>IF(PUMPING[[#This Row],[PRODUCT]]="I/F","I/F",IF(LEFT(PUMPING[[#This Row],[BATCH]],2)="MR","MR",IF(LEFT(PUMPING[[#This Row],[BATCH]],2)="PR","PR",IF(LEFT(PUMPING[[#This Row],[BATCH]],2)="DT","DT","Others"))))</f>
        <v>PR</v>
      </c>
    </row>
    <row r="1273" spans="1:13" x14ac:dyDescent="0.25">
      <c r="A1273">
        <v>2</v>
      </c>
      <c r="B1273" s="1">
        <v>42304</v>
      </c>
      <c r="C1273" t="s">
        <v>20</v>
      </c>
      <c r="D1273" t="s">
        <v>774</v>
      </c>
      <c r="E1273">
        <v>32</v>
      </c>
      <c r="F1273">
        <v>450</v>
      </c>
      <c r="H1273" t="s">
        <v>733</v>
      </c>
      <c r="I1273" t="s">
        <v>143</v>
      </c>
      <c r="J1273" s="32">
        <f t="shared" si="36"/>
        <v>10</v>
      </c>
      <c r="K1273" s="32">
        <f>IF(PUMPING[[#This Row],[MONTH]]&gt;3,YEAR(PUMPING[[#This Row],[DATE]]),YEAR(PUMPING[[#This Row],[DATE]])-1)</f>
        <v>2015</v>
      </c>
      <c r="L1273" s="32" t="str">
        <f>IF(PUMPING[[#This Row],[MONTH]]&lt;4,"Q4",IF(PUMPING[[#This Row],[MONTH]]&lt;7,"Q1",IF(PUMPING[[#This Row],[MONTH]]&lt;10,"Q2",IF(PUMPING[[#This Row],[MONTH]]&lt;13,"Q3","Q4"))))</f>
        <v>Q3</v>
      </c>
      <c r="M1273" s="32" t="str">
        <f>IF(PUMPING[[#This Row],[PRODUCT]]="I/F","I/F",IF(LEFT(PUMPING[[#This Row],[BATCH]],2)="MR","MR",IF(LEFT(PUMPING[[#This Row],[BATCH]],2)="PR","PR",IF(LEFT(PUMPING[[#This Row],[BATCH]],2)="DT","DT","Others"))))</f>
        <v>PR</v>
      </c>
    </row>
    <row r="1274" spans="1:13" x14ac:dyDescent="0.25">
      <c r="A1274">
        <v>3</v>
      </c>
      <c r="B1274" s="1">
        <v>42304</v>
      </c>
      <c r="C1274" t="s">
        <v>20</v>
      </c>
      <c r="D1274" t="s">
        <v>775</v>
      </c>
      <c r="E1274">
        <v>32</v>
      </c>
      <c r="F1274">
        <v>3726</v>
      </c>
      <c r="H1274" t="s">
        <v>733</v>
      </c>
      <c r="I1274" t="s">
        <v>143</v>
      </c>
      <c r="J1274" s="32">
        <f t="shared" si="36"/>
        <v>10</v>
      </c>
      <c r="K1274" s="32">
        <f>IF(PUMPING[[#This Row],[MONTH]]&gt;3,YEAR(PUMPING[[#This Row],[DATE]]),YEAR(PUMPING[[#This Row],[DATE]])-1)</f>
        <v>2015</v>
      </c>
      <c r="L1274" s="32" t="str">
        <f>IF(PUMPING[[#This Row],[MONTH]]&lt;4,"Q4",IF(PUMPING[[#This Row],[MONTH]]&lt;7,"Q1",IF(PUMPING[[#This Row],[MONTH]]&lt;10,"Q2",IF(PUMPING[[#This Row],[MONTH]]&lt;13,"Q3","Q4"))))</f>
        <v>Q3</v>
      </c>
      <c r="M1274" s="32" t="str">
        <f>IF(PUMPING[[#This Row],[PRODUCT]]="I/F","I/F",IF(LEFT(PUMPING[[#This Row],[BATCH]],2)="MR","MR",IF(LEFT(PUMPING[[#This Row],[BATCH]],2)="PR","PR",IF(LEFT(PUMPING[[#This Row],[BATCH]],2)="DT","DT","Others"))))</f>
        <v>PR</v>
      </c>
    </row>
    <row r="1275" spans="1:13" x14ac:dyDescent="0.25">
      <c r="A1275">
        <v>1</v>
      </c>
      <c r="B1275" s="1">
        <v>42305</v>
      </c>
      <c r="C1275" t="s">
        <v>6</v>
      </c>
      <c r="D1275" t="s">
        <v>772</v>
      </c>
      <c r="E1275">
        <v>123</v>
      </c>
      <c r="F1275">
        <v>5382</v>
      </c>
      <c r="H1275" t="s">
        <v>148</v>
      </c>
      <c r="I1275" t="s">
        <v>149</v>
      </c>
      <c r="J1275" s="32">
        <f t="shared" si="36"/>
        <v>10</v>
      </c>
      <c r="K1275" s="32">
        <f>IF(PUMPING[[#This Row],[MONTH]]&gt;3,YEAR(PUMPING[[#This Row],[DATE]]),YEAR(PUMPING[[#This Row],[DATE]])-1)</f>
        <v>2015</v>
      </c>
      <c r="L1275" s="32" t="str">
        <f>IF(PUMPING[[#This Row],[MONTH]]&lt;4,"Q4",IF(PUMPING[[#This Row],[MONTH]]&lt;7,"Q1",IF(PUMPING[[#This Row],[MONTH]]&lt;10,"Q2",IF(PUMPING[[#This Row],[MONTH]]&lt;13,"Q3","Q4"))))</f>
        <v>Q3</v>
      </c>
      <c r="M1275" s="32" t="str">
        <f>IF(PUMPING[[#This Row],[PRODUCT]]="I/F","I/F",IF(LEFT(PUMPING[[#This Row],[BATCH]],2)="MR","MR",IF(LEFT(PUMPING[[#This Row],[BATCH]],2)="PR","PR",IF(LEFT(PUMPING[[#This Row],[BATCH]],2)="DT","DT","Others"))))</f>
        <v>MR</v>
      </c>
    </row>
    <row r="1276" spans="1:13" x14ac:dyDescent="0.25">
      <c r="A1276">
        <v>1</v>
      </c>
      <c r="B1276" s="1">
        <v>42305</v>
      </c>
      <c r="C1276" t="s">
        <v>20</v>
      </c>
      <c r="D1276" t="s">
        <v>775</v>
      </c>
      <c r="E1276">
        <v>32</v>
      </c>
      <c r="F1276">
        <v>5239</v>
      </c>
      <c r="H1276" t="s">
        <v>733</v>
      </c>
      <c r="I1276" t="s">
        <v>143</v>
      </c>
      <c r="J1276" s="32">
        <f t="shared" si="36"/>
        <v>10</v>
      </c>
      <c r="K1276" s="32">
        <f>IF(PUMPING[[#This Row],[MONTH]]&gt;3,YEAR(PUMPING[[#This Row],[DATE]]),YEAR(PUMPING[[#This Row],[DATE]])-1)</f>
        <v>2015</v>
      </c>
      <c r="L1276" s="32" t="str">
        <f>IF(PUMPING[[#This Row],[MONTH]]&lt;4,"Q4",IF(PUMPING[[#This Row],[MONTH]]&lt;7,"Q1",IF(PUMPING[[#This Row],[MONTH]]&lt;10,"Q2",IF(PUMPING[[#This Row],[MONTH]]&lt;13,"Q3","Q4"))))</f>
        <v>Q3</v>
      </c>
      <c r="M1276" s="32" t="str">
        <f>IF(PUMPING[[#This Row],[PRODUCT]]="I/F","I/F",IF(LEFT(PUMPING[[#This Row],[BATCH]],2)="MR","MR",IF(LEFT(PUMPING[[#This Row],[BATCH]],2)="PR","PR",IF(LEFT(PUMPING[[#This Row],[BATCH]],2)="DT","DT","Others"))))</f>
        <v>PR</v>
      </c>
    </row>
    <row r="1277" spans="1:13" x14ac:dyDescent="0.25">
      <c r="A1277">
        <v>2</v>
      </c>
      <c r="B1277" s="1">
        <v>42305</v>
      </c>
      <c r="C1277" t="s">
        <v>20</v>
      </c>
      <c r="D1277" t="s">
        <v>776</v>
      </c>
      <c r="E1277">
        <v>33</v>
      </c>
      <c r="F1277">
        <v>3760</v>
      </c>
      <c r="H1277" t="s">
        <v>733</v>
      </c>
      <c r="I1277" t="s">
        <v>143</v>
      </c>
      <c r="J1277" s="32">
        <f t="shared" si="36"/>
        <v>10</v>
      </c>
      <c r="K1277" s="32">
        <f>IF(PUMPING[[#This Row],[MONTH]]&gt;3,YEAR(PUMPING[[#This Row],[DATE]]),YEAR(PUMPING[[#This Row],[DATE]])-1)</f>
        <v>2015</v>
      </c>
      <c r="L1277" s="32" t="str">
        <f>IF(PUMPING[[#This Row],[MONTH]]&lt;4,"Q4",IF(PUMPING[[#This Row],[MONTH]]&lt;7,"Q1",IF(PUMPING[[#This Row],[MONTH]]&lt;10,"Q2",IF(PUMPING[[#This Row],[MONTH]]&lt;13,"Q3","Q4"))))</f>
        <v>Q3</v>
      </c>
      <c r="M1277" s="32" t="str">
        <f>IF(PUMPING[[#This Row],[PRODUCT]]="I/F","I/F",IF(LEFT(PUMPING[[#This Row],[BATCH]],2)="MR","MR",IF(LEFT(PUMPING[[#This Row],[BATCH]],2)="PR","PR",IF(LEFT(PUMPING[[#This Row],[BATCH]],2)="DT","DT","Others"))))</f>
        <v>PR</v>
      </c>
    </row>
    <row r="1278" spans="1:13" x14ac:dyDescent="0.25">
      <c r="A1278">
        <v>1</v>
      </c>
      <c r="B1278" s="1">
        <v>42305</v>
      </c>
      <c r="C1278" t="s">
        <v>8</v>
      </c>
      <c r="D1278" t="s">
        <v>770</v>
      </c>
      <c r="E1278" t="s">
        <v>10</v>
      </c>
      <c r="F1278">
        <v>560</v>
      </c>
      <c r="H1278" t="s">
        <v>148</v>
      </c>
      <c r="I1278" t="s">
        <v>149</v>
      </c>
      <c r="J1278" s="32">
        <f t="shared" si="36"/>
        <v>10</v>
      </c>
      <c r="K1278" s="32">
        <f>IF(PUMPING[[#This Row],[MONTH]]&gt;3,YEAR(PUMPING[[#This Row],[DATE]]),YEAR(PUMPING[[#This Row],[DATE]])-1)</f>
        <v>2015</v>
      </c>
      <c r="L1278" s="32" t="str">
        <f>IF(PUMPING[[#This Row],[MONTH]]&lt;4,"Q4",IF(PUMPING[[#This Row],[MONTH]]&lt;7,"Q1",IF(PUMPING[[#This Row],[MONTH]]&lt;10,"Q2",IF(PUMPING[[#This Row],[MONTH]]&lt;13,"Q3","Q4"))))</f>
        <v>Q3</v>
      </c>
      <c r="M1278" s="32" t="str">
        <f>IF(PUMPING[[#This Row],[PRODUCT]]="I/F","I/F",IF(LEFT(PUMPING[[#This Row],[BATCH]],2)="MR","MR",IF(LEFT(PUMPING[[#This Row],[BATCH]],2)="PR","PR",IF(LEFT(PUMPING[[#This Row],[BATCH]],2)="DT","DT","Others"))))</f>
        <v>MR</v>
      </c>
    </row>
    <row r="1279" spans="1:13" x14ac:dyDescent="0.25">
      <c r="A1279">
        <v>2</v>
      </c>
      <c r="B1279" s="1">
        <v>42305</v>
      </c>
      <c r="C1279" t="s">
        <v>8</v>
      </c>
      <c r="D1279" t="s">
        <v>771</v>
      </c>
      <c r="E1279" t="s">
        <v>10</v>
      </c>
      <c r="F1279">
        <v>4167</v>
      </c>
      <c r="H1279" t="s">
        <v>170</v>
      </c>
      <c r="I1279" t="s">
        <v>171</v>
      </c>
      <c r="J1279" s="32">
        <f t="shared" si="36"/>
        <v>10</v>
      </c>
      <c r="K1279" s="32">
        <f>IF(PUMPING[[#This Row],[MONTH]]&gt;3,YEAR(PUMPING[[#This Row],[DATE]]),YEAR(PUMPING[[#This Row],[DATE]])-1)</f>
        <v>2015</v>
      </c>
      <c r="L1279" s="32" t="str">
        <f>IF(PUMPING[[#This Row],[MONTH]]&lt;4,"Q4",IF(PUMPING[[#This Row],[MONTH]]&lt;7,"Q1",IF(PUMPING[[#This Row],[MONTH]]&lt;10,"Q2",IF(PUMPING[[#This Row],[MONTH]]&lt;13,"Q3","Q4"))))</f>
        <v>Q3</v>
      </c>
      <c r="M1279" s="32" t="str">
        <f>IF(PUMPING[[#This Row],[PRODUCT]]="I/F","I/F",IF(LEFT(PUMPING[[#This Row],[BATCH]],2)="MR","MR",IF(LEFT(PUMPING[[#This Row],[BATCH]],2)="PR","PR",IF(LEFT(PUMPING[[#This Row],[BATCH]],2)="DT","DT","Others"))))</f>
        <v>MR</v>
      </c>
    </row>
    <row r="1280" spans="1:13" x14ac:dyDescent="0.25">
      <c r="A1280">
        <v>1</v>
      </c>
      <c r="B1280" s="1">
        <v>42306</v>
      </c>
      <c r="C1280" t="s">
        <v>6</v>
      </c>
      <c r="D1280" t="s">
        <v>777</v>
      </c>
      <c r="E1280">
        <v>124</v>
      </c>
      <c r="F1280">
        <v>347</v>
      </c>
      <c r="H1280" t="s">
        <v>148</v>
      </c>
      <c r="I1280" t="s">
        <v>149</v>
      </c>
      <c r="J1280" s="32">
        <f t="shared" si="36"/>
        <v>10</v>
      </c>
      <c r="K1280" s="32">
        <f>IF(PUMPING[[#This Row],[MONTH]]&gt;3,YEAR(PUMPING[[#This Row],[DATE]]),YEAR(PUMPING[[#This Row],[DATE]])-1)</f>
        <v>2015</v>
      </c>
      <c r="L1280" s="32" t="str">
        <f>IF(PUMPING[[#This Row],[MONTH]]&lt;4,"Q4",IF(PUMPING[[#This Row],[MONTH]]&lt;7,"Q1",IF(PUMPING[[#This Row],[MONTH]]&lt;10,"Q2",IF(PUMPING[[#This Row],[MONTH]]&lt;13,"Q3","Q4"))))</f>
        <v>Q3</v>
      </c>
      <c r="M1280" s="32" t="str">
        <f>IF(PUMPING[[#This Row],[PRODUCT]]="I/F","I/F",IF(LEFT(PUMPING[[#This Row],[BATCH]],2)="MR","MR",IF(LEFT(PUMPING[[#This Row],[BATCH]],2)="PR","PR",IF(LEFT(PUMPING[[#This Row],[BATCH]],2)="DT","DT","Others"))))</f>
        <v>MR</v>
      </c>
    </row>
    <row r="1281" spans="1:13" x14ac:dyDescent="0.25">
      <c r="A1281">
        <v>2</v>
      </c>
      <c r="B1281" s="1">
        <v>42306</v>
      </c>
      <c r="C1281" t="s">
        <v>6</v>
      </c>
      <c r="D1281" t="s">
        <v>778</v>
      </c>
      <c r="E1281">
        <v>204</v>
      </c>
      <c r="F1281">
        <v>4821</v>
      </c>
      <c r="H1281" t="s">
        <v>151</v>
      </c>
      <c r="I1281" t="s">
        <v>1532</v>
      </c>
      <c r="J1281" s="32">
        <f t="shared" si="36"/>
        <v>10</v>
      </c>
      <c r="K1281" s="32">
        <f>IF(PUMPING[[#This Row],[MONTH]]&gt;3,YEAR(PUMPING[[#This Row],[DATE]]),YEAR(PUMPING[[#This Row],[DATE]])-1)</f>
        <v>2015</v>
      </c>
      <c r="L1281" s="32" t="str">
        <f>IF(PUMPING[[#This Row],[MONTH]]&lt;4,"Q4",IF(PUMPING[[#This Row],[MONTH]]&lt;7,"Q1",IF(PUMPING[[#This Row],[MONTH]]&lt;10,"Q2",IF(PUMPING[[#This Row],[MONTH]]&lt;13,"Q3","Q4"))))</f>
        <v>Q3</v>
      </c>
      <c r="M1281" s="32" t="str">
        <f>IF(PUMPING[[#This Row],[PRODUCT]]="I/F","I/F",IF(LEFT(PUMPING[[#This Row],[BATCH]],2)="MR","MR",IF(LEFT(PUMPING[[#This Row],[BATCH]],2)="PR","PR",IF(LEFT(PUMPING[[#This Row],[BATCH]],2)="DT","DT","Others"))))</f>
        <v>MR</v>
      </c>
    </row>
    <row r="1282" spans="1:13" x14ac:dyDescent="0.25">
      <c r="A1282">
        <v>1</v>
      </c>
      <c r="B1282" s="1">
        <v>42306</v>
      </c>
      <c r="C1282" t="s">
        <v>20</v>
      </c>
      <c r="D1282" t="s">
        <v>776</v>
      </c>
      <c r="E1282">
        <v>33</v>
      </c>
      <c r="F1282">
        <v>4649</v>
      </c>
      <c r="H1282" t="s">
        <v>733</v>
      </c>
      <c r="I1282" t="s">
        <v>143</v>
      </c>
      <c r="J1282" s="32">
        <f t="shared" si="36"/>
        <v>10</v>
      </c>
      <c r="K1282" s="32">
        <f>IF(PUMPING[[#This Row],[MONTH]]&gt;3,YEAR(PUMPING[[#This Row],[DATE]]),YEAR(PUMPING[[#This Row],[DATE]])-1)</f>
        <v>2015</v>
      </c>
      <c r="L1282" s="32" t="str">
        <f>IF(PUMPING[[#This Row],[MONTH]]&lt;4,"Q4",IF(PUMPING[[#This Row],[MONTH]]&lt;7,"Q1",IF(PUMPING[[#This Row],[MONTH]]&lt;10,"Q2",IF(PUMPING[[#This Row],[MONTH]]&lt;13,"Q3","Q4"))))</f>
        <v>Q3</v>
      </c>
      <c r="M1282" s="32" t="str">
        <f>IF(PUMPING[[#This Row],[PRODUCT]]="I/F","I/F",IF(LEFT(PUMPING[[#This Row],[BATCH]],2)="MR","MR",IF(LEFT(PUMPING[[#This Row],[BATCH]],2)="PR","PR",IF(LEFT(PUMPING[[#This Row],[BATCH]],2)="DT","DT","Others"))))</f>
        <v>PR</v>
      </c>
    </row>
    <row r="1283" spans="1:13" x14ac:dyDescent="0.25">
      <c r="A1283">
        <v>1</v>
      </c>
      <c r="B1283" s="1">
        <v>42306</v>
      </c>
      <c r="C1283" t="s">
        <v>8</v>
      </c>
      <c r="D1283" t="s">
        <v>771</v>
      </c>
      <c r="E1283" t="s">
        <v>10</v>
      </c>
      <c r="F1283">
        <v>191</v>
      </c>
      <c r="H1283" t="s">
        <v>170</v>
      </c>
      <c r="I1283" t="s">
        <v>171</v>
      </c>
      <c r="J1283" s="32">
        <f t="shared" si="36"/>
        <v>10</v>
      </c>
      <c r="K1283" s="32">
        <f>IF(PUMPING[[#This Row],[MONTH]]&gt;3,YEAR(PUMPING[[#This Row],[DATE]]),YEAR(PUMPING[[#This Row],[DATE]])-1)</f>
        <v>2015</v>
      </c>
      <c r="L1283" s="32" t="str">
        <f>IF(PUMPING[[#This Row],[MONTH]]&lt;4,"Q4",IF(PUMPING[[#This Row],[MONTH]]&lt;7,"Q1",IF(PUMPING[[#This Row],[MONTH]]&lt;10,"Q2",IF(PUMPING[[#This Row],[MONTH]]&lt;13,"Q3","Q4"))))</f>
        <v>Q3</v>
      </c>
      <c r="M1283" s="32" t="str">
        <f>IF(PUMPING[[#This Row],[PRODUCT]]="I/F","I/F",IF(LEFT(PUMPING[[#This Row],[BATCH]],2)="MR","MR",IF(LEFT(PUMPING[[#This Row],[BATCH]],2)="PR","PR",IF(LEFT(PUMPING[[#This Row],[BATCH]],2)="DT","DT","Others"))))</f>
        <v>MR</v>
      </c>
    </row>
    <row r="1284" spans="1:13" x14ac:dyDescent="0.25">
      <c r="A1284">
        <v>2</v>
      </c>
      <c r="B1284" s="1">
        <v>42306</v>
      </c>
      <c r="C1284" t="s">
        <v>8</v>
      </c>
      <c r="D1284" t="s">
        <v>772</v>
      </c>
      <c r="E1284" t="s">
        <v>10</v>
      </c>
      <c r="F1284">
        <v>3817</v>
      </c>
      <c r="H1284" t="s">
        <v>148</v>
      </c>
      <c r="I1284" t="s">
        <v>149</v>
      </c>
      <c r="J1284" s="32">
        <f t="shared" si="36"/>
        <v>10</v>
      </c>
      <c r="K1284" s="32">
        <f>IF(PUMPING[[#This Row],[MONTH]]&gt;3,YEAR(PUMPING[[#This Row],[DATE]]),YEAR(PUMPING[[#This Row],[DATE]])-1)</f>
        <v>2015</v>
      </c>
      <c r="L1284" s="32" t="str">
        <f>IF(PUMPING[[#This Row],[MONTH]]&lt;4,"Q4",IF(PUMPING[[#This Row],[MONTH]]&lt;7,"Q1",IF(PUMPING[[#This Row],[MONTH]]&lt;10,"Q2",IF(PUMPING[[#This Row],[MONTH]]&lt;13,"Q3","Q4"))))</f>
        <v>Q3</v>
      </c>
      <c r="M1284" s="32" t="str">
        <f>IF(PUMPING[[#This Row],[PRODUCT]]="I/F","I/F",IF(LEFT(PUMPING[[#This Row],[BATCH]],2)="MR","MR",IF(LEFT(PUMPING[[#This Row],[BATCH]],2)="PR","PR",IF(LEFT(PUMPING[[#This Row],[BATCH]],2)="DT","DT","Others"))))</f>
        <v>MR</v>
      </c>
    </row>
    <row r="1285" spans="1:13" x14ac:dyDescent="0.25">
      <c r="A1285">
        <v>1</v>
      </c>
      <c r="B1285" s="1">
        <v>42307</v>
      </c>
      <c r="C1285" t="s">
        <v>6</v>
      </c>
      <c r="D1285" t="s">
        <v>778</v>
      </c>
      <c r="E1285">
        <v>204</v>
      </c>
      <c r="F1285">
        <v>2049</v>
      </c>
      <c r="H1285" t="s">
        <v>151</v>
      </c>
      <c r="I1285" t="s">
        <v>1532</v>
      </c>
      <c r="J1285" s="32">
        <f t="shared" si="36"/>
        <v>10</v>
      </c>
      <c r="K1285" s="32">
        <f>IF(PUMPING[[#This Row],[MONTH]]&gt;3,YEAR(PUMPING[[#This Row],[DATE]]),YEAR(PUMPING[[#This Row],[DATE]])-1)</f>
        <v>2015</v>
      </c>
      <c r="L1285" s="32" t="str">
        <f>IF(PUMPING[[#This Row],[MONTH]]&lt;4,"Q4",IF(PUMPING[[#This Row],[MONTH]]&lt;7,"Q1",IF(PUMPING[[#This Row],[MONTH]]&lt;10,"Q2",IF(PUMPING[[#This Row],[MONTH]]&lt;13,"Q3","Q4"))))</f>
        <v>Q3</v>
      </c>
      <c r="M1285" s="32" t="str">
        <f>IF(PUMPING[[#This Row],[PRODUCT]]="I/F","I/F",IF(LEFT(PUMPING[[#This Row],[BATCH]],2)="MR","MR",IF(LEFT(PUMPING[[#This Row],[BATCH]],2)="PR","PR",IF(LEFT(PUMPING[[#This Row],[BATCH]],2)="DT","DT","Others"))))</f>
        <v>MR</v>
      </c>
    </row>
    <row r="1286" spans="1:13" x14ac:dyDescent="0.25">
      <c r="A1286">
        <v>2</v>
      </c>
      <c r="B1286" s="1">
        <v>42307</v>
      </c>
      <c r="C1286" t="s">
        <v>6</v>
      </c>
      <c r="D1286" t="s">
        <v>779</v>
      </c>
      <c r="E1286">
        <v>124</v>
      </c>
      <c r="F1286">
        <v>471</v>
      </c>
      <c r="H1286" t="s">
        <v>148</v>
      </c>
      <c r="I1286" t="s">
        <v>149</v>
      </c>
      <c r="J1286" s="32">
        <f t="shared" si="36"/>
        <v>10</v>
      </c>
      <c r="K1286" s="32">
        <f>IF(PUMPING[[#This Row],[MONTH]]&gt;3,YEAR(PUMPING[[#This Row],[DATE]]),YEAR(PUMPING[[#This Row],[DATE]])-1)</f>
        <v>2015</v>
      </c>
      <c r="L1286" s="32" t="str">
        <f>IF(PUMPING[[#This Row],[MONTH]]&lt;4,"Q4",IF(PUMPING[[#This Row],[MONTH]]&lt;7,"Q1",IF(PUMPING[[#This Row],[MONTH]]&lt;10,"Q2",IF(PUMPING[[#This Row],[MONTH]]&lt;13,"Q3","Q4"))))</f>
        <v>Q3</v>
      </c>
      <c r="M1286" s="32" t="str">
        <f>IF(PUMPING[[#This Row],[PRODUCT]]="I/F","I/F",IF(LEFT(PUMPING[[#This Row],[BATCH]],2)="MR","MR",IF(LEFT(PUMPING[[#This Row],[BATCH]],2)="PR","PR",IF(LEFT(PUMPING[[#This Row],[BATCH]],2)="DT","DT","Others"))))</f>
        <v>MR</v>
      </c>
    </row>
    <row r="1287" spans="1:13" x14ac:dyDescent="0.25">
      <c r="A1287">
        <v>3</v>
      </c>
      <c r="B1287" s="1">
        <v>42307</v>
      </c>
      <c r="C1287" t="s">
        <v>6</v>
      </c>
      <c r="D1287" t="s">
        <v>780</v>
      </c>
      <c r="E1287">
        <v>402</v>
      </c>
      <c r="F1287">
        <v>564</v>
      </c>
      <c r="H1287" t="s">
        <v>145</v>
      </c>
      <c r="I1287" t="s">
        <v>146</v>
      </c>
      <c r="J1287" s="32">
        <f t="shared" si="36"/>
        <v>10</v>
      </c>
      <c r="K1287" s="32">
        <f>IF(PUMPING[[#This Row],[MONTH]]&gt;3,YEAR(PUMPING[[#This Row],[DATE]]),YEAR(PUMPING[[#This Row],[DATE]])-1)</f>
        <v>2015</v>
      </c>
      <c r="L1287" s="32" t="str">
        <f>IF(PUMPING[[#This Row],[MONTH]]&lt;4,"Q4",IF(PUMPING[[#This Row],[MONTH]]&lt;7,"Q1",IF(PUMPING[[#This Row],[MONTH]]&lt;10,"Q2",IF(PUMPING[[#This Row],[MONTH]]&lt;13,"Q3","Q4"))))</f>
        <v>Q3</v>
      </c>
      <c r="M1287" s="32" t="str">
        <f>IF(PUMPING[[#This Row],[PRODUCT]]="I/F","I/F",IF(LEFT(PUMPING[[#This Row],[BATCH]],2)="MR","MR",IF(LEFT(PUMPING[[#This Row],[BATCH]],2)="PR","PR",IF(LEFT(PUMPING[[#This Row],[BATCH]],2)="DT","DT","Others"))))</f>
        <v>MR</v>
      </c>
    </row>
    <row r="1288" spans="1:13" x14ac:dyDescent="0.25">
      <c r="A1288">
        <v>4</v>
      </c>
      <c r="B1288" s="1">
        <v>42307</v>
      </c>
      <c r="C1288" t="s">
        <v>6</v>
      </c>
      <c r="D1288" t="s">
        <v>781</v>
      </c>
      <c r="E1288">
        <v>401</v>
      </c>
      <c r="F1288">
        <v>2236</v>
      </c>
      <c r="H1288" t="s">
        <v>145</v>
      </c>
      <c r="I1288" t="s">
        <v>146</v>
      </c>
      <c r="J1288" s="32">
        <f t="shared" si="36"/>
        <v>10</v>
      </c>
      <c r="K1288" s="32">
        <f>IF(PUMPING[[#This Row],[MONTH]]&gt;3,YEAR(PUMPING[[#This Row],[DATE]]),YEAR(PUMPING[[#This Row],[DATE]])-1)</f>
        <v>2015</v>
      </c>
      <c r="L1288" s="32" t="str">
        <f>IF(PUMPING[[#This Row],[MONTH]]&lt;4,"Q4",IF(PUMPING[[#This Row],[MONTH]]&lt;7,"Q1",IF(PUMPING[[#This Row],[MONTH]]&lt;10,"Q2",IF(PUMPING[[#This Row],[MONTH]]&lt;13,"Q3","Q4"))))</f>
        <v>Q3</v>
      </c>
      <c r="M1288" s="32" t="str">
        <f>IF(PUMPING[[#This Row],[PRODUCT]]="I/F","I/F",IF(LEFT(PUMPING[[#This Row],[BATCH]],2)="MR","MR",IF(LEFT(PUMPING[[#This Row],[BATCH]],2)="PR","PR",IF(LEFT(PUMPING[[#This Row],[BATCH]],2)="DT","DT","Others"))))</f>
        <v>MR</v>
      </c>
    </row>
    <row r="1289" spans="1:13" x14ac:dyDescent="0.25">
      <c r="A1289">
        <v>5</v>
      </c>
      <c r="B1289" s="1">
        <v>42307</v>
      </c>
      <c r="C1289" t="s">
        <v>6</v>
      </c>
      <c r="D1289" t="s">
        <v>782</v>
      </c>
      <c r="E1289">
        <v>303</v>
      </c>
      <c r="F1289">
        <v>1966</v>
      </c>
      <c r="H1289" t="s">
        <v>142</v>
      </c>
      <c r="I1289" t="s">
        <v>143</v>
      </c>
      <c r="J1289" s="32">
        <f t="shared" si="36"/>
        <v>10</v>
      </c>
      <c r="K1289" s="32">
        <f>IF(PUMPING[[#This Row],[MONTH]]&gt;3,YEAR(PUMPING[[#This Row],[DATE]]),YEAR(PUMPING[[#This Row],[DATE]])-1)</f>
        <v>2015</v>
      </c>
      <c r="L1289" s="32" t="str">
        <f>IF(PUMPING[[#This Row],[MONTH]]&lt;4,"Q4",IF(PUMPING[[#This Row],[MONTH]]&lt;7,"Q1",IF(PUMPING[[#This Row],[MONTH]]&lt;10,"Q2",IF(PUMPING[[#This Row],[MONTH]]&lt;13,"Q3","Q4"))))</f>
        <v>Q3</v>
      </c>
      <c r="M1289" s="32" t="str">
        <f>IF(PUMPING[[#This Row],[PRODUCT]]="I/F","I/F",IF(LEFT(PUMPING[[#This Row],[BATCH]],2)="MR","MR",IF(LEFT(PUMPING[[#This Row],[BATCH]],2)="PR","PR",IF(LEFT(PUMPING[[#This Row],[BATCH]],2)="DT","DT","Others"))))</f>
        <v>MR</v>
      </c>
    </row>
    <row r="1290" spans="1:13" x14ac:dyDescent="0.25">
      <c r="A1290">
        <v>1</v>
      </c>
      <c r="B1290" s="1">
        <v>42307</v>
      </c>
      <c r="C1290" t="s">
        <v>20</v>
      </c>
      <c r="D1290" t="s">
        <v>783</v>
      </c>
      <c r="E1290">
        <v>31</v>
      </c>
      <c r="F1290">
        <v>450</v>
      </c>
      <c r="H1290" t="s">
        <v>733</v>
      </c>
      <c r="I1290" t="s">
        <v>143</v>
      </c>
      <c r="J1290" s="32">
        <f t="shared" si="36"/>
        <v>10</v>
      </c>
      <c r="K1290" s="32">
        <f>IF(PUMPING[[#This Row],[MONTH]]&gt;3,YEAR(PUMPING[[#This Row],[DATE]]),YEAR(PUMPING[[#This Row],[DATE]])-1)</f>
        <v>2015</v>
      </c>
      <c r="L1290" s="32" t="str">
        <f>IF(PUMPING[[#This Row],[MONTH]]&lt;4,"Q4",IF(PUMPING[[#This Row],[MONTH]]&lt;7,"Q1",IF(PUMPING[[#This Row],[MONTH]]&lt;10,"Q2",IF(PUMPING[[#This Row],[MONTH]]&lt;13,"Q3","Q4"))))</f>
        <v>Q3</v>
      </c>
      <c r="M1290" s="32" t="str">
        <f>IF(PUMPING[[#This Row],[PRODUCT]]="I/F","I/F",IF(LEFT(PUMPING[[#This Row],[BATCH]],2)="MR","MR",IF(LEFT(PUMPING[[#This Row],[BATCH]],2)="PR","PR",IF(LEFT(PUMPING[[#This Row],[BATCH]],2)="DT","DT","Others"))))</f>
        <v>PR</v>
      </c>
    </row>
    <row r="1291" spans="1:13" x14ac:dyDescent="0.25">
      <c r="A1291">
        <v>2</v>
      </c>
      <c r="B1291" s="1">
        <v>42307</v>
      </c>
      <c r="C1291" t="s">
        <v>20</v>
      </c>
      <c r="D1291" t="s">
        <v>784</v>
      </c>
      <c r="E1291">
        <v>31</v>
      </c>
      <c r="F1291">
        <v>7386</v>
      </c>
      <c r="H1291" t="s">
        <v>733</v>
      </c>
      <c r="I1291" t="s">
        <v>143</v>
      </c>
      <c r="J1291" s="32">
        <f t="shared" si="36"/>
        <v>10</v>
      </c>
      <c r="K1291" s="32">
        <f>IF(PUMPING[[#This Row],[MONTH]]&gt;3,YEAR(PUMPING[[#This Row],[DATE]]),YEAR(PUMPING[[#This Row],[DATE]])-1)</f>
        <v>2015</v>
      </c>
      <c r="L1291" s="32" t="str">
        <f>IF(PUMPING[[#This Row],[MONTH]]&lt;4,"Q4",IF(PUMPING[[#This Row],[MONTH]]&lt;7,"Q1",IF(PUMPING[[#This Row],[MONTH]]&lt;10,"Q2",IF(PUMPING[[#This Row],[MONTH]]&lt;13,"Q3","Q4"))))</f>
        <v>Q3</v>
      </c>
      <c r="M1291" s="32" t="str">
        <f>IF(PUMPING[[#This Row],[PRODUCT]]="I/F","I/F",IF(LEFT(PUMPING[[#This Row],[BATCH]],2)="MR","MR",IF(LEFT(PUMPING[[#This Row],[BATCH]],2)="PR","PR",IF(LEFT(PUMPING[[#This Row],[BATCH]],2)="DT","DT","Others"))))</f>
        <v>PR</v>
      </c>
    </row>
    <row r="1292" spans="1:13" x14ac:dyDescent="0.25">
      <c r="A1292">
        <v>1</v>
      </c>
      <c r="B1292" s="1">
        <v>42307</v>
      </c>
      <c r="C1292" t="s">
        <v>8</v>
      </c>
      <c r="D1292" t="s">
        <v>772</v>
      </c>
      <c r="E1292" t="s">
        <v>10</v>
      </c>
      <c r="F1292">
        <v>5605</v>
      </c>
      <c r="H1292" t="s">
        <v>148</v>
      </c>
      <c r="I1292" t="s">
        <v>149</v>
      </c>
      <c r="J1292" s="32">
        <f t="shared" si="36"/>
        <v>10</v>
      </c>
      <c r="K1292" s="32">
        <f>IF(PUMPING[[#This Row],[MONTH]]&gt;3,YEAR(PUMPING[[#This Row],[DATE]]),YEAR(PUMPING[[#This Row],[DATE]])-1)</f>
        <v>2015</v>
      </c>
      <c r="L1292" s="32" t="str">
        <f>IF(PUMPING[[#This Row],[MONTH]]&lt;4,"Q4",IF(PUMPING[[#This Row],[MONTH]]&lt;7,"Q1",IF(PUMPING[[#This Row],[MONTH]]&lt;10,"Q2",IF(PUMPING[[#This Row],[MONTH]]&lt;13,"Q3","Q4"))))</f>
        <v>Q3</v>
      </c>
      <c r="M1292" s="32" t="str">
        <f>IF(PUMPING[[#This Row],[PRODUCT]]="I/F","I/F",IF(LEFT(PUMPING[[#This Row],[BATCH]],2)="MR","MR",IF(LEFT(PUMPING[[#This Row],[BATCH]],2)="PR","PR",IF(LEFT(PUMPING[[#This Row],[BATCH]],2)="DT","DT","Others"))))</f>
        <v>MR</v>
      </c>
    </row>
    <row r="1293" spans="1:13" x14ac:dyDescent="0.25">
      <c r="A1293">
        <v>2</v>
      </c>
      <c r="B1293" s="1">
        <v>42307</v>
      </c>
      <c r="C1293" t="s">
        <v>8</v>
      </c>
      <c r="D1293" t="s">
        <v>777</v>
      </c>
      <c r="E1293" t="s">
        <v>10</v>
      </c>
      <c r="F1293">
        <v>145</v>
      </c>
      <c r="H1293" t="s">
        <v>148</v>
      </c>
      <c r="I1293" t="s">
        <v>149</v>
      </c>
      <c r="J1293" s="32">
        <f t="shared" si="36"/>
        <v>10</v>
      </c>
      <c r="K1293" s="32">
        <f>IF(PUMPING[[#This Row],[MONTH]]&gt;3,YEAR(PUMPING[[#This Row],[DATE]]),YEAR(PUMPING[[#This Row],[DATE]])-1)</f>
        <v>2015</v>
      </c>
      <c r="L1293" s="32" t="str">
        <f>IF(PUMPING[[#This Row],[MONTH]]&lt;4,"Q4",IF(PUMPING[[#This Row],[MONTH]]&lt;7,"Q1",IF(PUMPING[[#This Row],[MONTH]]&lt;10,"Q2",IF(PUMPING[[#This Row],[MONTH]]&lt;13,"Q3","Q4"))))</f>
        <v>Q3</v>
      </c>
      <c r="M1293" s="32" t="str">
        <f>IF(PUMPING[[#This Row],[PRODUCT]]="I/F","I/F",IF(LEFT(PUMPING[[#This Row],[BATCH]],2)="MR","MR",IF(LEFT(PUMPING[[#This Row],[BATCH]],2)="PR","PR",IF(LEFT(PUMPING[[#This Row],[BATCH]],2)="DT","DT","Others"))))</f>
        <v>MR</v>
      </c>
    </row>
    <row r="1294" spans="1:13" x14ac:dyDescent="0.25">
      <c r="A1294">
        <v>1</v>
      </c>
      <c r="B1294" s="1">
        <v>42308</v>
      </c>
      <c r="C1294" t="s">
        <v>6</v>
      </c>
      <c r="D1294" t="s">
        <v>782</v>
      </c>
      <c r="E1294">
        <v>303</v>
      </c>
      <c r="F1294">
        <v>2391</v>
      </c>
      <c r="H1294" t="s">
        <v>142</v>
      </c>
      <c r="I1294" t="s">
        <v>143</v>
      </c>
      <c r="J1294" s="32">
        <f t="shared" si="36"/>
        <v>10</v>
      </c>
      <c r="K1294" s="32">
        <f>IF(PUMPING[[#This Row],[MONTH]]&gt;3,YEAR(PUMPING[[#This Row],[DATE]]),YEAR(PUMPING[[#This Row],[DATE]])-1)</f>
        <v>2015</v>
      </c>
      <c r="L1294" s="32" t="str">
        <f>IF(PUMPING[[#This Row],[MONTH]]&lt;4,"Q4",IF(PUMPING[[#This Row],[MONTH]]&lt;7,"Q1",IF(PUMPING[[#This Row],[MONTH]]&lt;10,"Q2",IF(PUMPING[[#This Row],[MONTH]]&lt;13,"Q3","Q4"))))</f>
        <v>Q3</v>
      </c>
      <c r="M1294" s="32" t="str">
        <f>IF(PUMPING[[#This Row],[PRODUCT]]="I/F","I/F",IF(LEFT(PUMPING[[#This Row],[BATCH]],2)="MR","MR",IF(LEFT(PUMPING[[#This Row],[BATCH]],2)="PR","PR",IF(LEFT(PUMPING[[#This Row],[BATCH]],2)="DT","DT","Others"))))</f>
        <v>MR</v>
      </c>
    </row>
    <row r="1295" spans="1:13" x14ac:dyDescent="0.25">
      <c r="A1295">
        <v>2</v>
      </c>
      <c r="B1295" s="1">
        <v>42308</v>
      </c>
      <c r="C1295" t="s">
        <v>6</v>
      </c>
      <c r="D1295" t="s">
        <v>785</v>
      </c>
      <c r="E1295">
        <v>302</v>
      </c>
      <c r="F1295">
        <v>2658</v>
      </c>
      <c r="H1295" t="s">
        <v>142</v>
      </c>
      <c r="I1295" t="s">
        <v>143</v>
      </c>
      <c r="J1295" s="32">
        <f t="shared" si="36"/>
        <v>10</v>
      </c>
      <c r="K1295" s="32">
        <f>IF(PUMPING[[#This Row],[MONTH]]&gt;3,YEAR(PUMPING[[#This Row],[DATE]]),YEAR(PUMPING[[#This Row],[DATE]])-1)</f>
        <v>2015</v>
      </c>
      <c r="L1295" s="32" t="str">
        <f>IF(PUMPING[[#This Row],[MONTH]]&lt;4,"Q4",IF(PUMPING[[#This Row],[MONTH]]&lt;7,"Q1",IF(PUMPING[[#This Row],[MONTH]]&lt;10,"Q2",IF(PUMPING[[#This Row],[MONTH]]&lt;13,"Q3","Q4"))))</f>
        <v>Q3</v>
      </c>
      <c r="M1295" s="32" t="str">
        <f>IF(PUMPING[[#This Row],[PRODUCT]]="I/F","I/F",IF(LEFT(PUMPING[[#This Row],[BATCH]],2)="MR","MR",IF(LEFT(PUMPING[[#This Row],[BATCH]],2)="PR","PR",IF(LEFT(PUMPING[[#This Row],[BATCH]],2)="DT","DT","Others"))))</f>
        <v>MR</v>
      </c>
    </row>
    <row r="1296" spans="1:13" x14ac:dyDescent="0.25">
      <c r="A1296">
        <v>1</v>
      </c>
      <c r="B1296" s="1">
        <v>42308</v>
      </c>
      <c r="C1296" t="s">
        <v>20</v>
      </c>
      <c r="D1296" t="s">
        <v>784</v>
      </c>
      <c r="E1296">
        <v>31</v>
      </c>
      <c r="F1296">
        <v>1923</v>
      </c>
      <c r="H1296" t="s">
        <v>733</v>
      </c>
      <c r="I1296" t="s">
        <v>143</v>
      </c>
      <c r="J1296" s="32">
        <f t="shared" si="36"/>
        <v>10</v>
      </c>
      <c r="K1296" s="32">
        <f>IF(PUMPING[[#This Row],[MONTH]]&gt;3,YEAR(PUMPING[[#This Row],[DATE]]),YEAR(PUMPING[[#This Row],[DATE]])-1)</f>
        <v>2015</v>
      </c>
      <c r="L1296" s="32" t="str">
        <f>IF(PUMPING[[#This Row],[MONTH]]&lt;4,"Q4",IF(PUMPING[[#This Row],[MONTH]]&lt;7,"Q1",IF(PUMPING[[#This Row],[MONTH]]&lt;10,"Q2",IF(PUMPING[[#This Row],[MONTH]]&lt;13,"Q3","Q4"))))</f>
        <v>Q3</v>
      </c>
      <c r="M1296" s="32" t="str">
        <f>IF(PUMPING[[#This Row],[PRODUCT]]="I/F","I/F",IF(LEFT(PUMPING[[#This Row],[BATCH]],2)="MR","MR",IF(LEFT(PUMPING[[#This Row],[BATCH]],2)="PR","PR",IF(LEFT(PUMPING[[#This Row],[BATCH]],2)="DT","DT","Others"))))</f>
        <v>PR</v>
      </c>
    </row>
    <row r="1297" spans="1:13" x14ac:dyDescent="0.25">
      <c r="A1297">
        <v>2</v>
      </c>
      <c r="B1297" s="1">
        <v>42308</v>
      </c>
      <c r="C1297" t="s">
        <v>20</v>
      </c>
      <c r="D1297" t="s">
        <v>786</v>
      </c>
      <c r="E1297">
        <v>34</v>
      </c>
      <c r="F1297">
        <v>450</v>
      </c>
      <c r="H1297" t="s">
        <v>733</v>
      </c>
      <c r="I1297" t="s">
        <v>143</v>
      </c>
      <c r="J1297" s="32">
        <f t="shared" si="36"/>
        <v>10</v>
      </c>
      <c r="K1297" s="32">
        <f>IF(PUMPING[[#This Row],[MONTH]]&gt;3,YEAR(PUMPING[[#This Row],[DATE]]),YEAR(PUMPING[[#This Row],[DATE]])-1)</f>
        <v>2015</v>
      </c>
      <c r="L1297" s="32" t="str">
        <f>IF(PUMPING[[#This Row],[MONTH]]&lt;4,"Q4",IF(PUMPING[[#This Row],[MONTH]]&lt;7,"Q1",IF(PUMPING[[#This Row],[MONTH]]&lt;10,"Q2",IF(PUMPING[[#This Row],[MONTH]]&lt;13,"Q3","Q4"))))</f>
        <v>Q3</v>
      </c>
      <c r="M1297" s="32" t="str">
        <f>IF(PUMPING[[#This Row],[PRODUCT]]="I/F","I/F",IF(LEFT(PUMPING[[#This Row],[BATCH]],2)="MR","MR",IF(LEFT(PUMPING[[#This Row],[BATCH]],2)="PR","PR",IF(LEFT(PUMPING[[#This Row],[BATCH]],2)="DT","DT","Others"))))</f>
        <v>PR</v>
      </c>
    </row>
    <row r="1298" spans="1:13" x14ac:dyDescent="0.25">
      <c r="A1298">
        <v>3</v>
      </c>
      <c r="B1298" s="1">
        <v>42308</v>
      </c>
      <c r="C1298" t="s">
        <v>20</v>
      </c>
      <c r="D1298" t="s">
        <v>787</v>
      </c>
      <c r="E1298">
        <v>34</v>
      </c>
      <c r="F1298">
        <v>4376</v>
      </c>
      <c r="H1298" t="s">
        <v>733</v>
      </c>
      <c r="I1298" t="s">
        <v>143</v>
      </c>
      <c r="J1298" s="32">
        <f t="shared" si="36"/>
        <v>10</v>
      </c>
      <c r="K1298" s="32">
        <f>IF(PUMPING[[#This Row],[MONTH]]&gt;3,YEAR(PUMPING[[#This Row],[DATE]]),YEAR(PUMPING[[#This Row],[DATE]])-1)</f>
        <v>2015</v>
      </c>
      <c r="L1298" s="32" t="str">
        <f>IF(PUMPING[[#This Row],[MONTH]]&lt;4,"Q4",IF(PUMPING[[#This Row],[MONTH]]&lt;7,"Q1",IF(PUMPING[[#This Row],[MONTH]]&lt;10,"Q2",IF(PUMPING[[#This Row],[MONTH]]&lt;13,"Q3","Q4"))))</f>
        <v>Q3</v>
      </c>
      <c r="M1298" s="32" t="str">
        <f>IF(PUMPING[[#This Row],[PRODUCT]]="I/F","I/F",IF(LEFT(PUMPING[[#This Row],[BATCH]],2)="MR","MR",IF(LEFT(PUMPING[[#This Row],[BATCH]],2)="PR","PR",IF(LEFT(PUMPING[[#This Row],[BATCH]],2)="DT","DT","Others"))))</f>
        <v>PR</v>
      </c>
    </row>
    <row r="1299" spans="1:13" x14ac:dyDescent="0.25">
      <c r="A1299">
        <v>1</v>
      </c>
      <c r="B1299" s="1">
        <v>42308</v>
      </c>
      <c r="C1299" t="s">
        <v>8</v>
      </c>
      <c r="D1299" t="s">
        <v>777</v>
      </c>
      <c r="E1299" t="s">
        <v>10</v>
      </c>
      <c r="F1299">
        <v>4985</v>
      </c>
      <c r="H1299" t="s">
        <v>148</v>
      </c>
      <c r="I1299" t="s">
        <v>149</v>
      </c>
      <c r="J1299" s="32">
        <f t="shared" si="36"/>
        <v>10</v>
      </c>
      <c r="K1299" s="32">
        <f>IF(PUMPING[[#This Row],[MONTH]]&gt;3,YEAR(PUMPING[[#This Row],[DATE]]),YEAR(PUMPING[[#This Row],[DATE]])-1)</f>
        <v>2015</v>
      </c>
      <c r="L1299" s="32" t="str">
        <f>IF(PUMPING[[#This Row],[MONTH]]&lt;4,"Q4",IF(PUMPING[[#This Row],[MONTH]]&lt;7,"Q1",IF(PUMPING[[#This Row],[MONTH]]&lt;10,"Q2",IF(PUMPING[[#This Row],[MONTH]]&lt;13,"Q3","Q4"))))</f>
        <v>Q3</v>
      </c>
      <c r="M1299" s="32" t="str">
        <f>IF(PUMPING[[#This Row],[PRODUCT]]="I/F","I/F",IF(LEFT(PUMPING[[#This Row],[BATCH]],2)="MR","MR",IF(LEFT(PUMPING[[#This Row],[BATCH]],2)="PR","PR",IF(LEFT(PUMPING[[#This Row],[BATCH]],2)="DT","DT","Others"))))</f>
        <v>MR</v>
      </c>
    </row>
    <row r="1300" spans="1:13" x14ac:dyDescent="0.25">
      <c r="A1300">
        <v>1</v>
      </c>
      <c r="B1300" s="1">
        <v>42309</v>
      </c>
      <c r="C1300" t="s">
        <v>6</v>
      </c>
      <c r="D1300" t="s">
        <v>785</v>
      </c>
      <c r="E1300">
        <v>302</v>
      </c>
      <c r="F1300">
        <v>985</v>
      </c>
      <c r="H1300" t="s">
        <v>142</v>
      </c>
      <c r="I1300" t="s">
        <v>143</v>
      </c>
      <c r="J1300" s="32">
        <f t="shared" si="36"/>
        <v>11</v>
      </c>
      <c r="K1300" s="32">
        <f>IF(PUMPING[[#This Row],[MONTH]]&gt;3,YEAR(PUMPING[[#This Row],[DATE]]),YEAR(PUMPING[[#This Row],[DATE]])-1)</f>
        <v>2015</v>
      </c>
      <c r="L1300" s="32" t="str">
        <f>IF(PUMPING[[#This Row],[MONTH]]&lt;4,"Q4",IF(PUMPING[[#This Row],[MONTH]]&lt;7,"Q1",IF(PUMPING[[#This Row],[MONTH]]&lt;10,"Q2",IF(PUMPING[[#This Row],[MONTH]]&lt;13,"Q3","Q4"))))</f>
        <v>Q3</v>
      </c>
      <c r="M1300" s="32" t="str">
        <f>IF(PUMPING[[#This Row],[PRODUCT]]="I/F","I/F",IF(LEFT(PUMPING[[#This Row],[BATCH]],2)="MR","MR",IF(LEFT(PUMPING[[#This Row],[BATCH]],2)="PR","PR",IF(LEFT(PUMPING[[#This Row],[BATCH]],2)="DT","DT","Others"))))</f>
        <v>MR</v>
      </c>
    </row>
    <row r="1301" spans="1:13" x14ac:dyDescent="0.25">
      <c r="A1301">
        <v>2</v>
      </c>
      <c r="B1301" s="1">
        <v>42309</v>
      </c>
      <c r="C1301" t="s">
        <v>6</v>
      </c>
      <c r="D1301" t="s">
        <v>788</v>
      </c>
      <c r="E1301">
        <v>401</v>
      </c>
      <c r="F1301">
        <v>509</v>
      </c>
      <c r="H1301" t="s">
        <v>145</v>
      </c>
      <c r="I1301" t="s">
        <v>146</v>
      </c>
      <c r="J1301" s="32">
        <f t="shared" si="36"/>
        <v>11</v>
      </c>
      <c r="K1301" s="32">
        <f>IF(PUMPING[[#This Row],[MONTH]]&gt;3,YEAR(PUMPING[[#This Row],[DATE]]),YEAR(PUMPING[[#This Row],[DATE]])-1)</f>
        <v>2015</v>
      </c>
      <c r="L1301" s="32" t="str">
        <f>IF(PUMPING[[#This Row],[MONTH]]&lt;4,"Q4",IF(PUMPING[[#This Row],[MONTH]]&lt;7,"Q1",IF(PUMPING[[#This Row],[MONTH]]&lt;10,"Q2",IF(PUMPING[[#This Row],[MONTH]]&lt;13,"Q3","Q4"))))</f>
        <v>Q3</v>
      </c>
      <c r="M1301" s="32" t="str">
        <f>IF(PUMPING[[#This Row],[PRODUCT]]="I/F","I/F",IF(LEFT(PUMPING[[#This Row],[BATCH]],2)="MR","MR",IF(LEFT(PUMPING[[#This Row],[BATCH]],2)="PR","PR",IF(LEFT(PUMPING[[#This Row],[BATCH]],2)="DT","DT","Others"))))</f>
        <v>MR</v>
      </c>
    </row>
    <row r="1302" spans="1:13" x14ac:dyDescent="0.25">
      <c r="A1302">
        <v>3</v>
      </c>
      <c r="B1302" s="1">
        <v>42309</v>
      </c>
      <c r="C1302" t="s">
        <v>6</v>
      </c>
      <c r="D1302" t="s">
        <v>789</v>
      </c>
      <c r="E1302">
        <v>351</v>
      </c>
      <c r="F1302">
        <v>154</v>
      </c>
      <c r="H1302" t="s">
        <v>155</v>
      </c>
      <c r="I1302" t="s">
        <v>146</v>
      </c>
      <c r="J1302" s="32">
        <f t="shared" si="36"/>
        <v>11</v>
      </c>
      <c r="K1302" s="32">
        <f>IF(PUMPING[[#This Row],[MONTH]]&gt;3,YEAR(PUMPING[[#This Row],[DATE]]),YEAR(PUMPING[[#This Row],[DATE]])-1)</f>
        <v>2015</v>
      </c>
      <c r="L1302" s="32" t="str">
        <f>IF(PUMPING[[#This Row],[MONTH]]&lt;4,"Q4",IF(PUMPING[[#This Row],[MONTH]]&lt;7,"Q1",IF(PUMPING[[#This Row],[MONTH]]&lt;10,"Q2",IF(PUMPING[[#This Row],[MONTH]]&lt;13,"Q3","Q4"))))</f>
        <v>Q3</v>
      </c>
      <c r="M1302" s="32" t="str">
        <f>IF(PUMPING[[#This Row],[PRODUCT]]="I/F","I/F",IF(LEFT(PUMPING[[#This Row],[BATCH]],2)="MR","MR",IF(LEFT(PUMPING[[#This Row],[BATCH]],2)="PR","PR",IF(LEFT(PUMPING[[#This Row],[BATCH]],2)="DT","DT","Others"))))</f>
        <v>MR</v>
      </c>
    </row>
    <row r="1303" spans="1:13" x14ac:dyDescent="0.25">
      <c r="A1303">
        <v>4</v>
      </c>
      <c r="B1303" s="1">
        <v>42309</v>
      </c>
      <c r="C1303" t="s">
        <v>6</v>
      </c>
      <c r="D1303" t="s">
        <v>790</v>
      </c>
      <c r="E1303">
        <v>508</v>
      </c>
      <c r="F1303">
        <v>5637</v>
      </c>
      <c r="H1303" t="s">
        <v>153</v>
      </c>
      <c r="I1303" t="s">
        <v>1530</v>
      </c>
      <c r="J1303" s="32">
        <f t="shared" si="36"/>
        <v>11</v>
      </c>
      <c r="K1303" s="32">
        <f>IF(PUMPING[[#This Row],[MONTH]]&gt;3,YEAR(PUMPING[[#This Row],[DATE]]),YEAR(PUMPING[[#This Row],[DATE]])-1)</f>
        <v>2015</v>
      </c>
      <c r="L1303" s="32" t="str">
        <f>IF(PUMPING[[#This Row],[MONTH]]&lt;4,"Q4",IF(PUMPING[[#This Row],[MONTH]]&lt;7,"Q1",IF(PUMPING[[#This Row],[MONTH]]&lt;10,"Q2",IF(PUMPING[[#This Row],[MONTH]]&lt;13,"Q3","Q4"))))</f>
        <v>Q3</v>
      </c>
      <c r="M1303" s="32" t="str">
        <f>IF(PUMPING[[#This Row],[PRODUCT]]="I/F","I/F",IF(LEFT(PUMPING[[#This Row],[BATCH]],2)="MR","MR",IF(LEFT(PUMPING[[#This Row],[BATCH]],2)="PR","PR",IF(LEFT(PUMPING[[#This Row],[BATCH]],2)="DT","DT","Others"))))</f>
        <v>MR</v>
      </c>
    </row>
    <row r="1304" spans="1:13" x14ac:dyDescent="0.25">
      <c r="A1304">
        <v>5</v>
      </c>
      <c r="B1304" s="1">
        <v>42309</v>
      </c>
      <c r="C1304" t="s">
        <v>6</v>
      </c>
      <c r="D1304" t="s">
        <v>791</v>
      </c>
      <c r="E1304">
        <v>513</v>
      </c>
      <c r="F1304">
        <v>924</v>
      </c>
      <c r="H1304" t="s">
        <v>153</v>
      </c>
      <c r="I1304" t="s">
        <v>1530</v>
      </c>
      <c r="J1304" s="32">
        <f t="shared" si="36"/>
        <v>11</v>
      </c>
      <c r="K1304" s="32">
        <f>IF(PUMPING[[#This Row],[MONTH]]&gt;3,YEAR(PUMPING[[#This Row],[DATE]]),YEAR(PUMPING[[#This Row],[DATE]])-1)</f>
        <v>2015</v>
      </c>
      <c r="L1304" s="32" t="str">
        <f>IF(PUMPING[[#This Row],[MONTH]]&lt;4,"Q4",IF(PUMPING[[#This Row],[MONTH]]&lt;7,"Q1",IF(PUMPING[[#This Row],[MONTH]]&lt;10,"Q2",IF(PUMPING[[#This Row],[MONTH]]&lt;13,"Q3","Q4"))))</f>
        <v>Q3</v>
      </c>
      <c r="M1304" s="32" t="str">
        <f>IF(PUMPING[[#This Row],[PRODUCT]]="I/F","I/F",IF(LEFT(PUMPING[[#This Row],[BATCH]],2)="MR","MR",IF(LEFT(PUMPING[[#This Row],[BATCH]],2)="PR","PR",IF(LEFT(PUMPING[[#This Row],[BATCH]],2)="DT","DT","Others"))))</f>
        <v>MR</v>
      </c>
    </row>
    <row r="1305" spans="1:13" x14ac:dyDescent="0.25">
      <c r="A1305">
        <v>1</v>
      </c>
      <c r="B1305" s="1">
        <v>42309</v>
      </c>
      <c r="C1305" t="s">
        <v>8</v>
      </c>
      <c r="D1305" t="s">
        <v>777</v>
      </c>
      <c r="E1305" t="s">
        <v>10</v>
      </c>
      <c r="F1305">
        <v>568</v>
      </c>
      <c r="H1305" t="s">
        <v>148</v>
      </c>
      <c r="I1305" t="s">
        <v>149</v>
      </c>
      <c r="J1305" s="32">
        <f t="shared" si="36"/>
        <v>11</v>
      </c>
      <c r="K1305" s="32">
        <f>IF(PUMPING[[#This Row],[MONTH]]&gt;3,YEAR(PUMPING[[#This Row],[DATE]]),YEAR(PUMPING[[#This Row],[DATE]])-1)</f>
        <v>2015</v>
      </c>
      <c r="L1305" s="32" t="str">
        <f>IF(PUMPING[[#This Row],[MONTH]]&lt;4,"Q4",IF(PUMPING[[#This Row],[MONTH]]&lt;7,"Q1",IF(PUMPING[[#This Row],[MONTH]]&lt;10,"Q2",IF(PUMPING[[#This Row],[MONTH]]&lt;13,"Q3","Q4"))))</f>
        <v>Q3</v>
      </c>
      <c r="M1305" s="32" t="str">
        <f>IF(PUMPING[[#This Row],[PRODUCT]]="I/F","I/F",IF(LEFT(PUMPING[[#This Row],[BATCH]],2)="MR","MR",IF(LEFT(PUMPING[[#This Row],[BATCH]],2)="PR","PR",IF(LEFT(PUMPING[[#This Row],[BATCH]],2)="DT","DT","Others"))))</f>
        <v>MR</v>
      </c>
    </row>
    <row r="1306" spans="1:13" x14ac:dyDescent="0.25">
      <c r="A1306">
        <v>2</v>
      </c>
      <c r="B1306" s="1">
        <v>42309</v>
      </c>
      <c r="C1306" t="s">
        <v>8</v>
      </c>
      <c r="D1306" t="s">
        <v>792</v>
      </c>
      <c r="E1306" t="s">
        <v>10</v>
      </c>
      <c r="F1306">
        <v>47</v>
      </c>
      <c r="H1306" t="s">
        <v>203</v>
      </c>
      <c r="I1306" t="s">
        <v>204</v>
      </c>
      <c r="J1306" s="32">
        <f t="shared" si="36"/>
        <v>11</v>
      </c>
      <c r="K1306" s="32">
        <f>IF(PUMPING[[#This Row],[MONTH]]&gt;3,YEAR(PUMPING[[#This Row],[DATE]]),YEAR(PUMPING[[#This Row],[DATE]])-1)</f>
        <v>2015</v>
      </c>
      <c r="L1306" s="32" t="str">
        <f>IF(PUMPING[[#This Row],[MONTH]]&lt;4,"Q4",IF(PUMPING[[#This Row],[MONTH]]&lt;7,"Q1",IF(PUMPING[[#This Row],[MONTH]]&lt;10,"Q2",IF(PUMPING[[#This Row],[MONTH]]&lt;13,"Q3","Q4"))))</f>
        <v>Q3</v>
      </c>
      <c r="M1306" s="32" t="str">
        <f>IF(PUMPING[[#This Row],[PRODUCT]]="I/F","I/F",IF(LEFT(PUMPING[[#This Row],[BATCH]],2)="MR","MR",IF(LEFT(PUMPING[[#This Row],[BATCH]],2)="PR","PR",IF(LEFT(PUMPING[[#This Row],[BATCH]],2)="DT","DT","Others"))))</f>
        <v>I/F</v>
      </c>
    </row>
    <row r="1307" spans="1:13" x14ac:dyDescent="0.25">
      <c r="A1307">
        <v>3</v>
      </c>
      <c r="B1307" s="1">
        <v>42309</v>
      </c>
      <c r="C1307" t="s">
        <v>8</v>
      </c>
      <c r="D1307" t="s">
        <v>793</v>
      </c>
      <c r="E1307" t="s">
        <v>10</v>
      </c>
      <c r="F1307">
        <v>64</v>
      </c>
      <c r="H1307" t="s">
        <v>203</v>
      </c>
      <c r="I1307" t="s">
        <v>204</v>
      </c>
      <c r="J1307" s="32">
        <f t="shared" si="36"/>
        <v>11</v>
      </c>
      <c r="K1307" s="32">
        <f>IF(PUMPING[[#This Row],[MONTH]]&gt;3,YEAR(PUMPING[[#This Row],[DATE]]),YEAR(PUMPING[[#This Row],[DATE]])-1)</f>
        <v>2015</v>
      </c>
      <c r="L1307" s="32" t="str">
        <f>IF(PUMPING[[#This Row],[MONTH]]&lt;4,"Q4",IF(PUMPING[[#This Row],[MONTH]]&lt;7,"Q1",IF(PUMPING[[#This Row],[MONTH]]&lt;10,"Q2",IF(PUMPING[[#This Row],[MONTH]]&lt;13,"Q3","Q4"))))</f>
        <v>Q3</v>
      </c>
      <c r="M1307" s="32" t="str">
        <f>IF(PUMPING[[#This Row],[PRODUCT]]="I/F","I/F",IF(LEFT(PUMPING[[#This Row],[BATCH]],2)="MR","MR",IF(LEFT(PUMPING[[#This Row],[BATCH]],2)="PR","PR",IF(LEFT(PUMPING[[#This Row],[BATCH]],2)="DT","DT","Others"))))</f>
        <v>I/F</v>
      </c>
    </row>
    <row r="1308" spans="1:13" x14ac:dyDescent="0.25">
      <c r="A1308">
        <v>4</v>
      </c>
      <c r="B1308" s="1">
        <v>42309</v>
      </c>
      <c r="C1308" t="s">
        <v>8</v>
      </c>
      <c r="D1308" t="s">
        <v>779</v>
      </c>
      <c r="E1308" t="s">
        <v>10</v>
      </c>
      <c r="F1308">
        <v>523</v>
      </c>
      <c r="H1308" t="s">
        <v>148</v>
      </c>
      <c r="I1308" t="s">
        <v>149</v>
      </c>
      <c r="J1308" s="32">
        <f t="shared" si="36"/>
        <v>11</v>
      </c>
      <c r="K1308" s="32">
        <f>IF(PUMPING[[#This Row],[MONTH]]&gt;3,YEAR(PUMPING[[#This Row],[DATE]]),YEAR(PUMPING[[#This Row],[DATE]])-1)</f>
        <v>2015</v>
      </c>
      <c r="L1308" s="32" t="str">
        <f>IF(PUMPING[[#This Row],[MONTH]]&lt;4,"Q4",IF(PUMPING[[#This Row],[MONTH]]&lt;7,"Q1",IF(PUMPING[[#This Row],[MONTH]]&lt;10,"Q2",IF(PUMPING[[#This Row],[MONTH]]&lt;13,"Q3","Q4"))))</f>
        <v>Q3</v>
      </c>
      <c r="M1308" s="32" t="str">
        <f>IF(PUMPING[[#This Row],[PRODUCT]]="I/F","I/F",IF(LEFT(PUMPING[[#This Row],[BATCH]],2)="MR","MR",IF(LEFT(PUMPING[[#This Row],[BATCH]],2)="PR","PR",IF(LEFT(PUMPING[[#This Row],[BATCH]],2)="DT","DT","Others"))))</f>
        <v>MR</v>
      </c>
    </row>
    <row r="1309" spans="1:13" x14ac:dyDescent="0.25">
      <c r="A1309">
        <v>1</v>
      </c>
      <c r="B1309" s="1">
        <v>42310</v>
      </c>
      <c r="C1309" t="s">
        <v>6</v>
      </c>
      <c r="D1309" t="s">
        <v>791</v>
      </c>
      <c r="E1309">
        <v>513</v>
      </c>
      <c r="F1309">
        <v>9474</v>
      </c>
      <c r="H1309" t="s">
        <v>153</v>
      </c>
      <c r="I1309" t="s">
        <v>1530</v>
      </c>
      <c r="J1309" s="32">
        <f t="shared" si="36"/>
        <v>11</v>
      </c>
      <c r="K1309" s="32">
        <f>IF(PUMPING[[#This Row],[MONTH]]&gt;3,YEAR(PUMPING[[#This Row],[DATE]]),YEAR(PUMPING[[#This Row],[DATE]])-1)</f>
        <v>2015</v>
      </c>
      <c r="L1309" s="32" t="str">
        <f>IF(PUMPING[[#This Row],[MONTH]]&lt;4,"Q4",IF(PUMPING[[#This Row],[MONTH]]&lt;7,"Q1",IF(PUMPING[[#This Row],[MONTH]]&lt;10,"Q2",IF(PUMPING[[#This Row],[MONTH]]&lt;13,"Q3","Q4"))))</f>
        <v>Q3</v>
      </c>
      <c r="M1309" s="32" t="str">
        <f>IF(PUMPING[[#This Row],[PRODUCT]]="I/F","I/F",IF(LEFT(PUMPING[[#This Row],[BATCH]],2)="MR","MR",IF(LEFT(PUMPING[[#This Row],[BATCH]],2)="PR","PR",IF(LEFT(PUMPING[[#This Row],[BATCH]],2)="DT","DT","Others"))))</f>
        <v>MR</v>
      </c>
    </row>
    <row r="1310" spans="1:13" x14ac:dyDescent="0.25">
      <c r="A1310">
        <v>1</v>
      </c>
      <c r="B1310" s="1">
        <v>42310</v>
      </c>
      <c r="C1310" t="s">
        <v>8</v>
      </c>
      <c r="D1310" t="s">
        <v>794</v>
      </c>
      <c r="E1310">
        <v>16</v>
      </c>
      <c r="F1310">
        <v>4194</v>
      </c>
      <c r="H1310" t="s">
        <v>164</v>
      </c>
      <c r="I1310" t="s">
        <v>146</v>
      </c>
      <c r="J1310" s="32">
        <f t="shared" si="36"/>
        <v>11</v>
      </c>
      <c r="K1310" s="32">
        <f>IF(PUMPING[[#This Row],[MONTH]]&gt;3,YEAR(PUMPING[[#This Row],[DATE]]),YEAR(PUMPING[[#This Row],[DATE]])-1)</f>
        <v>2015</v>
      </c>
      <c r="L1310" s="32" t="str">
        <f>IF(PUMPING[[#This Row],[MONTH]]&lt;4,"Q4",IF(PUMPING[[#This Row],[MONTH]]&lt;7,"Q1",IF(PUMPING[[#This Row],[MONTH]]&lt;10,"Q2",IF(PUMPING[[#This Row],[MONTH]]&lt;13,"Q3","Q4"))))</f>
        <v>Q3</v>
      </c>
      <c r="M1310" s="32" t="str">
        <f>IF(PUMPING[[#This Row],[PRODUCT]]="I/F","I/F",IF(LEFT(PUMPING[[#This Row],[BATCH]],2)="MR","MR",IF(LEFT(PUMPING[[#This Row],[BATCH]],2)="PR","PR",IF(LEFT(PUMPING[[#This Row],[BATCH]],2)="DT","DT","Others"))))</f>
        <v>DT</v>
      </c>
    </row>
    <row r="1311" spans="1:13" x14ac:dyDescent="0.25">
      <c r="A1311">
        <v>1</v>
      </c>
      <c r="B1311" s="1">
        <v>42311</v>
      </c>
      <c r="C1311" t="s">
        <v>6</v>
      </c>
      <c r="D1311" t="s">
        <v>791</v>
      </c>
      <c r="E1311">
        <v>513</v>
      </c>
      <c r="F1311">
        <v>5891</v>
      </c>
      <c r="H1311" t="s">
        <v>153</v>
      </c>
      <c r="I1311" t="s">
        <v>1530</v>
      </c>
      <c r="J1311" s="32">
        <f t="shared" si="36"/>
        <v>11</v>
      </c>
      <c r="K1311" s="32">
        <f>IF(PUMPING[[#This Row],[MONTH]]&gt;3,YEAR(PUMPING[[#This Row],[DATE]]),YEAR(PUMPING[[#This Row],[DATE]])-1)</f>
        <v>2015</v>
      </c>
      <c r="L1311" s="32" t="str">
        <f>IF(PUMPING[[#This Row],[MONTH]]&lt;4,"Q4",IF(PUMPING[[#This Row],[MONTH]]&lt;7,"Q1",IF(PUMPING[[#This Row],[MONTH]]&lt;10,"Q2",IF(PUMPING[[#This Row],[MONTH]]&lt;13,"Q3","Q4"))))</f>
        <v>Q3</v>
      </c>
      <c r="M1311" s="32" t="str">
        <f>IF(PUMPING[[#This Row],[PRODUCT]]="I/F","I/F",IF(LEFT(PUMPING[[#This Row],[BATCH]],2)="MR","MR",IF(LEFT(PUMPING[[#This Row],[BATCH]],2)="PR","PR",IF(LEFT(PUMPING[[#This Row],[BATCH]],2)="DT","DT","Others"))))</f>
        <v>MR</v>
      </c>
    </row>
    <row r="1312" spans="1:13" x14ac:dyDescent="0.25">
      <c r="A1312">
        <v>2</v>
      </c>
      <c r="B1312" s="1">
        <v>42311</v>
      </c>
      <c r="C1312" t="s">
        <v>6</v>
      </c>
      <c r="D1312" t="s">
        <v>795</v>
      </c>
      <c r="E1312">
        <v>507</v>
      </c>
      <c r="F1312">
        <v>5020</v>
      </c>
      <c r="H1312" t="s">
        <v>153</v>
      </c>
      <c r="I1312" t="s">
        <v>1530</v>
      </c>
      <c r="J1312" s="32">
        <f t="shared" si="36"/>
        <v>11</v>
      </c>
      <c r="K1312" s="32">
        <f>IF(PUMPING[[#This Row],[MONTH]]&gt;3,YEAR(PUMPING[[#This Row],[DATE]]),YEAR(PUMPING[[#This Row],[DATE]])-1)</f>
        <v>2015</v>
      </c>
      <c r="L1312" s="32" t="str">
        <f>IF(PUMPING[[#This Row],[MONTH]]&lt;4,"Q4",IF(PUMPING[[#This Row],[MONTH]]&lt;7,"Q1",IF(PUMPING[[#This Row],[MONTH]]&lt;10,"Q2",IF(PUMPING[[#This Row],[MONTH]]&lt;13,"Q3","Q4"))))</f>
        <v>Q3</v>
      </c>
      <c r="M1312" s="32" t="str">
        <f>IF(PUMPING[[#This Row],[PRODUCT]]="I/F","I/F",IF(LEFT(PUMPING[[#This Row],[BATCH]],2)="MR","MR",IF(LEFT(PUMPING[[#This Row],[BATCH]],2)="PR","PR",IF(LEFT(PUMPING[[#This Row],[BATCH]],2)="DT","DT","Others"))))</f>
        <v>MR</v>
      </c>
    </row>
    <row r="1313" spans="1:13" x14ac:dyDescent="0.25">
      <c r="A1313">
        <v>1</v>
      </c>
      <c r="B1313" s="1">
        <v>42311</v>
      </c>
      <c r="C1313" t="s">
        <v>20</v>
      </c>
      <c r="D1313" t="s">
        <v>796</v>
      </c>
      <c r="E1313">
        <v>32</v>
      </c>
      <c r="F1313">
        <v>450</v>
      </c>
      <c r="H1313" t="s">
        <v>733</v>
      </c>
      <c r="I1313" t="s">
        <v>143</v>
      </c>
      <c r="J1313" s="32">
        <f t="shared" si="36"/>
        <v>11</v>
      </c>
      <c r="K1313" s="32">
        <f>IF(PUMPING[[#This Row],[MONTH]]&gt;3,YEAR(PUMPING[[#This Row],[DATE]]),YEAR(PUMPING[[#This Row],[DATE]])-1)</f>
        <v>2015</v>
      </c>
      <c r="L1313" s="32" t="str">
        <f>IF(PUMPING[[#This Row],[MONTH]]&lt;4,"Q4",IF(PUMPING[[#This Row],[MONTH]]&lt;7,"Q1",IF(PUMPING[[#This Row],[MONTH]]&lt;10,"Q2",IF(PUMPING[[#This Row],[MONTH]]&lt;13,"Q3","Q4"))))</f>
        <v>Q3</v>
      </c>
      <c r="M1313" s="32" t="str">
        <f>IF(PUMPING[[#This Row],[PRODUCT]]="I/F","I/F",IF(LEFT(PUMPING[[#This Row],[BATCH]],2)="MR","MR",IF(LEFT(PUMPING[[#This Row],[BATCH]],2)="PR","PR",IF(LEFT(PUMPING[[#This Row],[BATCH]],2)="DT","DT","Others"))))</f>
        <v>PR</v>
      </c>
    </row>
    <row r="1314" spans="1:13" x14ac:dyDescent="0.25">
      <c r="A1314">
        <v>2</v>
      </c>
      <c r="B1314" s="1">
        <v>42311</v>
      </c>
      <c r="C1314" t="s">
        <v>20</v>
      </c>
      <c r="D1314" t="s">
        <v>797</v>
      </c>
      <c r="E1314">
        <v>32</v>
      </c>
      <c r="F1314">
        <v>3231</v>
      </c>
      <c r="H1314" t="s">
        <v>733</v>
      </c>
      <c r="I1314" t="s">
        <v>143</v>
      </c>
      <c r="J1314" s="32">
        <f t="shared" si="36"/>
        <v>11</v>
      </c>
      <c r="K1314" s="32">
        <f>IF(PUMPING[[#This Row],[MONTH]]&gt;3,YEAR(PUMPING[[#This Row],[DATE]]),YEAR(PUMPING[[#This Row],[DATE]])-1)</f>
        <v>2015</v>
      </c>
      <c r="L1314" s="32" t="str">
        <f>IF(PUMPING[[#This Row],[MONTH]]&lt;4,"Q4",IF(PUMPING[[#This Row],[MONTH]]&lt;7,"Q1",IF(PUMPING[[#This Row],[MONTH]]&lt;10,"Q2",IF(PUMPING[[#This Row],[MONTH]]&lt;13,"Q3","Q4"))))</f>
        <v>Q3</v>
      </c>
      <c r="M1314" s="32" t="str">
        <f>IF(PUMPING[[#This Row],[PRODUCT]]="I/F","I/F",IF(LEFT(PUMPING[[#This Row],[BATCH]],2)="MR","MR",IF(LEFT(PUMPING[[#This Row],[BATCH]],2)="PR","PR",IF(LEFT(PUMPING[[#This Row],[BATCH]],2)="DT","DT","Others"))))</f>
        <v>PR</v>
      </c>
    </row>
    <row r="1315" spans="1:13" x14ac:dyDescent="0.25">
      <c r="A1315">
        <v>1</v>
      </c>
      <c r="B1315" s="1">
        <v>42311</v>
      </c>
      <c r="C1315" t="s">
        <v>8</v>
      </c>
      <c r="D1315" t="s">
        <v>798</v>
      </c>
      <c r="E1315" t="s">
        <v>10</v>
      </c>
      <c r="F1315">
        <v>109</v>
      </c>
      <c r="H1315" t="s">
        <v>142</v>
      </c>
      <c r="I1315" t="s">
        <v>143</v>
      </c>
      <c r="J1315" s="32">
        <f t="shared" si="36"/>
        <v>11</v>
      </c>
      <c r="K1315" s="32">
        <f>IF(PUMPING[[#This Row],[MONTH]]&gt;3,YEAR(PUMPING[[#This Row],[DATE]]),YEAR(PUMPING[[#This Row],[DATE]])-1)</f>
        <v>2015</v>
      </c>
      <c r="L1315" s="32" t="str">
        <f>IF(PUMPING[[#This Row],[MONTH]]&lt;4,"Q4",IF(PUMPING[[#This Row],[MONTH]]&lt;7,"Q1",IF(PUMPING[[#This Row],[MONTH]]&lt;10,"Q2",IF(PUMPING[[#This Row],[MONTH]]&lt;13,"Q3","Q4"))))</f>
        <v>Q3</v>
      </c>
      <c r="M1315" s="32" t="str">
        <f>IF(PUMPING[[#This Row],[PRODUCT]]="I/F","I/F",IF(LEFT(PUMPING[[#This Row],[BATCH]],2)="MR","MR",IF(LEFT(PUMPING[[#This Row],[BATCH]],2)="PR","PR",IF(LEFT(PUMPING[[#This Row],[BATCH]],2)="DT","DT","Others"))))</f>
        <v>MR</v>
      </c>
    </row>
    <row r="1316" spans="1:13" x14ac:dyDescent="0.25">
      <c r="A1316">
        <v>2</v>
      </c>
      <c r="B1316" s="1">
        <v>42311</v>
      </c>
      <c r="C1316" t="s">
        <v>8</v>
      </c>
      <c r="D1316" t="s">
        <v>788</v>
      </c>
      <c r="E1316" t="s">
        <v>10</v>
      </c>
      <c r="F1316">
        <v>474</v>
      </c>
      <c r="H1316" t="s">
        <v>145</v>
      </c>
      <c r="I1316" t="s">
        <v>146</v>
      </c>
      <c r="J1316" s="32">
        <f t="shared" si="36"/>
        <v>11</v>
      </c>
      <c r="K1316" s="32">
        <f>IF(PUMPING[[#This Row],[MONTH]]&gt;3,YEAR(PUMPING[[#This Row],[DATE]]),YEAR(PUMPING[[#This Row],[DATE]])-1)</f>
        <v>2015</v>
      </c>
      <c r="L1316" s="32" t="str">
        <f>IF(PUMPING[[#This Row],[MONTH]]&lt;4,"Q4",IF(PUMPING[[#This Row],[MONTH]]&lt;7,"Q1",IF(PUMPING[[#This Row],[MONTH]]&lt;10,"Q2",IF(PUMPING[[#This Row],[MONTH]]&lt;13,"Q3","Q4"))))</f>
        <v>Q3</v>
      </c>
      <c r="M1316" s="32" t="str">
        <f>IF(PUMPING[[#This Row],[PRODUCT]]="I/F","I/F",IF(LEFT(PUMPING[[#This Row],[BATCH]],2)="MR","MR",IF(LEFT(PUMPING[[#This Row],[BATCH]],2)="PR","PR",IF(LEFT(PUMPING[[#This Row],[BATCH]],2)="DT","DT","Others"))))</f>
        <v>MR</v>
      </c>
    </row>
    <row r="1317" spans="1:13" x14ac:dyDescent="0.25">
      <c r="A1317">
        <v>3</v>
      </c>
      <c r="B1317" s="1">
        <v>42311</v>
      </c>
      <c r="C1317" t="s">
        <v>8</v>
      </c>
      <c r="D1317" t="s">
        <v>789</v>
      </c>
      <c r="E1317" t="s">
        <v>10</v>
      </c>
      <c r="F1317">
        <v>85</v>
      </c>
      <c r="H1317" t="s">
        <v>155</v>
      </c>
      <c r="I1317" t="s">
        <v>146</v>
      </c>
      <c r="J1317" s="32">
        <f t="shared" si="36"/>
        <v>11</v>
      </c>
      <c r="K1317" s="32">
        <f>IF(PUMPING[[#This Row],[MONTH]]&gt;3,YEAR(PUMPING[[#This Row],[DATE]]),YEAR(PUMPING[[#This Row],[DATE]])-1)</f>
        <v>2015</v>
      </c>
      <c r="L1317" s="32" t="str">
        <f>IF(PUMPING[[#This Row],[MONTH]]&lt;4,"Q4",IF(PUMPING[[#This Row],[MONTH]]&lt;7,"Q1",IF(PUMPING[[#This Row],[MONTH]]&lt;10,"Q2",IF(PUMPING[[#This Row],[MONTH]]&lt;13,"Q3","Q4"))))</f>
        <v>Q3</v>
      </c>
      <c r="M1317" s="32" t="str">
        <f>IF(PUMPING[[#This Row],[PRODUCT]]="I/F","I/F",IF(LEFT(PUMPING[[#This Row],[BATCH]],2)="MR","MR",IF(LEFT(PUMPING[[#This Row],[BATCH]],2)="PR","PR",IF(LEFT(PUMPING[[#This Row],[BATCH]],2)="DT","DT","Others"))))</f>
        <v>MR</v>
      </c>
    </row>
    <row r="1318" spans="1:13" x14ac:dyDescent="0.25">
      <c r="A1318">
        <v>4</v>
      </c>
      <c r="B1318" s="1">
        <v>42311</v>
      </c>
      <c r="C1318" t="s">
        <v>8</v>
      </c>
      <c r="D1318" t="s">
        <v>790</v>
      </c>
      <c r="E1318" t="s">
        <v>10</v>
      </c>
      <c r="F1318">
        <v>2817</v>
      </c>
      <c r="H1318" t="s">
        <v>153</v>
      </c>
      <c r="I1318" t="s">
        <v>1530</v>
      </c>
      <c r="J1318" s="32">
        <f t="shared" si="36"/>
        <v>11</v>
      </c>
      <c r="K1318" s="32">
        <f>IF(PUMPING[[#This Row],[MONTH]]&gt;3,YEAR(PUMPING[[#This Row],[DATE]]),YEAR(PUMPING[[#This Row],[DATE]])-1)</f>
        <v>2015</v>
      </c>
      <c r="L1318" s="32" t="str">
        <f>IF(PUMPING[[#This Row],[MONTH]]&lt;4,"Q4",IF(PUMPING[[#This Row],[MONTH]]&lt;7,"Q1",IF(PUMPING[[#This Row],[MONTH]]&lt;10,"Q2",IF(PUMPING[[#This Row],[MONTH]]&lt;13,"Q3","Q4"))))</f>
        <v>Q3</v>
      </c>
      <c r="M1318" s="32" t="str">
        <f>IF(PUMPING[[#This Row],[PRODUCT]]="I/F","I/F",IF(LEFT(PUMPING[[#This Row],[BATCH]],2)="MR","MR",IF(LEFT(PUMPING[[#This Row],[BATCH]],2)="PR","PR",IF(LEFT(PUMPING[[#This Row],[BATCH]],2)="DT","DT","Others"))))</f>
        <v>MR</v>
      </c>
    </row>
    <row r="1319" spans="1:13" x14ac:dyDescent="0.25">
      <c r="A1319">
        <v>5</v>
      </c>
      <c r="B1319" s="1">
        <v>42311</v>
      </c>
      <c r="C1319" t="s">
        <v>8</v>
      </c>
      <c r="D1319" t="s">
        <v>791</v>
      </c>
      <c r="E1319" t="s">
        <v>10</v>
      </c>
      <c r="F1319">
        <v>1569</v>
      </c>
      <c r="H1319" t="s">
        <v>153</v>
      </c>
      <c r="I1319" t="s">
        <v>1530</v>
      </c>
      <c r="J1319" s="32">
        <f t="shared" si="36"/>
        <v>11</v>
      </c>
      <c r="K1319" s="32">
        <f>IF(PUMPING[[#This Row],[MONTH]]&gt;3,YEAR(PUMPING[[#This Row],[DATE]]),YEAR(PUMPING[[#This Row],[DATE]])-1)</f>
        <v>2015</v>
      </c>
      <c r="L1319" s="32" t="str">
        <f>IF(PUMPING[[#This Row],[MONTH]]&lt;4,"Q4",IF(PUMPING[[#This Row],[MONTH]]&lt;7,"Q1",IF(PUMPING[[#This Row],[MONTH]]&lt;10,"Q2",IF(PUMPING[[#This Row],[MONTH]]&lt;13,"Q3","Q4"))))</f>
        <v>Q3</v>
      </c>
      <c r="M1319" s="32" t="str">
        <f>IF(PUMPING[[#This Row],[PRODUCT]]="I/F","I/F",IF(LEFT(PUMPING[[#This Row],[BATCH]],2)="MR","MR",IF(LEFT(PUMPING[[#This Row],[BATCH]],2)="PR","PR",IF(LEFT(PUMPING[[#This Row],[BATCH]],2)="DT","DT","Others"))))</f>
        <v>MR</v>
      </c>
    </row>
    <row r="1320" spans="1:13" x14ac:dyDescent="0.25">
      <c r="A1320">
        <v>1</v>
      </c>
      <c r="B1320" s="1">
        <v>42312</v>
      </c>
      <c r="C1320" t="s">
        <v>6</v>
      </c>
      <c r="D1320" t="s">
        <v>795</v>
      </c>
      <c r="E1320">
        <v>507</v>
      </c>
      <c r="F1320">
        <v>1151</v>
      </c>
      <c r="H1320" t="s">
        <v>153</v>
      </c>
      <c r="I1320" t="s">
        <v>1530</v>
      </c>
      <c r="J1320" s="32">
        <f t="shared" si="36"/>
        <v>11</v>
      </c>
      <c r="K1320" s="32">
        <f>IF(PUMPING[[#This Row],[MONTH]]&gt;3,YEAR(PUMPING[[#This Row],[DATE]]),YEAR(PUMPING[[#This Row],[DATE]])-1)</f>
        <v>2015</v>
      </c>
      <c r="L1320" s="32" t="str">
        <f>IF(PUMPING[[#This Row],[MONTH]]&lt;4,"Q4",IF(PUMPING[[#This Row],[MONTH]]&lt;7,"Q1",IF(PUMPING[[#This Row],[MONTH]]&lt;10,"Q2",IF(PUMPING[[#This Row],[MONTH]]&lt;13,"Q3","Q4"))))</f>
        <v>Q3</v>
      </c>
      <c r="M1320" s="32" t="str">
        <f>IF(PUMPING[[#This Row],[PRODUCT]]="I/F","I/F",IF(LEFT(PUMPING[[#This Row],[BATCH]],2)="MR","MR",IF(LEFT(PUMPING[[#This Row],[BATCH]],2)="PR","PR",IF(LEFT(PUMPING[[#This Row],[BATCH]],2)="DT","DT","Others"))))</f>
        <v>MR</v>
      </c>
    </row>
    <row r="1321" spans="1:13" x14ac:dyDescent="0.25">
      <c r="A1321">
        <v>2</v>
      </c>
      <c r="B1321" s="1">
        <v>42312</v>
      </c>
      <c r="C1321" t="s">
        <v>6</v>
      </c>
      <c r="D1321" t="s">
        <v>799</v>
      </c>
      <c r="E1321">
        <v>508</v>
      </c>
      <c r="F1321">
        <v>1888</v>
      </c>
      <c r="H1321" t="s">
        <v>153</v>
      </c>
      <c r="I1321" t="s">
        <v>1530</v>
      </c>
      <c r="J1321" s="32">
        <f t="shared" si="36"/>
        <v>11</v>
      </c>
      <c r="K1321" s="32">
        <f>IF(PUMPING[[#This Row],[MONTH]]&gt;3,YEAR(PUMPING[[#This Row],[DATE]]),YEAR(PUMPING[[#This Row],[DATE]])-1)</f>
        <v>2015</v>
      </c>
      <c r="L1321" s="32" t="str">
        <f>IF(PUMPING[[#This Row],[MONTH]]&lt;4,"Q4",IF(PUMPING[[#This Row],[MONTH]]&lt;7,"Q1",IF(PUMPING[[#This Row],[MONTH]]&lt;10,"Q2",IF(PUMPING[[#This Row],[MONTH]]&lt;13,"Q3","Q4"))))</f>
        <v>Q3</v>
      </c>
      <c r="M1321" s="32" t="str">
        <f>IF(PUMPING[[#This Row],[PRODUCT]]="I/F","I/F",IF(LEFT(PUMPING[[#This Row],[BATCH]],2)="MR","MR",IF(LEFT(PUMPING[[#This Row],[BATCH]],2)="PR","PR",IF(LEFT(PUMPING[[#This Row],[BATCH]],2)="DT","DT","Others"))))</f>
        <v>MR</v>
      </c>
    </row>
    <row r="1322" spans="1:13" x14ac:dyDescent="0.25">
      <c r="A1322">
        <v>3</v>
      </c>
      <c r="B1322" s="1">
        <v>42312</v>
      </c>
      <c r="C1322" t="s">
        <v>6</v>
      </c>
      <c r="D1322" t="s">
        <v>800</v>
      </c>
      <c r="E1322">
        <v>302</v>
      </c>
      <c r="F1322">
        <v>302</v>
      </c>
      <c r="H1322" t="s">
        <v>155</v>
      </c>
      <c r="I1322" t="s">
        <v>146</v>
      </c>
      <c r="J1322" s="32">
        <f t="shared" si="36"/>
        <v>11</v>
      </c>
      <c r="K1322" s="32">
        <f>IF(PUMPING[[#This Row],[MONTH]]&gt;3,YEAR(PUMPING[[#This Row],[DATE]]),YEAR(PUMPING[[#This Row],[DATE]])-1)</f>
        <v>2015</v>
      </c>
      <c r="L1322" s="32" t="str">
        <f>IF(PUMPING[[#This Row],[MONTH]]&lt;4,"Q4",IF(PUMPING[[#This Row],[MONTH]]&lt;7,"Q1",IF(PUMPING[[#This Row],[MONTH]]&lt;10,"Q2",IF(PUMPING[[#This Row],[MONTH]]&lt;13,"Q3","Q4"))))</f>
        <v>Q3</v>
      </c>
      <c r="M1322" s="32" t="str">
        <f>IF(PUMPING[[#This Row],[PRODUCT]]="I/F","I/F",IF(LEFT(PUMPING[[#This Row],[BATCH]],2)="MR","MR",IF(LEFT(PUMPING[[#This Row],[BATCH]],2)="PR","PR",IF(LEFT(PUMPING[[#This Row],[BATCH]],2)="DT","DT","Others"))))</f>
        <v>MR</v>
      </c>
    </row>
    <row r="1323" spans="1:13" x14ac:dyDescent="0.25">
      <c r="A1323">
        <v>4</v>
      </c>
      <c r="B1323" s="1">
        <v>42312</v>
      </c>
      <c r="C1323" t="s">
        <v>6</v>
      </c>
      <c r="D1323" t="s">
        <v>801</v>
      </c>
      <c r="E1323">
        <v>401</v>
      </c>
      <c r="F1323">
        <v>173</v>
      </c>
      <c r="H1323" t="s">
        <v>156</v>
      </c>
      <c r="I1323" t="s">
        <v>146</v>
      </c>
      <c r="J1323" s="32">
        <f t="shared" si="36"/>
        <v>11</v>
      </c>
      <c r="K1323" s="32">
        <f>IF(PUMPING[[#This Row],[MONTH]]&gt;3,YEAR(PUMPING[[#This Row],[DATE]]),YEAR(PUMPING[[#This Row],[DATE]])-1)</f>
        <v>2015</v>
      </c>
      <c r="L1323" s="32" t="str">
        <f>IF(PUMPING[[#This Row],[MONTH]]&lt;4,"Q4",IF(PUMPING[[#This Row],[MONTH]]&lt;7,"Q1",IF(PUMPING[[#This Row],[MONTH]]&lt;10,"Q2",IF(PUMPING[[#This Row],[MONTH]]&lt;13,"Q3","Q4"))))</f>
        <v>Q3</v>
      </c>
      <c r="M1323" s="32" t="str">
        <f>IF(PUMPING[[#This Row],[PRODUCT]]="I/F","I/F",IF(LEFT(PUMPING[[#This Row],[BATCH]],2)="MR","MR",IF(LEFT(PUMPING[[#This Row],[BATCH]],2)="PR","PR",IF(LEFT(PUMPING[[#This Row],[BATCH]],2)="DT","DT","Others"))))</f>
        <v>MR</v>
      </c>
    </row>
    <row r="1324" spans="1:13" x14ac:dyDescent="0.25">
      <c r="A1324">
        <v>5</v>
      </c>
      <c r="B1324" s="1">
        <v>42312</v>
      </c>
      <c r="C1324" t="s">
        <v>6</v>
      </c>
      <c r="D1324" t="s">
        <v>802</v>
      </c>
      <c r="E1324">
        <v>103</v>
      </c>
      <c r="F1324">
        <v>5990</v>
      </c>
      <c r="H1324" t="s">
        <v>148</v>
      </c>
      <c r="I1324" t="s">
        <v>149</v>
      </c>
      <c r="J1324" s="32">
        <f t="shared" ref="J1324:J1387" si="37">MONTH(B1324)</f>
        <v>11</v>
      </c>
      <c r="K1324" s="32">
        <f>IF(PUMPING[[#This Row],[MONTH]]&gt;3,YEAR(PUMPING[[#This Row],[DATE]]),YEAR(PUMPING[[#This Row],[DATE]])-1)</f>
        <v>2015</v>
      </c>
      <c r="L1324" s="32" t="str">
        <f>IF(PUMPING[[#This Row],[MONTH]]&lt;4,"Q4",IF(PUMPING[[#This Row],[MONTH]]&lt;7,"Q1",IF(PUMPING[[#This Row],[MONTH]]&lt;10,"Q2",IF(PUMPING[[#This Row],[MONTH]]&lt;13,"Q3","Q4"))))</f>
        <v>Q3</v>
      </c>
      <c r="M1324" s="32" t="str">
        <f>IF(PUMPING[[#This Row],[PRODUCT]]="I/F","I/F",IF(LEFT(PUMPING[[#This Row],[BATCH]],2)="MR","MR",IF(LEFT(PUMPING[[#This Row],[BATCH]],2)="PR","PR",IF(LEFT(PUMPING[[#This Row],[BATCH]],2)="DT","DT","Others"))))</f>
        <v>MR</v>
      </c>
    </row>
    <row r="1325" spans="1:13" x14ac:dyDescent="0.25">
      <c r="A1325">
        <v>1</v>
      </c>
      <c r="B1325" s="1">
        <v>42312</v>
      </c>
      <c r="C1325" t="s">
        <v>20</v>
      </c>
      <c r="D1325" t="s">
        <v>803</v>
      </c>
      <c r="E1325">
        <v>54</v>
      </c>
      <c r="F1325">
        <v>297</v>
      </c>
      <c r="H1325" t="s">
        <v>155</v>
      </c>
      <c r="I1325" t="s">
        <v>146</v>
      </c>
      <c r="J1325" s="32">
        <f t="shared" si="37"/>
        <v>11</v>
      </c>
      <c r="K1325" s="32">
        <f>IF(PUMPING[[#This Row],[MONTH]]&gt;3,YEAR(PUMPING[[#This Row],[DATE]]),YEAR(PUMPING[[#This Row],[DATE]])-1)</f>
        <v>2015</v>
      </c>
      <c r="L1325" s="32" t="str">
        <f>IF(PUMPING[[#This Row],[MONTH]]&lt;4,"Q4",IF(PUMPING[[#This Row],[MONTH]]&lt;7,"Q1",IF(PUMPING[[#This Row],[MONTH]]&lt;10,"Q2",IF(PUMPING[[#This Row],[MONTH]]&lt;13,"Q3","Q4"))))</f>
        <v>Q3</v>
      </c>
      <c r="M1325" s="32" t="str">
        <f>IF(PUMPING[[#This Row],[PRODUCT]]="I/F","I/F",IF(LEFT(PUMPING[[#This Row],[BATCH]],2)="MR","MR",IF(LEFT(PUMPING[[#This Row],[BATCH]],2)="PR","PR",IF(LEFT(PUMPING[[#This Row],[BATCH]],2)="DT","DT","Others"))))</f>
        <v>PR</v>
      </c>
    </row>
    <row r="1326" spans="1:13" x14ac:dyDescent="0.25">
      <c r="A1326">
        <v>2</v>
      </c>
      <c r="B1326" s="1">
        <v>42312</v>
      </c>
      <c r="C1326" t="s">
        <v>20</v>
      </c>
      <c r="D1326" t="s">
        <v>804</v>
      </c>
      <c r="E1326">
        <v>64</v>
      </c>
      <c r="F1326">
        <v>450</v>
      </c>
      <c r="H1326" t="s">
        <v>153</v>
      </c>
      <c r="I1326" t="s">
        <v>1530</v>
      </c>
      <c r="J1326" s="32">
        <f t="shared" si="37"/>
        <v>11</v>
      </c>
      <c r="K1326" s="32">
        <f>IF(PUMPING[[#This Row],[MONTH]]&gt;3,YEAR(PUMPING[[#This Row],[DATE]]),YEAR(PUMPING[[#This Row],[DATE]])-1)</f>
        <v>2015</v>
      </c>
      <c r="L1326" s="32" t="str">
        <f>IF(PUMPING[[#This Row],[MONTH]]&lt;4,"Q4",IF(PUMPING[[#This Row],[MONTH]]&lt;7,"Q1",IF(PUMPING[[#This Row],[MONTH]]&lt;10,"Q2",IF(PUMPING[[#This Row],[MONTH]]&lt;13,"Q3","Q4"))))</f>
        <v>Q3</v>
      </c>
      <c r="M1326" s="32" t="str">
        <f>IF(PUMPING[[#This Row],[PRODUCT]]="I/F","I/F",IF(LEFT(PUMPING[[#This Row],[BATCH]],2)="MR","MR",IF(LEFT(PUMPING[[#This Row],[BATCH]],2)="PR","PR",IF(LEFT(PUMPING[[#This Row],[BATCH]],2)="DT","DT","Others"))))</f>
        <v>PR</v>
      </c>
    </row>
    <row r="1327" spans="1:13" x14ac:dyDescent="0.25">
      <c r="A1327">
        <v>3</v>
      </c>
      <c r="B1327" s="1">
        <v>42312</v>
      </c>
      <c r="C1327" t="s">
        <v>20</v>
      </c>
      <c r="D1327" t="s">
        <v>805</v>
      </c>
      <c r="E1327">
        <v>64</v>
      </c>
      <c r="F1327">
        <v>7678</v>
      </c>
      <c r="H1327" t="s">
        <v>153</v>
      </c>
      <c r="I1327" t="s">
        <v>1530</v>
      </c>
      <c r="J1327" s="32">
        <f t="shared" si="37"/>
        <v>11</v>
      </c>
      <c r="K1327" s="32">
        <f>IF(PUMPING[[#This Row],[MONTH]]&gt;3,YEAR(PUMPING[[#This Row],[DATE]]),YEAR(PUMPING[[#This Row],[DATE]])-1)</f>
        <v>2015</v>
      </c>
      <c r="L1327" s="32" t="str">
        <f>IF(PUMPING[[#This Row],[MONTH]]&lt;4,"Q4",IF(PUMPING[[#This Row],[MONTH]]&lt;7,"Q1",IF(PUMPING[[#This Row],[MONTH]]&lt;10,"Q2",IF(PUMPING[[#This Row],[MONTH]]&lt;13,"Q3","Q4"))))</f>
        <v>Q3</v>
      </c>
      <c r="M1327" s="32" t="str">
        <f>IF(PUMPING[[#This Row],[PRODUCT]]="I/F","I/F",IF(LEFT(PUMPING[[#This Row],[BATCH]],2)="MR","MR",IF(LEFT(PUMPING[[#This Row],[BATCH]],2)="PR","PR",IF(LEFT(PUMPING[[#This Row],[BATCH]],2)="DT","DT","Others"))))</f>
        <v>PR</v>
      </c>
    </row>
    <row r="1328" spans="1:13" x14ac:dyDescent="0.25">
      <c r="A1328">
        <v>1</v>
      </c>
      <c r="B1328" s="1">
        <v>42312</v>
      </c>
      <c r="C1328" t="s">
        <v>8</v>
      </c>
      <c r="D1328" t="s">
        <v>791</v>
      </c>
      <c r="E1328" t="s">
        <v>10</v>
      </c>
      <c r="F1328">
        <v>5235</v>
      </c>
      <c r="H1328" t="s">
        <v>153</v>
      </c>
      <c r="I1328" t="s">
        <v>1530</v>
      </c>
      <c r="J1328" s="32">
        <f t="shared" si="37"/>
        <v>11</v>
      </c>
      <c r="K1328" s="32">
        <f>IF(PUMPING[[#This Row],[MONTH]]&gt;3,YEAR(PUMPING[[#This Row],[DATE]]),YEAR(PUMPING[[#This Row],[DATE]])-1)</f>
        <v>2015</v>
      </c>
      <c r="L1328" s="32" t="str">
        <f>IF(PUMPING[[#This Row],[MONTH]]&lt;4,"Q4",IF(PUMPING[[#This Row],[MONTH]]&lt;7,"Q1",IF(PUMPING[[#This Row],[MONTH]]&lt;10,"Q2",IF(PUMPING[[#This Row],[MONTH]]&lt;13,"Q3","Q4"))))</f>
        <v>Q3</v>
      </c>
      <c r="M1328" s="32" t="str">
        <f>IF(PUMPING[[#This Row],[PRODUCT]]="I/F","I/F",IF(LEFT(PUMPING[[#This Row],[BATCH]],2)="MR","MR",IF(LEFT(PUMPING[[#This Row],[BATCH]],2)="PR","PR",IF(LEFT(PUMPING[[#This Row],[BATCH]],2)="DT","DT","Others"))))</f>
        <v>MR</v>
      </c>
    </row>
    <row r="1329" spans="1:13" x14ac:dyDescent="0.25">
      <c r="A1329">
        <v>1</v>
      </c>
      <c r="B1329" s="1">
        <v>42312</v>
      </c>
      <c r="C1329" t="s">
        <v>63</v>
      </c>
      <c r="D1329" t="s">
        <v>805</v>
      </c>
      <c r="E1329" t="s">
        <v>186</v>
      </c>
      <c r="F1329">
        <v>770</v>
      </c>
      <c r="H1329" t="s">
        <v>153</v>
      </c>
      <c r="I1329" t="s">
        <v>1530</v>
      </c>
      <c r="J1329" s="32">
        <f t="shared" si="37"/>
        <v>11</v>
      </c>
      <c r="K1329" s="32">
        <f>IF(PUMPING[[#This Row],[MONTH]]&gt;3,YEAR(PUMPING[[#This Row],[DATE]]),YEAR(PUMPING[[#This Row],[DATE]])-1)</f>
        <v>2015</v>
      </c>
      <c r="L1329" s="32" t="str">
        <f>IF(PUMPING[[#This Row],[MONTH]]&lt;4,"Q4",IF(PUMPING[[#This Row],[MONTH]]&lt;7,"Q1",IF(PUMPING[[#This Row],[MONTH]]&lt;10,"Q2",IF(PUMPING[[#This Row],[MONTH]]&lt;13,"Q3","Q4"))))</f>
        <v>Q3</v>
      </c>
      <c r="M1329" s="32" t="str">
        <f>IF(PUMPING[[#This Row],[PRODUCT]]="I/F","I/F",IF(LEFT(PUMPING[[#This Row],[BATCH]],2)="MR","MR",IF(LEFT(PUMPING[[#This Row],[BATCH]],2)="PR","PR",IF(LEFT(PUMPING[[#This Row],[BATCH]],2)="DT","DT","Others"))))</f>
        <v>PR</v>
      </c>
    </row>
    <row r="1330" spans="1:13" x14ac:dyDescent="0.25">
      <c r="A1330">
        <v>1</v>
      </c>
      <c r="B1330" s="1">
        <v>42313</v>
      </c>
      <c r="C1330" t="s">
        <v>6</v>
      </c>
      <c r="D1330" t="s">
        <v>802</v>
      </c>
      <c r="E1330">
        <v>103</v>
      </c>
      <c r="F1330">
        <v>982</v>
      </c>
      <c r="H1330" t="s">
        <v>148</v>
      </c>
      <c r="I1330" t="s">
        <v>149</v>
      </c>
      <c r="J1330" s="32">
        <f t="shared" si="37"/>
        <v>11</v>
      </c>
      <c r="K1330" s="32">
        <f>IF(PUMPING[[#This Row],[MONTH]]&gt;3,YEAR(PUMPING[[#This Row],[DATE]]),YEAR(PUMPING[[#This Row],[DATE]])-1)</f>
        <v>2015</v>
      </c>
      <c r="L1330" s="32" t="str">
        <f>IF(PUMPING[[#This Row],[MONTH]]&lt;4,"Q4",IF(PUMPING[[#This Row],[MONTH]]&lt;7,"Q1",IF(PUMPING[[#This Row],[MONTH]]&lt;10,"Q2",IF(PUMPING[[#This Row],[MONTH]]&lt;13,"Q3","Q4"))))</f>
        <v>Q3</v>
      </c>
      <c r="M1330" s="32" t="str">
        <f>IF(PUMPING[[#This Row],[PRODUCT]]="I/F","I/F",IF(LEFT(PUMPING[[#This Row],[BATCH]],2)="MR","MR",IF(LEFT(PUMPING[[#This Row],[BATCH]],2)="PR","PR",IF(LEFT(PUMPING[[#This Row],[BATCH]],2)="DT","DT","Others"))))</f>
        <v>MR</v>
      </c>
    </row>
    <row r="1331" spans="1:13" x14ac:dyDescent="0.25">
      <c r="A1331">
        <v>2</v>
      </c>
      <c r="B1331" s="1">
        <v>42313</v>
      </c>
      <c r="C1331" t="s">
        <v>6</v>
      </c>
      <c r="D1331" t="s">
        <v>806</v>
      </c>
      <c r="E1331">
        <v>101</v>
      </c>
      <c r="F1331">
        <v>7424</v>
      </c>
      <c r="H1331" t="s">
        <v>148</v>
      </c>
      <c r="I1331" t="s">
        <v>149</v>
      </c>
      <c r="J1331" s="32">
        <f t="shared" si="37"/>
        <v>11</v>
      </c>
      <c r="K1331" s="32">
        <f>IF(PUMPING[[#This Row],[MONTH]]&gt;3,YEAR(PUMPING[[#This Row],[DATE]]),YEAR(PUMPING[[#This Row],[DATE]])-1)</f>
        <v>2015</v>
      </c>
      <c r="L1331" s="32" t="str">
        <f>IF(PUMPING[[#This Row],[MONTH]]&lt;4,"Q4",IF(PUMPING[[#This Row],[MONTH]]&lt;7,"Q1",IF(PUMPING[[#This Row],[MONTH]]&lt;10,"Q2",IF(PUMPING[[#This Row],[MONTH]]&lt;13,"Q3","Q4"))))</f>
        <v>Q3</v>
      </c>
      <c r="M1331" s="32" t="str">
        <f>IF(PUMPING[[#This Row],[PRODUCT]]="I/F","I/F",IF(LEFT(PUMPING[[#This Row],[BATCH]],2)="MR","MR",IF(LEFT(PUMPING[[#This Row],[BATCH]],2)="PR","PR",IF(LEFT(PUMPING[[#This Row],[BATCH]],2)="DT","DT","Others"))))</f>
        <v>MR</v>
      </c>
    </row>
    <row r="1332" spans="1:13" x14ac:dyDescent="0.25">
      <c r="A1332">
        <v>3</v>
      </c>
      <c r="B1332" s="1">
        <v>42313</v>
      </c>
      <c r="C1332" t="s">
        <v>6</v>
      </c>
      <c r="D1332" t="s">
        <v>807</v>
      </c>
      <c r="E1332">
        <v>123</v>
      </c>
      <c r="F1332">
        <v>2515</v>
      </c>
      <c r="H1332" t="s">
        <v>148</v>
      </c>
      <c r="I1332" t="s">
        <v>149</v>
      </c>
      <c r="J1332" s="32">
        <f t="shared" si="37"/>
        <v>11</v>
      </c>
      <c r="K1332" s="32">
        <f>IF(PUMPING[[#This Row],[MONTH]]&gt;3,YEAR(PUMPING[[#This Row],[DATE]]),YEAR(PUMPING[[#This Row],[DATE]])-1)</f>
        <v>2015</v>
      </c>
      <c r="L1332" s="32" t="str">
        <f>IF(PUMPING[[#This Row],[MONTH]]&lt;4,"Q4",IF(PUMPING[[#This Row],[MONTH]]&lt;7,"Q1",IF(PUMPING[[#This Row],[MONTH]]&lt;10,"Q2",IF(PUMPING[[#This Row],[MONTH]]&lt;13,"Q3","Q4"))))</f>
        <v>Q3</v>
      </c>
      <c r="M1332" s="32" t="str">
        <f>IF(PUMPING[[#This Row],[PRODUCT]]="I/F","I/F",IF(LEFT(PUMPING[[#This Row],[BATCH]],2)="MR","MR",IF(LEFT(PUMPING[[#This Row],[BATCH]],2)="PR","PR",IF(LEFT(PUMPING[[#This Row],[BATCH]],2)="DT","DT","Others"))))</f>
        <v>MR</v>
      </c>
    </row>
    <row r="1333" spans="1:13" x14ac:dyDescent="0.25">
      <c r="A1333">
        <v>4</v>
      </c>
      <c r="B1333" s="1">
        <v>42313</v>
      </c>
      <c r="C1333" t="s">
        <v>6</v>
      </c>
      <c r="D1333" t="s">
        <v>808</v>
      </c>
      <c r="E1333">
        <v>402</v>
      </c>
      <c r="F1333">
        <v>97</v>
      </c>
      <c r="H1333" t="s">
        <v>156</v>
      </c>
      <c r="I1333" t="s">
        <v>146</v>
      </c>
      <c r="J1333" s="32">
        <f t="shared" si="37"/>
        <v>11</v>
      </c>
      <c r="K1333" s="32">
        <f>IF(PUMPING[[#This Row],[MONTH]]&gt;3,YEAR(PUMPING[[#This Row],[DATE]]),YEAR(PUMPING[[#This Row],[DATE]])-1)</f>
        <v>2015</v>
      </c>
      <c r="L1333" s="32" t="str">
        <f>IF(PUMPING[[#This Row],[MONTH]]&lt;4,"Q4",IF(PUMPING[[#This Row],[MONTH]]&lt;7,"Q1",IF(PUMPING[[#This Row],[MONTH]]&lt;10,"Q2",IF(PUMPING[[#This Row],[MONTH]]&lt;13,"Q3","Q4"))))</f>
        <v>Q3</v>
      </c>
      <c r="M1333" s="32" t="str">
        <f>IF(PUMPING[[#This Row],[PRODUCT]]="I/F","I/F",IF(LEFT(PUMPING[[#This Row],[BATCH]],2)="MR","MR",IF(LEFT(PUMPING[[#This Row],[BATCH]],2)="PR","PR",IF(LEFT(PUMPING[[#This Row],[BATCH]],2)="DT","DT","Others"))))</f>
        <v>MR</v>
      </c>
    </row>
    <row r="1334" spans="1:13" x14ac:dyDescent="0.25">
      <c r="A1334">
        <v>1</v>
      </c>
      <c r="B1334" s="1">
        <v>42313</v>
      </c>
      <c r="C1334" t="s">
        <v>20</v>
      </c>
      <c r="D1334" t="s">
        <v>809</v>
      </c>
      <c r="E1334">
        <v>64</v>
      </c>
      <c r="F1334">
        <v>7495</v>
      </c>
      <c r="H1334" t="s">
        <v>153</v>
      </c>
      <c r="I1334" t="s">
        <v>1530</v>
      </c>
      <c r="J1334" s="32">
        <f t="shared" si="37"/>
        <v>11</v>
      </c>
      <c r="K1334" s="32">
        <f>IF(PUMPING[[#This Row],[MONTH]]&gt;3,YEAR(PUMPING[[#This Row],[DATE]]),YEAR(PUMPING[[#This Row],[DATE]])-1)</f>
        <v>2015</v>
      </c>
      <c r="L1334" s="32" t="str">
        <f>IF(PUMPING[[#This Row],[MONTH]]&lt;4,"Q4",IF(PUMPING[[#This Row],[MONTH]]&lt;7,"Q1",IF(PUMPING[[#This Row],[MONTH]]&lt;10,"Q2",IF(PUMPING[[#This Row],[MONTH]]&lt;13,"Q3","Q4"))))</f>
        <v>Q3</v>
      </c>
      <c r="M1334" s="32" t="str">
        <f>IF(PUMPING[[#This Row],[PRODUCT]]="I/F","I/F",IF(LEFT(PUMPING[[#This Row],[BATCH]],2)="MR","MR",IF(LEFT(PUMPING[[#This Row],[BATCH]],2)="PR","PR",IF(LEFT(PUMPING[[#This Row],[BATCH]],2)="DT","DT","Others"))))</f>
        <v>PR</v>
      </c>
    </row>
    <row r="1335" spans="1:13" x14ac:dyDescent="0.25">
      <c r="A1335">
        <v>2</v>
      </c>
      <c r="B1335" s="1">
        <v>42313</v>
      </c>
      <c r="C1335" t="s">
        <v>20</v>
      </c>
      <c r="D1335" t="s">
        <v>810</v>
      </c>
      <c r="E1335">
        <v>63</v>
      </c>
      <c r="F1335">
        <v>120</v>
      </c>
      <c r="H1335" t="s">
        <v>153</v>
      </c>
      <c r="I1335" t="s">
        <v>1530</v>
      </c>
      <c r="J1335" s="32">
        <f t="shared" si="37"/>
        <v>11</v>
      </c>
      <c r="K1335" s="32">
        <f>IF(PUMPING[[#This Row],[MONTH]]&gt;3,YEAR(PUMPING[[#This Row],[DATE]]),YEAR(PUMPING[[#This Row],[DATE]])-1)</f>
        <v>2015</v>
      </c>
      <c r="L1335" s="32" t="str">
        <f>IF(PUMPING[[#This Row],[MONTH]]&lt;4,"Q4",IF(PUMPING[[#This Row],[MONTH]]&lt;7,"Q1",IF(PUMPING[[#This Row],[MONTH]]&lt;10,"Q2",IF(PUMPING[[#This Row],[MONTH]]&lt;13,"Q3","Q4"))))</f>
        <v>Q3</v>
      </c>
      <c r="M1335" s="32" t="str">
        <f>IF(PUMPING[[#This Row],[PRODUCT]]="I/F","I/F",IF(LEFT(PUMPING[[#This Row],[BATCH]],2)="MR","MR",IF(LEFT(PUMPING[[#This Row],[BATCH]],2)="PR","PR",IF(LEFT(PUMPING[[#This Row],[BATCH]],2)="DT","DT","Others"))))</f>
        <v>PR</v>
      </c>
    </row>
    <row r="1336" spans="1:13" x14ac:dyDescent="0.25">
      <c r="A1336">
        <v>3</v>
      </c>
      <c r="B1336" s="1">
        <v>42313</v>
      </c>
      <c r="C1336" t="s">
        <v>20</v>
      </c>
      <c r="D1336" t="s">
        <v>811</v>
      </c>
      <c r="E1336">
        <v>63</v>
      </c>
      <c r="F1336">
        <v>550</v>
      </c>
      <c r="H1336" t="s">
        <v>153</v>
      </c>
      <c r="I1336" t="s">
        <v>1530</v>
      </c>
      <c r="J1336" s="32">
        <f t="shared" si="37"/>
        <v>11</v>
      </c>
      <c r="K1336" s="32">
        <f>IF(PUMPING[[#This Row],[MONTH]]&gt;3,YEAR(PUMPING[[#This Row],[DATE]]),YEAR(PUMPING[[#This Row],[DATE]])-1)</f>
        <v>2015</v>
      </c>
      <c r="L1336" s="32" t="str">
        <f>IF(PUMPING[[#This Row],[MONTH]]&lt;4,"Q4",IF(PUMPING[[#This Row],[MONTH]]&lt;7,"Q1",IF(PUMPING[[#This Row],[MONTH]]&lt;10,"Q2",IF(PUMPING[[#This Row],[MONTH]]&lt;13,"Q3","Q4"))))</f>
        <v>Q3</v>
      </c>
      <c r="M1336" s="32" t="str">
        <f>IF(PUMPING[[#This Row],[PRODUCT]]="I/F","I/F",IF(LEFT(PUMPING[[#This Row],[BATCH]],2)="MR","MR",IF(LEFT(PUMPING[[#This Row],[BATCH]],2)="PR","PR",IF(LEFT(PUMPING[[#This Row],[BATCH]],2)="DT","DT","Others"))))</f>
        <v>PR</v>
      </c>
    </row>
    <row r="1337" spans="1:13" x14ac:dyDescent="0.25">
      <c r="A1337">
        <v>1</v>
      </c>
      <c r="B1337" s="1">
        <v>42313</v>
      </c>
      <c r="C1337" t="s">
        <v>8</v>
      </c>
      <c r="D1337" t="s">
        <v>791</v>
      </c>
      <c r="E1337" t="s">
        <v>10</v>
      </c>
      <c r="F1337">
        <v>1592</v>
      </c>
      <c r="H1337" t="s">
        <v>153</v>
      </c>
      <c r="I1337" t="s">
        <v>1530</v>
      </c>
      <c r="J1337" s="32">
        <f t="shared" si="37"/>
        <v>11</v>
      </c>
      <c r="K1337" s="32">
        <f>IF(PUMPING[[#This Row],[MONTH]]&gt;3,YEAR(PUMPING[[#This Row],[DATE]]),YEAR(PUMPING[[#This Row],[DATE]])-1)</f>
        <v>2015</v>
      </c>
      <c r="L1337" s="32" t="str">
        <f>IF(PUMPING[[#This Row],[MONTH]]&lt;4,"Q4",IF(PUMPING[[#This Row],[MONTH]]&lt;7,"Q1",IF(PUMPING[[#This Row],[MONTH]]&lt;10,"Q2",IF(PUMPING[[#This Row],[MONTH]]&lt;13,"Q3","Q4"))))</f>
        <v>Q3</v>
      </c>
      <c r="M1337" s="32" t="str">
        <f>IF(PUMPING[[#This Row],[PRODUCT]]="I/F","I/F",IF(LEFT(PUMPING[[#This Row],[BATCH]],2)="MR","MR",IF(LEFT(PUMPING[[#This Row],[BATCH]],2)="PR","PR",IF(LEFT(PUMPING[[#This Row],[BATCH]],2)="DT","DT","Others"))))</f>
        <v>MR</v>
      </c>
    </row>
    <row r="1338" spans="1:13" x14ac:dyDescent="0.25">
      <c r="A1338">
        <v>2</v>
      </c>
      <c r="B1338" s="1">
        <v>42313</v>
      </c>
      <c r="C1338" t="s">
        <v>8</v>
      </c>
      <c r="D1338" t="s">
        <v>795</v>
      </c>
      <c r="E1338" t="s">
        <v>10</v>
      </c>
      <c r="F1338">
        <v>2933</v>
      </c>
      <c r="H1338" t="s">
        <v>153</v>
      </c>
      <c r="I1338" t="s">
        <v>1530</v>
      </c>
      <c r="J1338" s="32">
        <f t="shared" si="37"/>
        <v>11</v>
      </c>
      <c r="K1338" s="32">
        <f>IF(PUMPING[[#This Row],[MONTH]]&gt;3,YEAR(PUMPING[[#This Row],[DATE]]),YEAR(PUMPING[[#This Row],[DATE]])-1)</f>
        <v>2015</v>
      </c>
      <c r="L1338" s="32" t="str">
        <f>IF(PUMPING[[#This Row],[MONTH]]&lt;4,"Q4",IF(PUMPING[[#This Row],[MONTH]]&lt;7,"Q1",IF(PUMPING[[#This Row],[MONTH]]&lt;10,"Q2",IF(PUMPING[[#This Row],[MONTH]]&lt;13,"Q3","Q4"))))</f>
        <v>Q3</v>
      </c>
      <c r="M1338" s="32" t="str">
        <f>IF(PUMPING[[#This Row],[PRODUCT]]="I/F","I/F",IF(LEFT(PUMPING[[#This Row],[BATCH]],2)="MR","MR",IF(LEFT(PUMPING[[#This Row],[BATCH]],2)="PR","PR",IF(LEFT(PUMPING[[#This Row],[BATCH]],2)="DT","DT","Others"))))</f>
        <v>MR</v>
      </c>
    </row>
    <row r="1339" spans="1:13" x14ac:dyDescent="0.25">
      <c r="A1339">
        <v>3</v>
      </c>
      <c r="B1339" s="1">
        <v>42313</v>
      </c>
      <c r="C1339" t="s">
        <v>8</v>
      </c>
      <c r="D1339" t="s">
        <v>799</v>
      </c>
      <c r="E1339" t="s">
        <v>10</v>
      </c>
      <c r="F1339">
        <v>817</v>
      </c>
      <c r="H1339" t="s">
        <v>153</v>
      </c>
      <c r="I1339" t="s">
        <v>1530</v>
      </c>
      <c r="J1339" s="32">
        <f t="shared" si="37"/>
        <v>11</v>
      </c>
      <c r="K1339" s="32">
        <f>IF(PUMPING[[#This Row],[MONTH]]&gt;3,YEAR(PUMPING[[#This Row],[DATE]]),YEAR(PUMPING[[#This Row],[DATE]])-1)</f>
        <v>2015</v>
      </c>
      <c r="L1339" s="32" t="str">
        <f>IF(PUMPING[[#This Row],[MONTH]]&lt;4,"Q4",IF(PUMPING[[#This Row],[MONTH]]&lt;7,"Q1",IF(PUMPING[[#This Row],[MONTH]]&lt;10,"Q2",IF(PUMPING[[#This Row],[MONTH]]&lt;13,"Q3","Q4"))))</f>
        <v>Q3</v>
      </c>
      <c r="M1339" s="32" t="str">
        <f>IF(PUMPING[[#This Row],[PRODUCT]]="I/F","I/F",IF(LEFT(PUMPING[[#This Row],[BATCH]],2)="MR","MR",IF(LEFT(PUMPING[[#This Row],[BATCH]],2)="PR","PR",IF(LEFT(PUMPING[[#This Row],[BATCH]],2)="DT","DT","Others"))))</f>
        <v>MR</v>
      </c>
    </row>
    <row r="1340" spans="1:13" x14ac:dyDescent="0.25">
      <c r="A1340">
        <v>1</v>
      </c>
      <c r="B1340" s="1">
        <v>42313</v>
      </c>
      <c r="C1340" t="s">
        <v>63</v>
      </c>
      <c r="D1340" t="s">
        <v>809</v>
      </c>
      <c r="E1340" t="s">
        <v>186</v>
      </c>
      <c r="F1340">
        <v>4460</v>
      </c>
      <c r="H1340" t="s">
        <v>153</v>
      </c>
      <c r="I1340" t="s">
        <v>1530</v>
      </c>
      <c r="J1340" s="32">
        <f t="shared" si="37"/>
        <v>11</v>
      </c>
      <c r="K1340" s="32">
        <f>IF(PUMPING[[#This Row],[MONTH]]&gt;3,YEAR(PUMPING[[#This Row],[DATE]]),YEAR(PUMPING[[#This Row],[DATE]])-1)</f>
        <v>2015</v>
      </c>
      <c r="L1340" s="32" t="str">
        <f>IF(PUMPING[[#This Row],[MONTH]]&lt;4,"Q4",IF(PUMPING[[#This Row],[MONTH]]&lt;7,"Q1",IF(PUMPING[[#This Row],[MONTH]]&lt;10,"Q2",IF(PUMPING[[#This Row],[MONTH]]&lt;13,"Q3","Q4"))))</f>
        <v>Q3</v>
      </c>
      <c r="M1340" s="32" t="str">
        <f>IF(PUMPING[[#This Row],[PRODUCT]]="I/F","I/F",IF(LEFT(PUMPING[[#This Row],[BATCH]],2)="MR","MR",IF(LEFT(PUMPING[[#This Row],[BATCH]],2)="PR","PR",IF(LEFT(PUMPING[[#This Row],[BATCH]],2)="DT","DT","Others"))))</f>
        <v>PR</v>
      </c>
    </row>
    <row r="1341" spans="1:13" x14ac:dyDescent="0.25">
      <c r="A1341">
        <v>1</v>
      </c>
      <c r="B1341" s="1">
        <v>42314</v>
      </c>
      <c r="C1341" t="s">
        <v>6</v>
      </c>
      <c r="D1341" t="s">
        <v>808</v>
      </c>
      <c r="E1341">
        <v>402</v>
      </c>
      <c r="F1341">
        <v>53</v>
      </c>
      <c r="H1341" t="s">
        <v>156</v>
      </c>
      <c r="I1341" t="s">
        <v>146</v>
      </c>
      <c r="J1341" s="32">
        <f t="shared" si="37"/>
        <v>11</v>
      </c>
      <c r="K1341" s="32">
        <f>IF(PUMPING[[#This Row],[MONTH]]&gt;3,YEAR(PUMPING[[#This Row],[DATE]]),YEAR(PUMPING[[#This Row],[DATE]])-1)</f>
        <v>2015</v>
      </c>
      <c r="L1341" s="32" t="str">
        <f>IF(PUMPING[[#This Row],[MONTH]]&lt;4,"Q4",IF(PUMPING[[#This Row],[MONTH]]&lt;7,"Q1",IF(PUMPING[[#This Row],[MONTH]]&lt;10,"Q2",IF(PUMPING[[#This Row],[MONTH]]&lt;13,"Q3","Q4"))))</f>
        <v>Q3</v>
      </c>
      <c r="M1341" s="32" t="str">
        <f>IF(PUMPING[[#This Row],[PRODUCT]]="I/F","I/F",IF(LEFT(PUMPING[[#This Row],[BATCH]],2)="MR","MR",IF(LEFT(PUMPING[[#This Row],[BATCH]],2)="PR","PR",IF(LEFT(PUMPING[[#This Row],[BATCH]],2)="DT","DT","Others"))))</f>
        <v>MR</v>
      </c>
    </row>
    <row r="1342" spans="1:13" x14ac:dyDescent="0.25">
      <c r="A1342">
        <v>2</v>
      </c>
      <c r="B1342" s="1">
        <v>42314</v>
      </c>
      <c r="C1342" t="s">
        <v>6</v>
      </c>
      <c r="D1342" t="s">
        <v>812</v>
      </c>
      <c r="E1342">
        <v>651</v>
      </c>
      <c r="F1342">
        <v>150</v>
      </c>
      <c r="H1342" t="s">
        <v>155</v>
      </c>
      <c r="I1342" t="s">
        <v>146</v>
      </c>
      <c r="J1342" s="32">
        <f t="shared" si="37"/>
        <v>11</v>
      </c>
      <c r="K1342" s="32">
        <f>IF(PUMPING[[#This Row],[MONTH]]&gt;3,YEAR(PUMPING[[#This Row],[DATE]]),YEAR(PUMPING[[#This Row],[DATE]])-1)</f>
        <v>2015</v>
      </c>
      <c r="L1342" s="32" t="str">
        <f>IF(PUMPING[[#This Row],[MONTH]]&lt;4,"Q4",IF(PUMPING[[#This Row],[MONTH]]&lt;7,"Q1",IF(PUMPING[[#This Row],[MONTH]]&lt;10,"Q2",IF(PUMPING[[#This Row],[MONTH]]&lt;13,"Q3","Q4"))))</f>
        <v>Q3</v>
      </c>
      <c r="M1342" s="32" t="str">
        <f>IF(PUMPING[[#This Row],[PRODUCT]]="I/F","I/F",IF(LEFT(PUMPING[[#This Row],[BATCH]],2)="MR","MR",IF(LEFT(PUMPING[[#This Row],[BATCH]],2)="PR","PR",IF(LEFT(PUMPING[[#This Row],[BATCH]],2)="DT","DT","Others"))))</f>
        <v>MR</v>
      </c>
    </row>
    <row r="1343" spans="1:13" x14ac:dyDescent="0.25">
      <c r="A1343">
        <v>3</v>
      </c>
      <c r="B1343" s="1">
        <v>42314</v>
      </c>
      <c r="C1343" t="s">
        <v>6</v>
      </c>
      <c r="D1343" t="s">
        <v>813</v>
      </c>
      <c r="E1343">
        <v>207</v>
      </c>
      <c r="F1343">
        <v>5384</v>
      </c>
      <c r="H1343" t="s">
        <v>151</v>
      </c>
      <c r="I1343" t="s">
        <v>1532</v>
      </c>
      <c r="J1343" s="32">
        <f t="shared" si="37"/>
        <v>11</v>
      </c>
      <c r="K1343" s="32">
        <f>IF(PUMPING[[#This Row],[MONTH]]&gt;3,YEAR(PUMPING[[#This Row],[DATE]]),YEAR(PUMPING[[#This Row],[DATE]])-1)</f>
        <v>2015</v>
      </c>
      <c r="L1343" s="32" t="str">
        <f>IF(PUMPING[[#This Row],[MONTH]]&lt;4,"Q4",IF(PUMPING[[#This Row],[MONTH]]&lt;7,"Q1",IF(PUMPING[[#This Row],[MONTH]]&lt;10,"Q2",IF(PUMPING[[#This Row],[MONTH]]&lt;13,"Q3","Q4"))))</f>
        <v>Q3</v>
      </c>
      <c r="M1343" s="32" t="str">
        <f>IF(PUMPING[[#This Row],[PRODUCT]]="I/F","I/F",IF(LEFT(PUMPING[[#This Row],[BATCH]],2)="MR","MR",IF(LEFT(PUMPING[[#This Row],[BATCH]],2)="PR","PR",IF(LEFT(PUMPING[[#This Row],[BATCH]],2)="DT","DT","Others"))))</f>
        <v>MR</v>
      </c>
    </row>
    <row r="1344" spans="1:13" x14ac:dyDescent="0.25">
      <c r="A1344">
        <v>4</v>
      </c>
      <c r="B1344" s="1">
        <v>42314</v>
      </c>
      <c r="C1344" t="s">
        <v>6</v>
      </c>
      <c r="D1344" t="s">
        <v>814</v>
      </c>
      <c r="E1344">
        <v>208</v>
      </c>
      <c r="F1344">
        <v>890</v>
      </c>
      <c r="H1344" t="s">
        <v>151</v>
      </c>
      <c r="I1344" t="s">
        <v>1532</v>
      </c>
      <c r="J1344" s="32">
        <f t="shared" si="37"/>
        <v>11</v>
      </c>
      <c r="K1344" s="32">
        <f>IF(PUMPING[[#This Row],[MONTH]]&gt;3,YEAR(PUMPING[[#This Row],[DATE]]),YEAR(PUMPING[[#This Row],[DATE]])-1)</f>
        <v>2015</v>
      </c>
      <c r="L1344" s="32" t="str">
        <f>IF(PUMPING[[#This Row],[MONTH]]&lt;4,"Q4",IF(PUMPING[[#This Row],[MONTH]]&lt;7,"Q1",IF(PUMPING[[#This Row],[MONTH]]&lt;10,"Q2",IF(PUMPING[[#This Row],[MONTH]]&lt;13,"Q3","Q4"))))</f>
        <v>Q3</v>
      </c>
      <c r="M1344" s="32" t="str">
        <f>IF(PUMPING[[#This Row],[PRODUCT]]="I/F","I/F",IF(LEFT(PUMPING[[#This Row],[BATCH]],2)="MR","MR",IF(LEFT(PUMPING[[#This Row],[BATCH]],2)="PR","PR",IF(LEFT(PUMPING[[#This Row],[BATCH]],2)="DT","DT","Others"))))</f>
        <v>MR</v>
      </c>
    </row>
    <row r="1345" spans="1:13" x14ac:dyDescent="0.25">
      <c r="A1345">
        <v>1</v>
      </c>
      <c r="B1345" s="1">
        <v>42314</v>
      </c>
      <c r="C1345" t="s">
        <v>20</v>
      </c>
      <c r="D1345" t="s">
        <v>811</v>
      </c>
      <c r="E1345">
        <v>63</v>
      </c>
      <c r="F1345">
        <v>1710</v>
      </c>
      <c r="H1345" t="s">
        <v>153</v>
      </c>
      <c r="I1345" t="s">
        <v>1530</v>
      </c>
      <c r="J1345" s="32">
        <f t="shared" si="37"/>
        <v>11</v>
      </c>
      <c r="K1345" s="32">
        <f>IF(PUMPING[[#This Row],[MONTH]]&gt;3,YEAR(PUMPING[[#This Row],[DATE]]),YEAR(PUMPING[[#This Row],[DATE]])-1)</f>
        <v>2015</v>
      </c>
      <c r="L1345" s="32" t="str">
        <f>IF(PUMPING[[#This Row],[MONTH]]&lt;4,"Q4",IF(PUMPING[[#This Row],[MONTH]]&lt;7,"Q1",IF(PUMPING[[#This Row],[MONTH]]&lt;10,"Q2",IF(PUMPING[[#This Row],[MONTH]]&lt;13,"Q3","Q4"))))</f>
        <v>Q3</v>
      </c>
      <c r="M1345" s="32" t="str">
        <f>IF(PUMPING[[#This Row],[PRODUCT]]="I/F","I/F",IF(LEFT(PUMPING[[#This Row],[BATCH]],2)="MR","MR",IF(LEFT(PUMPING[[#This Row],[BATCH]],2)="PR","PR",IF(LEFT(PUMPING[[#This Row],[BATCH]],2)="DT","DT","Others"))))</f>
        <v>PR</v>
      </c>
    </row>
    <row r="1346" spans="1:13" x14ac:dyDescent="0.25">
      <c r="A1346">
        <v>2</v>
      </c>
      <c r="B1346" s="1">
        <v>42314</v>
      </c>
      <c r="C1346" t="s">
        <v>20</v>
      </c>
      <c r="D1346" t="s">
        <v>815</v>
      </c>
      <c r="E1346">
        <v>64</v>
      </c>
      <c r="F1346">
        <v>450</v>
      </c>
      <c r="H1346" t="s">
        <v>153</v>
      </c>
      <c r="I1346" t="s">
        <v>1530</v>
      </c>
      <c r="J1346" s="32">
        <f t="shared" si="37"/>
        <v>11</v>
      </c>
      <c r="K1346" s="32">
        <f>IF(PUMPING[[#This Row],[MONTH]]&gt;3,YEAR(PUMPING[[#This Row],[DATE]]),YEAR(PUMPING[[#This Row],[DATE]])-1)</f>
        <v>2015</v>
      </c>
      <c r="L1346" s="32" t="str">
        <f>IF(PUMPING[[#This Row],[MONTH]]&lt;4,"Q4",IF(PUMPING[[#This Row],[MONTH]]&lt;7,"Q1",IF(PUMPING[[#This Row],[MONTH]]&lt;10,"Q2",IF(PUMPING[[#This Row],[MONTH]]&lt;13,"Q3","Q4"))))</f>
        <v>Q3</v>
      </c>
      <c r="M1346" s="32" t="str">
        <f>IF(PUMPING[[#This Row],[PRODUCT]]="I/F","I/F",IF(LEFT(PUMPING[[#This Row],[BATCH]],2)="MR","MR",IF(LEFT(PUMPING[[#This Row],[BATCH]],2)="PR","PR",IF(LEFT(PUMPING[[#This Row],[BATCH]],2)="DT","DT","Others"))))</f>
        <v>PR</v>
      </c>
    </row>
    <row r="1347" spans="1:13" x14ac:dyDescent="0.25">
      <c r="A1347">
        <v>3</v>
      </c>
      <c r="B1347" s="1">
        <v>42314</v>
      </c>
      <c r="C1347" t="s">
        <v>20</v>
      </c>
      <c r="D1347" t="s">
        <v>809</v>
      </c>
      <c r="E1347">
        <v>64</v>
      </c>
      <c r="F1347">
        <v>7064</v>
      </c>
      <c r="H1347" t="s">
        <v>153</v>
      </c>
      <c r="I1347" t="s">
        <v>1530</v>
      </c>
      <c r="J1347" s="32">
        <f t="shared" si="37"/>
        <v>11</v>
      </c>
      <c r="K1347" s="32">
        <f>IF(PUMPING[[#This Row],[MONTH]]&gt;3,YEAR(PUMPING[[#This Row],[DATE]]),YEAR(PUMPING[[#This Row],[DATE]])-1)</f>
        <v>2015</v>
      </c>
      <c r="L1347" s="32" t="str">
        <f>IF(PUMPING[[#This Row],[MONTH]]&lt;4,"Q4",IF(PUMPING[[#This Row],[MONTH]]&lt;7,"Q1",IF(PUMPING[[#This Row],[MONTH]]&lt;10,"Q2",IF(PUMPING[[#This Row],[MONTH]]&lt;13,"Q3","Q4"))))</f>
        <v>Q3</v>
      </c>
      <c r="M1347" s="32" t="str">
        <f>IF(PUMPING[[#This Row],[PRODUCT]]="I/F","I/F",IF(LEFT(PUMPING[[#This Row],[BATCH]],2)="MR","MR",IF(LEFT(PUMPING[[#This Row],[BATCH]],2)="PR","PR",IF(LEFT(PUMPING[[#This Row],[BATCH]],2)="DT","DT","Others"))))</f>
        <v>PR</v>
      </c>
    </row>
    <row r="1348" spans="1:13" x14ac:dyDescent="0.25">
      <c r="A1348">
        <v>1</v>
      </c>
      <c r="B1348" s="1">
        <v>42314</v>
      </c>
      <c r="C1348" t="s">
        <v>8</v>
      </c>
      <c r="D1348" t="s">
        <v>799</v>
      </c>
      <c r="E1348" t="s">
        <v>10</v>
      </c>
      <c r="F1348">
        <v>408</v>
      </c>
      <c r="H1348" t="s">
        <v>153</v>
      </c>
      <c r="I1348" t="s">
        <v>1530</v>
      </c>
      <c r="J1348" s="32">
        <f t="shared" si="37"/>
        <v>11</v>
      </c>
      <c r="K1348" s="32">
        <f>IF(PUMPING[[#This Row],[MONTH]]&gt;3,YEAR(PUMPING[[#This Row],[DATE]]),YEAR(PUMPING[[#This Row],[DATE]])-1)</f>
        <v>2015</v>
      </c>
      <c r="L1348" s="32" t="str">
        <f>IF(PUMPING[[#This Row],[MONTH]]&lt;4,"Q4",IF(PUMPING[[#This Row],[MONTH]]&lt;7,"Q1",IF(PUMPING[[#This Row],[MONTH]]&lt;10,"Q2",IF(PUMPING[[#This Row],[MONTH]]&lt;13,"Q3","Q4"))))</f>
        <v>Q3</v>
      </c>
      <c r="M1348" s="32" t="str">
        <f>IF(PUMPING[[#This Row],[PRODUCT]]="I/F","I/F",IF(LEFT(PUMPING[[#This Row],[BATCH]],2)="MR","MR",IF(LEFT(PUMPING[[#This Row],[BATCH]],2)="PR","PR",IF(LEFT(PUMPING[[#This Row],[BATCH]],2)="DT","DT","Others"))))</f>
        <v>MR</v>
      </c>
    </row>
    <row r="1349" spans="1:13" x14ac:dyDescent="0.25">
      <c r="A1349">
        <v>2</v>
      </c>
      <c r="B1349" s="1">
        <v>42314</v>
      </c>
      <c r="C1349" t="s">
        <v>8</v>
      </c>
      <c r="D1349" t="s">
        <v>816</v>
      </c>
      <c r="E1349" t="s">
        <v>10</v>
      </c>
      <c r="F1349">
        <v>341</v>
      </c>
      <c r="H1349" t="s">
        <v>155</v>
      </c>
      <c r="I1349" t="s">
        <v>146</v>
      </c>
      <c r="J1349" s="32">
        <f t="shared" si="37"/>
        <v>11</v>
      </c>
      <c r="K1349" s="32">
        <f>IF(PUMPING[[#This Row],[MONTH]]&gt;3,YEAR(PUMPING[[#This Row],[DATE]]),YEAR(PUMPING[[#This Row],[DATE]])-1)</f>
        <v>2015</v>
      </c>
      <c r="L1349" s="32" t="str">
        <f>IF(PUMPING[[#This Row],[MONTH]]&lt;4,"Q4",IF(PUMPING[[#This Row],[MONTH]]&lt;7,"Q1",IF(PUMPING[[#This Row],[MONTH]]&lt;10,"Q2",IF(PUMPING[[#This Row],[MONTH]]&lt;13,"Q3","Q4"))))</f>
        <v>Q3</v>
      </c>
      <c r="M1349" s="32" t="str">
        <f>IF(PUMPING[[#This Row],[PRODUCT]]="I/F","I/F",IF(LEFT(PUMPING[[#This Row],[BATCH]],2)="MR","MR",IF(LEFT(PUMPING[[#This Row],[BATCH]],2)="PR","PR",IF(LEFT(PUMPING[[#This Row],[BATCH]],2)="DT","DT","Others"))))</f>
        <v>MR</v>
      </c>
    </row>
    <row r="1350" spans="1:13" x14ac:dyDescent="0.25">
      <c r="A1350">
        <v>3</v>
      </c>
      <c r="B1350" s="1">
        <v>42314</v>
      </c>
      <c r="C1350" t="s">
        <v>8</v>
      </c>
      <c r="D1350" t="s">
        <v>802</v>
      </c>
      <c r="E1350" t="s">
        <v>10</v>
      </c>
      <c r="F1350">
        <v>5634</v>
      </c>
      <c r="H1350" t="s">
        <v>148</v>
      </c>
      <c r="I1350" t="s">
        <v>149</v>
      </c>
      <c r="J1350" s="32">
        <f t="shared" si="37"/>
        <v>11</v>
      </c>
      <c r="K1350" s="32">
        <f>IF(PUMPING[[#This Row],[MONTH]]&gt;3,YEAR(PUMPING[[#This Row],[DATE]]),YEAR(PUMPING[[#This Row],[DATE]])-1)</f>
        <v>2015</v>
      </c>
      <c r="L1350" s="32" t="str">
        <f>IF(PUMPING[[#This Row],[MONTH]]&lt;4,"Q4",IF(PUMPING[[#This Row],[MONTH]]&lt;7,"Q1",IF(PUMPING[[#This Row],[MONTH]]&lt;10,"Q2",IF(PUMPING[[#This Row],[MONTH]]&lt;13,"Q3","Q4"))))</f>
        <v>Q3</v>
      </c>
      <c r="M1350" s="32" t="str">
        <f>IF(PUMPING[[#This Row],[PRODUCT]]="I/F","I/F",IF(LEFT(PUMPING[[#This Row],[BATCH]],2)="MR","MR",IF(LEFT(PUMPING[[#This Row],[BATCH]],2)="PR","PR",IF(LEFT(PUMPING[[#This Row],[BATCH]],2)="DT","DT","Others"))))</f>
        <v>MR</v>
      </c>
    </row>
    <row r="1351" spans="1:13" x14ac:dyDescent="0.25">
      <c r="A1351">
        <v>1</v>
      </c>
      <c r="B1351" s="1">
        <v>42315</v>
      </c>
      <c r="C1351" t="s">
        <v>6</v>
      </c>
      <c r="D1351" t="s">
        <v>814</v>
      </c>
      <c r="E1351">
        <v>208</v>
      </c>
      <c r="F1351">
        <v>2196</v>
      </c>
      <c r="H1351" t="s">
        <v>151</v>
      </c>
      <c r="I1351" t="s">
        <v>1532</v>
      </c>
      <c r="J1351" s="32">
        <f t="shared" si="37"/>
        <v>11</v>
      </c>
      <c r="K1351" s="32">
        <f>IF(PUMPING[[#This Row],[MONTH]]&gt;3,YEAR(PUMPING[[#This Row],[DATE]]),YEAR(PUMPING[[#This Row],[DATE]])-1)</f>
        <v>2015</v>
      </c>
      <c r="L1351" s="32" t="str">
        <f>IF(PUMPING[[#This Row],[MONTH]]&lt;4,"Q4",IF(PUMPING[[#This Row],[MONTH]]&lt;7,"Q1",IF(PUMPING[[#This Row],[MONTH]]&lt;10,"Q2",IF(PUMPING[[#This Row],[MONTH]]&lt;13,"Q3","Q4"))))</f>
        <v>Q3</v>
      </c>
      <c r="M1351" s="32" t="str">
        <f>IF(PUMPING[[#This Row],[PRODUCT]]="I/F","I/F",IF(LEFT(PUMPING[[#This Row],[BATCH]],2)="MR","MR",IF(LEFT(PUMPING[[#This Row],[BATCH]],2)="PR","PR",IF(LEFT(PUMPING[[#This Row],[BATCH]],2)="DT","DT","Others"))))</f>
        <v>MR</v>
      </c>
    </row>
    <row r="1352" spans="1:13" x14ac:dyDescent="0.25">
      <c r="A1352">
        <v>2</v>
      </c>
      <c r="B1352" s="1">
        <v>42315</v>
      </c>
      <c r="C1352" t="s">
        <v>6</v>
      </c>
      <c r="D1352" t="s">
        <v>817</v>
      </c>
      <c r="E1352">
        <v>205</v>
      </c>
      <c r="F1352">
        <v>3922</v>
      </c>
      <c r="H1352" t="s">
        <v>151</v>
      </c>
      <c r="I1352" t="s">
        <v>1532</v>
      </c>
      <c r="J1352" s="32">
        <f t="shared" si="37"/>
        <v>11</v>
      </c>
      <c r="K1352" s="32">
        <f>IF(PUMPING[[#This Row],[MONTH]]&gt;3,YEAR(PUMPING[[#This Row],[DATE]]),YEAR(PUMPING[[#This Row],[DATE]])-1)</f>
        <v>2015</v>
      </c>
      <c r="L1352" s="32" t="str">
        <f>IF(PUMPING[[#This Row],[MONTH]]&lt;4,"Q4",IF(PUMPING[[#This Row],[MONTH]]&lt;7,"Q1",IF(PUMPING[[#This Row],[MONTH]]&lt;10,"Q2",IF(PUMPING[[#This Row],[MONTH]]&lt;13,"Q3","Q4"))))</f>
        <v>Q3</v>
      </c>
      <c r="M1352" s="32" t="str">
        <f>IF(PUMPING[[#This Row],[PRODUCT]]="I/F","I/F",IF(LEFT(PUMPING[[#This Row],[BATCH]],2)="MR","MR",IF(LEFT(PUMPING[[#This Row],[BATCH]],2)="PR","PR",IF(LEFT(PUMPING[[#This Row],[BATCH]],2)="DT","DT","Others"))))</f>
        <v>MR</v>
      </c>
    </row>
    <row r="1353" spans="1:13" x14ac:dyDescent="0.25">
      <c r="A1353">
        <v>1</v>
      </c>
      <c r="B1353" s="1">
        <v>42315</v>
      </c>
      <c r="C1353" t="s">
        <v>20</v>
      </c>
      <c r="D1353" t="s">
        <v>811</v>
      </c>
      <c r="E1353">
        <v>63</v>
      </c>
      <c r="F1353">
        <v>1710</v>
      </c>
      <c r="H1353" t="s">
        <v>153</v>
      </c>
      <c r="I1353" t="s">
        <v>1530</v>
      </c>
      <c r="J1353" s="32">
        <f t="shared" si="37"/>
        <v>11</v>
      </c>
      <c r="K1353" s="32">
        <f>IF(PUMPING[[#This Row],[MONTH]]&gt;3,YEAR(PUMPING[[#This Row],[DATE]]),YEAR(PUMPING[[#This Row],[DATE]])-1)</f>
        <v>2015</v>
      </c>
      <c r="L1353" s="32" t="str">
        <f>IF(PUMPING[[#This Row],[MONTH]]&lt;4,"Q4",IF(PUMPING[[#This Row],[MONTH]]&lt;7,"Q1",IF(PUMPING[[#This Row],[MONTH]]&lt;10,"Q2",IF(PUMPING[[#This Row],[MONTH]]&lt;13,"Q3","Q4"))))</f>
        <v>Q3</v>
      </c>
      <c r="M1353" s="32" t="str">
        <f>IF(PUMPING[[#This Row],[PRODUCT]]="I/F","I/F",IF(LEFT(PUMPING[[#This Row],[BATCH]],2)="MR","MR",IF(LEFT(PUMPING[[#This Row],[BATCH]],2)="PR","PR",IF(LEFT(PUMPING[[#This Row],[BATCH]],2)="DT","DT","Others"))))</f>
        <v>PR</v>
      </c>
    </row>
    <row r="1354" spans="1:13" x14ac:dyDescent="0.25">
      <c r="A1354">
        <v>2</v>
      </c>
      <c r="B1354" s="1">
        <v>42315</v>
      </c>
      <c r="C1354" t="s">
        <v>20</v>
      </c>
      <c r="D1354" t="s">
        <v>815</v>
      </c>
      <c r="E1354">
        <v>64</v>
      </c>
      <c r="F1354">
        <v>450</v>
      </c>
      <c r="H1354" t="s">
        <v>153</v>
      </c>
      <c r="I1354" t="s">
        <v>1530</v>
      </c>
      <c r="J1354" s="32">
        <f t="shared" si="37"/>
        <v>11</v>
      </c>
      <c r="K1354" s="32">
        <f>IF(PUMPING[[#This Row],[MONTH]]&gt;3,YEAR(PUMPING[[#This Row],[DATE]]),YEAR(PUMPING[[#This Row],[DATE]])-1)</f>
        <v>2015</v>
      </c>
      <c r="L1354" s="32" t="str">
        <f>IF(PUMPING[[#This Row],[MONTH]]&lt;4,"Q4",IF(PUMPING[[#This Row],[MONTH]]&lt;7,"Q1",IF(PUMPING[[#This Row],[MONTH]]&lt;10,"Q2",IF(PUMPING[[#This Row],[MONTH]]&lt;13,"Q3","Q4"))))</f>
        <v>Q3</v>
      </c>
      <c r="M1354" s="32" t="str">
        <f>IF(PUMPING[[#This Row],[PRODUCT]]="I/F","I/F",IF(LEFT(PUMPING[[#This Row],[BATCH]],2)="MR","MR",IF(LEFT(PUMPING[[#This Row],[BATCH]],2)="PR","PR",IF(LEFT(PUMPING[[#This Row],[BATCH]],2)="DT","DT","Others"))))</f>
        <v>PR</v>
      </c>
    </row>
    <row r="1355" spans="1:13" x14ac:dyDescent="0.25">
      <c r="A1355">
        <v>3</v>
      </c>
      <c r="B1355" s="1">
        <v>42315</v>
      </c>
      <c r="C1355" t="s">
        <v>20</v>
      </c>
      <c r="D1355" t="s">
        <v>809</v>
      </c>
      <c r="E1355">
        <v>64</v>
      </c>
      <c r="F1355">
        <v>7064</v>
      </c>
      <c r="H1355" t="s">
        <v>153</v>
      </c>
      <c r="I1355" t="s">
        <v>1530</v>
      </c>
      <c r="J1355" s="32">
        <f t="shared" si="37"/>
        <v>11</v>
      </c>
      <c r="K1355" s="32">
        <f>IF(PUMPING[[#This Row],[MONTH]]&gt;3,YEAR(PUMPING[[#This Row],[DATE]]),YEAR(PUMPING[[#This Row],[DATE]])-1)</f>
        <v>2015</v>
      </c>
      <c r="L1355" s="32" t="str">
        <f>IF(PUMPING[[#This Row],[MONTH]]&lt;4,"Q4",IF(PUMPING[[#This Row],[MONTH]]&lt;7,"Q1",IF(PUMPING[[#This Row],[MONTH]]&lt;10,"Q2",IF(PUMPING[[#This Row],[MONTH]]&lt;13,"Q3","Q4"))))</f>
        <v>Q3</v>
      </c>
      <c r="M1355" s="32" t="str">
        <f>IF(PUMPING[[#This Row],[PRODUCT]]="I/F","I/F",IF(LEFT(PUMPING[[#This Row],[BATCH]],2)="MR","MR",IF(LEFT(PUMPING[[#This Row],[BATCH]],2)="PR","PR",IF(LEFT(PUMPING[[#This Row],[BATCH]],2)="DT","DT","Others"))))</f>
        <v>PR</v>
      </c>
    </row>
    <row r="1356" spans="1:13" x14ac:dyDescent="0.25">
      <c r="A1356">
        <v>1</v>
      </c>
      <c r="B1356" s="1">
        <v>42315</v>
      </c>
      <c r="C1356" t="s">
        <v>274</v>
      </c>
      <c r="D1356" t="s">
        <v>818</v>
      </c>
      <c r="E1356">
        <v>54</v>
      </c>
      <c r="F1356">
        <v>48</v>
      </c>
      <c r="H1356" t="s">
        <v>155</v>
      </c>
      <c r="I1356" t="s">
        <v>146</v>
      </c>
      <c r="J1356" s="32">
        <f t="shared" si="37"/>
        <v>11</v>
      </c>
      <c r="K1356" s="32">
        <f>IF(PUMPING[[#This Row],[MONTH]]&gt;3,YEAR(PUMPING[[#This Row],[DATE]]),YEAR(PUMPING[[#This Row],[DATE]])-1)</f>
        <v>2015</v>
      </c>
      <c r="L1356" s="32" t="str">
        <f>IF(PUMPING[[#This Row],[MONTH]]&lt;4,"Q4",IF(PUMPING[[#This Row],[MONTH]]&lt;7,"Q1",IF(PUMPING[[#This Row],[MONTH]]&lt;10,"Q2",IF(PUMPING[[#This Row],[MONTH]]&lt;13,"Q3","Q4"))))</f>
        <v>Q3</v>
      </c>
      <c r="M1356" s="32" t="str">
        <f>IF(PUMPING[[#This Row],[PRODUCT]]="I/F","I/F",IF(LEFT(PUMPING[[#This Row],[BATCH]],2)="MR","MR",IF(LEFT(PUMPING[[#This Row],[BATCH]],2)="PR","PR",IF(LEFT(PUMPING[[#This Row],[BATCH]],2)="DT","DT","Others"))))</f>
        <v>PR</v>
      </c>
    </row>
    <row r="1357" spans="1:13" x14ac:dyDescent="0.25">
      <c r="A1357">
        <v>2</v>
      </c>
      <c r="B1357" s="1">
        <v>42315</v>
      </c>
      <c r="C1357" t="s">
        <v>274</v>
      </c>
      <c r="D1357" t="s">
        <v>819</v>
      </c>
      <c r="E1357">
        <v>54</v>
      </c>
      <c r="F1357">
        <v>255</v>
      </c>
      <c r="H1357" t="s">
        <v>155</v>
      </c>
      <c r="I1357" t="s">
        <v>146</v>
      </c>
      <c r="J1357" s="32">
        <f t="shared" si="37"/>
        <v>11</v>
      </c>
      <c r="K1357" s="32">
        <f>IF(PUMPING[[#This Row],[MONTH]]&gt;3,YEAR(PUMPING[[#This Row],[DATE]]),YEAR(PUMPING[[#This Row],[DATE]])-1)</f>
        <v>2015</v>
      </c>
      <c r="L1357" s="32" t="str">
        <f>IF(PUMPING[[#This Row],[MONTH]]&lt;4,"Q4",IF(PUMPING[[#This Row],[MONTH]]&lt;7,"Q1",IF(PUMPING[[#This Row],[MONTH]]&lt;10,"Q2",IF(PUMPING[[#This Row],[MONTH]]&lt;13,"Q3","Q4"))))</f>
        <v>Q3</v>
      </c>
      <c r="M1357" s="32" t="str">
        <f>IF(PUMPING[[#This Row],[PRODUCT]]="I/F","I/F",IF(LEFT(PUMPING[[#This Row],[BATCH]],2)="MR","MR",IF(LEFT(PUMPING[[#This Row],[BATCH]],2)="PR","PR",IF(LEFT(PUMPING[[#This Row],[BATCH]],2)="DT","DT","Others"))))</f>
        <v>PR</v>
      </c>
    </row>
    <row r="1358" spans="1:13" x14ac:dyDescent="0.25">
      <c r="A1358">
        <v>3</v>
      </c>
      <c r="B1358" s="1">
        <v>42315</v>
      </c>
      <c r="C1358" t="s">
        <v>274</v>
      </c>
      <c r="D1358" t="s">
        <v>820</v>
      </c>
      <c r="E1358">
        <v>33</v>
      </c>
      <c r="F1358">
        <v>450</v>
      </c>
      <c r="H1358" t="s">
        <v>156</v>
      </c>
      <c r="I1358" t="s">
        <v>146</v>
      </c>
      <c r="J1358" s="32">
        <f t="shared" si="37"/>
        <v>11</v>
      </c>
      <c r="K1358" s="32">
        <f>IF(PUMPING[[#This Row],[MONTH]]&gt;3,YEAR(PUMPING[[#This Row],[DATE]]),YEAR(PUMPING[[#This Row],[DATE]])-1)</f>
        <v>2015</v>
      </c>
      <c r="L1358" s="32" t="str">
        <f>IF(PUMPING[[#This Row],[MONTH]]&lt;4,"Q4",IF(PUMPING[[#This Row],[MONTH]]&lt;7,"Q1",IF(PUMPING[[#This Row],[MONTH]]&lt;10,"Q2",IF(PUMPING[[#This Row],[MONTH]]&lt;13,"Q3","Q4"))))</f>
        <v>Q3</v>
      </c>
      <c r="M1358" s="32" t="str">
        <f>IF(PUMPING[[#This Row],[PRODUCT]]="I/F","I/F",IF(LEFT(PUMPING[[#This Row],[BATCH]],2)="MR","MR",IF(LEFT(PUMPING[[#This Row],[BATCH]],2)="PR","PR",IF(LEFT(PUMPING[[#This Row],[BATCH]],2)="DT","DT","Others"))))</f>
        <v>PR</v>
      </c>
    </row>
    <row r="1359" spans="1:13" x14ac:dyDescent="0.25">
      <c r="A1359">
        <v>4</v>
      </c>
      <c r="B1359" s="1">
        <v>42315</v>
      </c>
      <c r="C1359" t="s">
        <v>274</v>
      </c>
      <c r="D1359" t="s">
        <v>821</v>
      </c>
      <c r="E1359">
        <v>33</v>
      </c>
      <c r="F1359">
        <v>550</v>
      </c>
      <c r="H1359" t="s">
        <v>156</v>
      </c>
      <c r="I1359" t="s">
        <v>146</v>
      </c>
      <c r="J1359" s="32">
        <f t="shared" si="37"/>
        <v>11</v>
      </c>
      <c r="K1359" s="32">
        <f>IF(PUMPING[[#This Row],[MONTH]]&gt;3,YEAR(PUMPING[[#This Row],[DATE]]),YEAR(PUMPING[[#This Row],[DATE]])-1)</f>
        <v>2015</v>
      </c>
      <c r="L1359" s="32" t="str">
        <f>IF(PUMPING[[#This Row],[MONTH]]&lt;4,"Q4",IF(PUMPING[[#This Row],[MONTH]]&lt;7,"Q1",IF(PUMPING[[#This Row],[MONTH]]&lt;10,"Q2",IF(PUMPING[[#This Row],[MONTH]]&lt;13,"Q3","Q4"))))</f>
        <v>Q3</v>
      </c>
      <c r="M1359" s="32" t="str">
        <f>IF(PUMPING[[#This Row],[PRODUCT]]="I/F","I/F",IF(LEFT(PUMPING[[#This Row],[BATCH]],2)="MR","MR",IF(LEFT(PUMPING[[#This Row],[BATCH]],2)="PR","PR",IF(LEFT(PUMPING[[#This Row],[BATCH]],2)="DT","DT","Others"))))</f>
        <v>PR</v>
      </c>
    </row>
    <row r="1360" spans="1:13" x14ac:dyDescent="0.25">
      <c r="A1360">
        <v>5</v>
      </c>
      <c r="B1360" s="1">
        <v>42315</v>
      </c>
      <c r="C1360" t="s">
        <v>274</v>
      </c>
      <c r="D1360" t="s">
        <v>822</v>
      </c>
      <c r="E1360">
        <v>33</v>
      </c>
      <c r="F1360">
        <v>1000</v>
      </c>
      <c r="H1360" t="s">
        <v>145</v>
      </c>
      <c r="I1360" t="s">
        <v>146</v>
      </c>
      <c r="J1360" s="32">
        <f t="shared" si="37"/>
        <v>11</v>
      </c>
      <c r="K1360" s="32">
        <f>IF(PUMPING[[#This Row],[MONTH]]&gt;3,YEAR(PUMPING[[#This Row],[DATE]]),YEAR(PUMPING[[#This Row],[DATE]])-1)</f>
        <v>2015</v>
      </c>
      <c r="L1360" s="32" t="str">
        <f>IF(PUMPING[[#This Row],[MONTH]]&lt;4,"Q4",IF(PUMPING[[#This Row],[MONTH]]&lt;7,"Q1",IF(PUMPING[[#This Row],[MONTH]]&lt;10,"Q2",IF(PUMPING[[#This Row],[MONTH]]&lt;13,"Q3","Q4"))))</f>
        <v>Q3</v>
      </c>
      <c r="M1360" s="32" t="str">
        <f>IF(PUMPING[[#This Row],[PRODUCT]]="I/F","I/F",IF(LEFT(PUMPING[[#This Row],[BATCH]],2)="MR","MR",IF(LEFT(PUMPING[[#This Row],[BATCH]],2)="PR","PR",IF(LEFT(PUMPING[[#This Row],[BATCH]],2)="DT","DT","Others"))))</f>
        <v>PR</v>
      </c>
    </row>
    <row r="1361" spans="1:13" x14ac:dyDescent="0.25">
      <c r="A1361">
        <v>6</v>
      </c>
      <c r="B1361" s="1">
        <v>42315</v>
      </c>
      <c r="C1361" t="s">
        <v>274</v>
      </c>
      <c r="D1361" t="s">
        <v>823</v>
      </c>
      <c r="E1361">
        <v>33</v>
      </c>
      <c r="F1361">
        <v>3358</v>
      </c>
      <c r="H1361" t="s">
        <v>733</v>
      </c>
      <c r="I1361" t="s">
        <v>143</v>
      </c>
      <c r="J1361" s="32">
        <f t="shared" si="37"/>
        <v>11</v>
      </c>
      <c r="K1361" s="32">
        <f>IF(PUMPING[[#This Row],[MONTH]]&gt;3,YEAR(PUMPING[[#This Row],[DATE]]),YEAR(PUMPING[[#This Row],[DATE]])-1)</f>
        <v>2015</v>
      </c>
      <c r="L1361" s="32" t="str">
        <f>IF(PUMPING[[#This Row],[MONTH]]&lt;4,"Q4",IF(PUMPING[[#This Row],[MONTH]]&lt;7,"Q1",IF(PUMPING[[#This Row],[MONTH]]&lt;10,"Q2",IF(PUMPING[[#This Row],[MONTH]]&lt;13,"Q3","Q4"))))</f>
        <v>Q3</v>
      </c>
      <c r="M1361" s="32" t="str">
        <f>IF(PUMPING[[#This Row],[PRODUCT]]="I/F","I/F",IF(LEFT(PUMPING[[#This Row],[BATCH]],2)="MR","MR",IF(LEFT(PUMPING[[#This Row],[BATCH]],2)="PR","PR",IF(LEFT(PUMPING[[#This Row],[BATCH]],2)="DT","DT","Others"))))</f>
        <v>PR</v>
      </c>
    </row>
    <row r="1362" spans="1:13" x14ac:dyDescent="0.25">
      <c r="A1362">
        <v>7</v>
      </c>
      <c r="B1362" s="1">
        <v>42315</v>
      </c>
      <c r="C1362" t="s">
        <v>274</v>
      </c>
      <c r="D1362" t="s">
        <v>824</v>
      </c>
      <c r="E1362">
        <v>31</v>
      </c>
      <c r="F1362">
        <v>450</v>
      </c>
      <c r="H1362" t="s">
        <v>733</v>
      </c>
      <c r="I1362" t="s">
        <v>143</v>
      </c>
      <c r="J1362" s="32">
        <f t="shared" si="37"/>
        <v>11</v>
      </c>
      <c r="K1362" s="32">
        <f>IF(PUMPING[[#This Row],[MONTH]]&gt;3,YEAR(PUMPING[[#This Row],[DATE]]),YEAR(PUMPING[[#This Row],[DATE]])-1)</f>
        <v>2015</v>
      </c>
      <c r="L1362" s="32" t="str">
        <f>IF(PUMPING[[#This Row],[MONTH]]&lt;4,"Q4",IF(PUMPING[[#This Row],[MONTH]]&lt;7,"Q1",IF(PUMPING[[#This Row],[MONTH]]&lt;10,"Q2",IF(PUMPING[[#This Row],[MONTH]]&lt;13,"Q3","Q4"))))</f>
        <v>Q3</v>
      </c>
      <c r="M1362" s="32" t="str">
        <f>IF(PUMPING[[#This Row],[PRODUCT]]="I/F","I/F",IF(LEFT(PUMPING[[#This Row],[BATCH]],2)="MR","MR",IF(LEFT(PUMPING[[#This Row],[BATCH]],2)="PR","PR",IF(LEFT(PUMPING[[#This Row],[BATCH]],2)="DT","DT","Others"))))</f>
        <v>PR</v>
      </c>
    </row>
    <row r="1363" spans="1:13" x14ac:dyDescent="0.25">
      <c r="A1363">
        <v>8</v>
      </c>
      <c r="B1363" s="1">
        <v>42315</v>
      </c>
      <c r="C1363" t="s">
        <v>274</v>
      </c>
      <c r="D1363" t="s">
        <v>825</v>
      </c>
      <c r="E1363">
        <v>31</v>
      </c>
      <c r="F1363">
        <v>861</v>
      </c>
      <c r="H1363" t="s">
        <v>733</v>
      </c>
      <c r="I1363" t="s">
        <v>143</v>
      </c>
      <c r="J1363" s="32">
        <f t="shared" si="37"/>
        <v>11</v>
      </c>
      <c r="K1363" s="32">
        <f>IF(PUMPING[[#This Row],[MONTH]]&gt;3,YEAR(PUMPING[[#This Row],[DATE]]),YEAR(PUMPING[[#This Row],[DATE]])-1)</f>
        <v>2015</v>
      </c>
      <c r="L1363" s="32" t="str">
        <f>IF(PUMPING[[#This Row],[MONTH]]&lt;4,"Q4",IF(PUMPING[[#This Row],[MONTH]]&lt;7,"Q1",IF(PUMPING[[#This Row],[MONTH]]&lt;10,"Q2",IF(PUMPING[[#This Row],[MONTH]]&lt;13,"Q3","Q4"))))</f>
        <v>Q3</v>
      </c>
      <c r="M1363" s="32" t="str">
        <f>IF(PUMPING[[#This Row],[PRODUCT]]="I/F","I/F",IF(LEFT(PUMPING[[#This Row],[BATCH]],2)="MR","MR",IF(LEFT(PUMPING[[#This Row],[BATCH]],2)="PR","PR",IF(LEFT(PUMPING[[#This Row],[BATCH]],2)="DT","DT","Others"))))</f>
        <v>PR</v>
      </c>
    </row>
    <row r="1364" spans="1:13" x14ac:dyDescent="0.25">
      <c r="A1364">
        <v>1</v>
      </c>
      <c r="B1364" s="1">
        <v>42315</v>
      </c>
      <c r="C1364" t="s">
        <v>8</v>
      </c>
      <c r="D1364" t="s">
        <v>802</v>
      </c>
      <c r="E1364" t="s">
        <v>10</v>
      </c>
      <c r="F1364">
        <v>1242</v>
      </c>
      <c r="H1364" t="s">
        <v>148</v>
      </c>
      <c r="I1364" t="s">
        <v>149</v>
      </c>
      <c r="J1364" s="32">
        <f t="shared" si="37"/>
        <v>11</v>
      </c>
      <c r="K1364" s="32">
        <f>IF(PUMPING[[#This Row],[MONTH]]&gt;3,YEAR(PUMPING[[#This Row],[DATE]]),YEAR(PUMPING[[#This Row],[DATE]])-1)</f>
        <v>2015</v>
      </c>
      <c r="L1364" s="32" t="str">
        <f>IF(PUMPING[[#This Row],[MONTH]]&lt;4,"Q4",IF(PUMPING[[#This Row],[MONTH]]&lt;7,"Q1",IF(PUMPING[[#This Row],[MONTH]]&lt;10,"Q2",IF(PUMPING[[#This Row],[MONTH]]&lt;13,"Q3","Q4"))))</f>
        <v>Q3</v>
      </c>
      <c r="M1364" s="32" t="str">
        <f>IF(PUMPING[[#This Row],[PRODUCT]]="I/F","I/F",IF(LEFT(PUMPING[[#This Row],[BATCH]],2)="MR","MR",IF(LEFT(PUMPING[[#This Row],[BATCH]],2)="PR","PR",IF(LEFT(PUMPING[[#This Row],[BATCH]],2)="DT","DT","Others"))))</f>
        <v>MR</v>
      </c>
    </row>
    <row r="1365" spans="1:13" x14ac:dyDescent="0.25">
      <c r="A1365">
        <v>2</v>
      </c>
      <c r="B1365" s="1">
        <v>42315</v>
      </c>
      <c r="C1365" t="s">
        <v>8</v>
      </c>
      <c r="D1365" t="s">
        <v>806</v>
      </c>
      <c r="E1365" t="s">
        <v>10</v>
      </c>
      <c r="F1365">
        <v>4793</v>
      </c>
      <c r="H1365" t="s">
        <v>148</v>
      </c>
      <c r="I1365" t="s">
        <v>149</v>
      </c>
      <c r="J1365" s="32">
        <f t="shared" si="37"/>
        <v>11</v>
      </c>
      <c r="K1365" s="32">
        <f>IF(PUMPING[[#This Row],[MONTH]]&gt;3,YEAR(PUMPING[[#This Row],[DATE]]),YEAR(PUMPING[[#This Row],[DATE]])-1)</f>
        <v>2015</v>
      </c>
      <c r="L1365" s="32" t="str">
        <f>IF(PUMPING[[#This Row],[MONTH]]&lt;4,"Q4",IF(PUMPING[[#This Row],[MONTH]]&lt;7,"Q1",IF(PUMPING[[#This Row],[MONTH]]&lt;10,"Q2",IF(PUMPING[[#This Row],[MONTH]]&lt;13,"Q3","Q4"))))</f>
        <v>Q3</v>
      </c>
      <c r="M1365" s="32" t="str">
        <f>IF(PUMPING[[#This Row],[PRODUCT]]="I/F","I/F",IF(LEFT(PUMPING[[#This Row],[BATCH]],2)="MR","MR",IF(LEFT(PUMPING[[#This Row],[BATCH]],2)="PR","PR",IF(LEFT(PUMPING[[#This Row],[BATCH]],2)="DT","DT","Others"))))</f>
        <v>MR</v>
      </c>
    </row>
    <row r="1366" spans="1:13" x14ac:dyDescent="0.25">
      <c r="A1366">
        <v>1</v>
      </c>
      <c r="B1366" s="1">
        <v>42316</v>
      </c>
      <c r="C1366" t="s">
        <v>6</v>
      </c>
      <c r="D1366" t="s">
        <v>817</v>
      </c>
      <c r="E1366">
        <v>205</v>
      </c>
      <c r="F1366">
        <v>1609</v>
      </c>
      <c r="H1366" t="s">
        <v>151</v>
      </c>
      <c r="I1366" t="s">
        <v>1532</v>
      </c>
      <c r="J1366" s="32">
        <f t="shared" si="37"/>
        <v>11</v>
      </c>
      <c r="K1366" s="32">
        <f>IF(PUMPING[[#This Row],[MONTH]]&gt;3,YEAR(PUMPING[[#This Row],[DATE]]),YEAR(PUMPING[[#This Row],[DATE]])-1)</f>
        <v>2015</v>
      </c>
      <c r="L1366" s="32" t="str">
        <f>IF(PUMPING[[#This Row],[MONTH]]&lt;4,"Q4",IF(PUMPING[[#This Row],[MONTH]]&lt;7,"Q1",IF(PUMPING[[#This Row],[MONTH]]&lt;10,"Q2",IF(PUMPING[[#This Row],[MONTH]]&lt;13,"Q3","Q4"))))</f>
        <v>Q3</v>
      </c>
      <c r="M1366" s="32" t="str">
        <f>IF(PUMPING[[#This Row],[PRODUCT]]="I/F","I/F",IF(LEFT(PUMPING[[#This Row],[BATCH]],2)="MR","MR",IF(LEFT(PUMPING[[#This Row],[BATCH]],2)="PR","PR",IF(LEFT(PUMPING[[#This Row],[BATCH]],2)="DT","DT","Others"))))</f>
        <v>MR</v>
      </c>
    </row>
    <row r="1367" spans="1:13" x14ac:dyDescent="0.25">
      <c r="A1367">
        <v>2</v>
      </c>
      <c r="B1367" s="1">
        <v>42316</v>
      </c>
      <c r="C1367" t="s">
        <v>6</v>
      </c>
      <c r="D1367" t="s">
        <v>826</v>
      </c>
      <c r="E1367">
        <v>651</v>
      </c>
      <c r="F1367">
        <v>155</v>
      </c>
      <c r="H1367" t="s">
        <v>155</v>
      </c>
      <c r="I1367" t="s">
        <v>146</v>
      </c>
      <c r="J1367" s="32">
        <f t="shared" si="37"/>
        <v>11</v>
      </c>
      <c r="K1367" s="32">
        <f>IF(PUMPING[[#This Row],[MONTH]]&gt;3,YEAR(PUMPING[[#This Row],[DATE]]),YEAR(PUMPING[[#This Row],[DATE]])-1)</f>
        <v>2015</v>
      </c>
      <c r="L1367" s="32" t="str">
        <f>IF(PUMPING[[#This Row],[MONTH]]&lt;4,"Q4",IF(PUMPING[[#This Row],[MONTH]]&lt;7,"Q1",IF(PUMPING[[#This Row],[MONTH]]&lt;10,"Q2",IF(PUMPING[[#This Row],[MONTH]]&lt;13,"Q3","Q4"))))</f>
        <v>Q3</v>
      </c>
      <c r="M1367" s="32" t="str">
        <f>IF(PUMPING[[#This Row],[PRODUCT]]="I/F","I/F",IF(LEFT(PUMPING[[#This Row],[BATCH]],2)="MR","MR",IF(LEFT(PUMPING[[#This Row],[BATCH]],2)="PR","PR",IF(LEFT(PUMPING[[#This Row],[BATCH]],2)="DT","DT","Others"))))</f>
        <v>MR</v>
      </c>
    </row>
    <row r="1368" spans="1:13" x14ac:dyDescent="0.25">
      <c r="A1368">
        <v>3</v>
      </c>
      <c r="B1368" s="1">
        <v>42316</v>
      </c>
      <c r="C1368" t="s">
        <v>6</v>
      </c>
      <c r="D1368" t="s">
        <v>827</v>
      </c>
      <c r="E1368">
        <v>402</v>
      </c>
      <c r="F1368">
        <v>162</v>
      </c>
      <c r="H1368" t="s">
        <v>156</v>
      </c>
      <c r="I1368" t="s">
        <v>146</v>
      </c>
      <c r="J1368" s="32">
        <f t="shared" si="37"/>
        <v>11</v>
      </c>
      <c r="K1368" s="32">
        <f>IF(PUMPING[[#This Row],[MONTH]]&gt;3,YEAR(PUMPING[[#This Row],[DATE]]),YEAR(PUMPING[[#This Row],[DATE]])-1)</f>
        <v>2015</v>
      </c>
      <c r="L1368" s="32" t="str">
        <f>IF(PUMPING[[#This Row],[MONTH]]&lt;4,"Q4",IF(PUMPING[[#This Row],[MONTH]]&lt;7,"Q1",IF(PUMPING[[#This Row],[MONTH]]&lt;10,"Q2",IF(PUMPING[[#This Row],[MONTH]]&lt;13,"Q3","Q4"))))</f>
        <v>Q3</v>
      </c>
      <c r="M1368" s="32" t="str">
        <f>IF(PUMPING[[#This Row],[PRODUCT]]="I/F","I/F",IF(LEFT(PUMPING[[#This Row],[BATCH]],2)="MR","MR",IF(LEFT(PUMPING[[#This Row],[BATCH]],2)="PR","PR",IF(LEFT(PUMPING[[#This Row],[BATCH]],2)="DT","DT","Others"))))</f>
        <v>MR</v>
      </c>
    </row>
    <row r="1369" spans="1:13" x14ac:dyDescent="0.25">
      <c r="A1369">
        <v>4</v>
      </c>
      <c r="B1369" s="1">
        <v>42316</v>
      </c>
      <c r="C1369" t="s">
        <v>6</v>
      </c>
      <c r="D1369" t="s">
        <v>828</v>
      </c>
      <c r="E1369">
        <v>123</v>
      </c>
      <c r="F1369">
        <v>986</v>
      </c>
      <c r="H1369" t="s">
        <v>148</v>
      </c>
      <c r="I1369" t="s">
        <v>149</v>
      </c>
      <c r="J1369" s="32">
        <f t="shared" si="37"/>
        <v>11</v>
      </c>
      <c r="K1369" s="32">
        <f>IF(PUMPING[[#This Row],[MONTH]]&gt;3,YEAR(PUMPING[[#This Row],[DATE]]),YEAR(PUMPING[[#This Row],[DATE]])-1)</f>
        <v>2015</v>
      </c>
      <c r="L1369" s="32" t="str">
        <f>IF(PUMPING[[#This Row],[MONTH]]&lt;4,"Q4",IF(PUMPING[[#This Row],[MONTH]]&lt;7,"Q1",IF(PUMPING[[#This Row],[MONTH]]&lt;10,"Q2",IF(PUMPING[[#This Row],[MONTH]]&lt;13,"Q3","Q4"))))</f>
        <v>Q3</v>
      </c>
      <c r="M1369" s="32" t="str">
        <f>IF(PUMPING[[#This Row],[PRODUCT]]="I/F","I/F",IF(LEFT(PUMPING[[#This Row],[BATCH]],2)="MR","MR",IF(LEFT(PUMPING[[#This Row],[BATCH]],2)="PR","PR",IF(LEFT(PUMPING[[#This Row],[BATCH]],2)="DT","DT","Others"))))</f>
        <v>MR</v>
      </c>
    </row>
    <row r="1370" spans="1:13" x14ac:dyDescent="0.25">
      <c r="A1370">
        <v>5</v>
      </c>
      <c r="B1370" s="1">
        <v>42316</v>
      </c>
      <c r="C1370" t="s">
        <v>6</v>
      </c>
      <c r="D1370" t="s">
        <v>829</v>
      </c>
      <c r="E1370">
        <v>118</v>
      </c>
      <c r="F1370">
        <v>2900</v>
      </c>
      <c r="H1370" t="s">
        <v>170</v>
      </c>
      <c r="I1370" t="s">
        <v>171</v>
      </c>
      <c r="J1370" s="32">
        <f t="shared" si="37"/>
        <v>11</v>
      </c>
      <c r="K1370" s="32">
        <f>IF(PUMPING[[#This Row],[MONTH]]&gt;3,YEAR(PUMPING[[#This Row],[DATE]]),YEAR(PUMPING[[#This Row],[DATE]])-1)</f>
        <v>2015</v>
      </c>
      <c r="L1370" s="32" t="str">
        <f>IF(PUMPING[[#This Row],[MONTH]]&lt;4,"Q4",IF(PUMPING[[#This Row],[MONTH]]&lt;7,"Q1",IF(PUMPING[[#This Row],[MONTH]]&lt;10,"Q2",IF(PUMPING[[#This Row],[MONTH]]&lt;13,"Q3","Q4"))))</f>
        <v>Q3</v>
      </c>
      <c r="M1370" s="32" t="str">
        <f>IF(PUMPING[[#This Row],[PRODUCT]]="I/F","I/F",IF(LEFT(PUMPING[[#This Row],[BATCH]],2)="MR","MR",IF(LEFT(PUMPING[[#This Row],[BATCH]],2)="PR","PR",IF(LEFT(PUMPING[[#This Row],[BATCH]],2)="DT","DT","Others"))))</f>
        <v>MR</v>
      </c>
    </row>
    <row r="1371" spans="1:13" x14ac:dyDescent="0.25">
      <c r="A1371">
        <v>6</v>
      </c>
      <c r="B1371" s="1">
        <v>42316</v>
      </c>
      <c r="C1371" t="s">
        <v>6</v>
      </c>
      <c r="D1371" t="s">
        <v>830</v>
      </c>
      <c r="E1371">
        <v>120</v>
      </c>
      <c r="F1371">
        <v>1120</v>
      </c>
      <c r="H1371" t="s">
        <v>170</v>
      </c>
      <c r="I1371" t="s">
        <v>171</v>
      </c>
      <c r="J1371" s="32">
        <f t="shared" si="37"/>
        <v>11</v>
      </c>
      <c r="K1371" s="32">
        <f>IF(PUMPING[[#This Row],[MONTH]]&gt;3,YEAR(PUMPING[[#This Row],[DATE]]),YEAR(PUMPING[[#This Row],[DATE]])-1)</f>
        <v>2015</v>
      </c>
      <c r="L1371" s="32" t="str">
        <f>IF(PUMPING[[#This Row],[MONTH]]&lt;4,"Q4",IF(PUMPING[[#This Row],[MONTH]]&lt;7,"Q1",IF(PUMPING[[#This Row],[MONTH]]&lt;10,"Q2",IF(PUMPING[[#This Row],[MONTH]]&lt;13,"Q3","Q4"))))</f>
        <v>Q3</v>
      </c>
      <c r="M1371" s="32" t="str">
        <f>IF(PUMPING[[#This Row],[PRODUCT]]="I/F","I/F",IF(LEFT(PUMPING[[#This Row],[BATCH]],2)="MR","MR",IF(LEFT(PUMPING[[#This Row],[BATCH]],2)="PR","PR",IF(LEFT(PUMPING[[#This Row],[BATCH]],2)="DT","DT","Others"))))</f>
        <v>MR</v>
      </c>
    </row>
    <row r="1372" spans="1:13" x14ac:dyDescent="0.25">
      <c r="A1372">
        <v>1</v>
      </c>
      <c r="B1372" s="1">
        <v>42316</v>
      </c>
      <c r="C1372" t="s">
        <v>20</v>
      </c>
      <c r="D1372" t="s">
        <v>825</v>
      </c>
      <c r="E1372">
        <v>31</v>
      </c>
      <c r="F1372">
        <v>8552</v>
      </c>
      <c r="H1372" t="s">
        <v>733</v>
      </c>
      <c r="I1372" t="s">
        <v>143</v>
      </c>
      <c r="J1372" s="32">
        <f t="shared" si="37"/>
        <v>11</v>
      </c>
      <c r="K1372" s="32">
        <f>IF(PUMPING[[#This Row],[MONTH]]&gt;3,YEAR(PUMPING[[#This Row],[DATE]]),YEAR(PUMPING[[#This Row],[DATE]])-1)</f>
        <v>2015</v>
      </c>
      <c r="L1372" s="32" t="str">
        <f>IF(PUMPING[[#This Row],[MONTH]]&lt;4,"Q4",IF(PUMPING[[#This Row],[MONTH]]&lt;7,"Q1",IF(PUMPING[[#This Row],[MONTH]]&lt;10,"Q2",IF(PUMPING[[#This Row],[MONTH]]&lt;13,"Q3","Q4"))))</f>
        <v>Q3</v>
      </c>
      <c r="M1372" s="32" t="str">
        <f>IF(PUMPING[[#This Row],[PRODUCT]]="I/F","I/F",IF(LEFT(PUMPING[[#This Row],[BATCH]],2)="MR","MR",IF(LEFT(PUMPING[[#This Row],[BATCH]],2)="PR","PR",IF(LEFT(PUMPING[[#This Row],[BATCH]],2)="DT","DT","Others"))))</f>
        <v>PR</v>
      </c>
    </row>
    <row r="1373" spans="1:13" x14ac:dyDescent="0.25">
      <c r="A1373">
        <v>2</v>
      </c>
      <c r="B1373" s="1">
        <v>42316</v>
      </c>
      <c r="C1373" t="s">
        <v>20</v>
      </c>
      <c r="D1373" t="s">
        <v>831</v>
      </c>
      <c r="E1373">
        <v>31</v>
      </c>
      <c r="F1373">
        <v>450</v>
      </c>
      <c r="H1373" t="s">
        <v>733</v>
      </c>
      <c r="I1373" t="s">
        <v>143</v>
      </c>
      <c r="J1373" s="32">
        <f t="shared" si="37"/>
        <v>11</v>
      </c>
      <c r="K1373" s="32">
        <f>IF(PUMPING[[#This Row],[MONTH]]&gt;3,YEAR(PUMPING[[#This Row],[DATE]]),YEAR(PUMPING[[#This Row],[DATE]])-1)</f>
        <v>2015</v>
      </c>
      <c r="L1373" s="32" t="str">
        <f>IF(PUMPING[[#This Row],[MONTH]]&lt;4,"Q4",IF(PUMPING[[#This Row],[MONTH]]&lt;7,"Q1",IF(PUMPING[[#This Row],[MONTH]]&lt;10,"Q2",IF(PUMPING[[#This Row],[MONTH]]&lt;13,"Q3","Q4"))))</f>
        <v>Q3</v>
      </c>
      <c r="M1373" s="32" t="str">
        <f>IF(PUMPING[[#This Row],[PRODUCT]]="I/F","I/F",IF(LEFT(PUMPING[[#This Row],[BATCH]],2)="MR","MR",IF(LEFT(PUMPING[[#This Row],[BATCH]],2)="PR","PR",IF(LEFT(PUMPING[[#This Row],[BATCH]],2)="DT","DT","Others"))))</f>
        <v>PR</v>
      </c>
    </row>
    <row r="1374" spans="1:13" x14ac:dyDescent="0.25">
      <c r="A1374">
        <v>3</v>
      </c>
      <c r="B1374" s="1">
        <v>42316</v>
      </c>
      <c r="C1374" t="s">
        <v>20</v>
      </c>
      <c r="D1374" t="s">
        <v>832</v>
      </c>
      <c r="E1374">
        <v>34</v>
      </c>
      <c r="F1374">
        <v>1224</v>
      </c>
      <c r="H1374" t="s">
        <v>733</v>
      </c>
      <c r="I1374" t="s">
        <v>143</v>
      </c>
      <c r="J1374" s="32">
        <f t="shared" si="37"/>
        <v>11</v>
      </c>
      <c r="K1374" s="32">
        <f>IF(PUMPING[[#This Row],[MONTH]]&gt;3,YEAR(PUMPING[[#This Row],[DATE]]),YEAR(PUMPING[[#This Row],[DATE]])-1)</f>
        <v>2015</v>
      </c>
      <c r="L1374" s="32" t="str">
        <f>IF(PUMPING[[#This Row],[MONTH]]&lt;4,"Q4",IF(PUMPING[[#This Row],[MONTH]]&lt;7,"Q1",IF(PUMPING[[#This Row],[MONTH]]&lt;10,"Q2",IF(PUMPING[[#This Row],[MONTH]]&lt;13,"Q3","Q4"))))</f>
        <v>Q3</v>
      </c>
      <c r="M1374" s="32" t="str">
        <f>IF(PUMPING[[#This Row],[PRODUCT]]="I/F","I/F",IF(LEFT(PUMPING[[#This Row],[BATCH]],2)="MR","MR",IF(LEFT(PUMPING[[#This Row],[BATCH]],2)="PR","PR",IF(LEFT(PUMPING[[#This Row],[BATCH]],2)="DT","DT","Others"))))</f>
        <v>PR</v>
      </c>
    </row>
    <row r="1375" spans="1:13" x14ac:dyDescent="0.25">
      <c r="A1375">
        <v>1</v>
      </c>
      <c r="B1375" s="1">
        <v>42316</v>
      </c>
      <c r="C1375" t="s">
        <v>274</v>
      </c>
      <c r="D1375" t="s">
        <v>818</v>
      </c>
      <c r="E1375">
        <v>54</v>
      </c>
      <c r="F1375">
        <v>48</v>
      </c>
      <c r="H1375" t="s">
        <v>155</v>
      </c>
      <c r="I1375" t="s">
        <v>146</v>
      </c>
      <c r="J1375" s="32">
        <f t="shared" si="37"/>
        <v>11</v>
      </c>
      <c r="K1375" s="32">
        <f>IF(PUMPING[[#This Row],[MONTH]]&gt;3,YEAR(PUMPING[[#This Row],[DATE]]),YEAR(PUMPING[[#This Row],[DATE]])-1)</f>
        <v>2015</v>
      </c>
      <c r="L1375" s="32" t="str">
        <f>IF(PUMPING[[#This Row],[MONTH]]&lt;4,"Q4",IF(PUMPING[[#This Row],[MONTH]]&lt;7,"Q1",IF(PUMPING[[#This Row],[MONTH]]&lt;10,"Q2",IF(PUMPING[[#This Row],[MONTH]]&lt;13,"Q3","Q4"))))</f>
        <v>Q3</v>
      </c>
      <c r="M1375" s="32" t="str">
        <f>IF(PUMPING[[#This Row],[PRODUCT]]="I/F","I/F",IF(LEFT(PUMPING[[#This Row],[BATCH]],2)="MR","MR",IF(LEFT(PUMPING[[#This Row],[BATCH]],2)="PR","PR",IF(LEFT(PUMPING[[#This Row],[BATCH]],2)="DT","DT","Others"))))</f>
        <v>PR</v>
      </c>
    </row>
    <row r="1376" spans="1:13" x14ac:dyDescent="0.25">
      <c r="A1376">
        <v>2</v>
      </c>
      <c r="B1376" s="1">
        <v>42316</v>
      </c>
      <c r="C1376" t="s">
        <v>274</v>
      </c>
      <c r="D1376" t="s">
        <v>819</v>
      </c>
      <c r="E1376">
        <v>54</v>
      </c>
      <c r="F1376">
        <v>255</v>
      </c>
      <c r="H1376" t="s">
        <v>155</v>
      </c>
      <c r="I1376" t="s">
        <v>146</v>
      </c>
      <c r="J1376" s="32">
        <f t="shared" si="37"/>
        <v>11</v>
      </c>
      <c r="K1376" s="32">
        <f>IF(PUMPING[[#This Row],[MONTH]]&gt;3,YEAR(PUMPING[[#This Row],[DATE]]),YEAR(PUMPING[[#This Row],[DATE]])-1)</f>
        <v>2015</v>
      </c>
      <c r="L1376" s="32" t="str">
        <f>IF(PUMPING[[#This Row],[MONTH]]&lt;4,"Q4",IF(PUMPING[[#This Row],[MONTH]]&lt;7,"Q1",IF(PUMPING[[#This Row],[MONTH]]&lt;10,"Q2",IF(PUMPING[[#This Row],[MONTH]]&lt;13,"Q3","Q4"))))</f>
        <v>Q3</v>
      </c>
      <c r="M1376" s="32" t="str">
        <f>IF(PUMPING[[#This Row],[PRODUCT]]="I/F","I/F",IF(LEFT(PUMPING[[#This Row],[BATCH]],2)="MR","MR",IF(LEFT(PUMPING[[#This Row],[BATCH]],2)="PR","PR",IF(LEFT(PUMPING[[#This Row],[BATCH]],2)="DT","DT","Others"))))</f>
        <v>PR</v>
      </c>
    </row>
    <row r="1377" spans="1:13" x14ac:dyDescent="0.25">
      <c r="A1377">
        <v>3</v>
      </c>
      <c r="B1377" s="1">
        <v>42316</v>
      </c>
      <c r="C1377" t="s">
        <v>274</v>
      </c>
      <c r="D1377" t="s">
        <v>820</v>
      </c>
      <c r="E1377">
        <v>33</v>
      </c>
      <c r="F1377">
        <v>450</v>
      </c>
      <c r="H1377" t="s">
        <v>156</v>
      </c>
      <c r="I1377" t="s">
        <v>146</v>
      </c>
      <c r="J1377" s="32">
        <f t="shared" si="37"/>
        <v>11</v>
      </c>
      <c r="K1377" s="32">
        <f>IF(PUMPING[[#This Row],[MONTH]]&gt;3,YEAR(PUMPING[[#This Row],[DATE]]),YEAR(PUMPING[[#This Row],[DATE]])-1)</f>
        <v>2015</v>
      </c>
      <c r="L1377" s="32" t="str">
        <f>IF(PUMPING[[#This Row],[MONTH]]&lt;4,"Q4",IF(PUMPING[[#This Row],[MONTH]]&lt;7,"Q1",IF(PUMPING[[#This Row],[MONTH]]&lt;10,"Q2",IF(PUMPING[[#This Row],[MONTH]]&lt;13,"Q3","Q4"))))</f>
        <v>Q3</v>
      </c>
      <c r="M1377" s="32" t="str">
        <f>IF(PUMPING[[#This Row],[PRODUCT]]="I/F","I/F",IF(LEFT(PUMPING[[#This Row],[BATCH]],2)="MR","MR",IF(LEFT(PUMPING[[#This Row],[BATCH]],2)="PR","PR",IF(LEFT(PUMPING[[#This Row],[BATCH]],2)="DT","DT","Others"))))</f>
        <v>PR</v>
      </c>
    </row>
    <row r="1378" spans="1:13" x14ac:dyDescent="0.25">
      <c r="A1378">
        <v>4</v>
      </c>
      <c r="B1378" s="1">
        <v>42316</v>
      </c>
      <c r="C1378" t="s">
        <v>274</v>
      </c>
      <c r="D1378" t="s">
        <v>821</v>
      </c>
      <c r="E1378">
        <v>33</v>
      </c>
      <c r="F1378">
        <v>550</v>
      </c>
      <c r="H1378" t="s">
        <v>156</v>
      </c>
      <c r="I1378" t="s">
        <v>146</v>
      </c>
      <c r="J1378" s="32">
        <f t="shared" si="37"/>
        <v>11</v>
      </c>
      <c r="K1378" s="32">
        <f>IF(PUMPING[[#This Row],[MONTH]]&gt;3,YEAR(PUMPING[[#This Row],[DATE]]),YEAR(PUMPING[[#This Row],[DATE]])-1)</f>
        <v>2015</v>
      </c>
      <c r="L1378" s="32" t="str">
        <f>IF(PUMPING[[#This Row],[MONTH]]&lt;4,"Q4",IF(PUMPING[[#This Row],[MONTH]]&lt;7,"Q1",IF(PUMPING[[#This Row],[MONTH]]&lt;10,"Q2",IF(PUMPING[[#This Row],[MONTH]]&lt;13,"Q3","Q4"))))</f>
        <v>Q3</v>
      </c>
      <c r="M1378" s="32" t="str">
        <f>IF(PUMPING[[#This Row],[PRODUCT]]="I/F","I/F",IF(LEFT(PUMPING[[#This Row],[BATCH]],2)="MR","MR",IF(LEFT(PUMPING[[#This Row],[BATCH]],2)="PR","PR",IF(LEFT(PUMPING[[#This Row],[BATCH]],2)="DT","DT","Others"))))</f>
        <v>PR</v>
      </c>
    </row>
    <row r="1379" spans="1:13" x14ac:dyDescent="0.25">
      <c r="A1379">
        <v>5</v>
      </c>
      <c r="B1379" s="1">
        <v>42316</v>
      </c>
      <c r="C1379" t="s">
        <v>274</v>
      </c>
      <c r="D1379" t="s">
        <v>822</v>
      </c>
      <c r="E1379">
        <v>33</v>
      </c>
      <c r="F1379">
        <v>1000</v>
      </c>
      <c r="H1379" t="s">
        <v>145</v>
      </c>
      <c r="I1379" t="s">
        <v>146</v>
      </c>
      <c r="J1379" s="32">
        <f t="shared" si="37"/>
        <v>11</v>
      </c>
      <c r="K1379" s="32">
        <f>IF(PUMPING[[#This Row],[MONTH]]&gt;3,YEAR(PUMPING[[#This Row],[DATE]]),YEAR(PUMPING[[#This Row],[DATE]])-1)</f>
        <v>2015</v>
      </c>
      <c r="L1379" s="32" t="str">
        <f>IF(PUMPING[[#This Row],[MONTH]]&lt;4,"Q4",IF(PUMPING[[#This Row],[MONTH]]&lt;7,"Q1",IF(PUMPING[[#This Row],[MONTH]]&lt;10,"Q2",IF(PUMPING[[#This Row],[MONTH]]&lt;13,"Q3","Q4"))))</f>
        <v>Q3</v>
      </c>
      <c r="M1379" s="32" t="str">
        <f>IF(PUMPING[[#This Row],[PRODUCT]]="I/F","I/F",IF(LEFT(PUMPING[[#This Row],[BATCH]],2)="MR","MR",IF(LEFT(PUMPING[[#This Row],[BATCH]],2)="PR","PR",IF(LEFT(PUMPING[[#This Row],[BATCH]],2)="DT","DT","Others"))))</f>
        <v>PR</v>
      </c>
    </row>
    <row r="1380" spans="1:13" x14ac:dyDescent="0.25">
      <c r="A1380">
        <v>6</v>
      </c>
      <c r="B1380" s="1">
        <v>42316</v>
      </c>
      <c r="C1380" t="s">
        <v>274</v>
      </c>
      <c r="D1380" t="s">
        <v>823</v>
      </c>
      <c r="E1380">
        <v>33</v>
      </c>
      <c r="F1380">
        <v>3358</v>
      </c>
      <c r="H1380" t="s">
        <v>733</v>
      </c>
      <c r="I1380" t="s">
        <v>143</v>
      </c>
      <c r="J1380" s="32">
        <f t="shared" si="37"/>
        <v>11</v>
      </c>
      <c r="K1380" s="32">
        <f>IF(PUMPING[[#This Row],[MONTH]]&gt;3,YEAR(PUMPING[[#This Row],[DATE]]),YEAR(PUMPING[[#This Row],[DATE]])-1)</f>
        <v>2015</v>
      </c>
      <c r="L1380" s="32" t="str">
        <f>IF(PUMPING[[#This Row],[MONTH]]&lt;4,"Q4",IF(PUMPING[[#This Row],[MONTH]]&lt;7,"Q1",IF(PUMPING[[#This Row],[MONTH]]&lt;10,"Q2",IF(PUMPING[[#This Row],[MONTH]]&lt;13,"Q3","Q4"))))</f>
        <v>Q3</v>
      </c>
      <c r="M1380" s="32" t="str">
        <f>IF(PUMPING[[#This Row],[PRODUCT]]="I/F","I/F",IF(LEFT(PUMPING[[#This Row],[BATCH]],2)="MR","MR",IF(LEFT(PUMPING[[#This Row],[BATCH]],2)="PR","PR",IF(LEFT(PUMPING[[#This Row],[BATCH]],2)="DT","DT","Others"))))</f>
        <v>PR</v>
      </c>
    </row>
    <row r="1381" spans="1:13" x14ac:dyDescent="0.25">
      <c r="A1381">
        <v>7</v>
      </c>
      <c r="B1381" s="1">
        <v>42316</v>
      </c>
      <c r="C1381" t="s">
        <v>274</v>
      </c>
      <c r="D1381" t="s">
        <v>824</v>
      </c>
      <c r="E1381">
        <v>31</v>
      </c>
      <c r="F1381">
        <v>450</v>
      </c>
      <c r="H1381" t="s">
        <v>733</v>
      </c>
      <c r="I1381" t="s">
        <v>143</v>
      </c>
      <c r="J1381" s="32">
        <f t="shared" si="37"/>
        <v>11</v>
      </c>
      <c r="K1381" s="32">
        <f>IF(PUMPING[[#This Row],[MONTH]]&gt;3,YEAR(PUMPING[[#This Row],[DATE]]),YEAR(PUMPING[[#This Row],[DATE]])-1)</f>
        <v>2015</v>
      </c>
      <c r="L1381" s="32" t="str">
        <f>IF(PUMPING[[#This Row],[MONTH]]&lt;4,"Q4",IF(PUMPING[[#This Row],[MONTH]]&lt;7,"Q1",IF(PUMPING[[#This Row],[MONTH]]&lt;10,"Q2",IF(PUMPING[[#This Row],[MONTH]]&lt;13,"Q3","Q4"))))</f>
        <v>Q3</v>
      </c>
      <c r="M1381" s="32" t="str">
        <f>IF(PUMPING[[#This Row],[PRODUCT]]="I/F","I/F",IF(LEFT(PUMPING[[#This Row],[BATCH]],2)="MR","MR",IF(LEFT(PUMPING[[#This Row],[BATCH]],2)="PR","PR",IF(LEFT(PUMPING[[#This Row],[BATCH]],2)="DT","DT","Others"))))</f>
        <v>PR</v>
      </c>
    </row>
    <row r="1382" spans="1:13" x14ac:dyDescent="0.25">
      <c r="A1382">
        <v>8</v>
      </c>
      <c r="B1382" s="1">
        <v>42316</v>
      </c>
      <c r="C1382" t="s">
        <v>274</v>
      </c>
      <c r="D1382" t="s">
        <v>825</v>
      </c>
      <c r="E1382">
        <v>31</v>
      </c>
      <c r="F1382">
        <v>861</v>
      </c>
      <c r="H1382" t="s">
        <v>733</v>
      </c>
      <c r="I1382" t="s">
        <v>143</v>
      </c>
      <c r="J1382" s="32">
        <f t="shared" si="37"/>
        <v>11</v>
      </c>
      <c r="K1382" s="32">
        <f>IF(PUMPING[[#This Row],[MONTH]]&gt;3,YEAR(PUMPING[[#This Row],[DATE]]),YEAR(PUMPING[[#This Row],[DATE]])-1)</f>
        <v>2015</v>
      </c>
      <c r="L1382" s="32" t="str">
        <f>IF(PUMPING[[#This Row],[MONTH]]&lt;4,"Q4",IF(PUMPING[[#This Row],[MONTH]]&lt;7,"Q1",IF(PUMPING[[#This Row],[MONTH]]&lt;10,"Q2",IF(PUMPING[[#This Row],[MONTH]]&lt;13,"Q3","Q4"))))</f>
        <v>Q3</v>
      </c>
      <c r="M1382" s="32" t="str">
        <f>IF(PUMPING[[#This Row],[PRODUCT]]="I/F","I/F",IF(LEFT(PUMPING[[#This Row],[BATCH]],2)="MR","MR",IF(LEFT(PUMPING[[#This Row],[BATCH]],2)="PR","PR",IF(LEFT(PUMPING[[#This Row],[BATCH]],2)="DT","DT","Others"))))</f>
        <v>PR</v>
      </c>
    </row>
    <row r="1383" spans="1:13" x14ac:dyDescent="0.25">
      <c r="A1383">
        <v>1</v>
      </c>
      <c r="B1383" s="1">
        <v>42316</v>
      </c>
      <c r="C1383" t="s">
        <v>8</v>
      </c>
      <c r="D1383" t="s">
        <v>806</v>
      </c>
      <c r="E1383" t="s">
        <v>10</v>
      </c>
      <c r="F1383">
        <v>2647</v>
      </c>
      <c r="H1383" t="s">
        <v>148</v>
      </c>
      <c r="I1383" t="s">
        <v>149</v>
      </c>
      <c r="J1383" s="32">
        <f t="shared" si="37"/>
        <v>11</v>
      </c>
      <c r="K1383" s="32">
        <f>IF(PUMPING[[#This Row],[MONTH]]&gt;3,YEAR(PUMPING[[#This Row],[DATE]]),YEAR(PUMPING[[#This Row],[DATE]])-1)</f>
        <v>2015</v>
      </c>
      <c r="L1383" s="32" t="str">
        <f>IF(PUMPING[[#This Row],[MONTH]]&lt;4,"Q4",IF(PUMPING[[#This Row],[MONTH]]&lt;7,"Q1",IF(PUMPING[[#This Row],[MONTH]]&lt;10,"Q2",IF(PUMPING[[#This Row],[MONTH]]&lt;13,"Q3","Q4"))))</f>
        <v>Q3</v>
      </c>
      <c r="M1383" s="32" t="str">
        <f>IF(PUMPING[[#This Row],[PRODUCT]]="I/F","I/F",IF(LEFT(PUMPING[[#This Row],[BATCH]],2)="MR","MR",IF(LEFT(PUMPING[[#This Row],[BATCH]],2)="PR","PR",IF(LEFT(PUMPING[[#This Row],[BATCH]],2)="DT","DT","Others"))))</f>
        <v>MR</v>
      </c>
    </row>
    <row r="1384" spans="1:13" x14ac:dyDescent="0.25">
      <c r="A1384">
        <v>2</v>
      </c>
      <c r="B1384" s="1">
        <v>42316</v>
      </c>
      <c r="C1384" t="s">
        <v>8</v>
      </c>
      <c r="D1384" t="s">
        <v>807</v>
      </c>
      <c r="E1384" t="s">
        <v>10</v>
      </c>
      <c r="F1384">
        <v>2472</v>
      </c>
      <c r="H1384" t="s">
        <v>148</v>
      </c>
      <c r="I1384" t="s">
        <v>149</v>
      </c>
      <c r="J1384" s="32">
        <f t="shared" si="37"/>
        <v>11</v>
      </c>
      <c r="K1384" s="32">
        <f>IF(PUMPING[[#This Row],[MONTH]]&gt;3,YEAR(PUMPING[[#This Row],[DATE]]),YEAR(PUMPING[[#This Row],[DATE]])-1)</f>
        <v>2015</v>
      </c>
      <c r="L1384" s="32" t="str">
        <f>IF(PUMPING[[#This Row],[MONTH]]&lt;4,"Q4",IF(PUMPING[[#This Row],[MONTH]]&lt;7,"Q1",IF(PUMPING[[#This Row],[MONTH]]&lt;10,"Q2",IF(PUMPING[[#This Row],[MONTH]]&lt;13,"Q3","Q4"))))</f>
        <v>Q3</v>
      </c>
      <c r="M1384" s="32" t="str">
        <f>IF(PUMPING[[#This Row],[PRODUCT]]="I/F","I/F",IF(LEFT(PUMPING[[#This Row],[BATCH]],2)="MR","MR",IF(LEFT(PUMPING[[#This Row],[BATCH]],2)="PR","PR",IF(LEFT(PUMPING[[#This Row],[BATCH]],2)="DT","DT","Others"))))</f>
        <v>MR</v>
      </c>
    </row>
    <row r="1385" spans="1:13" x14ac:dyDescent="0.25">
      <c r="A1385">
        <v>1</v>
      </c>
      <c r="B1385" s="1">
        <v>42317</v>
      </c>
      <c r="C1385" t="s">
        <v>6</v>
      </c>
      <c r="D1385" t="s">
        <v>833</v>
      </c>
      <c r="E1385">
        <v>123</v>
      </c>
      <c r="F1385">
        <v>992</v>
      </c>
      <c r="H1385" t="s">
        <v>148</v>
      </c>
      <c r="I1385" t="s">
        <v>149</v>
      </c>
      <c r="J1385" s="32">
        <f t="shared" si="37"/>
        <v>11</v>
      </c>
      <c r="K1385" s="32">
        <f>IF(PUMPING[[#This Row],[MONTH]]&gt;3,YEAR(PUMPING[[#This Row],[DATE]]),YEAR(PUMPING[[#This Row],[DATE]])-1)</f>
        <v>2015</v>
      </c>
      <c r="L1385" s="32" t="str">
        <f>IF(PUMPING[[#This Row],[MONTH]]&lt;4,"Q4",IF(PUMPING[[#This Row],[MONTH]]&lt;7,"Q1",IF(PUMPING[[#This Row],[MONTH]]&lt;10,"Q2",IF(PUMPING[[#This Row],[MONTH]]&lt;13,"Q3","Q4"))))</f>
        <v>Q3</v>
      </c>
      <c r="M1385" s="32" t="str">
        <f>IF(PUMPING[[#This Row],[PRODUCT]]="I/F","I/F",IF(LEFT(PUMPING[[#This Row],[BATCH]],2)="MR","MR",IF(LEFT(PUMPING[[#This Row],[BATCH]],2)="PR","PR",IF(LEFT(PUMPING[[#This Row],[BATCH]],2)="DT","DT","Others"))))</f>
        <v>MR</v>
      </c>
    </row>
    <row r="1386" spans="1:13" x14ac:dyDescent="0.25">
      <c r="A1386">
        <v>2</v>
      </c>
      <c r="B1386" s="1">
        <v>42317</v>
      </c>
      <c r="C1386" t="s">
        <v>6</v>
      </c>
      <c r="D1386" t="s">
        <v>834</v>
      </c>
      <c r="E1386">
        <v>402</v>
      </c>
      <c r="F1386">
        <v>154</v>
      </c>
      <c r="H1386" t="s">
        <v>156</v>
      </c>
      <c r="I1386" t="s">
        <v>146</v>
      </c>
      <c r="J1386" s="32">
        <f t="shared" si="37"/>
        <v>11</v>
      </c>
      <c r="K1386" s="32">
        <f>IF(PUMPING[[#This Row],[MONTH]]&gt;3,YEAR(PUMPING[[#This Row],[DATE]]),YEAR(PUMPING[[#This Row],[DATE]])-1)</f>
        <v>2015</v>
      </c>
      <c r="L1386" s="32" t="str">
        <f>IF(PUMPING[[#This Row],[MONTH]]&lt;4,"Q4",IF(PUMPING[[#This Row],[MONTH]]&lt;7,"Q1",IF(PUMPING[[#This Row],[MONTH]]&lt;10,"Q2",IF(PUMPING[[#This Row],[MONTH]]&lt;13,"Q3","Q4"))))</f>
        <v>Q3</v>
      </c>
      <c r="M1386" s="32" t="str">
        <f>IF(PUMPING[[#This Row],[PRODUCT]]="I/F","I/F",IF(LEFT(PUMPING[[#This Row],[BATCH]],2)="MR","MR",IF(LEFT(PUMPING[[#This Row],[BATCH]],2)="PR","PR",IF(LEFT(PUMPING[[#This Row],[BATCH]],2)="DT","DT","Others"))))</f>
        <v>MR</v>
      </c>
    </row>
    <row r="1387" spans="1:13" x14ac:dyDescent="0.25">
      <c r="A1387">
        <v>3</v>
      </c>
      <c r="B1387" s="1">
        <v>42317</v>
      </c>
      <c r="C1387" t="s">
        <v>6</v>
      </c>
      <c r="D1387" t="s">
        <v>835</v>
      </c>
      <c r="E1387">
        <v>651</v>
      </c>
      <c r="F1387">
        <v>161</v>
      </c>
      <c r="H1387" t="s">
        <v>155</v>
      </c>
      <c r="I1387" t="s">
        <v>146</v>
      </c>
      <c r="J1387" s="32">
        <f t="shared" si="37"/>
        <v>11</v>
      </c>
      <c r="K1387" s="32">
        <f>IF(PUMPING[[#This Row],[MONTH]]&gt;3,YEAR(PUMPING[[#This Row],[DATE]]),YEAR(PUMPING[[#This Row],[DATE]])-1)</f>
        <v>2015</v>
      </c>
      <c r="L1387" s="32" t="str">
        <f>IF(PUMPING[[#This Row],[MONTH]]&lt;4,"Q4",IF(PUMPING[[#This Row],[MONTH]]&lt;7,"Q1",IF(PUMPING[[#This Row],[MONTH]]&lt;10,"Q2",IF(PUMPING[[#This Row],[MONTH]]&lt;13,"Q3","Q4"))))</f>
        <v>Q3</v>
      </c>
      <c r="M1387" s="32" t="str">
        <f>IF(PUMPING[[#This Row],[PRODUCT]]="I/F","I/F",IF(LEFT(PUMPING[[#This Row],[BATCH]],2)="MR","MR",IF(LEFT(PUMPING[[#This Row],[BATCH]],2)="PR","PR",IF(LEFT(PUMPING[[#This Row],[BATCH]],2)="DT","DT","Others"))))</f>
        <v>MR</v>
      </c>
    </row>
    <row r="1388" spans="1:13" x14ac:dyDescent="0.25">
      <c r="A1388">
        <v>4</v>
      </c>
      <c r="B1388" s="1">
        <v>42317</v>
      </c>
      <c r="C1388" t="s">
        <v>6</v>
      </c>
      <c r="D1388" t="s">
        <v>836</v>
      </c>
      <c r="E1388">
        <v>507</v>
      </c>
      <c r="F1388">
        <v>6460</v>
      </c>
      <c r="H1388" t="s">
        <v>153</v>
      </c>
      <c r="I1388" t="s">
        <v>1530</v>
      </c>
      <c r="J1388" s="32">
        <f t="shared" ref="J1388:J1451" si="38">MONTH(B1388)</f>
        <v>11</v>
      </c>
      <c r="K1388" s="32">
        <f>IF(PUMPING[[#This Row],[MONTH]]&gt;3,YEAR(PUMPING[[#This Row],[DATE]]),YEAR(PUMPING[[#This Row],[DATE]])-1)</f>
        <v>2015</v>
      </c>
      <c r="L1388" s="32" t="str">
        <f>IF(PUMPING[[#This Row],[MONTH]]&lt;4,"Q4",IF(PUMPING[[#This Row],[MONTH]]&lt;7,"Q1",IF(PUMPING[[#This Row],[MONTH]]&lt;10,"Q2",IF(PUMPING[[#This Row],[MONTH]]&lt;13,"Q3","Q4"))))</f>
        <v>Q3</v>
      </c>
      <c r="M1388" s="32" t="str">
        <f>IF(PUMPING[[#This Row],[PRODUCT]]="I/F","I/F",IF(LEFT(PUMPING[[#This Row],[BATCH]],2)="MR","MR",IF(LEFT(PUMPING[[#This Row],[BATCH]],2)="PR","PR",IF(LEFT(PUMPING[[#This Row],[BATCH]],2)="DT","DT","Others"))))</f>
        <v>MR</v>
      </c>
    </row>
    <row r="1389" spans="1:13" x14ac:dyDescent="0.25">
      <c r="A1389">
        <v>5</v>
      </c>
      <c r="B1389" s="1">
        <v>42317</v>
      </c>
      <c r="C1389" t="s">
        <v>6</v>
      </c>
      <c r="D1389" t="s">
        <v>837</v>
      </c>
      <c r="E1389">
        <v>508</v>
      </c>
      <c r="F1389">
        <v>1151</v>
      </c>
      <c r="H1389" t="s">
        <v>153</v>
      </c>
      <c r="I1389" t="s">
        <v>1530</v>
      </c>
      <c r="J1389" s="32">
        <f t="shared" si="38"/>
        <v>11</v>
      </c>
      <c r="K1389" s="32">
        <f>IF(PUMPING[[#This Row],[MONTH]]&gt;3,YEAR(PUMPING[[#This Row],[DATE]]),YEAR(PUMPING[[#This Row],[DATE]])-1)</f>
        <v>2015</v>
      </c>
      <c r="L1389" s="32" t="str">
        <f>IF(PUMPING[[#This Row],[MONTH]]&lt;4,"Q4",IF(PUMPING[[#This Row],[MONTH]]&lt;7,"Q1",IF(PUMPING[[#This Row],[MONTH]]&lt;10,"Q2",IF(PUMPING[[#This Row],[MONTH]]&lt;13,"Q3","Q4"))))</f>
        <v>Q3</v>
      </c>
      <c r="M1389" s="32" t="str">
        <f>IF(PUMPING[[#This Row],[PRODUCT]]="I/F","I/F",IF(LEFT(PUMPING[[#This Row],[BATCH]],2)="MR","MR",IF(LEFT(PUMPING[[#This Row],[BATCH]],2)="PR","PR",IF(LEFT(PUMPING[[#This Row],[BATCH]],2)="DT","DT","Others"))))</f>
        <v>MR</v>
      </c>
    </row>
    <row r="1390" spans="1:13" x14ac:dyDescent="0.25">
      <c r="A1390">
        <v>1</v>
      </c>
      <c r="B1390" s="1">
        <v>42317</v>
      </c>
      <c r="C1390" t="s">
        <v>20</v>
      </c>
      <c r="D1390" t="s">
        <v>832</v>
      </c>
      <c r="E1390">
        <v>34</v>
      </c>
      <c r="F1390">
        <v>7705</v>
      </c>
      <c r="H1390" t="s">
        <v>733</v>
      </c>
      <c r="I1390" t="s">
        <v>143</v>
      </c>
      <c r="J1390" s="32">
        <f t="shared" si="38"/>
        <v>11</v>
      </c>
      <c r="K1390" s="32">
        <f>IF(PUMPING[[#This Row],[MONTH]]&gt;3,YEAR(PUMPING[[#This Row],[DATE]]),YEAR(PUMPING[[#This Row],[DATE]])-1)</f>
        <v>2015</v>
      </c>
      <c r="L1390" s="32" t="str">
        <f>IF(PUMPING[[#This Row],[MONTH]]&lt;4,"Q4",IF(PUMPING[[#This Row],[MONTH]]&lt;7,"Q1",IF(PUMPING[[#This Row],[MONTH]]&lt;10,"Q2",IF(PUMPING[[#This Row],[MONTH]]&lt;13,"Q3","Q4"))))</f>
        <v>Q3</v>
      </c>
      <c r="M1390" s="32" t="str">
        <f>IF(PUMPING[[#This Row],[PRODUCT]]="I/F","I/F",IF(LEFT(PUMPING[[#This Row],[BATCH]],2)="MR","MR",IF(LEFT(PUMPING[[#This Row],[BATCH]],2)="PR","PR",IF(LEFT(PUMPING[[#This Row],[BATCH]],2)="DT","DT","Others"))))</f>
        <v>PR</v>
      </c>
    </row>
    <row r="1391" spans="1:13" x14ac:dyDescent="0.25">
      <c r="A1391">
        <v>2</v>
      </c>
      <c r="B1391" s="1">
        <v>42317</v>
      </c>
      <c r="C1391" t="s">
        <v>20</v>
      </c>
      <c r="D1391" t="s">
        <v>838</v>
      </c>
      <c r="E1391">
        <v>32</v>
      </c>
      <c r="F1391">
        <v>450</v>
      </c>
      <c r="H1391" t="s">
        <v>733</v>
      </c>
      <c r="I1391" t="s">
        <v>143</v>
      </c>
      <c r="J1391" s="32">
        <f t="shared" si="38"/>
        <v>11</v>
      </c>
      <c r="K1391" s="32">
        <f>IF(PUMPING[[#This Row],[MONTH]]&gt;3,YEAR(PUMPING[[#This Row],[DATE]]),YEAR(PUMPING[[#This Row],[DATE]])-1)</f>
        <v>2015</v>
      </c>
      <c r="L1391" s="32" t="str">
        <f>IF(PUMPING[[#This Row],[MONTH]]&lt;4,"Q4",IF(PUMPING[[#This Row],[MONTH]]&lt;7,"Q1",IF(PUMPING[[#This Row],[MONTH]]&lt;10,"Q2",IF(PUMPING[[#This Row],[MONTH]]&lt;13,"Q3","Q4"))))</f>
        <v>Q3</v>
      </c>
      <c r="M1391" s="32" t="str">
        <f>IF(PUMPING[[#This Row],[PRODUCT]]="I/F","I/F",IF(LEFT(PUMPING[[#This Row],[BATCH]],2)="MR","MR",IF(LEFT(PUMPING[[#This Row],[BATCH]],2)="PR","PR",IF(LEFT(PUMPING[[#This Row],[BATCH]],2)="DT","DT","Others"))))</f>
        <v>PR</v>
      </c>
    </row>
    <row r="1392" spans="1:13" x14ac:dyDescent="0.25">
      <c r="A1392">
        <v>3</v>
      </c>
      <c r="B1392" s="1">
        <v>42317</v>
      </c>
      <c r="C1392" t="s">
        <v>20</v>
      </c>
      <c r="D1392" t="s">
        <v>839</v>
      </c>
      <c r="E1392">
        <v>63</v>
      </c>
      <c r="F1392">
        <v>2144</v>
      </c>
      <c r="H1392" t="s">
        <v>733</v>
      </c>
      <c r="I1392" t="s">
        <v>143</v>
      </c>
      <c r="J1392" s="32">
        <f t="shared" si="38"/>
        <v>11</v>
      </c>
      <c r="K1392" s="32">
        <f>IF(PUMPING[[#This Row],[MONTH]]&gt;3,YEAR(PUMPING[[#This Row],[DATE]]),YEAR(PUMPING[[#This Row],[DATE]])-1)</f>
        <v>2015</v>
      </c>
      <c r="L1392" s="32" t="str">
        <f>IF(PUMPING[[#This Row],[MONTH]]&lt;4,"Q4",IF(PUMPING[[#This Row],[MONTH]]&lt;7,"Q1",IF(PUMPING[[#This Row],[MONTH]]&lt;10,"Q2",IF(PUMPING[[#This Row],[MONTH]]&lt;13,"Q3","Q4"))))</f>
        <v>Q3</v>
      </c>
      <c r="M1392" s="32" t="str">
        <f>IF(PUMPING[[#This Row],[PRODUCT]]="I/F","I/F",IF(LEFT(PUMPING[[#This Row],[BATCH]],2)="MR","MR",IF(LEFT(PUMPING[[#This Row],[BATCH]],2)="PR","PR",IF(LEFT(PUMPING[[#This Row],[BATCH]],2)="DT","DT","Others"))))</f>
        <v>PR</v>
      </c>
    </row>
    <row r="1393" spans="1:13" x14ac:dyDescent="0.25">
      <c r="A1393">
        <v>1</v>
      </c>
      <c r="B1393" s="1">
        <v>42318</v>
      </c>
      <c r="C1393" t="s">
        <v>6</v>
      </c>
      <c r="D1393" t="s">
        <v>837</v>
      </c>
      <c r="E1393">
        <v>508</v>
      </c>
      <c r="F1393">
        <v>7912</v>
      </c>
      <c r="H1393" t="s">
        <v>153</v>
      </c>
      <c r="I1393" t="s">
        <v>1530</v>
      </c>
      <c r="J1393" s="32">
        <f t="shared" si="38"/>
        <v>11</v>
      </c>
      <c r="K1393" s="32">
        <f>IF(PUMPING[[#This Row],[MONTH]]&gt;3,YEAR(PUMPING[[#This Row],[DATE]]),YEAR(PUMPING[[#This Row],[DATE]])-1)</f>
        <v>2015</v>
      </c>
      <c r="L1393" s="32" t="str">
        <f>IF(PUMPING[[#This Row],[MONTH]]&lt;4,"Q4",IF(PUMPING[[#This Row],[MONTH]]&lt;7,"Q1",IF(PUMPING[[#This Row],[MONTH]]&lt;10,"Q2",IF(PUMPING[[#This Row],[MONTH]]&lt;13,"Q3","Q4"))))</f>
        <v>Q3</v>
      </c>
      <c r="M1393" s="32" t="str">
        <f>IF(PUMPING[[#This Row],[PRODUCT]]="I/F","I/F",IF(LEFT(PUMPING[[#This Row],[BATCH]],2)="MR","MR",IF(LEFT(PUMPING[[#This Row],[BATCH]],2)="PR","PR",IF(LEFT(PUMPING[[#This Row],[BATCH]],2)="DT","DT","Others"))))</f>
        <v>MR</v>
      </c>
    </row>
    <row r="1394" spans="1:13" x14ac:dyDescent="0.25">
      <c r="A1394">
        <v>1</v>
      </c>
      <c r="B1394" s="1">
        <v>42318</v>
      </c>
      <c r="C1394" t="s">
        <v>20</v>
      </c>
      <c r="D1394" t="s">
        <v>839</v>
      </c>
      <c r="E1394">
        <v>32</v>
      </c>
      <c r="F1394">
        <v>7373</v>
      </c>
      <c r="H1394" t="s">
        <v>733</v>
      </c>
      <c r="I1394" t="s">
        <v>143</v>
      </c>
      <c r="J1394" s="32">
        <f t="shared" si="38"/>
        <v>11</v>
      </c>
      <c r="K1394" s="32">
        <f>IF(PUMPING[[#This Row],[MONTH]]&gt;3,YEAR(PUMPING[[#This Row],[DATE]]),YEAR(PUMPING[[#This Row],[DATE]])-1)</f>
        <v>2015</v>
      </c>
      <c r="L1394" s="32" t="str">
        <f>IF(PUMPING[[#This Row],[MONTH]]&lt;4,"Q4",IF(PUMPING[[#This Row],[MONTH]]&lt;7,"Q1",IF(PUMPING[[#This Row],[MONTH]]&lt;10,"Q2",IF(PUMPING[[#This Row],[MONTH]]&lt;13,"Q3","Q4"))))</f>
        <v>Q3</v>
      </c>
      <c r="M1394" s="32" t="str">
        <f>IF(PUMPING[[#This Row],[PRODUCT]]="I/F","I/F",IF(LEFT(PUMPING[[#This Row],[BATCH]],2)="MR","MR",IF(LEFT(PUMPING[[#This Row],[BATCH]],2)="PR","PR",IF(LEFT(PUMPING[[#This Row],[BATCH]],2)="DT","DT","Others"))))</f>
        <v>PR</v>
      </c>
    </row>
    <row r="1395" spans="1:13" x14ac:dyDescent="0.25">
      <c r="A1395">
        <v>2</v>
      </c>
      <c r="B1395" s="1">
        <v>42318</v>
      </c>
      <c r="C1395" t="s">
        <v>20</v>
      </c>
      <c r="D1395" t="s">
        <v>840</v>
      </c>
      <c r="E1395">
        <v>35</v>
      </c>
      <c r="F1395">
        <v>450</v>
      </c>
      <c r="H1395" t="s">
        <v>733</v>
      </c>
      <c r="I1395" t="s">
        <v>143</v>
      </c>
      <c r="J1395" s="32">
        <f t="shared" si="38"/>
        <v>11</v>
      </c>
      <c r="K1395" s="32">
        <f>IF(PUMPING[[#This Row],[MONTH]]&gt;3,YEAR(PUMPING[[#This Row],[DATE]]),YEAR(PUMPING[[#This Row],[DATE]])-1)</f>
        <v>2015</v>
      </c>
      <c r="L1395" s="32" t="str">
        <f>IF(PUMPING[[#This Row],[MONTH]]&lt;4,"Q4",IF(PUMPING[[#This Row],[MONTH]]&lt;7,"Q1",IF(PUMPING[[#This Row],[MONTH]]&lt;10,"Q2",IF(PUMPING[[#This Row],[MONTH]]&lt;13,"Q3","Q4"))))</f>
        <v>Q3</v>
      </c>
      <c r="M1395" s="32" t="str">
        <f>IF(PUMPING[[#This Row],[PRODUCT]]="I/F","I/F",IF(LEFT(PUMPING[[#This Row],[BATCH]],2)="MR","MR",IF(LEFT(PUMPING[[#This Row],[BATCH]],2)="PR","PR",IF(LEFT(PUMPING[[#This Row],[BATCH]],2)="DT","DT","Others"))))</f>
        <v>PR</v>
      </c>
    </row>
    <row r="1396" spans="1:13" x14ac:dyDescent="0.25">
      <c r="A1396">
        <v>3</v>
      </c>
      <c r="B1396" s="1">
        <v>42318</v>
      </c>
      <c r="C1396" t="s">
        <v>20</v>
      </c>
      <c r="D1396" t="s">
        <v>841</v>
      </c>
      <c r="E1396">
        <v>35</v>
      </c>
      <c r="F1396">
        <v>4112</v>
      </c>
      <c r="H1396" t="s">
        <v>733</v>
      </c>
      <c r="I1396" t="s">
        <v>143</v>
      </c>
      <c r="J1396" s="32">
        <f t="shared" si="38"/>
        <v>11</v>
      </c>
      <c r="K1396" s="32">
        <f>IF(PUMPING[[#This Row],[MONTH]]&gt;3,YEAR(PUMPING[[#This Row],[DATE]]),YEAR(PUMPING[[#This Row],[DATE]])-1)</f>
        <v>2015</v>
      </c>
      <c r="L1396" s="32" t="str">
        <f>IF(PUMPING[[#This Row],[MONTH]]&lt;4,"Q4",IF(PUMPING[[#This Row],[MONTH]]&lt;7,"Q1",IF(PUMPING[[#This Row],[MONTH]]&lt;10,"Q2",IF(PUMPING[[#This Row],[MONTH]]&lt;13,"Q3","Q4"))))</f>
        <v>Q3</v>
      </c>
      <c r="M1396" s="32" t="str">
        <f>IF(PUMPING[[#This Row],[PRODUCT]]="I/F","I/F",IF(LEFT(PUMPING[[#This Row],[BATCH]],2)="MR","MR",IF(LEFT(PUMPING[[#This Row],[BATCH]],2)="PR","PR",IF(LEFT(PUMPING[[#This Row],[BATCH]],2)="DT","DT","Others"))))</f>
        <v>PR</v>
      </c>
    </row>
    <row r="1397" spans="1:13" x14ac:dyDescent="0.25">
      <c r="A1397">
        <v>4</v>
      </c>
      <c r="B1397" s="1">
        <v>42318</v>
      </c>
      <c r="C1397" t="s">
        <v>20</v>
      </c>
      <c r="D1397" t="s">
        <v>842</v>
      </c>
      <c r="E1397">
        <v>35</v>
      </c>
      <c r="F1397">
        <v>1946</v>
      </c>
      <c r="H1397" t="s">
        <v>733</v>
      </c>
      <c r="I1397" t="s">
        <v>143</v>
      </c>
      <c r="J1397" s="32">
        <f t="shared" si="38"/>
        <v>11</v>
      </c>
      <c r="K1397" s="32">
        <f>IF(PUMPING[[#This Row],[MONTH]]&gt;3,YEAR(PUMPING[[#This Row],[DATE]]),YEAR(PUMPING[[#This Row],[DATE]])-1)</f>
        <v>2015</v>
      </c>
      <c r="L1397" s="32" t="str">
        <f>IF(PUMPING[[#This Row],[MONTH]]&lt;4,"Q4",IF(PUMPING[[#This Row],[MONTH]]&lt;7,"Q1",IF(PUMPING[[#This Row],[MONTH]]&lt;10,"Q2",IF(PUMPING[[#This Row],[MONTH]]&lt;13,"Q3","Q4"))))</f>
        <v>Q3</v>
      </c>
      <c r="M1397" s="32" t="str">
        <f>IF(PUMPING[[#This Row],[PRODUCT]]="I/F","I/F",IF(LEFT(PUMPING[[#This Row],[BATCH]],2)="MR","MR",IF(LEFT(PUMPING[[#This Row],[BATCH]],2)="PR","PR",IF(LEFT(PUMPING[[#This Row],[BATCH]],2)="DT","DT","Others"))))</f>
        <v>PR</v>
      </c>
    </row>
    <row r="1398" spans="1:13" x14ac:dyDescent="0.25">
      <c r="A1398">
        <v>1</v>
      </c>
      <c r="B1398" s="1">
        <v>42318</v>
      </c>
      <c r="C1398" t="s">
        <v>162</v>
      </c>
      <c r="D1398" t="s">
        <v>770</v>
      </c>
      <c r="E1398" t="s">
        <v>41</v>
      </c>
      <c r="F1398">
        <v>523</v>
      </c>
      <c r="H1398" t="s">
        <v>148</v>
      </c>
      <c r="I1398" t="s">
        <v>149</v>
      </c>
      <c r="J1398" s="32">
        <f t="shared" si="38"/>
        <v>11</v>
      </c>
      <c r="K1398" s="32">
        <f>IF(PUMPING[[#This Row],[MONTH]]&gt;3,YEAR(PUMPING[[#This Row],[DATE]]),YEAR(PUMPING[[#This Row],[DATE]])-1)</f>
        <v>2015</v>
      </c>
      <c r="L1398" s="32" t="str">
        <f>IF(PUMPING[[#This Row],[MONTH]]&lt;4,"Q4",IF(PUMPING[[#This Row],[MONTH]]&lt;7,"Q1",IF(PUMPING[[#This Row],[MONTH]]&lt;10,"Q2",IF(PUMPING[[#This Row],[MONTH]]&lt;13,"Q3","Q4"))))</f>
        <v>Q3</v>
      </c>
      <c r="M1398" s="32" t="str">
        <f>IF(PUMPING[[#This Row],[PRODUCT]]="I/F","I/F",IF(LEFT(PUMPING[[#This Row],[BATCH]],2)="MR","MR",IF(LEFT(PUMPING[[#This Row],[BATCH]],2)="PR","PR",IF(LEFT(PUMPING[[#This Row],[BATCH]],2)="DT","DT","Others"))))</f>
        <v>MR</v>
      </c>
    </row>
    <row r="1399" spans="1:13" x14ac:dyDescent="0.25">
      <c r="A1399">
        <v>2</v>
      </c>
      <c r="B1399" s="1">
        <v>42318</v>
      </c>
      <c r="C1399" t="s">
        <v>162</v>
      </c>
      <c r="D1399" t="s">
        <v>777</v>
      </c>
      <c r="E1399" t="s">
        <v>41</v>
      </c>
      <c r="F1399">
        <v>573</v>
      </c>
      <c r="H1399" t="s">
        <v>148</v>
      </c>
      <c r="I1399" t="s">
        <v>149</v>
      </c>
      <c r="J1399" s="32">
        <f t="shared" si="38"/>
        <v>11</v>
      </c>
      <c r="K1399" s="32">
        <f>IF(PUMPING[[#This Row],[MONTH]]&gt;3,YEAR(PUMPING[[#This Row],[DATE]]),YEAR(PUMPING[[#This Row],[DATE]])-1)</f>
        <v>2015</v>
      </c>
      <c r="L1399" s="32" t="str">
        <f>IF(PUMPING[[#This Row],[MONTH]]&lt;4,"Q4",IF(PUMPING[[#This Row],[MONTH]]&lt;7,"Q1",IF(PUMPING[[#This Row],[MONTH]]&lt;10,"Q2",IF(PUMPING[[#This Row],[MONTH]]&lt;13,"Q3","Q4"))))</f>
        <v>Q3</v>
      </c>
      <c r="M1399" s="32" t="str">
        <f>IF(PUMPING[[#This Row],[PRODUCT]]="I/F","I/F",IF(LEFT(PUMPING[[#This Row],[BATCH]],2)="MR","MR",IF(LEFT(PUMPING[[#This Row],[BATCH]],2)="PR","PR",IF(LEFT(PUMPING[[#This Row],[BATCH]],2)="DT","DT","Others"))))</f>
        <v>MR</v>
      </c>
    </row>
    <row r="1400" spans="1:13" x14ac:dyDescent="0.25">
      <c r="A1400">
        <v>1</v>
      </c>
      <c r="B1400" s="1">
        <v>42319</v>
      </c>
      <c r="C1400" t="s">
        <v>6</v>
      </c>
      <c r="D1400" t="s">
        <v>837</v>
      </c>
      <c r="E1400">
        <v>508</v>
      </c>
      <c r="F1400">
        <v>4146</v>
      </c>
      <c r="H1400" t="s">
        <v>153</v>
      </c>
      <c r="I1400" t="s">
        <v>1530</v>
      </c>
      <c r="J1400" s="32">
        <f t="shared" si="38"/>
        <v>11</v>
      </c>
      <c r="K1400" s="32">
        <f>IF(PUMPING[[#This Row],[MONTH]]&gt;3,YEAR(PUMPING[[#This Row],[DATE]]),YEAR(PUMPING[[#This Row],[DATE]])-1)</f>
        <v>2015</v>
      </c>
      <c r="L1400" s="32" t="str">
        <f>IF(PUMPING[[#This Row],[MONTH]]&lt;4,"Q4",IF(PUMPING[[#This Row],[MONTH]]&lt;7,"Q1",IF(PUMPING[[#This Row],[MONTH]]&lt;10,"Q2",IF(PUMPING[[#This Row],[MONTH]]&lt;13,"Q3","Q4"))))</f>
        <v>Q3</v>
      </c>
      <c r="M1400" s="32" t="str">
        <f>IF(PUMPING[[#This Row],[PRODUCT]]="I/F","I/F",IF(LEFT(PUMPING[[#This Row],[BATCH]],2)="MR","MR",IF(LEFT(PUMPING[[#This Row],[BATCH]],2)="PR","PR",IF(LEFT(PUMPING[[#This Row],[BATCH]],2)="DT","DT","Others"))))</f>
        <v>MR</v>
      </c>
    </row>
    <row r="1401" spans="1:13" x14ac:dyDescent="0.25">
      <c r="A1401">
        <v>1</v>
      </c>
      <c r="B1401" s="1">
        <v>42319</v>
      </c>
      <c r="C1401" t="s">
        <v>20</v>
      </c>
      <c r="D1401" t="s">
        <v>842</v>
      </c>
      <c r="E1401">
        <v>33</v>
      </c>
      <c r="F1401">
        <v>5555</v>
      </c>
      <c r="H1401" t="s">
        <v>733</v>
      </c>
      <c r="I1401" t="s">
        <v>143</v>
      </c>
      <c r="J1401" s="32">
        <f t="shared" si="38"/>
        <v>11</v>
      </c>
      <c r="K1401" s="32">
        <f>IF(PUMPING[[#This Row],[MONTH]]&gt;3,YEAR(PUMPING[[#This Row],[DATE]]),YEAR(PUMPING[[#This Row],[DATE]])-1)</f>
        <v>2015</v>
      </c>
      <c r="L1401" s="32" t="str">
        <f>IF(PUMPING[[#This Row],[MONTH]]&lt;4,"Q4",IF(PUMPING[[#This Row],[MONTH]]&lt;7,"Q1",IF(PUMPING[[#This Row],[MONTH]]&lt;10,"Q2",IF(PUMPING[[#This Row],[MONTH]]&lt;13,"Q3","Q4"))))</f>
        <v>Q3</v>
      </c>
      <c r="M1401" s="32" t="str">
        <f>IF(PUMPING[[#This Row],[PRODUCT]]="I/F","I/F",IF(LEFT(PUMPING[[#This Row],[BATCH]],2)="MR","MR",IF(LEFT(PUMPING[[#This Row],[BATCH]],2)="PR","PR",IF(LEFT(PUMPING[[#This Row],[BATCH]],2)="DT","DT","Others"))))</f>
        <v>PR</v>
      </c>
    </row>
    <row r="1402" spans="1:13" x14ac:dyDescent="0.25">
      <c r="A1402">
        <v>1</v>
      </c>
      <c r="B1402" s="1">
        <v>42319</v>
      </c>
      <c r="C1402" t="s">
        <v>8</v>
      </c>
      <c r="D1402" t="s">
        <v>830</v>
      </c>
      <c r="E1402" t="s">
        <v>10</v>
      </c>
      <c r="F1402">
        <v>946</v>
      </c>
      <c r="H1402" t="s">
        <v>170</v>
      </c>
      <c r="I1402" t="s">
        <v>171</v>
      </c>
      <c r="J1402" s="32">
        <f t="shared" si="38"/>
        <v>11</v>
      </c>
      <c r="K1402" s="32">
        <f>IF(PUMPING[[#This Row],[MONTH]]&gt;3,YEAR(PUMPING[[#This Row],[DATE]]),YEAR(PUMPING[[#This Row],[DATE]])-1)</f>
        <v>2015</v>
      </c>
      <c r="L1402" s="32" t="str">
        <f>IF(PUMPING[[#This Row],[MONTH]]&lt;4,"Q4",IF(PUMPING[[#This Row],[MONTH]]&lt;7,"Q1",IF(PUMPING[[#This Row],[MONTH]]&lt;10,"Q2",IF(PUMPING[[#This Row],[MONTH]]&lt;13,"Q3","Q4"))))</f>
        <v>Q3</v>
      </c>
      <c r="M1402" s="32" t="str">
        <f>IF(PUMPING[[#This Row],[PRODUCT]]="I/F","I/F",IF(LEFT(PUMPING[[#This Row],[BATCH]],2)="MR","MR",IF(LEFT(PUMPING[[#This Row],[BATCH]],2)="PR","PR",IF(LEFT(PUMPING[[#This Row],[BATCH]],2)="DT","DT","Others"))))</f>
        <v>MR</v>
      </c>
    </row>
    <row r="1403" spans="1:13" x14ac:dyDescent="0.25">
      <c r="A1403">
        <v>2</v>
      </c>
      <c r="B1403" s="1">
        <v>42319</v>
      </c>
      <c r="C1403" t="s">
        <v>8</v>
      </c>
      <c r="D1403" t="s">
        <v>833</v>
      </c>
      <c r="E1403" t="s">
        <v>10</v>
      </c>
      <c r="F1403">
        <v>1108</v>
      </c>
      <c r="H1403" t="s">
        <v>148</v>
      </c>
      <c r="I1403" t="s">
        <v>149</v>
      </c>
      <c r="J1403" s="32">
        <f t="shared" si="38"/>
        <v>11</v>
      </c>
      <c r="K1403" s="32">
        <f>IF(PUMPING[[#This Row],[MONTH]]&gt;3,YEAR(PUMPING[[#This Row],[DATE]]),YEAR(PUMPING[[#This Row],[DATE]])-1)</f>
        <v>2015</v>
      </c>
      <c r="L1403" s="32" t="str">
        <f>IF(PUMPING[[#This Row],[MONTH]]&lt;4,"Q4",IF(PUMPING[[#This Row],[MONTH]]&lt;7,"Q1",IF(PUMPING[[#This Row],[MONTH]]&lt;10,"Q2",IF(PUMPING[[#This Row],[MONTH]]&lt;13,"Q3","Q4"))))</f>
        <v>Q3</v>
      </c>
      <c r="M1403" s="32" t="str">
        <f>IF(PUMPING[[#This Row],[PRODUCT]]="I/F","I/F",IF(LEFT(PUMPING[[#This Row],[BATCH]],2)="MR","MR",IF(LEFT(PUMPING[[#This Row],[BATCH]],2)="PR","PR",IF(LEFT(PUMPING[[#This Row],[BATCH]],2)="DT","DT","Others"))))</f>
        <v>MR</v>
      </c>
    </row>
    <row r="1404" spans="1:13" x14ac:dyDescent="0.25">
      <c r="A1404">
        <v>3</v>
      </c>
      <c r="B1404" s="1">
        <v>42319</v>
      </c>
      <c r="C1404" t="s">
        <v>8</v>
      </c>
      <c r="D1404" t="s">
        <v>834</v>
      </c>
      <c r="E1404" t="s">
        <v>10</v>
      </c>
      <c r="F1404">
        <v>58</v>
      </c>
      <c r="H1404" t="s">
        <v>156</v>
      </c>
      <c r="I1404" t="s">
        <v>146</v>
      </c>
      <c r="J1404" s="32">
        <f t="shared" si="38"/>
        <v>11</v>
      </c>
      <c r="K1404" s="32">
        <f>IF(PUMPING[[#This Row],[MONTH]]&gt;3,YEAR(PUMPING[[#This Row],[DATE]]),YEAR(PUMPING[[#This Row],[DATE]])-1)</f>
        <v>2015</v>
      </c>
      <c r="L1404" s="32" t="str">
        <f>IF(PUMPING[[#This Row],[MONTH]]&lt;4,"Q4",IF(PUMPING[[#This Row],[MONTH]]&lt;7,"Q1",IF(PUMPING[[#This Row],[MONTH]]&lt;10,"Q2",IF(PUMPING[[#This Row],[MONTH]]&lt;13,"Q3","Q4"))))</f>
        <v>Q3</v>
      </c>
      <c r="M1404" s="32" t="str">
        <f>IF(PUMPING[[#This Row],[PRODUCT]]="I/F","I/F",IF(LEFT(PUMPING[[#This Row],[BATCH]],2)="MR","MR",IF(LEFT(PUMPING[[#This Row],[BATCH]],2)="PR","PR",IF(LEFT(PUMPING[[#This Row],[BATCH]],2)="DT","DT","Others"))))</f>
        <v>MR</v>
      </c>
    </row>
    <row r="1405" spans="1:13" x14ac:dyDescent="0.25">
      <c r="A1405">
        <v>4</v>
      </c>
      <c r="B1405" s="1">
        <v>42319</v>
      </c>
      <c r="C1405" t="s">
        <v>8</v>
      </c>
      <c r="D1405" t="s">
        <v>835</v>
      </c>
      <c r="E1405" t="s">
        <v>10</v>
      </c>
      <c r="F1405">
        <v>126</v>
      </c>
      <c r="H1405" t="s">
        <v>155</v>
      </c>
      <c r="I1405" t="s">
        <v>146</v>
      </c>
      <c r="J1405" s="32">
        <f t="shared" si="38"/>
        <v>11</v>
      </c>
      <c r="K1405" s="32">
        <f>IF(PUMPING[[#This Row],[MONTH]]&gt;3,YEAR(PUMPING[[#This Row],[DATE]]),YEAR(PUMPING[[#This Row],[DATE]])-1)</f>
        <v>2015</v>
      </c>
      <c r="L1405" s="32" t="str">
        <f>IF(PUMPING[[#This Row],[MONTH]]&lt;4,"Q4",IF(PUMPING[[#This Row],[MONTH]]&lt;7,"Q1",IF(PUMPING[[#This Row],[MONTH]]&lt;10,"Q2",IF(PUMPING[[#This Row],[MONTH]]&lt;13,"Q3","Q4"))))</f>
        <v>Q3</v>
      </c>
      <c r="M1405" s="32" t="str">
        <f>IF(PUMPING[[#This Row],[PRODUCT]]="I/F","I/F",IF(LEFT(PUMPING[[#This Row],[BATCH]],2)="MR","MR",IF(LEFT(PUMPING[[#This Row],[BATCH]],2)="PR","PR",IF(LEFT(PUMPING[[#This Row],[BATCH]],2)="DT","DT","Others"))))</f>
        <v>MR</v>
      </c>
    </row>
    <row r="1406" spans="1:13" x14ac:dyDescent="0.25">
      <c r="A1406">
        <v>5</v>
      </c>
      <c r="B1406" s="1">
        <v>42319</v>
      </c>
      <c r="C1406" t="s">
        <v>8</v>
      </c>
      <c r="D1406" t="s">
        <v>836</v>
      </c>
      <c r="E1406" t="s">
        <v>10</v>
      </c>
      <c r="F1406">
        <v>1111</v>
      </c>
      <c r="H1406" t="s">
        <v>153</v>
      </c>
      <c r="I1406" t="s">
        <v>1530</v>
      </c>
      <c r="J1406" s="32">
        <f t="shared" si="38"/>
        <v>11</v>
      </c>
      <c r="K1406" s="32">
        <f>IF(PUMPING[[#This Row],[MONTH]]&gt;3,YEAR(PUMPING[[#This Row],[DATE]]),YEAR(PUMPING[[#This Row],[DATE]])-1)</f>
        <v>2015</v>
      </c>
      <c r="L1406" s="32" t="str">
        <f>IF(PUMPING[[#This Row],[MONTH]]&lt;4,"Q4",IF(PUMPING[[#This Row],[MONTH]]&lt;7,"Q1",IF(PUMPING[[#This Row],[MONTH]]&lt;10,"Q2",IF(PUMPING[[#This Row],[MONTH]]&lt;13,"Q3","Q4"))))</f>
        <v>Q3</v>
      </c>
      <c r="M1406" s="32" t="str">
        <f>IF(PUMPING[[#This Row],[PRODUCT]]="I/F","I/F",IF(LEFT(PUMPING[[#This Row],[BATCH]],2)="MR","MR",IF(LEFT(PUMPING[[#This Row],[BATCH]],2)="PR","PR",IF(LEFT(PUMPING[[#This Row],[BATCH]],2)="DT","DT","Others"))))</f>
        <v>MR</v>
      </c>
    </row>
    <row r="1407" spans="1:13" x14ac:dyDescent="0.25">
      <c r="A1407">
        <v>1</v>
      </c>
      <c r="B1407" s="1">
        <v>42320</v>
      </c>
      <c r="C1407" t="s">
        <v>6</v>
      </c>
      <c r="D1407" t="s">
        <v>837</v>
      </c>
      <c r="E1407">
        <v>508</v>
      </c>
      <c r="F1407">
        <v>331</v>
      </c>
      <c r="H1407" t="s">
        <v>153</v>
      </c>
      <c r="I1407" t="s">
        <v>1530</v>
      </c>
      <c r="J1407" s="32">
        <f t="shared" si="38"/>
        <v>11</v>
      </c>
      <c r="K1407" s="32">
        <f>IF(PUMPING[[#This Row],[MONTH]]&gt;3,YEAR(PUMPING[[#This Row],[DATE]]),YEAR(PUMPING[[#This Row],[DATE]])-1)</f>
        <v>2015</v>
      </c>
      <c r="L1407" s="32" t="str">
        <f>IF(PUMPING[[#This Row],[MONTH]]&lt;4,"Q4",IF(PUMPING[[#This Row],[MONTH]]&lt;7,"Q1",IF(PUMPING[[#This Row],[MONTH]]&lt;10,"Q2",IF(PUMPING[[#This Row],[MONTH]]&lt;13,"Q3","Q4"))))</f>
        <v>Q3</v>
      </c>
      <c r="M1407" s="32" t="str">
        <f>IF(PUMPING[[#This Row],[PRODUCT]]="I/F","I/F",IF(LEFT(PUMPING[[#This Row],[BATCH]],2)="MR","MR",IF(LEFT(PUMPING[[#This Row],[BATCH]],2)="PR","PR",IF(LEFT(PUMPING[[#This Row],[BATCH]],2)="DT","DT","Others"))))</f>
        <v>MR</v>
      </c>
    </row>
    <row r="1408" spans="1:13" x14ac:dyDescent="0.25">
      <c r="A1408">
        <v>2</v>
      </c>
      <c r="B1408" s="1">
        <v>42320</v>
      </c>
      <c r="C1408" t="s">
        <v>6</v>
      </c>
      <c r="D1408" t="s">
        <v>843</v>
      </c>
      <c r="E1408">
        <v>651</v>
      </c>
      <c r="F1408">
        <v>150</v>
      </c>
      <c r="H1408" t="s">
        <v>155</v>
      </c>
      <c r="I1408" t="s">
        <v>146</v>
      </c>
      <c r="J1408" s="32">
        <f t="shared" si="38"/>
        <v>11</v>
      </c>
      <c r="K1408" s="32">
        <f>IF(PUMPING[[#This Row],[MONTH]]&gt;3,YEAR(PUMPING[[#This Row],[DATE]]),YEAR(PUMPING[[#This Row],[DATE]])-1)</f>
        <v>2015</v>
      </c>
      <c r="L1408" s="32" t="str">
        <f>IF(PUMPING[[#This Row],[MONTH]]&lt;4,"Q4",IF(PUMPING[[#This Row],[MONTH]]&lt;7,"Q1",IF(PUMPING[[#This Row],[MONTH]]&lt;10,"Q2",IF(PUMPING[[#This Row],[MONTH]]&lt;13,"Q3","Q4"))))</f>
        <v>Q3</v>
      </c>
      <c r="M1408" s="32" t="str">
        <f>IF(PUMPING[[#This Row],[PRODUCT]]="I/F","I/F",IF(LEFT(PUMPING[[#This Row],[BATCH]],2)="MR","MR",IF(LEFT(PUMPING[[#This Row],[BATCH]],2)="PR","PR",IF(LEFT(PUMPING[[#This Row],[BATCH]],2)="DT","DT","Others"))))</f>
        <v>MR</v>
      </c>
    </row>
    <row r="1409" spans="1:13" x14ac:dyDescent="0.25">
      <c r="A1409">
        <v>3</v>
      </c>
      <c r="B1409" s="1">
        <v>42320</v>
      </c>
      <c r="C1409" t="s">
        <v>6</v>
      </c>
      <c r="D1409" t="s">
        <v>844</v>
      </c>
      <c r="E1409">
        <v>402</v>
      </c>
      <c r="F1409">
        <v>1520</v>
      </c>
      <c r="H1409" t="s">
        <v>145</v>
      </c>
      <c r="I1409" t="s">
        <v>146</v>
      </c>
      <c r="J1409" s="32">
        <f t="shared" si="38"/>
        <v>11</v>
      </c>
      <c r="K1409" s="32">
        <f>IF(PUMPING[[#This Row],[MONTH]]&gt;3,YEAR(PUMPING[[#This Row],[DATE]]),YEAR(PUMPING[[#This Row],[DATE]])-1)</f>
        <v>2015</v>
      </c>
      <c r="L1409" s="32" t="str">
        <f>IF(PUMPING[[#This Row],[MONTH]]&lt;4,"Q4",IF(PUMPING[[#This Row],[MONTH]]&lt;7,"Q1",IF(PUMPING[[#This Row],[MONTH]]&lt;10,"Q2",IF(PUMPING[[#This Row],[MONTH]]&lt;13,"Q3","Q4"))))</f>
        <v>Q3</v>
      </c>
      <c r="M1409" s="32" t="str">
        <f>IF(PUMPING[[#This Row],[PRODUCT]]="I/F","I/F",IF(LEFT(PUMPING[[#This Row],[BATCH]],2)="MR","MR",IF(LEFT(PUMPING[[#This Row],[BATCH]],2)="PR","PR",IF(LEFT(PUMPING[[#This Row],[BATCH]],2)="DT","DT","Others"))))</f>
        <v>MR</v>
      </c>
    </row>
    <row r="1410" spans="1:13" x14ac:dyDescent="0.25">
      <c r="A1410">
        <v>4</v>
      </c>
      <c r="B1410" s="1">
        <v>42320</v>
      </c>
      <c r="C1410" t="s">
        <v>6</v>
      </c>
      <c r="D1410" t="s">
        <v>845</v>
      </c>
      <c r="E1410">
        <v>401</v>
      </c>
      <c r="F1410">
        <v>1130</v>
      </c>
      <c r="H1410" t="s">
        <v>145</v>
      </c>
      <c r="I1410" t="s">
        <v>146</v>
      </c>
      <c r="J1410" s="32">
        <f t="shared" si="38"/>
        <v>11</v>
      </c>
      <c r="K1410" s="32">
        <f>IF(PUMPING[[#This Row],[MONTH]]&gt;3,YEAR(PUMPING[[#This Row],[DATE]]),YEAR(PUMPING[[#This Row],[DATE]])-1)</f>
        <v>2015</v>
      </c>
      <c r="L1410" s="32" t="str">
        <f>IF(PUMPING[[#This Row],[MONTH]]&lt;4,"Q4",IF(PUMPING[[#This Row],[MONTH]]&lt;7,"Q1",IF(PUMPING[[#This Row],[MONTH]]&lt;10,"Q2",IF(PUMPING[[#This Row],[MONTH]]&lt;13,"Q3","Q4"))))</f>
        <v>Q3</v>
      </c>
      <c r="M1410" s="32" t="str">
        <f>IF(PUMPING[[#This Row],[PRODUCT]]="I/F","I/F",IF(LEFT(PUMPING[[#This Row],[BATCH]],2)="MR","MR",IF(LEFT(PUMPING[[#This Row],[BATCH]],2)="PR","PR",IF(LEFT(PUMPING[[#This Row],[BATCH]],2)="DT","DT","Others"))))</f>
        <v>MR</v>
      </c>
    </row>
    <row r="1411" spans="1:13" x14ac:dyDescent="0.25">
      <c r="A1411">
        <v>5</v>
      </c>
      <c r="B1411" s="1">
        <v>42320</v>
      </c>
      <c r="C1411" t="s">
        <v>6</v>
      </c>
      <c r="D1411" t="s">
        <v>846</v>
      </c>
      <c r="E1411">
        <v>301</v>
      </c>
      <c r="F1411">
        <v>5706</v>
      </c>
      <c r="H1411" t="s">
        <v>142</v>
      </c>
      <c r="I1411" t="s">
        <v>143</v>
      </c>
      <c r="J1411" s="32">
        <f t="shared" si="38"/>
        <v>11</v>
      </c>
      <c r="K1411" s="32">
        <f>IF(PUMPING[[#This Row],[MONTH]]&gt;3,YEAR(PUMPING[[#This Row],[DATE]]),YEAR(PUMPING[[#This Row],[DATE]])-1)</f>
        <v>2015</v>
      </c>
      <c r="L1411" s="32" t="str">
        <f>IF(PUMPING[[#This Row],[MONTH]]&lt;4,"Q4",IF(PUMPING[[#This Row],[MONTH]]&lt;7,"Q1",IF(PUMPING[[#This Row],[MONTH]]&lt;10,"Q2",IF(PUMPING[[#This Row],[MONTH]]&lt;13,"Q3","Q4"))))</f>
        <v>Q3</v>
      </c>
      <c r="M1411" s="32" t="str">
        <f>IF(PUMPING[[#This Row],[PRODUCT]]="I/F","I/F",IF(LEFT(PUMPING[[#This Row],[BATCH]],2)="MR","MR",IF(LEFT(PUMPING[[#This Row],[BATCH]],2)="PR","PR",IF(LEFT(PUMPING[[#This Row],[BATCH]],2)="DT","DT","Others"))))</f>
        <v>MR</v>
      </c>
    </row>
    <row r="1412" spans="1:13" x14ac:dyDescent="0.25">
      <c r="A1412">
        <v>6</v>
      </c>
      <c r="B1412" s="1">
        <v>42320</v>
      </c>
      <c r="C1412" t="s">
        <v>6</v>
      </c>
      <c r="D1412" t="s">
        <v>847</v>
      </c>
      <c r="E1412">
        <v>303</v>
      </c>
      <c r="F1412">
        <v>3932</v>
      </c>
      <c r="H1412" t="s">
        <v>142</v>
      </c>
      <c r="I1412" t="s">
        <v>143</v>
      </c>
      <c r="J1412" s="32">
        <f t="shared" si="38"/>
        <v>11</v>
      </c>
      <c r="K1412" s="32">
        <f>IF(PUMPING[[#This Row],[MONTH]]&gt;3,YEAR(PUMPING[[#This Row],[DATE]]),YEAR(PUMPING[[#This Row],[DATE]])-1)</f>
        <v>2015</v>
      </c>
      <c r="L1412" s="32" t="str">
        <f>IF(PUMPING[[#This Row],[MONTH]]&lt;4,"Q4",IF(PUMPING[[#This Row],[MONTH]]&lt;7,"Q1",IF(PUMPING[[#This Row],[MONTH]]&lt;10,"Q2",IF(PUMPING[[#This Row],[MONTH]]&lt;13,"Q3","Q4"))))</f>
        <v>Q3</v>
      </c>
      <c r="M1412" s="32" t="str">
        <f>IF(PUMPING[[#This Row],[PRODUCT]]="I/F","I/F",IF(LEFT(PUMPING[[#This Row],[BATCH]],2)="MR","MR",IF(LEFT(PUMPING[[#This Row],[BATCH]],2)="PR","PR",IF(LEFT(PUMPING[[#This Row],[BATCH]],2)="DT","DT","Others"))))</f>
        <v>MR</v>
      </c>
    </row>
    <row r="1413" spans="1:13" x14ac:dyDescent="0.25">
      <c r="A1413">
        <v>1</v>
      </c>
      <c r="B1413" s="1">
        <v>42320</v>
      </c>
      <c r="C1413" t="s">
        <v>8</v>
      </c>
      <c r="D1413" t="s">
        <v>836</v>
      </c>
      <c r="E1413" t="s">
        <v>10</v>
      </c>
      <c r="F1413">
        <v>2431</v>
      </c>
      <c r="H1413" t="s">
        <v>153</v>
      </c>
      <c r="I1413" t="s">
        <v>1530</v>
      </c>
      <c r="J1413" s="32">
        <f t="shared" si="38"/>
        <v>11</v>
      </c>
      <c r="K1413" s="32">
        <f>IF(PUMPING[[#This Row],[MONTH]]&gt;3,YEAR(PUMPING[[#This Row],[DATE]]),YEAR(PUMPING[[#This Row],[DATE]])-1)</f>
        <v>2015</v>
      </c>
      <c r="L1413" s="32" t="str">
        <f>IF(PUMPING[[#This Row],[MONTH]]&lt;4,"Q4",IF(PUMPING[[#This Row],[MONTH]]&lt;7,"Q1",IF(PUMPING[[#This Row],[MONTH]]&lt;10,"Q2",IF(PUMPING[[#This Row],[MONTH]]&lt;13,"Q3","Q4"))))</f>
        <v>Q3</v>
      </c>
      <c r="M1413" s="32" t="str">
        <f>IF(PUMPING[[#This Row],[PRODUCT]]="I/F","I/F",IF(LEFT(PUMPING[[#This Row],[BATCH]],2)="MR","MR",IF(LEFT(PUMPING[[#This Row],[BATCH]],2)="PR","PR",IF(LEFT(PUMPING[[#This Row],[BATCH]],2)="DT","DT","Others"))))</f>
        <v>MR</v>
      </c>
    </row>
    <row r="1414" spans="1:13" x14ac:dyDescent="0.25">
      <c r="A1414">
        <v>2</v>
      </c>
      <c r="B1414" s="1">
        <v>42320</v>
      </c>
      <c r="C1414" t="s">
        <v>8</v>
      </c>
      <c r="D1414" t="s">
        <v>837</v>
      </c>
      <c r="E1414" t="s">
        <v>10</v>
      </c>
      <c r="F1414">
        <v>2578</v>
      </c>
      <c r="H1414" t="s">
        <v>153</v>
      </c>
      <c r="I1414" t="s">
        <v>1530</v>
      </c>
      <c r="J1414" s="32">
        <f t="shared" si="38"/>
        <v>11</v>
      </c>
      <c r="K1414" s="32">
        <f>IF(PUMPING[[#This Row],[MONTH]]&gt;3,YEAR(PUMPING[[#This Row],[DATE]]),YEAR(PUMPING[[#This Row],[DATE]])-1)</f>
        <v>2015</v>
      </c>
      <c r="L1414" s="32" t="str">
        <f>IF(PUMPING[[#This Row],[MONTH]]&lt;4,"Q4",IF(PUMPING[[#This Row],[MONTH]]&lt;7,"Q1",IF(PUMPING[[#This Row],[MONTH]]&lt;10,"Q2",IF(PUMPING[[#This Row],[MONTH]]&lt;13,"Q3","Q4"))))</f>
        <v>Q3</v>
      </c>
      <c r="M1414" s="32" t="str">
        <f>IF(PUMPING[[#This Row],[PRODUCT]]="I/F","I/F",IF(LEFT(PUMPING[[#This Row],[BATCH]],2)="MR","MR",IF(LEFT(PUMPING[[#This Row],[BATCH]],2)="PR","PR",IF(LEFT(PUMPING[[#This Row],[BATCH]],2)="DT","DT","Others"))))</f>
        <v>MR</v>
      </c>
    </row>
    <row r="1415" spans="1:13" x14ac:dyDescent="0.25">
      <c r="A1415">
        <v>1</v>
      </c>
      <c r="B1415" s="1">
        <v>42321</v>
      </c>
      <c r="C1415" t="s">
        <v>6</v>
      </c>
      <c r="D1415" t="s">
        <v>847</v>
      </c>
      <c r="E1415">
        <v>303</v>
      </c>
      <c r="F1415">
        <v>862</v>
      </c>
      <c r="H1415" t="s">
        <v>142</v>
      </c>
      <c r="I1415" t="s">
        <v>143</v>
      </c>
      <c r="J1415" s="32">
        <f t="shared" si="38"/>
        <v>11</v>
      </c>
      <c r="K1415" s="32">
        <f>IF(PUMPING[[#This Row],[MONTH]]&gt;3,YEAR(PUMPING[[#This Row],[DATE]]),YEAR(PUMPING[[#This Row],[DATE]])-1)</f>
        <v>2015</v>
      </c>
      <c r="L1415" s="32" t="str">
        <f>IF(PUMPING[[#This Row],[MONTH]]&lt;4,"Q4",IF(PUMPING[[#This Row],[MONTH]]&lt;7,"Q1",IF(PUMPING[[#This Row],[MONTH]]&lt;10,"Q2",IF(PUMPING[[#This Row],[MONTH]]&lt;13,"Q3","Q4"))))</f>
        <v>Q3</v>
      </c>
      <c r="M1415" s="32" t="str">
        <f>IF(PUMPING[[#This Row],[PRODUCT]]="I/F","I/F",IF(LEFT(PUMPING[[#This Row],[BATCH]],2)="MR","MR",IF(LEFT(PUMPING[[#This Row],[BATCH]],2)="PR","PR",IF(LEFT(PUMPING[[#This Row],[BATCH]],2)="DT","DT","Others"))))</f>
        <v>MR</v>
      </c>
    </row>
    <row r="1416" spans="1:13" x14ac:dyDescent="0.25">
      <c r="A1416">
        <v>2</v>
      </c>
      <c r="B1416" s="1">
        <v>42321</v>
      </c>
      <c r="C1416" t="s">
        <v>6</v>
      </c>
      <c r="D1416" t="s">
        <v>848</v>
      </c>
      <c r="E1416">
        <v>401</v>
      </c>
      <c r="F1416">
        <v>504</v>
      </c>
      <c r="H1416" t="s">
        <v>145</v>
      </c>
      <c r="I1416" t="s">
        <v>146</v>
      </c>
      <c r="J1416" s="32">
        <f t="shared" si="38"/>
        <v>11</v>
      </c>
      <c r="K1416" s="32">
        <f>IF(PUMPING[[#This Row],[MONTH]]&gt;3,YEAR(PUMPING[[#This Row],[DATE]]),YEAR(PUMPING[[#This Row],[DATE]])-1)</f>
        <v>2015</v>
      </c>
      <c r="L1416" s="32" t="str">
        <f>IF(PUMPING[[#This Row],[MONTH]]&lt;4,"Q4",IF(PUMPING[[#This Row],[MONTH]]&lt;7,"Q1",IF(PUMPING[[#This Row],[MONTH]]&lt;10,"Q2",IF(PUMPING[[#This Row],[MONTH]]&lt;13,"Q3","Q4"))))</f>
        <v>Q3</v>
      </c>
      <c r="M1416" s="32" t="str">
        <f>IF(PUMPING[[#This Row],[PRODUCT]]="I/F","I/F",IF(LEFT(PUMPING[[#This Row],[BATCH]],2)="MR","MR",IF(LEFT(PUMPING[[#This Row],[BATCH]],2)="PR","PR",IF(LEFT(PUMPING[[#This Row],[BATCH]],2)="DT","DT","Others"))))</f>
        <v>MR</v>
      </c>
    </row>
    <row r="1417" spans="1:13" x14ac:dyDescent="0.25">
      <c r="A1417">
        <v>3</v>
      </c>
      <c r="B1417" s="1">
        <v>42321</v>
      </c>
      <c r="C1417" t="s">
        <v>6</v>
      </c>
      <c r="D1417" t="s">
        <v>849</v>
      </c>
      <c r="E1417">
        <v>351</v>
      </c>
      <c r="F1417">
        <v>297</v>
      </c>
      <c r="H1417" t="s">
        <v>155</v>
      </c>
      <c r="I1417" t="s">
        <v>146</v>
      </c>
      <c r="J1417" s="32">
        <f t="shared" si="38"/>
        <v>11</v>
      </c>
      <c r="K1417" s="32">
        <f>IF(PUMPING[[#This Row],[MONTH]]&gt;3,YEAR(PUMPING[[#This Row],[DATE]]),YEAR(PUMPING[[#This Row],[DATE]])-1)</f>
        <v>2015</v>
      </c>
      <c r="L1417" s="32" t="str">
        <f>IF(PUMPING[[#This Row],[MONTH]]&lt;4,"Q4",IF(PUMPING[[#This Row],[MONTH]]&lt;7,"Q1",IF(PUMPING[[#This Row],[MONTH]]&lt;10,"Q2",IF(PUMPING[[#This Row],[MONTH]]&lt;13,"Q3","Q4"))))</f>
        <v>Q3</v>
      </c>
      <c r="M1417" s="32" t="str">
        <f>IF(PUMPING[[#This Row],[PRODUCT]]="I/F","I/F",IF(LEFT(PUMPING[[#This Row],[BATCH]],2)="MR","MR",IF(LEFT(PUMPING[[#This Row],[BATCH]],2)="PR","PR",IF(LEFT(PUMPING[[#This Row],[BATCH]],2)="DT","DT","Others"))))</f>
        <v>MR</v>
      </c>
    </row>
    <row r="1418" spans="1:13" x14ac:dyDescent="0.25">
      <c r="A1418">
        <v>4</v>
      </c>
      <c r="B1418" s="1">
        <v>42321</v>
      </c>
      <c r="C1418" t="s">
        <v>6</v>
      </c>
      <c r="D1418" t="s">
        <v>850</v>
      </c>
      <c r="E1418">
        <v>513</v>
      </c>
      <c r="F1418">
        <v>7199</v>
      </c>
      <c r="H1418" t="s">
        <v>153</v>
      </c>
      <c r="I1418" t="s">
        <v>1530</v>
      </c>
      <c r="J1418" s="32">
        <f t="shared" si="38"/>
        <v>11</v>
      </c>
      <c r="K1418" s="32">
        <f>IF(PUMPING[[#This Row],[MONTH]]&gt;3,YEAR(PUMPING[[#This Row],[DATE]]),YEAR(PUMPING[[#This Row],[DATE]])-1)</f>
        <v>2015</v>
      </c>
      <c r="L1418" s="32" t="str">
        <f>IF(PUMPING[[#This Row],[MONTH]]&lt;4,"Q4",IF(PUMPING[[#This Row],[MONTH]]&lt;7,"Q1",IF(PUMPING[[#This Row],[MONTH]]&lt;10,"Q2",IF(PUMPING[[#This Row],[MONTH]]&lt;13,"Q3","Q4"))))</f>
        <v>Q3</v>
      </c>
      <c r="M1418" s="32" t="str">
        <f>IF(PUMPING[[#This Row],[PRODUCT]]="I/F","I/F",IF(LEFT(PUMPING[[#This Row],[BATCH]],2)="MR","MR",IF(LEFT(PUMPING[[#This Row],[BATCH]],2)="PR","PR",IF(LEFT(PUMPING[[#This Row],[BATCH]],2)="DT","DT","Others"))))</f>
        <v>MR</v>
      </c>
    </row>
    <row r="1419" spans="1:13" x14ac:dyDescent="0.25">
      <c r="A1419">
        <v>1</v>
      </c>
      <c r="B1419" s="1">
        <v>42321</v>
      </c>
      <c r="C1419" t="s">
        <v>8</v>
      </c>
      <c r="D1419" t="s">
        <v>837</v>
      </c>
      <c r="E1419" t="s">
        <v>10</v>
      </c>
      <c r="F1419">
        <v>182</v>
      </c>
      <c r="H1419" t="s">
        <v>153</v>
      </c>
      <c r="I1419" t="s">
        <v>1530</v>
      </c>
      <c r="J1419" s="32">
        <f t="shared" si="38"/>
        <v>11</v>
      </c>
      <c r="K1419" s="32">
        <f>IF(PUMPING[[#This Row],[MONTH]]&gt;3,YEAR(PUMPING[[#This Row],[DATE]]),YEAR(PUMPING[[#This Row],[DATE]])-1)</f>
        <v>2015</v>
      </c>
      <c r="L1419" s="32" t="str">
        <f>IF(PUMPING[[#This Row],[MONTH]]&lt;4,"Q4",IF(PUMPING[[#This Row],[MONTH]]&lt;7,"Q1",IF(PUMPING[[#This Row],[MONTH]]&lt;10,"Q2",IF(PUMPING[[#This Row],[MONTH]]&lt;13,"Q3","Q4"))))</f>
        <v>Q3</v>
      </c>
      <c r="M1419" s="32" t="str">
        <f>IF(PUMPING[[#This Row],[PRODUCT]]="I/F","I/F",IF(LEFT(PUMPING[[#This Row],[BATCH]],2)="MR","MR",IF(LEFT(PUMPING[[#This Row],[BATCH]],2)="PR","PR",IF(LEFT(PUMPING[[#This Row],[BATCH]],2)="DT","DT","Others"))))</f>
        <v>MR</v>
      </c>
    </row>
    <row r="1420" spans="1:13" x14ac:dyDescent="0.25">
      <c r="A1420">
        <v>2</v>
      </c>
      <c r="B1420" s="1">
        <v>42321</v>
      </c>
      <c r="C1420" t="s">
        <v>8</v>
      </c>
      <c r="D1420" t="s">
        <v>843</v>
      </c>
      <c r="E1420" t="s">
        <v>10</v>
      </c>
      <c r="F1420">
        <v>49</v>
      </c>
      <c r="H1420" t="s">
        <v>155</v>
      </c>
      <c r="I1420" t="s">
        <v>146</v>
      </c>
      <c r="J1420" s="32">
        <f t="shared" si="38"/>
        <v>11</v>
      </c>
      <c r="K1420" s="32">
        <f>IF(PUMPING[[#This Row],[MONTH]]&gt;3,YEAR(PUMPING[[#This Row],[DATE]]),YEAR(PUMPING[[#This Row],[DATE]])-1)</f>
        <v>2015</v>
      </c>
      <c r="L1420" s="32" t="str">
        <f>IF(PUMPING[[#This Row],[MONTH]]&lt;4,"Q4",IF(PUMPING[[#This Row],[MONTH]]&lt;7,"Q1",IF(PUMPING[[#This Row],[MONTH]]&lt;10,"Q2",IF(PUMPING[[#This Row],[MONTH]]&lt;13,"Q3","Q4"))))</f>
        <v>Q3</v>
      </c>
      <c r="M1420" s="32" t="str">
        <f>IF(PUMPING[[#This Row],[PRODUCT]]="I/F","I/F",IF(LEFT(PUMPING[[#This Row],[BATCH]],2)="MR","MR",IF(LEFT(PUMPING[[#This Row],[BATCH]],2)="PR","PR",IF(LEFT(PUMPING[[#This Row],[BATCH]],2)="DT","DT","Others"))))</f>
        <v>MR</v>
      </c>
    </row>
    <row r="1421" spans="1:13" x14ac:dyDescent="0.25">
      <c r="A1421">
        <v>3</v>
      </c>
      <c r="B1421" s="1">
        <v>42321</v>
      </c>
      <c r="C1421" t="s">
        <v>8</v>
      </c>
      <c r="D1421" t="s">
        <v>844</v>
      </c>
      <c r="E1421" t="s">
        <v>10</v>
      </c>
      <c r="F1421">
        <v>1554</v>
      </c>
      <c r="H1421" t="s">
        <v>145</v>
      </c>
      <c r="I1421" t="s">
        <v>146</v>
      </c>
      <c r="J1421" s="32">
        <f t="shared" si="38"/>
        <v>11</v>
      </c>
      <c r="K1421" s="32">
        <f>IF(PUMPING[[#This Row],[MONTH]]&gt;3,YEAR(PUMPING[[#This Row],[DATE]]),YEAR(PUMPING[[#This Row],[DATE]])-1)</f>
        <v>2015</v>
      </c>
      <c r="L1421" s="32" t="str">
        <f>IF(PUMPING[[#This Row],[MONTH]]&lt;4,"Q4",IF(PUMPING[[#This Row],[MONTH]]&lt;7,"Q1",IF(PUMPING[[#This Row],[MONTH]]&lt;10,"Q2",IF(PUMPING[[#This Row],[MONTH]]&lt;13,"Q3","Q4"))))</f>
        <v>Q3</v>
      </c>
      <c r="M1421" s="32" t="str">
        <f>IF(PUMPING[[#This Row],[PRODUCT]]="I/F","I/F",IF(LEFT(PUMPING[[#This Row],[BATCH]],2)="MR","MR",IF(LEFT(PUMPING[[#This Row],[BATCH]],2)="PR","PR",IF(LEFT(PUMPING[[#This Row],[BATCH]],2)="DT","DT","Others"))))</f>
        <v>MR</v>
      </c>
    </row>
    <row r="1422" spans="1:13" x14ac:dyDescent="0.25">
      <c r="A1422">
        <v>4</v>
      </c>
      <c r="B1422" s="1">
        <v>42321</v>
      </c>
      <c r="C1422" t="s">
        <v>8</v>
      </c>
      <c r="D1422" t="s">
        <v>845</v>
      </c>
      <c r="E1422" t="s">
        <v>10</v>
      </c>
      <c r="F1422">
        <v>836</v>
      </c>
      <c r="H1422" t="s">
        <v>145</v>
      </c>
      <c r="I1422" t="s">
        <v>146</v>
      </c>
      <c r="J1422" s="32">
        <f t="shared" si="38"/>
        <v>11</v>
      </c>
      <c r="K1422" s="32">
        <f>IF(PUMPING[[#This Row],[MONTH]]&gt;3,YEAR(PUMPING[[#This Row],[DATE]]),YEAR(PUMPING[[#This Row],[DATE]])-1)</f>
        <v>2015</v>
      </c>
      <c r="L1422" s="32" t="str">
        <f>IF(PUMPING[[#This Row],[MONTH]]&lt;4,"Q4",IF(PUMPING[[#This Row],[MONTH]]&lt;7,"Q1",IF(PUMPING[[#This Row],[MONTH]]&lt;10,"Q2",IF(PUMPING[[#This Row],[MONTH]]&lt;13,"Q3","Q4"))))</f>
        <v>Q3</v>
      </c>
      <c r="M1422" s="32" t="str">
        <f>IF(PUMPING[[#This Row],[PRODUCT]]="I/F","I/F",IF(LEFT(PUMPING[[#This Row],[BATCH]],2)="MR","MR",IF(LEFT(PUMPING[[#This Row],[BATCH]],2)="PR","PR",IF(LEFT(PUMPING[[#This Row],[BATCH]],2)="DT","DT","Others"))))</f>
        <v>MR</v>
      </c>
    </row>
    <row r="1423" spans="1:13" x14ac:dyDescent="0.25">
      <c r="A1423">
        <v>1</v>
      </c>
      <c r="B1423" s="1">
        <v>42321</v>
      </c>
      <c r="C1423" t="s">
        <v>162</v>
      </c>
      <c r="D1423" t="s">
        <v>777</v>
      </c>
      <c r="E1423" t="s">
        <v>239</v>
      </c>
      <c r="F1423">
        <v>188</v>
      </c>
      <c r="H1423" t="s">
        <v>148</v>
      </c>
      <c r="I1423" t="s">
        <v>149</v>
      </c>
      <c r="J1423" s="32">
        <f t="shared" si="38"/>
        <v>11</v>
      </c>
      <c r="K1423" s="32">
        <f>IF(PUMPING[[#This Row],[MONTH]]&gt;3,YEAR(PUMPING[[#This Row],[DATE]]),YEAR(PUMPING[[#This Row],[DATE]])-1)</f>
        <v>2015</v>
      </c>
      <c r="L1423" s="32" t="str">
        <f>IF(PUMPING[[#This Row],[MONTH]]&lt;4,"Q4",IF(PUMPING[[#This Row],[MONTH]]&lt;7,"Q1",IF(PUMPING[[#This Row],[MONTH]]&lt;10,"Q2",IF(PUMPING[[#This Row],[MONTH]]&lt;13,"Q3","Q4"))))</f>
        <v>Q3</v>
      </c>
      <c r="M1423" s="32" t="str">
        <f>IF(PUMPING[[#This Row],[PRODUCT]]="I/F","I/F",IF(LEFT(PUMPING[[#This Row],[BATCH]],2)="MR","MR",IF(LEFT(PUMPING[[#This Row],[BATCH]],2)="PR","PR",IF(LEFT(PUMPING[[#This Row],[BATCH]],2)="DT","DT","Others"))))</f>
        <v>MR</v>
      </c>
    </row>
    <row r="1424" spans="1:13" x14ac:dyDescent="0.25">
      <c r="A1424">
        <v>1</v>
      </c>
      <c r="B1424" s="1">
        <v>42322</v>
      </c>
      <c r="C1424" t="s">
        <v>6</v>
      </c>
      <c r="D1424" t="s">
        <v>850</v>
      </c>
      <c r="E1424">
        <v>513</v>
      </c>
      <c r="F1424">
        <v>5273</v>
      </c>
      <c r="H1424" t="s">
        <v>153</v>
      </c>
      <c r="I1424" t="s">
        <v>1530</v>
      </c>
      <c r="J1424" s="32">
        <f t="shared" si="38"/>
        <v>11</v>
      </c>
      <c r="K1424" s="32">
        <f>IF(PUMPING[[#This Row],[MONTH]]&gt;3,YEAR(PUMPING[[#This Row],[DATE]]),YEAR(PUMPING[[#This Row],[DATE]])-1)</f>
        <v>2015</v>
      </c>
      <c r="L1424" s="32" t="str">
        <f>IF(PUMPING[[#This Row],[MONTH]]&lt;4,"Q4",IF(PUMPING[[#This Row],[MONTH]]&lt;7,"Q1",IF(PUMPING[[#This Row],[MONTH]]&lt;10,"Q2",IF(PUMPING[[#This Row],[MONTH]]&lt;13,"Q3","Q4"))))</f>
        <v>Q3</v>
      </c>
      <c r="M1424" s="32" t="str">
        <f>IF(PUMPING[[#This Row],[PRODUCT]]="I/F","I/F",IF(LEFT(PUMPING[[#This Row],[BATCH]],2)="MR","MR",IF(LEFT(PUMPING[[#This Row],[BATCH]],2)="PR","PR",IF(LEFT(PUMPING[[#This Row],[BATCH]],2)="DT","DT","Others"))))</f>
        <v>MR</v>
      </c>
    </row>
    <row r="1425" spans="1:13" x14ac:dyDescent="0.25">
      <c r="A1425">
        <v>2</v>
      </c>
      <c r="B1425" s="1">
        <v>42322</v>
      </c>
      <c r="C1425" t="s">
        <v>6</v>
      </c>
      <c r="D1425" t="s">
        <v>851</v>
      </c>
      <c r="E1425">
        <v>351</v>
      </c>
      <c r="F1425">
        <v>301</v>
      </c>
      <c r="H1425" t="s">
        <v>155</v>
      </c>
      <c r="I1425" t="s">
        <v>146</v>
      </c>
      <c r="J1425" s="32">
        <f t="shared" si="38"/>
        <v>11</v>
      </c>
      <c r="K1425" s="32">
        <f>IF(PUMPING[[#This Row],[MONTH]]&gt;3,YEAR(PUMPING[[#This Row],[DATE]]),YEAR(PUMPING[[#This Row],[DATE]])-1)</f>
        <v>2015</v>
      </c>
      <c r="L1425" s="32" t="str">
        <f>IF(PUMPING[[#This Row],[MONTH]]&lt;4,"Q4",IF(PUMPING[[#This Row],[MONTH]]&lt;7,"Q1",IF(PUMPING[[#This Row],[MONTH]]&lt;10,"Q2",IF(PUMPING[[#This Row],[MONTH]]&lt;13,"Q3","Q4"))))</f>
        <v>Q3</v>
      </c>
      <c r="M1425" s="32" t="str">
        <f>IF(PUMPING[[#This Row],[PRODUCT]]="I/F","I/F",IF(LEFT(PUMPING[[#This Row],[BATCH]],2)="MR","MR",IF(LEFT(PUMPING[[#This Row],[BATCH]],2)="PR","PR",IF(LEFT(PUMPING[[#This Row],[BATCH]],2)="DT","DT","Others"))))</f>
        <v>MR</v>
      </c>
    </row>
    <row r="1426" spans="1:13" x14ac:dyDescent="0.25">
      <c r="A1426">
        <v>3</v>
      </c>
      <c r="B1426" s="1">
        <v>42322</v>
      </c>
      <c r="C1426" t="s">
        <v>6</v>
      </c>
      <c r="D1426" t="s">
        <v>852</v>
      </c>
      <c r="E1426">
        <v>403</v>
      </c>
      <c r="F1426">
        <v>149</v>
      </c>
      <c r="H1426" t="s">
        <v>145</v>
      </c>
      <c r="I1426" t="s">
        <v>146</v>
      </c>
      <c r="J1426" s="32">
        <f t="shared" si="38"/>
        <v>11</v>
      </c>
      <c r="K1426" s="32">
        <f>IF(PUMPING[[#This Row],[MONTH]]&gt;3,YEAR(PUMPING[[#This Row],[DATE]]),YEAR(PUMPING[[#This Row],[DATE]])-1)</f>
        <v>2015</v>
      </c>
      <c r="L1426" s="32" t="str">
        <f>IF(PUMPING[[#This Row],[MONTH]]&lt;4,"Q4",IF(PUMPING[[#This Row],[MONTH]]&lt;7,"Q1",IF(PUMPING[[#This Row],[MONTH]]&lt;10,"Q2",IF(PUMPING[[#This Row],[MONTH]]&lt;13,"Q3","Q4"))))</f>
        <v>Q3</v>
      </c>
      <c r="M1426" s="32" t="str">
        <f>IF(PUMPING[[#This Row],[PRODUCT]]="I/F","I/F",IF(LEFT(PUMPING[[#This Row],[BATCH]],2)="MR","MR",IF(LEFT(PUMPING[[#This Row],[BATCH]],2)="PR","PR",IF(LEFT(PUMPING[[#This Row],[BATCH]],2)="DT","DT","Others"))))</f>
        <v>MR</v>
      </c>
    </row>
    <row r="1427" spans="1:13" x14ac:dyDescent="0.25">
      <c r="A1427">
        <v>4</v>
      </c>
      <c r="B1427" s="1">
        <v>42322</v>
      </c>
      <c r="C1427" t="s">
        <v>6</v>
      </c>
      <c r="D1427" t="s">
        <v>853</v>
      </c>
      <c r="E1427">
        <v>123</v>
      </c>
      <c r="F1427">
        <v>2844</v>
      </c>
      <c r="H1427" t="s">
        <v>148</v>
      </c>
      <c r="I1427" t="s">
        <v>149</v>
      </c>
      <c r="J1427" s="32">
        <f t="shared" si="38"/>
        <v>11</v>
      </c>
      <c r="K1427" s="32">
        <f>IF(PUMPING[[#This Row],[MONTH]]&gt;3,YEAR(PUMPING[[#This Row],[DATE]]),YEAR(PUMPING[[#This Row],[DATE]])-1)</f>
        <v>2015</v>
      </c>
      <c r="L1427" s="32" t="str">
        <f>IF(PUMPING[[#This Row],[MONTH]]&lt;4,"Q4",IF(PUMPING[[#This Row],[MONTH]]&lt;7,"Q1",IF(PUMPING[[#This Row],[MONTH]]&lt;10,"Q2",IF(PUMPING[[#This Row],[MONTH]]&lt;13,"Q3","Q4"))))</f>
        <v>Q3</v>
      </c>
      <c r="M1427" s="32" t="str">
        <f>IF(PUMPING[[#This Row],[PRODUCT]]="I/F","I/F",IF(LEFT(PUMPING[[#This Row],[BATCH]],2)="MR","MR",IF(LEFT(PUMPING[[#This Row],[BATCH]],2)="PR","PR",IF(LEFT(PUMPING[[#This Row],[BATCH]],2)="DT","DT","Others"))))</f>
        <v>MR</v>
      </c>
    </row>
    <row r="1428" spans="1:13" x14ac:dyDescent="0.25">
      <c r="A1428">
        <v>1</v>
      </c>
      <c r="B1428" s="1">
        <v>42322</v>
      </c>
      <c r="C1428" t="s">
        <v>162</v>
      </c>
      <c r="D1428" t="s">
        <v>777</v>
      </c>
      <c r="E1428" t="s">
        <v>239</v>
      </c>
      <c r="F1428">
        <v>1319</v>
      </c>
      <c r="H1428" t="s">
        <v>148</v>
      </c>
      <c r="I1428" t="s">
        <v>149</v>
      </c>
      <c r="J1428" s="32">
        <f t="shared" si="38"/>
        <v>11</v>
      </c>
      <c r="K1428" s="32">
        <f>IF(PUMPING[[#This Row],[MONTH]]&gt;3,YEAR(PUMPING[[#This Row],[DATE]]),YEAR(PUMPING[[#This Row],[DATE]])-1)</f>
        <v>2015</v>
      </c>
      <c r="L1428" s="32" t="str">
        <f>IF(PUMPING[[#This Row],[MONTH]]&lt;4,"Q4",IF(PUMPING[[#This Row],[MONTH]]&lt;7,"Q1",IF(PUMPING[[#This Row],[MONTH]]&lt;10,"Q2",IF(PUMPING[[#This Row],[MONTH]]&lt;13,"Q3","Q4"))))</f>
        <v>Q3</v>
      </c>
      <c r="M1428" s="32" t="str">
        <f>IF(PUMPING[[#This Row],[PRODUCT]]="I/F","I/F",IF(LEFT(PUMPING[[#This Row],[BATCH]],2)="MR","MR",IF(LEFT(PUMPING[[#This Row],[BATCH]],2)="PR","PR",IF(LEFT(PUMPING[[#This Row],[BATCH]],2)="DT","DT","Others"))))</f>
        <v>MR</v>
      </c>
    </row>
    <row r="1429" spans="1:13" x14ac:dyDescent="0.25">
      <c r="A1429">
        <v>2</v>
      </c>
      <c r="B1429" s="1">
        <v>42322</v>
      </c>
      <c r="C1429" t="s">
        <v>162</v>
      </c>
      <c r="D1429" t="s">
        <v>854</v>
      </c>
      <c r="E1429">
        <v>17</v>
      </c>
      <c r="F1429">
        <v>3917</v>
      </c>
      <c r="H1429" t="s">
        <v>164</v>
      </c>
      <c r="I1429" t="s">
        <v>146</v>
      </c>
      <c r="J1429" s="32">
        <f t="shared" si="38"/>
        <v>11</v>
      </c>
      <c r="K1429" s="32">
        <f>IF(PUMPING[[#This Row],[MONTH]]&gt;3,YEAR(PUMPING[[#This Row],[DATE]]),YEAR(PUMPING[[#This Row],[DATE]])-1)</f>
        <v>2015</v>
      </c>
      <c r="L1429" s="32" t="str">
        <f>IF(PUMPING[[#This Row],[MONTH]]&lt;4,"Q4",IF(PUMPING[[#This Row],[MONTH]]&lt;7,"Q1",IF(PUMPING[[#This Row],[MONTH]]&lt;10,"Q2",IF(PUMPING[[#This Row],[MONTH]]&lt;13,"Q3","Q4"))))</f>
        <v>Q3</v>
      </c>
      <c r="M1429" s="32" t="str">
        <f>IF(PUMPING[[#This Row],[PRODUCT]]="I/F","I/F",IF(LEFT(PUMPING[[#This Row],[BATCH]],2)="MR","MR",IF(LEFT(PUMPING[[#This Row],[BATCH]],2)="PR","PR",IF(LEFT(PUMPING[[#This Row],[BATCH]],2)="DT","DT","Others"))))</f>
        <v>DT</v>
      </c>
    </row>
    <row r="1430" spans="1:13" x14ac:dyDescent="0.25">
      <c r="A1430">
        <v>1</v>
      </c>
      <c r="B1430" s="1">
        <v>42323</v>
      </c>
      <c r="C1430" t="s">
        <v>6</v>
      </c>
      <c r="D1430" t="s">
        <v>853</v>
      </c>
      <c r="E1430">
        <v>103</v>
      </c>
      <c r="F1430">
        <v>4585</v>
      </c>
      <c r="H1430" t="s">
        <v>148</v>
      </c>
      <c r="I1430" t="s">
        <v>149</v>
      </c>
      <c r="J1430" s="32">
        <f t="shared" si="38"/>
        <v>11</v>
      </c>
      <c r="K1430" s="32">
        <f>IF(PUMPING[[#This Row],[MONTH]]&gt;3,YEAR(PUMPING[[#This Row],[DATE]]),YEAR(PUMPING[[#This Row],[DATE]])-1)</f>
        <v>2015</v>
      </c>
      <c r="L1430" s="32" t="str">
        <f>IF(PUMPING[[#This Row],[MONTH]]&lt;4,"Q4",IF(PUMPING[[#This Row],[MONTH]]&lt;7,"Q1",IF(PUMPING[[#This Row],[MONTH]]&lt;10,"Q2",IF(PUMPING[[#This Row],[MONTH]]&lt;13,"Q3","Q4"))))</f>
        <v>Q3</v>
      </c>
      <c r="M1430" s="32" t="str">
        <f>IF(PUMPING[[#This Row],[PRODUCT]]="I/F","I/F",IF(LEFT(PUMPING[[#This Row],[BATCH]],2)="MR","MR",IF(LEFT(PUMPING[[#This Row],[BATCH]],2)="PR","PR",IF(LEFT(PUMPING[[#This Row],[BATCH]],2)="DT","DT","Others"))))</f>
        <v>MR</v>
      </c>
    </row>
    <row r="1431" spans="1:13" x14ac:dyDescent="0.25">
      <c r="A1431">
        <v>2</v>
      </c>
      <c r="B1431" s="1">
        <v>42323</v>
      </c>
      <c r="C1431" t="s">
        <v>6</v>
      </c>
      <c r="D1431" t="s">
        <v>855</v>
      </c>
      <c r="E1431">
        <v>123</v>
      </c>
      <c r="F1431">
        <v>6645</v>
      </c>
      <c r="H1431" t="s">
        <v>148</v>
      </c>
      <c r="I1431" t="s">
        <v>149</v>
      </c>
      <c r="J1431" s="32">
        <f t="shared" si="38"/>
        <v>11</v>
      </c>
      <c r="K1431" s="32">
        <f>IF(PUMPING[[#This Row],[MONTH]]&gt;3,YEAR(PUMPING[[#This Row],[DATE]]),YEAR(PUMPING[[#This Row],[DATE]])-1)</f>
        <v>2015</v>
      </c>
      <c r="L1431" s="32" t="str">
        <f>IF(PUMPING[[#This Row],[MONTH]]&lt;4,"Q4",IF(PUMPING[[#This Row],[MONTH]]&lt;7,"Q1",IF(PUMPING[[#This Row],[MONTH]]&lt;10,"Q2",IF(PUMPING[[#This Row],[MONTH]]&lt;13,"Q3","Q4"))))</f>
        <v>Q3</v>
      </c>
      <c r="M1431" s="32" t="str">
        <f>IF(PUMPING[[#This Row],[PRODUCT]]="I/F","I/F",IF(LEFT(PUMPING[[#This Row],[BATCH]],2)="MR","MR",IF(LEFT(PUMPING[[#This Row],[BATCH]],2)="PR","PR",IF(LEFT(PUMPING[[#This Row],[BATCH]],2)="DT","DT","Others"))))</f>
        <v>MR</v>
      </c>
    </row>
    <row r="1432" spans="1:13" x14ac:dyDescent="0.25">
      <c r="A1432">
        <v>3</v>
      </c>
      <c r="B1432" s="1">
        <v>42323</v>
      </c>
      <c r="C1432" t="s">
        <v>6</v>
      </c>
      <c r="D1432" t="s">
        <v>856</v>
      </c>
      <c r="E1432">
        <v>403</v>
      </c>
      <c r="F1432">
        <v>150</v>
      </c>
      <c r="H1432" t="s">
        <v>156</v>
      </c>
      <c r="I1432" t="s">
        <v>146</v>
      </c>
      <c r="J1432" s="32">
        <f t="shared" si="38"/>
        <v>11</v>
      </c>
      <c r="K1432" s="32">
        <f>IF(PUMPING[[#This Row],[MONTH]]&gt;3,YEAR(PUMPING[[#This Row],[DATE]]),YEAR(PUMPING[[#This Row],[DATE]])-1)</f>
        <v>2015</v>
      </c>
      <c r="L1432" s="32" t="str">
        <f>IF(PUMPING[[#This Row],[MONTH]]&lt;4,"Q4",IF(PUMPING[[#This Row],[MONTH]]&lt;7,"Q1",IF(PUMPING[[#This Row],[MONTH]]&lt;10,"Q2",IF(PUMPING[[#This Row],[MONTH]]&lt;13,"Q3","Q4"))))</f>
        <v>Q3</v>
      </c>
      <c r="M1432" s="32" t="str">
        <f>IF(PUMPING[[#This Row],[PRODUCT]]="I/F","I/F",IF(LEFT(PUMPING[[#This Row],[BATCH]],2)="MR","MR",IF(LEFT(PUMPING[[#This Row],[BATCH]],2)="PR","PR",IF(LEFT(PUMPING[[#This Row],[BATCH]],2)="DT","DT","Others"))))</f>
        <v>MR</v>
      </c>
    </row>
    <row r="1433" spans="1:13" x14ac:dyDescent="0.25">
      <c r="A1433">
        <v>4</v>
      </c>
      <c r="B1433" s="1">
        <v>42323</v>
      </c>
      <c r="C1433" t="s">
        <v>6</v>
      </c>
      <c r="D1433" t="s">
        <v>857</v>
      </c>
      <c r="E1433">
        <v>351</v>
      </c>
      <c r="F1433">
        <v>153</v>
      </c>
      <c r="H1433" t="s">
        <v>155</v>
      </c>
      <c r="I1433" t="s">
        <v>146</v>
      </c>
      <c r="J1433" s="32">
        <f t="shared" si="38"/>
        <v>11</v>
      </c>
      <c r="K1433" s="32">
        <f>IF(PUMPING[[#This Row],[MONTH]]&gt;3,YEAR(PUMPING[[#This Row],[DATE]]),YEAR(PUMPING[[#This Row],[DATE]])-1)</f>
        <v>2015</v>
      </c>
      <c r="L1433" s="32" t="str">
        <f>IF(PUMPING[[#This Row],[MONTH]]&lt;4,"Q4",IF(PUMPING[[#This Row],[MONTH]]&lt;7,"Q1",IF(PUMPING[[#This Row],[MONTH]]&lt;10,"Q2",IF(PUMPING[[#This Row],[MONTH]]&lt;13,"Q3","Q4"))))</f>
        <v>Q3</v>
      </c>
      <c r="M1433" s="32" t="str">
        <f>IF(PUMPING[[#This Row],[PRODUCT]]="I/F","I/F",IF(LEFT(PUMPING[[#This Row],[BATCH]],2)="MR","MR",IF(LEFT(PUMPING[[#This Row],[BATCH]],2)="PR","PR",IF(LEFT(PUMPING[[#This Row],[BATCH]],2)="DT","DT","Others"))))</f>
        <v>MR</v>
      </c>
    </row>
    <row r="1434" spans="1:13" x14ac:dyDescent="0.25">
      <c r="A1434">
        <v>5</v>
      </c>
      <c r="B1434" s="1">
        <v>42323</v>
      </c>
      <c r="C1434" t="s">
        <v>6</v>
      </c>
      <c r="D1434" t="s">
        <v>858</v>
      </c>
      <c r="E1434">
        <v>205</v>
      </c>
      <c r="F1434">
        <v>467</v>
      </c>
      <c r="H1434" t="s">
        <v>151</v>
      </c>
      <c r="I1434" t="s">
        <v>1532</v>
      </c>
      <c r="J1434" s="32">
        <f t="shared" si="38"/>
        <v>11</v>
      </c>
      <c r="K1434" s="32">
        <f>IF(PUMPING[[#This Row],[MONTH]]&gt;3,YEAR(PUMPING[[#This Row],[DATE]]),YEAR(PUMPING[[#This Row],[DATE]])-1)</f>
        <v>2015</v>
      </c>
      <c r="L1434" s="32" t="str">
        <f>IF(PUMPING[[#This Row],[MONTH]]&lt;4,"Q4",IF(PUMPING[[#This Row],[MONTH]]&lt;7,"Q1",IF(PUMPING[[#This Row],[MONTH]]&lt;10,"Q2",IF(PUMPING[[#This Row],[MONTH]]&lt;13,"Q3","Q4"))))</f>
        <v>Q3</v>
      </c>
      <c r="M1434" s="32" t="str">
        <f>IF(PUMPING[[#This Row],[PRODUCT]]="I/F","I/F",IF(LEFT(PUMPING[[#This Row],[BATCH]],2)="MR","MR",IF(LEFT(PUMPING[[#This Row],[BATCH]],2)="PR","PR",IF(LEFT(PUMPING[[#This Row],[BATCH]],2)="DT","DT","Others"))))</f>
        <v>MR</v>
      </c>
    </row>
    <row r="1435" spans="1:13" x14ac:dyDescent="0.25">
      <c r="A1435">
        <v>1</v>
      </c>
      <c r="B1435" s="1">
        <v>42323</v>
      </c>
      <c r="C1435" t="s">
        <v>20</v>
      </c>
      <c r="D1435" t="s">
        <v>859</v>
      </c>
      <c r="E1435">
        <v>32</v>
      </c>
      <c r="F1435">
        <v>450</v>
      </c>
      <c r="H1435" t="s">
        <v>733</v>
      </c>
      <c r="I1435" t="s">
        <v>143</v>
      </c>
      <c r="J1435" s="32">
        <f t="shared" si="38"/>
        <v>11</v>
      </c>
      <c r="K1435" s="32">
        <f>IF(PUMPING[[#This Row],[MONTH]]&gt;3,YEAR(PUMPING[[#This Row],[DATE]]),YEAR(PUMPING[[#This Row],[DATE]])-1)</f>
        <v>2015</v>
      </c>
      <c r="L1435" s="32" t="str">
        <f>IF(PUMPING[[#This Row],[MONTH]]&lt;4,"Q4",IF(PUMPING[[#This Row],[MONTH]]&lt;7,"Q1",IF(PUMPING[[#This Row],[MONTH]]&lt;10,"Q2",IF(PUMPING[[#This Row],[MONTH]]&lt;13,"Q3","Q4"))))</f>
        <v>Q3</v>
      </c>
      <c r="M1435" s="32" t="str">
        <f>IF(PUMPING[[#This Row],[PRODUCT]]="I/F","I/F",IF(LEFT(PUMPING[[#This Row],[BATCH]],2)="MR","MR",IF(LEFT(PUMPING[[#This Row],[BATCH]],2)="PR","PR",IF(LEFT(PUMPING[[#This Row],[BATCH]],2)="DT","DT","Others"))))</f>
        <v>PR</v>
      </c>
    </row>
    <row r="1436" spans="1:13" x14ac:dyDescent="0.25">
      <c r="A1436">
        <v>2</v>
      </c>
      <c r="B1436" s="1">
        <v>42323</v>
      </c>
      <c r="C1436" t="s">
        <v>20</v>
      </c>
      <c r="D1436" t="s">
        <v>860</v>
      </c>
      <c r="E1436">
        <v>32</v>
      </c>
      <c r="F1436">
        <v>3935</v>
      </c>
      <c r="H1436" t="s">
        <v>733</v>
      </c>
      <c r="I1436" t="s">
        <v>143</v>
      </c>
      <c r="J1436" s="32">
        <f t="shared" si="38"/>
        <v>11</v>
      </c>
      <c r="K1436" s="32">
        <f>IF(PUMPING[[#This Row],[MONTH]]&gt;3,YEAR(PUMPING[[#This Row],[DATE]]),YEAR(PUMPING[[#This Row],[DATE]])-1)</f>
        <v>2015</v>
      </c>
      <c r="L1436" s="32" t="str">
        <f>IF(PUMPING[[#This Row],[MONTH]]&lt;4,"Q4",IF(PUMPING[[#This Row],[MONTH]]&lt;7,"Q1",IF(PUMPING[[#This Row],[MONTH]]&lt;10,"Q2",IF(PUMPING[[#This Row],[MONTH]]&lt;13,"Q3","Q4"))))</f>
        <v>Q3</v>
      </c>
      <c r="M1436" s="32" t="str">
        <f>IF(PUMPING[[#This Row],[PRODUCT]]="I/F","I/F",IF(LEFT(PUMPING[[#This Row],[BATCH]],2)="MR","MR",IF(LEFT(PUMPING[[#This Row],[BATCH]],2)="PR","PR",IF(LEFT(PUMPING[[#This Row],[BATCH]],2)="DT","DT","Others"))))</f>
        <v>PR</v>
      </c>
    </row>
    <row r="1437" spans="1:13" x14ac:dyDescent="0.25">
      <c r="A1437">
        <v>1</v>
      </c>
      <c r="B1437" s="1">
        <v>42324</v>
      </c>
      <c r="C1437" t="s">
        <v>6</v>
      </c>
      <c r="D1437" t="s">
        <v>858</v>
      </c>
      <c r="E1437">
        <v>205</v>
      </c>
      <c r="F1437">
        <v>6000</v>
      </c>
      <c r="H1437" t="s">
        <v>151</v>
      </c>
      <c r="I1437" t="s">
        <v>1532</v>
      </c>
      <c r="J1437" s="32">
        <f t="shared" si="38"/>
        <v>11</v>
      </c>
      <c r="K1437" s="32">
        <f>IF(PUMPING[[#This Row],[MONTH]]&gt;3,YEAR(PUMPING[[#This Row],[DATE]]),YEAR(PUMPING[[#This Row],[DATE]])-1)</f>
        <v>2015</v>
      </c>
      <c r="L1437" s="32" t="str">
        <f>IF(PUMPING[[#This Row],[MONTH]]&lt;4,"Q4",IF(PUMPING[[#This Row],[MONTH]]&lt;7,"Q1",IF(PUMPING[[#This Row],[MONTH]]&lt;10,"Q2",IF(PUMPING[[#This Row],[MONTH]]&lt;13,"Q3","Q4"))))</f>
        <v>Q3</v>
      </c>
      <c r="M1437" s="32" t="str">
        <f>IF(PUMPING[[#This Row],[PRODUCT]]="I/F","I/F",IF(LEFT(PUMPING[[#This Row],[BATCH]],2)="MR","MR",IF(LEFT(PUMPING[[#This Row],[BATCH]],2)="PR","PR",IF(LEFT(PUMPING[[#This Row],[BATCH]],2)="DT","DT","Others"))))</f>
        <v>MR</v>
      </c>
    </row>
    <row r="1438" spans="1:13" x14ac:dyDescent="0.25">
      <c r="A1438">
        <v>2</v>
      </c>
      <c r="B1438" s="1">
        <v>42324</v>
      </c>
      <c r="C1438" t="s">
        <v>6</v>
      </c>
      <c r="D1438" t="s">
        <v>861</v>
      </c>
      <c r="E1438">
        <v>206</v>
      </c>
      <c r="F1438">
        <v>3403</v>
      </c>
      <c r="H1438" t="s">
        <v>151</v>
      </c>
      <c r="I1438" t="s">
        <v>1532</v>
      </c>
      <c r="J1438" s="32">
        <f t="shared" si="38"/>
        <v>11</v>
      </c>
      <c r="K1438" s="32">
        <f>IF(PUMPING[[#This Row],[MONTH]]&gt;3,YEAR(PUMPING[[#This Row],[DATE]]),YEAR(PUMPING[[#This Row],[DATE]])-1)</f>
        <v>2015</v>
      </c>
      <c r="L1438" s="32" t="str">
        <f>IF(PUMPING[[#This Row],[MONTH]]&lt;4,"Q4",IF(PUMPING[[#This Row],[MONTH]]&lt;7,"Q1",IF(PUMPING[[#This Row],[MONTH]]&lt;10,"Q2",IF(PUMPING[[#This Row],[MONTH]]&lt;13,"Q3","Q4"))))</f>
        <v>Q3</v>
      </c>
      <c r="M1438" s="32" t="str">
        <f>IF(PUMPING[[#This Row],[PRODUCT]]="I/F","I/F",IF(LEFT(PUMPING[[#This Row],[BATCH]],2)="MR","MR",IF(LEFT(PUMPING[[#This Row],[BATCH]],2)="PR","PR",IF(LEFT(PUMPING[[#This Row],[BATCH]],2)="DT","DT","Others"))))</f>
        <v>MR</v>
      </c>
    </row>
    <row r="1439" spans="1:13" x14ac:dyDescent="0.25">
      <c r="A1439">
        <v>1</v>
      </c>
      <c r="B1439" s="1">
        <v>42324</v>
      </c>
      <c r="C1439" t="s">
        <v>20</v>
      </c>
      <c r="D1439" t="s">
        <v>860</v>
      </c>
      <c r="E1439">
        <v>32</v>
      </c>
      <c r="F1439">
        <v>5787</v>
      </c>
      <c r="H1439" t="s">
        <v>733</v>
      </c>
      <c r="I1439" t="s">
        <v>143</v>
      </c>
      <c r="J1439" s="32">
        <f t="shared" si="38"/>
        <v>11</v>
      </c>
      <c r="K1439" s="32">
        <f>IF(PUMPING[[#This Row],[MONTH]]&gt;3,YEAR(PUMPING[[#This Row],[DATE]]),YEAR(PUMPING[[#This Row],[DATE]])-1)</f>
        <v>2015</v>
      </c>
      <c r="L1439" s="32" t="str">
        <f>IF(PUMPING[[#This Row],[MONTH]]&lt;4,"Q4",IF(PUMPING[[#This Row],[MONTH]]&lt;7,"Q1",IF(PUMPING[[#This Row],[MONTH]]&lt;10,"Q2",IF(PUMPING[[#This Row],[MONTH]]&lt;13,"Q3","Q4"))))</f>
        <v>Q3</v>
      </c>
      <c r="M1439" s="32" t="str">
        <f>IF(PUMPING[[#This Row],[PRODUCT]]="I/F","I/F",IF(LEFT(PUMPING[[#This Row],[BATCH]],2)="MR","MR",IF(LEFT(PUMPING[[#This Row],[BATCH]],2)="PR","PR",IF(LEFT(PUMPING[[#This Row],[BATCH]],2)="DT","DT","Others"))))</f>
        <v>PR</v>
      </c>
    </row>
    <row r="1440" spans="1:13" x14ac:dyDescent="0.25">
      <c r="A1440">
        <v>2</v>
      </c>
      <c r="B1440" s="1">
        <v>42324</v>
      </c>
      <c r="C1440" t="s">
        <v>20</v>
      </c>
      <c r="D1440" t="s">
        <v>862</v>
      </c>
      <c r="E1440">
        <v>34</v>
      </c>
      <c r="F1440">
        <v>450</v>
      </c>
      <c r="H1440" t="s">
        <v>733</v>
      </c>
      <c r="I1440" t="s">
        <v>143</v>
      </c>
      <c r="J1440" s="32">
        <f t="shared" si="38"/>
        <v>11</v>
      </c>
      <c r="K1440" s="32">
        <f>IF(PUMPING[[#This Row],[MONTH]]&gt;3,YEAR(PUMPING[[#This Row],[DATE]]),YEAR(PUMPING[[#This Row],[DATE]])-1)</f>
        <v>2015</v>
      </c>
      <c r="L1440" s="32" t="str">
        <f>IF(PUMPING[[#This Row],[MONTH]]&lt;4,"Q4",IF(PUMPING[[#This Row],[MONTH]]&lt;7,"Q1",IF(PUMPING[[#This Row],[MONTH]]&lt;10,"Q2",IF(PUMPING[[#This Row],[MONTH]]&lt;13,"Q3","Q4"))))</f>
        <v>Q3</v>
      </c>
      <c r="M1440" s="32" t="str">
        <f>IF(PUMPING[[#This Row],[PRODUCT]]="I/F","I/F",IF(LEFT(PUMPING[[#This Row],[BATCH]],2)="MR","MR",IF(LEFT(PUMPING[[#This Row],[BATCH]],2)="PR","PR",IF(LEFT(PUMPING[[#This Row],[BATCH]],2)="DT","DT","Others"))))</f>
        <v>PR</v>
      </c>
    </row>
    <row r="1441" spans="1:13" x14ac:dyDescent="0.25">
      <c r="A1441">
        <v>3</v>
      </c>
      <c r="B1441" s="1">
        <v>42324</v>
      </c>
      <c r="C1441" t="s">
        <v>20</v>
      </c>
      <c r="D1441" t="s">
        <v>863</v>
      </c>
      <c r="E1441">
        <v>32</v>
      </c>
      <c r="F1441">
        <v>271</v>
      </c>
      <c r="H1441" t="s">
        <v>733</v>
      </c>
      <c r="I1441" t="s">
        <v>143</v>
      </c>
      <c r="J1441" s="32">
        <f t="shared" si="38"/>
        <v>11</v>
      </c>
      <c r="K1441" s="32">
        <f>IF(PUMPING[[#This Row],[MONTH]]&gt;3,YEAR(PUMPING[[#This Row],[DATE]]),YEAR(PUMPING[[#This Row],[DATE]])-1)</f>
        <v>2015</v>
      </c>
      <c r="L1441" s="32" t="str">
        <f>IF(PUMPING[[#This Row],[MONTH]]&lt;4,"Q4",IF(PUMPING[[#This Row],[MONTH]]&lt;7,"Q1",IF(PUMPING[[#This Row],[MONTH]]&lt;10,"Q2",IF(PUMPING[[#This Row],[MONTH]]&lt;13,"Q3","Q4"))))</f>
        <v>Q3</v>
      </c>
      <c r="M1441" s="32" t="str">
        <f>IF(PUMPING[[#This Row],[PRODUCT]]="I/F","I/F",IF(LEFT(PUMPING[[#This Row],[BATCH]],2)="MR","MR",IF(LEFT(PUMPING[[#This Row],[BATCH]],2)="PR","PR",IF(LEFT(PUMPING[[#This Row],[BATCH]],2)="DT","DT","Others"))))</f>
        <v>PR</v>
      </c>
    </row>
    <row r="1442" spans="1:13" x14ac:dyDescent="0.25">
      <c r="A1442">
        <v>1</v>
      </c>
      <c r="B1442" s="1">
        <v>42324</v>
      </c>
      <c r="C1442" t="s">
        <v>8</v>
      </c>
      <c r="D1442" t="s">
        <v>853</v>
      </c>
      <c r="E1442" t="s">
        <v>10</v>
      </c>
      <c r="F1442">
        <v>2122</v>
      </c>
      <c r="H1442" t="s">
        <v>148</v>
      </c>
      <c r="I1442" t="s">
        <v>149</v>
      </c>
      <c r="J1442" s="32">
        <f t="shared" si="38"/>
        <v>11</v>
      </c>
      <c r="K1442" s="32">
        <f>IF(PUMPING[[#This Row],[MONTH]]&gt;3,YEAR(PUMPING[[#This Row],[DATE]]),YEAR(PUMPING[[#This Row],[DATE]])-1)</f>
        <v>2015</v>
      </c>
      <c r="L1442" s="32" t="str">
        <f>IF(PUMPING[[#This Row],[MONTH]]&lt;4,"Q4",IF(PUMPING[[#This Row],[MONTH]]&lt;7,"Q1",IF(PUMPING[[#This Row],[MONTH]]&lt;10,"Q2",IF(PUMPING[[#This Row],[MONTH]]&lt;13,"Q3","Q4"))))</f>
        <v>Q3</v>
      </c>
      <c r="M1442" s="32" t="str">
        <f>IF(PUMPING[[#This Row],[PRODUCT]]="I/F","I/F",IF(LEFT(PUMPING[[#This Row],[BATCH]],2)="MR","MR",IF(LEFT(PUMPING[[#This Row],[BATCH]],2)="PR","PR",IF(LEFT(PUMPING[[#This Row],[BATCH]],2)="DT","DT","Others"))))</f>
        <v>MR</v>
      </c>
    </row>
    <row r="1443" spans="1:13" x14ac:dyDescent="0.25">
      <c r="A1443">
        <v>1</v>
      </c>
      <c r="B1443" s="1">
        <v>42325</v>
      </c>
      <c r="C1443" t="s">
        <v>6</v>
      </c>
      <c r="D1443" t="s">
        <v>861</v>
      </c>
      <c r="E1443">
        <v>206</v>
      </c>
      <c r="F1443">
        <v>1285</v>
      </c>
      <c r="H1443" t="s">
        <v>151</v>
      </c>
      <c r="I1443" t="s">
        <v>1532</v>
      </c>
      <c r="J1443" s="32">
        <f t="shared" si="38"/>
        <v>11</v>
      </c>
      <c r="K1443" s="32">
        <f>IF(PUMPING[[#This Row],[MONTH]]&gt;3,YEAR(PUMPING[[#This Row],[DATE]]),YEAR(PUMPING[[#This Row],[DATE]])-1)</f>
        <v>2015</v>
      </c>
      <c r="L1443" s="32" t="str">
        <f>IF(PUMPING[[#This Row],[MONTH]]&lt;4,"Q4",IF(PUMPING[[#This Row],[MONTH]]&lt;7,"Q1",IF(PUMPING[[#This Row],[MONTH]]&lt;10,"Q2",IF(PUMPING[[#This Row],[MONTH]]&lt;13,"Q3","Q4"))))</f>
        <v>Q3</v>
      </c>
      <c r="M1443" s="32" t="str">
        <f>IF(PUMPING[[#This Row],[PRODUCT]]="I/F","I/F",IF(LEFT(PUMPING[[#This Row],[BATCH]],2)="MR","MR",IF(LEFT(PUMPING[[#This Row],[BATCH]],2)="PR","PR",IF(LEFT(PUMPING[[#This Row],[BATCH]],2)="DT","DT","Others"))))</f>
        <v>MR</v>
      </c>
    </row>
    <row r="1444" spans="1:13" x14ac:dyDescent="0.25">
      <c r="A1444">
        <v>2</v>
      </c>
      <c r="B1444" s="1">
        <v>42325</v>
      </c>
      <c r="C1444" t="s">
        <v>6</v>
      </c>
      <c r="D1444" t="s">
        <v>864</v>
      </c>
      <c r="E1444">
        <v>201</v>
      </c>
      <c r="F1444">
        <v>3286</v>
      </c>
      <c r="H1444" t="s">
        <v>151</v>
      </c>
      <c r="I1444" t="s">
        <v>1532</v>
      </c>
      <c r="J1444" s="32">
        <f t="shared" si="38"/>
        <v>11</v>
      </c>
      <c r="K1444" s="32">
        <f>IF(PUMPING[[#This Row],[MONTH]]&gt;3,YEAR(PUMPING[[#This Row],[DATE]]),YEAR(PUMPING[[#This Row],[DATE]])-1)</f>
        <v>2015</v>
      </c>
      <c r="L1444" s="32" t="str">
        <f>IF(PUMPING[[#This Row],[MONTH]]&lt;4,"Q4",IF(PUMPING[[#This Row],[MONTH]]&lt;7,"Q1",IF(PUMPING[[#This Row],[MONTH]]&lt;10,"Q2",IF(PUMPING[[#This Row],[MONTH]]&lt;13,"Q3","Q4"))))</f>
        <v>Q3</v>
      </c>
      <c r="M1444" s="32" t="str">
        <f>IF(PUMPING[[#This Row],[PRODUCT]]="I/F","I/F",IF(LEFT(PUMPING[[#This Row],[BATCH]],2)="MR","MR",IF(LEFT(PUMPING[[#This Row],[BATCH]],2)="PR","PR",IF(LEFT(PUMPING[[#This Row],[BATCH]],2)="DT","DT","Others"))))</f>
        <v>MR</v>
      </c>
    </row>
    <row r="1445" spans="1:13" x14ac:dyDescent="0.25">
      <c r="A1445">
        <v>3</v>
      </c>
      <c r="B1445" s="1">
        <v>42325</v>
      </c>
      <c r="C1445" t="s">
        <v>6</v>
      </c>
      <c r="D1445" t="s">
        <v>865</v>
      </c>
      <c r="E1445">
        <v>202</v>
      </c>
      <c r="F1445">
        <v>1565</v>
      </c>
      <c r="H1445" t="s">
        <v>151</v>
      </c>
      <c r="I1445" t="s">
        <v>1532</v>
      </c>
      <c r="J1445" s="32">
        <f t="shared" si="38"/>
        <v>11</v>
      </c>
      <c r="K1445" s="32">
        <f>IF(PUMPING[[#This Row],[MONTH]]&gt;3,YEAR(PUMPING[[#This Row],[DATE]]),YEAR(PUMPING[[#This Row],[DATE]])-1)</f>
        <v>2015</v>
      </c>
      <c r="L1445" s="32" t="str">
        <f>IF(PUMPING[[#This Row],[MONTH]]&lt;4,"Q4",IF(PUMPING[[#This Row],[MONTH]]&lt;7,"Q1",IF(PUMPING[[#This Row],[MONTH]]&lt;10,"Q2",IF(PUMPING[[#This Row],[MONTH]]&lt;13,"Q3","Q4"))))</f>
        <v>Q3</v>
      </c>
      <c r="M1445" s="32" t="str">
        <f>IF(PUMPING[[#This Row],[PRODUCT]]="I/F","I/F",IF(LEFT(PUMPING[[#This Row],[BATCH]],2)="MR","MR",IF(LEFT(PUMPING[[#This Row],[BATCH]],2)="PR","PR",IF(LEFT(PUMPING[[#This Row],[BATCH]],2)="DT","DT","Others"))))</f>
        <v>MR</v>
      </c>
    </row>
    <row r="1446" spans="1:13" x14ac:dyDescent="0.25">
      <c r="A1446">
        <v>4</v>
      </c>
      <c r="B1446" s="1">
        <v>42325</v>
      </c>
      <c r="C1446" t="s">
        <v>6</v>
      </c>
      <c r="D1446" t="s">
        <v>866</v>
      </c>
      <c r="E1446">
        <v>351</v>
      </c>
      <c r="F1446">
        <v>276</v>
      </c>
      <c r="H1446" t="s">
        <v>155</v>
      </c>
      <c r="I1446" t="s">
        <v>146</v>
      </c>
      <c r="J1446" s="32">
        <f t="shared" si="38"/>
        <v>11</v>
      </c>
      <c r="K1446" s="32">
        <f>IF(PUMPING[[#This Row],[MONTH]]&gt;3,YEAR(PUMPING[[#This Row],[DATE]]),YEAR(PUMPING[[#This Row],[DATE]])-1)</f>
        <v>2015</v>
      </c>
      <c r="L1446" s="32" t="str">
        <f>IF(PUMPING[[#This Row],[MONTH]]&lt;4,"Q4",IF(PUMPING[[#This Row],[MONTH]]&lt;7,"Q1",IF(PUMPING[[#This Row],[MONTH]]&lt;10,"Q2",IF(PUMPING[[#This Row],[MONTH]]&lt;13,"Q3","Q4"))))</f>
        <v>Q3</v>
      </c>
      <c r="M1446" s="32" t="str">
        <f>IF(PUMPING[[#This Row],[PRODUCT]]="I/F","I/F",IF(LEFT(PUMPING[[#This Row],[BATCH]],2)="MR","MR",IF(LEFT(PUMPING[[#This Row],[BATCH]],2)="PR","PR",IF(LEFT(PUMPING[[#This Row],[BATCH]],2)="DT","DT","Others"))))</f>
        <v>MR</v>
      </c>
    </row>
    <row r="1447" spans="1:13" x14ac:dyDescent="0.25">
      <c r="A1447">
        <v>1</v>
      </c>
      <c r="B1447" s="1">
        <v>42325</v>
      </c>
      <c r="C1447" t="s">
        <v>20</v>
      </c>
      <c r="D1447" t="s">
        <v>863</v>
      </c>
      <c r="E1447">
        <v>34</v>
      </c>
      <c r="F1447">
        <v>1145</v>
      </c>
      <c r="H1447" t="s">
        <v>733</v>
      </c>
      <c r="I1447" t="s">
        <v>143</v>
      </c>
      <c r="J1447" s="32">
        <f t="shared" si="38"/>
        <v>11</v>
      </c>
      <c r="K1447" s="32">
        <f>IF(PUMPING[[#This Row],[MONTH]]&gt;3,YEAR(PUMPING[[#This Row],[DATE]]),YEAR(PUMPING[[#This Row],[DATE]])-1)</f>
        <v>2015</v>
      </c>
      <c r="L1447" s="32" t="str">
        <f>IF(PUMPING[[#This Row],[MONTH]]&lt;4,"Q4",IF(PUMPING[[#This Row],[MONTH]]&lt;7,"Q1",IF(PUMPING[[#This Row],[MONTH]]&lt;10,"Q2",IF(PUMPING[[#This Row],[MONTH]]&lt;13,"Q3","Q4"))))</f>
        <v>Q3</v>
      </c>
      <c r="M1447" s="32" t="str">
        <f>IF(PUMPING[[#This Row],[PRODUCT]]="I/F","I/F",IF(LEFT(PUMPING[[#This Row],[BATCH]],2)="MR","MR",IF(LEFT(PUMPING[[#This Row],[BATCH]],2)="PR","PR",IF(LEFT(PUMPING[[#This Row],[BATCH]],2)="DT","DT","Others"))))</f>
        <v>PR</v>
      </c>
    </row>
    <row r="1448" spans="1:13" x14ac:dyDescent="0.25">
      <c r="A1448">
        <v>2</v>
      </c>
      <c r="B1448" s="1">
        <v>42325</v>
      </c>
      <c r="C1448" t="s">
        <v>20</v>
      </c>
      <c r="D1448" t="s">
        <v>867</v>
      </c>
      <c r="E1448">
        <v>34</v>
      </c>
      <c r="F1448">
        <v>500</v>
      </c>
      <c r="H1448" t="s">
        <v>145</v>
      </c>
      <c r="I1448" t="s">
        <v>146</v>
      </c>
      <c r="J1448" s="32">
        <f t="shared" si="38"/>
        <v>11</v>
      </c>
      <c r="K1448" s="32">
        <f>IF(PUMPING[[#This Row],[MONTH]]&gt;3,YEAR(PUMPING[[#This Row],[DATE]]),YEAR(PUMPING[[#This Row],[DATE]])-1)</f>
        <v>2015</v>
      </c>
      <c r="L1448" s="32" t="str">
        <f>IF(PUMPING[[#This Row],[MONTH]]&lt;4,"Q4",IF(PUMPING[[#This Row],[MONTH]]&lt;7,"Q1",IF(PUMPING[[#This Row],[MONTH]]&lt;10,"Q2",IF(PUMPING[[#This Row],[MONTH]]&lt;13,"Q3","Q4"))))</f>
        <v>Q3</v>
      </c>
      <c r="M1448" s="32" t="str">
        <f>IF(PUMPING[[#This Row],[PRODUCT]]="I/F","I/F",IF(LEFT(PUMPING[[#This Row],[BATCH]],2)="MR","MR",IF(LEFT(PUMPING[[#This Row],[BATCH]],2)="PR","PR",IF(LEFT(PUMPING[[#This Row],[BATCH]],2)="DT","DT","Others"))))</f>
        <v>PR</v>
      </c>
    </row>
    <row r="1449" spans="1:13" x14ac:dyDescent="0.25">
      <c r="A1449">
        <v>3</v>
      </c>
      <c r="B1449" s="1">
        <v>42325</v>
      </c>
      <c r="C1449" t="s">
        <v>20</v>
      </c>
      <c r="D1449" t="s">
        <v>868</v>
      </c>
      <c r="E1449">
        <v>54</v>
      </c>
      <c r="F1449">
        <v>304</v>
      </c>
      <c r="H1449" t="s">
        <v>155</v>
      </c>
      <c r="I1449" t="s">
        <v>146</v>
      </c>
      <c r="J1449" s="32">
        <f t="shared" si="38"/>
        <v>11</v>
      </c>
      <c r="K1449" s="32">
        <f>IF(PUMPING[[#This Row],[MONTH]]&gt;3,YEAR(PUMPING[[#This Row],[DATE]]),YEAR(PUMPING[[#This Row],[DATE]])-1)</f>
        <v>2015</v>
      </c>
      <c r="L1449" s="32" t="str">
        <f>IF(PUMPING[[#This Row],[MONTH]]&lt;4,"Q4",IF(PUMPING[[#This Row],[MONTH]]&lt;7,"Q1",IF(PUMPING[[#This Row],[MONTH]]&lt;10,"Q2",IF(PUMPING[[#This Row],[MONTH]]&lt;13,"Q3","Q4"))))</f>
        <v>Q3</v>
      </c>
      <c r="M1449" s="32" t="str">
        <f>IF(PUMPING[[#This Row],[PRODUCT]]="I/F","I/F",IF(LEFT(PUMPING[[#This Row],[BATCH]],2)="MR","MR",IF(LEFT(PUMPING[[#This Row],[BATCH]],2)="PR","PR",IF(LEFT(PUMPING[[#This Row],[BATCH]],2)="DT","DT","Others"))))</f>
        <v>PR</v>
      </c>
    </row>
    <row r="1450" spans="1:13" x14ac:dyDescent="0.25">
      <c r="A1450">
        <v>4</v>
      </c>
      <c r="B1450" s="1">
        <v>42325</v>
      </c>
      <c r="C1450" t="s">
        <v>20</v>
      </c>
      <c r="D1450" t="s">
        <v>869</v>
      </c>
      <c r="E1450" t="s">
        <v>123</v>
      </c>
      <c r="F1450">
        <v>4519</v>
      </c>
      <c r="H1450" t="s">
        <v>151</v>
      </c>
      <c r="I1450" t="s">
        <v>1532</v>
      </c>
      <c r="J1450" s="32">
        <f t="shared" si="38"/>
        <v>11</v>
      </c>
      <c r="K1450" s="32">
        <f>IF(PUMPING[[#This Row],[MONTH]]&gt;3,YEAR(PUMPING[[#This Row],[DATE]]),YEAR(PUMPING[[#This Row],[DATE]])-1)</f>
        <v>2015</v>
      </c>
      <c r="L1450" s="32" t="str">
        <f>IF(PUMPING[[#This Row],[MONTH]]&lt;4,"Q4",IF(PUMPING[[#This Row],[MONTH]]&lt;7,"Q1",IF(PUMPING[[#This Row],[MONTH]]&lt;10,"Q2",IF(PUMPING[[#This Row],[MONTH]]&lt;13,"Q3","Q4"))))</f>
        <v>Q3</v>
      </c>
      <c r="M1450" s="32" t="str">
        <f>IF(PUMPING[[#This Row],[PRODUCT]]="I/F","I/F",IF(LEFT(PUMPING[[#This Row],[BATCH]],2)="MR","MR",IF(LEFT(PUMPING[[#This Row],[BATCH]],2)="PR","PR",IF(LEFT(PUMPING[[#This Row],[BATCH]],2)="DT","DT","Others"))))</f>
        <v>PR</v>
      </c>
    </row>
    <row r="1451" spans="1:13" x14ac:dyDescent="0.25">
      <c r="A1451">
        <v>1</v>
      </c>
      <c r="B1451" s="1">
        <v>42325</v>
      </c>
      <c r="C1451" t="s">
        <v>8</v>
      </c>
      <c r="D1451" t="s">
        <v>853</v>
      </c>
      <c r="E1451" t="s">
        <v>10</v>
      </c>
      <c r="F1451">
        <v>1043</v>
      </c>
      <c r="H1451" t="s">
        <v>148</v>
      </c>
      <c r="I1451" t="s">
        <v>149</v>
      </c>
      <c r="J1451" s="32">
        <f t="shared" si="38"/>
        <v>11</v>
      </c>
      <c r="K1451" s="32">
        <f>IF(PUMPING[[#This Row],[MONTH]]&gt;3,YEAR(PUMPING[[#This Row],[DATE]]),YEAR(PUMPING[[#This Row],[DATE]])-1)</f>
        <v>2015</v>
      </c>
      <c r="L1451" s="32" t="str">
        <f>IF(PUMPING[[#This Row],[MONTH]]&lt;4,"Q4",IF(PUMPING[[#This Row],[MONTH]]&lt;7,"Q1",IF(PUMPING[[#This Row],[MONTH]]&lt;10,"Q2",IF(PUMPING[[#This Row],[MONTH]]&lt;13,"Q3","Q4"))))</f>
        <v>Q3</v>
      </c>
      <c r="M1451" s="32" t="str">
        <f>IF(PUMPING[[#This Row],[PRODUCT]]="I/F","I/F",IF(LEFT(PUMPING[[#This Row],[BATCH]],2)="MR","MR",IF(LEFT(PUMPING[[#This Row],[BATCH]],2)="PR","PR",IF(LEFT(PUMPING[[#This Row],[BATCH]],2)="DT","DT","Others"))))</f>
        <v>MR</v>
      </c>
    </row>
    <row r="1452" spans="1:13" x14ac:dyDescent="0.25">
      <c r="A1452">
        <v>2</v>
      </c>
      <c r="B1452" s="1">
        <v>42325</v>
      </c>
      <c r="C1452" t="s">
        <v>8</v>
      </c>
      <c r="D1452" t="s">
        <v>855</v>
      </c>
      <c r="E1452" t="s">
        <v>10</v>
      </c>
      <c r="F1452">
        <v>5267</v>
      </c>
      <c r="H1452" t="s">
        <v>148</v>
      </c>
      <c r="I1452" t="s">
        <v>149</v>
      </c>
      <c r="J1452" s="32">
        <f t="shared" ref="J1452:J1515" si="39">MONTH(B1452)</f>
        <v>11</v>
      </c>
      <c r="K1452" s="32">
        <f>IF(PUMPING[[#This Row],[MONTH]]&gt;3,YEAR(PUMPING[[#This Row],[DATE]]),YEAR(PUMPING[[#This Row],[DATE]])-1)</f>
        <v>2015</v>
      </c>
      <c r="L1452" s="32" t="str">
        <f>IF(PUMPING[[#This Row],[MONTH]]&lt;4,"Q4",IF(PUMPING[[#This Row],[MONTH]]&lt;7,"Q1",IF(PUMPING[[#This Row],[MONTH]]&lt;10,"Q2",IF(PUMPING[[#This Row],[MONTH]]&lt;13,"Q3","Q4"))))</f>
        <v>Q3</v>
      </c>
      <c r="M1452" s="32" t="str">
        <f>IF(PUMPING[[#This Row],[PRODUCT]]="I/F","I/F",IF(LEFT(PUMPING[[#This Row],[BATCH]],2)="MR","MR",IF(LEFT(PUMPING[[#This Row],[BATCH]],2)="PR","PR",IF(LEFT(PUMPING[[#This Row],[BATCH]],2)="DT","DT","Others"))))</f>
        <v>MR</v>
      </c>
    </row>
    <row r="1453" spans="1:13" x14ac:dyDescent="0.25">
      <c r="A1453">
        <v>1</v>
      </c>
      <c r="B1453" s="1">
        <v>42326</v>
      </c>
      <c r="C1453" t="s">
        <v>6</v>
      </c>
      <c r="D1453" t="s">
        <v>866</v>
      </c>
      <c r="E1453">
        <v>351</v>
      </c>
      <c r="F1453">
        <v>26</v>
      </c>
      <c r="H1453" t="s">
        <v>155</v>
      </c>
      <c r="I1453" t="s">
        <v>146</v>
      </c>
      <c r="J1453" s="32">
        <f t="shared" si="39"/>
        <v>11</v>
      </c>
      <c r="K1453" s="32">
        <f>IF(PUMPING[[#This Row],[MONTH]]&gt;3,YEAR(PUMPING[[#This Row],[DATE]]),YEAR(PUMPING[[#This Row],[DATE]])-1)</f>
        <v>2015</v>
      </c>
      <c r="L1453" s="32" t="str">
        <f>IF(PUMPING[[#This Row],[MONTH]]&lt;4,"Q4",IF(PUMPING[[#This Row],[MONTH]]&lt;7,"Q1",IF(PUMPING[[#This Row],[MONTH]]&lt;10,"Q2",IF(PUMPING[[#This Row],[MONTH]]&lt;13,"Q3","Q4"))))</f>
        <v>Q3</v>
      </c>
      <c r="M1453" s="32" t="str">
        <f>IF(PUMPING[[#This Row],[PRODUCT]]="I/F","I/F",IF(LEFT(PUMPING[[#This Row],[BATCH]],2)="MR","MR",IF(LEFT(PUMPING[[#This Row],[BATCH]],2)="PR","PR",IF(LEFT(PUMPING[[#This Row],[BATCH]],2)="DT","DT","Others"))))</f>
        <v>MR</v>
      </c>
    </row>
    <row r="1454" spans="1:13" x14ac:dyDescent="0.25">
      <c r="A1454">
        <v>2</v>
      </c>
      <c r="B1454" s="1">
        <v>42326</v>
      </c>
      <c r="C1454" t="s">
        <v>6</v>
      </c>
      <c r="D1454" t="s">
        <v>870</v>
      </c>
      <c r="E1454">
        <v>507</v>
      </c>
      <c r="F1454">
        <v>5274</v>
      </c>
      <c r="H1454" t="s">
        <v>153</v>
      </c>
      <c r="I1454" t="s">
        <v>1530</v>
      </c>
      <c r="J1454" s="32">
        <f t="shared" si="39"/>
        <v>11</v>
      </c>
      <c r="K1454" s="32">
        <f>IF(PUMPING[[#This Row],[MONTH]]&gt;3,YEAR(PUMPING[[#This Row],[DATE]]),YEAR(PUMPING[[#This Row],[DATE]])-1)</f>
        <v>2015</v>
      </c>
      <c r="L1454" s="32" t="str">
        <f>IF(PUMPING[[#This Row],[MONTH]]&lt;4,"Q4",IF(PUMPING[[#This Row],[MONTH]]&lt;7,"Q1",IF(PUMPING[[#This Row],[MONTH]]&lt;10,"Q2",IF(PUMPING[[#This Row],[MONTH]]&lt;13,"Q3","Q4"))))</f>
        <v>Q3</v>
      </c>
      <c r="M1454" s="32" t="str">
        <f>IF(PUMPING[[#This Row],[PRODUCT]]="I/F","I/F",IF(LEFT(PUMPING[[#This Row],[BATCH]],2)="MR","MR",IF(LEFT(PUMPING[[#This Row],[BATCH]],2)="PR","PR",IF(LEFT(PUMPING[[#This Row],[BATCH]],2)="DT","DT","Others"))))</f>
        <v>MR</v>
      </c>
    </row>
    <row r="1455" spans="1:13" x14ac:dyDescent="0.25">
      <c r="A1455">
        <v>3</v>
      </c>
      <c r="B1455" s="1">
        <v>42326</v>
      </c>
      <c r="C1455" t="s">
        <v>6</v>
      </c>
      <c r="D1455" t="s">
        <v>871</v>
      </c>
      <c r="E1455">
        <v>513</v>
      </c>
      <c r="F1455">
        <v>4643</v>
      </c>
      <c r="H1455" t="s">
        <v>153</v>
      </c>
      <c r="I1455" t="s">
        <v>1530</v>
      </c>
      <c r="J1455" s="32">
        <f t="shared" si="39"/>
        <v>11</v>
      </c>
      <c r="K1455" s="32">
        <f>IF(PUMPING[[#This Row],[MONTH]]&gt;3,YEAR(PUMPING[[#This Row],[DATE]]),YEAR(PUMPING[[#This Row],[DATE]])-1)</f>
        <v>2015</v>
      </c>
      <c r="L1455" s="32" t="str">
        <f>IF(PUMPING[[#This Row],[MONTH]]&lt;4,"Q4",IF(PUMPING[[#This Row],[MONTH]]&lt;7,"Q1",IF(PUMPING[[#This Row],[MONTH]]&lt;10,"Q2",IF(PUMPING[[#This Row],[MONTH]]&lt;13,"Q3","Q4"))))</f>
        <v>Q3</v>
      </c>
      <c r="M1455" s="32" t="str">
        <f>IF(PUMPING[[#This Row],[PRODUCT]]="I/F","I/F",IF(LEFT(PUMPING[[#This Row],[BATCH]],2)="MR","MR",IF(LEFT(PUMPING[[#This Row],[BATCH]],2)="PR","PR",IF(LEFT(PUMPING[[#This Row],[BATCH]],2)="DT","DT","Others"))))</f>
        <v>MR</v>
      </c>
    </row>
    <row r="1456" spans="1:13" x14ac:dyDescent="0.25">
      <c r="A1456">
        <v>1</v>
      </c>
      <c r="B1456" s="1">
        <v>42326</v>
      </c>
      <c r="C1456" t="s">
        <v>20</v>
      </c>
      <c r="D1456" t="s">
        <v>872</v>
      </c>
      <c r="E1456">
        <v>5</v>
      </c>
      <c r="F1456">
        <v>3994</v>
      </c>
      <c r="H1456" t="s">
        <v>151</v>
      </c>
      <c r="I1456" t="s">
        <v>1532</v>
      </c>
      <c r="J1456" s="32">
        <f t="shared" si="39"/>
        <v>11</v>
      </c>
      <c r="K1456" s="32">
        <f>IF(PUMPING[[#This Row],[MONTH]]&gt;3,YEAR(PUMPING[[#This Row],[DATE]]),YEAR(PUMPING[[#This Row],[DATE]])-1)</f>
        <v>2015</v>
      </c>
      <c r="L1456" s="32" t="str">
        <f>IF(PUMPING[[#This Row],[MONTH]]&lt;4,"Q4",IF(PUMPING[[#This Row],[MONTH]]&lt;7,"Q1",IF(PUMPING[[#This Row],[MONTH]]&lt;10,"Q2",IF(PUMPING[[#This Row],[MONTH]]&lt;13,"Q3","Q4"))))</f>
        <v>Q3</v>
      </c>
      <c r="M1456" s="32" t="str">
        <f>IF(PUMPING[[#This Row],[PRODUCT]]="I/F","I/F",IF(LEFT(PUMPING[[#This Row],[BATCH]],2)="MR","MR",IF(LEFT(PUMPING[[#This Row],[BATCH]],2)="PR","PR",IF(LEFT(PUMPING[[#This Row],[BATCH]],2)="DT","DT","Others"))))</f>
        <v>PR</v>
      </c>
    </row>
    <row r="1457" spans="1:13" x14ac:dyDescent="0.25">
      <c r="A1457">
        <v>2</v>
      </c>
      <c r="B1457" s="1">
        <v>42326</v>
      </c>
      <c r="C1457" t="s">
        <v>20</v>
      </c>
      <c r="D1457" t="s">
        <v>873</v>
      </c>
      <c r="E1457">
        <v>54</v>
      </c>
      <c r="F1457">
        <v>385</v>
      </c>
      <c r="H1457" t="s">
        <v>155</v>
      </c>
      <c r="I1457" t="s">
        <v>146</v>
      </c>
      <c r="J1457" s="32">
        <f t="shared" si="39"/>
        <v>11</v>
      </c>
      <c r="K1457" s="32">
        <f>IF(PUMPING[[#This Row],[MONTH]]&gt;3,YEAR(PUMPING[[#This Row],[DATE]]),YEAR(PUMPING[[#This Row],[DATE]])-1)</f>
        <v>2015</v>
      </c>
      <c r="L1457" s="32" t="str">
        <f>IF(PUMPING[[#This Row],[MONTH]]&lt;4,"Q4",IF(PUMPING[[#This Row],[MONTH]]&lt;7,"Q1",IF(PUMPING[[#This Row],[MONTH]]&lt;10,"Q2",IF(PUMPING[[#This Row],[MONTH]]&lt;13,"Q3","Q4"))))</f>
        <v>Q3</v>
      </c>
      <c r="M1457" s="32" t="str">
        <f>IF(PUMPING[[#This Row],[PRODUCT]]="I/F","I/F",IF(LEFT(PUMPING[[#This Row],[BATCH]],2)="MR","MR",IF(LEFT(PUMPING[[#This Row],[BATCH]],2)="PR","PR",IF(LEFT(PUMPING[[#This Row],[BATCH]],2)="DT","DT","Others"))))</f>
        <v>PR</v>
      </c>
    </row>
    <row r="1458" spans="1:13" x14ac:dyDescent="0.25">
      <c r="A1458">
        <v>3</v>
      </c>
      <c r="B1458" s="1">
        <v>42326</v>
      </c>
      <c r="C1458" t="s">
        <v>20</v>
      </c>
      <c r="D1458" t="s">
        <v>874</v>
      </c>
      <c r="E1458">
        <v>62</v>
      </c>
      <c r="F1458">
        <v>450</v>
      </c>
      <c r="H1458" t="s">
        <v>153</v>
      </c>
      <c r="I1458" t="s">
        <v>1530</v>
      </c>
      <c r="J1458" s="32">
        <f t="shared" si="39"/>
        <v>11</v>
      </c>
      <c r="K1458" s="32">
        <f>IF(PUMPING[[#This Row],[MONTH]]&gt;3,YEAR(PUMPING[[#This Row],[DATE]]),YEAR(PUMPING[[#This Row],[DATE]])-1)</f>
        <v>2015</v>
      </c>
      <c r="L1458" s="32" t="str">
        <f>IF(PUMPING[[#This Row],[MONTH]]&lt;4,"Q4",IF(PUMPING[[#This Row],[MONTH]]&lt;7,"Q1",IF(PUMPING[[#This Row],[MONTH]]&lt;10,"Q2",IF(PUMPING[[#This Row],[MONTH]]&lt;13,"Q3","Q4"))))</f>
        <v>Q3</v>
      </c>
      <c r="M1458" s="32" t="str">
        <f>IF(PUMPING[[#This Row],[PRODUCT]]="I/F","I/F",IF(LEFT(PUMPING[[#This Row],[BATCH]],2)="MR","MR",IF(LEFT(PUMPING[[#This Row],[BATCH]],2)="PR","PR",IF(LEFT(PUMPING[[#This Row],[BATCH]],2)="DT","DT","Others"))))</f>
        <v>PR</v>
      </c>
    </row>
    <row r="1459" spans="1:13" x14ac:dyDescent="0.25">
      <c r="A1459">
        <v>4</v>
      </c>
      <c r="B1459" s="1">
        <v>42326</v>
      </c>
      <c r="C1459" t="s">
        <v>20</v>
      </c>
      <c r="D1459" t="s">
        <v>875</v>
      </c>
      <c r="E1459" t="s">
        <v>176</v>
      </c>
      <c r="F1459">
        <v>5083</v>
      </c>
      <c r="H1459" t="s">
        <v>153</v>
      </c>
      <c r="I1459" t="s">
        <v>1530</v>
      </c>
      <c r="J1459" s="32">
        <f t="shared" si="39"/>
        <v>11</v>
      </c>
      <c r="K1459" s="32">
        <f>IF(PUMPING[[#This Row],[MONTH]]&gt;3,YEAR(PUMPING[[#This Row],[DATE]]),YEAR(PUMPING[[#This Row],[DATE]])-1)</f>
        <v>2015</v>
      </c>
      <c r="L1459" s="32" t="str">
        <f>IF(PUMPING[[#This Row],[MONTH]]&lt;4,"Q4",IF(PUMPING[[#This Row],[MONTH]]&lt;7,"Q1",IF(PUMPING[[#This Row],[MONTH]]&lt;10,"Q2",IF(PUMPING[[#This Row],[MONTH]]&lt;13,"Q3","Q4"))))</f>
        <v>Q3</v>
      </c>
      <c r="M1459" s="32" t="str">
        <f>IF(PUMPING[[#This Row],[PRODUCT]]="I/F","I/F",IF(LEFT(PUMPING[[#This Row],[BATCH]],2)="MR","MR",IF(LEFT(PUMPING[[#This Row],[BATCH]],2)="PR","PR",IF(LEFT(PUMPING[[#This Row],[BATCH]],2)="DT","DT","Others"))))</f>
        <v>PR</v>
      </c>
    </row>
    <row r="1460" spans="1:13" x14ac:dyDescent="0.25">
      <c r="A1460">
        <v>1</v>
      </c>
      <c r="B1460" s="1">
        <v>42326</v>
      </c>
      <c r="C1460" t="s">
        <v>8</v>
      </c>
      <c r="D1460" t="s">
        <v>855</v>
      </c>
      <c r="E1460" t="s">
        <v>10</v>
      </c>
      <c r="F1460">
        <v>1187</v>
      </c>
      <c r="H1460" t="s">
        <v>148</v>
      </c>
      <c r="I1460" t="s">
        <v>149</v>
      </c>
      <c r="J1460" s="32">
        <f t="shared" si="39"/>
        <v>11</v>
      </c>
      <c r="K1460" s="32">
        <f>IF(PUMPING[[#This Row],[MONTH]]&gt;3,YEAR(PUMPING[[#This Row],[DATE]]),YEAR(PUMPING[[#This Row],[DATE]])-1)</f>
        <v>2015</v>
      </c>
      <c r="L1460" s="32" t="str">
        <f>IF(PUMPING[[#This Row],[MONTH]]&lt;4,"Q4",IF(PUMPING[[#This Row],[MONTH]]&lt;7,"Q1",IF(PUMPING[[#This Row],[MONTH]]&lt;10,"Q2",IF(PUMPING[[#This Row],[MONTH]]&lt;13,"Q3","Q4"))))</f>
        <v>Q3</v>
      </c>
      <c r="M1460" s="32" t="str">
        <f>IF(PUMPING[[#This Row],[PRODUCT]]="I/F","I/F",IF(LEFT(PUMPING[[#This Row],[BATCH]],2)="MR","MR",IF(LEFT(PUMPING[[#This Row],[BATCH]],2)="PR","PR",IF(LEFT(PUMPING[[#This Row],[BATCH]],2)="DT","DT","Others"))))</f>
        <v>MR</v>
      </c>
    </row>
    <row r="1461" spans="1:13" x14ac:dyDescent="0.25">
      <c r="A1461">
        <v>1</v>
      </c>
      <c r="B1461" s="1">
        <v>42326</v>
      </c>
      <c r="C1461" t="s">
        <v>162</v>
      </c>
      <c r="D1461" t="s">
        <v>777</v>
      </c>
      <c r="E1461" t="s">
        <v>41</v>
      </c>
      <c r="F1461">
        <v>613</v>
      </c>
      <c r="H1461" t="s">
        <v>148</v>
      </c>
      <c r="I1461" t="s">
        <v>149</v>
      </c>
      <c r="J1461" s="32">
        <f t="shared" si="39"/>
        <v>11</v>
      </c>
      <c r="K1461" s="32">
        <f>IF(PUMPING[[#This Row],[MONTH]]&gt;3,YEAR(PUMPING[[#This Row],[DATE]]),YEAR(PUMPING[[#This Row],[DATE]])-1)</f>
        <v>2015</v>
      </c>
      <c r="L1461" s="32" t="str">
        <f>IF(PUMPING[[#This Row],[MONTH]]&lt;4,"Q4",IF(PUMPING[[#This Row],[MONTH]]&lt;7,"Q1",IF(PUMPING[[#This Row],[MONTH]]&lt;10,"Q2",IF(PUMPING[[#This Row],[MONTH]]&lt;13,"Q3","Q4"))))</f>
        <v>Q3</v>
      </c>
      <c r="M1461" s="32" t="str">
        <f>IF(PUMPING[[#This Row],[PRODUCT]]="I/F","I/F",IF(LEFT(PUMPING[[#This Row],[BATCH]],2)="MR","MR",IF(LEFT(PUMPING[[#This Row],[BATCH]],2)="PR","PR",IF(LEFT(PUMPING[[#This Row],[BATCH]],2)="DT","DT","Others"))))</f>
        <v>MR</v>
      </c>
    </row>
    <row r="1462" spans="1:13" x14ac:dyDescent="0.25">
      <c r="A1462">
        <v>2</v>
      </c>
      <c r="B1462" s="1">
        <v>42326</v>
      </c>
      <c r="C1462" t="s">
        <v>162</v>
      </c>
      <c r="D1462" t="s">
        <v>828</v>
      </c>
      <c r="E1462" t="s">
        <v>41</v>
      </c>
      <c r="F1462">
        <v>510</v>
      </c>
      <c r="H1462" t="s">
        <v>148</v>
      </c>
      <c r="I1462" t="s">
        <v>149</v>
      </c>
      <c r="J1462" s="32">
        <f t="shared" si="39"/>
        <v>11</v>
      </c>
      <c r="K1462" s="32">
        <f>IF(PUMPING[[#This Row],[MONTH]]&gt;3,YEAR(PUMPING[[#This Row],[DATE]]),YEAR(PUMPING[[#This Row],[DATE]])-1)</f>
        <v>2015</v>
      </c>
      <c r="L1462" s="32" t="str">
        <f>IF(PUMPING[[#This Row],[MONTH]]&lt;4,"Q4",IF(PUMPING[[#This Row],[MONTH]]&lt;7,"Q1",IF(PUMPING[[#This Row],[MONTH]]&lt;10,"Q2",IF(PUMPING[[#This Row],[MONTH]]&lt;13,"Q3","Q4"))))</f>
        <v>Q3</v>
      </c>
      <c r="M1462" s="32" t="str">
        <f>IF(PUMPING[[#This Row],[PRODUCT]]="I/F","I/F",IF(LEFT(PUMPING[[#This Row],[BATCH]],2)="MR","MR",IF(LEFT(PUMPING[[#This Row],[BATCH]],2)="PR","PR",IF(LEFT(PUMPING[[#This Row],[BATCH]],2)="DT","DT","Others"))))</f>
        <v>MR</v>
      </c>
    </row>
    <row r="1463" spans="1:13" x14ac:dyDescent="0.25">
      <c r="A1463">
        <v>3</v>
      </c>
      <c r="B1463" s="1">
        <v>42326</v>
      </c>
      <c r="C1463" t="s">
        <v>162</v>
      </c>
      <c r="D1463" t="s">
        <v>853</v>
      </c>
      <c r="E1463" t="s">
        <v>41</v>
      </c>
      <c r="F1463">
        <v>3267</v>
      </c>
      <c r="H1463" t="s">
        <v>148</v>
      </c>
      <c r="I1463" t="s">
        <v>149</v>
      </c>
      <c r="J1463" s="32">
        <f t="shared" si="39"/>
        <v>11</v>
      </c>
      <c r="K1463" s="32">
        <f>IF(PUMPING[[#This Row],[MONTH]]&gt;3,YEAR(PUMPING[[#This Row],[DATE]]),YEAR(PUMPING[[#This Row],[DATE]])-1)</f>
        <v>2015</v>
      </c>
      <c r="L1463" s="32" t="str">
        <f>IF(PUMPING[[#This Row],[MONTH]]&lt;4,"Q4",IF(PUMPING[[#This Row],[MONTH]]&lt;7,"Q1",IF(PUMPING[[#This Row],[MONTH]]&lt;10,"Q2",IF(PUMPING[[#This Row],[MONTH]]&lt;13,"Q3","Q4"))))</f>
        <v>Q3</v>
      </c>
      <c r="M1463" s="32" t="str">
        <f>IF(PUMPING[[#This Row],[PRODUCT]]="I/F","I/F",IF(LEFT(PUMPING[[#This Row],[BATCH]],2)="MR","MR",IF(LEFT(PUMPING[[#This Row],[BATCH]],2)="PR","PR",IF(LEFT(PUMPING[[#This Row],[BATCH]],2)="DT","DT","Others"))))</f>
        <v>MR</v>
      </c>
    </row>
    <row r="1464" spans="1:13" x14ac:dyDescent="0.25">
      <c r="A1464">
        <v>1</v>
      </c>
      <c r="B1464" s="1">
        <v>42327</v>
      </c>
      <c r="C1464" t="s">
        <v>6</v>
      </c>
      <c r="D1464" t="s">
        <v>871</v>
      </c>
      <c r="E1464">
        <v>513</v>
      </c>
      <c r="F1464">
        <v>1078</v>
      </c>
      <c r="H1464" t="s">
        <v>153</v>
      </c>
      <c r="I1464" t="s">
        <v>1530</v>
      </c>
      <c r="J1464" s="32">
        <f t="shared" si="39"/>
        <v>11</v>
      </c>
      <c r="K1464" s="32">
        <f>IF(PUMPING[[#This Row],[MONTH]]&gt;3,YEAR(PUMPING[[#This Row],[DATE]]),YEAR(PUMPING[[#This Row],[DATE]])-1)</f>
        <v>2015</v>
      </c>
      <c r="L1464" s="32" t="str">
        <f>IF(PUMPING[[#This Row],[MONTH]]&lt;4,"Q4",IF(PUMPING[[#This Row],[MONTH]]&lt;7,"Q1",IF(PUMPING[[#This Row],[MONTH]]&lt;10,"Q2",IF(PUMPING[[#This Row],[MONTH]]&lt;13,"Q3","Q4"))))</f>
        <v>Q3</v>
      </c>
      <c r="M1464" s="32" t="str">
        <f>IF(PUMPING[[#This Row],[PRODUCT]]="I/F","I/F",IF(LEFT(PUMPING[[#This Row],[BATCH]],2)="MR","MR",IF(LEFT(PUMPING[[#This Row],[BATCH]],2)="PR","PR",IF(LEFT(PUMPING[[#This Row],[BATCH]],2)="DT","DT","Others"))))</f>
        <v>MR</v>
      </c>
    </row>
    <row r="1465" spans="1:13" x14ac:dyDescent="0.25">
      <c r="A1465">
        <v>2</v>
      </c>
      <c r="B1465" s="1">
        <v>42327</v>
      </c>
      <c r="C1465" t="s">
        <v>6</v>
      </c>
      <c r="D1465" t="s">
        <v>876</v>
      </c>
      <c r="E1465">
        <v>651</v>
      </c>
      <c r="F1465">
        <v>150</v>
      </c>
      <c r="H1465" t="s">
        <v>155</v>
      </c>
      <c r="I1465" t="s">
        <v>146</v>
      </c>
      <c r="J1465" s="32">
        <f t="shared" si="39"/>
        <v>11</v>
      </c>
      <c r="K1465" s="32">
        <f>IF(PUMPING[[#This Row],[MONTH]]&gt;3,YEAR(PUMPING[[#This Row],[DATE]]),YEAR(PUMPING[[#This Row],[DATE]])-1)</f>
        <v>2015</v>
      </c>
      <c r="L1465" s="32" t="str">
        <f>IF(PUMPING[[#This Row],[MONTH]]&lt;4,"Q4",IF(PUMPING[[#This Row],[MONTH]]&lt;7,"Q1",IF(PUMPING[[#This Row],[MONTH]]&lt;10,"Q2",IF(PUMPING[[#This Row],[MONTH]]&lt;13,"Q3","Q4"))))</f>
        <v>Q3</v>
      </c>
      <c r="M1465" s="32" t="str">
        <f>IF(PUMPING[[#This Row],[PRODUCT]]="I/F","I/F",IF(LEFT(PUMPING[[#This Row],[BATCH]],2)="MR","MR",IF(LEFT(PUMPING[[#This Row],[BATCH]],2)="PR","PR",IF(LEFT(PUMPING[[#This Row],[BATCH]],2)="DT","DT","Others"))))</f>
        <v>MR</v>
      </c>
    </row>
    <row r="1466" spans="1:13" x14ac:dyDescent="0.25">
      <c r="A1466">
        <v>3</v>
      </c>
      <c r="B1466" s="1">
        <v>42327</v>
      </c>
      <c r="C1466" t="s">
        <v>6</v>
      </c>
      <c r="D1466" t="s">
        <v>877</v>
      </c>
      <c r="E1466">
        <v>403</v>
      </c>
      <c r="F1466">
        <v>146</v>
      </c>
      <c r="H1466" t="s">
        <v>156</v>
      </c>
      <c r="I1466" t="s">
        <v>146</v>
      </c>
      <c r="J1466" s="32">
        <f t="shared" si="39"/>
        <v>11</v>
      </c>
      <c r="K1466" s="32">
        <f>IF(PUMPING[[#This Row],[MONTH]]&gt;3,YEAR(PUMPING[[#This Row],[DATE]]),YEAR(PUMPING[[#This Row],[DATE]])-1)</f>
        <v>2015</v>
      </c>
      <c r="L1466" s="32" t="str">
        <f>IF(PUMPING[[#This Row],[MONTH]]&lt;4,"Q4",IF(PUMPING[[#This Row],[MONTH]]&lt;7,"Q1",IF(PUMPING[[#This Row],[MONTH]]&lt;10,"Q2",IF(PUMPING[[#This Row],[MONTH]]&lt;13,"Q3","Q4"))))</f>
        <v>Q3</v>
      </c>
      <c r="M1466" s="32" t="str">
        <f>IF(PUMPING[[#This Row],[PRODUCT]]="I/F","I/F",IF(LEFT(PUMPING[[#This Row],[BATCH]],2)="MR","MR",IF(LEFT(PUMPING[[#This Row],[BATCH]],2)="PR","PR",IF(LEFT(PUMPING[[#This Row],[BATCH]],2)="DT","DT","Others"))))</f>
        <v>MR</v>
      </c>
    </row>
    <row r="1467" spans="1:13" x14ac:dyDescent="0.25">
      <c r="A1467">
        <v>4</v>
      </c>
      <c r="B1467" s="1">
        <v>42327</v>
      </c>
      <c r="C1467" t="s">
        <v>6</v>
      </c>
      <c r="D1467" t="s">
        <v>878</v>
      </c>
      <c r="E1467">
        <v>101</v>
      </c>
      <c r="F1467">
        <v>2241</v>
      </c>
      <c r="H1467" t="s">
        <v>148</v>
      </c>
      <c r="I1467" t="s">
        <v>149</v>
      </c>
      <c r="J1467" s="32">
        <f t="shared" si="39"/>
        <v>11</v>
      </c>
      <c r="K1467" s="32">
        <f>IF(PUMPING[[#This Row],[MONTH]]&gt;3,YEAR(PUMPING[[#This Row],[DATE]]),YEAR(PUMPING[[#This Row],[DATE]])-1)</f>
        <v>2015</v>
      </c>
      <c r="L1467" s="32" t="str">
        <f>IF(PUMPING[[#This Row],[MONTH]]&lt;4,"Q4",IF(PUMPING[[#This Row],[MONTH]]&lt;7,"Q1",IF(PUMPING[[#This Row],[MONTH]]&lt;10,"Q2",IF(PUMPING[[#This Row],[MONTH]]&lt;13,"Q3","Q4"))))</f>
        <v>Q3</v>
      </c>
      <c r="M1467" s="32" t="str">
        <f>IF(PUMPING[[#This Row],[PRODUCT]]="I/F","I/F",IF(LEFT(PUMPING[[#This Row],[BATCH]],2)="MR","MR",IF(LEFT(PUMPING[[#This Row],[BATCH]],2)="PR","PR",IF(LEFT(PUMPING[[#This Row],[BATCH]],2)="DT","DT","Others"))))</f>
        <v>MR</v>
      </c>
    </row>
    <row r="1468" spans="1:13" x14ac:dyDescent="0.25">
      <c r="A1468">
        <v>5</v>
      </c>
      <c r="B1468" s="1">
        <v>42327</v>
      </c>
      <c r="C1468" t="s">
        <v>6</v>
      </c>
      <c r="D1468" t="s">
        <v>879</v>
      </c>
      <c r="E1468">
        <v>120</v>
      </c>
      <c r="F1468">
        <v>4068</v>
      </c>
      <c r="H1468" t="s">
        <v>170</v>
      </c>
      <c r="I1468" t="s">
        <v>171</v>
      </c>
      <c r="J1468" s="32">
        <f t="shared" si="39"/>
        <v>11</v>
      </c>
      <c r="K1468" s="32">
        <f>IF(PUMPING[[#This Row],[MONTH]]&gt;3,YEAR(PUMPING[[#This Row],[DATE]]),YEAR(PUMPING[[#This Row],[DATE]])-1)</f>
        <v>2015</v>
      </c>
      <c r="L1468" s="32" t="str">
        <f>IF(PUMPING[[#This Row],[MONTH]]&lt;4,"Q4",IF(PUMPING[[#This Row],[MONTH]]&lt;7,"Q1",IF(PUMPING[[#This Row],[MONTH]]&lt;10,"Q2",IF(PUMPING[[#This Row],[MONTH]]&lt;13,"Q3","Q4"))))</f>
        <v>Q3</v>
      </c>
      <c r="M1468" s="32" t="str">
        <f>IF(PUMPING[[#This Row],[PRODUCT]]="I/F","I/F",IF(LEFT(PUMPING[[#This Row],[BATCH]],2)="MR","MR",IF(LEFT(PUMPING[[#This Row],[BATCH]],2)="PR","PR",IF(LEFT(PUMPING[[#This Row],[BATCH]],2)="DT","DT","Others"))))</f>
        <v>MR</v>
      </c>
    </row>
    <row r="1469" spans="1:13" x14ac:dyDescent="0.25">
      <c r="A1469">
        <v>6</v>
      </c>
      <c r="B1469" s="1">
        <v>42327</v>
      </c>
      <c r="C1469" t="s">
        <v>6</v>
      </c>
      <c r="D1469" t="s">
        <v>880</v>
      </c>
      <c r="E1469">
        <v>101</v>
      </c>
      <c r="F1469">
        <v>2761</v>
      </c>
      <c r="H1469" t="s">
        <v>148</v>
      </c>
      <c r="I1469" t="s">
        <v>149</v>
      </c>
      <c r="J1469" s="32">
        <f t="shared" si="39"/>
        <v>11</v>
      </c>
      <c r="K1469" s="32">
        <f>IF(PUMPING[[#This Row],[MONTH]]&gt;3,YEAR(PUMPING[[#This Row],[DATE]]),YEAR(PUMPING[[#This Row],[DATE]])-1)</f>
        <v>2015</v>
      </c>
      <c r="L1469" s="32" t="str">
        <f>IF(PUMPING[[#This Row],[MONTH]]&lt;4,"Q4",IF(PUMPING[[#This Row],[MONTH]]&lt;7,"Q1",IF(PUMPING[[#This Row],[MONTH]]&lt;10,"Q2",IF(PUMPING[[#This Row],[MONTH]]&lt;13,"Q3","Q4"))))</f>
        <v>Q3</v>
      </c>
      <c r="M1469" s="32" t="str">
        <f>IF(PUMPING[[#This Row],[PRODUCT]]="I/F","I/F",IF(LEFT(PUMPING[[#This Row],[BATCH]],2)="MR","MR",IF(LEFT(PUMPING[[#This Row],[BATCH]],2)="PR","PR",IF(LEFT(PUMPING[[#This Row],[BATCH]],2)="DT","DT","Others"))))</f>
        <v>MR</v>
      </c>
    </row>
    <row r="1470" spans="1:13" x14ac:dyDescent="0.25">
      <c r="A1470">
        <v>7</v>
      </c>
      <c r="B1470" s="1">
        <v>42327</v>
      </c>
      <c r="C1470" t="s">
        <v>6</v>
      </c>
      <c r="D1470" t="s">
        <v>881</v>
      </c>
      <c r="E1470">
        <v>403</v>
      </c>
      <c r="F1470">
        <v>445</v>
      </c>
      <c r="H1470" t="s">
        <v>145</v>
      </c>
      <c r="I1470" t="s">
        <v>146</v>
      </c>
      <c r="J1470" s="32">
        <f t="shared" si="39"/>
        <v>11</v>
      </c>
      <c r="K1470" s="32">
        <f>IF(PUMPING[[#This Row],[MONTH]]&gt;3,YEAR(PUMPING[[#This Row],[DATE]]),YEAR(PUMPING[[#This Row],[DATE]])-1)</f>
        <v>2015</v>
      </c>
      <c r="L1470" s="32" t="str">
        <f>IF(PUMPING[[#This Row],[MONTH]]&lt;4,"Q4",IF(PUMPING[[#This Row],[MONTH]]&lt;7,"Q1",IF(PUMPING[[#This Row],[MONTH]]&lt;10,"Q2",IF(PUMPING[[#This Row],[MONTH]]&lt;13,"Q3","Q4"))))</f>
        <v>Q3</v>
      </c>
      <c r="M1470" s="32" t="str">
        <f>IF(PUMPING[[#This Row],[PRODUCT]]="I/F","I/F",IF(LEFT(PUMPING[[#This Row],[BATCH]],2)="MR","MR",IF(LEFT(PUMPING[[#This Row],[BATCH]],2)="PR","PR",IF(LEFT(PUMPING[[#This Row],[BATCH]],2)="DT","DT","Others"))))</f>
        <v>MR</v>
      </c>
    </row>
    <row r="1471" spans="1:13" x14ac:dyDescent="0.25">
      <c r="A1471">
        <v>1</v>
      </c>
      <c r="B1471" s="1">
        <v>42327</v>
      </c>
      <c r="C1471" t="s">
        <v>20</v>
      </c>
      <c r="D1471" t="s">
        <v>875</v>
      </c>
      <c r="E1471">
        <v>67</v>
      </c>
      <c r="F1471">
        <v>48</v>
      </c>
      <c r="H1471" t="s">
        <v>153</v>
      </c>
      <c r="I1471" t="s">
        <v>1530</v>
      </c>
      <c r="J1471" s="32">
        <f t="shared" si="39"/>
        <v>11</v>
      </c>
      <c r="K1471" s="32">
        <f>IF(PUMPING[[#This Row],[MONTH]]&gt;3,YEAR(PUMPING[[#This Row],[DATE]]),YEAR(PUMPING[[#This Row],[DATE]])-1)</f>
        <v>2015</v>
      </c>
      <c r="L1471" s="32" t="str">
        <f>IF(PUMPING[[#This Row],[MONTH]]&lt;4,"Q4",IF(PUMPING[[#This Row],[MONTH]]&lt;7,"Q1",IF(PUMPING[[#This Row],[MONTH]]&lt;10,"Q2",IF(PUMPING[[#This Row],[MONTH]]&lt;13,"Q3","Q4"))))</f>
        <v>Q3</v>
      </c>
      <c r="M1471" s="32" t="str">
        <f>IF(PUMPING[[#This Row],[PRODUCT]]="I/F","I/F",IF(LEFT(PUMPING[[#This Row],[BATCH]],2)="MR","MR",IF(LEFT(PUMPING[[#This Row],[BATCH]],2)="PR","PR",IF(LEFT(PUMPING[[#This Row],[BATCH]],2)="DT","DT","Others"))))</f>
        <v>PR</v>
      </c>
    </row>
    <row r="1472" spans="1:13" x14ac:dyDescent="0.25">
      <c r="A1472">
        <v>2</v>
      </c>
      <c r="B1472" s="1">
        <v>42327</v>
      </c>
      <c r="C1472" t="s">
        <v>20</v>
      </c>
      <c r="D1472" t="s">
        <v>875</v>
      </c>
      <c r="E1472">
        <v>61</v>
      </c>
      <c r="F1472">
        <v>450</v>
      </c>
      <c r="H1472" t="s">
        <v>153</v>
      </c>
      <c r="I1472" t="s">
        <v>1530</v>
      </c>
      <c r="J1472" s="32">
        <f t="shared" si="39"/>
        <v>11</v>
      </c>
      <c r="K1472" s="32">
        <f>IF(PUMPING[[#This Row],[MONTH]]&gt;3,YEAR(PUMPING[[#This Row],[DATE]]),YEAR(PUMPING[[#This Row],[DATE]])-1)</f>
        <v>2015</v>
      </c>
      <c r="L1472" s="32" t="str">
        <f>IF(PUMPING[[#This Row],[MONTH]]&lt;4,"Q4",IF(PUMPING[[#This Row],[MONTH]]&lt;7,"Q1",IF(PUMPING[[#This Row],[MONTH]]&lt;10,"Q2",IF(PUMPING[[#This Row],[MONTH]]&lt;13,"Q3","Q4"))))</f>
        <v>Q3</v>
      </c>
      <c r="M1472" s="32" t="str">
        <f>IF(PUMPING[[#This Row],[PRODUCT]]="I/F","I/F",IF(LEFT(PUMPING[[#This Row],[BATCH]],2)="MR","MR",IF(LEFT(PUMPING[[#This Row],[BATCH]],2)="PR","PR",IF(LEFT(PUMPING[[#This Row],[BATCH]],2)="DT","DT","Others"))))</f>
        <v>PR</v>
      </c>
    </row>
    <row r="1473" spans="1:13" x14ac:dyDescent="0.25">
      <c r="A1473">
        <v>3</v>
      </c>
      <c r="B1473" s="1">
        <v>42327</v>
      </c>
      <c r="C1473" t="s">
        <v>20</v>
      </c>
      <c r="D1473" t="s">
        <v>882</v>
      </c>
      <c r="E1473">
        <v>61</v>
      </c>
      <c r="F1473">
        <v>2692</v>
      </c>
      <c r="H1473" t="s">
        <v>153</v>
      </c>
      <c r="I1473" t="s">
        <v>1530</v>
      </c>
      <c r="J1473" s="32">
        <f t="shared" si="39"/>
        <v>11</v>
      </c>
      <c r="K1473" s="32">
        <f>IF(PUMPING[[#This Row],[MONTH]]&gt;3,YEAR(PUMPING[[#This Row],[DATE]]),YEAR(PUMPING[[#This Row],[DATE]])-1)</f>
        <v>2015</v>
      </c>
      <c r="L1473" s="32" t="str">
        <f>IF(PUMPING[[#This Row],[MONTH]]&lt;4,"Q4",IF(PUMPING[[#This Row],[MONTH]]&lt;7,"Q1",IF(PUMPING[[#This Row],[MONTH]]&lt;10,"Q2",IF(PUMPING[[#This Row],[MONTH]]&lt;13,"Q3","Q4"))))</f>
        <v>Q3</v>
      </c>
      <c r="M1473" s="32" t="str">
        <f>IF(PUMPING[[#This Row],[PRODUCT]]="I/F","I/F",IF(LEFT(PUMPING[[#This Row],[BATCH]],2)="MR","MR",IF(LEFT(PUMPING[[#This Row],[BATCH]],2)="PR","PR",IF(LEFT(PUMPING[[#This Row],[BATCH]],2)="DT","DT","Others"))))</f>
        <v>PR</v>
      </c>
    </row>
    <row r="1474" spans="1:13" x14ac:dyDescent="0.25">
      <c r="A1474">
        <v>4</v>
      </c>
      <c r="B1474" s="1">
        <v>42327</v>
      </c>
      <c r="C1474" t="s">
        <v>20</v>
      </c>
      <c r="D1474" t="s">
        <v>882</v>
      </c>
      <c r="E1474">
        <v>67</v>
      </c>
      <c r="F1474">
        <v>450</v>
      </c>
      <c r="H1474" t="s">
        <v>153</v>
      </c>
      <c r="I1474" t="s">
        <v>1530</v>
      </c>
      <c r="J1474" s="32">
        <f t="shared" si="39"/>
        <v>11</v>
      </c>
      <c r="K1474" s="32">
        <f>IF(PUMPING[[#This Row],[MONTH]]&gt;3,YEAR(PUMPING[[#This Row],[DATE]]),YEAR(PUMPING[[#This Row],[DATE]])-1)</f>
        <v>2015</v>
      </c>
      <c r="L1474" s="32" t="str">
        <f>IF(PUMPING[[#This Row],[MONTH]]&lt;4,"Q4",IF(PUMPING[[#This Row],[MONTH]]&lt;7,"Q1",IF(PUMPING[[#This Row],[MONTH]]&lt;10,"Q2",IF(PUMPING[[#This Row],[MONTH]]&lt;13,"Q3","Q4"))))</f>
        <v>Q3</v>
      </c>
      <c r="M1474" s="32" t="str">
        <f>IF(PUMPING[[#This Row],[PRODUCT]]="I/F","I/F",IF(LEFT(PUMPING[[#This Row],[BATCH]],2)="MR","MR",IF(LEFT(PUMPING[[#This Row],[BATCH]],2)="PR","PR",IF(LEFT(PUMPING[[#This Row],[BATCH]],2)="DT","DT","Others"))))</f>
        <v>PR</v>
      </c>
    </row>
    <row r="1475" spans="1:13" x14ac:dyDescent="0.25">
      <c r="A1475">
        <v>5</v>
      </c>
      <c r="B1475" s="1">
        <v>42327</v>
      </c>
      <c r="C1475" t="s">
        <v>20</v>
      </c>
      <c r="D1475" t="s">
        <v>883</v>
      </c>
      <c r="E1475">
        <v>67</v>
      </c>
      <c r="F1475">
        <v>5732</v>
      </c>
      <c r="H1475" t="s">
        <v>153</v>
      </c>
      <c r="I1475" t="s">
        <v>1530</v>
      </c>
      <c r="J1475" s="32">
        <f t="shared" si="39"/>
        <v>11</v>
      </c>
      <c r="K1475" s="32">
        <f>IF(PUMPING[[#This Row],[MONTH]]&gt;3,YEAR(PUMPING[[#This Row],[DATE]]),YEAR(PUMPING[[#This Row],[DATE]])-1)</f>
        <v>2015</v>
      </c>
      <c r="L1475" s="32" t="str">
        <f>IF(PUMPING[[#This Row],[MONTH]]&lt;4,"Q4",IF(PUMPING[[#This Row],[MONTH]]&lt;7,"Q1",IF(PUMPING[[#This Row],[MONTH]]&lt;10,"Q2",IF(PUMPING[[#This Row],[MONTH]]&lt;13,"Q3","Q4"))))</f>
        <v>Q3</v>
      </c>
      <c r="M1475" s="32" t="str">
        <f>IF(PUMPING[[#This Row],[PRODUCT]]="I/F","I/F",IF(LEFT(PUMPING[[#This Row],[BATCH]],2)="MR","MR",IF(LEFT(PUMPING[[#This Row],[BATCH]],2)="PR","PR",IF(LEFT(PUMPING[[#This Row],[BATCH]],2)="DT","DT","Others"))))</f>
        <v>PR</v>
      </c>
    </row>
    <row r="1476" spans="1:13" x14ac:dyDescent="0.25">
      <c r="A1476">
        <v>1</v>
      </c>
      <c r="B1476" s="1">
        <v>42327</v>
      </c>
      <c r="C1476" t="s">
        <v>8</v>
      </c>
      <c r="D1476" t="s">
        <v>866</v>
      </c>
      <c r="E1476" t="s">
        <v>10</v>
      </c>
      <c r="F1476">
        <v>191</v>
      </c>
      <c r="H1476" t="s">
        <v>155</v>
      </c>
      <c r="I1476" t="s">
        <v>146</v>
      </c>
      <c r="J1476" s="32">
        <f t="shared" si="39"/>
        <v>11</v>
      </c>
      <c r="K1476" s="32">
        <f>IF(PUMPING[[#This Row],[MONTH]]&gt;3,YEAR(PUMPING[[#This Row],[DATE]]),YEAR(PUMPING[[#This Row],[DATE]])-1)</f>
        <v>2015</v>
      </c>
      <c r="L1476" s="32" t="str">
        <f>IF(PUMPING[[#This Row],[MONTH]]&lt;4,"Q4",IF(PUMPING[[#This Row],[MONTH]]&lt;7,"Q1",IF(PUMPING[[#This Row],[MONTH]]&lt;10,"Q2",IF(PUMPING[[#This Row],[MONTH]]&lt;13,"Q3","Q4"))))</f>
        <v>Q3</v>
      </c>
      <c r="M1476" s="32" t="str">
        <f>IF(PUMPING[[#This Row],[PRODUCT]]="I/F","I/F",IF(LEFT(PUMPING[[#This Row],[BATCH]],2)="MR","MR",IF(LEFT(PUMPING[[#This Row],[BATCH]],2)="PR","PR",IF(LEFT(PUMPING[[#This Row],[BATCH]],2)="DT","DT","Others"))))</f>
        <v>MR</v>
      </c>
    </row>
    <row r="1477" spans="1:13" x14ac:dyDescent="0.25">
      <c r="A1477">
        <v>2</v>
      </c>
      <c r="B1477" s="1">
        <v>42327</v>
      </c>
      <c r="C1477" t="s">
        <v>8</v>
      </c>
      <c r="D1477" t="s">
        <v>870</v>
      </c>
      <c r="E1477" t="s">
        <v>10</v>
      </c>
      <c r="F1477">
        <v>539</v>
      </c>
      <c r="H1477" t="s">
        <v>153</v>
      </c>
      <c r="I1477" t="s">
        <v>1530</v>
      </c>
      <c r="J1477" s="32">
        <f t="shared" si="39"/>
        <v>11</v>
      </c>
      <c r="K1477" s="32">
        <f>IF(PUMPING[[#This Row],[MONTH]]&gt;3,YEAR(PUMPING[[#This Row],[DATE]]),YEAR(PUMPING[[#This Row],[DATE]])-1)</f>
        <v>2015</v>
      </c>
      <c r="L1477" s="32" t="str">
        <f>IF(PUMPING[[#This Row],[MONTH]]&lt;4,"Q4",IF(PUMPING[[#This Row],[MONTH]]&lt;7,"Q1",IF(PUMPING[[#This Row],[MONTH]]&lt;10,"Q2",IF(PUMPING[[#This Row],[MONTH]]&lt;13,"Q3","Q4"))))</f>
        <v>Q3</v>
      </c>
      <c r="M1477" s="32" t="str">
        <f>IF(PUMPING[[#This Row],[PRODUCT]]="I/F","I/F",IF(LEFT(PUMPING[[#This Row],[BATCH]],2)="MR","MR",IF(LEFT(PUMPING[[#This Row],[BATCH]],2)="PR","PR",IF(LEFT(PUMPING[[#This Row],[BATCH]],2)="DT","DT","Others"))))</f>
        <v>MR</v>
      </c>
    </row>
    <row r="1478" spans="1:13" x14ac:dyDescent="0.25">
      <c r="A1478">
        <v>1</v>
      </c>
      <c r="B1478" s="1">
        <v>42327</v>
      </c>
      <c r="C1478" t="s">
        <v>63</v>
      </c>
      <c r="D1478" t="s">
        <v>882</v>
      </c>
      <c r="E1478" t="s">
        <v>186</v>
      </c>
      <c r="F1478">
        <v>1312</v>
      </c>
      <c r="H1478" t="s">
        <v>153</v>
      </c>
      <c r="I1478" t="s">
        <v>1530</v>
      </c>
      <c r="J1478" s="32">
        <f t="shared" si="39"/>
        <v>11</v>
      </c>
      <c r="K1478" s="32">
        <f>IF(PUMPING[[#This Row],[MONTH]]&gt;3,YEAR(PUMPING[[#This Row],[DATE]]),YEAR(PUMPING[[#This Row],[DATE]])-1)</f>
        <v>2015</v>
      </c>
      <c r="L1478" s="32" t="str">
        <f>IF(PUMPING[[#This Row],[MONTH]]&lt;4,"Q4",IF(PUMPING[[#This Row],[MONTH]]&lt;7,"Q1",IF(PUMPING[[#This Row],[MONTH]]&lt;10,"Q2",IF(PUMPING[[#This Row],[MONTH]]&lt;13,"Q3","Q4"))))</f>
        <v>Q3</v>
      </c>
      <c r="M1478" s="32" t="str">
        <f>IF(PUMPING[[#This Row],[PRODUCT]]="I/F","I/F",IF(LEFT(PUMPING[[#This Row],[BATCH]],2)="MR","MR",IF(LEFT(PUMPING[[#This Row],[BATCH]],2)="PR","PR",IF(LEFT(PUMPING[[#This Row],[BATCH]],2)="DT","DT","Others"))))</f>
        <v>PR</v>
      </c>
    </row>
    <row r="1479" spans="1:13" x14ac:dyDescent="0.25">
      <c r="A1479">
        <v>2</v>
      </c>
      <c r="B1479" s="1">
        <v>42327</v>
      </c>
      <c r="C1479" t="s">
        <v>63</v>
      </c>
      <c r="D1479" t="s">
        <v>875</v>
      </c>
      <c r="E1479" t="s">
        <v>186</v>
      </c>
      <c r="F1479">
        <v>2683</v>
      </c>
      <c r="H1479" t="s">
        <v>153</v>
      </c>
      <c r="I1479" t="s">
        <v>1530</v>
      </c>
      <c r="J1479" s="32">
        <f t="shared" si="39"/>
        <v>11</v>
      </c>
      <c r="K1479" s="32">
        <f>IF(PUMPING[[#This Row],[MONTH]]&gt;3,YEAR(PUMPING[[#This Row],[DATE]]),YEAR(PUMPING[[#This Row],[DATE]])-1)</f>
        <v>2015</v>
      </c>
      <c r="L1479" s="32" t="str">
        <f>IF(PUMPING[[#This Row],[MONTH]]&lt;4,"Q4",IF(PUMPING[[#This Row],[MONTH]]&lt;7,"Q1",IF(PUMPING[[#This Row],[MONTH]]&lt;10,"Q2",IF(PUMPING[[#This Row],[MONTH]]&lt;13,"Q3","Q4"))))</f>
        <v>Q3</v>
      </c>
      <c r="M1479" s="32" t="str">
        <f>IF(PUMPING[[#This Row],[PRODUCT]]="I/F","I/F",IF(LEFT(PUMPING[[#This Row],[BATCH]],2)="MR","MR",IF(LEFT(PUMPING[[#This Row],[BATCH]],2)="PR","PR",IF(LEFT(PUMPING[[#This Row],[BATCH]],2)="DT","DT","Others"))))</f>
        <v>PR</v>
      </c>
    </row>
    <row r="1480" spans="1:13" x14ac:dyDescent="0.25">
      <c r="A1480">
        <v>1</v>
      </c>
      <c r="B1480" s="1">
        <v>42327</v>
      </c>
      <c r="C1480" t="s">
        <v>162</v>
      </c>
      <c r="D1480" t="s">
        <v>853</v>
      </c>
      <c r="E1480" t="s">
        <v>41</v>
      </c>
      <c r="F1480">
        <v>163</v>
      </c>
      <c r="H1480" t="s">
        <v>148</v>
      </c>
      <c r="I1480" t="s">
        <v>149</v>
      </c>
      <c r="J1480" s="32">
        <f t="shared" si="39"/>
        <v>11</v>
      </c>
      <c r="K1480" s="32">
        <f>IF(PUMPING[[#This Row],[MONTH]]&gt;3,YEAR(PUMPING[[#This Row],[DATE]]),YEAR(PUMPING[[#This Row],[DATE]])-1)</f>
        <v>2015</v>
      </c>
      <c r="L1480" s="32" t="str">
        <f>IF(PUMPING[[#This Row],[MONTH]]&lt;4,"Q4",IF(PUMPING[[#This Row],[MONTH]]&lt;7,"Q1",IF(PUMPING[[#This Row],[MONTH]]&lt;10,"Q2",IF(PUMPING[[#This Row],[MONTH]]&lt;13,"Q3","Q4"))))</f>
        <v>Q3</v>
      </c>
      <c r="M1480" s="32" t="str">
        <f>IF(PUMPING[[#This Row],[PRODUCT]]="I/F","I/F",IF(LEFT(PUMPING[[#This Row],[BATCH]],2)="MR","MR",IF(LEFT(PUMPING[[#This Row],[BATCH]],2)="PR","PR",IF(LEFT(PUMPING[[#This Row],[BATCH]],2)="DT","DT","Others"))))</f>
        <v>MR</v>
      </c>
    </row>
    <row r="1481" spans="1:13" x14ac:dyDescent="0.25">
      <c r="A1481">
        <v>1</v>
      </c>
      <c r="B1481" s="1">
        <v>42328</v>
      </c>
      <c r="C1481" t="s">
        <v>6</v>
      </c>
      <c r="D1481" t="s">
        <v>881</v>
      </c>
      <c r="E1481">
        <v>403</v>
      </c>
      <c r="F1481">
        <v>165</v>
      </c>
      <c r="H1481" t="s">
        <v>145</v>
      </c>
      <c r="I1481" t="s">
        <v>146</v>
      </c>
      <c r="J1481" s="32">
        <f t="shared" si="39"/>
        <v>11</v>
      </c>
      <c r="K1481" s="32">
        <f>IF(PUMPING[[#This Row],[MONTH]]&gt;3,YEAR(PUMPING[[#This Row],[DATE]]),YEAR(PUMPING[[#This Row],[DATE]])-1)</f>
        <v>2015</v>
      </c>
      <c r="L1481" s="32" t="str">
        <f>IF(PUMPING[[#This Row],[MONTH]]&lt;4,"Q4",IF(PUMPING[[#This Row],[MONTH]]&lt;7,"Q1",IF(PUMPING[[#This Row],[MONTH]]&lt;10,"Q2",IF(PUMPING[[#This Row],[MONTH]]&lt;13,"Q3","Q4"))))</f>
        <v>Q3</v>
      </c>
      <c r="M1481" s="32" t="str">
        <f>IF(PUMPING[[#This Row],[PRODUCT]]="I/F","I/F",IF(LEFT(PUMPING[[#This Row],[BATCH]],2)="MR","MR",IF(LEFT(PUMPING[[#This Row],[BATCH]],2)="PR","PR",IF(LEFT(PUMPING[[#This Row],[BATCH]],2)="DT","DT","Others"))))</f>
        <v>MR</v>
      </c>
    </row>
    <row r="1482" spans="1:13" x14ac:dyDescent="0.25">
      <c r="A1482">
        <v>2</v>
      </c>
      <c r="B1482" s="1">
        <v>42328</v>
      </c>
      <c r="C1482" t="s">
        <v>6</v>
      </c>
      <c r="D1482" t="s">
        <v>884</v>
      </c>
      <c r="E1482">
        <v>401</v>
      </c>
      <c r="F1482">
        <v>2192</v>
      </c>
      <c r="H1482" t="s">
        <v>145</v>
      </c>
      <c r="I1482" t="s">
        <v>146</v>
      </c>
      <c r="J1482" s="32">
        <f t="shared" si="39"/>
        <v>11</v>
      </c>
      <c r="K1482" s="32">
        <f>IF(PUMPING[[#This Row],[MONTH]]&gt;3,YEAR(PUMPING[[#This Row],[DATE]]),YEAR(PUMPING[[#This Row],[DATE]])-1)</f>
        <v>2015</v>
      </c>
      <c r="L1482" s="32" t="str">
        <f>IF(PUMPING[[#This Row],[MONTH]]&lt;4,"Q4",IF(PUMPING[[#This Row],[MONTH]]&lt;7,"Q1",IF(PUMPING[[#This Row],[MONTH]]&lt;10,"Q2",IF(PUMPING[[#This Row],[MONTH]]&lt;13,"Q3","Q4"))))</f>
        <v>Q3</v>
      </c>
      <c r="M1482" s="32" t="str">
        <f>IF(PUMPING[[#This Row],[PRODUCT]]="I/F","I/F",IF(LEFT(PUMPING[[#This Row],[BATCH]],2)="MR","MR",IF(LEFT(PUMPING[[#This Row],[BATCH]],2)="PR","PR",IF(LEFT(PUMPING[[#This Row],[BATCH]],2)="DT","DT","Others"))))</f>
        <v>MR</v>
      </c>
    </row>
    <row r="1483" spans="1:13" x14ac:dyDescent="0.25">
      <c r="A1483">
        <v>3</v>
      </c>
      <c r="B1483" s="1">
        <v>42328</v>
      </c>
      <c r="C1483" t="s">
        <v>6</v>
      </c>
      <c r="D1483" t="s">
        <v>885</v>
      </c>
      <c r="E1483">
        <v>302</v>
      </c>
      <c r="F1483">
        <v>5796</v>
      </c>
      <c r="H1483" t="s">
        <v>733</v>
      </c>
      <c r="I1483" t="s">
        <v>143</v>
      </c>
      <c r="J1483" s="32">
        <f t="shared" si="39"/>
        <v>11</v>
      </c>
      <c r="K1483" s="32">
        <f>IF(PUMPING[[#This Row],[MONTH]]&gt;3,YEAR(PUMPING[[#This Row],[DATE]]),YEAR(PUMPING[[#This Row],[DATE]])-1)</f>
        <v>2015</v>
      </c>
      <c r="L1483" s="32" t="str">
        <f>IF(PUMPING[[#This Row],[MONTH]]&lt;4,"Q4",IF(PUMPING[[#This Row],[MONTH]]&lt;7,"Q1",IF(PUMPING[[#This Row],[MONTH]]&lt;10,"Q2",IF(PUMPING[[#This Row],[MONTH]]&lt;13,"Q3","Q4"))))</f>
        <v>Q3</v>
      </c>
      <c r="M1483" s="32" t="str">
        <f>IF(PUMPING[[#This Row],[PRODUCT]]="I/F","I/F",IF(LEFT(PUMPING[[#This Row],[BATCH]],2)="MR","MR",IF(LEFT(PUMPING[[#This Row],[BATCH]],2)="PR","PR",IF(LEFT(PUMPING[[#This Row],[BATCH]],2)="DT","DT","Others"))))</f>
        <v>MR</v>
      </c>
    </row>
    <row r="1484" spans="1:13" x14ac:dyDescent="0.25">
      <c r="A1484">
        <v>1</v>
      </c>
      <c r="B1484" s="1">
        <v>42328</v>
      </c>
      <c r="C1484" t="s">
        <v>20</v>
      </c>
      <c r="D1484" t="s">
        <v>883</v>
      </c>
      <c r="E1484">
        <v>67</v>
      </c>
      <c r="F1484">
        <v>56</v>
      </c>
      <c r="H1484" t="s">
        <v>153</v>
      </c>
      <c r="I1484" t="s">
        <v>1530</v>
      </c>
      <c r="J1484" s="32">
        <f t="shared" si="39"/>
        <v>11</v>
      </c>
      <c r="K1484" s="32">
        <f>IF(PUMPING[[#This Row],[MONTH]]&gt;3,YEAR(PUMPING[[#This Row],[DATE]]),YEAR(PUMPING[[#This Row],[DATE]])-1)</f>
        <v>2015</v>
      </c>
      <c r="L1484" s="32" t="str">
        <f>IF(PUMPING[[#This Row],[MONTH]]&lt;4,"Q4",IF(PUMPING[[#This Row],[MONTH]]&lt;7,"Q1",IF(PUMPING[[#This Row],[MONTH]]&lt;10,"Q2",IF(PUMPING[[#This Row],[MONTH]]&lt;13,"Q3","Q4"))))</f>
        <v>Q3</v>
      </c>
      <c r="M1484" s="32" t="str">
        <f>IF(PUMPING[[#This Row],[PRODUCT]]="I/F","I/F",IF(LEFT(PUMPING[[#This Row],[BATCH]],2)="MR","MR",IF(LEFT(PUMPING[[#This Row],[BATCH]],2)="PR","PR",IF(LEFT(PUMPING[[#This Row],[BATCH]],2)="DT","DT","Others"))))</f>
        <v>PR</v>
      </c>
    </row>
    <row r="1485" spans="1:13" x14ac:dyDescent="0.25">
      <c r="A1485">
        <v>2</v>
      </c>
      <c r="B1485" s="1">
        <v>42328</v>
      </c>
      <c r="C1485" t="s">
        <v>20</v>
      </c>
      <c r="D1485" t="s">
        <v>883</v>
      </c>
      <c r="E1485" t="s">
        <v>57</v>
      </c>
      <c r="F1485">
        <v>3253</v>
      </c>
      <c r="H1485" t="s">
        <v>153</v>
      </c>
      <c r="I1485" t="s">
        <v>1530</v>
      </c>
      <c r="J1485" s="32">
        <f t="shared" si="39"/>
        <v>11</v>
      </c>
      <c r="K1485" s="32">
        <f>IF(PUMPING[[#This Row],[MONTH]]&gt;3,YEAR(PUMPING[[#This Row],[DATE]]),YEAR(PUMPING[[#This Row],[DATE]])-1)</f>
        <v>2015</v>
      </c>
      <c r="L1485" s="32" t="str">
        <f>IF(PUMPING[[#This Row],[MONTH]]&lt;4,"Q4",IF(PUMPING[[#This Row],[MONTH]]&lt;7,"Q1",IF(PUMPING[[#This Row],[MONTH]]&lt;10,"Q2",IF(PUMPING[[#This Row],[MONTH]]&lt;13,"Q3","Q4"))))</f>
        <v>Q3</v>
      </c>
      <c r="M1485" s="32" t="str">
        <f>IF(PUMPING[[#This Row],[PRODUCT]]="I/F","I/F",IF(LEFT(PUMPING[[#This Row],[BATCH]],2)="MR","MR",IF(LEFT(PUMPING[[#This Row],[BATCH]],2)="PR","PR",IF(LEFT(PUMPING[[#This Row],[BATCH]],2)="DT","DT","Others"))))</f>
        <v>PR</v>
      </c>
    </row>
    <row r="1486" spans="1:13" x14ac:dyDescent="0.25">
      <c r="A1486">
        <v>3</v>
      </c>
      <c r="B1486" s="1">
        <v>42328</v>
      </c>
      <c r="C1486" t="s">
        <v>20</v>
      </c>
      <c r="D1486" t="s">
        <v>886</v>
      </c>
      <c r="E1486">
        <v>65</v>
      </c>
      <c r="F1486">
        <v>1865</v>
      </c>
      <c r="H1486" t="s">
        <v>153</v>
      </c>
      <c r="I1486" t="s">
        <v>1530</v>
      </c>
      <c r="J1486" s="32">
        <f t="shared" si="39"/>
        <v>11</v>
      </c>
      <c r="K1486" s="32">
        <f>IF(PUMPING[[#This Row],[MONTH]]&gt;3,YEAR(PUMPING[[#This Row],[DATE]]),YEAR(PUMPING[[#This Row],[DATE]])-1)</f>
        <v>2015</v>
      </c>
      <c r="L1486" s="32" t="str">
        <f>IF(PUMPING[[#This Row],[MONTH]]&lt;4,"Q4",IF(PUMPING[[#This Row],[MONTH]]&lt;7,"Q1",IF(PUMPING[[#This Row],[MONTH]]&lt;10,"Q2",IF(PUMPING[[#This Row],[MONTH]]&lt;13,"Q3","Q4"))))</f>
        <v>Q3</v>
      </c>
      <c r="M1486" s="32" t="str">
        <f>IF(PUMPING[[#This Row],[PRODUCT]]="I/F","I/F",IF(LEFT(PUMPING[[#This Row],[BATCH]],2)="MR","MR",IF(LEFT(PUMPING[[#This Row],[BATCH]],2)="PR","PR",IF(LEFT(PUMPING[[#This Row],[BATCH]],2)="DT","DT","Others"))))</f>
        <v>PR</v>
      </c>
    </row>
    <row r="1487" spans="1:13" x14ac:dyDescent="0.25">
      <c r="A1487">
        <v>4</v>
      </c>
      <c r="B1487" s="1">
        <v>42328</v>
      </c>
      <c r="C1487" t="s">
        <v>20</v>
      </c>
      <c r="D1487" t="s">
        <v>873</v>
      </c>
      <c r="E1487">
        <v>54</v>
      </c>
      <c r="F1487">
        <v>212</v>
      </c>
      <c r="H1487" t="s">
        <v>155</v>
      </c>
      <c r="I1487" t="s">
        <v>146</v>
      </c>
      <c r="J1487" s="32">
        <f t="shared" si="39"/>
        <v>11</v>
      </c>
      <c r="K1487" s="32">
        <f>IF(PUMPING[[#This Row],[MONTH]]&gt;3,YEAR(PUMPING[[#This Row],[DATE]]),YEAR(PUMPING[[#This Row],[DATE]])-1)</f>
        <v>2015</v>
      </c>
      <c r="L1487" s="32" t="str">
        <f>IF(PUMPING[[#This Row],[MONTH]]&lt;4,"Q4",IF(PUMPING[[#This Row],[MONTH]]&lt;7,"Q1",IF(PUMPING[[#This Row],[MONTH]]&lt;10,"Q2",IF(PUMPING[[#This Row],[MONTH]]&lt;13,"Q3","Q4"))))</f>
        <v>Q3</v>
      </c>
      <c r="M1487" s="32" t="str">
        <f>IF(PUMPING[[#This Row],[PRODUCT]]="I/F","I/F",IF(LEFT(PUMPING[[#This Row],[BATCH]],2)="MR","MR",IF(LEFT(PUMPING[[#This Row],[BATCH]],2)="PR","PR",IF(LEFT(PUMPING[[#This Row],[BATCH]],2)="DT","DT","Others"))))</f>
        <v>PR</v>
      </c>
    </row>
    <row r="1488" spans="1:13" x14ac:dyDescent="0.25">
      <c r="A1488">
        <v>5</v>
      </c>
      <c r="B1488" s="1">
        <v>42328</v>
      </c>
      <c r="C1488" t="s">
        <v>20</v>
      </c>
      <c r="D1488" t="s">
        <v>887</v>
      </c>
      <c r="E1488">
        <v>33</v>
      </c>
      <c r="F1488">
        <v>448</v>
      </c>
      <c r="H1488" t="s">
        <v>156</v>
      </c>
      <c r="I1488" t="s">
        <v>146</v>
      </c>
      <c r="J1488" s="32">
        <f t="shared" si="39"/>
        <v>11</v>
      </c>
      <c r="K1488" s="32">
        <f>IF(PUMPING[[#This Row],[MONTH]]&gt;3,YEAR(PUMPING[[#This Row],[DATE]]),YEAR(PUMPING[[#This Row],[DATE]])-1)</f>
        <v>2015</v>
      </c>
      <c r="L1488" s="32" t="str">
        <f>IF(PUMPING[[#This Row],[MONTH]]&lt;4,"Q4",IF(PUMPING[[#This Row],[MONTH]]&lt;7,"Q1",IF(PUMPING[[#This Row],[MONTH]]&lt;10,"Q2",IF(PUMPING[[#This Row],[MONTH]]&lt;13,"Q3","Q4"))))</f>
        <v>Q3</v>
      </c>
      <c r="M1488" s="32" t="str">
        <f>IF(PUMPING[[#This Row],[PRODUCT]]="I/F","I/F",IF(LEFT(PUMPING[[#This Row],[BATCH]],2)="MR","MR",IF(LEFT(PUMPING[[#This Row],[BATCH]],2)="PR","PR",IF(LEFT(PUMPING[[#This Row],[BATCH]],2)="DT","DT","Others"))))</f>
        <v>PR</v>
      </c>
    </row>
    <row r="1489" spans="1:13" x14ac:dyDescent="0.25">
      <c r="A1489">
        <v>1</v>
      </c>
      <c r="B1489" s="1">
        <v>42328</v>
      </c>
      <c r="C1489" t="s">
        <v>8</v>
      </c>
      <c r="D1489" t="s">
        <v>870</v>
      </c>
      <c r="E1489" t="s">
        <v>58</v>
      </c>
      <c r="F1489">
        <v>262</v>
      </c>
      <c r="H1489" t="s">
        <v>153</v>
      </c>
      <c r="I1489" t="s">
        <v>1530</v>
      </c>
      <c r="J1489" s="32">
        <f t="shared" si="39"/>
        <v>11</v>
      </c>
      <c r="K1489" s="32">
        <f>IF(PUMPING[[#This Row],[MONTH]]&gt;3,YEAR(PUMPING[[#This Row],[DATE]]),YEAR(PUMPING[[#This Row],[DATE]])-1)</f>
        <v>2015</v>
      </c>
      <c r="L1489" s="32" t="str">
        <f>IF(PUMPING[[#This Row],[MONTH]]&lt;4,"Q4",IF(PUMPING[[#This Row],[MONTH]]&lt;7,"Q1",IF(PUMPING[[#This Row],[MONTH]]&lt;10,"Q2",IF(PUMPING[[#This Row],[MONTH]]&lt;13,"Q3","Q4"))))</f>
        <v>Q3</v>
      </c>
      <c r="M1489" s="32" t="str">
        <f>IF(PUMPING[[#This Row],[PRODUCT]]="I/F","I/F",IF(LEFT(PUMPING[[#This Row],[BATCH]],2)="MR","MR",IF(LEFT(PUMPING[[#This Row],[BATCH]],2)="PR","PR",IF(LEFT(PUMPING[[#This Row],[BATCH]],2)="DT","DT","Others"))))</f>
        <v>MR</v>
      </c>
    </row>
    <row r="1490" spans="1:13" x14ac:dyDescent="0.25">
      <c r="A1490">
        <v>2</v>
      </c>
      <c r="B1490" s="1">
        <v>42328</v>
      </c>
      <c r="C1490" t="s">
        <v>8</v>
      </c>
      <c r="D1490" t="s">
        <v>871</v>
      </c>
      <c r="E1490" t="s">
        <v>58</v>
      </c>
      <c r="F1490">
        <v>4995</v>
      </c>
      <c r="H1490" t="s">
        <v>153</v>
      </c>
      <c r="I1490" t="s">
        <v>1530</v>
      </c>
      <c r="J1490" s="32">
        <f t="shared" si="39"/>
        <v>11</v>
      </c>
      <c r="K1490" s="32">
        <f>IF(PUMPING[[#This Row],[MONTH]]&gt;3,YEAR(PUMPING[[#This Row],[DATE]]),YEAR(PUMPING[[#This Row],[DATE]])-1)</f>
        <v>2015</v>
      </c>
      <c r="L1490" s="32" t="str">
        <f>IF(PUMPING[[#This Row],[MONTH]]&lt;4,"Q4",IF(PUMPING[[#This Row],[MONTH]]&lt;7,"Q1",IF(PUMPING[[#This Row],[MONTH]]&lt;10,"Q2",IF(PUMPING[[#This Row],[MONTH]]&lt;13,"Q3","Q4"))))</f>
        <v>Q3</v>
      </c>
      <c r="M1490" s="32" t="str">
        <f>IF(PUMPING[[#This Row],[PRODUCT]]="I/F","I/F",IF(LEFT(PUMPING[[#This Row],[BATCH]],2)="MR","MR",IF(LEFT(PUMPING[[#This Row],[BATCH]],2)="PR","PR",IF(LEFT(PUMPING[[#This Row],[BATCH]],2)="DT","DT","Others"))))</f>
        <v>MR</v>
      </c>
    </row>
    <row r="1491" spans="1:13" x14ac:dyDescent="0.25">
      <c r="A1491">
        <v>3</v>
      </c>
      <c r="B1491" s="1">
        <v>42328</v>
      </c>
      <c r="C1491" t="s">
        <v>8</v>
      </c>
      <c r="D1491" t="s">
        <v>876</v>
      </c>
      <c r="E1491" t="s">
        <v>58</v>
      </c>
      <c r="F1491">
        <v>52</v>
      </c>
      <c r="H1491" t="s">
        <v>155</v>
      </c>
      <c r="I1491" t="s">
        <v>146</v>
      </c>
      <c r="J1491" s="32">
        <f t="shared" si="39"/>
        <v>11</v>
      </c>
      <c r="K1491" s="32">
        <f>IF(PUMPING[[#This Row],[MONTH]]&gt;3,YEAR(PUMPING[[#This Row],[DATE]]),YEAR(PUMPING[[#This Row],[DATE]])-1)</f>
        <v>2015</v>
      </c>
      <c r="L1491" s="32" t="str">
        <f>IF(PUMPING[[#This Row],[MONTH]]&lt;4,"Q4",IF(PUMPING[[#This Row],[MONTH]]&lt;7,"Q1",IF(PUMPING[[#This Row],[MONTH]]&lt;10,"Q2",IF(PUMPING[[#This Row],[MONTH]]&lt;13,"Q3","Q4"))))</f>
        <v>Q3</v>
      </c>
      <c r="M1491" s="32" t="str">
        <f>IF(PUMPING[[#This Row],[PRODUCT]]="I/F","I/F",IF(LEFT(PUMPING[[#This Row],[BATCH]],2)="MR","MR",IF(LEFT(PUMPING[[#This Row],[BATCH]],2)="PR","PR",IF(LEFT(PUMPING[[#This Row],[BATCH]],2)="DT","DT","Others"))))</f>
        <v>MR</v>
      </c>
    </row>
    <row r="1492" spans="1:13" x14ac:dyDescent="0.25">
      <c r="A1492">
        <v>4</v>
      </c>
      <c r="B1492" s="1">
        <v>42328</v>
      </c>
      <c r="C1492" t="s">
        <v>8</v>
      </c>
      <c r="D1492" t="s">
        <v>877</v>
      </c>
      <c r="E1492" t="s">
        <v>58</v>
      </c>
      <c r="F1492">
        <v>43</v>
      </c>
      <c r="H1492" t="s">
        <v>156</v>
      </c>
      <c r="I1492" t="s">
        <v>146</v>
      </c>
      <c r="J1492" s="32">
        <f t="shared" si="39"/>
        <v>11</v>
      </c>
      <c r="K1492" s="32">
        <f>IF(PUMPING[[#This Row],[MONTH]]&gt;3,YEAR(PUMPING[[#This Row],[DATE]]),YEAR(PUMPING[[#This Row],[DATE]])-1)</f>
        <v>2015</v>
      </c>
      <c r="L1492" s="32" t="str">
        <f>IF(PUMPING[[#This Row],[MONTH]]&lt;4,"Q4",IF(PUMPING[[#This Row],[MONTH]]&lt;7,"Q1",IF(PUMPING[[#This Row],[MONTH]]&lt;10,"Q2",IF(PUMPING[[#This Row],[MONTH]]&lt;13,"Q3","Q4"))))</f>
        <v>Q3</v>
      </c>
      <c r="M1492" s="32" t="str">
        <f>IF(PUMPING[[#This Row],[PRODUCT]]="I/F","I/F",IF(LEFT(PUMPING[[#This Row],[BATCH]],2)="MR","MR",IF(LEFT(PUMPING[[#This Row],[BATCH]],2)="PR","PR",IF(LEFT(PUMPING[[#This Row],[BATCH]],2)="DT","DT","Others"))))</f>
        <v>MR</v>
      </c>
    </row>
    <row r="1493" spans="1:13" x14ac:dyDescent="0.25">
      <c r="A1493">
        <v>1</v>
      </c>
      <c r="B1493" s="1">
        <v>42328</v>
      </c>
      <c r="C1493" t="s">
        <v>63</v>
      </c>
      <c r="D1493" t="s">
        <v>875</v>
      </c>
      <c r="E1493">
        <v>10</v>
      </c>
      <c r="F1493">
        <v>2465</v>
      </c>
      <c r="H1493" t="s">
        <v>153</v>
      </c>
      <c r="I1493" t="s">
        <v>1530</v>
      </c>
      <c r="J1493" s="32">
        <f t="shared" si="39"/>
        <v>11</v>
      </c>
      <c r="K1493" s="32">
        <f>IF(PUMPING[[#This Row],[MONTH]]&gt;3,YEAR(PUMPING[[#This Row],[DATE]]),YEAR(PUMPING[[#This Row],[DATE]])-1)</f>
        <v>2015</v>
      </c>
      <c r="L1493" s="32" t="str">
        <f>IF(PUMPING[[#This Row],[MONTH]]&lt;4,"Q4",IF(PUMPING[[#This Row],[MONTH]]&lt;7,"Q1",IF(PUMPING[[#This Row],[MONTH]]&lt;10,"Q2",IF(PUMPING[[#This Row],[MONTH]]&lt;13,"Q3","Q4"))))</f>
        <v>Q3</v>
      </c>
      <c r="M1493" s="32" t="str">
        <f>IF(PUMPING[[#This Row],[PRODUCT]]="I/F","I/F",IF(LEFT(PUMPING[[#This Row],[BATCH]],2)="MR","MR",IF(LEFT(PUMPING[[#This Row],[BATCH]],2)="PR","PR",IF(LEFT(PUMPING[[#This Row],[BATCH]],2)="DT","DT","Others"))))</f>
        <v>PR</v>
      </c>
    </row>
    <row r="1494" spans="1:13" x14ac:dyDescent="0.25">
      <c r="A1494">
        <v>2</v>
      </c>
      <c r="B1494" s="1">
        <v>42328</v>
      </c>
      <c r="C1494" t="s">
        <v>63</v>
      </c>
      <c r="D1494" t="s">
        <v>882</v>
      </c>
      <c r="E1494">
        <v>10</v>
      </c>
      <c r="F1494">
        <v>469</v>
      </c>
      <c r="H1494" t="s">
        <v>153</v>
      </c>
      <c r="I1494" t="s">
        <v>1530</v>
      </c>
      <c r="J1494" s="32">
        <f t="shared" si="39"/>
        <v>11</v>
      </c>
      <c r="K1494" s="32">
        <f>IF(PUMPING[[#This Row],[MONTH]]&gt;3,YEAR(PUMPING[[#This Row],[DATE]]),YEAR(PUMPING[[#This Row],[DATE]])-1)</f>
        <v>2015</v>
      </c>
      <c r="L1494" s="32" t="str">
        <f>IF(PUMPING[[#This Row],[MONTH]]&lt;4,"Q4",IF(PUMPING[[#This Row],[MONTH]]&lt;7,"Q1",IF(PUMPING[[#This Row],[MONTH]]&lt;10,"Q2",IF(PUMPING[[#This Row],[MONTH]]&lt;13,"Q3","Q4"))))</f>
        <v>Q3</v>
      </c>
      <c r="M1494" s="32" t="str">
        <f>IF(PUMPING[[#This Row],[PRODUCT]]="I/F","I/F",IF(LEFT(PUMPING[[#This Row],[BATCH]],2)="MR","MR",IF(LEFT(PUMPING[[#This Row],[BATCH]],2)="PR","PR",IF(LEFT(PUMPING[[#This Row],[BATCH]],2)="DT","DT","Others"))))</f>
        <v>PR</v>
      </c>
    </row>
    <row r="1495" spans="1:13" x14ac:dyDescent="0.25">
      <c r="A1495">
        <v>1</v>
      </c>
      <c r="B1495" s="1">
        <v>42329</v>
      </c>
      <c r="C1495" t="s">
        <v>6</v>
      </c>
      <c r="D1495" t="s">
        <v>885</v>
      </c>
      <c r="E1495">
        <v>302</v>
      </c>
      <c r="F1495">
        <v>483</v>
      </c>
      <c r="H1495" t="s">
        <v>733</v>
      </c>
      <c r="I1495" t="s">
        <v>143</v>
      </c>
      <c r="J1495" s="32">
        <f t="shared" si="39"/>
        <v>11</v>
      </c>
      <c r="K1495" s="32">
        <f>IF(PUMPING[[#This Row],[MONTH]]&gt;3,YEAR(PUMPING[[#This Row],[DATE]]),YEAR(PUMPING[[#This Row],[DATE]])-1)</f>
        <v>2015</v>
      </c>
      <c r="L1495" s="32" t="str">
        <f>IF(PUMPING[[#This Row],[MONTH]]&lt;4,"Q4",IF(PUMPING[[#This Row],[MONTH]]&lt;7,"Q1",IF(PUMPING[[#This Row],[MONTH]]&lt;10,"Q2",IF(PUMPING[[#This Row],[MONTH]]&lt;13,"Q3","Q4"))))</f>
        <v>Q3</v>
      </c>
      <c r="M1495" s="32" t="str">
        <f>IF(PUMPING[[#This Row],[PRODUCT]]="I/F","I/F",IF(LEFT(PUMPING[[#This Row],[BATCH]],2)="MR","MR",IF(LEFT(PUMPING[[#This Row],[BATCH]],2)="PR","PR",IF(LEFT(PUMPING[[#This Row],[BATCH]],2)="DT","DT","Others"))))</f>
        <v>MR</v>
      </c>
    </row>
    <row r="1496" spans="1:13" x14ac:dyDescent="0.25">
      <c r="A1496">
        <v>2</v>
      </c>
      <c r="B1496" s="1">
        <v>42329</v>
      </c>
      <c r="C1496" t="s">
        <v>6</v>
      </c>
      <c r="D1496" t="s">
        <v>888</v>
      </c>
      <c r="E1496">
        <v>301</v>
      </c>
      <c r="F1496">
        <v>4221</v>
      </c>
      <c r="H1496" t="s">
        <v>733</v>
      </c>
      <c r="I1496" t="s">
        <v>143</v>
      </c>
      <c r="J1496" s="32">
        <f t="shared" si="39"/>
        <v>11</v>
      </c>
      <c r="K1496" s="32">
        <f>IF(PUMPING[[#This Row],[MONTH]]&gt;3,YEAR(PUMPING[[#This Row],[DATE]]),YEAR(PUMPING[[#This Row],[DATE]])-1)</f>
        <v>2015</v>
      </c>
      <c r="L1496" s="32" t="str">
        <f>IF(PUMPING[[#This Row],[MONTH]]&lt;4,"Q4",IF(PUMPING[[#This Row],[MONTH]]&lt;7,"Q1",IF(PUMPING[[#This Row],[MONTH]]&lt;10,"Q2",IF(PUMPING[[#This Row],[MONTH]]&lt;13,"Q3","Q4"))))</f>
        <v>Q3</v>
      </c>
      <c r="M1496" s="32" t="str">
        <f>IF(PUMPING[[#This Row],[PRODUCT]]="I/F","I/F",IF(LEFT(PUMPING[[#This Row],[BATCH]],2)="MR","MR",IF(LEFT(PUMPING[[#This Row],[BATCH]],2)="PR","PR",IF(LEFT(PUMPING[[#This Row],[BATCH]],2)="DT","DT","Others"))))</f>
        <v>MR</v>
      </c>
    </row>
    <row r="1497" spans="1:13" x14ac:dyDescent="0.25">
      <c r="A1497">
        <v>3</v>
      </c>
      <c r="B1497" s="1">
        <v>42329</v>
      </c>
      <c r="C1497" t="s">
        <v>6</v>
      </c>
      <c r="D1497" t="s">
        <v>889</v>
      </c>
      <c r="E1497">
        <v>401</v>
      </c>
      <c r="F1497">
        <v>500</v>
      </c>
      <c r="H1497" t="s">
        <v>145</v>
      </c>
      <c r="I1497" t="s">
        <v>146</v>
      </c>
      <c r="J1497" s="32">
        <f t="shared" si="39"/>
        <v>11</v>
      </c>
      <c r="K1497" s="32">
        <f>IF(PUMPING[[#This Row],[MONTH]]&gt;3,YEAR(PUMPING[[#This Row],[DATE]]),YEAR(PUMPING[[#This Row],[DATE]])-1)</f>
        <v>2015</v>
      </c>
      <c r="L1497" s="32" t="str">
        <f>IF(PUMPING[[#This Row],[MONTH]]&lt;4,"Q4",IF(PUMPING[[#This Row],[MONTH]]&lt;7,"Q1",IF(PUMPING[[#This Row],[MONTH]]&lt;10,"Q2",IF(PUMPING[[#This Row],[MONTH]]&lt;13,"Q3","Q4"))))</f>
        <v>Q3</v>
      </c>
      <c r="M1497" s="32" t="str">
        <f>IF(PUMPING[[#This Row],[PRODUCT]]="I/F","I/F",IF(LEFT(PUMPING[[#This Row],[BATCH]],2)="MR","MR",IF(LEFT(PUMPING[[#This Row],[BATCH]],2)="PR","PR",IF(LEFT(PUMPING[[#This Row],[BATCH]],2)="DT","DT","Others"))))</f>
        <v>MR</v>
      </c>
    </row>
    <row r="1498" spans="1:13" x14ac:dyDescent="0.25">
      <c r="A1498">
        <v>4</v>
      </c>
      <c r="B1498" s="1">
        <v>42329</v>
      </c>
      <c r="C1498" t="s">
        <v>6</v>
      </c>
      <c r="D1498" t="s">
        <v>890</v>
      </c>
      <c r="E1498">
        <v>651</v>
      </c>
      <c r="F1498">
        <v>300</v>
      </c>
      <c r="H1498" t="s">
        <v>155</v>
      </c>
      <c r="I1498" t="s">
        <v>146</v>
      </c>
      <c r="J1498" s="32">
        <f t="shared" si="39"/>
        <v>11</v>
      </c>
      <c r="K1498" s="32">
        <f>IF(PUMPING[[#This Row],[MONTH]]&gt;3,YEAR(PUMPING[[#This Row],[DATE]]),YEAR(PUMPING[[#This Row],[DATE]])-1)</f>
        <v>2015</v>
      </c>
      <c r="L1498" s="32" t="str">
        <f>IF(PUMPING[[#This Row],[MONTH]]&lt;4,"Q4",IF(PUMPING[[#This Row],[MONTH]]&lt;7,"Q1",IF(PUMPING[[#This Row],[MONTH]]&lt;10,"Q2",IF(PUMPING[[#This Row],[MONTH]]&lt;13,"Q3","Q4"))))</f>
        <v>Q3</v>
      </c>
      <c r="M1498" s="32" t="str">
        <f>IF(PUMPING[[#This Row],[PRODUCT]]="I/F","I/F",IF(LEFT(PUMPING[[#This Row],[BATCH]],2)="MR","MR",IF(LEFT(PUMPING[[#This Row],[BATCH]],2)="PR","PR",IF(LEFT(PUMPING[[#This Row],[BATCH]],2)="DT","DT","Others"))))</f>
        <v>MR</v>
      </c>
    </row>
    <row r="1499" spans="1:13" x14ac:dyDescent="0.25">
      <c r="A1499">
        <v>5</v>
      </c>
      <c r="B1499" s="1">
        <v>42329</v>
      </c>
      <c r="C1499" t="s">
        <v>6</v>
      </c>
      <c r="D1499" t="s">
        <v>891</v>
      </c>
      <c r="E1499">
        <v>507</v>
      </c>
      <c r="F1499">
        <v>2362</v>
      </c>
      <c r="H1499" t="s">
        <v>153</v>
      </c>
      <c r="I1499" t="s">
        <v>1530</v>
      </c>
      <c r="J1499" s="32">
        <f t="shared" si="39"/>
        <v>11</v>
      </c>
      <c r="K1499" s="32">
        <f>IF(PUMPING[[#This Row],[MONTH]]&gt;3,YEAR(PUMPING[[#This Row],[DATE]]),YEAR(PUMPING[[#This Row],[DATE]])-1)</f>
        <v>2015</v>
      </c>
      <c r="L1499" s="32" t="str">
        <f>IF(PUMPING[[#This Row],[MONTH]]&lt;4,"Q4",IF(PUMPING[[#This Row],[MONTH]]&lt;7,"Q1",IF(PUMPING[[#This Row],[MONTH]]&lt;10,"Q2",IF(PUMPING[[#This Row],[MONTH]]&lt;13,"Q3","Q4"))))</f>
        <v>Q3</v>
      </c>
      <c r="M1499" s="32" t="str">
        <f>IF(PUMPING[[#This Row],[PRODUCT]]="I/F","I/F",IF(LEFT(PUMPING[[#This Row],[BATCH]],2)="MR","MR",IF(LEFT(PUMPING[[#This Row],[BATCH]],2)="PR","PR",IF(LEFT(PUMPING[[#This Row],[BATCH]],2)="DT","DT","Others"))))</f>
        <v>MR</v>
      </c>
    </row>
    <row r="1500" spans="1:13" x14ac:dyDescent="0.25">
      <c r="A1500">
        <v>1</v>
      </c>
      <c r="B1500" s="1">
        <v>42329</v>
      </c>
      <c r="C1500" t="s">
        <v>20</v>
      </c>
      <c r="D1500" t="s">
        <v>892</v>
      </c>
      <c r="E1500">
        <v>33</v>
      </c>
      <c r="F1500">
        <v>552</v>
      </c>
      <c r="H1500" t="s">
        <v>156</v>
      </c>
      <c r="I1500" t="s">
        <v>146</v>
      </c>
      <c r="J1500" s="32">
        <f t="shared" si="39"/>
        <v>11</v>
      </c>
      <c r="K1500" s="32">
        <f>IF(PUMPING[[#This Row],[MONTH]]&gt;3,YEAR(PUMPING[[#This Row],[DATE]]),YEAR(PUMPING[[#This Row],[DATE]])-1)</f>
        <v>2015</v>
      </c>
      <c r="L1500" s="32" t="str">
        <f>IF(PUMPING[[#This Row],[MONTH]]&lt;4,"Q4",IF(PUMPING[[#This Row],[MONTH]]&lt;7,"Q1",IF(PUMPING[[#This Row],[MONTH]]&lt;10,"Q2",IF(PUMPING[[#This Row],[MONTH]]&lt;13,"Q3","Q4"))))</f>
        <v>Q3</v>
      </c>
      <c r="M1500" s="32" t="str">
        <f>IF(PUMPING[[#This Row],[PRODUCT]]="I/F","I/F",IF(LEFT(PUMPING[[#This Row],[BATCH]],2)="MR","MR",IF(LEFT(PUMPING[[#This Row],[BATCH]],2)="PR","PR",IF(LEFT(PUMPING[[#This Row],[BATCH]],2)="DT","DT","Others"))))</f>
        <v>PR</v>
      </c>
    </row>
    <row r="1501" spans="1:13" x14ac:dyDescent="0.25">
      <c r="A1501">
        <v>2</v>
      </c>
      <c r="B1501" s="1">
        <v>42329</v>
      </c>
      <c r="C1501" t="s">
        <v>20</v>
      </c>
      <c r="D1501" t="s">
        <v>893</v>
      </c>
      <c r="E1501">
        <v>33</v>
      </c>
      <c r="F1501">
        <v>1000</v>
      </c>
      <c r="H1501" t="s">
        <v>145</v>
      </c>
      <c r="I1501" t="s">
        <v>146</v>
      </c>
      <c r="J1501" s="32">
        <f t="shared" si="39"/>
        <v>11</v>
      </c>
      <c r="K1501" s="32">
        <f>IF(PUMPING[[#This Row],[MONTH]]&gt;3,YEAR(PUMPING[[#This Row],[DATE]]),YEAR(PUMPING[[#This Row],[DATE]])-1)</f>
        <v>2015</v>
      </c>
      <c r="L1501" s="32" t="str">
        <f>IF(PUMPING[[#This Row],[MONTH]]&lt;4,"Q4",IF(PUMPING[[#This Row],[MONTH]]&lt;7,"Q1",IF(PUMPING[[#This Row],[MONTH]]&lt;10,"Q2",IF(PUMPING[[#This Row],[MONTH]]&lt;13,"Q3","Q4"))))</f>
        <v>Q3</v>
      </c>
      <c r="M1501" s="32" t="str">
        <f>IF(PUMPING[[#This Row],[PRODUCT]]="I/F","I/F",IF(LEFT(PUMPING[[#This Row],[BATCH]],2)="MR","MR",IF(LEFT(PUMPING[[#This Row],[BATCH]],2)="PR","PR",IF(LEFT(PUMPING[[#This Row],[BATCH]],2)="DT","DT","Others"))))</f>
        <v>PR</v>
      </c>
    </row>
    <row r="1502" spans="1:13" x14ac:dyDescent="0.25">
      <c r="A1502">
        <v>3</v>
      </c>
      <c r="B1502" s="1">
        <v>42329</v>
      </c>
      <c r="C1502" t="s">
        <v>20</v>
      </c>
      <c r="D1502" t="s">
        <v>894</v>
      </c>
      <c r="E1502">
        <v>33</v>
      </c>
      <c r="F1502">
        <v>6076</v>
      </c>
      <c r="H1502" t="s">
        <v>733</v>
      </c>
      <c r="I1502" t="s">
        <v>143</v>
      </c>
      <c r="J1502" s="32">
        <f t="shared" si="39"/>
        <v>11</v>
      </c>
      <c r="K1502" s="32">
        <f>IF(PUMPING[[#This Row],[MONTH]]&gt;3,YEAR(PUMPING[[#This Row],[DATE]]),YEAR(PUMPING[[#This Row],[DATE]])-1)</f>
        <v>2015</v>
      </c>
      <c r="L1502" s="32" t="str">
        <f>IF(PUMPING[[#This Row],[MONTH]]&lt;4,"Q4",IF(PUMPING[[#This Row],[MONTH]]&lt;7,"Q1",IF(PUMPING[[#This Row],[MONTH]]&lt;10,"Q2",IF(PUMPING[[#This Row],[MONTH]]&lt;13,"Q3","Q4"))))</f>
        <v>Q3</v>
      </c>
      <c r="M1502" s="32" t="str">
        <f>IF(PUMPING[[#This Row],[PRODUCT]]="I/F","I/F",IF(LEFT(PUMPING[[#This Row],[BATCH]],2)="MR","MR",IF(LEFT(PUMPING[[#This Row],[BATCH]],2)="PR","PR",IF(LEFT(PUMPING[[#This Row],[BATCH]],2)="DT","DT","Others"))))</f>
        <v>PR</v>
      </c>
    </row>
    <row r="1503" spans="1:13" x14ac:dyDescent="0.25">
      <c r="A1503">
        <v>1</v>
      </c>
      <c r="B1503" s="1">
        <v>42329</v>
      </c>
      <c r="C1503" t="s">
        <v>8</v>
      </c>
      <c r="D1503" t="s">
        <v>877</v>
      </c>
      <c r="E1503" t="s">
        <v>58</v>
      </c>
      <c r="F1503">
        <v>85</v>
      </c>
      <c r="H1503" t="s">
        <v>156</v>
      </c>
      <c r="I1503" t="s">
        <v>146</v>
      </c>
      <c r="J1503" s="32">
        <f t="shared" si="39"/>
        <v>11</v>
      </c>
      <c r="K1503" s="32">
        <f>IF(PUMPING[[#This Row],[MONTH]]&gt;3,YEAR(PUMPING[[#This Row],[DATE]]),YEAR(PUMPING[[#This Row],[DATE]])-1)</f>
        <v>2015</v>
      </c>
      <c r="L1503" s="32" t="str">
        <f>IF(PUMPING[[#This Row],[MONTH]]&lt;4,"Q4",IF(PUMPING[[#This Row],[MONTH]]&lt;7,"Q1",IF(PUMPING[[#This Row],[MONTH]]&lt;10,"Q2",IF(PUMPING[[#This Row],[MONTH]]&lt;13,"Q3","Q4"))))</f>
        <v>Q3</v>
      </c>
      <c r="M1503" s="32" t="str">
        <f>IF(PUMPING[[#This Row],[PRODUCT]]="I/F","I/F",IF(LEFT(PUMPING[[#This Row],[BATCH]],2)="MR","MR",IF(LEFT(PUMPING[[#This Row],[BATCH]],2)="PR","PR",IF(LEFT(PUMPING[[#This Row],[BATCH]],2)="DT","DT","Others"))))</f>
        <v>MR</v>
      </c>
    </row>
    <row r="1504" spans="1:13" x14ac:dyDescent="0.25">
      <c r="A1504">
        <v>2</v>
      </c>
      <c r="B1504" s="1">
        <v>42329</v>
      </c>
      <c r="C1504" t="s">
        <v>8</v>
      </c>
      <c r="D1504" t="s">
        <v>878</v>
      </c>
      <c r="E1504" t="s">
        <v>58</v>
      </c>
      <c r="F1504">
        <v>1534</v>
      </c>
      <c r="H1504" t="s">
        <v>148</v>
      </c>
      <c r="I1504" t="s">
        <v>149</v>
      </c>
      <c r="J1504" s="32">
        <f t="shared" si="39"/>
        <v>11</v>
      </c>
      <c r="K1504" s="32">
        <f>IF(PUMPING[[#This Row],[MONTH]]&gt;3,YEAR(PUMPING[[#This Row],[DATE]]),YEAR(PUMPING[[#This Row],[DATE]])-1)</f>
        <v>2015</v>
      </c>
      <c r="L1504" s="32" t="str">
        <f>IF(PUMPING[[#This Row],[MONTH]]&lt;4,"Q4",IF(PUMPING[[#This Row],[MONTH]]&lt;7,"Q1",IF(PUMPING[[#This Row],[MONTH]]&lt;10,"Q2",IF(PUMPING[[#This Row],[MONTH]]&lt;13,"Q3","Q4"))))</f>
        <v>Q3</v>
      </c>
      <c r="M1504" s="32" t="str">
        <f>IF(PUMPING[[#This Row],[PRODUCT]]="I/F","I/F",IF(LEFT(PUMPING[[#This Row],[BATCH]],2)="MR","MR",IF(LEFT(PUMPING[[#This Row],[BATCH]],2)="PR","PR",IF(LEFT(PUMPING[[#This Row],[BATCH]],2)="DT","DT","Others"))))</f>
        <v>MR</v>
      </c>
    </row>
    <row r="1505" spans="1:13" x14ac:dyDescent="0.25">
      <c r="A1505">
        <v>3</v>
      </c>
      <c r="B1505" s="1">
        <v>42329</v>
      </c>
      <c r="C1505" t="s">
        <v>8</v>
      </c>
      <c r="D1505" t="s">
        <v>879</v>
      </c>
      <c r="E1505" t="s">
        <v>58</v>
      </c>
      <c r="F1505">
        <v>3887</v>
      </c>
      <c r="H1505" t="s">
        <v>170</v>
      </c>
      <c r="I1505" t="s">
        <v>171</v>
      </c>
      <c r="J1505" s="32">
        <f t="shared" si="39"/>
        <v>11</v>
      </c>
      <c r="K1505" s="32">
        <f>IF(PUMPING[[#This Row],[MONTH]]&gt;3,YEAR(PUMPING[[#This Row],[DATE]]),YEAR(PUMPING[[#This Row],[DATE]])-1)</f>
        <v>2015</v>
      </c>
      <c r="L1505" s="32" t="str">
        <f>IF(PUMPING[[#This Row],[MONTH]]&lt;4,"Q4",IF(PUMPING[[#This Row],[MONTH]]&lt;7,"Q1",IF(PUMPING[[#This Row],[MONTH]]&lt;10,"Q2",IF(PUMPING[[#This Row],[MONTH]]&lt;13,"Q3","Q4"))))</f>
        <v>Q3</v>
      </c>
      <c r="M1505" s="32" t="str">
        <f>IF(PUMPING[[#This Row],[PRODUCT]]="I/F","I/F",IF(LEFT(PUMPING[[#This Row],[BATCH]],2)="MR","MR",IF(LEFT(PUMPING[[#This Row],[BATCH]],2)="PR","PR",IF(LEFT(PUMPING[[#This Row],[BATCH]],2)="DT","DT","Others"))))</f>
        <v>MR</v>
      </c>
    </row>
    <row r="1506" spans="1:13" x14ac:dyDescent="0.25">
      <c r="A1506">
        <v>4</v>
      </c>
      <c r="B1506" s="1">
        <v>42329</v>
      </c>
      <c r="C1506" t="s">
        <v>8</v>
      </c>
      <c r="D1506" t="s">
        <v>880</v>
      </c>
      <c r="E1506" t="s">
        <v>58</v>
      </c>
      <c r="F1506">
        <v>780</v>
      </c>
      <c r="H1506" t="s">
        <v>148</v>
      </c>
      <c r="I1506" t="s">
        <v>149</v>
      </c>
      <c r="J1506" s="32">
        <f t="shared" si="39"/>
        <v>11</v>
      </c>
      <c r="K1506" s="32">
        <f>IF(PUMPING[[#This Row],[MONTH]]&gt;3,YEAR(PUMPING[[#This Row],[DATE]]),YEAR(PUMPING[[#This Row],[DATE]])-1)</f>
        <v>2015</v>
      </c>
      <c r="L1506" s="32" t="str">
        <f>IF(PUMPING[[#This Row],[MONTH]]&lt;4,"Q4",IF(PUMPING[[#This Row],[MONTH]]&lt;7,"Q1",IF(PUMPING[[#This Row],[MONTH]]&lt;10,"Q2",IF(PUMPING[[#This Row],[MONTH]]&lt;13,"Q3","Q4"))))</f>
        <v>Q3</v>
      </c>
      <c r="M1506" s="32" t="str">
        <f>IF(PUMPING[[#This Row],[PRODUCT]]="I/F","I/F",IF(LEFT(PUMPING[[#This Row],[BATCH]],2)="MR","MR",IF(LEFT(PUMPING[[#This Row],[BATCH]],2)="PR","PR",IF(LEFT(PUMPING[[#This Row],[BATCH]],2)="DT","DT","Others"))))</f>
        <v>MR</v>
      </c>
    </row>
    <row r="1507" spans="1:13" x14ac:dyDescent="0.25">
      <c r="A1507">
        <v>1</v>
      </c>
      <c r="B1507" s="1">
        <v>42329</v>
      </c>
      <c r="C1507" t="s">
        <v>63</v>
      </c>
      <c r="D1507" t="s">
        <v>882</v>
      </c>
      <c r="E1507">
        <v>10</v>
      </c>
      <c r="F1507">
        <v>79</v>
      </c>
      <c r="H1507" t="s">
        <v>153</v>
      </c>
      <c r="I1507" t="s">
        <v>1530</v>
      </c>
      <c r="J1507" s="32">
        <f t="shared" si="39"/>
        <v>11</v>
      </c>
      <c r="K1507" s="32">
        <f>IF(PUMPING[[#This Row],[MONTH]]&gt;3,YEAR(PUMPING[[#This Row],[DATE]]),YEAR(PUMPING[[#This Row],[DATE]])-1)</f>
        <v>2015</v>
      </c>
      <c r="L1507" s="32" t="str">
        <f>IF(PUMPING[[#This Row],[MONTH]]&lt;4,"Q4",IF(PUMPING[[#This Row],[MONTH]]&lt;7,"Q1",IF(PUMPING[[#This Row],[MONTH]]&lt;10,"Q2",IF(PUMPING[[#This Row],[MONTH]]&lt;13,"Q3","Q4"))))</f>
        <v>Q3</v>
      </c>
      <c r="M1507" s="32" t="str">
        <f>IF(PUMPING[[#This Row],[PRODUCT]]="I/F","I/F",IF(LEFT(PUMPING[[#This Row],[BATCH]],2)="MR","MR",IF(LEFT(PUMPING[[#This Row],[BATCH]],2)="PR","PR",IF(LEFT(PUMPING[[#This Row],[BATCH]],2)="DT","DT","Others"))))</f>
        <v>PR</v>
      </c>
    </row>
    <row r="1508" spans="1:13" x14ac:dyDescent="0.25">
      <c r="A1508">
        <v>2</v>
      </c>
      <c r="B1508" s="1">
        <v>42329</v>
      </c>
      <c r="C1508" t="s">
        <v>63</v>
      </c>
      <c r="D1508" t="s">
        <v>882</v>
      </c>
      <c r="E1508">
        <v>11</v>
      </c>
      <c r="F1508">
        <v>930</v>
      </c>
      <c r="H1508" t="s">
        <v>153</v>
      </c>
      <c r="I1508" t="s">
        <v>1530</v>
      </c>
      <c r="J1508" s="32">
        <f t="shared" si="39"/>
        <v>11</v>
      </c>
      <c r="K1508" s="32">
        <f>IF(PUMPING[[#This Row],[MONTH]]&gt;3,YEAR(PUMPING[[#This Row],[DATE]]),YEAR(PUMPING[[#This Row],[DATE]])-1)</f>
        <v>2015</v>
      </c>
      <c r="L1508" s="32" t="str">
        <f>IF(PUMPING[[#This Row],[MONTH]]&lt;4,"Q4",IF(PUMPING[[#This Row],[MONTH]]&lt;7,"Q1",IF(PUMPING[[#This Row],[MONTH]]&lt;10,"Q2",IF(PUMPING[[#This Row],[MONTH]]&lt;13,"Q3","Q4"))))</f>
        <v>Q3</v>
      </c>
      <c r="M1508" s="32" t="str">
        <f>IF(PUMPING[[#This Row],[PRODUCT]]="I/F","I/F",IF(LEFT(PUMPING[[#This Row],[BATCH]],2)="MR","MR",IF(LEFT(PUMPING[[#This Row],[BATCH]],2)="PR","PR",IF(LEFT(PUMPING[[#This Row],[BATCH]],2)="DT","DT","Others"))))</f>
        <v>PR</v>
      </c>
    </row>
    <row r="1509" spans="1:13" x14ac:dyDescent="0.25">
      <c r="A1509">
        <v>3</v>
      </c>
      <c r="B1509" s="1">
        <v>42329</v>
      </c>
      <c r="C1509" t="s">
        <v>63</v>
      </c>
      <c r="D1509" t="s">
        <v>883</v>
      </c>
      <c r="E1509">
        <v>11</v>
      </c>
      <c r="F1509">
        <v>2040</v>
      </c>
      <c r="H1509" t="s">
        <v>153</v>
      </c>
      <c r="I1509" t="s">
        <v>1530</v>
      </c>
      <c r="J1509" s="32">
        <f t="shared" si="39"/>
        <v>11</v>
      </c>
      <c r="K1509" s="32">
        <f>IF(PUMPING[[#This Row],[MONTH]]&gt;3,YEAR(PUMPING[[#This Row],[DATE]]),YEAR(PUMPING[[#This Row],[DATE]])-1)</f>
        <v>2015</v>
      </c>
      <c r="L1509" s="32" t="str">
        <f>IF(PUMPING[[#This Row],[MONTH]]&lt;4,"Q4",IF(PUMPING[[#This Row],[MONTH]]&lt;7,"Q1",IF(PUMPING[[#This Row],[MONTH]]&lt;10,"Q2",IF(PUMPING[[#This Row],[MONTH]]&lt;13,"Q3","Q4"))))</f>
        <v>Q3</v>
      </c>
      <c r="M1509" s="32" t="str">
        <f>IF(PUMPING[[#This Row],[PRODUCT]]="I/F","I/F",IF(LEFT(PUMPING[[#This Row],[BATCH]],2)="MR","MR",IF(LEFT(PUMPING[[#This Row],[BATCH]],2)="PR","PR",IF(LEFT(PUMPING[[#This Row],[BATCH]],2)="DT","DT","Others"))))</f>
        <v>PR</v>
      </c>
    </row>
    <row r="1510" spans="1:13" x14ac:dyDescent="0.25">
      <c r="A1510">
        <v>1</v>
      </c>
      <c r="B1510" s="1">
        <v>42330</v>
      </c>
      <c r="C1510" t="s">
        <v>6</v>
      </c>
      <c r="D1510" t="s">
        <v>891</v>
      </c>
      <c r="E1510">
        <v>507</v>
      </c>
      <c r="F1510">
        <v>3814</v>
      </c>
      <c r="H1510" t="s">
        <v>153</v>
      </c>
      <c r="I1510" t="s">
        <v>1530</v>
      </c>
      <c r="J1510" s="32">
        <f t="shared" si="39"/>
        <v>11</v>
      </c>
      <c r="K1510" s="32">
        <f>IF(PUMPING[[#This Row],[MONTH]]&gt;3,YEAR(PUMPING[[#This Row],[DATE]]),YEAR(PUMPING[[#This Row],[DATE]])-1)</f>
        <v>2015</v>
      </c>
      <c r="L1510" s="32" t="str">
        <f>IF(PUMPING[[#This Row],[MONTH]]&lt;4,"Q4",IF(PUMPING[[#This Row],[MONTH]]&lt;7,"Q1",IF(PUMPING[[#This Row],[MONTH]]&lt;10,"Q2",IF(PUMPING[[#This Row],[MONTH]]&lt;13,"Q3","Q4"))))</f>
        <v>Q3</v>
      </c>
      <c r="M1510" s="32" t="str">
        <f>IF(PUMPING[[#This Row],[PRODUCT]]="I/F","I/F",IF(LEFT(PUMPING[[#This Row],[BATCH]],2)="MR","MR",IF(LEFT(PUMPING[[#This Row],[BATCH]],2)="PR","PR",IF(LEFT(PUMPING[[#This Row],[BATCH]],2)="DT","DT","Others"))))</f>
        <v>MR</v>
      </c>
    </row>
    <row r="1511" spans="1:13" x14ac:dyDescent="0.25">
      <c r="A1511">
        <v>2</v>
      </c>
      <c r="B1511" s="1">
        <v>42330</v>
      </c>
      <c r="C1511" t="s">
        <v>6</v>
      </c>
      <c r="D1511" t="s">
        <v>895</v>
      </c>
      <c r="E1511">
        <v>505</v>
      </c>
      <c r="F1511">
        <v>4863</v>
      </c>
      <c r="H1511" t="s">
        <v>153</v>
      </c>
      <c r="I1511" t="s">
        <v>1530</v>
      </c>
      <c r="J1511" s="32">
        <f t="shared" si="39"/>
        <v>11</v>
      </c>
      <c r="K1511" s="32">
        <f>IF(PUMPING[[#This Row],[MONTH]]&gt;3,YEAR(PUMPING[[#This Row],[DATE]]),YEAR(PUMPING[[#This Row],[DATE]])-1)</f>
        <v>2015</v>
      </c>
      <c r="L1511" s="32" t="str">
        <f>IF(PUMPING[[#This Row],[MONTH]]&lt;4,"Q4",IF(PUMPING[[#This Row],[MONTH]]&lt;7,"Q1",IF(PUMPING[[#This Row],[MONTH]]&lt;10,"Q2",IF(PUMPING[[#This Row],[MONTH]]&lt;13,"Q3","Q4"))))</f>
        <v>Q3</v>
      </c>
      <c r="M1511" s="32" t="str">
        <f>IF(PUMPING[[#This Row],[PRODUCT]]="I/F","I/F",IF(LEFT(PUMPING[[#This Row],[BATCH]],2)="MR","MR",IF(LEFT(PUMPING[[#This Row],[BATCH]],2)="PR","PR",IF(LEFT(PUMPING[[#This Row],[BATCH]],2)="DT","DT","Others"))))</f>
        <v>MR</v>
      </c>
    </row>
    <row r="1512" spans="1:13" x14ac:dyDescent="0.25">
      <c r="A1512">
        <v>3</v>
      </c>
      <c r="B1512" s="1">
        <v>42330</v>
      </c>
      <c r="C1512" t="s">
        <v>6</v>
      </c>
      <c r="D1512" t="s">
        <v>896</v>
      </c>
      <c r="E1512">
        <v>507</v>
      </c>
      <c r="F1512">
        <v>5436</v>
      </c>
      <c r="H1512" t="s">
        <v>153</v>
      </c>
      <c r="I1512" t="s">
        <v>1530</v>
      </c>
      <c r="J1512" s="32">
        <f t="shared" si="39"/>
        <v>11</v>
      </c>
      <c r="K1512" s="32">
        <f>IF(PUMPING[[#This Row],[MONTH]]&gt;3,YEAR(PUMPING[[#This Row],[DATE]]),YEAR(PUMPING[[#This Row],[DATE]])-1)</f>
        <v>2015</v>
      </c>
      <c r="L1512" s="32" t="str">
        <f>IF(PUMPING[[#This Row],[MONTH]]&lt;4,"Q4",IF(PUMPING[[#This Row],[MONTH]]&lt;7,"Q1",IF(PUMPING[[#This Row],[MONTH]]&lt;10,"Q2",IF(PUMPING[[#This Row],[MONTH]]&lt;13,"Q3","Q4"))))</f>
        <v>Q3</v>
      </c>
      <c r="M1512" s="32" t="str">
        <f>IF(PUMPING[[#This Row],[PRODUCT]]="I/F","I/F",IF(LEFT(PUMPING[[#This Row],[BATCH]],2)="MR","MR",IF(LEFT(PUMPING[[#This Row],[BATCH]],2)="PR","PR",IF(LEFT(PUMPING[[#This Row],[BATCH]],2)="DT","DT","Others"))))</f>
        <v>MR</v>
      </c>
    </row>
    <row r="1513" spans="1:13" x14ac:dyDescent="0.25">
      <c r="A1513">
        <v>1</v>
      </c>
      <c r="B1513" s="1">
        <v>42330</v>
      </c>
      <c r="C1513" t="s">
        <v>20</v>
      </c>
      <c r="D1513" t="s">
        <v>894</v>
      </c>
      <c r="E1513">
        <v>33</v>
      </c>
      <c r="F1513">
        <v>1423</v>
      </c>
      <c r="H1513" t="s">
        <v>733</v>
      </c>
      <c r="I1513" t="s">
        <v>143</v>
      </c>
      <c r="J1513" s="32">
        <f t="shared" si="39"/>
        <v>11</v>
      </c>
      <c r="K1513" s="32">
        <f>IF(PUMPING[[#This Row],[MONTH]]&gt;3,YEAR(PUMPING[[#This Row],[DATE]]),YEAR(PUMPING[[#This Row],[DATE]])-1)</f>
        <v>2015</v>
      </c>
      <c r="L1513" s="32" t="str">
        <f>IF(PUMPING[[#This Row],[MONTH]]&lt;4,"Q4",IF(PUMPING[[#This Row],[MONTH]]&lt;7,"Q1",IF(PUMPING[[#This Row],[MONTH]]&lt;10,"Q2",IF(PUMPING[[#This Row],[MONTH]]&lt;13,"Q3","Q4"))))</f>
        <v>Q3</v>
      </c>
      <c r="M1513" s="32" t="str">
        <f>IF(PUMPING[[#This Row],[PRODUCT]]="I/F","I/F",IF(LEFT(PUMPING[[#This Row],[BATCH]],2)="MR","MR",IF(LEFT(PUMPING[[#This Row],[BATCH]],2)="PR","PR",IF(LEFT(PUMPING[[#This Row],[BATCH]],2)="DT","DT","Others"))))</f>
        <v>PR</v>
      </c>
    </row>
    <row r="1514" spans="1:13" x14ac:dyDescent="0.25">
      <c r="A1514">
        <v>2</v>
      </c>
      <c r="B1514" s="1">
        <v>42330</v>
      </c>
      <c r="C1514" t="s">
        <v>20</v>
      </c>
      <c r="D1514" t="s">
        <v>897</v>
      </c>
      <c r="E1514">
        <v>31</v>
      </c>
      <c r="F1514">
        <v>450</v>
      </c>
      <c r="H1514" t="s">
        <v>733</v>
      </c>
      <c r="I1514" t="s">
        <v>143</v>
      </c>
      <c r="J1514" s="32">
        <f t="shared" si="39"/>
        <v>11</v>
      </c>
      <c r="K1514" s="32">
        <f>IF(PUMPING[[#This Row],[MONTH]]&gt;3,YEAR(PUMPING[[#This Row],[DATE]]),YEAR(PUMPING[[#This Row],[DATE]])-1)</f>
        <v>2015</v>
      </c>
      <c r="L1514" s="32" t="str">
        <f>IF(PUMPING[[#This Row],[MONTH]]&lt;4,"Q4",IF(PUMPING[[#This Row],[MONTH]]&lt;7,"Q1",IF(PUMPING[[#This Row],[MONTH]]&lt;10,"Q2",IF(PUMPING[[#This Row],[MONTH]]&lt;13,"Q3","Q4"))))</f>
        <v>Q3</v>
      </c>
      <c r="M1514" s="32" t="str">
        <f>IF(PUMPING[[#This Row],[PRODUCT]]="I/F","I/F",IF(LEFT(PUMPING[[#This Row],[BATCH]],2)="MR","MR",IF(LEFT(PUMPING[[#This Row],[BATCH]],2)="PR","PR",IF(LEFT(PUMPING[[#This Row],[BATCH]],2)="DT","DT","Others"))))</f>
        <v>PR</v>
      </c>
    </row>
    <row r="1515" spans="1:13" x14ac:dyDescent="0.25">
      <c r="A1515">
        <v>3</v>
      </c>
      <c r="B1515" s="1">
        <v>42330</v>
      </c>
      <c r="C1515" t="s">
        <v>20</v>
      </c>
      <c r="D1515" t="s">
        <v>898</v>
      </c>
      <c r="E1515">
        <v>31</v>
      </c>
      <c r="F1515">
        <v>3191</v>
      </c>
      <c r="H1515" t="s">
        <v>197</v>
      </c>
      <c r="I1515" t="s">
        <v>143</v>
      </c>
      <c r="J1515" s="32">
        <f t="shared" si="39"/>
        <v>11</v>
      </c>
      <c r="K1515" s="32">
        <f>IF(PUMPING[[#This Row],[MONTH]]&gt;3,YEAR(PUMPING[[#This Row],[DATE]]),YEAR(PUMPING[[#This Row],[DATE]])-1)</f>
        <v>2015</v>
      </c>
      <c r="L1515" s="32" t="str">
        <f>IF(PUMPING[[#This Row],[MONTH]]&lt;4,"Q4",IF(PUMPING[[#This Row],[MONTH]]&lt;7,"Q1",IF(PUMPING[[#This Row],[MONTH]]&lt;10,"Q2",IF(PUMPING[[#This Row],[MONTH]]&lt;13,"Q3","Q4"))))</f>
        <v>Q3</v>
      </c>
      <c r="M1515" s="32" t="str">
        <f>IF(PUMPING[[#This Row],[PRODUCT]]="I/F","I/F",IF(LEFT(PUMPING[[#This Row],[BATCH]],2)="MR","MR",IF(LEFT(PUMPING[[#This Row],[BATCH]],2)="PR","PR",IF(LEFT(PUMPING[[#This Row],[BATCH]],2)="DT","DT","Others"))))</f>
        <v>PR</v>
      </c>
    </row>
    <row r="1516" spans="1:13" x14ac:dyDescent="0.25">
      <c r="A1516">
        <v>1</v>
      </c>
      <c r="B1516" s="1">
        <v>42330</v>
      </c>
      <c r="C1516" t="s">
        <v>8</v>
      </c>
      <c r="D1516" t="s">
        <v>880</v>
      </c>
      <c r="E1516" t="s">
        <v>58</v>
      </c>
      <c r="F1516">
        <v>687</v>
      </c>
      <c r="H1516" t="s">
        <v>148</v>
      </c>
      <c r="I1516" t="s">
        <v>149</v>
      </c>
      <c r="J1516" s="32">
        <f t="shared" ref="J1516:J1579" si="40">MONTH(B1516)</f>
        <v>11</v>
      </c>
      <c r="K1516" s="32">
        <f>IF(PUMPING[[#This Row],[MONTH]]&gt;3,YEAR(PUMPING[[#This Row],[DATE]]),YEAR(PUMPING[[#This Row],[DATE]])-1)</f>
        <v>2015</v>
      </c>
      <c r="L1516" s="32" t="str">
        <f>IF(PUMPING[[#This Row],[MONTH]]&lt;4,"Q4",IF(PUMPING[[#This Row],[MONTH]]&lt;7,"Q1",IF(PUMPING[[#This Row],[MONTH]]&lt;10,"Q2",IF(PUMPING[[#This Row],[MONTH]]&lt;13,"Q3","Q4"))))</f>
        <v>Q3</v>
      </c>
      <c r="M1516" s="32" t="str">
        <f>IF(PUMPING[[#This Row],[PRODUCT]]="I/F","I/F",IF(LEFT(PUMPING[[#This Row],[BATCH]],2)="MR","MR",IF(LEFT(PUMPING[[#This Row],[BATCH]],2)="PR","PR",IF(LEFT(PUMPING[[#This Row],[BATCH]],2)="DT","DT","Others"))))</f>
        <v>MR</v>
      </c>
    </row>
    <row r="1517" spans="1:13" x14ac:dyDescent="0.25">
      <c r="A1517">
        <v>2</v>
      </c>
      <c r="B1517" s="1">
        <v>42330</v>
      </c>
      <c r="C1517" t="s">
        <v>8</v>
      </c>
      <c r="D1517" t="s">
        <v>881</v>
      </c>
      <c r="E1517" t="s">
        <v>58</v>
      </c>
      <c r="F1517">
        <v>11</v>
      </c>
      <c r="H1517" t="s">
        <v>145</v>
      </c>
      <c r="I1517" t="s">
        <v>146</v>
      </c>
      <c r="J1517" s="32">
        <f t="shared" si="40"/>
        <v>11</v>
      </c>
      <c r="K1517" s="32">
        <f>IF(PUMPING[[#This Row],[MONTH]]&gt;3,YEAR(PUMPING[[#This Row],[DATE]]),YEAR(PUMPING[[#This Row],[DATE]])-1)</f>
        <v>2015</v>
      </c>
      <c r="L1517" s="32" t="str">
        <f>IF(PUMPING[[#This Row],[MONTH]]&lt;4,"Q4",IF(PUMPING[[#This Row],[MONTH]]&lt;7,"Q1",IF(PUMPING[[#This Row],[MONTH]]&lt;10,"Q2",IF(PUMPING[[#This Row],[MONTH]]&lt;13,"Q3","Q4"))))</f>
        <v>Q3</v>
      </c>
      <c r="M1517" s="32" t="str">
        <f>IF(PUMPING[[#This Row],[PRODUCT]]="I/F","I/F",IF(LEFT(PUMPING[[#This Row],[BATCH]],2)="MR","MR",IF(LEFT(PUMPING[[#This Row],[BATCH]],2)="PR","PR",IF(LEFT(PUMPING[[#This Row],[BATCH]],2)="DT","DT","Others"))))</f>
        <v>MR</v>
      </c>
    </row>
    <row r="1518" spans="1:13" x14ac:dyDescent="0.25">
      <c r="A1518">
        <v>1</v>
      </c>
      <c r="B1518" s="1">
        <v>42330</v>
      </c>
      <c r="C1518" t="s">
        <v>162</v>
      </c>
      <c r="D1518" t="s">
        <v>853</v>
      </c>
      <c r="E1518" t="s">
        <v>239</v>
      </c>
      <c r="F1518">
        <v>942</v>
      </c>
      <c r="H1518" t="s">
        <v>148</v>
      </c>
      <c r="I1518" t="s">
        <v>149</v>
      </c>
      <c r="J1518" s="32">
        <f t="shared" si="40"/>
        <v>11</v>
      </c>
      <c r="K1518" s="32">
        <f>IF(PUMPING[[#This Row],[MONTH]]&gt;3,YEAR(PUMPING[[#This Row],[DATE]]),YEAR(PUMPING[[#This Row],[DATE]])-1)</f>
        <v>2015</v>
      </c>
      <c r="L1518" s="32" t="str">
        <f>IF(PUMPING[[#This Row],[MONTH]]&lt;4,"Q4",IF(PUMPING[[#This Row],[MONTH]]&lt;7,"Q1",IF(PUMPING[[#This Row],[MONTH]]&lt;10,"Q2",IF(PUMPING[[#This Row],[MONTH]]&lt;13,"Q3","Q4"))))</f>
        <v>Q3</v>
      </c>
      <c r="M1518" s="32" t="str">
        <f>IF(PUMPING[[#This Row],[PRODUCT]]="I/F","I/F",IF(LEFT(PUMPING[[#This Row],[BATCH]],2)="MR","MR",IF(LEFT(PUMPING[[#This Row],[BATCH]],2)="PR","PR",IF(LEFT(PUMPING[[#This Row],[BATCH]],2)="DT","DT","Others"))))</f>
        <v>MR</v>
      </c>
    </row>
    <row r="1519" spans="1:13" x14ac:dyDescent="0.25">
      <c r="A1519">
        <v>2</v>
      </c>
      <c r="B1519" s="1">
        <v>42330</v>
      </c>
      <c r="C1519" t="s">
        <v>162</v>
      </c>
      <c r="D1519" t="s">
        <v>855</v>
      </c>
      <c r="E1519" t="s">
        <v>239</v>
      </c>
      <c r="F1519">
        <v>190</v>
      </c>
      <c r="H1519" t="s">
        <v>148</v>
      </c>
      <c r="I1519" t="s">
        <v>149</v>
      </c>
      <c r="J1519" s="32">
        <f t="shared" si="40"/>
        <v>11</v>
      </c>
      <c r="K1519" s="32">
        <f>IF(PUMPING[[#This Row],[MONTH]]&gt;3,YEAR(PUMPING[[#This Row],[DATE]]),YEAR(PUMPING[[#This Row],[DATE]])-1)</f>
        <v>2015</v>
      </c>
      <c r="L1519" s="32" t="str">
        <f>IF(PUMPING[[#This Row],[MONTH]]&lt;4,"Q4",IF(PUMPING[[#This Row],[MONTH]]&lt;7,"Q1",IF(PUMPING[[#This Row],[MONTH]]&lt;10,"Q2",IF(PUMPING[[#This Row],[MONTH]]&lt;13,"Q3","Q4"))))</f>
        <v>Q3</v>
      </c>
      <c r="M1519" s="32" t="str">
        <f>IF(PUMPING[[#This Row],[PRODUCT]]="I/F","I/F",IF(LEFT(PUMPING[[#This Row],[BATCH]],2)="MR","MR",IF(LEFT(PUMPING[[#This Row],[BATCH]],2)="PR","PR",IF(LEFT(PUMPING[[#This Row],[BATCH]],2)="DT","DT","Others"))))</f>
        <v>MR</v>
      </c>
    </row>
    <row r="1520" spans="1:13" x14ac:dyDescent="0.25">
      <c r="A1520">
        <v>3</v>
      </c>
      <c r="B1520" s="1">
        <v>42330</v>
      </c>
      <c r="C1520" t="s">
        <v>162</v>
      </c>
      <c r="D1520" t="s">
        <v>878</v>
      </c>
      <c r="E1520" t="s">
        <v>239</v>
      </c>
      <c r="F1520">
        <v>816</v>
      </c>
      <c r="H1520" t="s">
        <v>148</v>
      </c>
      <c r="I1520" t="s">
        <v>149</v>
      </c>
      <c r="J1520" s="32">
        <f t="shared" si="40"/>
        <v>11</v>
      </c>
      <c r="K1520" s="32">
        <f>IF(PUMPING[[#This Row],[MONTH]]&gt;3,YEAR(PUMPING[[#This Row],[DATE]]),YEAR(PUMPING[[#This Row],[DATE]])-1)</f>
        <v>2015</v>
      </c>
      <c r="L1520" s="32" t="str">
        <f>IF(PUMPING[[#This Row],[MONTH]]&lt;4,"Q4",IF(PUMPING[[#This Row],[MONTH]]&lt;7,"Q1",IF(PUMPING[[#This Row],[MONTH]]&lt;10,"Q2",IF(PUMPING[[#This Row],[MONTH]]&lt;13,"Q3","Q4"))))</f>
        <v>Q3</v>
      </c>
      <c r="M1520" s="32" t="str">
        <f>IF(PUMPING[[#This Row],[PRODUCT]]="I/F","I/F",IF(LEFT(PUMPING[[#This Row],[BATCH]],2)="MR","MR",IF(LEFT(PUMPING[[#This Row],[BATCH]],2)="PR","PR",IF(LEFT(PUMPING[[#This Row],[BATCH]],2)="DT","DT","Others"))))</f>
        <v>MR</v>
      </c>
    </row>
    <row r="1521" spans="1:13" x14ac:dyDescent="0.25">
      <c r="A1521">
        <v>4</v>
      </c>
      <c r="B1521" s="1">
        <v>42330</v>
      </c>
      <c r="C1521" t="s">
        <v>162</v>
      </c>
      <c r="D1521" t="s">
        <v>880</v>
      </c>
      <c r="E1521" t="s">
        <v>239</v>
      </c>
      <c r="F1521">
        <v>373</v>
      </c>
      <c r="H1521" t="s">
        <v>148</v>
      </c>
      <c r="I1521" t="s">
        <v>149</v>
      </c>
      <c r="J1521" s="32">
        <f t="shared" si="40"/>
        <v>11</v>
      </c>
      <c r="K1521" s="32">
        <f>IF(PUMPING[[#This Row],[MONTH]]&gt;3,YEAR(PUMPING[[#This Row],[DATE]]),YEAR(PUMPING[[#This Row],[DATE]])-1)</f>
        <v>2015</v>
      </c>
      <c r="L1521" s="32" t="str">
        <f>IF(PUMPING[[#This Row],[MONTH]]&lt;4,"Q4",IF(PUMPING[[#This Row],[MONTH]]&lt;7,"Q1",IF(PUMPING[[#This Row],[MONTH]]&lt;10,"Q2",IF(PUMPING[[#This Row],[MONTH]]&lt;13,"Q3","Q4"))))</f>
        <v>Q3</v>
      </c>
      <c r="M1521" s="32" t="str">
        <f>IF(PUMPING[[#This Row],[PRODUCT]]="I/F","I/F",IF(LEFT(PUMPING[[#This Row],[BATCH]],2)="MR","MR",IF(LEFT(PUMPING[[#This Row],[BATCH]],2)="PR","PR",IF(LEFT(PUMPING[[#This Row],[BATCH]],2)="DT","DT","Others"))))</f>
        <v>MR</v>
      </c>
    </row>
    <row r="1522" spans="1:13" x14ac:dyDescent="0.25">
      <c r="A1522">
        <v>1</v>
      </c>
      <c r="B1522" s="1">
        <v>42331</v>
      </c>
      <c r="C1522" t="s">
        <v>6</v>
      </c>
      <c r="D1522" t="s">
        <v>896</v>
      </c>
      <c r="E1522">
        <v>507</v>
      </c>
      <c r="F1522">
        <v>1494</v>
      </c>
      <c r="H1522" t="s">
        <v>153</v>
      </c>
      <c r="I1522" t="s">
        <v>1530</v>
      </c>
      <c r="J1522" s="32">
        <f t="shared" si="40"/>
        <v>11</v>
      </c>
      <c r="K1522" s="32">
        <f>IF(PUMPING[[#This Row],[MONTH]]&gt;3,YEAR(PUMPING[[#This Row],[DATE]]),YEAR(PUMPING[[#This Row],[DATE]])-1)</f>
        <v>2015</v>
      </c>
      <c r="L1522" s="32" t="str">
        <f>IF(PUMPING[[#This Row],[MONTH]]&lt;4,"Q4",IF(PUMPING[[#This Row],[MONTH]]&lt;7,"Q1",IF(PUMPING[[#This Row],[MONTH]]&lt;10,"Q2",IF(PUMPING[[#This Row],[MONTH]]&lt;13,"Q3","Q4"))))</f>
        <v>Q3</v>
      </c>
      <c r="M1522" s="32" t="str">
        <f>IF(PUMPING[[#This Row],[PRODUCT]]="I/F","I/F",IF(LEFT(PUMPING[[#This Row],[BATCH]],2)="MR","MR",IF(LEFT(PUMPING[[#This Row],[BATCH]],2)="PR","PR",IF(LEFT(PUMPING[[#This Row],[BATCH]],2)="DT","DT","Others"))))</f>
        <v>MR</v>
      </c>
    </row>
    <row r="1523" spans="1:13" x14ac:dyDescent="0.25">
      <c r="A1523">
        <v>2</v>
      </c>
      <c r="B1523" s="1">
        <v>42331</v>
      </c>
      <c r="C1523" t="s">
        <v>6</v>
      </c>
      <c r="D1523" t="s">
        <v>899</v>
      </c>
      <c r="E1523">
        <v>651</v>
      </c>
      <c r="F1523">
        <v>301</v>
      </c>
      <c r="H1523" t="s">
        <v>155</v>
      </c>
      <c r="I1523" t="s">
        <v>146</v>
      </c>
      <c r="J1523" s="32">
        <f t="shared" si="40"/>
        <v>11</v>
      </c>
      <c r="K1523" s="32">
        <f>IF(PUMPING[[#This Row],[MONTH]]&gt;3,YEAR(PUMPING[[#This Row],[DATE]]),YEAR(PUMPING[[#This Row],[DATE]])-1)</f>
        <v>2015</v>
      </c>
      <c r="L1523" s="32" t="str">
        <f>IF(PUMPING[[#This Row],[MONTH]]&lt;4,"Q4",IF(PUMPING[[#This Row],[MONTH]]&lt;7,"Q1",IF(PUMPING[[#This Row],[MONTH]]&lt;10,"Q2",IF(PUMPING[[#This Row],[MONTH]]&lt;13,"Q3","Q4"))))</f>
        <v>Q3</v>
      </c>
      <c r="M1523" s="32" t="str">
        <f>IF(PUMPING[[#This Row],[PRODUCT]]="I/F","I/F",IF(LEFT(PUMPING[[#This Row],[BATCH]],2)="MR","MR",IF(LEFT(PUMPING[[#This Row],[BATCH]],2)="PR","PR",IF(LEFT(PUMPING[[#This Row],[BATCH]],2)="DT","DT","Others"))))</f>
        <v>MR</v>
      </c>
    </row>
    <row r="1524" spans="1:13" x14ac:dyDescent="0.25">
      <c r="A1524">
        <v>3</v>
      </c>
      <c r="B1524" s="1">
        <v>42331</v>
      </c>
      <c r="C1524" t="s">
        <v>6</v>
      </c>
      <c r="D1524" t="s">
        <v>900</v>
      </c>
      <c r="E1524">
        <v>401</v>
      </c>
      <c r="F1524">
        <v>150</v>
      </c>
      <c r="H1524" t="s">
        <v>156</v>
      </c>
      <c r="I1524" t="s">
        <v>146</v>
      </c>
      <c r="J1524" s="32">
        <f t="shared" si="40"/>
        <v>11</v>
      </c>
      <c r="K1524" s="32">
        <f>IF(PUMPING[[#This Row],[MONTH]]&gt;3,YEAR(PUMPING[[#This Row],[DATE]]),YEAR(PUMPING[[#This Row],[DATE]])-1)</f>
        <v>2015</v>
      </c>
      <c r="L1524" s="32" t="str">
        <f>IF(PUMPING[[#This Row],[MONTH]]&lt;4,"Q4",IF(PUMPING[[#This Row],[MONTH]]&lt;7,"Q1",IF(PUMPING[[#This Row],[MONTH]]&lt;10,"Q2",IF(PUMPING[[#This Row],[MONTH]]&lt;13,"Q3","Q4"))))</f>
        <v>Q3</v>
      </c>
      <c r="M1524" s="32" t="str">
        <f>IF(PUMPING[[#This Row],[PRODUCT]]="I/F","I/F",IF(LEFT(PUMPING[[#This Row],[BATCH]],2)="MR","MR",IF(LEFT(PUMPING[[#This Row],[BATCH]],2)="PR","PR",IF(LEFT(PUMPING[[#This Row],[BATCH]],2)="DT","DT","Others"))))</f>
        <v>MR</v>
      </c>
    </row>
    <row r="1525" spans="1:13" x14ac:dyDescent="0.25">
      <c r="A1525">
        <v>4</v>
      </c>
      <c r="B1525" s="1">
        <v>42331</v>
      </c>
      <c r="C1525" t="s">
        <v>6</v>
      </c>
      <c r="D1525" t="s">
        <v>901</v>
      </c>
      <c r="E1525">
        <v>123</v>
      </c>
      <c r="F1525">
        <v>6383</v>
      </c>
      <c r="H1525" t="s">
        <v>148</v>
      </c>
      <c r="I1525" t="s">
        <v>149</v>
      </c>
      <c r="J1525" s="32">
        <f t="shared" si="40"/>
        <v>11</v>
      </c>
      <c r="K1525" s="32">
        <f>IF(PUMPING[[#This Row],[MONTH]]&gt;3,YEAR(PUMPING[[#This Row],[DATE]]),YEAR(PUMPING[[#This Row],[DATE]])-1)</f>
        <v>2015</v>
      </c>
      <c r="L1525" s="32" t="str">
        <f>IF(PUMPING[[#This Row],[MONTH]]&lt;4,"Q4",IF(PUMPING[[#This Row],[MONTH]]&lt;7,"Q1",IF(PUMPING[[#This Row],[MONTH]]&lt;10,"Q2",IF(PUMPING[[#This Row],[MONTH]]&lt;13,"Q3","Q4"))))</f>
        <v>Q3</v>
      </c>
      <c r="M1525" s="32" t="str">
        <f>IF(PUMPING[[#This Row],[PRODUCT]]="I/F","I/F",IF(LEFT(PUMPING[[#This Row],[BATCH]],2)="MR","MR",IF(LEFT(PUMPING[[#This Row],[BATCH]],2)="PR","PR",IF(LEFT(PUMPING[[#This Row],[BATCH]],2)="DT","DT","Others"))))</f>
        <v>MR</v>
      </c>
    </row>
    <row r="1526" spans="1:13" x14ac:dyDescent="0.25">
      <c r="A1526">
        <v>1</v>
      </c>
      <c r="B1526" s="1">
        <v>42331</v>
      </c>
      <c r="C1526" t="s">
        <v>20</v>
      </c>
      <c r="D1526" t="s">
        <v>898</v>
      </c>
      <c r="E1526">
        <v>31</v>
      </c>
      <c r="F1526">
        <v>1718</v>
      </c>
      <c r="H1526" t="s">
        <v>197</v>
      </c>
      <c r="I1526" t="s">
        <v>143</v>
      </c>
      <c r="J1526" s="32">
        <f t="shared" si="40"/>
        <v>11</v>
      </c>
      <c r="K1526" s="32">
        <f>IF(PUMPING[[#This Row],[MONTH]]&gt;3,YEAR(PUMPING[[#This Row],[DATE]]),YEAR(PUMPING[[#This Row],[DATE]])-1)</f>
        <v>2015</v>
      </c>
      <c r="L1526" s="32" t="str">
        <f>IF(PUMPING[[#This Row],[MONTH]]&lt;4,"Q4",IF(PUMPING[[#This Row],[MONTH]]&lt;7,"Q1",IF(PUMPING[[#This Row],[MONTH]]&lt;10,"Q2",IF(PUMPING[[#This Row],[MONTH]]&lt;13,"Q3","Q4"))))</f>
        <v>Q3</v>
      </c>
      <c r="M1526" s="32" t="str">
        <f>IF(PUMPING[[#This Row],[PRODUCT]]="I/F","I/F",IF(LEFT(PUMPING[[#This Row],[BATCH]],2)="MR","MR",IF(LEFT(PUMPING[[#This Row],[BATCH]],2)="PR","PR",IF(LEFT(PUMPING[[#This Row],[BATCH]],2)="DT","DT","Others"))))</f>
        <v>PR</v>
      </c>
    </row>
    <row r="1527" spans="1:13" x14ac:dyDescent="0.25">
      <c r="A1527">
        <v>1</v>
      </c>
      <c r="B1527" s="1">
        <v>42331</v>
      </c>
      <c r="C1527" t="s">
        <v>8</v>
      </c>
      <c r="D1527" t="s">
        <v>890</v>
      </c>
      <c r="E1527" t="s">
        <v>10</v>
      </c>
      <c r="F1527">
        <v>223</v>
      </c>
      <c r="H1527" t="s">
        <v>155</v>
      </c>
      <c r="I1527" t="s">
        <v>146</v>
      </c>
      <c r="J1527" s="32">
        <f t="shared" si="40"/>
        <v>11</v>
      </c>
      <c r="K1527" s="32">
        <f>IF(PUMPING[[#This Row],[MONTH]]&gt;3,YEAR(PUMPING[[#This Row],[DATE]]),YEAR(PUMPING[[#This Row],[DATE]])-1)</f>
        <v>2015</v>
      </c>
      <c r="L1527" s="32" t="str">
        <f>IF(PUMPING[[#This Row],[MONTH]]&lt;4,"Q4",IF(PUMPING[[#This Row],[MONTH]]&lt;7,"Q1",IF(PUMPING[[#This Row],[MONTH]]&lt;10,"Q2",IF(PUMPING[[#This Row],[MONTH]]&lt;13,"Q3","Q4"))))</f>
        <v>Q3</v>
      </c>
      <c r="M1527" s="32" t="str">
        <f>IF(PUMPING[[#This Row],[PRODUCT]]="I/F","I/F",IF(LEFT(PUMPING[[#This Row],[BATCH]],2)="MR","MR",IF(LEFT(PUMPING[[#This Row],[BATCH]],2)="PR","PR",IF(LEFT(PUMPING[[#This Row],[BATCH]],2)="DT","DT","Others"))))</f>
        <v>MR</v>
      </c>
    </row>
    <row r="1528" spans="1:13" x14ac:dyDescent="0.25">
      <c r="A1528">
        <v>2</v>
      </c>
      <c r="B1528" s="1">
        <v>42331</v>
      </c>
      <c r="C1528" t="s">
        <v>8</v>
      </c>
      <c r="D1528" t="s">
        <v>891</v>
      </c>
      <c r="E1528" t="s">
        <v>10</v>
      </c>
      <c r="F1528">
        <v>4576</v>
      </c>
      <c r="H1528" t="s">
        <v>153</v>
      </c>
      <c r="I1528" t="s">
        <v>1530</v>
      </c>
      <c r="J1528" s="32">
        <f t="shared" si="40"/>
        <v>11</v>
      </c>
      <c r="K1528" s="32">
        <f>IF(PUMPING[[#This Row],[MONTH]]&gt;3,YEAR(PUMPING[[#This Row],[DATE]]),YEAR(PUMPING[[#This Row],[DATE]])-1)</f>
        <v>2015</v>
      </c>
      <c r="L1528" s="32" t="str">
        <f>IF(PUMPING[[#This Row],[MONTH]]&lt;4,"Q4",IF(PUMPING[[#This Row],[MONTH]]&lt;7,"Q1",IF(PUMPING[[#This Row],[MONTH]]&lt;10,"Q2",IF(PUMPING[[#This Row],[MONTH]]&lt;13,"Q3","Q4"))))</f>
        <v>Q3</v>
      </c>
      <c r="M1528" s="32" t="str">
        <f>IF(PUMPING[[#This Row],[PRODUCT]]="I/F","I/F",IF(LEFT(PUMPING[[#This Row],[BATCH]],2)="MR","MR",IF(LEFT(PUMPING[[#This Row],[BATCH]],2)="PR","PR",IF(LEFT(PUMPING[[#This Row],[BATCH]],2)="DT","DT","Others"))))</f>
        <v>MR</v>
      </c>
    </row>
    <row r="1529" spans="1:13" x14ac:dyDescent="0.25">
      <c r="A1529">
        <v>1</v>
      </c>
      <c r="B1529" s="1">
        <v>42332</v>
      </c>
      <c r="C1529" t="s">
        <v>6</v>
      </c>
      <c r="D1529" t="s">
        <v>901</v>
      </c>
      <c r="E1529">
        <v>123</v>
      </c>
      <c r="F1529">
        <v>4247</v>
      </c>
      <c r="H1529" t="s">
        <v>148</v>
      </c>
      <c r="I1529" t="s">
        <v>149</v>
      </c>
      <c r="J1529" s="32">
        <f t="shared" si="40"/>
        <v>11</v>
      </c>
      <c r="K1529" s="32">
        <f>IF(PUMPING[[#This Row],[MONTH]]&gt;3,YEAR(PUMPING[[#This Row],[DATE]]),YEAR(PUMPING[[#This Row],[DATE]])-1)</f>
        <v>2015</v>
      </c>
      <c r="L1529" s="32" t="str">
        <f>IF(PUMPING[[#This Row],[MONTH]]&lt;4,"Q4",IF(PUMPING[[#This Row],[MONTH]]&lt;7,"Q1",IF(PUMPING[[#This Row],[MONTH]]&lt;10,"Q2",IF(PUMPING[[#This Row],[MONTH]]&lt;13,"Q3","Q4"))))</f>
        <v>Q3</v>
      </c>
      <c r="M1529" s="32" t="str">
        <f>IF(PUMPING[[#This Row],[PRODUCT]]="I/F","I/F",IF(LEFT(PUMPING[[#This Row],[BATCH]],2)="MR","MR",IF(LEFT(PUMPING[[#This Row],[BATCH]],2)="PR","PR",IF(LEFT(PUMPING[[#This Row],[BATCH]],2)="DT","DT","Others"))))</f>
        <v>MR</v>
      </c>
    </row>
    <row r="1530" spans="1:13" x14ac:dyDescent="0.25">
      <c r="A1530">
        <v>2</v>
      </c>
      <c r="B1530" s="1">
        <v>42332</v>
      </c>
      <c r="C1530" t="s">
        <v>6</v>
      </c>
      <c r="D1530" t="s">
        <v>902</v>
      </c>
      <c r="E1530">
        <v>401</v>
      </c>
      <c r="F1530">
        <v>150</v>
      </c>
      <c r="H1530" t="s">
        <v>156</v>
      </c>
      <c r="I1530" t="s">
        <v>146</v>
      </c>
      <c r="J1530" s="32">
        <f t="shared" si="40"/>
        <v>11</v>
      </c>
      <c r="K1530" s="32">
        <f>IF(PUMPING[[#This Row],[MONTH]]&gt;3,YEAR(PUMPING[[#This Row],[DATE]]),YEAR(PUMPING[[#This Row],[DATE]])-1)</f>
        <v>2015</v>
      </c>
      <c r="L1530" s="32" t="str">
        <f>IF(PUMPING[[#This Row],[MONTH]]&lt;4,"Q4",IF(PUMPING[[#This Row],[MONTH]]&lt;7,"Q1",IF(PUMPING[[#This Row],[MONTH]]&lt;10,"Q2",IF(PUMPING[[#This Row],[MONTH]]&lt;13,"Q3","Q4"))))</f>
        <v>Q3</v>
      </c>
      <c r="M1530" s="32" t="str">
        <f>IF(PUMPING[[#This Row],[PRODUCT]]="I/F","I/F",IF(LEFT(PUMPING[[#This Row],[BATCH]],2)="MR","MR",IF(LEFT(PUMPING[[#This Row],[BATCH]],2)="PR","PR",IF(LEFT(PUMPING[[#This Row],[BATCH]],2)="DT","DT","Others"))))</f>
        <v>MR</v>
      </c>
    </row>
    <row r="1531" spans="1:13" x14ac:dyDescent="0.25">
      <c r="A1531">
        <v>3</v>
      </c>
      <c r="B1531" s="1">
        <v>42332</v>
      </c>
      <c r="C1531" t="s">
        <v>6</v>
      </c>
      <c r="D1531" t="s">
        <v>903</v>
      </c>
      <c r="E1531">
        <v>651</v>
      </c>
      <c r="F1531">
        <v>150</v>
      </c>
      <c r="H1531" t="s">
        <v>155</v>
      </c>
      <c r="I1531" t="s">
        <v>146</v>
      </c>
      <c r="J1531" s="32">
        <f t="shared" si="40"/>
        <v>11</v>
      </c>
      <c r="K1531" s="32">
        <f>IF(PUMPING[[#This Row],[MONTH]]&gt;3,YEAR(PUMPING[[#This Row],[DATE]]),YEAR(PUMPING[[#This Row],[DATE]])-1)</f>
        <v>2015</v>
      </c>
      <c r="L1531" s="32" t="str">
        <f>IF(PUMPING[[#This Row],[MONTH]]&lt;4,"Q4",IF(PUMPING[[#This Row],[MONTH]]&lt;7,"Q1",IF(PUMPING[[#This Row],[MONTH]]&lt;10,"Q2",IF(PUMPING[[#This Row],[MONTH]]&lt;13,"Q3","Q4"))))</f>
        <v>Q3</v>
      </c>
      <c r="M1531" s="32" t="str">
        <f>IF(PUMPING[[#This Row],[PRODUCT]]="I/F","I/F",IF(LEFT(PUMPING[[#This Row],[BATCH]],2)="MR","MR",IF(LEFT(PUMPING[[#This Row],[BATCH]],2)="PR","PR",IF(LEFT(PUMPING[[#This Row],[BATCH]],2)="DT","DT","Others"))))</f>
        <v>MR</v>
      </c>
    </row>
    <row r="1532" spans="1:13" x14ac:dyDescent="0.25">
      <c r="A1532">
        <v>4</v>
      </c>
      <c r="B1532" s="1">
        <v>42332</v>
      </c>
      <c r="C1532" t="s">
        <v>6</v>
      </c>
      <c r="D1532" t="s">
        <v>904</v>
      </c>
      <c r="E1532">
        <v>201</v>
      </c>
      <c r="F1532">
        <v>3744</v>
      </c>
      <c r="H1532" t="s">
        <v>151</v>
      </c>
      <c r="I1532" t="s">
        <v>1532</v>
      </c>
      <c r="J1532" s="32">
        <f t="shared" si="40"/>
        <v>11</v>
      </c>
      <c r="K1532" s="32">
        <f>IF(PUMPING[[#This Row],[MONTH]]&gt;3,YEAR(PUMPING[[#This Row],[DATE]]),YEAR(PUMPING[[#This Row],[DATE]])-1)</f>
        <v>2015</v>
      </c>
      <c r="L1532" s="32" t="str">
        <f>IF(PUMPING[[#This Row],[MONTH]]&lt;4,"Q4",IF(PUMPING[[#This Row],[MONTH]]&lt;7,"Q1",IF(PUMPING[[#This Row],[MONTH]]&lt;10,"Q2",IF(PUMPING[[#This Row],[MONTH]]&lt;13,"Q3","Q4"))))</f>
        <v>Q3</v>
      </c>
      <c r="M1532" s="32" t="str">
        <f>IF(PUMPING[[#This Row],[PRODUCT]]="I/F","I/F",IF(LEFT(PUMPING[[#This Row],[BATCH]],2)="MR","MR",IF(LEFT(PUMPING[[#This Row],[BATCH]],2)="PR","PR",IF(LEFT(PUMPING[[#This Row],[BATCH]],2)="DT","DT","Others"))))</f>
        <v>MR</v>
      </c>
    </row>
    <row r="1533" spans="1:13" x14ac:dyDescent="0.25">
      <c r="A1533">
        <v>1</v>
      </c>
      <c r="B1533" s="1">
        <v>42332</v>
      </c>
      <c r="C1533" t="s">
        <v>20</v>
      </c>
      <c r="D1533" t="s">
        <v>898</v>
      </c>
      <c r="E1533">
        <v>31</v>
      </c>
      <c r="F1533">
        <v>1550</v>
      </c>
      <c r="H1533" t="s">
        <v>197</v>
      </c>
      <c r="I1533" t="s">
        <v>143</v>
      </c>
      <c r="J1533" s="32">
        <f t="shared" si="40"/>
        <v>11</v>
      </c>
      <c r="K1533" s="32">
        <f>IF(PUMPING[[#This Row],[MONTH]]&gt;3,YEAR(PUMPING[[#This Row],[DATE]]),YEAR(PUMPING[[#This Row],[DATE]])-1)</f>
        <v>2015</v>
      </c>
      <c r="L1533" s="32" t="str">
        <f>IF(PUMPING[[#This Row],[MONTH]]&lt;4,"Q4",IF(PUMPING[[#This Row],[MONTH]]&lt;7,"Q1",IF(PUMPING[[#This Row],[MONTH]]&lt;10,"Q2",IF(PUMPING[[#This Row],[MONTH]]&lt;13,"Q3","Q4"))))</f>
        <v>Q3</v>
      </c>
      <c r="M1533" s="32" t="str">
        <f>IF(PUMPING[[#This Row],[PRODUCT]]="I/F","I/F",IF(LEFT(PUMPING[[#This Row],[BATCH]],2)="MR","MR",IF(LEFT(PUMPING[[#This Row],[BATCH]],2)="PR","PR",IF(LEFT(PUMPING[[#This Row],[BATCH]],2)="DT","DT","Others"))))</f>
        <v>PR</v>
      </c>
    </row>
    <row r="1534" spans="1:13" x14ac:dyDescent="0.25">
      <c r="A1534">
        <v>2</v>
      </c>
      <c r="B1534" s="1">
        <v>42332</v>
      </c>
      <c r="C1534" t="s">
        <v>20</v>
      </c>
      <c r="D1534" t="s">
        <v>905</v>
      </c>
      <c r="E1534">
        <v>35</v>
      </c>
      <c r="F1534">
        <v>450</v>
      </c>
      <c r="H1534" t="s">
        <v>197</v>
      </c>
      <c r="I1534" t="s">
        <v>143</v>
      </c>
      <c r="J1534" s="32">
        <f t="shared" si="40"/>
        <v>11</v>
      </c>
      <c r="K1534" s="32">
        <f>IF(PUMPING[[#This Row],[MONTH]]&gt;3,YEAR(PUMPING[[#This Row],[DATE]]),YEAR(PUMPING[[#This Row],[DATE]])-1)</f>
        <v>2015</v>
      </c>
      <c r="L1534" s="32" t="str">
        <f>IF(PUMPING[[#This Row],[MONTH]]&lt;4,"Q4",IF(PUMPING[[#This Row],[MONTH]]&lt;7,"Q1",IF(PUMPING[[#This Row],[MONTH]]&lt;10,"Q2",IF(PUMPING[[#This Row],[MONTH]]&lt;13,"Q3","Q4"))))</f>
        <v>Q3</v>
      </c>
      <c r="M1534" s="32" t="str">
        <f>IF(PUMPING[[#This Row],[PRODUCT]]="I/F","I/F",IF(LEFT(PUMPING[[#This Row],[BATCH]],2)="MR","MR",IF(LEFT(PUMPING[[#This Row],[BATCH]],2)="PR","PR",IF(LEFT(PUMPING[[#This Row],[BATCH]],2)="DT","DT","Others"))))</f>
        <v>PR</v>
      </c>
    </row>
    <row r="1535" spans="1:13" x14ac:dyDescent="0.25">
      <c r="A1535">
        <v>3</v>
      </c>
      <c r="B1535" s="1">
        <v>42332</v>
      </c>
      <c r="C1535" t="s">
        <v>20</v>
      </c>
      <c r="D1535" t="s">
        <v>906</v>
      </c>
      <c r="E1535">
        <v>35</v>
      </c>
      <c r="F1535">
        <v>5360</v>
      </c>
      <c r="H1535" t="s">
        <v>197</v>
      </c>
      <c r="I1535" t="s">
        <v>143</v>
      </c>
      <c r="J1535" s="32">
        <f t="shared" si="40"/>
        <v>11</v>
      </c>
      <c r="K1535" s="32">
        <f>IF(PUMPING[[#This Row],[MONTH]]&gt;3,YEAR(PUMPING[[#This Row],[DATE]]),YEAR(PUMPING[[#This Row],[DATE]])-1)</f>
        <v>2015</v>
      </c>
      <c r="L1535" s="32" t="str">
        <f>IF(PUMPING[[#This Row],[MONTH]]&lt;4,"Q4",IF(PUMPING[[#This Row],[MONTH]]&lt;7,"Q1",IF(PUMPING[[#This Row],[MONTH]]&lt;10,"Q2",IF(PUMPING[[#This Row],[MONTH]]&lt;13,"Q3","Q4"))))</f>
        <v>Q3</v>
      </c>
      <c r="M1535" s="32" t="str">
        <f>IF(PUMPING[[#This Row],[PRODUCT]]="I/F","I/F",IF(LEFT(PUMPING[[#This Row],[BATCH]],2)="MR","MR",IF(LEFT(PUMPING[[#This Row],[BATCH]],2)="PR","PR",IF(LEFT(PUMPING[[#This Row],[BATCH]],2)="DT","DT","Others"))))</f>
        <v>PR</v>
      </c>
    </row>
    <row r="1536" spans="1:13" x14ac:dyDescent="0.25">
      <c r="A1536">
        <v>1</v>
      </c>
      <c r="B1536" s="1">
        <v>42332</v>
      </c>
      <c r="C1536" t="s">
        <v>8</v>
      </c>
      <c r="D1536" t="s">
        <v>896</v>
      </c>
      <c r="E1536" t="s">
        <v>10</v>
      </c>
      <c r="F1536">
        <v>3298</v>
      </c>
      <c r="H1536" t="s">
        <v>153</v>
      </c>
      <c r="I1536" t="s">
        <v>1530</v>
      </c>
      <c r="J1536" s="32">
        <f t="shared" si="40"/>
        <v>11</v>
      </c>
      <c r="K1536" s="32">
        <f>IF(PUMPING[[#This Row],[MONTH]]&gt;3,YEAR(PUMPING[[#This Row],[DATE]]),YEAR(PUMPING[[#This Row],[DATE]])-1)</f>
        <v>2015</v>
      </c>
      <c r="L1536" s="32" t="str">
        <f>IF(PUMPING[[#This Row],[MONTH]]&lt;4,"Q4",IF(PUMPING[[#This Row],[MONTH]]&lt;7,"Q1",IF(PUMPING[[#This Row],[MONTH]]&lt;10,"Q2",IF(PUMPING[[#This Row],[MONTH]]&lt;13,"Q3","Q4"))))</f>
        <v>Q3</v>
      </c>
      <c r="M1536" s="32" t="str">
        <f>IF(PUMPING[[#This Row],[PRODUCT]]="I/F","I/F",IF(LEFT(PUMPING[[#This Row],[BATCH]],2)="MR","MR",IF(LEFT(PUMPING[[#This Row],[BATCH]],2)="PR","PR",IF(LEFT(PUMPING[[#This Row],[BATCH]],2)="DT","DT","Others"))))</f>
        <v>MR</v>
      </c>
    </row>
    <row r="1537" spans="1:13" x14ac:dyDescent="0.25">
      <c r="A1537">
        <v>1</v>
      </c>
      <c r="B1537" s="1">
        <v>42333</v>
      </c>
      <c r="C1537" t="s">
        <v>6</v>
      </c>
      <c r="D1537" t="s">
        <v>907</v>
      </c>
      <c r="E1537">
        <v>207</v>
      </c>
      <c r="F1537">
        <v>5968</v>
      </c>
      <c r="H1537" t="s">
        <v>151</v>
      </c>
      <c r="I1537" t="s">
        <v>1532</v>
      </c>
      <c r="J1537" s="32">
        <f t="shared" si="40"/>
        <v>11</v>
      </c>
      <c r="K1537" s="32">
        <f>IF(PUMPING[[#This Row],[MONTH]]&gt;3,YEAR(PUMPING[[#This Row],[DATE]]),YEAR(PUMPING[[#This Row],[DATE]])-1)</f>
        <v>2015</v>
      </c>
      <c r="L1537" s="32" t="str">
        <f>IF(PUMPING[[#This Row],[MONTH]]&lt;4,"Q4",IF(PUMPING[[#This Row],[MONTH]]&lt;7,"Q1",IF(PUMPING[[#This Row],[MONTH]]&lt;10,"Q2",IF(PUMPING[[#This Row],[MONTH]]&lt;13,"Q3","Q4"))))</f>
        <v>Q3</v>
      </c>
      <c r="M1537" s="32" t="str">
        <f>IF(PUMPING[[#This Row],[PRODUCT]]="I/F","I/F",IF(LEFT(PUMPING[[#This Row],[BATCH]],2)="MR","MR",IF(LEFT(PUMPING[[#This Row],[BATCH]],2)="PR","PR",IF(LEFT(PUMPING[[#This Row],[BATCH]],2)="DT","DT","Others"))))</f>
        <v>MR</v>
      </c>
    </row>
    <row r="1538" spans="1:13" x14ac:dyDescent="0.25">
      <c r="A1538">
        <v>2</v>
      </c>
      <c r="B1538" s="1">
        <v>42333</v>
      </c>
      <c r="C1538" t="s">
        <v>6</v>
      </c>
      <c r="D1538" t="s">
        <v>908</v>
      </c>
      <c r="E1538">
        <v>204</v>
      </c>
      <c r="F1538">
        <v>2320</v>
      </c>
      <c r="H1538" t="s">
        <v>151</v>
      </c>
      <c r="I1538" t="s">
        <v>1532</v>
      </c>
      <c r="J1538" s="32">
        <f t="shared" si="40"/>
        <v>11</v>
      </c>
      <c r="K1538" s="32">
        <f>IF(PUMPING[[#This Row],[MONTH]]&gt;3,YEAR(PUMPING[[#This Row],[DATE]]),YEAR(PUMPING[[#This Row],[DATE]])-1)</f>
        <v>2015</v>
      </c>
      <c r="L1538" s="32" t="str">
        <f>IF(PUMPING[[#This Row],[MONTH]]&lt;4,"Q4",IF(PUMPING[[#This Row],[MONTH]]&lt;7,"Q1",IF(PUMPING[[#This Row],[MONTH]]&lt;10,"Q2",IF(PUMPING[[#This Row],[MONTH]]&lt;13,"Q3","Q4"))))</f>
        <v>Q3</v>
      </c>
      <c r="M1538" s="32" t="str">
        <f>IF(PUMPING[[#This Row],[PRODUCT]]="I/F","I/F",IF(LEFT(PUMPING[[#This Row],[BATCH]],2)="MR","MR",IF(LEFT(PUMPING[[#This Row],[BATCH]],2)="PR","PR",IF(LEFT(PUMPING[[#This Row],[BATCH]],2)="DT","DT","Others"))))</f>
        <v>MR</v>
      </c>
    </row>
    <row r="1539" spans="1:13" x14ac:dyDescent="0.25">
      <c r="A1539">
        <v>1</v>
      </c>
      <c r="B1539" s="1">
        <v>42333</v>
      </c>
      <c r="C1539" t="s">
        <v>8</v>
      </c>
      <c r="D1539" t="s">
        <v>896</v>
      </c>
      <c r="E1539" t="s">
        <v>10</v>
      </c>
      <c r="F1539">
        <v>2180</v>
      </c>
      <c r="H1539" t="s">
        <v>153</v>
      </c>
      <c r="I1539" t="s">
        <v>1530</v>
      </c>
      <c r="J1539" s="32">
        <f t="shared" si="40"/>
        <v>11</v>
      </c>
      <c r="K1539" s="32">
        <f>IF(PUMPING[[#This Row],[MONTH]]&gt;3,YEAR(PUMPING[[#This Row],[DATE]]),YEAR(PUMPING[[#This Row],[DATE]])-1)</f>
        <v>2015</v>
      </c>
      <c r="L1539" s="32" t="str">
        <f>IF(PUMPING[[#This Row],[MONTH]]&lt;4,"Q4",IF(PUMPING[[#This Row],[MONTH]]&lt;7,"Q1",IF(PUMPING[[#This Row],[MONTH]]&lt;10,"Q2",IF(PUMPING[[#This Row],[MONTH]]&lt;13,"Q3","Q4"))))</f>
        <v>Q3</v>
      </c>
      <c r="M1539" s="32" t="str">
        <f>IF(PUMPING[[#This Row],[PRODUCT]]="I/F","I/F",IF(LEFT(PUMPING[[#This Row],[BATCH]],2)="MR","MR",IF(LEFT(PUMPING[[#This Row],[BATCH]],2)="PR","PR",IF(LEFT(PUMPING[[#This Row],[BATCH]],2)="DT","DT","Others"))))</f>
        <v>MR</v>
      </c>
    </row>
    <row r="1540" spans="1:13" x14ac:dyDescent="0.25">
      <c r="A1540">
        <v>2</v>
      </c>
      <c r="B1540" s="1">
        <v>42333</v>
      </c>
      <c r="C1540" t="s">
        <v>8</v>
      </c>
      <c r="D1540" t="s">
        <v>909</v>
      </c>
      <c r="E1540" t="s">
        <v>10</v>
      </c>
      <c r="F1540">
        <v>108</v>
      </c>
      <c r="H1540" t="s">
        <v>910</v>
      </c>
      <c r="I1540" t="s">
        <v>204</v>
      </c>
      <c r="J1540" s="32">
        <f t="shared" si="40"/>
        <v>11</v>
      </c>
      <c r="K1540" s="32">
        <f>IF(PUMPING[[#This Row],[MONTH]]&gt;3,YEAR(PUMPING[[#This Row],[DATE]]),YEAR(PUMPING[[#This Row],[DATE]])-1)</f>
        <v>2015</v>
      </c>
      <c r="L1540" s="32" t="str">
        <f>IF(PUMPING[[#This Row],[MONTH]]&lt;4,"Q4",IF(PUMPING[[#This Row],[MONTH]]&lt;7,"Q1",IF(PUMPING[[#This Row],[MONTH]]&lt;10,"Q2",IF(PUMPING[[#This Row],[MONTH]]&lt;13,"Q3","Q4"))))</f>
        <v>Q3</v>
      </c>
      <c r="M1540" s="32" t="str">
        <f>IF(PUMPING[[#This Row],[PRODUCT]]="I/F","I/F",IF(LEFT(PUMPING[[#This Row],[BATCH]],2)="MR","MR",IF(LEFT(PUMPING[[#This Row],[BATCH]],2)="PR","PR",IF(LEFT(PUMPING[[#This Row],[BATCH]],2)="DT","DT","Others"))))</f>
        <v>I/F</v>
      </c>
    </row>
    <row r="1541" spans="1:13" x14ac:dyDescent="0.25">
      <c r="A1541">
        <v>3</v>
      </c>
      <c r="B1541" s="1">
        <v>42333</v>
      </c>
      <c r="C1541" t="s">
        <v>8</v>
      </c>
      <c r="D1541" t="s">
        <v>899</v>
      </c>
      <c r="E1541" t="s">
        <v>10</v>
      </c>
      <c r="F1541">
        <v>168</v>
      </c>
      <c r="H1541" t="s">
        <v>155</v>
      </c>
      <c r="I1541" t="s">
        <v>146</v>
      </c>
      <c r="J1541" s="32">
        <f t="shared" si="40"/>
        <v>11</v>
      </c>
      <c r="K1541" s="32">
        <f>IF(PUMPING[[#This Row],[MONTH]]&gt;3,YEAR(PUMPING[[#This Row],[DATE]]),YEAR(PUMPING[[#This Row],[DATE]])-1)</f>
        <v>2015</v>
      </c>
      <c r="L1541" s="32" t="str">
        <f>IF(PUMPING[[#This Row],[MONTH]]&lt;4,"Q4",IF(PUMPING[[#This Row],[MONTH]]&lt;7,"Q1",IF(PUMPING[[#This Row],[MONTH]]&lt;10,"Q2",IF(PUMPING[[#This Row],[MONTH]]&lt;13,"Q3","Q4"))))</f>
        <v>Q3</v>
      </c>
      <c r="M1541" s="32" t="str">
        <f>IF(PUMPING[[#This Row],[PRODUCT]]="I/F","I/F",IF(LEFT(PUMPING[[#This Row],[BATCH]],2)="MR","MR",IF(LEFT(PUMPING[[#This Row],[BATCH]],2)="PR","PR",IF(LEFT(PUMPING[[#This Row],[BATCH]],2)="DT","DT","Others"))))</f>
        <v>MR</v>
      </c>
    </row>
    <row r="1542" spans="1:13" x14ac:dyDescent="0.25">
      <c r="A1542">
        <v>4</v>
      </c>
      <c r="B1542" s="1">
        <v>42333</v>
      </c>
      <c r="C1542" t="s">
        <v>8</v>
      </c>
      <c r="D1542" t="s">
        <v>900</v>
      </c>
      <c r="E1542" t="s">
        <v>10</v>
      </c>
      <c r="F1542">
        <v>102</v>
      </c>
      <c r="H1542" t="s">
        <v>156</v>
      </c>
      <c r="I1542" t="s">
        <v>146</v>
      </c>
      <c r="J1542" s="32">
        <f t="shared" si="40"/>
        <v>11</v>
      </c>
      <c r="K1542" s="32">
        <f>IF(PUMPING[[#This Row],[MONTH]]&gt;3,YEAR(PUMPING[[#This Row],[DATE]]),YEAR(PUMPING[[#This Row],[DATE]])-1)</f>
        <v>2015</v>
      </c>
      <c r="L1542" s="32" t="str">
        <f>IF(PUMPING[[#This Row],[MONTH]]&lt;4,"Q4",IF(PUMPING[[#This Row],[MONTH]]&lt;7,"Q1",IF(PUMPING[[#This Row],[MONTH]]&lt;10,"Q2",IF(PUMPING[[#This Row],[MONTH]]&lt;13,"Q3","Q4"))))</f>
        <v>Q3</v>
      </c>
      <c r="M1542" s="32" t="str">
        <f>IF(PUMPING[[#This Row],[PRODUCT]]="I/F","I/F",IF(LEFT(PUMPING[[#This Row],[BATCH]],2)="MR","MR",IF(LEFT(PUMPING[[#This Row],[BATCH]],2)="PR","PR",IF(LEFT(PUMPING[[#This Row],[BATCH]],2)="DT","DT","Others"))))</f>
        <v>MR</v>
      </c>
    </row>
    <row r="1543" spans="1:13" x14ac:dyDescent="0.25">
      <c r="A1543">
        <v>5</v>
      </c>
      <c r="B1543" s="1">
        <v>42333</v>
      </c>
      <c r="C1543" t="s">
        <v>8</v>
      </c>
      <c r="D1543" t="s">
        <v>901</v>
      </c>
      <c r="E1543" t="s">
        <v>10</v>
      </c>
      <c r="F1543">
        <v>2775</v>
      </c>
      <c r="H1543" t="s">
        <v>148</v>
      </c>
      <c r="I1543" t="s">
        <v>149</v>
      </c>
      <c r="J1543" s="32">
        <f t="shared" si="40"/>
        <v>11</v>
      </c>
      <c r="K1543" s="32">
        <f>IF(PUMPING[[#This Row],[MONTH]]&gt;3,YEAR(PUMPING[[#This Row],[DATE]]),YEAR(PUMPING[[#This Row],[DATE]])-1)</f>
        <v>2015</v>
      </c>
      <c r="L1543" s="32" t="str">
        <f>IF(PUMPING[[#This Row],[MONTH]]&lt;4,"Q4",IF(PUMPING[[#This Row],[MONTH]]&lt;7,"Q1",IF(PUMPING[[#This Row],[MONTH]]&lt;10,"Q2",IF(PUMPING[[#This Row],[MONTH]]&lt;13,"Q3","Q4"))))</f>
        <v>Q3</v>
      </c>
      <c r="M1543" s="32" t="str">
        <f>IF(PUMPING[[#This Row],[PRODUCT]]="I/F","I/F",IF(LEFT(PUMPING[[#This Row],[BATCH]],2)="MR","MR",IF(LEFT(PUMPING[[#This Row],[BATCH]],2)="PR","PR",IF(LEFT(PUMPING[[#This Row],[BATCH]],2)="DT","DT","Others"))))</f>
        <v>MR</v>
      </c>
    </row>
    <row r="1544" spans="1:13" x14ac:dyDescent="0.25">
      <c r="A1544">
        <v>1</v>
      </c>
      <c r="B1544" s="1">
        <v>42334</v>
      </c>
      <c r="C1544" t="s">
        <v>6</v>
      </c>
      <c r="D1544" t="s">
        <v>908</v>
      </c>
      <c r="E1544">
        <v>204</v>
      </c>
      <c r="F1544">
        <v>1108</v>
      </c>
      <c r="H1544" t="s">
        <v>151</v>
      </c>
      <c r="I1544" t="s">
        <v>1532</v>
      </c>
      <c r="J1544" s="32">
        <f t="shared" si="40"/>
        <v>11</v>
      </c>
      <c r="K1544" s="32">
        <f>IF(PUMPING[[#This Row],[MONTH]]&gt;3,YEAR(PUMPING[[#This Row],[DATE]]),YEAR(PUMPING[[#This Row],[DATE]])-1)</f>
        <v>2015</v>
      </c>
      <c r="L1544" s="32" t="str">
        <f>IF(PUMPING[[#This Row],[MONTH]]&lt;4,"Q4",IF(PUMPING[[#This Row],[MONTH]]&lt;7,"Q1",IF(PUMPING[[#This Row],[MONTH]]&lt;10,"Q2",IF(PUMPING[[#This Row],[MONTH]]&lt;13,"Q3","Q4"))))</f>
        <v>Q3</v>
      </c>
      <c r="M1544" s="32" t="str">
        <f>IF(PUMPING[[#This Row],[PRODUCT]]="I/F","I/F",IF(LEFT(PUMPING[[#This Row],[BATCH]],2)="MR","MR",IF(LEFT(PUMPING[[#This Row],[BATCH]],2)="PR","PR",IF(LEFT(PUMPING[[#This Row],[BATCH]],2)="DT","DT","Others"))))</f>
        <v>MR</v>
      </c>
    </row>
    <row r="1545" spans="1:13" x14ac:dyDescent="0.25">
      <c r="A1545">
        <v>1</v>
      </c>
      <c r="B1545" s="1">
        <v>42334</v>
      </c>
      <c r="C1545" t="s">
        <v>20</v>
      </c>
      <c r="D1545" t="s">
        <v>906</v>
      </c>
      <c r="E1545">
        <v>35</v>
      </c>
      <c r="F1545">
        <v>3221</v>
      </c>
      <c r="H1545" t="s">
        <v>197</v>
      </c>
      <c r="I1545" t="s">
        <v>143</v>
      </c>
      <c r="J1545" s="32">
        <f t="shared" si="40"/>
        <v>11</v>
      </c>
      <c r="K1545" s="32">
        <f>IF(PUMPING[[#This Row],[MONTH]]&gt;3,YEAR(PUMPING[[#This Row],[DATE]]),YEAR(PUMPING[[#This Row],[DATE]])-1)</f>
        <v>2015</v>
      </c>
      <c r="L1545" s="32" t="str">
        <f>IF(PUMPING[[#This Row],[MONTH]]&lt;4,"Q4",IF(PUMPING[[#This Row],[MONTH]]&lt;7,"Q1",IF(PUMPING[[#This Row],[MONTH]]&lt;10,"Q2",IF(PUMPING[[#This Row],[MONTH]]&lt;13,"Q3","Q4"))))</f>
        <v>Q3</v>
      </c>
      <c r="M1545" s="32" t="str">
        <f>IF(PUMPING[[#This Row],[PRODUCT]]="I/F","I/F",IF(LEFT(PUMPING[[#This Row],[BATCH]],2)="MR","MR",IF(LEFT(PUMPING[[#This Row],[BATCH]],2)="PR","PR",IF(LEFT(PUMPING[[#This Row],[BATCH]],2)="DT","DT","Others"))))</f>
        <v>PR</v>
      </c>
    </row>
    <row r="1546" spans="1:13" x14ac:dyDescent="0.25">
      <c r="A1546">
        <v>2</v>
      </c>
      <c r="B1546" s="1">
        <v>42334</v>
      </c>
      <c r="C1546" t="s">
        <v>20</v>
      </c>
      <c r="D1546" t="s">
        <v>911</v>
      </c>
      <c r="E1546">
        <v>34</v>
      </c>
      <c r="F1546">
        <v>450</v>
      </c>
      <c r="H1546" t="s">
        <v>197</v>
      </c>
      <c r="I1546" t="s">
        <v>143</v>
      </c>
      <c r="J1546" s="32">
        <f t="shared" si="40"/>
        <v>11</v>
      </c>
      <c r="K1546" s="32">
        <f>IF(PUMPING[[#This Row],[MONTH]]&gt;3,YEAR(PUMPING[[#This Row],[DATE]]),YEAR(PUMPING[[#This Row],[DATE]])-1)</f>
        <v>2015</v>
      </c>
      <c r="L1546" s="32" t="str">
        <f>IF(PUMPING[[#This Row],[MONTH]]&lt;4,"Q4",IF(PUMPING[[#This Row],[MONTH]]&lt;7,"Q1",IF(PUMPING[[#This Row],[MONTH]]&lt;10,"Q2",IF(PUMPING[[#This Row],[MONTH]]&lt;13,"Q3","Q4"))))</f>
        <v>Q3</v>
      </c>
      <c r="M1546" s="32" t="str">
        <f>IF(PUMPING[[#This Row],[PRODUCT]]="I/F","I/F",IF(LEFT(PUMPING[[#This Row],[BATCH]],2)="MR","MR",IF(LEFT(PUMPING[[#This Row],[BATCH]],2)="PR","PR",IF(LEFT(PUMPING[[#This Row],[BATCH]],2)="DT","DT","Others"))))</f>
        <v>PR</v>
      </c>
    </row>
    <row r="1547" spans="1:13" x14ac:dyDescent="0.25">
      <c r="A1547">
        <v>3</v>
      </c>
      <c r="B1547" s="1">
        <v>42334</v>
      </c>
      <c r="C1547" t="s">
        <v>20</v>
      </c>
      <c r="D1547" t="s">
        <v>912</v>
      </c>
      <c r="E1547">
        <v>34</v>
      </c>
      <c r="F1547">
        <v>2499</v>
      </c>
      <c r="H1547" t="s">
        <v>197</v>
      </c>
      <c r="I1547" t="s">
        <v>143</v>
      </c>
      <c r="J1547" s="32">
        <f t="shared" si="40"/>
        <v>11</v>
      </c>
      <c r="K1547" s="32">
        <f>IF(PUMPING[[#This Row],[MONTH]]&gt;3,YEAR(PUMPING[[#This Row],[DATE]]),YEAR(PUMPING[[#This Row],[DATE]])-1)</f>
        <v>2015</v>
      </c>
      <c r="L1547" s="32" t="str">
        <f>IF(PUMPING[[#This Row],[MONTH]]&lt;4,"Q4",IF(PUMPING[[#This Row],[MONTH]]&lt;7,"Q1",IF(PUMPING[[#This Row],[MONTH]]&lt;10,"Q2",IF(PUMPING[[#This Row],[MONTH]]&lt;13,"Q3","Q4"))))</f>
        <v>Q3</v>
      </c>
      <c r="M1547" s="32" t="str">
        <f>IF(PUMPING[[#This Row],[PRODUCT]]="I/F","I/F",IF(LEFT(PUMPING[[#This Row],[BATCH]],2)="MR","MR",IF(LEFT(PUMPING[[#This Row],[BATCH]],2)="PR","PR",IF(LEFT(PUMPING[[#This Row],[BATCH]],2)="DT","DT","Others"))))</f>
        <v>PR</v>
      </c>
    </row>
    <row r="1548" spans="1:13" x14ac:dyDescent="0.25">
      <c r="A1548">
        <v>1</v>
      </c>
      <c r="B1548" s="1">
        <v>42334</v>
      </c>
      <c r="C1548" t="s">
        <v>8</v>
      </c>
      <c r="D1548" t="s">
        <v>901</v>
      </c>
      <c r="E1548" t="s">
        <v>58</v>
      </c>
      <c r="F1548">
        <v>589</v>
      </c>
      <c r="H1548" t="s">
        <v>148</v>
      </c>
      <c r="I1548" t="s">
        <v>149</v>
      </c>
      <c r="J1548" s="32">
        <f t="shared" si="40"/>
        <v>11</v>
      </c>
      <c r="K1548" s="32">
        <f>IF(PUMPING[[#This Row],[MONTH]]&gt;3,YEAR(PUMPING[[#This Row],[DATE]]),YEAR(PUMPING[[#This Row],[DATE]])-1)</f>
        <v>2015</v>
      </c>
      <c r="L1548" s="32" t="str">
        <f>IF(PUMPING[[#This Row],[MONTH]]&lt;4,"Q4",IF(PUMPING[[#This Row],[MONTH]]&lt;7,"Q1",IF(PUMPING[[#This Row],[MONTH]]&lt;10,"Q2",IF(PUMPING[[#This Row],[MONTH]]&lt;13,"Q3","Q4"))))</f>
        <v>Q3</v>
      </c>
      <c r="M1548" s="32" t="str">
        <f>IF(PUMPING[[#This Row],[PRODUCT]]="I/F","I/F",IF(LEFT(PUMPING[[#This Row],[BATCH]],2)="MR","MR",IF(LEFT(PUMPING[[#This Row],[BATCH]],2)="PR","PR",IF(LEFT(PUMPING[[#This Row],[BATCH]],2)="DT","DT","Others"))))</f>
        <v>MR</v>
      </c>
    </row>
    <row r="1549" spans="1:13" x14ac:dyDescent="0.25">
      <c r="A1549">
        <v>1</v>
      </c>
      <c r="B1549" s="1">
        <v>42334</v>
      </c>
      <c r="C1549" t="s">
        <v>162</v>
      </c>
      <c r="D1549" t="s">
        <v>901</v>
      </c>
      <c r="E1549" t="s">
        <v>239</v>
      </c>
      <c r="F1549">
        <v>1103</v>
      </c>
      <c r="H1549" t="s">
        <v>148</v>
      </c>
      <c r="I1549" t="s">
        <v>149</v>
      </c>
      <c r="J1549" s="32">
        <f t="shared" si="40"/>
        <v>11</v>
      </c>
      <c r="K1549" s="32">
        <f>IF(PUMPING[[#This Row],[MONTH]]&gt;3,YEAR(PUMPING[[#This Row],[DATE]]),YEAR(PUMPING[[#This Row],[DATE]])-1)</f>
        <v>2015</v>
      </c>
      <c r="L1549" s="32" t="str">
        <f>IF(PUMPING[[#This Row],[MONTH]]&lt;4,"Q4",IF(PUMPING[[#This Row],[MONTH]]&lt;7,"Q1",IF(PUMPING[[#This Row],[MONTH]]&lt;10,"Q2",IF(PUMPING[[#This Row],[MONTH]]&lt;13,"Q3","Q4"))))</f>
        <v>Q3</v>
      </c>
      <c r="M1549" s="32" t="str">
        <f>IF(PUMPING[[#This Row],[PRODUCT]]="I/F","I/F",IF(LEFT(PUMPING[[#This Row],[BATCH]],2)="MR","MR",IF(LEFT(PUMPING[[#This Row],[BATCH]],2)="PR","PR",IF(LEFT(PUMPING[[#This Row],[BATCH]],2)="DT","DT","Others"))))</f>
        <v>MR</v>
      </c>
    </row>
    <row r="1550" spans="1:13" x14ac:dyDescent="0.25">
      <c r="A1550">
        <v>2</v>
      </c>
      <c r="B1550" s="1">
        <v>42334</v>
      </c>
      <c r="C1550" t="s">
        <v>162</v>
      </c>
      <c r="D1550" t="s">
        <v>901</v>
      </c>
      <c r="E1550" t="s">
        <v>239</v>
      </c>
      <c r="F1550">
        <v>1189</v>
      </c>
      <c r="H1550" t="s">
        <v>148</v>
      </c>
      <c r="I1550" t="s">
        <v>149</v>
      </c>
      <c r="J1550" s="32">
        <f t="shared" si="40"/>
        <v>11</v>
      </c>
      <c r="K1550" s="32">
        <f>IF(PUMPING[[#This Row],[MONTH]]&gt;3,YEAR(PUMPING[[#This Row],[DATE]]),YEAR(PUMPING[[#This Row],[DATE]])-1)</f>
        <v>2015</v>
      </c>
      <c r="L1550" s="32" t="str">
        <f>IF(PUMPING[[#This Row],[MONTH]]&lt;4,"Q4",IF(PUMPING[[#This Row],[MONTH]]&lt;7,"Q1",IF(PUMPING[[#This Row],[MONTH]]&lt;10,"Q2",IF(PUMPING[[#This Row],[MONTH]]&lt;13,"Q3","Q4"))))</f>
        <v>Q3</v>
      </c>
      <c r="M1550" s="32" t="str">
        <f>IF(PUMPING[[#This Row],[PRODUCT]]="I/F","I/F",IF(LEFT(PUMPING[[#This Row],[BATCH]],2)="MR","MR",IF(LEFT(PUMPING[[#This Row],[BATCH]],2)="PR","PR",IF(LEFT(PUMPING[[#This Row],[BATCH]],2)="DT","DT","Others"))))</f>
        <v>MR</v>
      </c>
    </row>
    <row r="1551" spans="1:13" x14ac:dyDescent="0.25">
      <c r="A1551">
        <v>1</v>
      </c>
      <c r="B1551" s="1">
        <v>42335</v>
      </c>
      <c r="C1551" t="s">
        <v>6</v>
      </c>
      <c r="D1551" t="s">
        <v>908</v>
      </c>
      <c r="E1551">
        <v>204</v>
      </c>
      <c r="F1551">
        <v>846</v>
      </c>
      <c r="H1551" t="s">
        <v>151</v>
      </c>
      <c r="I1551" t="s">
        <v>1532</v>
      </c>
      <c r="J1551" s="32">
        <f t="shared" si="40"/>
        <v>11</v>
      </c>
      <c r="K1551" s="32">
        <f>IF(PUMPING[[#This Row],[MONTH]]&gt;3,YEAR(PUMPING[[#This Row],[DATE]]),YEAR(PUMPING[[#This Row],[DATE]])-1)</f>
        <v>2015</v>
      </c>
      <c r="L1551" s="32" t="str">
        <f>IF(PUMPING[[#This Row],[MONTH]]&lt;4,"Q4",IF(PUMPING[[#This Row],[MONTH]]&lt;7,"Q1",IF(PUMPING[[#This Row],[MONTH]]&lt;10,"Q2",IF(PUMPING[[#This Row],[MONTH]]&lt;13,"Q3","Q4"))))</f>
        <v>Q3</v>
      </c>
      <c r="M1551" s="32" t="str">
        <f>IF(PUMPING[[#This Row],[PRODUCT]]="I/F","I/F",IF(LEFT(PUMPING[[#This Row],[BATCH]],2)="MR","MR",IF(LEFT(PUMPING[[#This Row],[BATCH]],2)="PR","PR",IF(LEFT(PUMPING[[#This Row],[BATCH]],2)="DT","DT","Others"))))</f>
        <v>MR</v>
      </c>
    </row>
    <row r="1552" spans="1:13" x14ac:dyDescent="0.25">
      <c r="A1552">
        <v>2</v>
      </c>
      <c r="B1552" s="1">
        <v>42335</v>
      </c>
      <c r="C1552" t="s">
        <v>6</v>
      </c>
      <c r="D1552" t="s">
        <v>913</v>
      </c>
      <c r="E1552">
        <v>351</v>
      </c>
      <c r="F1552">
        <v>306</v>
      </c>
      <c r="H1552" t="s">
        <v>155</v>
      </c>
      <c r="I1552" t="s">
        <v>146</v>
      </c>
      <c r="J1552" s="32">
        <f t="shared" si="40"/>
        <v>11</v>
      </c>
      <c r="K1552" s="32">
        <f>IF(PUMPING[[#This Row],[MONTH]]&gt;3,YEAR(PUMPING[[#This Row],[DATE]]),YEAR(PUMPING[[#This Row],[DATE]])-1)</f>
        <v>2015</v>
      </c>
      <c r="L1552" s="32" t="str">
        <f>IF(PUMPING[[#This Row],[MONTH]]&lt;4,"Q4",IF(PUMPING[[#This Row],[MONTH]]&lt;7,"Q1",IF(PUMPING[[#This Row],[MONTH]]&lt;10,"Q2",IF(PUMPING[[#This Row],[MONTH]]&lt;13,"Q3","Q4"))))</f>
        <v>Q3</v>
      </c>
      <c r="M1552" s="32" t="str">
        <f>IF(PUMPING[[#This Row],[PRODUCT]]="I/F","I/F",IF(LEFT(PUMPING[[#This Row],[BATCH]],2)="MR","MR",IF(LEFT(PUMPING[[#This Row],[BATCH]],2)="PR","PR",IF(LEFT(PUMPING[[#This Row],[BATCH]],2)="DT","DT","Others"))))</f>
        <v>MR</v>
      </c>
    </row>
    <row r="1553" spans="1:13" x14ac:dyDescent="0.25">
      <c r="A1553">
        <v>3</v>
      </c>
      <c r="B1553" s="1">
        <v>42335</v>
      </c>
      <c r="C1553" t="s">
        <v>6</v>
      </c>
      <c r="D1553" t="s">
        <v>914</v>
      </c>
      <c r="E1553">
        <v>508</v>
      </c>
      <c r="F1553">
        <v>9142</v>
      </c>
      <c r="H1553" t="s">
        <v>153</v>
      </c>
      <c r="I1553" t="s">
        <v>1530</v>
      </c>
      <c r="J1553" s="32">
        <f t="shared" si="40"/>
        <v>11</v>
      </c>
      <c r="K1553" s="32">
        <f>IF(PUMPING[[#This Row],[MONTH]]&gt;3,YEAR(PUMPING[[#This Row],[DATE]]),YEAR(PUMPING[[#This Row],[DATE]])-1)</f>
        <v>2015</v>
      </c>
      <c r="L1553" s="32" t="str">
        <f>IF(PUMPING[[#This Row],[MONTH]]&lt;4,"Q4",IF(PUMPING[[#This Row],[MONTH]]&lt;7,"Q1",IF(PUMPING[[#This Row],[MONTH]]&lt;10,"Q2",IF(PUMPING[[#This Row],[MONTH]]&lt;13,"Q3","Q4"))))</f>
        <v>Q3</v>
      </c>
      <c r="M1553" s="32" t="str">
        <f>IF(PUMPING[[#This Row],[PRODUCT]]="I/F","I/F",IF(LEFT(PUMPING[[#This Row],[BATCH]],2)="MR","MR",IF(LEFT(PUMPING[[#This Row],[BATCH]],2)="PR","PR",IF(LEFT(PUMPING[[#This Row],[BATCH]],2)="DT","DT","Others"))))</f>
        <v>MR</v>
      </c>
    </row>
    <row r="1554" spans="1:13" x14ac:dyDescent="0.25">
      <c r="A1554">
        <v>1</v>
      </c>
      <c r="B1554" s="1">
        <v>42335</v>
      </c>
      <c r="C1554" t="s">
        <v>20</v>
      </c>
      <c r="D1554" t="s">
        <v>915</v>
      </c>
      <c r="E1554">
        <v>34</v>
      </c>
      <c r="F1554">
        <v>52</v>
      </c>
      <c r="H1554" t="s">
        <v>197</v>
      </c>
      <c r="I1554" t="s">
        <v>143</v>
      </c>
      <c r="J1554" s="32">
        <f t="shared" si="40"/>
        <v>11</v>
      </c>
      <c r="K1554" s="32">
        <f>IF(PUMPING[[#This Row],[MONTH]]&gt;3,YEAR(PUMPING[[#This Row],[DATE]]),YEAR(PUMPING[[#This Row],[DATE]])-1)</f>
        <v>2015</v>
      </c>
      <c r="L1554" s="32" t="str">
        <f>IF(PUMPING[[#This Row],[MONTH]]&lt;4,"Q4",IF(PUMPING[[#This Row],[MONTH]]&lt;7,"Q1",IF(PUMPING[[#This Row],[MONTH]]&lt;10,"Q2",IF(PUMPING[[#This Row],[MONTH]]&lt;13,"Q3","Q4"))))</f>
        <v>Q3</v>
      </c>
      <c r="M1554" s="32" t="str">
        <f>IF(PUMPING[[#This Row],[PRODUCT]]="I/F","I/F",IF(LEFT(PUMPING[[#This Row],[BATCH]],2)="MR","MR",IF(LEFT(PUMPING[[#This Row],[BATCH]],2)="PR","PR",IF(LEFT(PUMPING[[#This Row],[BATCH]],2)="DT","DT","Others"))))</f>
        <v>PR</v>
      </c>
    </row>
    <row r="1555" spans="1:13" x14ac:dyDescent="0.25">
      <c r="A1555">
        <v>2</v>
      </c>
      <c r="B1555" s="1">
        <v>42335</v>
      </c>
      <c r="C1555" t="s">
        <v>20</v>
      </c>
      <c r="D1555" t="s">
        <v>916</v>
      </c>
      <c r="E1555">
        <v>34</v>
      </c>
      <c r="F1555">
        <v>500</v>
      </c>
      <c r="H1555" t="s">
        <v>145</v>
      </c>
      <c r="I1555" t="s">
        <v>146</v>
      </c>
      <c r="J1555" s="32">
        <f t="shared" si="40"/>
        <v>11</v>
      </c>
      <c r="K1555" s="32">
        <f>IF(PUMPING[[#This Row],[MONTH]]&gt;3,YEAR(PUMPING[[#This Row],[DATE]]),YEAR(PUMPING[[#This Row],[DATE]])-1)</f>
        <v>2015</v>
      </c>
      <c r="L1555" s="32" t="str">
        <f>IF(PUMPING[[#This Row],[MONTH]]&lt;4,"Q4",IF(PUMPING[[#This Row],[MONTH]]&lt;7,"Q1",IF(PUMPING[[#This Row],[MONTH]]&lt;10,"Q2",IF(PUMPING[[#This Row],[MONTH]]&lt;13,"Q3","Q4"))))</f>
        <v>Q3</v>
      </c>
      <c r="M1555" s="32" t="str">
        <f>IF(PUMPING[[#This Row],[PRODUCT]]="I/F","I/F",IF(LEFT(PUMPING[[#This Row],[BATCH]],2)="MR","MR",IF(LEFT(PUMPING[[#This Row],[BATCH]],2)="PR","PR",IF(LEFT(PUMPING[[#This Row],[BATCH]],2)="DT","DT","Others"))))</f>
        <v>PR</v>
      </c>
    </row>
    <row r="1556" spans="1:13" x14ac:dyDescent="0.25">
      <c r="A1556">
        <v>3</v>
      </c>
      <c r="B1556" s="1">
        <v>42335</v>
      </c>
      <c r="C1556" t="s">
        <v>20</v>
      </c>
      <c r="D1556" t="s">
        <v>917</v>
      </c>
      <c r="E1556">
        <v>54</v>
      </c>
      <c r="F1556">
        <v>209</v>
      </c>
      <c r="H1556" t="s">
        <v>155</v>
      </c>
      <c r="I1556" t="s">
        <v>146</v>
      </c>
      <c r="J1556" s="32">
        <f t="shared" si="40"/>
        <v>11</v>
      </c>
      <c r="K1556" s="32">
        <f>IF(PUMPING[[#This Row],[MONTH]]&gt;3,YEAR(PUMPING[[#This Row],[DATE]]),YEAR(PUMPING[[#This Row],[DATE]])-1)</f>
        <v>2015</v>
      </c>
      <c r="L1556" s="32" t="str">
        <f>IF(PUMPING[[#This Row],[MONTH]]&lt;4,"Q4",IF(PUMPING[[#This Row],[MONTH]]&lt;7,"Q1",IF(PUMPING[[#This Row],[MONTH]]&lt;10,"Q2",IF(PUMPING[[#This Row],[MONTH]]&lt;13,"Q3","Q4"))))</f>
        <v>Q3</v>
      </c>
      <c r="M1556" s="32" t="str">
        <f>IF(PUMPING[[#This Row],[PRODUCT]]="I/F","I/F",IF(LEFT(PUMPING[[#This Row],[BATCH]],2)="MR","MR",IF(LEFT(PUMPING[[#This Row],[BATCH]],2)="PR","PR",IF(LEFT(PUMPING[[#This Row],[BATCH]],2)="DT","DT","Others"))))</f>
        <v>PR</v>
      </c>
    </row>
    <row r="1557" spans="1:13" x14ac:dyDescent="0.25">
      <c r="A1557">
        <v>4</v>
      </c>
      <c r="B1557" s="1">
        <v>42335</v>
      </c>
      <c r="C1557" t="s">
        <v>20</v>
      </c>
      <c r="D1557" t="s">
        <v>918</v>
      </c>
      <c r="E1557" t="s">
        <v>176</v>
      </c>
      <c r="F1557">
        <v>5066</v>
      </c>
      <c r="H1557" t="s">
        <v>153</v>
      </c>
      <c r="I1557" t="s">
        <v>1530</v>
      </c>
      <c r="J1557" s="32">
        <f t="shared" si="40"/>
        <v>11</v>
      </c>
      <c r="K1557" s="32">
        <f>IF(PUMPING[[#This Row],[MONTH]]&gt;3,YEAR(PUMPING[[#This Row],[DATE]]),YEAR(PUMPING[[#This Row],[DATE]])-1)</f>
        <v>2015</v>
      </c>
      <c r="L1557" s="32" t="str">
        <f>IF(PUMPING[[#This Row],[MONTH]]&lt;4,"Q4",IF(PUMPING[[#This Row],[MONTH]]&lt;7,"Q1",IF(PUMPING[[#This Row],[MONTH]]&lt;10,"Q2",IF(PUMPING[[#This Row],[MONTH]]&lt;13,"Q3","Q4"))))</f>
        <v>Q3</v>
      </c>
      <c r="M1557" s="32" t="str">
        <f>IF(PUMPING[[#This Row],[PRODUCT]]="I/F","I/F",IF(LEFT(PUMPING[[#This Row],[BATCH]],2)="MR","MR",IF(LEFT(PUMPING[[#This Row],[BATCH]],2)="PR","PR",IF(LEFT(PUMPING[[#This Row],[BATCH]],2)="DT","DT","Others"))))</f>
        <v>PR</v>
      </c>
    </row>
    <row r="1558" spans="1:13" x14ac:dyDescent="0.25">
      <c r="A1558">
        <v>1</v>
      </c>
      <c r="B1558" s="1">
        <v>42335</v>
      </c>
      <c r="C1558" t="s">
        <v>162</v>
      </c>
      <c r="D1558" t="s">
        <v>901</v>
      </c>
      <c r="E1558" t="s">
        <v>239</v>
      </c>
      <c r="F1558">
        <v>116</v>
      </c>
      <c r="H1558" t="s">
        <v>148</v>
      </c>
      <c r="I1558" t="s">
        <v>149</v>
      </c>
      <c r="J1558" s="32">
        <f t="shared" si="40"/>
        <v>11</v>
      </c>
      <c r="K1558" s="32">
        <f>IF(PUMPING[[#This Row],[MONTH]]&gt;3,YEAR(PUMPING[[#This Row],[DATE]]),YEAR(PUMPING[[#This Row],[DATE]])-1)</f>
        <v>2015</v>
      </c>
      <c r="L1558" s="32" t="str">
        <f>IF(PUMPING[[#This Row],[MONTH]]&lt;4,"Q4",IF(PUMPING[[#This Row],[MONTH]]&lt;7,"Q1",IF(PUMPING[[#This Row],[MONTH]]&lt;10,"Q2",IF(PUMPING[[#This Row],[MONTH]]&lt;13,"Q3","Q4"))))</f>
        <v>Q3</v>
      </c>
      <c r="M1558" s="32" t="str">
        <f>IF(PUMPING[[#This Row],[PRODUCT]]="I/F","I/F",IF(LEFT(PUMPING[[#This Row],[BATCH]],2)="MR","MR",IF(LEFT(PUMPING[[#This Row],[BATCH]],2)="PR","PR",IF(LEFT(PUMPING[[#This Row],[BATCH]],2)="DT","DT","Others"))))</f>
        <v>MR</v>
      </c>
    </row>
    <row r="1559" spans="1:13" x14ac:dyDescent="0.25">
      <c r="A1559">
        <v>1</v>
      </c>
      <c r="B1559" s="1">
        <v>42336</v>
      </c>
      <c r="C1559" t="s">
        <v>6</v>
      </c>
      <c r="D1559" t="s">
        <v>914</v>
      </c>
      <c r="E1559">
        <v>508</v>
      </c>
      <c r="F1559">
        <v>5734</v>
      </c>
      <c r="H1559" t="s">
        <v>153</v>
      </c>
      <c r="I1559" t="s">
        <v>1530</v>
      </c>
      <c r="J1559" s="32">
        <f t="shared" si="40"/>
        <v>11</v>
      </c>
      <c r="K1559" s="32">
        <f>IF(PUMPING[[#This Row],[MONTH]]&gt;3,YEAR(PUMPING[[#This Row],[DATE]]),YEAR(PUMPING[[#This Row],[DATE]])-1)</f>
        <v>2015</v>
      </c>
      <c r="L1559" s="32" t="str">
        <f>IF(PUMPING[[#This Row],[MONTH]]&lt;4,"Q4",IF(PUMPING[[#This Row],[MONTH]]&lt;7,"Q1",IF(PUMPING[[#This Row],[MONTH]]&lt;10,"Q2",IF(PUMPING[[#This Row],[MONTH]]&lt;13,"Q3","Q4"))))</f>
        <v>Q3</v>
      </c>
      <c r="M1559" s="32" t="str">
        <f>IF(PUMPING[[#This Row],[PRODUCT]]="I/F","I/F",IF(LEFT(PUMPING[[#This Row],[BATCH]],2)="MR","MR",IF(LEFT(PUMPING[[#This Row],[BATCH]],2)="PR","PR",IF(LEFT(PUMPING[[#This Row],[BATCH]],2)="DT","DT","Others"))))</f>
        <v>MR</v>
      </c>
    </row>
    <row r="1560" spans="1:13" x14ac:dyDescent="0.25">
      <c r="A1560">
        <v>2</v>
      </c>
      <c r="B1560" s="1">
        <v>42336</v>
      </c>
      <c r="C1560" t="s">
        <v>6</v>
      </c>
      <c r="D1560" t="s">
        <v>919</v>
      </c>
      <c r="E1560">
        <v>507</v>
      </c>
      <c r="F1560">
        <v>4391</v>
      </c>
      <c r="H1560" t="s">
        <v>153</v>
      </c>
      <c r="I1560" t="s">
        <v>1530</v>
      </c>
      <c r="J1560" s="32">
        <f t="shared" si="40"/>
        <v>11</v>
      </c>
      <c r="K1560" s="32">
        <f>IF(PUMPING[[#This Row],[MONTH]]&gt;3,YEAR(PUMPING[[#This Row],[DATE]]),YEAR(PUMPING[[#This Row],[DATE]])-1)</f>
        <v>2015</v>
      </c>
      <c r="L1560" s="32" t="str">
        <f>IF(PUMPING[[#This Row],[MONTH]]&lt;4,"Q4",IF(PUMPING[[#This Row],[MONTH]]&lt;7,"Q1",IF(PUMPING[[#This Row],[MONTH]]&lt;10,"Q2",IF(PUMPING[[#This Row],[MONTH]]&lt;13,"Q3","Q4"))))</f>
        <v>Q3</v>
      </c>
      <c r="M1560" s="32" t="str">
        <f>IF(PUMPING[[#This Row],[PRODUCT]]="I/F","I/F",IF(LEFT(PUMPING[[#This Row],[BATCH]],2)="MR","MR",IF(LEFT(PUMPING[[#This Row],[BATCH]],2)="PR","PR",IF(LEFT(PUMPING[[#This Row],[BATCH]],2)="DT","DT","Others"))))</f>
        <v>MR</v>
      </c>
    </row>
    <row r="1561" spans="1:13" x14ac:dyDescent="0.25">
      <c r="A1561">
        <v>3</v>
      </c>
      <c r="B1561" s="1">
        <v>42336</v>
      </c>
      <c r="C1561" t="s">
        <v>6</v>
      </c>
      <c r="D1561" t="s">
        <v>920</v>
      </c>
      <c r="E1561">
        <v>505</v>
      </c>
      <c r="F1561">
        <v>933</v>
      </c>
      <c r="H1561" t="s">
        <v>153</v>
      </c>
      <c r="I1561" t="s">
        <v>1530</v>
      </c>
      <c r="J1561" s="32">
        <f t="shared" si="40"/>
        <v>11</v>
      </c>
      <c r="K1561" s="32">
        <f>IF(PUMPING[[#This Row],[MONTH]]&gt;3,YEAR(PUMPING[[#This Row],[DATE]]),YEAR(PUMPING[[#This Row],[DATE]])-1)</f>
        <v>2015</v>
      </c>
      <c r="L1561" s="32" t="str">
        <f>IF(PUMPING[[#This Row],[MONTH]]&lt;4,"Q4",IF(PUMPING[[#This Row],[MONTH]]&lt;7,"Q1",IF(PUMPING[[#This Row],[MONTH]]&lt;10,"Q2",IF(PUMPING[[#This Row],[MONTH]]&lt;13,"Q3","Q4"))))</f>
        <v>Q3</v>
      </c>
      <c r="M1561" s="32" t="str">
        <f>IF(PUMPING[[#This Row],[PRODUCT]]="I/F","I/F",IF(LEFT(PUMPING[[#This Row],[BATCH]],2)="MR","MR",IF(LEFT(PUMPING[[#This Row],[BATCH]],2)="PR","PR",IF(LEFT(PUMPING[[#This Row],[BATCH]],2)="DT","DT","Others"))))</f>
        <v>MR</v>
      </c>
    </row>
    <row r="1562" spans="1:13" x14ac:dyDescent="0.25">
      <c r="A1562">
        <v>1</v>
      </c>
      <c r="B1562" s="1">
        <v>42336</v>
      </c>
      <c r="C1562" t="s">
        <v>20</v>
      </c>
      <c r="D1562" t="s">
        <v>918</v>
      </c>
      <c r="E1562" t="s">
        <v>176</v>
      </c>
      <c r="F1562">
        <v>7598</v>
      </c>
      <c r="H1562" t="s">
        <v>153</v>
      </c>
      <c r="I1562" t="s">
        <v>1530</v>
      </c>
      <c r="J1562" s="32">
        <f t="shared" si="40"/>
        <v>11</v>
      </c>
      <c r="K1562" s="32">
        <f>IF(PUMPING[[#This Row],[MONTH]]&gt;3,YEAR(PUMPING[[#This Row],[DATE]]),YEAR(PUMPING[[#This Row],[DATE]])-1)</f>
        <v>2015</v>
      </c>
      <c r="L1562" s="32" t="str">
        <f>IF(PUMPING[[#This Row],[MONTH]]&lt;4,"Q4",IF(PUMPING[[#This Row],[MONTH]]&lt;7,"Q1",IF(PUMPING[[#This Row],[MONTH]]&lt;10,"Q2",IF(PUMPING[[#This Row],[MONTH]]&lt;13,"Q3","Q4"))))</f>
        <v>Q3</v>
      </c>
      <c r="M1562" s="32" t="str">
        <f>IF(PUMPING[[#This Row],[PRODUCT]]="I/F","I/F",IF(LEFT(PUMPING[[#This Row],[BATCH]],2)="MR","MR",IF(LEFT(PUMPING[[#This Row],[BATCH]],2)="PR","PR",IF(LEFT(PUMPING[[#This Row],[BATCH]],2)="DT","DT","Others"))))</f>
        <v>PR</v>
      </c>
    </row>
    <row r="1563" spans="1:13" x14ac:dyDescent="0.25">
      <c r="A1563">
        <v>1</v>
      </c>
      <c r="B1563" s="1">
        <v>42336</v>
      </c>
      <c r="C1563" t="s">
        <v>274</v>
      </c>
      <c r="D1563" t="s">
        <v>913</v>
      </c>
      <c r="E1563" t="s">
        <v>58</v>
      </c>
      <c r="F1563">
        <v>177</v>
      </c>
      <c r="H1563" t="s">
        <v>155</v>
      </c>
      <c r="I1563" t="s">
        <v>146</v>
      </c>
      <c r="J1563" s="32">
        <f t="shared" si="40"/>
        <v>11</v>
      </c>
      <c r="K1563" s="32">
        <f>IF(PUMPING[[#This Row],[MONTH]]&gt;3,YEAR(PUMPING[[#This Row],[DATE]]),YEAR(PUMPING[[#This Row],[DATE]])-1)</f>
        <v>2015</v>
      </c>
      <c r="L1563" s="32" t="str">
        <f>IF(PUMPING[[#This Row],[MONTH]]&lt;4,"Q4",IF(PUMPING[[#This Row],[MONTH]]&lt;7,"Q1",IF(PUMPING[[#This Row],[MONTH]]&lt;10,"Q2",IF(PUMPING[[#This Row],[MONTH]]&lt;13,"Q3","Q4"))))</f>
        <v>Q3</v>
      </c>
      <c r="M1563" s="32" t="str">
        <f>IF(PUMPING[[#This Row],[PRODUCT]]="I/F","I/F",IF(LEFT(PUMPING[[#This Row],[BATCH]],2)="MR","MR",IF(LEFT(PUMPING[[#This Row],[BATCH]],2)="PR","PR",IF(LEFT(PUMPING[[#This Row],[BATCH]],2)="DT","DT","Others"))))</f>
        <v>MR</v>
      </c>
    </row>
    <row r="1564" spans="1:13" x14ac:dyDescent="0.25">
      <c r="A1564">
        <v>2</v>
      </c>
      <c r="B1564" s="1">
        <v>42336</v>
      </c>
      <c r="C1564" t="s">
        <v>274</v>
      </c>
      <c r="D1564" t="s">
        <v>914</v>
      </c>
      <c r="E1564" t="s">
        <v>58</v>
      </c>
      <c r="F1564">
        <v>2371</v>
      </c>
      <c r="H1564" t="s">
        <v>153</v>
      </c>
      <c r="I1564" t="s">
        <v>1530</v>
      </c>
      <c r="J1564" s="32">
        <f t="shared" si="40"/>
        <v>11</v>
      </c>
      <c r="K1564" s="32">
        <f>IF(PUMPING[[#This Row],[MONTH]]&gt;3,YEAR(PUMPING[[#This Row],[DATE]]),YEAR(PUMPING[[#This Row],[DATE]])-1)</f>
        <v>2015</v>
      </c>
      <c r="L1564" s="32" t="str">
        <f>IF(PUMPING[[#This Row],[MONTH]]&lt;4,"Q4",IF(PUMPING[[#This Row],[MONTH]]&lt;7,"Q1",IF(PUMPING[[#This Row],[MONTH]]&lt;10,"Q2",IF(PUMPING[[#This Row],[MONTH]]&lt;13,"Q3","Q4"))))</f>
        <v>Q3</v>
      </c>
      <c r="M1564" s="32" t="str">
        <f>IF(PUMPING[[#This Row],[PRODUCT]]="I/F","I/F",IF(LEFT(PUMPING[[#This Row],[BATCH]],2)="MR","MR",IF(LEFT(PUMPING[[#This Row],[BATCH]],2)="PR","PR",IF(LEFT(PUMPING[[#This Row],[BATCH]],2)="DT","DT","Others"))))</f>
        <v>MR</v>
      </c>
    </row>
    <row r="1565" spans="1:13" x14ac:dyDescent="0.25">
      <c r="A1565">
        <v>1</v>
      </c>
      <c r="B1565" s="1">
        <v>42336</v>
      </c>
      <c r="C1565" t="s">
        <v>8</v>
      </c>
      <c r="D1565" t="s">
        <v>913</v>
      </c>
      <c r="E1565" t="s">
        <v>58</v>
      </c>
      <c r="F1565">
        <v>44</v>
      </c>
      <c r="H1565" t="s">
        <v>155</v>
      </c>
      <c r="I1565" t="s">
        <v>146</v>
      </c>
      <c r="J1565" s="32">
        <f t="shared" si="40"/>
        <v>11</v>
      </c>
      <c r="K1565" s="32">
        <f>IF(PUMPING[[#This Row],[MONTH]]&gt;3,YEAR(PUMPING[[#This Row],[DATE]]),YEAR(PUMPING[[#This Row],[DATE]])-1)</f>
        <v>2015</v>
      </c>
      <c r="L1565" s="32" t="str">
        <f>IF(PUMPING[[#This Row],[MONTH]]&lt;4,"Q4",IF(PUMPING[[#This Row],[MONTH]]&lt;7,"Q1",IF(PUMPING[[#This Row],[MONTH]]&lt;10,"Q2",IF(PUMPING[[#This Row],[MONTH]]&lt;13,"Q3","Q4"))))</f>
        <v>Q3</v>
      </c>
      <c r="M1565" s="32" t="str">
        <f>IF(PUMPING[[#This Row],[PRODUCT]]="I/F","I/F",IF(LEFT(PUMPING[[#This Row],[BATCH]],2)="MR","MR",IF(LEFT(PUMPING[[#This Row],[BATCH]],2)="PR","PR",IF(LEFT(PUMPING[[#This Row],[BATCH]],2)="DT","DT","Others"))))</f>
        <v>MR</v>
      </c>
    </row>
    <row r="1566" spans="1:13" x14ac:dyDescent="0.25">
      <c r="A1566">
        <v>1</v>
      </c>
      <c r="B1566" s="1">
        <v>42337</v>
      </c>
      <c r="C1566" t="s">
        <v>6</v>
      </c>
      <c r="D1566" t="s">
        <v>920</v>
      </c>
      <c r="E1566">
        <v>505</v>
      </c>
      <c r="F1566">
        <v>7883</v>
      </c>
      <c r="H1566" t="s">
        <v>153</v>
      </c>
      <c r="I1566" t="s">
        <v>1530</v>
      </c>
      <c r="J1566" s="32">
        <f t="shared" si="40"/>
        <v>11</v>
      </c>
      <c r="K1566" s="32">
        <f>IF(PUMPING[[#This Row],[MONTH]]&gt;3,YEAR(PUMPING[[#This Row],[DATE]]),YEAR(PUMPING[[#This Row],[DATE]])-1)</f>
        <v>2015</v>
      </c>
      <c r="L1566" s="32" t="str">
        <f>IF(PUMPING[[#This Row],[MONTH]]&lt;4,"Q4",IF(PUMPING[[#This Row],[MONTH]]&lt;7,"Q1",IF(PUMPING[[#This Row],[MONTH]]&lt;10,"Q2",IF(PUMPING[[#This Row],[MONTH]]&lt;13,"Q3","Q4"))))</f>
        <v>Q3</v>
      </c>
      <c r="M1566" s="32" t="str">
        <f>IF(PUMPING[[#This Row],[PRODUCT]]="I/F","I/F",IF(LEFT(PUMPING[[#This Row],[BATCH]],2)="MR","MR",IF(LEFT(PUMPING[[#This Row],[BATCH]],2)="PR","PR",IF(LEFT(PUMPING[[#This Row],[BATCH]],2)="DT","DT","Others"))))</f>
        <v>MR</v>
      </c>
    </row>
    <row r="1567" spans="1:13" x14ac:dyDescent="0.25">
      <c r="A1567">
        <v>2</v>
      </c>
      <c r="B1567" s="1">
        <v>42337</v>
      </c>
      <c r="C1567" t="s">
        <v>6</v>
      </c>
      <c r="D1567" t="s">
        <v>921</v>
      </c>
      <c r="E1567">
        <v>507</v>
      </c>
      <c r="F1567">
        <v>2646</v>
      </c>
      <c r="H1567" t="s">
        <v>153</v>
      </c>
      <c r="I1567" t="s">
        <v>1530</v>
      </c>
      <c r="J1567" s="32">
        <f t="shared" si="40"/>
        <v>11</v>
      </c>
      <c r="K1567" s="32">
        <f>IF(PUMPING[[#This Row],[MONTH]]&gt;3,YEAR(PUMPING[[#This Row],[DATE]]),YEAR(PUMPING[[#This Row],[DATE]])-1)</f>
        <v>2015</v>
      </c>
      <c r="L1567" s="32" t="str">
        <f>IF(PUMPING[[#This Row],[MONTH]]&lt;4,"Q4",IF(PUMPING[[#This Row],[MONTH]]&lt;7,"Q1",IF(PUMPING[[#This Row],[MONTH]]&lt;10,"Q2",IF(PUMPING[[#This Row],[MONTH]]&lt;13,"Q3","Q4"))))</f>
        <v>Q3</v>
      </c>
      <c r="M1567" s="32" t="str">
        <f>IF(PUMPING[[#This Row],[PRODUCT]]="I/F","I/F",IF(LEFT(PUMPING[[#This Row],[BATCH]],2)="MR","MR",IF(LEFT(PUMPING[[#This Row],[BATCH]],2)="PR","PR",IF(LEFT(PUMPING[[#This Row],[BATCH]],2)="DT","DT","Others"))))</f>
        <v>MR</v>
      </c>
    </row>
    <row r="1568" spans="1:13" x14ac:dyDescent="0.25">
      <c r="A1568">
        <v>1</v>
      </c>
      <c r="B1568" s="1">
        <v>42337</v>
      </c>
      <c r="C1568" t="s">
        <v>274</v>
      </c>
      <c r="D1568" t="s">
        <v>914</v>
      </c>
      <c r="E1568" t="s">
        <v>58</v>
      </c>
      <c r="F1568">
        <v>10406</v>
      </c>
      <c r="H1568" t="s">
        <v>153</v>
      </c>
      <c r="I1568" t="s">
        <v>1530</v>
      </c>
      <c r="J1568" s="32">
        <f t="shared" si="40"/>
        <v>11</v>
      </c>
      <c r="K1568" s="32">
        <f>IF(PUMPING[[#This Row],[MONTH]]&gt;3,YEAR(PUMPING[[#This Row],[DATE]]),YEAR(PUMPING[[#This Row],[DATE]])-1)</f>
        <v>2015</v>
      </c>
      <c r="L1568" s="32" t="str">
        <f>IF(PUMPING[[#This Row],[MONTH]]&lt;4,"Q4",IF(PUMPING[[#This Row],[MONTH]]&lt;7,"Q1",IF(PUMPING[[#This Row],[MONTH]]&lt;10,"Q2",IF(PUMPING[[#This Row],[MONTH]]&lt;13,"Q3","Q4"))))</f>
        <v>Q3</v>
      </c>
      <c r="M1568" s="32" t="str">
        <f>IF(PUMPING[[#This Row],[PRODUCT]]="I/F","I/F",IF(LEFT(PUMPING[[#This Row],[BATCH]],2)="MR","MR",IF(LEFT(PUMPING[[#This Row],[BATCH]],2)="PR","PR",IF(LEFT(PUMPING[[#This Row],[BATCH]],2)="DT","DT","Others"))))</f>
        <v>MR</v>
      </c>
    </row>
    <row r="1569" spans="1:13" x14ac:dyDescent="0.25">
      <c r="A1569">
        <v>1</v>
      </c>
      <c r="B1569" s="1">
        <v>42338</v>
      </c>
      <c r="C1569" t="s">
        <v>6</v>
      </c>
      <c r="D1569" t="s">
        <v>921</v>
      </c>
      <c r="E1569">
        <v>507</v>
      </c>
      <c r="F1569">
        <v>2567</v>
      </c>
      <c r="H1569" t="s">
        <v>153</v>
      </c>
      <c r="I1569" t="s">
        <v>1530</v>
      </c>
      <c r="J1569" s="32">
        <f t="shared" si="40"/>
        <v>11</v>
      </c>
      <c r="K1569" s="32">
        <f>IF(PUMPING[[#This Row],[MONTH]]&gt;3,YEAR(PUMPING[[#This Row],[DATE]]),YEAR(PUMPING[[#This Row],[DATE]])-1)</f>
        <v>2015</v>
      </c>
      <c r="L1569" s="32" t="str">
        <f>IF(PUMPING[[#This Row],[MONTH]]&lt;4,"Q4",IF(PUMPING[[#This Row],[MONTH]]&lt;7,"Q1",IF(PUMPING[[#This Row],[MONTH]]&lt;10,"Q2",IF(PUMPING[[#This Row],[MONTH]]&lt;13,"Q3","Q4"))))</f>
        <v>Q3</v>
      </c>
      <c r="M1569" s="32" t="str">
        <f>IF(PUMPING[[#This Row],[PRODUCT]]="I/F","I/F",IF(LEFT(PUMPING[[#This Row],[BATCH]],2)="MR","MR",IF(LEFT(PUMPING[[#This Row],[BATCH]],2)="PR","PR",IF(LEFT(PUMPING[[#This Row],[BATCH]],2)="DT","DT","Others"))))</f>
        <v>MR</v>
      </c>
    </row>
    <row r="1570" spans="1:13" x14ac:dyDescent="0.25">
      <c r="A1570">
        <v>2</v>
      </c>
      <c r="B1570" s="1">
        <v>42338</v>
      </c>
      <c r="C1570" t="s">
        <v>6</v>
      </c>
      <c r="D1570" t="s">
        <v>922</v>
      </c>
      <c r="E1570">
        <v>351</v>
      </c>
      <c r="F1570">
        <v>153</v>
      </c>
      <c r="H1570" t="s">
        <v>155</v>
      </c>
      <c r="I1570" t="s">
        <v>146</v>
      </c>
      <c r="J1570" s="32">
        <f t="shared" si="40"/>
        <v>11</v>
      </c>
      <c r="K1570" s="32">
        <f>IF(PUMPING[[#This Row],[MONTH]]&gt;3,YEAR(PUMPING[[#This Row],[DATE]]),YEAR(PUMPING[[#This Row],[DATE]])-1)</f>
        <v>2015</v>
      </c>
      <c r="L1570" s="32" t="str">
        <f>IF(PUMPING[[#This Row],[MONTH]]&lt;4,"Q4",IF(PUMPING[[#This Row],[MONTH]]&lt;7,"Q1",IF(PUMPING[[#This Row],[MONTH]]&lt;10,"Q2",IF(PUMPING[[#This Row],[MONTH]]&lt;13,"Q3","Q4"))))</f>
        <v>Q3</v>
      </c>
      <c r="M1570" s="32" t="str">
        <f>IF(PUMPING[[#This Row],[PRODUCT]]="I/F","I/F",IF(LEFT(PUMPING[[#This Row],[BATCH]],2)="MR","MR",IF(LEFT(PUMPING[[#This Row],[BATCH]],2)="PR","PR",IF(LEFT(PUMPING[[#This Row],[BATCH]],2)="DT","DT","Others"))))</f>
        <v>MR</v>
      </c>
    </row>
    <row r="1571" spans="1:13" x14ac:dyDescent="0.25">
      <c r="A1571">
        <v>3</v>
      </c>
      <c r="B1571" s="1">
        <v>42338</v>
      </c>
      <c r="C1571" t="s">
        <v>6</v>
      </c>
      <c r="D1571" t="s">
        <v>923</v>
      </c>
      <c r="E1571">
        <v>403</v>
      </c>
      <c r="F1571">
        <v>2651</v>
      </c>
      <c r="H1571" t="s">
        <v>145</v>
      </c>
      <c r="I1571" t="s">
        <v>146</v>
      </c>
      <c r="J1571" s="32">
        <f t="shared" si="40"/>
        <v>11</v>
      </c>
      <c r="K1571" s="32">
        <f>IF(PUMPING[[#This Row],[MONTH]]&gt;3,YEAR(PUMPING[[#This Row],[DATE]]),YEAR(PUMPING[[#This Row],[DATE]])-1)</f>
        <v>2015</v>
      </c>
      <c r="L1571" s="32" t="str">
        <f>IF(PUMPING[[#This Row],[MONTH]]&lt;4,"Q4",IF(PUMPING[[#This Row],[MONTH]]&lt;7,"Q1",IF(PUMPING[[#This Row],[MONTH]]&lt;10,"Q2",IF(PUMPING[[#This Row],[MONTH]]&lt;13,"Q3","Q4"))))</f>
        <v>Q3</v>
      </c>
      <c r="M1571" s="32" t="str">
        <f>IF(PUMPING[[#This Row],[PRODUCT]]="I/F","I/F",IF(LEFT(PUMPING[[#This Row],[BATCH]],2)="MR","MR",IF(LEFT(PUMPING[[#This Row],[BATCH]],2)="PR","PR",IF(LEFT(PUMPING[[#This Row],[BATCH]],2)="DT","DT","Others"))))</f>
        <v>MR</v>
      </c>
    </row>
    <row r="1572" spans="1:13" x14ac:dyDescent="0.25">
      <c r="A1572">
        <v>4</v>
      </c>
      <c r="B1572" s="1">
        <v>42338</v>
      </c>
      <c r="C1572" t="s">
        <v>6</v>
      </c>
      <c r="D1572" t="s">
        <v>924</v>
      </c>
      <c r="E1572">
        <v>405</v>
      </c>
      <c r="F1572">
        <v>3976</v>
      </c>
      <c r="H1572" t="s">
        <v>733</v>
      </c>
      <c r="I1572" t="s">
        <v>143</v>
      </c>
      <c r="J1572" s="32">
        <f t="shared" si="40"/>
        <v>11</v>
      </c>
      <c r="K1572" s="32">
        <f>IF(PUMPING[[#This Row],[MONTH]]&gt;3,YEAR(PUMPING[[#This Row],[DATE]]),YEAR(PUMPING[[#This Row],[DATE]])-1)</f>
        <v>2015</v>
      </c>
      <c r="L1572" s="32" t="str">
        <f>IF(PUMPING[[#This Row],[MONTH]]&lt;4,"Q4",IF(PUMPING[[#This Row],[MONTH]]&lt;7,"Q1",IF(PUMPING[[#This Row],[MONTH]]&lt;10,"Q2",IF(PUMPING[[#This Row],[MONTH]]&lt;13,"Q3","Q4"))))</f>
        <v>Q3</v>
      </c>
      <c r="M1572" s="32" t="str">
        <f>IF(PUMPING[[#This Row],[PRODUCT]]="I/F","I/F",IF(LEFT(PUMPING[[#This Row],[BATCH]],2)="MR","MR",IF(LEFT(PUMPING[[#This Row],[BATCH]],2)="PR","PR",IF(LEFT(PUMPING[[#This Row],[BATCH]],2)="DT","DT","Others"))))</f>
        <v>MR</v>
      </c>
    </row>
    <row r="1573" spans="1:13" x14ac:dyDescent="0.25">
      <c r="A1573">
        <v>5</v>
      </c>
      <c r="B1573" s="1">
        <v>42338</v>
      </c>
      <c r="C1573" t="s">
        <v>6</v>
      </c>
      <c r="D1573" t="s">
        <v>925</v>
      </c>
      <c r="E1573">
        <v>301</v>
      </c>
      <c r="F1573">
        <v>3413</v>
      </c>
      <c r="H1573" t="s">
        <v>733</v>
      </c>
      <c r="I1573" t="s">
        <v>143</v>
      </c>
      <c r="J1573" s="32">
        <f t="shared" si="40"/>
        <v>11</v>
      </c>
      <c r="K1573" s="32">
        <f>IF(PUMPING[[#This Row],[MONTH]]&gt;3,YEAR(PUMPING[[#This Row],[DATE]]),YEAR(PUMPING[[#This Row],[DATE]])-1)</f>
        <v>2015</v>
      </c>
      <c r="L1573" s="32" t="str">
        <f>IF(PUMPING[[#This Row],[MONTH]]&lt;4,"Q4",IF(PUMPING[[#This Row],[MONTH]]&lt;7,"Q1",IF(PUMPING[[#This Row],[MONTH]]&lt;10,"Q2",IF(PUMPING[[#This Row],[MONTH]]&lt;13,"Q3","Q4"))))</f>
        <v>Q3</v>
      </c>
      <c r="M1573" s="32" t="str">
        <f>IF(PUMPING[[#This Row],[PRODUCT]]="I/F","I/F",IF(LEFT(PUMPING[[#This Row],[BATCH]],2)="MR","MR",IF(LEFT(PUMPING[[#This Row],[BATCH]],2)="PR","PR",IF(LEFT(PUMPING[[#This Row],[BATCH]],2)="DT","DT","Others"))))</f>
        <v>MR</v>
      </c>
    </row>
    <row r="1574" spans="1:13" x14ac:dyDescent="0.25">
      <c r="A1574">
        <v>1</v>
      </c>
      <c r="B1574" s="1">
        <v>42338</v>
      </c>
      <c r="C1574" t="s">
        <v>274</v>
      </c>
      <c r="D1574" t="s">
        <v>914</v>
      </c>
      <c r="E1574" t="s">
        <v>10</v>
      </c>
      <c r="F1574">
        <v>1978</v>
      </c>
      <c r="H1574" t="s">
        <v>153</v>
      </c>
      <c r="I1574" t="s">
        <v>1530</v>
      </c>
      <c r="J1574" s="32">
        <f t="shared" si="40"/>
        <v>11</v>
      </c>
      <c r="K1574" s="32">
        <f>IF(PUMPING[[#This Row],[MONTH]]&gt;3,YEAR(PUMPING[[#This Row],[DATE]]),YEAR(PUMPING[[#This Row],[DATE]])-1)</f>
        <v>2015</v>
      </c>
      <c r="L1574" s="32" t="str">
        <f>IF(PUMPING[[#This Row],[MONTH]]&lt;4,"Q4",IF(PUMPING[[#This Row],[MONTH]]&lt;7,"Q1",IF(PUMPING[[#This Row],[MONTH]]&lt;10,"Q2",IF(PUMPING[[#This Row],[MONTH]]&lt;13,"Q3","Q4"))))</f>
        <v>Q3</v>
      </c>
      <c r="M1574" s="32" t="str">
        <f>IF(PUMPING[[#This Row],[PRODUCT]]="I/F","I/F",IF(LEFT(PUMPING[[#This Row],[BATCH]],2)="MR","MR",IF(LEFT(PUMPING[[#This Row],[BATCH]],2)="PR","PR",IF(LEFT(PUMPING[[#This Row],[BATCH]],2)="DT","DT","Others"))))</f>
        <v>MR</v>
      </c>
    </row>
    <row r="1575" spans="1:13" x14ac:dyDescent="0.25">
      <c r="A1575">
        <v>2</v>
      </c>
      <c r="B1575" s="1">
        <v>42338</v>
      </c>
      <c r="C1575" t="s">
        <v>274</v>
      </c>
      <c r="D1575" t="s">
        <v>919</v>
      </c>
      <c r="E1575" t="s">
        <v>10</v>
      </c>
      <c r="F1575">
        <v>4318</v>
      </c>
      <c r="H1575" t="s">
        <v>153</v>
      </c>
      <c r="I1575" t="s">
        <v>1530</v>
      </c>
      <c r="J1575" s="32">
        <f t="shared" si="40"/>
        <v>11</v>
      </c>
      <c r="K1575" s="32">
        <f>IF(PUMPING[[#This Row],[MONTH]]&gt;3,YEAR(PUMPING[[#This Row],[DATE]]),YEAR(PUMPING[[#This Row],[DATE]])-1)</f>
        <v>2015</v>
      </c>
      <c r="L1575" s="32" t="str">
        <f>IF(PUMPING[[#This Row],[MONTH]]&lt;4,"Q4",IF(PUMPING[[#This Row],[MONTH]]&lt;7,"Q1",IF(PUMPING[[#This Row],[MONTH]]&lt;10,"Q2",IF(PUMPING[[#This Row],[MONTH]]&lt;13,"Q3","Q4"))))</f>
        <v>Q3</v>
      </c>
      <c r="M1575" s="32" t="str">
        <f>IF(PUMPING[[#This Row],[PRODUCT]]="I/F","I/F",IF(LEFT(PUMPING[[#This Row],[BATCH]],2)="MR","MR",IF(LEFT(PUMPING[[#This Row],[BATCH]],2)="PR","PR",IF(LEFT(PUMPING[[#This Row],[BATCH]],2)="DT","DT","Others"))))</f>
        <v>MR</v>
      </c>
    </row>
    <row r="1576" spans="1:13" x14ac:dyDescent="0.25">
      <c r="A1576">
        <v>3</v>
      </c>
      <c r="B1576" s="1">
        <v>42338</v>
      </c>
      <c r="C1576" t="s">
        <v>274</v>
      </c>
      <c r="D1576" t="s">
        <v>920</v>
      </c>
      <c r="E1576" t="s">
        <v>10</v>
      </c>
      <c r="F1576">
        <v>4831</v>
      </c>
      <c r="H1576" t="s">
        <v>153</v>
      </c>
      <c r="I1576" t="s">
        <v>1530</v>
      </c>
      <c r="J1576" s="32">
        <f t="shared" si="40"/>
        <v>11</v>
      </c>
      <c r="K1576" s="32">
        <f>IF(PUMPING[[#This Row],[MONTH]]&gt;3,YEAR(PUMPING[[#This Row],[DATE]]),YEAR(PUMPING[[#This Row],[DATE]])-1)</f>
        <v>2015</v>
      </c>
      <c r="L1576" s="32" t="str">
        <f>IF(PUMPING[[#This Row],[MONTH]]&lt;4,"Q4",IF(PUMPING[[#This Row],[MONTH]]&lt;7,"Q1",IF(PUMPING[[#This Row],[MONTH]]&lt;10,"Q2",IF(PUMPING[[#This Row],[MONTH]]&lt;13,"Q3","Q4"))))</f>
        <v>Q3</v>
      </c>
      <c r="M1576" s="32" t="str">
        <f>IF(PUMPING[[#This Row],[PRODUCT]]="I/F","I/F",IF(LEFT(PUMPING[[#This Row],[BATCH]],2)="MR","MR",IF(LEFT(PUMPING[[#This Row],[BATCH]],2)="PR","PR",IF(LEFT(PUMPING[[#This Row],[BATCH]],2)="DT","DT","Others"))))</f>
        <v>MR</v>
      </c>
    </row>
    <row r="1577" spans="1:13" x14ac:dyDescent="0.25">
      <c r="A1577">
        <v>1</v>
      </c>
      <c r="B1577" s="1">
        <v>42339</v>
      </c>
      <c r="C1577" t="s">
        <v>6</v>
      </c>
      <c r="D1577" t="s">
        <v>925</v>
      </c>
      <c r="E1577">
        <v>301</v>
      </c>
      <c r="F1577">
        <v>4070</v>
      </c>
      <c r="H1577" t="s">
        <v>733</v>
      </c>
      <c r="I1577" t="s">
        <v>143</v>
      </c>
      <c r="J1577" s="32">
        <f t="shared" si="40"/>
        <v>12</v>
      </c>
      <c r="K1577" s="32">
        <f>IF(PUMPING[[#This Row],[MONTH]]&gt;3,YEAR(PUMPING[[#This Row],[DATE]]),YEAR(PUMPING[[#This Row],[DATE]])-1)</f>
        <v>2015</v>
      </c>
      <c r="L1577" s="32" t="str">
        <f>IF(PUMPING[[#This Row],[MONTH]]&lt;4,"Q4",IF(PUMPING[[#This Row],[MONTH]]&lt;7,"Q1",IF(PUMPING[[#This Row],[MONTH]]&lt;10,"Q2",IF(PUMPING[[#This Row],[MONTH]]&lt;13,"Q3","Q4"))))</f>
        <v>Q3</v>
      </c>
      <c r="M1577" s="32" t="str">
        <f>IF(PUMPING[[#This Row],[PRODUCT]]="I/F","I/F",IF(LEFT(PUMPING[[#This Row],[BATCH]],2)="MR","MR",IF(LEFT(PUMPING[[#This Row],[BATCH]],2)="PR","PR",IF(LEFT(PUMPING[[#This Row],[BATCH]],2)="DT","DT","Others"))))</f>
        <v>MR</v>
      </c>
    </row>
    <row r="1578" spans="1:13" x14ac:dyDescent="0.25">
      <c r="A1578">
        <v>2</v>
      </c>
      <c r="B1578" s="1">
        <v>42339</v>
      </c>
      <c r="C1578" t="s">
        <v>6</v>
      </c>
      <c r="D1578" t="s">
        <v>926</v>
      </c>
      <c r="E1578">
        <v>401</v>
      </c>
      <c r="F1578">
        <v>657</v>
      </c>
      <c r="H1578" t="s">
        <v>145</v>
      </c>
      <c r="I1578" t="s">
        <v>146</v>
      </c>
      <c r="J1578" s="32">
        <f t="shared" si="40"/>
        <v>12</v>
      </c>
      <c r="K1578" s="32">
        <f>IF(PUMPING[[#This Row],[MONTH]]&gt;3,YEAR(PUMPING[[#This Row],[DATE]]),YEAR(PUMPING[[#This Row],[DATE]])-1)</f>
        <v>2015</v>
      </c>
      <c r="L1578" s="32" t="str">
        <f>IF(PUMPING[[#This Row],[MONTH]]&lt;4,"Q4",IF(PUMPING[[#This Row],[MONTH]]&lt;7,"Q1",IF(PUMPING[[#This Row],[MONTH]]&lt;10,"Q2",IF(PUMPING[[#This Row],[MONTH]]&lt;13,"Q3","Q4"))))</f>
        <v>Q3</v>
      </c>
      <c r="M1578" s="32" t="str">
        <f>IF(PUMPING[[#This Row],[PRODUCT]]="I/F","I/F",IF(LEFT(PUMPING[[#This Row],[BATCH]],2)="MR","MR",IF(LEFT(PUMPING[[#This Row],[BATCH]],2)="PR","PR",IF(LEFT(PUMPING[[#This Row],[BATCH]],2)="DT","DT","Others"))))</f>
        <v>MR</v>
      </c>
    </row>
    <row r="1579" spans="1:13" x14ac:dyDescent="0.25">
      <c r="A1579">
        <v>3</v>
      </c>
      <c r="B1579" s="1">
        <v>42339</v>
      </c>
      <c r="C1579" t="s">
        <v>6</v>
      </c>
      <c r="D1579" t="s">
        <v>927</v>
      </c>
      <c r="E1579">
        <v>103</v>
      </c>
      <c r="F1579">
        <v>4917</v>
      </c>
      <c r="H1579" t="s">
        <v>148</v>
      </c>
      <c r="I1579" t="s">
        <v>149</v>
      </c>
      <c r="J1579" s="32">
        <f t="shared" si="40"/>
        <v>12</v>
      </c>
      <c r="K1579" s="32">
        <f>IF(PUMPING[[#This Row],[MONTH]]&gt;3,YEAR(PUMPING[[#This Row],[DATE]]),YEAR(PUMPING[[#This Row],[DATE]])-1)</f>
        <v>2015</v>
      </c>
      <c r="L1579" s="32" t="str">
        <f>IF(PUMPING[[#This Row],[MONTH]]&lt;4,"Q4",IF(PUMPING[[#This Row],[MONTH]]&lt;7,"Q1",IF(PUMPING[[#This Row],[MONTH]]&lt;10,"Q2",IF(PUMPING[[#This Row],[MONTH]]&lt;13,"Q3","Q4"))))</f>
        <v>Q3</v>
      </c>
      <c r="M1579" s="32" t="str">
        <f>IF(PUMPING[[#This Row],[PRODUCT]]="I/F","I/F",IF(LEFT(PUMPING[[#This Row],[BATCH]],2)="MR","MR",IF(LEFT(PUMPING[[#This Row],[BATCH]],2)="PR","PR",IF(LEFT(PUMPING[[#This Row],[BATCH]],2)="DT","DT","Others"))))</f>
        <v>MR</v>
      </c>
    </row>
    <row r="1580" spans="1:13" x14ac:dyDescent="0.25">
      <c r="A1580">
        <v>1</v>
      </c>
      <c r="B1580" s="1">
        <v>42339</v>
      </c>
      <c r="C1580" t="s">
        <v>20</v>
      </c>
      <c r="D1580" t="s">
        <v>928</v>
      </c>
      <c r="E1580" t="s">
        <v>176</v>
      </c>
      <c r="F1580">
        <v>2993</v>
      </c>
      <c r="H1580" t="s">
        <v>153</v>
      </c>
      <c r="I1580" t="s">
        <v>1530</v>
      </c>
      <c r="J1580" s="32">
        <f t="shared" ref="J1580:J1643" si="41">MONTH(B1580)</f>
        <v>12</v>
      </c>
      <c r="K1580" s="32">
        <f>IF(PUMPING[[#This Row],[MONTH]]&gt;3,YEAR(PUMPING[[#This Row],[DATE]]),YEAR(PUMPING[[#This Row],[DATE]])-1)</f>
        <v>2015</v>
      </c>
      <c r="L1580" s="32" t="str">
        <f>IF(PUMPING[[#This Row],[MONTH]]&lt;4,"Q4",IF(PUMPING[[#This Row],[MONTH]]&lt;7,"Q1",IF(PUMPING[[#This Row],[MONTH]]&lt;10,"Q2",IF(PUMPING[[#This Row],[MONTH]]&lt;13,"Q3","Q4"))))</f>
        <v>Q3</v>
      </c>
      <c r="M1580" s="32" t="str">
        <f>IF(PUMPING[[#This Row],[PRODUCT]]="I/F","I/F",IF(LEFT(PUMPING[[#This Row],[BATCH]],2)="MR","MR",IF(LEFT(PUMPING[[#This Row],[BATCH]],2)="PR","PR",IF(LEFT(PUMPING[[#This Row],[BATCH]],2)="DT","DT","Others"))))</f>
        <v>PR</v>
      </c>
    </row>
    <row r="1581" spans="1:13" x14ac:dyDescent="0.25">
      <c r="A1581">
        <v>1</v>
      </c>
      <c r="B1581" s="1">
        <v>42339</v>
      </c>
      <c r="C1581" t="s">
        <v>274</v>
      </c>
      <c r="D1581" t="s">
        <v>920</v>
      </c>
      <c r="E1581" t="s">
        <v>10</v>
      </c>
      <c r="F1581">
        <v>960</v>
      </c>
      <c r="H1581" t="s">
        <v>153</v>
      </c>
      <c r="I1581" t="s">
        <v>1530</v>
      </c>
      <c r="J1581" s="32">
        <f t="shared" si="41"/>
        <v>12</v>
      </c>
      <c r="K1581" s="32">
        <f>IF(PUMPING[[#This Row],[MONTH]]&gt;3,YEAR(PUMPING[[#This Row],[DATE]]),YEAR(PUMPING[[#This Row],[DATE]])-1)</f>
        <v>2015</v>
      </c>
      <c r="L1581" s="32" t="str">
        <f>IF(PUMPING[[#This Row],[MONTH]]&lt;4,"Q4",IF(PUMPING[[#This Row],[MONTH]]&lt;7,"Q1",IF(PUMPING[[#This Row],[MONTH]]&lt;10,"Q2",IF(PUMPING[[#This Row],[MONTH]]&lt;13,"Q3","Q4"))))</f>
        <v>Q3</v>
      </c>
      <c r="M1581" s="32" t="str">
        <f>IF(PUMPING[[#This Row],[PRODUCT]]="I/F","I/F",IF(LEFT(PUMPING[[#This Row],[BATCH]],2)="MR","MR",IF(LEFT(PUMPING[[#This Row],[BATCH]],2)="PR","PR",IF(LEFT(PUMPING[[#This Row],[BATCH]],2)="DT","DT","Others"))))</f>
        <v>MR</v>
      </c>
    </row>
    <row r="1582" spans="1:13" x14ac:dyDescent="0.25">
      <c r="A1582">
        <v>2</v>
      </c>
      <c r="B1582" s="1">
        <v>42339</v>
      </c>
      <c r="C1582" t="s">
        <v>274</v>
      </c>
      <c r="D1582" t="s">
        <v>921</v>
      </c>
      <c r="E1582" t="s">
        <v>10</v>
      </c>
      <c r="F1582">
        <v>2020</v>
      </c>
      <c r="H1582" t="s">
        <v>153</v>
      </c>
      <c r="I1582" t="s">
        <v>1530</v>
      </c>
      <c r="J1582" s="32">
        <f t="shared" si="41"/>
        <v>12</v>
      </c>
      <c r="K1582" s="32">
        <f>IF(PUMPING[[#This Row],[MONTH]]&gt;3,YEAR(PUMPING[[#This Row],[DATE]]),YEAR(PUMPING[[#This Row],[DATE]])-1)</f>
        <v>2015</v>
      </c>
      <c r="L1582" s="32" t="str">
        <f>IF(PUMPING[[#This Row],[MONTH]]&lt;4,"Q4",IF(PUMPING[[#This Row],[MONTH]]&lt;7,"Q1",IF(PUMPING[[#This Row],[MONTH]]&lt;10,"Q2",IF(PUMPING[[#This Row],[MONTH]]&lt;13,"Q3","Q4"))))</f>
        <v>Q3</v>
      </c>
      <c r="M1582" s="32" t="str">
        <f>IF(PUMPING[[#This Row],[PRODUCT]]="I/F","I/F",IF(LEFT(PUMPING[[#This Row],[BATCH]],2)="MR","MR",IF(LEFT(PUMPING[[#This Row],[BATCH]],2)="PR","PR",IF(LEFT(PUMPING[[#This Row],[BATCH]],2)="DT","DT","Others"))))</f>
        <v>MR</v>
      </c>
    </row>
    <row r="1583" spans="1:13" x14ac:dyDescent="0.25">
      <c r="A1583">
        <v>1</v>
      </c>
      <c r="B1583" s="1">
        <v>42339</v>
      </c>
      <c r="C1583" t="s">
        <v>8</v>
      </c>
      <c r="D1583" t="s">
        <v>922</v>
      </c>
      <c r="E1583" t="s">
        <v>10</v>
      </c>
      <c r="F1583">
        <v>30</v>
      </c>
      <c r="H1583" t="s">
        <v>155</v>
      </c>
      <c r="I1583" t="s">
        <v>146</v>
      </c>
      <c r="J1583" s="32">
        <f t="shared" si="41"/>
        <v>12</v>
      </c>
      <c r="K1583" s="32">
        <f>IF(PUMPING[[#This Row],[MONTH]]&gt;3,YEAR(PUMPING[[#This Row],[DATE]]),YEAR(PUMPING[[#This Row],[DATE]])-1)</f>
        <v>2015</v>
      </c>
      <c r="L1583" s="32" t="str">
        <f>IF(PUMPING[[#This Row],[MONTH]]&lt;4,"Q4",IF(PUMPING[[#This Row],[MONTH]]&lt;7,"Q1",IF(PUMPING[[#This Row],[MONTH]]&lt;10,"Q2",IF(PUMPING[[#This Row],[MONTH]]&lt;13,"Q3","Q4"))))</f>
        <v>Q3</v>
      </c>
      <c r="M1583" s="32" t="str">
        <f>IF(PUMPING[[#This Row],[PRODUCT]]="I/F","I/F",IF(LEFT(PUMPING[[#This Row],[BATCH]],2)="MR","MR",IF(LEFT(PUMPING[[#This Row],[BATCH]],2)="PR","PR",IF(LEFT(PUMPING[[#This Row],[BATCH]],2)="DT","DT","Others"))))</f>
        <v>MR</v>
      </c>
    </row>
    <row r="1584" spans="1:13" x14ac:dyDescent="0.25">
      <c r="A1584">
        <v>2</v>
      </c>
      <c r="B1584" s="1">
        <v>42339</v>
      </c>
      <c r="C1584" t="s">
        <v>8</v>
      </c>
      <c r="D1584" t="s">
        <v>923</v>
      </c>
      <c r="E1584" t="s">
        <v>10</v>
      </c>
      <c r="F1584">
        <v>1914</v>
      </c>
      <c r="H1584" t="s">
        <v>145</v>
      </c>
      <c r="I1584" t="s">
        <v>146</v>
      </c>
      <c r="J1584" s="32">
        <f t="shared" si="41"/>
        <v>12</v>
      </c>
      <c r="K1584" s="32">
        <f>IF(PUMPING[[#This Row],[MONTH]]&gt;3,YEAR(PUMPING[[#This Row],[DATE]]),YEAR(PUMPING[[#This Row],[DATE]])-1)</f>
        <v>2015</v>
      </c>
      <c r="L1584" s="32" t="str">
        <f>IF(PUMPING[[#This Row],[MONTH]]&lt;4,"Q4",IF(PUMPING[[#This Row],[MONTH]]&lt;7,"Q1",IF(PUMPING[[#This Row],[MONTH]]&lt;10,"Q2",IF(PUMPING[[#This Row],[MONTH]]&lt;13,"Q3","Q4"))))</f>
        <v>Q3</v>
      </c>
      <c r="M1584" s="32" t="str">
        <f>IF(PUMPING[[#This Row],[PRODUCT]]="I/F","I/F",IF(LEFT(PUMPING[[#This Row],[BATCH]],2)="MR","MR",IF(LEFT(PUMPING[[#This Row],[BATCH]],2)="PR","PR",IF(LEFT(PUMPING[[#This Row],[BATCH]],2)="DT","DT","Others"))))</f>
        <v>MR</v>
      </c>
    </row>
    <row r="1585" spans="1:13" x14ac:dyDescent="0.25">
      <c r="A1585">
        <v>1</v>
      </c>
      <c r="B1585" s="1">
        <v>42339</v>
      </c>
      <c r="C1585" t="s">
        <v>63</v>
      </c>
      <c r="D1585" t="s">
        <v>920</v>
      </c>
      <c r="E1585" t="s">
        <v>186</v>
      </c>
      <c r="F1585">
        <v>1613</v>
      </c>
      <c r="H1585" t="s">
        <v>153</v>
      </c>
      <c r="I1585" t="s">
        <v>1530</v>
      </c>
      <c r="J1585" s="32">
        <f t="shared" si="41"/>
        <v>12</v>
      </c>
      <c r="K1585" s="32">
        <f>IF(PUMPING[[#This Row],[MONTH]]&gt;3,YEAR(PUMPING[[#This Row],[DATE]]),YEAR(PUMPING[[#This Row],[DATE]])-1)</f>
        <v>2015</v>
      </c>
      <c r="L1585" s="32" t="str">
        <f>IF(PUMPING[[#This Row],[MONTH]]&lt;4,"Q4",IF(PUMPING[[#This Row],[MONTH]]&lt;7,"Q1",IF(PUMPING[[#This Row],[MONTH]]&lt;10,"Q2",IF(PUMPING[[#This Row],[MONTH]]&lt;13,"Q3","Q4"))))</f>
        <v>Q3</v>
      </c>
      <c r="M1585" s="32" t="str">
        <f>IF(PUMPING[[#This Row],[PRODUCT]]="I/F","I/F",IF(LEFT(PUMPING[[#This Row],[BATCH]],2)="MR","MR",IF(LEFT(PUMPING[[#This Row],[BATCH]],2)="PR","PR",IF(LEFT(PUMPING[[#This Row],[BATCH]],2)="DT","DT","Others"))))</f>
        <v>MR</v>
      </c>
    </row>
    <row r="1586" spans="1:13" x14ac:dyDescent="0.25">
      <c r="A1586">
        <v>1</v>
      </c>
      <c r="B1586" s="1">
        <v>42340</v>
      </c>
      <c r="C1586" t="s">
        <v>6</v>
      </c>
      <c r="D1586" t="s">
        <v>927</v>
      </c>
      <c r="E1586">
        <v>103</v>
      </c>
      <c r="F1586">
        <v>77</v>
      </c>
      <c r="H1586" t="s">
        <v>148</v>
      </c>
      <c r="I1586" t="s">
        <v>149</v>
      </c>
      <c r="J1586" s="32">
        <f t="shared" si="41"/>
        <v>12</v>
      </c>
      <c r="K1586" s="32">
        <f>IF(PUMPING[[#This Row],[MONTH]]&gt;3,YEAR(PUMPING[[#This Row],[DATE]]),YEAR(PUMPING[[#This Row],[DATE]])-1)</f>
        <v>2015</v>
      </c>
      <c r="L1586" s="32" t="str">
        <f>IF(PUMPING[[#This Row],[MONTH]]&lt;4,"Q4",IF(PUMPING[[#This Row],[MONTH]]&lt;7,"Q1",IF(PUMPING[[#This Row],[MONTH]]&lt;10,"Q2",IF(PUMPING[[#This Row],[MONTH]]&lt;13,"Q3","Q4"))))</f>
        <v>Q3</v>
      </c>
      <c r="M1586" s="32" t="str">
        <f>IF(PUMPING[[#This Row],[PRODUCT]]="I/F","I/F",IF(LEFT(PUMPING[[#This Row],[BATCH]],2)="MR","MR",IF(LEFT(PUMPING[[#This Row],[BATCH]],2)="PR","PR",IF(LEFT(PUMPING[[#This Row],[BATCH]],2)="DT","DT","Others"))))</f>
        <v>MR</v>
      </c>
    </row>
    <row r="1587" spans="1:13" x14ac:dyDescent="0.25">
      <c r="A1587">
        <v>2</v>
      </c>
      <c r="B1587" s="1">
        <v>42340</v>
      </c>
      <c r="C1587" t="s">
        <v>6</v>
      </c>
      <c r="D1587" t="s">
        <v>929</v>
      </c>
      <c r="E1587">
        <v>401</v>
      </c>
      <c r="F1587">
        <v>152</v>
      </c>
      <c r="H1587" t="s">
        <v>156</v>
      </c>
      <c r="I1587" t="s">
        <v>146</v>
      </c>
      <c r="J1587" s="32">
        <f t="shared" si="41"/>
        <v>12</v>
      </c>
      <c r="K1587" s="32">
        <f>IF(PUMPING[[#This Row],[MONTH]]&gt;3,YEAR(PUMPING[[#This Row],[DATE]]),YEAR(PUMPING[[#This Row],[DATE]])-1)</f>
        <v>2015</v>
      </c>
      <c r="L1587" s="32" t="str">
        <f>IF(PUMPING[[#This Row],[MONTH]]&lt;4,"Q4",IF(PUMPING[[#This Row],[MONTH]]&lt;7,"Q1",IF(PUMPING[[#This Row],[MONTH]]&lt;10,"Q2",IF(PUMPING[[#This Row],[MONTH]]&lt;13,"Q3","Q4"))))</f>
        <v>Q3</v>
      </c>
      <c r="M1587" s="32" t="str">
        <f>IF(PUMPING[[#This Row],[PRODUCT]]="I/F","I/F",IF(LEFT(PUMPING[[#This Row],[BATCH]],2)="MR","MR",IF(LEFT(PUMPING[[#This Row],[BATCH]],2)="PR","PR",IF(LEFT(PUMPING[[#This Row],[BATCH]],2)="DT","DT","Others"))))</f>
        <v>MR</v>
      </c>
    </row>
    <row r="1588" spans="1:13" x14ac:dyDescent="0.25">
      <c r="A1588">
        <v>3</v>
      </c>
      <c r="B1588" s="1">
        <v>42340</v>
      </c>
      <c r="C1588" t="s">
        <v>6</v>
      </c>
      <c r="D1588" t="s">
        <v>930</v>
      </c>
      <c r="E1588">
        <v>351</v>
      </c>
      <c r="F1588">
        <v>212</v>
      </c>
      <c r="H1588" t="s">
        <v>155</v>
      </c>
      <c r="I1588" t="s">
        <v>146</v>
      </c>
      <c r="J1588" s="32">
        <f t="shared" si="41"/>
        <v>12</v>
      </c>
      <c r="K1588" s="32">
        <f>IF(PUMPING[[#This Row],[MONTH]]&gt;3,YEAR(PUMPING[[#This Row],[DATE]]),YEAR(PUMPING[[#This Row],[DATE]])-1)</f>
        <v>2015</v>
      </c>
      <c r="L1588" s="32" t="str">
        <f>IF(PUMPING[[#This Row],[MONTH]]&lt;4,"Q4",IF(PUMPING[[#This Row],[MONTH]]&lt;7,"Q1",IF(PUMPING[[#This Row],[MONTH]]&lt;10,"Q2",IF(PUMPING[[#This Row],[MONTH]]&lt;13,"Q3","Q4"))))</f>
        <v>Q3</v>
      </c>
      <c r="M1588" s="32" t="str">
        <f>IF(PUMPING[[#This Row],[PRODUCT]]="I/F","I/F",IF(LEFT(PUMPING[[#This Row],[BATCH]],2)="MR","MR",IF(LEFT(PUMPING[[#This Row],[BATCH]],2)="PR","PR",IF(LEFT(PUMPING[[#This Row],[BATCH]],2)="DT","DT","Others"))))</f>
        <v>MR</v>
      </c>
    </row>
    <row r="1589" spans="1:13" x14ac:dyDescent="0.25">
      <c r="A1589">
        <v>4</v>
      </c>
      <c r="B1589" s="1">
        <v>42340</v>
      </c>
      <c r="C1589" t="s">
        <v>6</v>
      </c>
      <c r="D1589" t="s">
        <v>931</v>
      </c>
      <c r="E1589">
        <v>201</v>
      </c>
      <c r="F1589">
        <v>3795</v>
      </c>
      <c r="H1589" t="s">
        <v>151</v>
      </c>
      <c r="I1589" t="s">
        <v>1532</v>
      </c>
      <c r="J1589" s="32">
        <f t="shared" si="41"/>
        <v>12</v>
      </c>
      <c r="K1589" s="32">
        <f>IF(PUMPING[[#This Row],[MONTH]]&gt;3,YEAR(PUMPING[[#This Row],[DATE]]),YEAR(PUMPING[[#This Row],[DATE]])-1)</f>
        <v>2015</v>
      </c>
      <c r="L1589" s="32" t="str">
        <f>IF(PUMPING[[#This Row],[MONTH]]&lt;4,"Q4",IF(PUMPING[[#This Row],[MONTH]]&lt;7,"Q1",IF(PUMPING[[#This Row],[MONTH]]&lt;10,"Q2",IF(PUMPING[[#This Row],[MONTH]]&lt;13,"Q3","Q4"))))</f>
        <v>Q3</v>
      </c>
      <c r="M1589" s="32" t="str">
        <f>IF(PUMPING[[#This Row],[PRODUCT]]="I/F","I/F",IF(LEFT(PUMPING[[#This Row],[BATCH]],2)="MR","MR",IF(LEFT(PUMPING[[#This Row],[BATCH]],2)="PR","PR",IF(LEFT(PUMPING[[#This Row],[BATCH]],2)="DT","DT","Others"))))</f>
        <v>MR</v>
      </c>
    </row>
    <row r="1590" spans="1:13" x14ac:dyDescent="0.25">
      <c r="A1590">
        <v>1</v>
      </c>
      <c r="B1590" s="1">
        <v>42340</v>
      </c>
      <c r="C1590" t="s">
        <v>20</v>
      </c>
      <c r="D1590" t="s">
        <v>928</v>
      </c>
      <c r="E1590" t="s">
        <v>932</v>
      </c>
      <c r="F1590">
        <v>3022</v>
      </c>
      <c r="H1590" t="s">
        <v>153</v>
      </c>
      <c r="I1590" t="s">
        <v>1530</v>
      </c>
      <c r="J1590" s="32">
        <f t="shared" si="41"/>
        <v>12</v>
      </c>
      <c r="K1590" s="32">
        <f>IF(PUMPING[[#This Row],[MONTH]]&gt;3,YEAR(PUMPING[[#This Row],[DATE]]),YEAR(PUMPING[[#This Row],[DATE]])-1)</f>
        <v>2015</v>
      </c>
      <c r="L1590" s="32" t="str">
        <f>IF(PUMPING[[#This Row],[MONTH]]&lt;4,"Q4",IF(PUMPING[[#This Row],[MONTH]]&lt;7,"Q1",IF(PUMPING[[#This Row],[MONTH]]&lt;10,"Q2",IF(PUMPING[[#This Row],[MONTH]]&lt;13,"Q3","Q4"))))</f>
        <v>Q3</v>
      </c>
      <c r="M1590" s="32" t="str">
        <f>IF(PUMPING[[#This Row],[PRODUCT]]="I/F","I/F",IF(LEFT(PUMPING[[#This Row],[BATCH]],2)="MR","MR",IF(LEFT(PUMPING[[#This Row],[BATCH]],2)="PR","PR",IF(LEFT(PUMPING[[#This Row],[BATCH]],2)="DT","DT","Others"))))</f>
        <v>PR</v>
      </c>
    </row>
    <row r="1591" spans="1:13" x14ac:dyDescent="0.25">
      <c r="A1591">
        <v>2</v>
      </c>
      <c r="B1591" s="1">
        <v>42340</v>
      </c>
      <c r="C1591" t="s">
        <v>20</v>
      </c>
      <c r="D1591" t="s">
        <v>917</v>
      </c>
      <c r="E1591">
        <v>54</v>
      </c>
      <c r="F1591">
        <v>205</v>
      </c>
      <c r="H1591" t="s">
        <v>155</v>
      </c>
      <c r="I1591" t="s">
        <v>146</v>
      </c>
      <c r="J1591" s="32">
        <f t="shared" si="41"/>
        <v>12</v>
      </c>
      <c r="K1591" s="32">
        <f>IF(PUMPING[[#This Row],[MONTH]]&gt;3,YEAR(PUMPING[[#This Row],[DATE]]),YEAR(PUMPING[[#This Row],[DATE]])-1)</f>
        <v>2015</v>
      </c>
      <c r="L1591" s="32" t="str">
        <f>IF(PUMPING[[#This Row],[MONTH]]&lt;4,"Q4",IF(PUMPING[[#This Row],[MONTH]]&lt;7,"Q1",IF(PUMPING[[#This Row],[MONTH]]&lt;10,"Q2",IF(PUMPING[[#This Row],[MONTH]]&lt;13,"Q3","Q4"))))</f>
        <v>Q3</v>
      </c>
      <c r="M1591" s="32" t="str">
        <f>IF(PUMPING[[#This Row],[PRODUCT]]="I/F","I/F",IF(LEFT(PUMPING[[#This Row],[BATCH]],2)="MR","MR",IF(LEFT(PUMPING[[#This Row],[BATCH]],2)="PR","PR",IF(LEFT(PUMPING[[#This Row],[BATCH]],2)="DT","DT","Others"))))</f>
        <v>PR</v>
      </c>
    </row>
    <row r="1592" spans="1:13" x14ac:dyDescent="0.25">
      <c r="A1592">
        <v>3</v>
      </c>
      <c r="B1592" s="1">
        <v>42340</v>
      </c>
      <c r="C1592" t="s">
        <v>20</v>
      </c>
      <c r="D1592" t="s">
        <v>933</v>
      </c>
      <c r="E1592">
        <v>35</v>
      </c>
      <c r="F1592">
        <v>450</v>
      </c>
      <c r="H1592" t="s">
        <v>156</v>
      </c>
      <c r="I1592" t="s">
        <v>146</v>
      </c>
      <c r="J1592" s="32">
        <f t="shared" si="41"/>
        <v>12</v>
      </c>
      <c r="K1592" s="32">
        <f>IF(PUMPING[[#This Row],[MONTH]]&gt;3,YEAR(PUMPING[[#This Row],[DATE]]),YEAR(PUMPING[[#This Row],[DATE]])-1)</f>
        <v>2015</v>
      </c>
      <c r="L1592" s="32" t="str">
        <f>IF(PUMPING[[#This Row],[MONTH]]&lt;4,"Q4",IF(PUMPING[[#This Row],[MONTH]]&lt;7,"Q1",IF(PUMPING[[#This Row],[MONTH]]&lt;10,"Q2",IF(PUMPING[[#This Row],[MONTH]]&lt;13,"Q3","Q4"))))</f>
        <v>Q3</v>
      </c>
      <c r="M1592" s="32" t="str">
        <f>IF(PUMPING[[#This Row],[PRODUCT]]="I/F","I/F",IF(LEFT(PUMPING[[#This Row],[BATCH]],2)="MR","MR",IF(LEFT(PUMPING[[#This Row],[BATCH]],2)="PR","PR",IF(LEFT(PUMPING[[#This Row],[BATCH]],2)="DT","DT","Others"))))</f>
        <v>PR</v>
      </c>
    </row>
    <row r="1593" spans="1:13" x14ac:dyDescent="0.25">
      <c r="A1593">
        <v>4</v>
      </c>
      <c r="B1593" s="1">
        <v>42340</v>
      </c>
      <c r="C1593" t="s">
        <v>20</v>
      </c>
      <c r="D1593" t="s">
        <v>934</v>
      </c>
      <c r="E1593">
        <v>35</v>
      </c>
      <c r="F1593">
        <v>550</v>
      </c>
      <c r="H1593" t="s">
        <v>156</v>
      </c>
      <c r="I1593" t="s">
        <v>146</v>
      </c>
      <c r="J1593" s="32">
        <f t="shared" si="41"/>
        <v>12</v>
      </c>
      <c r="K1593" s="32">
        <f>IF(PUMPING[[#This Row],[MONTH]]&gt;3,YEAR(PUMPING[[#This Row],[DATE]]),YEAR(PUMPING[[#This Row],[DATE]])-1)</f>
        <v>2015</v>
      </c>
      <c r="L1593" s="32" t="str">
        <f>IF(PUMPING[[#This Row],[MONTH]]&lt;4,"Q4",IF(PUMPING[[#This Row],[MONTH]]&lt;7,"Q1",IF(PUMPING[[#This Row],[MONTH]]&lt;10,"Q2",IF(PUMPING[[#This Row],[MONTH]]&lt;13,"Q3","Q4"))))</f>
        <v>Q3</v>
      </c>
      <c r="M1593" s="32" t="str">
        <f>IF(PUMPING[[#This Row],[PRODUCT]]="I/F","I/F",IF(LEFT(PUMPING[[#This Row],[BATCH]],2)="MR","MR",IF(LEFT(PUMPING[[#This Row],[BATCH]],2)="PR","PR",IF(LEFT(PUMPING[[#This Row],[BATCH]],2)="DT","DT","Others"))))</f>
        <v>PR</v>
      </c>
    </row>
    <row r="1594" spans="1:13" x14ac:dyDescent="0.25">
      <c r="A1594">
        <v>5</v>
      </c>
      <c r="B1594" s="1">
        <v>42340</v>
      </c>
      <c r="C1594" t="s">
        <v>20</v>
      </c>
      <c r="D1594" t="s">
        <v>935</v>
      </c>
      <c r="E1594">
        <v>35</v>
      </c>
      <c r="F1594">
        <v>1000</v>
      </c>
      <c r="H1594" t="s">
        <v>145</v>
      </c>
      <c r="I1594" t="s">
        <v>146</v>
      </c>
      <c r="J1594" s="32">
        <f t="shared" si="41"/>
        <v>12</v>
      </c>
      <c r="K1594" s="32">
        <f>IF(PUMPING[[#This Row],[MONTH]]&gt;3,YEAR(PUMPING[[#This Row],[DATE]]),YEAR(PUMPING[[#This Row],[DATE]])-1)</f>
        <v>2015</v>
      </c>
      <c r="L1594" s="32" t="str">
        <f>IF(PUMPING[[#This Row],[MONTH]]&lt;4,"Q4",IF(PUMPING[[#This Row],[MONTH]]&lt;7,"Q1",IF(PUMPING[[#This Row],[MONTH]]&lt;10,"Q2",IF(PUMPING[[#This Row],[MONTH]]&lt;13,"Q3","Q4"))))</f>
        <v>Q3</v>
      </c>
      <c r="M1594" s="32" t="str">
        <f>IF(PUMPING[[#This Row],[PRODUCT]]="I/F","I/F",IF(LEFT(PUMPING[[#This Row],[BATCH]],2)="MR","MR",IF(LEFT(PUMPING[[#This Row],[BATCH]],2)="PR","PR",IF(LEFT(PUMPING[[#This Row],[BATCH]],2)="DT","DT","Others"))))</f>
        <v>PR</v>
      </c>
    </row>
    <row r="1595" spans="1:13" x14ac:dyDescent="0.25">
      <c r="A1595">
        <v>6</v>
      </c>
      <c r="B1595" s="1">
        <v>42340</v>
      </c>
      <c r="C1595" t="s">
        <v>20</v>
      </c>
      <c r="D1595" t="s">
        <v>936</v>
      </c>
      <c r="E1595">
        <v>35</v>
      </c>
      <c r="F1595">
        <v>5289</v>
      </c>
      <c r="H1595" t="s">
        <v>197</v>
      </c>
      <c r="I1595" t="s">
        <v>143</v>
      </c>
      <c r="J1595" s="32">
        <f t="shared" si="41"/>
        <v>12</v>
      </c>
      <c r="K1595" s="32">
        <f>IF(PUMPING[[#This Row],[MONTH]]&gt;3,YEAR(PUMPING[[#This Row],[DATE]]),YEAR(PUMPING[[#This Row],[DATE]])-1)</f>
        <v>2015</v>
      </c>
      <c r="L1595" s="32" t="str">
        <f>IF(PUMPING[[#This Row],[MONTH]]&lt;4,"Q4",IF(PUMPING[[#This Row],[MONTH]]&lt;7,"Q1",IF(PUMPING[[#This Row],[MONTH]]&lt;10,"Q2",IF(PUMPING[[#This Row],[MONTH]]&lt;13,"Q3","Q4"))))</f>
        <v>Q3</v>
      </c>
      <c r="M1595" s="32" t="str">
        <f>IF(PUMPING[[#This Row],[PRODUCT]]="I/F","I/F",IF(LEFT(PUMPING[[#This Row],[BATCH]],2)="MR","MR",IF(LEFT(PUMPING[[#This Row],[BATCH]],2)="PR","PR",IF(LEFT(PUMPING[[#This Row],[BATCH]],2)="DT","DT","Others"))))</f>
        <v>PR</v>
      </c>
    </row>
    <row r="1596" spans="1:13" x14ac:dyDescent="0.25">
      <c r="A1596">
        <v>1</v>
      </c>
      <c r="B1596" s="1">
        <v>42340</v>
      </c>
      <c r="C1596" t="s">
        <v>8</v>
      </c>
      <c r="D1596" t="s">
        <v>923</v>
      </c>
      <c r="E1596" t="s">
        <v>10</v>
      </c>
      <c r="F1596">
        <v>520</v>
      </c>
      <c r="H1596" t="s">
        <v>145</v>
      </c>
      <c r="I1596" t="s">
        <v>146</v>
      </c>
      <c r="J1596" s="32">
        <f t="shared" si="41"/>
        <v>12</v>
      </c>
      <c r="K1596" s="32">
        <f>IF(PUMPING[[#This Row],[MONTH]]&gt;3,YEAR(PUMPING[[#This Row],[DATE]]),YEAR(PUMPING[[#This Row],[DATE]])-1)</f>
        <v>2015</v>
      </c>
      <c r="L1596" s="32" t="str">
        <f>IF(PUMPING[[#This Row],[MONTH]]&lt;4,"Q4",IF(PUMPING[[#This Row],[MONTH]]&lt;7,"Q1",IF(PUMPING[[#This Row],[MONTH]]&lt;10,"Q2",IF(PUMPING[[#This Row],[MONTH]]&lt;13,"Q3","Q4"))))</f>
        <v>Q3</v>
      </c>
      <c r="M1596" s="32" t="str">
        <f>IF(PUMPING[[#This Row],[PRODUCT]]="I/F","I/F",IF(LEFT(PUMPING[[#This Row],[BATCH]],2)="MR","MR",IF(LEFT(PUMPING[[#This Row],[BATCH]],2)="PR","PR",IF(LEFT(PUMPING[[#This Row],[BATCH]],2)="DT","DT","Others"))))</f>
        <v>MR</v>
      </c>
    </row>
    <row r="1597" spans="1:13" x14ac:dyDescent="0.25">
      <c r="A1597">
        <v>2</v>
      </c>
      <c r="B1597" s="1">
        <v>42340</v>
      </c>
      <c r="C1597" t="s">
        <v>8</v>
      </c>
      <c r="D1597" t="s">
        <v>901</v>
      </c>
      <c r="E1597" t="s">
        <v>113</v>
      </c>
      <c r="F1597">
        <v>4235</v>
      </c>
      <c r="H1597" t="s">
        <v>148</v>
      </c>
      <c r="I1597" t="s">
        <v>149</v>
      </c>
      <c r="J1597" s="32">
        <f t="shared" si="41"/>
        <v>12</v>
      </c>
      <c r="K1597" s="32">
        <f>IF(PUMPING[[#This Row],[MONTH]]&gt;3,YEAR(PUMPING[[#This Row],[DATE]]),YEAR(PUMPING[[#This Row],[DATE]])-1)</f>
        <v>2015</v>
      </c>
      <c r="L1597" s="32" t="str">
        <f>IF(PUMPING[[#This Row],[MONTH]]&lt;4,"Q4",IF(PUMPING[[#This Row],[MONTH]]&lt;7,"Q1",IF(PUMPING[[#This Row],[MONTH]]&lt;10,"Q2",IF(PUMPING[[#This Row],[MONTH]]&lt;13,"Q3","Q4"))))</f>
        <v>Q3</v>
      </c>
      <c r="M1597" s="32" t="str">
        <f>IF(PUMPING[[#This Row],[PRODUCT]]="I/F","I/F",IF(LEFT(PUMPING[[#This Row],[BATCH]],2)="MR","MR",IF(LEFT(PUMPING[[#This Row],[BATCH]],2)="PR","PR",IF(LEFT(PUMPING[[#This Row],[BATCH]],2)="DT","DT","Others"))))</f>
        <v>MR</v>
      </c>
    </row>
    <row r="1598" spans="1:13" x14ac:dyDescent="0.25">
      <c r="A1598">
        <v>1</v>
      </c>
      <c r="B1598" s="1">
        <v>42340</v>
      </c>
      <c r="C1598" t="s">
        <v>63</v>
      </c>
      <c r="D1598" t="s">
        <v>920</v>
      </c>
      <c r="E1598" t="s">
        <v>64</v>
      </c>
      <c r="F1598">
        <v>8</v>
      </c>
      <c r="H1598" t="s">
        <v>153</v>
      </c>
      <c r="I1598" t="s">
        <v>1530</v>
      </c>
      <c r="J1598" s="32">
        <f t="shared" si="41"/>
        <v>12</v>
      </c>
      <c r="K1598" s="32">
        <f>IF(PUMPING[[#This Row],[MONTH]]&gt;3,YEAR(PUMPING[[#This Row],[DATE]]),YEAR(PUMPING[[#This Row],[DATE]])-1)</f>
        <v>2015</v>
      </c>
      <c r="L1598" s="32" t="str">
        <f>IF(PUMPING[[#This Row],[MONTH]]&lt;4,"Q4",IF(PUMPING[[#This Row],[MONTH]]&lt;7,"Q1",IF(PUMPING[[#This Row],[MONTH]]&lt;10,"Q2",IF(PUMPING[[#This Row],[MONTH]]&lt;13,"Q3","Q4"))))</f>
        <v>Q3</v>
      </c>
      <c r="M1598" s="32" t="str">
        <f>IF(PUMPING[[#This Row],[PRODUCT]]="I/F","I/F",IF(LEFT(PUMPING[[#This Row],[BATCH]],2)="MR","MR",IF(LEFT(PUMPING[[#This Row],[BATCH]],2)="PR","PR",IF(LEFT(PUMPING[[#This Row],[BATCH]],2)="DT","DT","Others"))))</f>
        <v>MR</v>
      </c>
    </row>
    <row r="1599" spans="1:13" x14ac:dyDescent="0.25">
      <c r="A1599">
        <v>2</v>
      </c>
      <c r="B1599" s="1">
        <v>42340</v>
      </c>
      <c r="C1599" t="s">
        <v>63</v>
      </c>
      <c r="D1599" t="s">
        <v>919</v>
      </c>
      <c r="E1599" t="s">
        <v>64</v>
      </c>
      <c r="F1599">
        <v>1678</v>
      </c>
      <c r="H1599" t="s">
        <v>153</v>
      </c>
      <c r="I1599" t="s">
        <v>1530</v>
      </c>
      <c r="J1599" s="32">
        <f t="shared" si="41"/>
        <v>12</v>
      </c>
      <c r="K1599" s="32">
        <f>IF(PUMPING[[#This Row],[MONTH]]&gt;3,YEAR(PUMPING[[#This Row],[DATE]]),YEAR(PUMPING[[#This Row],[DATE]])-1)</f>
        <v>2015</v>
      </c>
      <c r="L1599" s="32" t="str">
        <f>IF(PUMPING[[#This Row],[MONTH]]&lt;4,"Q4",IF(PUMPING[[#This Row],[MONTH]]&lt;7,"Q1",IF(PUMPING[[#This Row],[MONTH]]&lt;10,"Q2",IF(PUMPING[[#This Row],[MONTH]]&lt;13,"Q3","Q4"))))</f>
        <v>Q3</v>
      </c>
      <c r="M1599" s="32" t="str">
        <f>IF(PUMPING[[#This Row],[PRODUCT]]="I/F","I/F",IF(LEFT(PUMPING[[#This Row],[BATCH]],2)="MR","MR",IF(LEFT(PUMPING[[#This Row],[BATCH]],2)="PR","PR",IF(LEFT(PUMPING[[#This Row],[BATCH]],2)="DT","DT","Others"))))</f>
        <v>MR</v>
      </c>
    </row>
    <row r="1600" spans="1:13" x14ac:dyDescent="0.25">
      <c r="A1600">
        <v>3</v>
      </c>
      <c r="B1600" s="1">
        <v>42340</v>
      </c>
      <c r="C1600" t="s">
        <v>63</v>
      </c>
      <c r="D1600" t="s">
        <v>928</v>
      </c>
      <c r="E1600" t="s">
        <v>64</v>
      </c>
      <c r="F1600">
        <v>2718</v>
      </c>
      <c r="H1600" t="s">
        <v>153</v>
      </c>
      <c r="I1600" t="s">
        <v>1530</v>
      </c>
      <c r="J1600" s="32">
        <f t="shared" si="41"/>
        <v>12</v>
      </c>
      <c r="K1600" s="32">
        <f>IF(PUMPING[[#This Row],[MONTH]]&gt;3,YEAR(PUMPING[[#This Row],[DATE]]),YEAR(PUMPING[[#This Row],[DATE]])-1)</f>
        <v>2015</v>
      </c>
      <c r="L1600" s="32" t="str">
        <f>IF(PUMPING[[#This Row],[MONTH]]&lt;4,"Q4",IF(PUMPING[[#This Row],[MONTH]]&lt;7,"Q1",IF(PUMPING[[#This Row],[MONTH]]&lt;10,"Q2",IF(PUMPING[[#This Row],[MONTH]]&lt;13,"Q3","Q4"))))</f>
        <v>Q3</v>
      </c>
      <c r="M1600" s="32" t="str">
        <f>IF(PUMPING[[#This Row],[PRODUCT]]="I/F","I/F",IF(LEFT(PUMPING[[#This Row],[BATCH]],2)="MR","MR",IF(LEFT(PUMPING[[#This Row],[BATCH]],2)="PR","PR",IF(LEFT(PUMPING[[#This Row],[BATCH]],2)="DT","DT","Others"))))</f>
        <v>PR</v>
      </c>
    </row>
    <row r="1601" spans="1:13" x14ac:dyDescent="0.25">
      <c r="A1601">
        <v>1</v>
      </c>
      <c r="B1601" s="1">
        <v>42340</v>
      </c>
      <c r="C1601" t="s">
        <v>162</v>
      </c>
      <c r="D1601" t="s">
        <v>901</v>
      </c>
      <c r="E1601" t="s">
        <v>113</v>
      </c>
      <c r="F1601">
        <v>4235</v>
      </c>
      <c r="H1601" t="s">
        <v>148</v>
      </c>
      <c r="I1601" t="s">
        <v>149</v>
      </c>
      <c r="J1601" s="32">
        <f t="shared" si="41"/>
        <v>12</v>
      </c>
      <c r="K1601" s="32">
        <f>IF(PUMPING[[#This Row],[MONTH]]&gt;3,YEAR(PUMPING[[#This Row],[DATE]]),YEAR(PUMPING[[#This Row],[DATE]])-1)</f>
        <v>2015</v>
      </c>
      <c r="L1601" s="32" t="str">
        <f>IF(PUMPING[[#This Row],[MONTH]]&lt;4,"Q4",IF(PUMPING[[#This Row],[MONTH]]&lt;7,"Q1",IF(PUMPING[[#This Row],[MONTH]]&lt;10,"Q2",IF(PUMPING[[#This Row],[MONTH]]&lt;13,"Q3","Q4"))))</f>
        <v>Q3</v>
      </c>
      <c r="M1601" s="32" t="str">
        <f>IF(PUMPING[[#This Row],[PRODUCT]]="I/F","I/F",IF(LEFT(PUMPING[[#This Row],[BATCH]],2)="MR","MR",IF(LEFT(PUMPING[[#This Row],[BATCH]],2)="PR","PR",IF(LEFT(PUMPING[[#This Row],[BATCH]],2)="DT","DT","Others"))))</f>
        <v>MR</v>
      </c>
    </row>
    <row r="1602" spans="1:13" x14ac:dyDescent="0.25">
      <c r="A1602">
        <v>1</v>
      </c>
      <c r="B1602" s="1">
        <v>42341</v>
      </c>
      <c r="C1602" t="s">
        <v>6</v>
      </c>
      <c r="D1602" t="s">
        <v>931</v>
      </c>
      <c r="E1602">
        <v>201</v>
      </c>
      <c r="F1602">
        <v>196</v>
      </c>
      <c r="H1602" t="s">
        <v>151</v>
      </c>
      <c r="I1602" t="s">
        <v>1532</v>
      </c>
      <c r="J1602" s="32">
        <f t="shared" si="41"/>
        <v>12</v>
      </c>
      <c r="K1602" s="32">
        <f>IF(PUMPING[[#This Row],[MONTH]]&gt;3,YEAR(PUMPING[[#This Row],[DATE]]),YEAR(PUMPING[[#This Row],[DATE]])-1)</f>
        <v>2015</v>
      </c>
      <c r="L1602" s="32" t="str">
        <f>IF(PUMPING[[#This Row],[MONTH]]&lt;4,"Q4",IF(PUMPING[[#This Row],[MONTH]]&lt;7,"Q1",IF(PUMPING[[#This Row],[MONTH]]&lt;10,"Q2",IF(PUMPING[[#This Row],[MONTH]]&lt;13,"Q3","Q4"))))</f>
        <v>Q3</v>
      </c>
      <c r="M1602" s="32" t="str">
        <f>IF(PUMPING[[#This Row],[PRODUCT]]="I/F","I/F",IF(LEFT(PUMPING[[#This Row],[BATCH]],2)="MR","MR",IF(LEFT(PUMPING[[#This Row],[BATCH]],2)="PR","PR",IF(LEFT(PUMPING[[#This Row],[BATCH]],2)="DT","DT","Others"))))</f>
        <v>MR</v>
      </c>
    </row>
    <row r="1603" spans="1:13" x14ac:dyDescent="0.25">
      <c r="A1603">
        <v>2</v>
      </c>
      <c r="B1603" s="1">
        <v>42341</v>
      </c>
      <c r="C1603" t="s">
        <v>6</v>
      </c>
      <c r="D1603" t="s">
        <v>937</v>
      </c>
      <c r="E1603">
        <v>205</v>
      </c>
      <c r="F1603">
        <v>6243</v>
      </c>
      <c r="H1603" t="s">
        <v>151</v>
      </c>
      <c r="I1603" t="s">
        <v>1532</v>
      </c>
      <c r="J1603" s="32">
        <f t="shared" si="41"/>
        <v>12</v>
      </c>
      <c r="K1603" s="32">
        <f>IF(PUMPING[[#This Row],[MONTH]]&gt;3,YEAR(PUMPING[[#This Row],[DATE]]),YEAR(PUMPING[[#This Row],[DATE]])-1)</f>
        <v>2015</v>
      </c>
      <c r="L1603" s="32" t="str">
        <f>IF(PUMPING[[#This Row],[MONTH]]&lt;4,"Q4",IF(PUMPING[[#This Row],[MONTH]]&lt;7,"Q1",IF(PUMPING[[#This Row],[MONTH]]&lt;10,"Q2",IF(PUMPING[[#This Row],[MONTH]]&lt;13,"Q3","Q4"))))</f>
        <v>Q3</v>
      </c>
      <c r="M1603" s="32" t="str">
        <f>IF(PUMPING[[#This Row],[PRODUCT]]="I/F","I/F",IF(LEFT(PUMPING[[#This Row],[BATCH]],2)="MR","MR",IF(LEFT(PUMPING[[#This Row],[BATCH]],2)="PR","PR",IF(LEFT(PUMPING[[#This Row],[BATCH]],2)="DT","DT","Others"))))</f>
        <v>MR</v>
      </c>
    </row>
    <row r="1604" spans="1:13" x14ac:dyDescent="0.25">
      <c r="A1604">
        <v>3</v>
      </c>
      <c r="B1604" s="1">
        <v>42341</v>
      </c>
      <c r="C1604" t="s">
        <v>6</v>
      </c>
      <c r="D1604" t="s">
        <v>938</v>
      </c>
      <c r="E1604">
        <v>204</v>
      </c>
      <c r="F1604">
        <v>1772</v>
      </c>
      <c r="H1604" t="s">
        <v>151</v>
      </c>
      <c r="I1604" t="s">
        <v>1532</v>
      </c>
      <c r="J1604" s="32">
        <f t="shared" si="41"/>
        <v>12</v>
      </c>
      <c r="K1604" s="32">
        <f>IF(PUMPING[[#This Row],[MONTH]]&gt;3,YEAR(PUMPING[[#This Row],[DATE]]),YEAR(PUMPING[[#This Row],[DATE]])-1)</f>
        <v>2015</v>
      </c>
      <c r="L1604" s="32" t="str">
        <f>IF(PUMPING[[#This Row],[MONTH]]&lt;4,"Q4",IF(PUMPING[[#This Row],[MONTH]]&lt;7,"Q1",IF(PUMPING[[#This Row],[MONTH]]&lt;10,"Q2",IF(PUMPING[[#This Row],[MONTH]]&lt;13,"Q3","Q4"))))</f>
        <v>Q3</v>
      </c>
      <c r="M1604" s="32" t="str">
        <f>IF(PUMPING[[#This Row],[PRODUCT]]="I/F","I/F",IF(LEFT(PUMPING[[#This Row],[BATCH]],2)="MR","MR",IF(LEFT(PUMPING[[#This Row],[BATCH]],2)="PR","PR",IF(LEFT(PUMPING[[#This Row],[BATCH]],2)="DT","DT","Others"))))</f>
        <v>MR</v>
      </c>
    </row>
    <row r="1605" spans="1:13" x14ac:dyDescent="0.25">
      <c r="A1605">
        <v>1</v>
      </c>
      <c r="B1605" s="1">
        <v>42341</v>
      </c>
      <c r="C1605" t="s">
        <v>20</v>
      </c>
      <c r="D1605" t="s">
        <v>936</v>
      </c>
      <c r="E1605">
        <v>35</v>
      </c>
      <c r="F1605">
        <v>2077</v>
      </c>
      <c r="H1605" t="s">
        <v>197</v>
      </c>
      <c r="I1605" t="s">
        <v>143</v>
      </c>
      <c r="J1605" s="32">
        <f t="shared" si="41"/>
        <v>12</v>
      </c>
      <c r="K1605" s="32">
        <f>IF(PUMPING[[#This Row],[MONTH]]&gt;3,YEAR(PUMPING[[#This Row],[DATE]]),YEAR(PUMPING[[#This Row],[DATE]])-1)</f>
        <v>2015</v>
      </c>
      <c r="L1605" s="32" t="str">
        <f>IF(PUMPING[[#This Row],[MONTH]]&lt;4,"Q4",IF(PUMPING[[#This Row],[MONTH]]&lt;7,"Q1",IF(PUMPING[[#This Row],[MONTH]]&lt;10,"Q2",IF(PUMPING[[#This Row],[MONTH]]&lt;13,"Q3","Q4"))))</f>
        <v>Q3</v>
      </c>
      <c r="M1605" s="32" t="str">
        <f>IF(PUMPING[[#This Row],[PRODUCT]]="I/F","I/F",IF(LEFT(PUMPING[[#This Row],[BATCH]],2)="MR","MR",IF(LEFT(PUMPING[[#This Row],[BATCH]],2)="PR","PR",IF(LEFT(PUMPING[[#This Row],[BATCH]],2)="DT","DT","Others"))))</f>
        <v>PR</v>
      </c>
    </row>
    <row r="1606" spans="1:13" x14ac:dyDescent="0.25">
      <c r="A1606">
        <v>2</v>
      </c>
      <c r="B1606" s="1">
        <v>42341</v>
      </c>
      <c r="C1606" t="s">
        <v>20</v>
      </c>
      <c r="D1606" t="s">
        <v>939</v>
      </c>
      <c r="E1606">
        <v>33</v>
      </c>
      <c r="F1606">
        <v>450</v>
      </c>
      <c r="H1606" t="s">
        <v>197</v>
      </c>
      <c r="I1606" t="s">
        <v>143</v>
      </c>
      <c r="J1606" s="32">
        <f t="shared" si="41"/>
        <v>12</v>
      </c>
      <c r="K1606" s="32">
        <f>IF(PUMPING[[#This Row],[MONTH]]&gt;3,YEAR(PUMPING[[#This Row],[DATE]]),YEAR(PUMPING[[#This Row],[DATE]])-1)</f>
        <v>2015</v>
      </c>
      <c r="L1606" s="32" t="str">
        <f>IF(PUMPING[[#This Row],[MONTH]]&lt;4,"Q4",IF(PUMPING[[#This Row],[MONTH]]&lt;7,"Q1",IF(PUMPING[[#This Row],[MONTH]]&lt;10,"Q2",IF(PUMPING[[#This Row],[MONTH]]&lt;13,"Q3","Q4"))))</f>
        <v>Q3</v>
      </c>
      <c r="M1606" s="32" t="str">
        <f>IF(PUMPING[[#This Row],[PRODUCT]]="I/F","I/F",IF(LEFT(PUMPING[[#This Row],[BATCH]],2)="MR","MR",IF(LEFT(PUMPING[[#This Row],[BATCH]],2)="PR","PR",IF(LEFT(PUMPING[[#This Row],[BATCH]],2)="DT","DT","Others"))))</f>
        <v>PR</v>
      </c>
    </row>
    <row r="1607" spans="1:13" x14ac:dyDescent="0.25">
      <c r="A1607">
        <v>3</v>
      </c>
      <c r="B1607" s="1">
        <v>42341</v>
      </c>
      <c r="C1607" t="s">
        <v>20</v>
      </c>
      <c r="D1607" t="s">
        <v>940</v>
      </c>
      <c r="E1607">
        <v>33</v>
      </c>
      <c r="F1607">
        <v>4715</v>
      </c>
      <c r="H1607" t="s">
        <v>197</v>
      </c>
      <c r="I1607" t="s">
        <v>143</v>
      </c>
      <c r="J1607" s="32">
        <f t="shared" si="41"/>
        <v>12</v>
      </c>
      <c r="K1607" s="32">
        <f>IF(PUMPING[[#This Row],[MONTH]]&gt;3,YEAR(PUMPING[[#This Row],[DATE]]),YEAR(PUMPING[[#This Row],[DATE]])-1)</f>
        <v>2015</v>
      </c>
      <c r="L1607" s="32" t="str">
        <f>IF(PUMPING[[#This Row],[MONTH]]&lt;4,"Q4",IF(PUMPING[[#This Row],[MONTH]]&lt;7,"Q1",IF(PUMPING[[#This Row],[MONTH]]&lt;10,"Q2",IF(PUMPING[[#This Row],[MONTH]]&lt;13,"Q3","Q4"))))</f>
        <v>Q3</v>
      </c>
      <c r="M1607" s="32" t="str">
        <f>IF(PUMPING[[#This Row],[PRODUCT]]="I/F","I/F",IF(LEFT(PUMPING[[#This Row],[BATCH]],2)="MR","MR",IF(LEFT(PUMPING[[#This Row],[BATCH]],2)="PR","PR",IF(LEFT(PUMPING[[#This Row],[BATCH]],2)="DT","DT","Others"))))</f>
        <v>PR</v>
      </c>
    </row>
    <row r="1608" spans="1:13" x14ac:dyDescent="0.25">
      <c r="A1608">
        <v>1</v>
      </c>
      <c r="B1608" s="1">
        <v>42341</v>
      </c>
      <c r="C1608" t="s">
        <v>8</v>
      </c>
      <c r="D1608" t="s">
        <v>901</v>
      </c>
      <c r="E1608" t="s">
        <v>41</v>
      </c>
      <c r="F1608">
        <v>690</v>
      </c>
      <c r="H1608" t="s">
        <v>148</v>
      </c>
      <c r="I1608" t="s">
        <v>149</v>
      </c>
      <c r="J1608" s="32">
        <f t="shared" si="41"/>
        <v>12</v>
      </c>
      <c r="K1608" s="32">
        <f>IF(PUMPING[[#This Row],[MONTH]]&gt;3,YEAR(PUMPING[[#This Row],[DATE]]),YEAR(PUMPING[[#This Row],[DATE]])-1)</f>
        <v>2015</v>
      </c>
      <c r="L1608" s="32" t="str">
        <f>IF(PUMPING[[#This Row],[MONTH]]&lt;4,"Q4",IF(PUMPING[[#This Row],[MONTH]]&lt;7,"Q1",IF(PUMPING[[#This Row],[MONTH]]&lt;10,"Q2",IF(PUMPING[[#This Row],[MONTH]]&lt;13,"Q3","Q4"))))</f>
        <v>Q3</v>
      </c>
      <c r="M1608" s="32" t="str">
        <f>IF(PUMPING[[#This Row],[PRODUCT]]="I/F","I/F",IF(LEFT(PUMPING[[#This Row],[BATCH]],2)="MR","MR",IF(LEFT(PUMPING[[#This Row],[BATCH]],2)="PR","PR",IF(LEFT(PUMPING[[#This Row],[BATCH]],2)="DT","DT","Others"))))</f>
        <v>MR</v>
      </c>
    </row>
    <row r="1609" spans="1:13" x14ac:dyDescent="0.25">
      <c r="A1609">
        <v>2</v>
      </c>
      <c r="B1609" s="1">
        <v>42341</v>
      </c>
      <c r="C1609" t="s">
        <v>8</v>
      </c>
      <c r="D1609" t="s">
        <v>941</v>
      </c>
      <c r="E1609">
        <v>16</v>
      </c>
      <c r="F1609">
        <v>1978</v>
      </c>
      <c r="H1609" t="s">
        <v>164</v>
      </c>
      <c r="I1609" t="s">
        <v>146</v>
      </c>
      <c r="J1609" s="32">
        <f t="shared" si="41"/>
        <v>12</v>
      </c>
      <c r="K1609" s="32">
        <f>IF(PUMPING[[#This Row],[MONTH]]&gt;3,YEAR(PUMPING[[#This Row],[DATE]]),YEAR(PUMPING[[#This Row],[DATE]])-1)</f>
        <v>2015</v>
      </c>
      <c r="L1609" s="32" t="str">
        <f>IF(PUMPING[[#This Row],[MONTH]]&lt;4,"Q4",IF(PUMPING[[#This Row],[MONTH]]&lt;7,"Q1",IF(PUMPING[[#This Row],[MONTH]]&lt;10,"Q2",IF(PUMPING[[#This Row],[MONTH]]&lt;13,"Q3","Q4"))))</f>
        <v>Q3</v>
      </c>
      <c r="M1609" s="32" t="str">
        <f>IF(PUMPING[[#This Row],[PRODUCT]]="I/F","I/F",IF(LEFT(PUMPING[[#This Row],[BATCH]],2)="MR","MR",IF(LEFT(PUMPING[[#This Row],[BATCH]],2)="PR","PR",IF(LEFT(PUMPING[[#This Row],[BATCH]],2)="DT","DT","Others"))))</f>
        <v>DT</v>
      </c>
    </row>
    <row r="1610" spans="1:13" x14ac:dyDescent="0.25">
      <c r="A1610">
        <v>3</v>
      </c>
      <c r="B1610" s="1">
        <v>42341</v>
      </c>
      <c r="C1610" t="s">
        <v>8</v>
      </c>
      <c r="D1610" t="s">
        <v>925</v>
      </c>
      <c r="E1610" t="s">
        <v>186</v>
      </c>
      <c r="F1610">
        <v>425</v>
      </c>
      <c r="H1610" t="s">
        <v>733</v>
      </c>
      <c r="I1610" t="s">
        <v>143</v>
      </c>
      <c r="J1610" s="32">
        <f t="shared" si="41"/>
        <v>12</v>
      </c>
      <c r="K1610" s="32">
        <f>IF(PUMPING[[#This Row],[MONTH]]&gt;3,YEAR(PUMPING[[#This Row],[DATE]]),YEAR(PUMPING[[#This Row],[DATE]])-1)</f>
        <v>2015</v>
      </c>
      <c r="L1610" s="32" t="str">
        <f>IF(PUMPING[[#This Row],[MONTH]]&lt;4,"Q4",IF(PUMPING[[#This Row],[MONTH]]&lt;7,"Q1",IF(PUMPING[[#This Row],[MONTH]]&lt;10,"Q2",IF(PUMPING[[#This Row],[MONTH]]&lt;13,"Q3","Q4"))))</f>
        <v>Q3</v>
      </c>
      <c r="M1610" s="32" t="str">
        <f>IF(PUMPING[[#This Row],[PRODUCT]]="I/F","I/F",IF(LEFT(PUMPING[[#This Row],[BATCH]],2)="MR","MR",IF(LEFT(PUMPING[[#This Row],[BATCH]],2)="PR","PR",IF(LEFT(PUMPING[[#This Row],[BATCH]],2)="DT","DT","Others"))))</f>
        <v>MR</v>
      </c>
    </row>
    <row r="1611" spans="1:13" x14ac:dyDescent="0.25">
      <c r="A1611">
        <v>4</v>
      </c>
      <c r="B1611" s="1">
        <v>42341</v>
      </c>
      <c r="C1611" t="s">
        <v>8</v>
      </c>
      <c r="D1611" t="s">
        <v>942</v>
      </c>
      <c r="E1611" t="s">
        <v>186</v>
      </c>
      <c r="F1611">
        <v>196</v>
      </c>
      <c r="H1611" t="s">
        <v>733</v>
      </c>
      <c r="I1611" t="s">
        <v>143</v>
      </c>
      <c r="J1611" s="32">
        <f t="shared" si="41"/>
        <v>12</v>
      </c>
      <c r="K1611" s="32">
        <f>IF(PUMPING[[#This Row],[MONTH]]&gt;3,YEAR(PUMPING[[#This Row],[DATE]]),YEAR(PUMPING[[#This Row],[DATE]])-1)</f>
        <v>2015</v>
      </c>
      <c r="L1611" s="32" t="str">
        <f>IF(PUMPING[[#This Row],[MONTH]]&lt;4,"Q4",IF(PUMPING[[#This Row],[MONTH]]&lt;7,"Q1",IF(PUMPING[[#This Row],[MONTH]]&lt;10,"Q2",IF(PUMPING[[#This Row],[MONTH]]&lt;13,"Q3","Q4"))))</f>
        <v>Q3</v>
      </c>
      <c r="M1611" s="32" t="str">
        <f>IF(PUMPING[[#This Row],[PRODUCT]]="I/F","I/F",IF(LEFT(PUMPING[[#This Row],[BATCH]],2)="MR","MR",IF(LEFT(PUMPING[[#This Row],[BATCH]],2)="PR","PR",IF(LEFT(PUMPING[[#This Row],[BATCH]],2)="DT","DT","Others"))))</f>
        <v>MR</v>
      </c>
    </row>
    <row r="1612" spans="1:13" x14ac:dyDescent="0.25">
      <c r="A1612">
        <v>5</v>
      </c>
      <c r="B1612" s="1">
        <v>42341</v>
      </c>
      <c r="C1612" t="s">
        <v>8</v>
      </c>
      <c r="D1612" t="s">
        <v>926</v>
      </c>
      <c r="E1612" t="s">
        <v>186</v>
      </c>
      <c r="F1612">
        <v>40</v>
      </c>
      <c r="H1612" t="s">
        <v>145</v>
      </c>
      <c r="I1612" t="s">
        <v>146</v>
      </c>
      <c r="J1612" s="32">
        <f t="shared" si="41"/>
        <v>12</v>
      </c>
      <c r="K1612" s="32">
        <f>IF(PUMPING[[#This Row],[MONTH]]&gt;3,YEAR(PUMPING[[#This Row],[DATE]]),YEAR(PUMPING[[#This Row],[DATE]])-1)</f>
        <v>2015</v>
      </c>
      <c r="L1612" s="32" t="str">
        <f>IF(PUMPING[[#This Row],[MONTH]]&lt;4,"Q4",IF(PUMPING[[#This Row],[MONTH]]&lt;7,"Q1",IF(PUMPING[[#This Row],[MONTH]]&lt;10,"Q2",IF(PUMPING[[#This Row],[MONTH]]&lt;13,"Q3","Q4"))))</f>
        <v>Q3</v>
      </c>
      <c r="M1612" s="32" t="str">
        <f>IF(PUMPING[[#This Row],[PRODUCT]]="I/F","I/F",IF(LEFT(PUMPING[[#This Row],[BATCH]],2)="MR","MR",IF(LEFT(PUMPING[[#This Row],[BATCH]],2)="PR","PR",IF(LEFT(PUMPING[[#This Row],[BATCH]],2)="DT","DT","Others"))))</f>
        <v>MR</v>
      </c>
    </row>
    <row r="1613" spans="1:13" x14ac:dyDescent="0.25">
      <c r="A1613">
        <v>6</v>
      </c>
      <c r="B1613" s="1">
        <v>42341</v>
      </c>
      <c r="C1613" t="s">
        <v>8</v>
      </c>
      <c r="D1613" t="s">
        <v>943</v>
      </c>
      <c r="E1613">
        <v>17</v>
      </c>
      <c r="F1613">
        <v>681</v>
      </c>
      <c r="H1613" t="s">
        <v>164</v>
      </c>
      <c r="I1613" t="s">
        <v>146</v>
      </c>
      <c r="J1613" s="32">
        <f t="shared" si="41"/>
        <v>12</v>
      </c>
      <c r="K1613" s="32">
        <f>IF(PUMPING[[#This Row],[MONTH]]&gt;3,YEAR(PUMPING[[#This Row],[DATE]]),YEAR(PUMPING[[#This Row],[DATE]])-1)</f>
        <v>2015</v>
      </c>
      <c r="L1613" s="32" t="str">
        <f>IF(PUMPING[[#This Row],[MONTH]]&lt;4,"Q4",IF(PUMPING[[#This Row],[MONTH]]&lt;7,"Q1",IF(PUMPING[[#This Row],[MONTH]]&lt;10,"Q2",IF(PUMPING[[#This Row],[MONTH]]&lt;13,"Q3","Q4"))))</f>
        <v>Q3</v>
      </c>
      <c r="M1613" s="32" t="str">
        <f>IF(PUMPING[[#This Row],[PRODUCT]]="I/F","I/F",IF(LEFT(PUMPING[[#This Row],[BATCH]],2)="MR","MR",IF(LEFT(PUMPING[[#This Row],[BATCH]],2)="PR","PR",IF(LEFT(PUMPING[[#This Row],[BATCH]],2)="DT","DT","Others"))))</f>
        <v>DT</v>
      </c>
    </row>
    <row r="1614" spans="1:13" x14ac:dyDescent="0.25">
      <c r="A1614">
        <v>1</v>
      </c>
      <c r="B1614" s="1">
        <v>42342</v>
      </c>
      <c r="C1614" t="s">
        <v>6</v>
      </c>
      <c r="D1614" t="s">
        <v>944</v>
      </c>
      <c r="E1614">
        <v>204</v>
      </c>
      <c r="F1614">
        <v>2997</v>
      </c>
      <c r="H1614" t="s">
        <v>151</v>
      </c>
      <c r="I1614" t="s">
        <v>1532</v>
      </c>
      <c r="J1614" s="32">
        <f t="shared" si="41"/>
        <v>12</v>
      </c>
      <c r="K1614" s="32">
        <f>IF(PUMPING[[#This Row],[MONTH]]&gt;3,YEAR(PUMPING[[#This Row],[DATE]]),YEAR(PUMPING[[#This Row],[DATE]])-1)</f>
        <v>2015</v>
      </c>
      <c r="L1614" s="32" t="str">
        <f>IF(PUMPING[[#This Row],[MONTH]]&lt;4,"Q4",IF(PUMPING[[#This Row],[MONTH]]&lt;7,"Q1",IF(PUMPING[[#This Row],[MONTH]]&lt;10,"Q2",IF(PUMPING[[#This Row],[MONTH]]&lt;13,"Q3","Q4"))))</f>
        <v>Q3</v>
      </c>
      <c r="M1614" s="32" t="str">
        <f>IF(PUMPING[[#This Row],[PRODUCT]]="I/F","I/F",IF(LEFT(PUMPING[[#This Row],[BATCH]],2)="MR","MR",IF(LEFT(PUMPING[[#This Row],[BATCH]],2)="PR","PR",IF(LEFT(PUMPING[[#This Row],[BATCH]],2)="DT","DT","Others"))))</f>
        <v>MR</v>
      </c>
    </row>
    <row r="1615" spans="1:13" x14ac:dyDescent="0.25">
      <c r="A1615">
        <v>2</v>
      </c>
      <c r="B1615" s="1">
        <v>42342</v>
      </c>
      <c r="C1615" t="s">
        <v>6</v>
      </c>
      <c r="D1615" t="s">
        <v>945</v>
      </c>
      <c r="E1615">
        <v>351</v>
      </c>
      <c r="F1615">
        <v>252</v>
      </c>
      <c r="H1615" t="s">
        <v>155</v>
      </c>
      <c r="I1615" t="s">
        <v>146</v>
      </c>
      <c r="J1615" s="32">
        <f t="shared" si="41"/>
        <v>12</v>
      </c>
      <c r="K1615" s="32">
        <f>IF(PUMPING[[#This Row],[MONTH]]&gt;3,YEAR(PUMPING[[#This Row],[DATE]]),YEAR(PUMPING[[#This Row],[DATE]])-1)</f>
        <v>2015</v>
      </c>
      <c r="L1615" s="32" t="str">
        <f>IF(PUMPING[[#This Row],[MONTH]]&lt;4,"Q4",IF(PUMPING[[#This Row],[MONTH]]&lt;7,"Q1",IF(PUMPING[[#This Row],[MONTH]]&lt;10,"Q2",IF(PUMPING[[#This Row],[MONTH]]&lt;13,"Q3","Q4"))))</f>
        <v>Q3</v>
      </c>
      <c r="M1615" s="32" t="str">
        <f>IF(PUMPING[[#This Row],[PRODUCT]]="I/F","I/F",IF(LEFT(PUMPING[[#This Row],[BATCH]],2)="MR","MR",IF(LEFT(PUMPING[[#This Row],[BATCH]],2)="PR","PR",IF(LEFT(PUMPING[[#This Row],[BATCH]],2)="DT","DT","Others"))))</f>
        <v>MR</v>
      </c>
    </row>
    <row r="1616" spans="1:13" x14ac:dyDescent="0.25">
      <c r="A1616">
        <v>3</v>
      </c>
      <c r="B1616" s="1">
        <v>42342</v>
      </c>
      <c r="C1616" t="s">
        <v>6</v>
      </c>
      <c r="D1616" t="s">
        <v>946</v>
      </c>
      <c r="E1616">
        <v>651</v>
      </c>
      <c r="F1616">
        <v>50</v>
      </c>
      <c r="H1616" t="s">
        <v>155</v>
      </c>
      <c r="I1616" t="s">
        <v>146</v>
      </c>
      <c r="J1616" s="32">
        <f t="shared" si="41"/>
        <v>12</v>
      </c>
      <c r="K1616" s="32">
        <f>IF(PUMPING[[#This Row],[MONTH]]&gt;3,YEAR(PUMPING[[#This Row],[DATE]]),YEAR(PUMPING[[#This Row],[DATE]])-1)</f>
        <v>2015</v>
      </c>
      <c r="L1616" s="32" t="str">
        <f>IF(PUMPING[[#This Row],[MONTH]]&lt;4,"Q4",IF(PUMPING[[#This Row],[MONTH]]&lt;7,"Q1",IF(PUMPING[[#This Row],[MONTH]]&lt;10,"Q2",IF(PUMPING[[#This Row],[MONTH]]&lt;13,"Q3","Q4"))))</f>
        <v>Q3</v>
      </c>
      <c r="M1616" s="32" t="str">
        <f>IF(PUMPING[[#This Row],[PRODUCT]]="I/F","I/F",IF(LEFT(PUMPING[[#This Row],[BATCH]],2)="MR","MR",IF(LEFT(PUMPING[[#This Row],[BATCH]],2)="PR","PR",IF(LEFT(PUMPING[[#This Row],[BATCH]],2)="DT","DT","Others"))))</f>
        <v>MR</v>
      </c>
    </row>
    <row r="1617" spans="1:13" x14ac:dyDescent="0.25">
      <c r="A1617">
        <v>4</v>
      </c>
      <c r="B1617" s="1">
        <v>42342</v>
      </c>
      <c r="C1617" t="s">
        <v>6</v>
      </c>
      <c r="D1617" t="s">
        <v>947</v>
      </c>
      <c r="E1617">
        <v>208</v>
      </c>
      <c r="F1617">
        <v>2502</v>
      </c>
      <c r="H1617" t="s">
        <v>153</v>
      </c>
      <c r="I1617" t="s">
        <v>1530</v>
      </c>
      <c r="J1617" s="32">
        <f t="shared" si="41"/>
        <v>12</v>
      </c>
      <c r="K1617" s="32">
        <f>IF(PUMPING[[#This Row],[MONTH]]&gt;3,YEAR(PUMPING[[#This Row],[DATE]]),YEAR(PUMPING[[#This Row],[DATE]])-1)</f>
        <v>2015</v>
      </c>
      <c r="L1617" s="32" t="str">
        <f>IF(PUMPING[[#This Row],[MONTH]]&lt;4,"Q4",IF(PUMPING[[#This Row],[MONTH]]&lt;7,"Q1",IF(PUMPING[[#This Row],[MONTH]]&lt;10,"Q2",IF(PUMPING[[#This Row],[MONTH]]&lt;13,"Q3","Q4"))))</f>
        <v>Q3</v>
      </c>
      <c r="M1617" s="32" t="str">
        <f>IF(PUMPING[[#This Row],[PRODUCT]]="I/F","I/F",IF(LEFT(PUMPING[[#This Row],[BATCH]],2)="MR","MR",IF(LEFT(PUMPING[[#This Row],[BATCH]],2)="PR","PR",IF(LEFT(PUMPING[[#This Row],[BATCH]],2)="DT","DT","Others"))))</f>
        <v>MR</v>
      </c>
    </row>
    <row r="1618" spans="1:13" x14ac:dyDescent="0.25">
      <c r="A1618">
        <v>1</v>
      </c>
      <c r="B1618" s="1">
        <v>42342</v>
      </c>
      <c r="C1618" t="s">
        <v>20</v>
      </c>
      <c r="D1618" t="s">
        <v>940</v>
      </c>
      <c r="E1618">
        <v>33</v>
      </c>
      <c r="F1618">
        <v>4897</v>
      </c>
      <c r="H1618" t="s">
        <v>197</v>
      </c>
      <c r="I1618" t="s">
        <v>143</v>
      </c>
      <c r="J1618" s="32">
        <f t="shared" si="41"/>
        <v>12</v>
      </c>
      <c r="K1618" s="32">
        <f>IF(PUMPING[[#This Row],[MONTH]]&gt;3,YEAR(PUMPING[[#This Row],[DATE]]),YEAR(PUMPING[[#This Row],[DATE]])-1)</f>
        <v>2015</v>
      </c>
      <c r="L1618" s="32" t="str">
        <f>IF(PUMPING[[#This Row],[MONTH]]&lt;4,"Q4",IF(PUMPING[[#This Row],[MONTH]]&lt;7,"Q1",IF(PUMPING[[#This Row],[MONTH]]&lt;10,"Q2",IF(PUMPING[[#This Row],[MONTH]]&lt;13,"Q3","Q4"))))</f>
        <v>Q3</v>
      </c>
      <c r="M1618" s="32" t="str">
        <f>IF(PUMPING[[#This Row],[PRODUCT]]="I/F","I/F",IF(LEFT(PUMPING[[#This Row],[BATCH]],2)="MR","MR",IF(LEFT(PUMPING[[#This Row],[BATCH]],2)="PR","PR",IF(LEFT(PUMPING[[#This Row],[BATCH]],2)="DT","DT","Others"))))</f>
        <v>PR</v>
      </c>
    </row>
    <row r="1619" spans="1:13" x14ac:dyDescent="0.25">
      <c r="A1619">
        <v>2</v>
      </c>
      <c r="B1619" s="1">
        <v>42342</v>
      </c>
      <c r="C1619" t="s">
        <v>20</v>
      </c>
      <c r="D1619" t="s">
        <v>940</v>
      </c>
      <c r="E1619">
        <v>31</v>
      </c>
      <c r="F1619">
        <v>450</v>
      </c>
      <c r="H1619" t="s">
        <v>197</v>
      </c>
      <c r="I1619" t="s">
        <v>143</v>
      </c>
      <c r="J1619" s="32">
        <f t="shared" si="41"/>
        <v>12</v>
      </c>
      <c r="K1619" s="32">
        <f>IF(PUMPING[[#This Row],[MONTH]]&gt;3,YEAR(PUMPING[[#This Row],[DATE]]),YEAR(PUMPING[[#This Row],[DATE]])-1)</f>
        <v>2015</v>
      </c>
      <c r="L1619" s="32" t="str">
        <f>IF(PUMPING[[#This Row],[MONTH]]&lt;4,"Q4",IF(PUMPING[[#This Row],[MONTH]]&lt;7,"Q1",IF(PUMPING[[#This Row],[MONTH]]&lt;10,"Q2",IF(PUMPING[[#This Row],[MONTH]]&lt;13,"Q3","Q4"))))</f>
        <v>Q3</v>
      </c>
      <c r="M1619" s="32" t="str">
        <f>IF(PUMPING[[#This Row],[PRODUCT]]="I/F","I/F",IF(LEFT(PUMPING[[#This Row],[BATCH]],2)="MR","MR",IF(LEFT(PUMPING[[#This Row],[BATCH]],2)="PR","PR",IF(LEFT(PUMPING[[#This Row],[BATCH]],2)="DT","DT","Others"))))</f>
        <v>PR</v>
      </c>
    </row>
    <row r="1620" spans="1:13" x14ac:dyDescent="0.25">
      <c r="A1620">
        <v>3</v>
      </c>
      <c r="B1620" s="1">
        <v>42342</v>
      </c>
      <c r="C1620" t="s">
        <v>20</v>
      </c>
      <c r="D1620" t="s">
        <v>948</v>
      </c>
      <c r="E1620">
        <v>31</v>
      </c>
      <c r="F1620">
        <v>8924</v>
      </c>
      <c r="H1620" t="s">
        <v>197</v>
      </c>
      <c r="I1620" t="s">
        <v>143</v>
      </c>
      <c r="J1620" s="32">
        <f t="shared" si="41"/>
        <v>12</v>
      </c>
      <c r="K1620" s="32">
        <f>IF(PUMPING[[#This Row],[MONTH]]&gt;3,YEAR(PUMPING[[#This Row],[DATE]]),YEAR(PUMPING[[#This Row],[DATE]])-1)</f>
        <v>2015</v>
      </c>
      <c r="L1620" s="32" t="str">
        <f>IF(PUMPING[[#This Row],[MONTH]]&lt;4,"Q4",IF(PUMPING[[#This Row],[MONTH]]&lt;7,"Q1",IF(PUMPING[[#This Row],[MONTH]]&lt;10,"Q2",IF(PUMPING[[#This Row],[MONTH]]&lt;13,"Q3","Q4"))))</f>
        <v>Q3</v>
      </c>
      <c r="M1620" s="32" t="str">
        <f>IF(PUMPING[[#This Row],[PRODUCT]]="I/F","I/F",IF(LEFT(PUMPING[[#This Row],[BATCH]],2)="MR","MR",IF(LEFT(PUMPING[[#This Row],[BATCH]],2)="PR","PR",IF(LEFT(PUMPING[[#This Row],[BATCH]],2)="DT","DT","Others"))))</f>
        <v>PR</v>
      </c>
    </row>
    <row r="1621" spans="1:13" x14ac:dyDescent="0.25">
      <c r="A1621">
        <v>1</v>
      </c>
      <c r="B1621" s="1">
        <v>42342</v>
      </c>
      <c r="C1621" t="s">
        <v>8</v>
      </c>
      <c r="D1621" t="s">
        <v>943</v>
      </c>
      <c r="E1621">
        <v>17</v>
      </c>
      <c r="F1621">
        <v>2612</v>
      </c>
      <c r="H1621" t="s">
        <v>164</v>
      </c>
      <c r="I1621" t="s">
        <v>146</v>
      </c>
      <c r="J1621" s="32">
        <f t="shared" si="41"/>
        <v>12</v>
      </c>
      <c r="K1621" s="32">
        <f>IF(PUMPING[[#This Row],[MONTH]]&gt;3,YEAR(PUMPING[[#This Row],[DATE]]),YEAR(PUMPING[[#This Row],[DATE]])-1)</f>
        <v>2015</v>
      </c>
      <c r="L1621" s="32" t="str">
        <f>IF(PUMPING[[#This Row],[MONTH]]&lt;4,"Q4",IF(PUMPING[[#This Row],[MONTH]]&lt;7,"Q1",IF(PUMPING[[#This Row],[MONTH]]&lt;10,"Q2",IF(PUMPING[[#This Row],[MONTH]]&lt;13,"Q3","Q4"))))</f>
        <v>Q3</v>
      </c>
      <c r="M1621" s="32" t="str">
        <f>IF(PUMPING[[#This Row],[PRODUCT]]="I/F","I/F",IF(LEFT(PUMPING[[#This Row],[BATCH]],2)="MR","MR",IF(LEFT(PUMPING[[#This Row],[BATCH]],2)="PR","PR",IF(LEFT(PUMPING[[#This Row],[BATCH]],2)="DT","DT","Others"))))</f>
        <v>DT</v>
      </c>
    </row>
    <row r="1622" spans="1:13" x14ac:dyDescent="0.25">
      <c r="A1622">
        <v>2</v>
      </c>
      <c r="B1622" s="1">
        <v>42342</v>
      </c>
      <c r="C1622" t="s">
        <v>8</v>
      </c>
      <c r="D1622" t="s">
        <v>949</v>
      </c>
      <c r="E1622" t="s">
        <v>10</v>
      </c>
      <c r="F1622">
        <v>366</v>
      </c>
      <c r="H1622" t="s">
        <v>145</v>
      </c>
      <c r="I1622" t="s">
        <v>146</v>
      </c>
      <c r="J1622" s="32">
        <f t="shared" si="41"/>
        <v>12</v>
      </c>
      <c r="K1622" s="32">
        <f>IF(PUMPING[[#This Row],[MONTH]]&gt;3,YEAR(PUMPING[[#This Row],[DATE]]),YEAR(PUMPING[[#This Row],[DATE]])-1)</f>
        <v>2015</v>
      </c>
      <c r="L1622" s="32" t="str">
        <f>IF(PUMPING[[#This Row],[MONTH]]&lt;4,"Q4",IF(PUMPING[[#This Row],[MONTH]]&lt;7,"Q1",IF(PUMPING[[#This Row],[MONTH]]&lt;10,"Q2",IF(PUMPING[[#This Row],[MONTH]]&lt;13,"Q3","Q4"))))</f>
        <v>Q3</v>
      </c>
      <c r="M1622" s="32" t="str">
        <f>IF(PUMPING[[#This Row],[PRODUCT]]="I/F","I/F",IF(LEFT(PUMPING[[#This Row],[BATCH]],2)="MR","MR",IF(LEFT(PUMPING[[#This Row],[BATCH]],2)="PR","PR",IF(LEFT(PUMPING[[#This Row],[BATCH]],2)="DT","DT","Others"))))</f>
        <v>MR</v>
      </c>
    </row>
    <row r="1623" spans="1:13" x14ac:dyDescent="0.25">
      <c r="A1623">
        <v>3</v>
      </c>
      <c r="B1623" s="1">
        <v>42342</v>
      </c>
      <c r="C1623" t="s">
        <v>8</v>
      </c>
      <c r="D1623" t="s">
        <v>927</v>
      </c>
      <c r="E1623" t="s">
        <v>10</v>
      </c>
      <c r="F1623">
        <v>2909</v>
      </c>
      <c r="H1623" t="s">
        <v>148</v>
      </c>
      <c r="I1623" t="s">
        <v>149</v>
      </c>
      <c r="J1623" s="32">
        <f t="shared" si="41"/>
        <v>12</v>
      </c>
      <c r="K1623" s="32">
        <f>IF(PUMPING[[#This Row],[MONTH]]&gt;3,YEAR(PUMPING[[#This Row],[DATE]]),YEAR(PUMPING[[#This Row],[DATE]])-1)</f>
        <v>2015</v>
      </c>
      <c r="L1623" s="32" t="str">
        <f>IF(PUMPING[[#This Row],[MONTH]]&lt;4,"Q4",IF(PUMPING[[#This Row],[MONTH]]&lt;7,"Q1",IF(PUMPING[[#This Row],[MONTH]]&lt;10,"Q2",IF(PUMPING[[#This Row],[MONTH]]&lt;13,"Q3","Q4"))))</f>
        <v>Q3</v>
      </c>
      <c r="M1623" s="32" t="str">
        <f>IF(PUMPING[[#This Row],[PRODUCT]]="I/F","I/F",IF(LEFT(PUMPING[[#This Row],[BATCH]],2)="MR","MR",IF(LEFT(PUMPING[[#This Row],[BATCH]],2)="PR","PR",IF(LEFT(PUMPING[[#This Row],[BATCH]],2)="DT","DT","Others"))))</f>
        <v>MR</v>
      </c>
    </row>
    <row r="1624" spans="1:13" x14ac:dyDescent="0.25">
      <c r="A1624">
        <v>4</v>
      </c>
      <c r="B1624" s="1">
        <v>42342</v>
      </c>
      <c r="C1624" t="s">
        <v>8</v>
      </c>
      <c r="D1624" t="s">
        <v>929</v>
      </c>
      <c r="E1624" t="s">
        <v>10</v>
      </c>
      <c r="F1624">
        <v>81</v>
      </c>
      <c r="H1624" t="s">
        <v>156</v>
      </c>
      <c r="I1624" t="s">
        <v>146</v>
      </c>
      <c r="J1624" s="32">
        <f t="shared" si="41"/>
        <v>12</v>
      </c>
      <c r="K1624" s="32">
        <f>IF(PUMPING[[#This Row],[MONTH]]&gt;3,YEAR(PUMPING[[#This Row],[DATE]]),YEAR(PUMPING[[#This Row],[DATE]])-1)</f>
        <v>2015</v>
      </c>
      <c r="L1624" s="32" t="str">
        <f>IF(PUMPING[[#This Row],[MONTH]]&lt;4,"Q4",IF(PUMPING[[#This Row],[MONTH]]&lt;7,"Q1",IF(PUMPING[[#This Row],[MONTH]]&lt;10,"Q2",IF(PUMPING[[#This Row],[MONTH]]&lt;13,"Q3","Q4"))))</f>
        <v>Q3</v>
      </c>
      <c r="M1624" s="32" t="str">
        <f>IF(PUMPING[[#This Row],[PRODUCT]]="I/F","I/F",IF(LEFT(PUMPING[[#This Row],[BATCH]],2)="MR","MR",IF(LEFT(PUMPING[[#This Row],[BATCH]],2)="PR","PR",IF(LEFT(PUMPING[[#This Row],[BATCH]],2)="DT","DT","Others"))))</f>
        <v>MR</v>
      </c>
    </row>
    <row r="1625" spans="1:13" x14ac:dyDescent="0.25">
      <c r="A1625">
        <v>5</v>
      </c>
      <c r="B1625" s="1">
        <v>42342</v>
      </c>
      <c r="C1625" t="s">
        <v>8</v>
      </c>
      <c r="D1625" t="s">
        <v>930</v>
      </c>
      <c r="E1625" t="s">
        <v>10</v>
      </c>
      <c r="F1625">
        <v>122</v>
      </c>
      <c r="H1625" t="s">
        <v>155</v>
      </c>
      <c r="I1625" t="s">
        <v>146</v>
      </c>
      <c r="J1625" s="32">
        <f t="shared" si="41"/>
        <v>12</v>
      </c>
      <c r="K1625" s="32">
        <f>IF(PUMPING[[#This Row],[MONTH]]&gt;3,YEAR(PUMPING[[#This Row],[DATE]]),YEAR(PUMPING[[#This Row],[DATE]])-1)</f>
        <v>2015</v>
      </c>
      <c r="L1625" s="32" t="str">
        <f>IF(PUMPING[[#This Row],[MONTH]]&lt;4,"Q4",IF(PUMPING[[#This Row],[MONTH]]&lt;7,"Q1",IF(PUMPING[[#This Row],[MONTH]]&lt;10,"Q2",IF(PUMPING[[#This Row],[MONTH]]&lt;13,"Q3","Q4"))))</f>
        <v>Q3</v>
      </c>
      <c r="M1625" s="32" t="str">
        <f>IF(PUMPING[[#This Row],[PRODUCT]]="I/F","I/F",IF(LEFT(PUMPING[[#This Row],[BATCH]],2)="MR","MR",IF(LEFT(PUMPING[[#This Row],[BATCH]],2)="PR","PR",IF(LEFT(PUMPING[[#This Row],[BATCH]],2)="DT","DT","Others"))))</f>
        <v>MR</v>
      </c>
    </row>
    <row r="1626" spans="1:13" x14ac:dyDescent="0.25">
      <c r="A1626">
        <v>1</v>
      </c>
      <c r="B1626" s="1">
        <v>42342</v>
      </c>
      <c r="C1626" t="s">
        <v>162</v>
      </c>
      <c r="D1626" t="s">
        <v>943</v>
      </c>
      <c r="E1626">
        <v>17</v>
      </c>
      <c r="F1626">
        <v>2612</v>
      </c>
      <c r="H1626" t="s">
        <v>164</v>
      </c>
      <c r="I1626" t="s">
        <v>146</v>
      </c>
      <c r="J1626" s="32">
        <f t="shared" si="41"/>
        <v>12</v>
      </c>
      <c r="K1626" s="32">
        <f>IF(PUMPING[[#This Row],[MONTH]]&gt;3,YEAR(PUMPING[[#This Row],[DATE]]),YEAR(PUMPING[[#This Row],[DATE]])-1)</f>
        <v>2015</v>
      </c>
      <c r="L1626" s="32" t="str">
        <f>IF(PUMPING[[#This Row],[MONTH]]&lt;4,"Q4",IF(PUMPING[[#This Row],[MONTH]]&lt;7,"Q1",IF(PUMPING[[#This Row],[MONTH]]&lt;10,"Q2",IF(PUMPING[[#This Row],[MONTH]]&lt;13,"Q3","Q4"))))</f>
        <v>Q3</v>
      </c>
      <c r="M1626" s="32" t="str">
        <f>IF(PUMPING[[#This Row],[PRODUCT]]="I/F","I/F",IF(LEFT(PUMPING[[#This Row],[BATCH]],2)="MR","MR",IF(LEFT(PUMPING[[#This Row],[BATCH]],2)="PR","PR",IF(LEFT(PUMPING[[#This Row],[BATCH]],2)="DT","DT","Others"))))</f>
        <v>DT</v>
      </c>
    </row>
    <row r="1627" spans="1:13" x14ac:dyDescent="0.25">
      <c r="A1627">
        <v>1</v>
      </c>
      <c r="B1627" s="1">
        <v>42343</v>
      </c>
      <c r="C1627" t="s">
        <v>6</v>
      </c>
      <c r="D1627" t="s">
        <v>947</v>
      </c>
      <c r="E1627">
        <v>508</v>
      </c>
      <c r="F1627">
        <v>12268</v>
      </c>
      <c r="H1627" t="s">
        <v>153</v>
      </c>
      <c r="I1627" t="s">
        <v>1530</v>
      </c>
      <c r="J1627" s="32">
        <f t="shared" si="41"/>
        <v>12</v>
      </c>
      <c r="K1627" s="32">
        <f>IF(PUMPING[[#This Row],[MONTH]]&gt;3,YEAR(PUMPING[[#This Row],[DATE]]),YEAR(PUMPING[[#This Row],[DATE]])-1)</f>
        <v>2015</v>
      </c>
      <c r="L1627" s="32" t="str">
        <f>IF(PUMPING[[#This Row],[MONTH]]&lt;4,"Q4",IF(PUMPING[[#This Row],[MONTH]]&lt;7,"Q1",IF(PUMPING[[#This Row],[MONTH]]&lt;10,"Q2",IF(PUMPING[[#This Row],[MONTH]]&lt;13,"Q3","Q4"))))</f>
        <v>Q3</v>
      </c>
      <c r="M1627" s="32" t="str">
        <f>IF(PUMPING[[#This Row],[PRODUCT]]="I/F","I/F",IF(LEFT(PUMPING[[#This Row],[BATCH]],2)="MR","MR",IF(LEFT(PUMPING[[#This Row],[BATCH]],2)="PR","PR",IF(LEFT(PUMPING[[#This Row],[BATCH]],2)="DT","DT","Others"))))</f>
        <v>MR</v>
      </c>
    </row>
    <row r="1628" spans="1:13" x14ac:dyDescent="0.25">
      <c r="A1628">
        <v>1</v>
      </c>
      <c r="B1628" s="1">
        <v>42343</v>
      </c>
      <c r="C1628" t="s">
        <v>20</v>
      </c>
      <c r="D1628" t="s">
        <v>948</v>
      </c>
      <c r="E1628">
        <v>31</v>
      </c>
      <c r="F1628">
        <v>694</v>
      </c>
      <c r="H1628" t="s">
        <v>197</v>
      </c>
      <c r="I1628" t="s">
        <v>143</v>
      </c>
      <c r="J1628" s="32">
        <f t="shared" si="41"/>
        <v>12</v>
      </c>
      <c r="K1628" s="32">
        <f>IF(PUMPING[[#This Row],[MONTH]]&gt;3,YEAR(PUMPING[[#This Row],[DATE]]),YEAR(PUMPING[[#This Row],[DATE]])-1)</f>
        <v>2015</v>
      </c>
      <c r="L1628" s="32" t="str">
        <f>IF(PUMPING[[#This Row],[MONTH]]&lt;4,"Q4",IF(PUMPING[[#This Row],[MONTH]]&lt;7,"Q1",IF(PUMPING[[#This Row],[MONTH]]&lt;10,"Q2",IF(PUMPING[[#This Row],[MONTH]]&lt;13,"Q3","Q4"))))</f>
        <v>Q3</v>
      </c>
      <c r="M1628" s="32" t="str">
        <f>IF(PUMPING[[#This Row],[PRODUCT]]="I/F","I/F",IF(LEFT(PUMPING[[#This Row],[BATCH]],2)="MR","MR",IF(LEFT(PUMPING[[#This Row],[BATCH]],2)="PR","PR",IF(LEFT(PUMPING[[#This Row],[BATCH]],2)="DT","DT","Others"))))</f>
        <v>PR</v>
      </c>
    </row>
    <row r="1629" spans="1:13" x14ac:dyDescent="0.25">
      <c r="A1629">
        <v>2</v>
      </c>
      <c r="B1629" s="1">
        <v>42343</v>
      </c>
      <c r="C1629" t="s">
        <v>20</v>
      </c>
      <c r="D1629" t="s">
        <v>950</v>
      </c>
      <c r="E1629">
        <v>34</v>
      </c>
      <c r="F1629">
        <v>450</v>
      </c>
      <c r="H1629" t="s">
        <v>197</v>
      </c>
      <c r="I1629" t="s">
        <v>143</v>
      </c>
      <c r="J1629" s="32">
        <f t="shared" si="41"/>
        <v>12</v>
      </c>
      <c r="K1629" s="32">
        <f>IF(PUMPING[[#This Row],[MONTH]]&gt;3,YEAR(PUMPING[[#This Row],[DATE]]),YEAR(PUMPING[[#This Row],[DATE]])-1)</f>
        <v>2015</v>
      </c>
      <c r="L1629" s="32" t="str">
        <f>IF(PUMPING[[#This Row],[MONTH]]&lt;4,"Q4",IF(PUMPING[[#This Row],[MONTH]]&lt;7,"Q1",IF(PUMPING[[#This Row],[MONTH]]&lt;10,"Q2",IF(PUMPING[[#This Row],[MONTH]]&lt;13,"Q3","Q4"))))</f>
        <v>Q3</v>
      </c>
      <c r="M1629" s="32" t="str">
        <f>IF(PUMPING[[#This Row],[PRODUCT]]="I/F","I/F",IF(LEFT(PUMPING[[#This Row],[BATCH]],2)="MR","MR",IF(LEFT(PUMPING[[#This Row],[BATCH]],2)="PR","PR",IF(LEFT(PUMPING[[#This Row],[BATCH]],2)="DT","DT","Others"))))</f>
        <v>PR</v>
      </c>
    </row>
    <row r="1630" spans="1:13" x14ac:dyDescent="0.25">
      <c r="A1630">
        <v>3</v>
      </c>
      <c r="B1630" s="1">
        <v>42343</v>
      </c>
      <c r="C1630" t="s">
        <v>20</v>
      </c>
      <c r="D1630" t="s">
        <v>951</v>
      </c>
      <c r="E1630">
        <v>34</v>
      </c>
      <c r="F1630">
        <v>8910</v>
      </c>
      <c r="H1630" t="s">
        <v>197</v>
      </c>
      <c r="I1630" t="s">
        <v>143</v>
      </c>
      <c r="J1630" s="32">
        <f t="shared" si="41"/>
        <v>12</v>
      </c>
      <c r="K1630" s="32">
        <f>IF(PUMPING[[#This Row],[MONTH]]&gt;3,YEAR(PUMPING[[#This Row],[DATE]]),YEAR(PUMPING[[#This Row],[DATE]])-1)</f>
        <v>2015</v>
      </c>
      <c r="L1630" s="32" t="str">
        <f>IF(PUMPING[[#This Row],[MONTH]]&lt;4,"Q4",IF(PUMPING[[#This Row],[MONTH]]&lt;7,"Q1",IF(PUMPING[[#This Row],[MONTH]]&lt;10,"Q2",IF(PUMPING[[#This Row],[MONTH]]&lt;13,"Q3","Q4"))))</f>
        <v>Q3</v>
      </c>
      <c r="M1630" s="32" t="str">
        <f>IF(PUMPING[[#This Row],[PRODUCT]]="I/F","I/F",IF(LEFT(PUMPING[[#This Row],[BATCH]],2)="MR","MR",IF(LEFT(PUMPING[[#This Row],[BATCH]],2)="PR","PR",IF(LEFT(PUMPING[[#This Row],[BATCH]],2)="DT","DT","Others"))))</f>
        <v>PR</v>
      </c>
    </row>
    <row r="1631" spans="1:13" x14ac:dyDescent="0.25">
      <c r="A1631">
        <v>4</v>
      </c>
      <c r="B1631" s="1">
        <v>42343</v>
      </c>
      <c r="C1631" t="s">
        <v>20</v>
      </c>
      <c r="D1631" t="s">
        <v>952</v>
      </c>
      <c r="E1631">
        <v>34</v>
      </c>
      <c r="F1631">
        <v>500</v>
      </c>
      <c r="H1631" t="s">
        <v>145</v>
      </c>
      <c r="I1631" t="s">
        <v>146</v>
      </c>
      <c r="J1631" s="32">
        <f t="shared" si="41"/>
        <v>12</v>
      </c>
      <c r="K1631" s="32">
        <f>IF(PUMPING[[#This Row],[MONTH]]&gt;3,YEAR(PUMPING[[#This Row],[DATE]]),YEAR(PUMPING[[#This Row],[DATE]])-1)</f>
        <v>2015</v>
      </c>
      <c r="L1631" s="32" t="str">
        <f>IF(PUMPING[[#This Row],[MONTH]]&lt;4,"Q4",IF(PUMPING[[#This Row],[MONTH]]&lt;7,"Q1",IF(PUMPING[[#This Row],[MONTH]]&lt;10,"Q2",IF(PUMPING[[#This Row],[MONTH]]&lt;13,"Q3","Q4"))))</f>
        <v>Q3</v>
      </c>
      <c r="M1631" s="32" t="str">
        <f>IF(PUMPING[[#This Row],[PRODUCT]]="I/F","I/F",IF(LEFT(PUMPING[[#This Row],[BATCH]],2)="MR","MR",IF(LEFT(PUMPING[[#This Row],[BATCH]],2)="PR","PR",IF(LEFT(PUMPING[[#This Row],[BATCH]],2)="DT","DT","Others"))))</f>
        <v>PR</v>
      </c>
    </row>
    <row r="1632" spans="1:13" x14ac:dyDescent="0.25">
      <c r="A1632">
        <v>5</v>
      </c>
      <c r="B1632" s="1">
        <v>42343</v>
      </c>
      <c r="C1632" t="s">
        <v>20</v>
      </c>
      <c r="D1632" t="s">
        <v>953</v>
      </c>
      <c r="E1632">
        <v>54</v>
      </c>
      <c r="F1632">
        <v>315</v>
      </c>
      <c r="H1632" t="s">
        <v>155</v>
      </c>
      <c r="I1632" t="s">
        <v>146</v>
      </c>
      <c r="J1632" s="32">
        <f t="shared" si="41"/>
        <v>12</v>
      </c>
      <c r="K1632" s="32">
        <f>IF(PUMPING[[#This Row],[MONTH]]&gt;3,YEAR(PUMPING[[#This Row],[DATE]]),YEAR(PUMPING[[#This Row],[DATE]])-1)</f>
        <v>2015</v>
      </c>
      <c r="L1632" s="32" t="str">
        <f>IF(PUMPING[[#This Row],[MONTH]]&lt;4,"Q4",IF(PUMPING[[#This Row],[MONTH]]&lt;7,"Q1",IF(PUMPING[[#This Row],[MONTH]]&lt;10,"Q2",IF(PUMPING[[#This Row],[MONTH]]&lt;13,"Q3","Q4"))))</f>
        <v>Q3</v>
      </c>
      <c r="M1632" s="32" t="str">
        <f>IF(PUMPING[[#This Row],[PRODUCT]]="I/F","I/F",IF(LEFT(PUMPING[[#This Row],[BATCH]],2)="MR","MR",IF(LEFT(PUMPING[[#This Row],[BATCH]],2)="PR","PR",IF(LEFT(PUMPING[[#This Row],[BATCH]],2)="DT","DT","Others"))))</f>
        <v>PR</v>
      </c>
    </row>
    <row r="1633" spans="1:13" x14ac:dyDescent="0.25">
      <c r="A1633">
        <v>6</v>
      </c>
      <c r="B1633" s="1">
        <v>42343</v>
      </c>
      <c r="C1633" t="s">
        <v>20</v>
      </c>
      <c r="D1633" t="s">
        <v>954</v>
      </c>
      <c r="E1633" t="s">
        <v>176</v>
      </c>
      <c r="F1633">
        <v>1408</v>
      </c>
      <c r="H1633" t="s">
        <v>153</v>
      </c>
      <c r="I1633" t="s">
        <v>1530</v>
      </c>
      <c r="J1633" s="32">
        <f t="shared" si="41"/>
        <v>12</v>
      </c>
      <c r="K1633" s="32">
        <f>IF(PUMPING[[#This Row],[MONTH]]&gt;3,YEAR(PUMPING[[#This Row],[DATE]]),YEAR(PUMPING[[#This Row],[DATE]])-1)</f>
        <v>2015</v>
      </c>
      <c r="L1633" s="32" t="str">
        <f>IF(PUMPING[[#This Row],[MONTH]]&lt;4,"Q4",IF(PUMPING[[#This Row],[MONTH]]&lt;7,"Q1",IF(PUMPING[[#This Row],[MONTH]]&lt;10,"Q2",IF(PUMPING[[#This Row],[MONTH]]&lt;13,"Q3","Q4"))))</f>
        <v>Q3</v>
      </c>
      <c r="M1633" s="32" t="str">
        <f>IF(PUMPING[[#This Row],[PRODUCT]]="I/F","I/F",IF(LEFT(PUMPING[[#This Row],[BATCH]],2)="MR","MR",IF(LEFT(PUMPING[[#This Row],[BATCH]],2)="PR","PR",IF(LEFT(PUMPING[[#This Row],[BATCH]],2)="DT","DT","Others"))))</f>
        <v>PR</v>
      </c>
    </row>
    <row r="1634" spans="1:13" x14ac:dyDescent="0.25">
      <c r="A1634">
        <v>1</v>
      </c>
      <c r="B1634" s="1">
        <v>42343</v>
      </c>
      <c r="C1634" t="s">
        <v>8</v>
      </c>
      <c r="D1634" t="s">
        <v>901</v>
      </c>
      <c r="E1634" t="s">
        <v>223</v>
      </c>
      <c r="F1634">
        <v>555</v>
      </c>
      <c r="H1634" t="s">
        <v>148</v>
      </c>
      <c r="I1634" t="s">
        <v>149</v>
      </c>
      <c r="J1634" s="32">
        <f t="shared" si="41"/>
        <v>12</v>
      </c>
      <c r="K1634" s="32">
        <f>IF(PUMPING[[#This Row],[MONTH]]&gt;3,YEAR(PUMPING[[#This Row],[DATE]]),YEAR(PUMPING[[#This Row],[DATE]])-1)</f>
        <v>2015</v>
      </c>
      <c r="L1634" s="32" t="str">
        <f>IF(PUMPING[[#This Row],[MONTH]]&lt;4,"Q4",IF(PUMPING[[#This Row],[MONTH]]&lt;7,"Q1",IF(PUMPING[[#This Row],[MONTH]]&lt;10,"Q2",IF(PUMPING[[#This Row],[MONTH]]&lt;13,"Q3","Q4"))))</f>
        <v>Q3</v>
      </c>
      <c r="M1634" s="32" t="str">
        <f>IF(PUMPING[[#This Row],[PRODUCT]]="I/F","I/F",IF(LEFT(PUMPING[[#This Row],[BATCH]],2)="MR","MR",IF(LEFT(PUMPING[[#This Row],[BATCH]],2)="PR","PR",IF(LEFT(PUMPING[[#This Row],[BATCH]],2)="DT","DT","Others"))))</f>
        <v>MR</v>
      </c>
    </row>
    <row r="1635" spans="1:13" x14ac:dyDescent="0.25">
      <c r="A1635">
        <v>1</v>
      </c>
      <c r="B1635" s="1">
        <v>42343</v>
      </c>
      <c r="C1635" t="s">
        <v>162</v>
      </c>
      <c r="D1635" t="s">
        <v>901</v>
      </c>
      <c r="E1635" t="s">
        <v>239</v>
      </c>
      <c r="F1635">
        <v>555</v>
      </c>
      <c r="H1635" t="s">
        <v>148</v>
      </c>
      <c r="I1635" t="s">
        <v>149</v>
      </c>
      <c r="J1635" s="32">
        <f t="shared" si="41"/>
        <v>12</v>
      </c>
      <c r="K1635" s="32">
        <f>IF(PUMPING[[#This Row],[MONTH]]&gt;3,YEAR(PUMPING[[#This Row],[DATE]]),YEAR(PUMPING[[#This Row],[DATE]])-1)</f>
        <v>2015</v>
      </c>
      <c r="L1635" s="32" t="str">
        <f>IF(PUMPING[[#This Row],[MONTH]]&lt;4,"Q4",IF(PUMPING[[#This Row],[MONTH]]&lt;7,"Q1",IF(PUMPING[[#This Row],[MONTH]]&lt;10,"Q2",IF(PUMPING[[#This Row],[MONTH]]&lt;13,"Q3","Q4"))))</f>
        <v>Q3</v>
      </c>
      <c r="M1635" s="32" t="str">
        <f>IF(PUMPING[[#This Row],[PRODUCT]]="I/F","I/F",IF(LEFT(PUMPING[[#This Row],[BATCH]],2)="MR","MR",IF(LEFT(PUMPING[[#This Row],[BATCH]],2)="PR","PR",IF(LEFT(PUMPING[[#This Row],[BATCH]],2)="DT","DT","Others"))))</f>
        <v>MR</v>
      </c>
    </row>
    <row r="1636" spans="1:13" x14ac:dyDescent="0.25">
      <c r="A1636">
        <v>1</v>
      </c>
      <c r="B1636" s="1">
        <v>42344</v>
      </c>
      <c r="C1636" t="s">
        <v>6</v>
      </c>
      <c r="D1636" t="s">
        <v>947</v>
      </c>
      <c r="E1636">
        <v>508</v>
      </c>
      <c r="F1636">
        <v>2314</v>
      </c>
      <c r="H1636" t="s">
        <v>153</v>
      </c>
      <c r="I1636" t="s">
        <v>1530</v>
      </c>
      <c r="J1636" s="32">
        <f t="shared" si="41"/>
        <v>12</v>
      </c>
      <c r="K1636" s="32">
        <f>IF(PUMPING[[#This Row],[MONTH]]&gt;3,YEAR(PUMPING[[#This Row],[DATE]]),YEAR(PUMPING[[#This Row],[DATE]])-1)</f>
        <v>2015</v>
      </c>
      <c r="L1636" s="32" t="str">
        <f>IF(PUMPING[[#This Row],[MONTH]]&lt;4,"Q4",IF(PUMPING[[#This Row],[MONTH]]&lt;7,"Q1",IF(PUMPING[[#This Row],[MONTH]]&lt;10,"Q2",IF(PUMPING[[#This Row],[MONTH]]&lt;13,"Q3","Q4"))))</f>
        <v>Q3</v>
      </c>
      <c r="M1636" s="32" t="str">
        <f>IF(PUMPING[[#This Row],[PRODUCT]]="I/F","I/F",IF(LEFT(PUMPING[[#This Row],[BATCH]],2)="MR","MR",IF(LEFT(PUMPING[[#This Row],[BATCH]],2)="PR","PR",IF(LEFT(PUMPING[[#This Row],[BATCH]],2)="DT","DT","Others"))))</f>
        <v>MR</v>
      </c>
    </row>
    <row r="1637" spans="1:13" x14ac:dyDescent="0.25">
      <c r="A1637">
        <v>2</v>
      </c>
      <c r="B1637" s="1">
        <v>42344</v>
      </c>
      <c r="C1637" t="s">
        <v>6</v>
      </c>
      <c r="D1637" t="s">
        <v>955</v>
      </c>
      <c r="E1637">
        <v>505</v>
      </c>
      <c r="F1637">
        <v>8545</v>
      </c>
      <c r="H1637" t="s">
        <v>153</v>
      </c>
      <c r="I1637" t="s">
        <v>1530</v>
      </c>
      <c r="J1637" s="32">
        <f t="shared" si="41"/>
        <v>12</v>
      </c>
      <c r="K1637" s="32">
        <f>IF(PUMPING[[#This Row],[MONTH]]&gt;3,YEAR(PUMPING[[#This Row],[DATE]]),YEAR(PUMPING[[#This Row],[DATE]])-1)</f>
        <v>2015</v>
      </c>
      <c r="L1637" s="32" t="str">
        <f>IF(PUMPING[[#This Row],[MONTH]]&lt;4,"Q4",IF(PUMPING[[#This Row],[MONTH]]&lt;7,"Q1",IF(PUMPING[[#This Row],[MONTH]]&lt;10,"Q2",IF(PUMPING[[#This Row],[MONTH]]&lt;13,"Q3","Q4"))))</f>
        <v>Q3</v>
      </c>
      <c r="M1637" s="32" t="str">
        <f>IF(PUMPING[[#This Row],[PRODUCT]]="I/F","I/F",IF(LEFT(PUMPING[[#This Row],[BATCH]],2)="MR","MR",IF(LEFT(PUMPING[[#This Row],[BATCH]],2)="PR","PR",IF(LEFT(PUMPING[[#This Row],[BATCH]],2)="DT","DT","Others"))))</f>
        <v>MR</v>
      </c>
    </row>
    <row r="1638" spans="1:13" x14ac:dyDescent="0.25">
      <c r="A1638">
        <v>1</v>
      </c>
      <c r="B1638" s="1">
        <v>42344</v>
      </c>
      <c r="C1638" t="s">
        <v>20</v>
      </c>
      <c r="D1638" t="s">
        <v>956</v>
      </c>
      <c r="E1638" t="s">
        <v>176</v>
      </c>
      <c r="F1638">
        <v>8289</v>
      </c>
      <c r="H1638" t="s">
        <v>153</v>
      </c>
      <c r="I1638" t="s">
        <v>1530</v>
      </c>
      <c r="J1638" s="32">
        <f t="shared" si="41"/>
        <v>12</v>
      </c>
      <c r="K1638" s="32">
        <f>IF(PUMPING[[#This Row],[MONTH]]&gt;3,YEAR(PUMPING[[#This Row],[DATE]]),YEAR(PUMPING[[#This Row],[DATE]])-1)</f>
        <v>2015</v>
      </c>
      <c r="L1638" s="32" t="str">
        <f>IF(PUMPING[[#This Row],[MONTH]]&lt;4,"Q4",IF(PUMPING[[#This Row],[MONTH]]&lt;7,"Q1",IF(PUMPING[[#This Row],[MONTH]]&lt;10,"Q2",IF(PUMPING[[#This Row],[MONTH]]&lt;13,"Q3","Q4"))))</f>
        <v>Q3</v>
      </c>
      <c r="M1638" s="32" t="str">
        <f>IF(PUMPING[[#This Row],[PRODUCT]]="I/F","I/F",IF(LEFT(PUMPING[[#This Row],[BATCH]],2)="MR","MR",IF(LEFT(PUMPING[[#This Row],[BATCH]],2)="PR","PR",IF(LEFT(PUMPING[[#This Row],[BATCH]],2)="DT","DT","Others"))))</f>
        <v>PR</v>
      </c>
    </row>
    <row r="1639" spans="1:13" x14ac:dyDescent="0.25">
      <c r="A1639">
        <v>1</v>
      </c>
      <c r="B1639" s="1">
        <v>42344</v>
      </c>
      <c r="C1639" t="s">
        <v>8</v>
      </c>
      <c r="D1639" t="s">
        <v>946</v>
      </c>
      <c r="E1639" t="s">
        <v>58</v>
      </c>
      <c r="F1639">
        <v>52</v>
      </c>
      <c r="H1639" t="s">
        <v>155</v>
      </c>
      <c r="I1639" t="s">
        <v>146</v>
      </c>
      <c r="J1639" s="32">
        <f t="shared" si="41"/>
        <v>12</v>
      </c>
      <c r="K1639" s="32">
        <f>IF(PUMPING[[#This Row],[MONTH]]&gt;3,YEAR(PUMPING[[#This Row],[DATE]]),YEAR(PUMPING[[#This Row],[DATE]])-1)</f>
        <v>2015</v>
      </c>
      <c r="L1639" s="32" t="str">
        <f>IF(PUMPING[[#This Row],[MONTH]]&lt;4,"Q4",IF(PUMPING[[#This Row],[MONTH]]&lt;7,"Q1",IF(PUMPING[[#This Row],[MONTH]]&lt;10,"Q2",IF(PUMPING[[#This Row],[MONTH]]&lt;13,"Q3","Q4"))))</f>
        <v>Q3</v>
      </c>
      <c r="M1639" s="32" t="str">
        <f>IF(PUMPING[[#This Row],[PRODUCT]]="I/F","I/F",IF(LEFT(PUMPING[[#This Row],[BATCH]],2)="MR","MR",IF(LEFT(PUMPING[[#This Row],[BATCH]],2)="PR","PR",IF(LEFT(PUMPING[[#This Row],[BATCH]],2)="DT","DT","Others"))))</f>
        <v>MR</v>
      </c>
    </row>
    <row r="1640" spans="1:13" x14ac:dyDescent="0.25">
      <c r="A1640">
        <v>1</v>
      </c>
      <c r="B1640" s="1">
        <v>42345</v>
      </c>
      <c r="C1640" t="s">
        <v>6</v>
      </c>
      <c r="D1640" t="s">
        <v>955</v>
      </c>
      <c r="E1640">
        <v>505</v>
      </c>
      <c r="F1640">
        <v>2361</v>
      </c>
      <c r="H1640" t="s">
        <v>153</v>
      </c>
      <c r="I1640" t="s">
        <v>1530</v>
      </c>
      <c r="J1640" s="32">
        <f t="shared" si="41"/>
        <v>12</v>
      </c>
      <c r="K1640" s="32">
        <f>IF(PUMPING[[#This Row],[MONTH]]&gt;3,YEAR(PUMPING[[#This Row],[DATE]]),YEAR(PUMPING[[#This Row],[DATE]])-1)</f>
        <v>2015</v>
      </c>
      <c r="L1640" s="32" t="str">
        <f>IF(PUMPING[[#This Row],[MONTH]]&lt;4,"Q4",IF(PUMPING[[#This Row],[MONTH]]&lt;7,"Q1",IF(PUMPING[[#This Row],[MONTH]]&lt;10,"Q2",IF(PUMPING[[#This Row],[MONTH]]&lt;13,"Q3","Q4"))))</f>
        <v>Q3</v>
      </c>
      <c r="M1640" s="32" t="str">
        <f>IF(PUMPING[[#This Row],[PRODUCT]]="I/F","I/F",IF(LEFT(PUMPING[[#This Row],[BATCH]],2)="MR","MR",IF(LEFT(PUMPING[[#This Row],[BATCH]],2)="PR","PR",IF(LEFT(PUMPING[[#This Row],[BATCH]],2)="DT","DT","Others"))))</f>
        <v>MR</v>
      </c>
    </row>
    <row r="1641" spans="1:13" x14ac:dyDescent="0.25">
      <c r="A1641">
        <v>2</v>
      </c>
      <c r="B1641" s="1">
        <v>42345</v>
      </c>
      <c r="C1641" t="s">
        <v>6</v>
      </c>
      <c r="D1641" t="s">
        <v>957</v>
      </c>
      <c r="E1641">
        <v>651</v>
      </c>
      <c r="F1641">
        <v>301</v>
      </c>
      <c r="H1641" t="s">
        <v>155</v>
      </c>
      <c r="I1641" t="s">
        <v>146</v>
      </c>
      <c r="J1641" s="32">
        <f t="shared" si="41"/>
        <v>12</v>
      </c>
      <c r="K1641" s="32">
        <f>IF(PUMPING[[#This Row],[MONTH]]&gt;3,YEAR(PUMPING[[#This Row],[DATE]]),YEAR(PUMPING[[#This Row],[DATE]])-1)</f>
        <v>2015</v>
      </c>
      <c r="L1641" s="32" t="str">
        <f>IF(PUMPING[[#This Row],[MONTH]]&lt;4,"Q4",IF(PUMPING[[#This Row],[MONTH]]&lt;7,"Q1",IF(PUMPING[[#This Row],[MONTH]]&lt;10,"Q2",IF(PUMPING[[#This Row],[MONTH]]&lt;13,"Q3","Q4"))))</f>
        <v>Q3</v>
      </c>
      <c r="M1641" s="32" t="str">
        <f>IF(PUMPING[[#This Row],[PRODUCT]]="I/F","I/F",IF(LEFT(PUMPING[[#This Row],[BATCH]],2)="MR","MR",IF(LEFT(PUMPING[[#This Row],[BATCH]],2)="PR","PR",IF(LEFT(PUMPING[[#This Row],[BATCH]],2)="DT","DT","Others"))))</f>
        <v>MR</v>
      </c>
    </row>
    <row r="1642" spans="1:13" x14ac:dyDescent="0.25">
      <c r="A1642">
        <v>3</v>
      </c>
      <c r="B1642" s="1">
        <v>42345</v>
      </c>
      <c r="C1642" t="s">
        <v>6</v>
      </c>
      <c r="D1642" t="s">
        <v>958</v>
      </c>
      <c r="E1642">
        <v>402</v>
      </c>
      <c r="F1642">
        <v>162</v>
      </c>
      <c r="H1642" t="s">
        <v>156</v>
      </c>
      <c r="I1642" t="s">
        <v>146</v>
      </c>
      <c r="J1642" s="32">
        <f t="shared" si="41"/>
        <v>12</v>
      </c>
      <c r="K1642" s="32">
        <f>IF(PUMPING[[#This Row],[MONTH]]&gt;3,YEAR(PUMPING[[#This Row],[DATE]]),YEAR(PUMPING[[#This Row],[DATE]])-1)</f>
        <v>2015</v>
      </c>
      <c r="L1642" s="32" t="str">
        <f>IF(PUMPING[[#This Row],[MONTH]]&lt;4,"Q4",IF(PUMPING[[#This Row],[MONTH]]&lt;7,"Q1",IF(PUMPING[[#This Row],[MONTH]]&lt;10,"Q2",IF(PUMPING[[#This Row],[MONTH]]&lt;13,"Q3","Q4"))))</f>
        <v>Q3</v>
      </c>
      <c r="M1642" s="32" t="str">
        <f>IF(PUMPING[[#This Row],[PRODUCT]]="I/F","I/F",IF(LEFT(PUMPING[[#This Row],[BATCH]],2)="MR","MR",IF(LEFT(PUMPING[[#This Row],[BATCH]],2)="PR","PR",IF(LEFT(PUMPING[[#This Row],[BATCH]],2)="DT","DT","Others"))))</f>
        <v>MR</v>
      </c>
    </row>
    <row r="1643" spans="1:13" x14ac:dyDescent="0.25">
      <c r="A1643">
        <v>4</v>
      </c>
      <c r="B1643" s="1">
        <v>42345</v>
      </c>
      <c r="C1643" t="s">
        <v>6</v>
      </c>
      <c r="D1643" t="s">
        <v>959</v>
      </c>
      <c r="E1643">
        <v>123</v>
      </c>
      <c r="F1643">
        <v>10180</v>
      </c>
      <c r="H1643" t="s">
        <v>148</v>
      </c>
      <c r="I1643" t="s">
        <v>149</v>
      </c>
      <c r="J1643" s="32">
        <f t="shared" si="41"/>
        <v>12</v>
      </c>
      <c r="K1643" s="32">
        <f>IF(PUMPING[[#This Row],[MONTH]]&gt;3,YEAR(PUMPING[[#This Row],[DATE]]),YEAR(PUMPING[[#This Row],[DATE]])-1)</f>
        <v>2015</v>
      </c>
      <c r="L1643" s="32" t="str">
        <f>IF(PUMPING[[#This Row],[MONTH]]&lt;4,"Q4",IF(PUMPING[[#This Row],[MONTH]]&lt;7,"Q1",IF(PUMPING[[#This Row],[MONTH]]&lt;10,"Q2",IF(PUMPING[[#This Row],[MONTH]]&lt;13,"Q3","Q4"))))</f>
        <v>Q3</v>
      </c>
      <c r="M1643" s="32" t="str">
        <f>IF(PUMPING[[#This Row],[PRODUCT]]="I/F","I/F",IF(LEFT(PUMPING[[#This Row],[BATCH]],2)="MR","MR",IF(LEFT(PUMPING[[#This Row],[BATCH]],2)="PR","PR",IF(LEFT(PUMPING[[#This Row],[BATCH]],2)="DT","DT","Others"))))</f>
        <v>MR</v>
      </c>
    </row>
    <row r="1644" spans="1:13" x14ac:dyDescent="0.25">
      <c r="A1644">
        <v>1</v>
      </c>
      <c r="B1644" s="1">
        <v>42345</v>
      </c>
      <c r="C1644" t="s">
        <v>20</v>
      </c>
      <c r="D1644" t="s">
        <v>960</v>
      </c>
      <c r="E1644" t="s">
        <v>176</v>
      </c>
      <c r="F1644">
        <v>1427</v>
      </c>
      <c r="H1644" t="s">
        <v>153</v>
      </c>
      <c r="I1644" t="s">
        <v>1530</v>
      </c>
      <c r="J1644" s="32">
        <f t="shared" ref="J1644:J1707" si="42">MONTH(B1644)</f>
        <v>12</v>
      </c>
      <c r="K1644" s="32">
        <f>IF(PUMPING[[#This Row],[MONTH]]&gt;3,YEAR(PUMPING[[#This Row],[DATE]]),YEAR(PUMPING[[#This Row],[DATE]])-1)</f>
        <v>2015</v>
      </c>
      <c r="L1644" s="32" t="str">
        <f>IF(PUMPING[[#This Row],[MONTH]]&lt;4,"Q4",IF(PUMPING[[#This Row],[MONTH]]&lt;7,"Q1",IF(PUMPING[[#This Row],[MONTH]]&lt;10,"Q2",IF(PUMPING[[#This Row],[MONTH]]&lt;13,"Q3","Q4"))))</f>
        <v>Q3</v>
      </c>
      <c r="M1644" s="32" t="str">
        <f>IF(PUMPING[[#This Row],[PRODUCT]]="I/F","I/F",IF(LEFT(PUMPING[[#This Row],[BATCH]],2)="MR","MR",IF(LEFT(PUMPING[[#This Row],[BATCH]],2)="PR","PR",IF(LEFT(PUMPING[[#This Row],[BATCH]],2)="DT","DT","Others"))))</f>
        <v>PR</v>
      </c>
    </row>
    <row r="1645" spans="1:13" x14ac:dyDescent="0.25">
      <c r="A1645">
        <v>1</v>
      </c>
      <c r="B1645" s="1">
        <v>42345</v>
      </c>
      <c r="C1645" t="s">
        <v>274</v>
      </c>
      <c r="D1645" t="s">
        <v>947</v>
      </c>
      <c r="E1645" t="s">
        <v>10</v>
      </c>
      <c r="F1645">
        <v>7273</v>
      </c>
      <c r="H1645" t="s">
        <v>153</v>
      </c>
      <c r="I1645" t="s">
        <v>1530</v>
      </c>
      <c r="J1645" s="32">
        <f t="shared" si="42"/>
        <v>12</v>
      </c>
      <c r="K1645" s="32">
        <f>IF(PUMPING[[#This Row],[MONTH]]&gt;3,YEAR(PUMPING[[#This Row],[DATE]]),YEAR(PUMPING[[#This Row],[DATE]])-1)</f>
        <v>2015</v>
      </c>
      <c r="L1645" s="32" t="str">
        <f>IF(PUMPING[[#This Row],[MONTH]]&lt;4,"Q4",IF(PUMPING[[#This Row],[MONTH]]&lt;7,"Q1",IF(PUMPING[[#This Row],[MONTH]]&lt;10,"Q2",IF(PUMPING[[#This Row],[MONTH]]&lt;13,"Q3","Q4"))))</f>
        <v>Q3</v>
      </c>
      <c r="M1645" s="32" t="str">
        <f>IF(PUMPING[[#This Row],[PRODUCT]]="I/F","I/F",IF(LEFT(PUMPING[[#This Row],[BATCH]],2)="MR","MR",IF(LEFT(PUMPING[[#This Row],[BATCH]],2)="PR","PR",IF(LEFT(PUMPING[[#This Row],[BATCH]],2)="DT","DT","Others"))))</f>
        <v>MR</v>
      </c>
    </row>
    <row r="1646" spans="1:13" x14ac:dyDescent="0.25">
      <c r="A1646">
        <v>2</v>
      </c>
      <c r="B1646" s="1">
        <v>42345</v>
      </c>
      <c r="C1646" t="s">
        <v>274</v>
      </c>
      <c r="D1646" t="s">
        <v>955</v>
      </c>
      <c r="E1646" t="s">
        <v>10</v>
      </c>
      <c r="F1646">
        <v>3633</v>
      </c>
      <c r="H1646" t="s">
        <v>153</v>
      </c>
      <c r="I1646" t="s">
        <v>1530</v>
      </c>
      <c r="J1646" s="32">
        <f t="shared" si="42"/>
        <v>12</v>
      </c>
      <c r="K1646" s="32">
        <f>IF(PUMPING[[#This Row],[MONTH]]&gt;3,YEAR(PUMPING[[#This Row],[DATE]]),YEAR(PUMPING[[#This Row],[DATE]])-1)</f>
        <v>2015</v>
      </c>
      <c r="L1646" s="32" t="str">
        <f>IF(PUMPING[[#This Row],[MONTH]]&lt;4,"Q4",IF(PUMPING[[#This Row],[MONTH]]&lt;7,"Q1",IF(PUMPING[[#This Row],[MONTH]]&lt;10,"Q2",IF(PUMPING[[#This Row],[MONTH]]&lt;13,"Q3","Q4"))))</f>
        <v>Q3</v>
      </c>
      <c r="M1646" s="32" t="str">
        <f>IF(PUMPING[[#This Row],[PRODUCT]]="I/F","I/F",IF(LEFT(PUMPING[[#This Row],[BATCH]],2)="MR","MR",IF(LEFT(PUMPING[[#This Row],[BATCH]],2)="PR","PR",IF(LEFT(PUMPING[[#This Row],[BATCH]],2)="DT","DT","Others"))))</f>
        <v>MR</v>
      </c>
    </row>
    <row r="1647" spans="1:13" x14ac:dyDescent="0.25">
      <c r="A1647">
        <v>1</v>
      </c>
      <c r="B1647" s="1">
        <v>42345</v>
      </c>
      <c r="C1647" t="s">
        <v>63</v>
      </c>
      <c r="D1647" t="s">
        <v>956</v>
      </c>
      <c r="E1647" t="s">
        <v>961</v>
      </c>
      <c r="F1647">
        <v>1900</v>
      </c>
      <c r="H1647" t="s">
        <v>153</v>
      </c>
      <c r="I1647" t="s">
        <v>1530</v>
      </c>
      <c r="J1647" s="32">
        <f t="shared" si="42"/>
        <v>12</v>
      </c>
      <c r="K1647" s="32">
        <f>IF(PUMPING[[#This Row],[MONTH]]&gt;3,YEAR(PUMPING[[#This Row],[DATE]]),YEAR(PUMPING[[#This Row],[DATE]])-1)</f>
        <v>2015</v>
      </c>
      <c r="L1647" s="32" t="str">
        <f>IF(PUMPING[[#This Row],[MONTH]]&lt;4,"Q4",IF(PUMPING[[#This Row],[MONTH]]&lt;7,"Q1",IF(PUMPING[[#This Row],[MONTH]]&lt;10,"Q2",IF(PUMPING[[#This Row],[MONTH]]&lt;13,"Q3","Q4"))))</f>
        <v>Q3</v>
      </c>
      <c r="M1647" s="32" t="str">
        <f>IF(PUMPING[[#This Row],[PRODUCT]]="I/F","I/F",IF(LEFT(PUMPING[[#This Row],[BATCH]],2)="MR","MR",IF(LEFT(PUMPING[[#This Row],[BATCH]],2)="PR","PR",IF(LEFT(PUMPING[[#This Row],[BATCH]],2)="DT","DT","Others"))))</f>
        <v>PR</v>
      </c>
    </row>
    <row r="1648" spans="1:13" x14ac:dyDescent="0.25">
      <c r="A1648">
        <v>1</v>
      </c>
      <c r="B1648" s="1">
        <v>42346</v>
      </c>
      <c r="C1648" t="s">
        <v>6</v>
      </c>
      <c r="D1648" t="s">
        <v>959</v>
      </c>
      <c r="E1648">
        <v>123</v>
      </c>
      <c r="F1648">
        <v>748</v>
      </c>
      <c r="H1648" t="s">
        <v>148</v>
      </c>
      <c r="I1648" t="s">
        <v>149</v>
      </c>
      <c r="J1648" s="32">
        <f t="shared" si="42"/>
        <v>12</v>
      </c>
      <c r="K1648" s="32">
        <f>IF(PUMPING[[#This Row],[MONTH]]&gt;3,YEAR(PUMPING[[#This Row],[DATE]]),YEAR(PUMPING[[#This Row],[DATE]])-1)</f>
        <v>2015</v>
      </c>
      <c r="L1648" s="32" t="str">
        <f>IF(PUMPING[[#This Row],[MONTH]]&lt;4,"Q4",IF(PUMPING[[#This Row],[MONTH]]&lt;7,"Q1",IF(PUMPING[[#This Row],[MONTH]]&lt;10,"Q2",IF(PUMPING[[#This Row],[MONTH]]&lt;13,"Q3","Q4"))))</f>
        <v>Q3</v>
      </c>
      <c r="M1648" s="32" t="str">
        <f>IF(PUMPING[[#This Row],[PRODUCT]]="I/F","I/F",IF(LEFT(PUMPING[[#This Row],[BATCH]],2)="MR","MR",IF(LEFT(PUMPING[[#This Row],[BATCH]],2)="PR","PR",IF(LEFT(PUMPING[[#This Row],[BATCH]],2)="DT","DT","Others"))))</f>
        <v>MR</v>
      </c>
    </row>
    <row r="1649" spans="1:13" x14ac:dyDescent="0.25">
      <c r="A1649">
        <v>2</v>
      </c>
      <c r="B1649" s="1">
        <v>42346</v>
      </c>
      <c r="C1649" t="s">
        <v>6</v>
      </c>
      <c r="D1649" t="s">
        <v>962</v>
      </c>
      <c r="E1649">
        <v>119</v>
      </c>
      <c r="F1649">
        <v>3501</v>
      </c>
      <c r="H1649" t="s">
        <v>170</v>
      </c>
      <c r="I1649" t="s">
        <v>171</v>
      </c>
      <c r="J1649" s="32">
        <f t="shared" si="42"/>
        <v>12</v>
      </c>
      <c r="K1649" s="32">
        <f>IF(PUMPING[[#This Row],[MONTH]]&gt;3,YEAR(PUMPING[[#This Row],[DATE]]),YEAR(PUMPING[[#This Row],[DATE]])-1)</f>
        <v>2015</v>
      </c>
      <c r="L1649" s="32" t="str">
        <f>IF(PUMPING[[#This Row],[MONTH]]&lt;4,"Q4",IF(PUMPING[[#This Row],[MONTH]]&lt;7,"Q1",IF(PUMPING[[#This Row],[MONTH]]&lt;10,"Q2",IF(PUMPING[[#This Row],[MONTH]]&lt;13,"Q3","Q4"))))</f>
        <v>Q3</v>
      </c>
      <c r="M1649" s="32" t="str">
        <f>IF(PUMPING[[#This Row],[PRODUCT]]="I/F","I/F",IF(LEFT(PUMPING[[#This Row],[BATCH]],2)="MR","MR",IF(LEFT(PUMPING[[#This Row],[BATCH]],2)="PR","PR",IF(LEFT(PUMPING[[#This Row],[BATCH]],2)="DT","DT","Others"))))</f>
        <v>MR</v>
      </c>
    </row>
    <row r="1650" spans="1:13" x14ac:dyDescent="0.25">
      <c r="A1650">
        <v>3</v>
      </c>
      <c r="B1650" s="1">
        <v>42346</v>
      </c>
      <c r="C1650" t="s">
        <v>6</v>
      </c>
      <c r="D1650" t="s">
        <v>963</v>
      </c>
      <c r="E1650">
        <v>124</v>
      </c>
      <c r="F1650">
        <v>980</v>
      </c>
      <c r="H1650" t="s">
        <v>148</v>
      </c>
      <c r="I1650" t="s">
        <v>149</v>
      </c>
      <c r="J1650" s="32">
        <f t="shared" si="42"/>
        <v>12</v>
      </c>
      <c r="K1650" s="32">
        <f>IF(PUMPING[[#This Row],[MONTH]]&gt;3,YEAR(PUMPING[[#This Row],[DATE]]),YEAR(PUMPING[[#This Row],[DATE]])-1)</f>
        <v>2015</v>
      </c>
      <c r="L1650" s="32" t="str">
        <f>IF(PUMPING[[#This Row],[MONTH]]&lt;4,"Q4",IF(PUMPING[[#This Row],[MONTH]]&lt;7,"Q1",IF(PUMPING[[#This Row],[MONTH]]&lt;10,"Q2",IF(PUMPING[[#This Row],[MONTH]]&lt;13,"Q3","Q4"))))</f>
        <v>Q3</v>
      </c>
      <c r="M1650" s="32" t="str">
        <f>IF(PUMPING[[#This Row],[PRODUCT]]="I/F","I/F",IF(LEFT(PUMPING[[#This Row],[BATCH]],2)="MR","MR",IF(LEFT(PUMPING[[#This Row],[BATCH]],2)="PR","PR",IF(LEFT(PUMPING[[#This Row],[BATCH]],2)="DT","DT","Others"))))</f>
        <v>MR</v>
      </c>
    </row>
    <row r="1651" spans="1:13" x14ac:dyDescent="0.25">
      <c r="A1651">
        <v>4</v>
      </c>
      <c r="B1651" s="1">
        <v>42346</v>
      </c>
      <c r="C1651" t="s">
        <v>6</v>
      </c>
      <c r="D1651" t="s">
        <v>964</v>
      </c>
      <c r="E1651">
        <v>402</v>
      </c>
      <c r="F1651">
        <v>153</v>
      </c>
      <c r="H1651" t="s">
        <v>156</v>
      </c>
      <c r="I1651" t="s">
        <v>146</v>
      </c>
      <c r="J1651" s="32">
        <f t="shared" si="42"/>
        <v>12</v>
      </c>
      <c r="K1651" s="32">
        <f>IF(PUMPING[[#This Row],[MONTH]]&gt;3,YEAR(PUMPING[[#This Row],[DATE]]),YEAR(PUMPING[[#This Row],[DATE]])-1)</f>
        <v>2015</v>
      </c>
      <c r="L1651" s="32" t="str">
        <f>IF(PUMPING[[#This Row],[MONTH]]&lt;4,"Q4",IF(PUMPING[[#This Row],[MONTH]]&lt;7,"Q1",IF(PUMPING[[#This Row],[MONTH]]&lt;10,"Q2",IF(PUMPING[[#This Row],[MONTH]]&lt;13,"Q3","Q4"))))</f>
        <v>Q3</v>
      </c>
      <c r="M1651" s="32" t="str">
        <f>IF(PUMPING[[#This Row],[PRODUCT]]="I/F","I/F",IF(LEFT(PUMPING[[#This Row],[BATCH]],2)="MR","MR",IF(LEFT(PUMPING[[#This Row],[BATCH]],2)="PR","PR",IF(LEFT(PUMPING[[#This Row],[BATCH]],2)="DT","DT","Others"))))</f>
        <v>MR</v>
      </c>
    </row>
    <row r="1652" spans="1:13" x14ac:dyDescent="0.25">
      <c r="A1652">
        <v>5</v>
      </c>
      <c r="B1652" s="1">
        <v>42346</v>
      </c>
      <c r="C1652" t="s">
        <v>6</v>
      </c>
      <c r="D1652" t="s">
        <v>965</v>
      </c>
      <c r="E1652">
        <v>651</v>
      </c>
      <c r="F1652">
        <v>300</v>
      </c>
      <c r="H1652" t="s">
        <v>155</v>
      </c>
      <c r="I1652" t="s">
        <v>146</v>
      </c>
      <c r="J1652" s="32">
        <f t="shared" si="42"/>
        <v>12</v>
      </c>
      <c r="K1652" s="32">
        <f>IF(PUMPING[[#This Row],[MONTH]]&gt;3,YEAR(PUMPING[[#This Row],[DATE]]),YEAR(PUMPING[[#This Row],[DATE]])-1)</f>
        <v>2015</v>
      </c>
      <c r="L1652" s="32" t="str">
        <f>IF(PUMPING[[#This Row],[MONTH]]&lt;4,"Q4",IF(PUMPING[[#This Row],[MONTH]]&lt;7,"Q1",IF(PUMPING[[#This Row],[MONTH]]&lt;10,"Q2",IF(PUMPING[[#This Row],[MONTH]]&lt;13,"Q3","Q4"))))</f>
        <v>Q3</v>
      </c>
      <c r="M1652" s="32" t="str">
        <f>IF(PUMPING[[#This Row],[PRODUCT]]="I/F","I/F",IF(LEFT(PUMPING[[#This Row],[BATCH]],2)="MR","MR",IF(LEFT(PUMPING[[#This Row],[BATCH]],2)="PR","PR",IF(LEFT(PUMPING[[#This Row],[BATCH]],2)="DT","DT","Others"))))</f>
        <v>MR</v>
      </c>
    </row>
    <row r="1653" spans="1:13" x14ac:dyDescent="0.25">
      <c r="A1653">
        <v>6</v>
      </c>
      <c r="B1653" s="1">
        <v>42346</v>
      </c>
      <c r="C1653" t="s">
        <v>6</v>
      </c>
      <c r="D1653" t="s">
        <v>966</v>
      </c>
      <c r="E1653">
        <v>507</v>
      </c>
      <c r="F1653">
        <v>3230</v>
      </c>
      <c r="H1653" t="s">
        <v>153</v>
      </c>
      <c r="I1653" t="s">
        <v>1530</v>
      </c>
      <c r="J1653" s="32">
        <f t="shared" si="42"/>
        <v>12</v>
      </c>
      <c r="K1653" s="32">
        <f>IF(PUMPING[[#This Row],[MONTH]]&gt;3,YEAR(PUMPING[[#This Row],[DATE]]),YEAR(PUMPING[[#This Row],[DATE]])-1)</f>
        <v>2015</v>
      </c>
      <c r="L1653" s="32" t="str">
        <f>IF(PUMPING[[#This Row],[MONTH]]&lt;4,"Q4",IF(PUMPING[[#This Row],[MONTH]]&lt;7,"Q1",IF(PUMPING[[#This Row],[MONTH]]&lt;10,"Q2",IF(PUMPING[[#This Row],[MONTH]]&lt;13,"Q3","Q4"))))</f>
        <v>Q3</v>
      </c>
      <c r="M1653" s="32" t="str">
        <f>IF(PUMPING[[#This Row],[PRODUCT]]="I/F","I/F",IF(LEFT(PUMPING[[#This Row],[BATCH]],2)="MR","MR",IF(LEFT(PUMPING[[#This Row],[BATCH]],2)="PR","PR",IF(LEFT(PUMPING[[#This Row],[BATCH]],2)="DT","DT","Others"))))</f>
        <v>MR</v>
      </c>
    </row>
    <row r="1654" spans="1:13" x14ac:dyDescent="0.25">
      <c r="A1654">
        <v>1</v>
      </c>
      <c r="B1654" s="1">
        <v>42346</v>
      </c>
      <c r="C1654" t="s">
        <v>20</v>
      </c>
      <c r="D1654" t="s">
        <v>960</v>
      </c>
      <c r="E1654">
        <v>63</v>
      </c>
      <c r="F1654">
        <v>2838</v>
      </c>
      <c r="H1654" t="s">
        <v>153</v>
      </c>
      <c r="I1654" t="s">
        <v>1530</v>
      </c>
      <c r="J1654" s="32">
        <f t="shared" si="42"/>
        <v>12</v>
      </c>
      <c r="K1654" s="32">
        <f>IF(PUMPING[[#This Row],[MONTH]]&gt;3,YEAR(PUMPING[[#This Row],[DATE]]),YEAR(PUMPING[[#This Row],[DATE]])-1)</f>
        <v>2015</v>
      </c>
      <c r="L1654" s="32" t="str">
        <f>IF(PUMPING[[#This Row],[MONTH]]&lt;4,"Q4",IF(PUMPING[[#This Row],[MONTH]]&lt;7,"Q1",IF(PUMPING[[#This Row],[MONTH]]&lt;10,"Q2",IF(PUMPING[[#This Row],[MONTH]]&lt;13,"Q3","Q4"))))</f>
        <v>Q3</v>
      </c>
      <c r="M1654" s="32" t="str">
        <f>IF(PUMPING[[#This Row],[PRODUCT]]="I/F","I/F",IF(LEFT(PUMPING[[#This Row],[BATCH]],2)="MR","MR",IF(LEFT(PUMPING[[#This Row],[BATCH]],2)="PR","PR",IF(LEFT(PUMPING[[#This Row],[BATCH]],2)="DT","DT","Others"))))</f>
        <v>PR</v>
      </c>
    </row>
    <row r="1655" spans="1:13" x14ac:dyDescent="0.25">
      <c r="A1655">
        <v>1</v>
      </c>
      <c r="B1655" s="1">
        <v>42346</v>
      </c>
      <c r="C1655" t="s">
        <v>274</v>
      </c>
      <c r="D1655" t="s">
        <v>955</v>
      </c>
      <c r="E1655" t="s">
        <v>10</v>
      </c>
      <c r="F1655">
        <v>6869</v>
      </c>
      <c r="H1655" t="s">
        <v>153</v>
      </c>
      <c r="I1655" t="s">
        <v>1530</v>
      </c>
      <c r="J1655" s="32">
        <f t="shared" si="42"/>
        <v>12</v>
      </c>
      <c r="K1655" s="32">
        <f>IF(PUMPING[[#This Row],[MONTH]]&gt;3,YEAR(PUMPING[[#This Row],[DATE]]),YEAR(PUMPING[[#This Row],[DATE]])-1)</f>
        <v>2015</v>
      </c>
      <c r="L1655" s="32" t="str">
        <f>IF(PUMPING[[#This Row],[MONTH]]&lt;4,"Q4",IF(PUMPING[[#This Row],[MONTH]]&lt;7,"Q1",IF(PUMPING[[#This Row],[MONTH]]&lt;10,"Q2",IF(PUMPING[[#This Row],[MONTH]]&lt;13,"Q3","Q4"))))</f>
        <v>Q3</v>
      </c>
      <c r="M1655" s="32" t="str">
        <f>IF(PUMPING[[#This Row],[PRODUCT]]="I/F","I/F",IF(LEFT(PUMPING[[#This Row],[BATCH]],2)="MR","MR",IF(LEFT(PUMPING[[#This Row],[BATCH]],2)="PR","PR",IF(LEFT(PUMPING[[#This Row],[BATCH]],2)="DT","DT","Others"))))</f>
        <v>MR</v>
      </c>
    </row>
    <row r="1656" spans="1:13" x14ac:dyDescent="0.25">
      <c r="A1656">
        <v>1</v>
      </c>
      <c r="B1656" s="1">
        <v>42346</v>
      </c>
      <c r="C1656" t="s">
        <v>8</v>
      </c>
      <c r="D1656" t="s">
        <v>957</v>
      </c>
      <c r="E1656" t="s">
        <v>10</v>
      </c>
      <c r="F1656">
        <v>151</v>
      </c>
      <c r="H1656" t="s">
        <v>155</v>
      </c>
      <c r="I1656" t="s">
        <v>146</v>
      </c>
      <c r="J1656" s="32">
        <f t="shared" si="42"/>
        <v>12</v>
      </c>
      <c r="K1656" s="32">
        <f>IF(PUMPING[[#This Row],[MONTH]]&gt;3,YEAR(PUMPING[[#This Row],[DATE]]),YEAR(PUMPING[[#This Row],[DATE]])-1)</f>
        <v>2015</v>
      </c>
      <c r="L1656" s="32" t="str">
        <f>IF(PUMPING[[#This Row],[MONTH]]&lt;4,"Q4",IF(PUMPING[[#This Row],[MONTH]]&lt;7,"Q1",IF(PUMPING[[#This Row],[MONTH]]&lt;10,"Q2",IF(PUMPING[[#This Row],[MONTH]]&lt;13,"Q3","Q4"))))</f>
        <v>Q3</v>
      </c>
      <c r="M1656" s="32" t="str">
        <f>IF(PUMPING[[#This Row],[PRODUCT]]="I/F","I/F",IF(LEFT(PUMPING[[#This Row],[BATCH]],2)="MR","MR",IF(LEFT(PUMPING[[#This Row],[BATCH]],2)="PR","PR",IF(LEFT(PUMPING[[#This Row],[BATCH]],2)="DT","DT","Others"))))</f>
        <v>MR</v>
      </c>
    </row>
    <row r="1657" spans="1:13" x14ac:dyDescent="0.25">
      <c r="A1657">
        <v>2</v>
      </c>
      <c r="B1657" s="1">
        <v>42346</v>
      </c>
      <c r="C1657" t="s">
        <v>8</v>
      </c>
      <c r="D1657" t="s">
        <v>958</v>
      </c>
      <c r="E1657" t="s">
        <v>10</v>
      </c>
      <c r="F1657">
        <v>115</v>
      </c>
      <c r="H1657" t="s">
        <v>156</v>
      </c>
      <c r="I1657" t="s">
        <v>146</v>
      </c>
      <c r="J1657" s="32">
        <f t="shared" si="42"/>
        <v>12</v>
      </c>
      <c r="K1657" s="32">
        <f>IF(PUMPING[[#This Row],[MONTH]]&gt;3,YEAR(PUMPING[[#This Row],[DATE]]),YEAR(PUMPING[[#This Row],[DATE]])-1)</f>
        <v>2015</v>
      </c>
      <c r="L1657" s="32" t="str">
        <f>IF(PUMPING[[#This Row],[MONTH]]&lt;4,"Q4",IF(PUMPING[[#This Row],[MONTH]]&lt;7,"Q1",IF(PUMPING[[#This Row],[MONTH]]&lt;10,"Q2",IF(PUMPING[[#This Row],[MONTH]]&lt;13,"Q3","Q4"))))</f>
        <v>Q3</v>
      </c>
      <c r="M1657" s="32" t="str">
        <f>IF(PUMPING[[#This Row],[PRODUCT]]="I/F","I/F",IF(LEFT(PUMPING[[#This Row],[BATCH]],2)="MR","MR",IF(LEFT(PUMPING[[#This Row],[BATCH]],2)="PR","PR",IF(LEFT(PUMPING[[#This Row],[BATCH]],2)="DT","DT","Others"))))</f>
        <v>MR</v>
      </c>
    </row>
    <row r="1658" spans="1:13" x14ac:dyDescent="0.25">
      <c r="A1658">
        <v>3</v>
      </c>
      <c r="B1658" s="1">
        <v>42346</v>
      </c>
      <c r="C1658" t="s">
        <v>8</v>
      </c>
      <c r="D1658" t="s">
        <v>959</v>
      </c>
      <c r="E1658" t="s">
        <v>10</v>
      </c>
      <c r="F1658">
        <v>1084</v>
      </c>
      <c r="H1658" t="s">
        <v>148</v>
      </c>
      <c r="I1658" t="s">
        <v>149</v>
      </c>
      <c r="J1658" s="32">
        <f t="shared" si="42"/>
        <v>12</v>
      </c>
      <c r="K1658" s="32">
        <f>IF(PUMPING[[#This Row],[MONTH]]&gt;3,YEAR(PUMPING[[#This Row],[DATE]]),YEAR(PUMPING[[#This Row],[DATE]])-1)</f>
        <v>2015</v>
      </c>
      <c r="L1658" s="32" t="str">
        <f>IF(PUMPING[[#This Row],[MONTH]]&lt;4,"Q4",IF(PUMPING[[#This Row],[MONTH]]&lt;7,"Q1",IF(PUMPING[[#This Row],[MONTH]]&lt;10,"Q2",IF(PUMPING[[#This Row],[MONTH]]&lt;13,"Q3","Q4"))))</f>
        <v>Q3</v>
      </c>
      <c r="M1658" s="32" t="str">
        <f>IF(PUMPING[[#This Row],[PRODUCT]]="I/F","I/F",IF(LEFT(PUMPING[[#This Row],[BATCH]],2)="MR","MR",IF(LEFT(PUMPING[[#This Row],[BATCH]],2)="PR","PR",IF(LEFT(PUMPING[[#This Row],[BATCH]],2)="DT","DT","Others"))))</f>
        <v>MR</v>
      </c>
    </row>
    <row r="1659" spans="1:13" x14ac:dyDescent="0.25">
      <c r="A1659">
        <v>1</v>
      </c>
      <c r="B1659" s="1">
        <v>42346</v>
      </c>
      <c r="C1659" t="s">
        <v>63</v>
      </c>
      <c r="D1659" t="s">
        <v>955</v>
      </c>
      <c r="E1659" t="s">
        <v>186</v>
      </c>
      <c r="F1659">
        <v>1317</v>
      </c>
      <c r="H1659" t="s">
        <v>153</v>
      </c>
      <c r="I1659" t="s">
        <v>1530</v>
      </c>
      <c r="J1659" s="32">
        <f t="shared" si="42"/>
        <v>12</v>
      </c>
      <c r="K1659" s="32">
        <f>IF(PUMPING[[#This Row],[MONTH]]&gt;3,YEAR(PUMPING[[#This Row],[DATE]]),YEAR(PUMPING[[#This Row],[DATE]])-1)</f>
        <v>2015</v>
      </c>
      <c r="L1659" s="32" t="str">
        <f>IF(PUMPING[[#This Row],[MONTH]]&lt;4,"Q4",IF(PUMPING[[#This Row],[MONTH]]&lt;7,"Q1",IF(PUMPING[[#This Row],[MONTH]]&lt;10,"Q2",IF(PUMPING[[#This Row],[MONTH]]&lt;13,"Q3","Q4"))))</f>
        <v>Q3</v>
      </c>
      <c r="M1659" s="32" t="str">
        <f>IF(PUMPING[[#This Row],[PRODUCT]]="I/F","I/F",IF(LEFT(PUMPING[[#This Row],[BATCH]],2)="MR","MR",IF(LEFT(PUMPING[[#This Row],[BATCH]],2)="PR","PR",IF(LEFT(PUMPING[[#This Row],[BATCH]],2)="DT","DT","Others"))))</f>
        <v>MR</v>
      </c>
    </row>
    <row r="1660" spans="1:13" x14ac:dyDescent="0.25">
      <c r="A1660">
        <v>1</v>
      </c>
      <c r="B1660" s="1">
        <v>42347</v>
      </c>
      <c r="C1660" t="s">
        <v>6</v>
      </c>
      <c r="D1660" t="s">
        <v>966</v>
      </c>
      <c r="E1660">
        <v>507</v>
      </c>
      <c r="F1660">
        <v>2706</v>
      </c>
      <c r="H1660" t="s">
        <v>153</v>
      </c>
      <c r="I1660" t="s">
        <v>1530</v>
      </c>
      <c r="J1660" s="32">
        <f t="shared" si="42"/>
        <v>12</v>
      </c>
      <c r="K1660" s="32">
        <f>IF(PUMPING[[#This Row],[MONTH]]&gt;3,YEAR(PUMPING[[#This Row],[DATE]]),YEAR(PUMPING[[#This Row],[DATE]])-1)</f>
        <v>2015</v>
      </c>
      <c r="L1660" s="32" t="str">
        <f>IF(PUMPING[[#This Row],[MONTH]]&lt;4,"Q4",IF(PUMPING[[#This Row],[MONTH]]&lt;7,"Q1",IF(PUMPING[[#This Row],[MONTH]]&lt;10,"Q2",IF(PUMPING[[#This Row],[MONTH]]&lt;13,"Q3","Q4"))))</f>
        <v>Q3</v>
      </c>
      <c r="M1660" s="32" t="str">
        <f>IF(PUMPING[[#This Row],[PRODUCT]]="I/F","I/F",IF(LEFT(PUMPING[[#This Row],[BATCH]],2)="MR","MR",IF(LEFT(PUMPING[[#This Row],[BATCH]],2)="PR","PR",IF(LEFT(PUMPING[[#This Row],[BATCH]],2)="DT","DT","Others"))))</f>
        <v>MR</v>
      </c>
    </row>
    <row r="1661" spans="1:13" x14ac:dyDescent="0.25">
      <c r="A1661">
        <v>2</v>
      </c>
      <c r="B1661" s="1">
        <v>42347</v>
      </c>
      <c r="C1661" t="s">
        <v>6</v>
      </c>
      <c r="D1661" t="s">
        <v>967</v>
      </c>
      <c r="E1661">
        <v>513</v>
      </c>
      <c r="F1661">
        <v>5634</v>
      </c>
      <c r="H1661" t="s">
        <v>153</v>
      </c>
      <c r="I1661" t="s">
        <v>1530</v>
      </c>
      <c r="J1661" s="32">
        <f t="shared" si="42"/>
        <v>12</v>
      </c>
      <c r="K1661" s="32">
        <f>IF(PUMPING[[#This Row],[MONTH]]&gt;3,YEAR(PUMPING[[#This Row],[DATE]]),YEAR(PUMPING[[#This Row],[DATE]])-1)</f>
        <v>2015</v>
      </c>
      <c r="L1661" s="32" t="str">
        <f>IF(PUMPING[[#This Row],[MONTH]]&lt;4,"Q4",IF(PUMPING[[#This Row],[MONTH]]&lt;7,"Q1",IF(PUMPING[[#This Row],[MONTH]]&lt;10,"Q2",IF(PUMPING[[#This Row],[MONTH]]&lt;13,"Q3","Q4"))))</f>
        <v>Q3</v>
      </c>
      <c r="M1661" s="32" t="str">
        <f>IF(PUMPING[[#This Row],[PRODUCT]]="I/F","I/F",IF(LEFT(PUMPING[[#This Row],[BATCH]],2)="MR","MR",IF(LEFT(PUMPING[[#This Row],[BATCH]],2)="PR","PR",IF(LEFT(PUMPING[[#This Row],[BATCH]],2)="DT","DT","Others"))))</f>
        <v>MR</v>
      </c>
    </row>
    <row r="1662" spans="1:13" x14ac:dyDescent="0.25">
      <c r="A1662">
        <v>1</v>
      </c>
      <c r="B1662" s="1">
        <v>42347</v>
      </c>
      <c r="C1662" t="s">
        <v>20</v>
      </c>
      <c r="D1662" t="s">
        <v>960</v>
      </c>
      <c r="E1662">
        <v>63</v>
      </c>
      <c r="F1662">
        <v>4260</v>
      </c>
      <c r="H1662" t="s">
        <v>153</v>
      </c>
      <c r="I1662" t="s">
        <v>1530</v>
      </c>
      <c r="J1662" s="32">
        <f t="shared" si="42"/>
        <v>12</v>
      </c>
      <c r="K1662" s="32">
        <f>IF(PUMPING[[#This Row],[MONTH]]&gt;3,YEAR(PUMPING[[#This Row],[DATE]]),YEAR(PUMPING[[#This Row],[DATE]])-1)</f>
        <v>2015</v>
      </c>
      <c r="L1662" s="32" t="str">
        <f>IF(PUMPING[[#This Row],[MONTH]]&lt;4,"Q4",IF(PUMPING[[#This Row],[MONTH]]&lt;7,"Q1",IF(PUMPING[[#This Row],[MONTH]]&lt;10,"Q2",IF(PUMPING[[#This Row],[MONTH]]&lt;13,"Q3","Q4"))))</f>
        <v>Q3</v>
      </c>
      <c r="M1662" s="32" t="str">
        <f>IF(PUMPING[[#This Row],[PRODUCT]]="I/F","I/F",IF(LEFT(PUMPING[[#This Row],[BATCH]],2)="MR","MR",IF(LEFT(PUMPING[[#This Row],[BATCH]],2)="PR","PR",IF(LEFT(PUMPING[[#This Row],[BATCH]],2)="DT","DT","Others"))))</f>
        <v>PR</v>
      </c>
    </row>
    <row r="1663" spans="1:13" x14ac:dyDescent="0.25">
      <c r="A1663">
        <v>2</v>
      </c>
      <c r="B1663" s="1">
        <v>42347</v>
      </c>
      <c r="C1663" t="s">
        <v>20</v>
      </c>
      <c r="D1663" t="s">
        <v>953</v>
      </c>
      <c r="E1663">
        <v>54</v>
      </c>
      <c r="F1663">
        <v>251</v>
      </c>
      <c r="H1663" t="s">
        <v>155</v>
      </c>
      <c r="I1663" t="s">
        <v>146</v>
      </c>
      <c r="J1663" s="32">
        <f t="shared" si="42"/>
        <v>12</v>
      </c>
      <c r="K1663" s="32">
        <f>IF(PUMPING[[#This Row],[MONTH]]&gt;3,YEAR(PUMPING[[#This Row],[DATE]]),YEAR(PUMPING[[#This Row],[DATE]])-1)</f>
        <v>2015</v>
      </c>
      <c r="L1663" s="32" t="str">
        <f>IF(PUMPING[[#This Row],[MONTH]]&lt;4,"Q4",IF(PUMPING[[#This Row],[MONTH]]&lt;7,"Q1",IF(PUMPING[[#This Row],[MONTH]]&lt;10,"Q2",IF(PUMPING[[#This Row],[MONTH]]&lt;13,"Q3","Q4"))))</f>
        <v>Q3</v>
      </c>
      <c r="M1663" s="32" t="str">
        <f>IF(PUMPING[[#This Row],[PRODUCT]]="I/F","I/F",IF(LEFT(PUMPING[[#This Row],[BATCH]],2)="MR","MR",IF(LEFT(PUMPING[[#This Row],[BATCH]],2)="PR","PR",IF(LEFT(PUMPING[[#This Row],[BATCH]],2)="DT","DT","Others"))))</f>
        <v>PR</v>
      </c>
    </row>
    <row r="1664" spans="1:13" x14ac:dyDescent="0.25">
      <c r="A1664">
        <v>3</v>
      </c>
      <c r="B1664" s="1">
        <v>42347</v>
      </c>
      <c r="C1664" t="s">
        <v>20</v>
      </c>
      <c r="D1664" t="s">
        <v>968</v>
      </c>
      <c r="E1664">
        <v>24</v>
      </c>
      <c r="F1664">
        <v>850</v>
      </c>
      <c r="H1664" t="s">
        <v>151</v>
      </c>
      <c r="I1664" t="s">
        <v>1532</v>
      </c>
      <c r="J1664" s="32">
        <f t="shared" si="42"/>
        <v>12</v>
      </c>
      <c r="K1664" s="32">
        <f>IF(PUMPING[[#This Row],[MONTH]]&gt;3,YEAR(PUMPING[[#This Row],[DATE]]),YEAR(PUMPING[[#This Row],[DATE]])-1)</f>
        <v>2015</v>
      </c>
      <c r="L1664" s="32" t="str">
        <f>IF(PUMPING[[#This Row],[MONTH]]&lt;4,"Q4",IF(PUMPING[[#This Row],[MONTH]]&lt;7,"Q1",IF(PUMPING[[#This Row],[MONTH]]&lt;10,"Q2",IF(PUMPING[[#This Row],[MONTH]]&lt;13,"Q3","Q4"))))</f>
        <v>Q3</v>
      </c>
      <c r="M1664" s="32" t="str">
        <f>IF(PUMPING[[#This Row],[PRODUCT]]="I/F","I/F",IF(LEFT(PUMPING[[#This Row],[BATCH]],2)="MR","MR",IF(LEFT(PUMPING[[#This Row],[BATCH]],2)="PR","PR",IF(LEFT(PUMPING[[#This Row],[BATCH]],2)="DT","DT","Others"))))</f>
        <v>PR</v>
      </c>
    </row>
    <row r="1665" spans="1:13" x14ac:dyDescent="0.25">
      <c r="A1665">
        <v>4</v>
      </c>
      <c r="B1665" s="1">
        <v>42347</v>
      </c>
      <c r="C1665" t="s">
        <v>20</v>
      </c>
      <c r="D1665" t="s">
        <v>969</v>
      </c>
      <c r="E1665">
        <v>24</v>
      </c>
      <c r="F1665">
        <v>3859</v>
      </c>
      <c r="H1665" t="s">
        <v>151</v>
      </c>
      <c r="I1665" t="s">
        <v>1532</v>
      </c>
      <c r="J1665" s="32">
        <f t="shared" si="42"/>
        <v>12</v>
      </c>
      <c r="K1665" s="32">
        <f>IF(PUMPING[[#This Row],[MONTH]]&gt;3,YEAR(PUMPING[[#This Row],[DATE]]),YEAR(PUMPING[[#This Row],[DATE]])-1)</f>
        <v>2015</v>
      </c>
      <c r="L1665" s="32" t="str">
        <f>IF(PUMPING[[#This Row],[MONTH]]&lt;4,"Q4",IF(PUMPING[[#This Row],[MONTH]]&lt;7,"Q1",IF(PUMPING[[#This Row],[MONTH]]&lt;10,"Q2",IF(PUMPING[[#This Row],[MONTH]]&lt;13,"Q3","Q4"))))</f>
        <v>Q3</v>
      </c>
      <c r="M1665" s="32" t="str">
        <f>IF(PUMPING[[#This Row],[PRODUCT]]="I/F","I/F",IF(LEFT(PUMPING[[#This Row],[BATCH]],2)="MR","MR",IF(LEFT(PUMPING[[#This Row],[BATCH]],2)="PR","PR",IF(LEFT(PUMPING[[#This Row],[BATCH]],2)="DT","DT","Others"))))</f>
        <v>PR</v>
      </c>
    </row>
    <row r="1666" spans="1:13" x14ac:dyDescent="0.25">
      <c r="A1666">
        <v>5</v>
      </c>
      <c r="B1666" s="1">
        <v>42347</v>
      </c>
      <c r="C1666" t="s">
        <v>20</v>
      </c>
      <c r="D1666" t="s">
        <v>969</v>
      </c>
      <c r="E1666">
        <v>16</v>
      </c>
      <c r="F1666">
        <v>778</v>
      </c>
      <c r="H1666" t="s">
        <v>151</v>
      </c>
      <c r="I1666" t="s">
        <v>1532</v>
      </c>
      <c r="J1666" s="32">
        <f t="shared" si="42"/>
        <v>12</v>
      </c>
      <c r="K1666" s="32">
        <f>IF(PUMPING[[#This Row],[MONTH]]&gt;3,YEAR(PUMPING[[#This Row],[DATE]]),YEAR(PUMPING[[#This Row],[DATE]])-1)</f>
        <v>2015</v>
      </c>
      <c r="L1666" s="32" t="str">
        <f>IF(PUMPING[[#This Row],[MONTH]]&lt;4,"Q4",IF(PUMPING[[#This Row],[MONTH]]&lt;7,"Q1",IF(PUMPING[[#This Row],[MONTH]]&lt;10,"Q2",IF(PUMPING[[#This Row],[MONTH]]&lt;13,"Q3","Q4"))))</f>
        <v>Q3</v>
      </c>
      <c r="M1666" s="32" t="str">
        <f>IF(PUMPING[[#This Row],[PRODUCT]]="I/F","I/F",IF(LEFT(PUMPING[[#This Row],[BATCH]],2)="MR","MR",IF(LEFT(PUMPING[[#This Row],[BATCH]],2)="PR","PR",IF(LEFT(PUMPING[[#This Row],[BATCH]],2)="DT","DT","Others"))))</f>
        <v>PR</v>
      </c>
    </row>
    <row r="1667" spans="1:13" x14ac:dyDescent="0.25">
      <c r="A1667">
        <v>1</v>
      </c>
      <c r="B1667" s="1">
        <v>42347</v>
      </c>
      <c r="C1667" t="s">
        <v>8</v>
      </c>
      <c r="D1667" t="s">
        <v>959</v>
      </c>
      <c r="E1667" t="s">
        <v>10</v>
      </c>
      <c r="F1667">
        <v>6193</v>
      </c>
      <c r="H1667" t="s">
        <v>148</v>
      </c>
      <c r="I1667" t="s">
        <v>149</v>
      </c>
      <c r="J1667" s="32">
        <f t="shared" si="42"/>
        <v>12</v>
      </c>
      <c r="K1667" s="32">
        <f>IF(PUMPING[[#This Row],[MONTH]]&gt;3,YEAR(PUMPING[[#This Row],[DATE]]),YEAR(PUMPING[[#This Row],[DATE]])-1)</f>
        <v>2015</v>
      </c>
      <c r="L1667" s="32" t="str">
        <f>IF(PUMPING[[#This Row],[MONTH]]&lt;4,"Q4",IF(PUMPING[[#This Row],[MONTH]]&lt;7,"Q1",IF(PUMPING[[#This Row],[MONTH]]&lt;10,"Q2",IF(PUMPING[[#This Row],[MONTH]]&lt;13,"Q3","Q4"))))</f>
        <v>Q3</v>
      </c>
      <c r="M1667" s="32" t="str">
        <f>IF(PUMPING[[#This Row],[PRODUCT]]="I/F","I/F",IF(LEFT(PUMPING[[#This Row],[BATCH]],2)="MR","MR",IF(LEFT(PUMPING[[#This Row],[BATCH]],2)="PR","PR",IF(LEFT(PUMPING[[#This Row],[BATCH]],2)="DT","DT","Others"))))</f>
        <v>MR</v>
      </c>
    </row>
    <row r="1668" spans="1:13" x14ac:dyDescent="0.25">
      <c r="A1668">
        <v>1</v>
      </c>
      <c r="B1668" s="1">
        <v>42348</v>
      </c>
      <c r="C1668" t="s">
        <v>6</v>
      </c>
      <c r="D1668" t="s">
        <v>967</v>
      </c>
      <c r="E1668">
        <v>513</v>
      </c>
      <c r="F1668">
        <v>5941</v>
      </c>
      <c r="H1668" t="s">
        <v>153</v>
      </c>
      <c r="I1668" t="s">
        <v>1530</v>
      </c>
      <c r="J1668" s="32">
        <f t="shared" si="42"/>
        <v>12</v>
      </c>
      <c r="K1668" s="32">
        <f>IF(PUMPING[[#This Row],[MONTH]]&gt;3,YEAR(PUMPING[[#This Row],[DATE]]),YEAR(PUMPING[[#This Row],[DATE]])-1)</f>
        <v>2015</v>
      </c>
      <c r="L1668" s="32" t="str">
        <f>IF(PUMPING[[#This Row],[MONTH]]&lt;4,"Q4",IF(PUMPING[[#This Row],[MONTH]]&lt;7,"Q1",IF(PUMPING[[#This Row],[MONTH]]&lt;10,"Q2",IF(PUMPING[[#This Row],[MONTH]]&lt;13,"Q3","Q4"))))</f>
        <v>Q3</v>
      </c>
      <c r="M1668" s="32" t="str">
        <f>IF(PUMPING[[#This Row],[PRODUCT]]="I/F","I/F",IF(LEFT(PUMPING[[#This Row],[BATCH]],2)="MR","MR",IF(LEFT(PUMPING[[#This Row],[BATCH]],2)="PR","PR",IF(LEFT(PUMPING[[#This Row],[BATCH]],2)="DT","DT","Others"))))</f>
        <v>MR</v>
      </c>
    </row>
    <row r="1669" spans="1:13" x14ac:dyDescent="0.25">
      <c r="A1669">
        <v>1</v>
      </c>
      <c r="B1669" s="1">
        <v>42348</v>
      </c>
      <c r="C1669" t="s">
        <v>20</v>
      </c>
      <c r="D1669" t="s">
        <v>969</v>
      </c>
      <c r="E1669">
        <v>16</v>
      </c>
      <c r="F1669">
        <v>272</v>
      </c>
      <c r="H1669" t="s">
        <v>151</v>
      </c>
      <c r="I1669" t="s">
        <v>1532</v>
      </c>
      <c r="J1669" s="32">
        <f t="shared" si="42"/>
        <v>12</v>
      </c>
      <c r="K1669" s="32">
        <f>IF(PUMPING[[#This Row],[MONTH]]&gt;3,YEAR(PUMPING[[#This Row],[DATE]]),YEAR(PUMPING[[#This Row],[DATE]])-1)</f>
        <v>2015</v>
      </c>
      <c r="L1669" s="32" t="str">
        <f>IF(PUMPING[[#This Row],[MONTH]]&lt;4,"Q4",IF(PUMPING[[#This Row],[MONTH]]&lt;7,"Q1",IF(PUMPING[[#This Row],[MONTH]]&lt;10,"Q2",IF(PUMPING[[#This Row],[MONTH]]&lt;13,"Q3","Q4"))))</f>
        <v>Q3</v>
      </c>
      <c r="M1669" s="32" t="str">
        <f>IF(PUMPING[[#This Row],[PRODUCT]]="I/F","I/F",IF(LEFT(PUMPING[[#This Row],[BATCH]],2)="MR","MR",IF(LEFT(PUMPING[[#This Row],[BATCH]],2)="PR","PR",IF(LEFT(PUMPING[[#This Row],[BATCH]],2)="DT","DT","Others"))))</f>
        <v>PR</v>
      </c>
    </row>
    <row r="1670" spans="1:13" x14ac:dyDescent="0.25">
      <c r="A1670">
        <v>2</v>
      </c>
      <c r="B1670" s="1">
        <v>42348</v>
      </c>
      <c r="C1670" t="s">
        <v>20</v>
      </c>
      <c r="D1670" t="s">
        <v>970</v>
      </c>
      <c r="E1670">
        <v>16</v>
      </c>
      <c r="F1670">
        <v>3266</v>
      </c>
      <c r="H1670" t="s">
        <v>151</v>
      </c>
      <c r="I1670" t="s">
        <v>1532</v>
      </c>
      <c r="J1670" s="32">
        <f t="shared" si="42"/>
        <v>12</v>
      </c>
      <c r="K1670" s="32">
        <f>IF(PUMPING[[#This Row],[MONTH]]&gt;3,YEAR(PUMPING[[#This Row],[DATE]]),YEAR(PUMPING[[#This Row],[DATE]])-1)</f>
        <v>2015</v>
      </c>
      <c r="L1670" s="32" t="str">
        <f>IF(PUMPING[[#This Row],[MONTH]]&lt;4,"Q4",IF(PUMPING[[#This Row],[MONTH]]&lt;7,"Q1",IF(PUMPING[[#This Row],[MONTH]]&lt;10,"Q2",IF(PUMPING[[#This Row],[MONTH]]&lt;13,"Q3","Q4"))))</f>
        <v>Q3</v>
      </c>
      <c r="M1670" s="32" t="str">
        <f>IF(PUMPING[[#This Row],[PRODUCT]]="I/F","I/F",IF(LEFT(PUMPING[[#This Row],[BATCH]],2)="MR","MR",IF(LEFT(PUMPING[[#This Row],[BATCH]],2)="PR","PR",IF(LEFT(PUMPING[[#This Row],[BATCH]],2)="DT","DT","Others"))))</f>
        <v>PR</v>
      </c>
    </row>
    <row r="1671" spans="1:13" x14ac:dyDescent="0.25">
      <c r="A1671">
        <v>3</v>
      </c>
      <c r="B1671" s="1">
        <v>42348</v>
      </c>
      <c r="C1671" t="s">
        <v>20</v>
      </c>
      <c r="D1671" t="s">
        <v>953</v>
      </c>
      <c r="E1671">
        <v>54</v>
      </c>
      <c r="F1671">
        <v>204</v>
      </c>
      <c r="H1671" t="s">
        <v>155</v>
      </c>
      <c r="I1671" t="s">
        <v>146</v>
      </c>
      <c r="J1671" s="32">
        <f t="shared" si="42"/>
        <v>12</v>
      </c>
      <c r="K1671" s="32">
        <f>IF(PUMPING[[#This Row],[MONTH]]&gt;3,YEAR(PUMPING[[#This Row],[DATE]]),YEAR(PUMPING[[#This Row],[DATE]])-1)</f>
        <v>2015</v>
      </c>
      <c r="L1671" s="32" t="str">
        <f>IF(PUMPING[[#This Row],[MONTH]]&lt;4,"Q4",IF(PUMPING[[#This Row],[MONTH]]&lt;7,"Q1",IF(PUMPING[[#This Row],[MONTH]]&lt;10,"Q2",IF(PUMPING[[#This Row],[MONTH]]&lt;13,"Q3","Q4"))))</f>
        <v>Q3</v>
      </c>
      <c r="M1671" s="32" t="str">
        <f>IF(PUMPING[[#This Row],[PRODUCT]]="I/F","I/F",IF(LEFT(PUMPING[[#This Row],[BATCH]],2)="MR","MR",IF(LEFT(PUMPING[[#This Row],[BATCH]],2)="PR","PR",IF(LEFT(PUMPING[[#This Row],[BATCH]],2)="DT","DT","Others"))))</f>
        <v>PR</v>
      </c>
    </row>
    <row r="1672" spans="1:13" x14ac:dyDescent="0.25">
      <c r="A1672">
        <v>4</v>
      </c>
      <c r="B1672" s="1">
        <v>42348</v>
      </c>
      <c r="C1672" t="s">
        <v>20</v>
      </c>
      <c r="D1672" t="s">
        <v>971</v>
      </c>
      <c r="E1672">
        <v>53</v>
      </c>
      <c r="F1672">
        <v>1040</v>
      </c>
      <c r="H1672" t="s">
        <v>156</v>
      </c>
      <c r="I1672" t="s">
        <v>146</v>
      </c>
      <c r="J1672" s="32">
        <f t="shared" si="42"/>
        <v>12</v>
      </c>
      <c r="K1672" s="32">
        <f>IF(PUMPING[[#This Row],[MONTH]]&gt;3,YEAR(PUMPING[[#This Row],[DATE]]),YEAR(PUMPING[[#This Row],[DATE]])-1)</f>
        <v>2015</v>
      </c>
      <c r="L1672" s="32" t="str">
        <f>IF(PUMPING[[#This Row],[MONTH]]&lt;4,"Q4",IF(PUMPING[[#This Row],[MONTH]]&lt;7,"Q1",IF(PUMPING[[#This Row],[MONTH]]&lt;10,"Q2",IF(PUMPING[[#This Row],[MONTH]]&lt;13,"Q3","Q4"))))</f>
        <v>Q3</v>
      </c>
      <c r="M1672" s="32" t="str">
        <f>IF(PUMPING[[#This Row],[PRODUCT]]="I/F","I/F",IF(LEFT(PUMPING[[#This Row],[BATCH]],2)="MR","MR",IF(LEFT(PUMPING[[#This Row],[BATCH]],2)="PR","PR",IF(LEFT(PUMPING[[#This Row],[BATCH]],2)="DT","DT","Others"))))</f>
        <v>PR</v>
      </c>
    </row>
    <row r="1673" spans="1:13" x14ac:dyDescent="0.25">
      <c r="A1673">
        <v>5</v>
      </c>
      <c r="B1673" s="1">
        <v>42348</v>
      </c>
      <c r="C1673" t="s">
        <v>20</v>
      </c>
      <c r="D1673" t="s">
        <v>972</v>
      </c>
      <c r="E1673">
        <v>32</v>
      </c>
      <c r="F1673">
        <v>1000</v>
      </c>
      <c r="H1673" t="s">
        <v>145</v>
      </c>
      <c r="I1673" t="s">
        <v>146</v>
      </c>
      <c r="J1673" s="32">
        <f t="shared" si="42"/>
        <v>12</v>
      </c>
      <c r="K1673" s="32">
        <f>IF(PUMPING[[#This Row],[MONTH]]&gt;3,YEAR(PUMPING[[#This Row],[DATE]]),YEAR(PUMPING[[#This Row],[DATE]])-1)</f>
        <v>2015</v>
      </c>
      <c r="L1673" s="32" t="str">
        <f>IF(PUMPING[[#This Row],[MONTH]]&lt;4,"Q4",IF(PUMPING[[#This Row],[MONTH]]&lt;7,"Q1",IF(PUMPING[[#This Row],[MONTH]]&lt;10,"Q2",IF(PUMPING[[#This Row],[MONTH]]&lt;13,"Q3","Q4"))))</f>
        <v>Q3</v>
      </c>
      <c r="M1673" s="32" t="str">
        <f>IF(PUMPING[[#This Row],[PRODUCT]]="I/F","I/F",IF(LEFT(PUMPING[[#This Row],[BATCH]],2)="MR","MR",IF(LEFT(PUMPING[[#This Row],[BATCH]],2)="PR","PR",IF(LEFT(PUMPING[[#This Row],[BATCH]],2)="DT","DT","Others"))))</f>
        <v>PR</v>
      </c>
    </row>
    <row r="1674" spans="1:13" x14ac:dyDescent="0.25">
      <c r="A1674">
        <v>6</v>
      </c>
      <c r="B1674" s="1">
        <v>42348</v>
      </c>
      <c r="C1674" t="s">
        <v>20</v>
      </c>
      <c r="D1674" t="s">
        <v>973</v>
      </c>
      <c r="E1674">
        <v>32</v>
      </c>
      <c r="F1674">
        <v>521</v>
      </c>
      <c r="H1674" t="s">
        <v>197</v>
      </c>
      <c r="I1674" t="s">
        <v>143</v>
      </c>
      <c r="J1674" s="32">
        <f t="shared" si="42"/>
        <v>12</v>
      </c>
      <c r="K1674" s="32">
        <f>IF(PUMPING[[#This Row],[MONTH]]&gt;3,YEAR(PUMPING[[#This Row],[DATE]]),YEAR(PUMPING[[#This Row],[DATE]])-1)</f>
        <v>2015</v>
      </c>
      <c r="L1674" s="32" t="str">
        <f>IF(PUMPING[[#This Row],[MONTH]]&lt;4,"Q4",IF(PUMPING[[#This Row],[MONTH]]&lt;7,"Q1",IF(PUMPING[[#This Row],[MONTH]]&lt;10,"Q2",IF(PUMPING[[#This Row],[MONTH]]&lt;13,"Q3","Q4"))))</f>
        <v>Q3</v>
      </c>
      <c r="M1674" s="32" t="str">
        <f>IF(PUMPING[[#This Row],[PRODUCT]]="I/F","I/F",IF(LEFT(PUMPING[[#This Row],[BATCH]],2)="MR","MR",IF(LEFT(PUMPING[[#This Row],[BATCH]],2)="PR","PR",IF(LEFT(PUMPING[[#This Row],[BATCH]],2)="DT","DT","Others"))))</f>
        <v>PR</v>
      </c>
    </row>
    <row r="1675" spans="1:13" x14ac:dyDescent="0.25">
      <c r="A1675">
        <v>7</v>
      </c>
      <c r="B1675" s="1">
        <v>42348</v>
      </c>
      <c r="C1675" t="s">
        <v>20</v>
      </c>
      <c r="D1675" t="s">
        <v>974</v>
      </c>
      <c r="E1675">
        <v>32</v>
      </c>
      <c r="F1675">
        <v>450</v>
      </c>
      <c r="H1675" t="s">
        <v>197</v>
      </c>
      <c r="I1675" t="s">
        <v>143</v>
      </c>
      <c r="J1675" s="32">
        <f t="shared" si="42"/>
        <v>12</v>
      </c>
      <c r="K1675" s="32">
        <f>IF(PUMPING[[#This Row],[MONTH]]&gt;3,YEAR(PUMPING[[#This Row],[DATE]]),YEAR(PUMPING[[#This Row],[DATE]])-1)</f>
        <v>2015</v>
      </c>
      <c r="L1675" s="32" t="str">
        <f>IF(PUMPING[[#This Row],[MONTH]]&lt;4,"Q4",IF(PUMPING[[#This Row],[MONTH]]&lt;7,"Q1",IF(PUMPING[[#This Row],[MONTH]]&lt;10,"Q2",IF(PUMPING[[#This Row],[MONTH]]&lt;13,"Q3","Q4"))))</f>
        <v>Q3</v>
      </c>
      <c r="M1675" s="32" t="str">
        <f>IF(PUMPING[[#This Row],[PRODUCT]]="I/F","I/F",IF(LEFT(PUMPING[[#This Row],[BATCH]],2)="MR","MR",IF(LEFT(PUMPING[[#This Row],[BATCH]],2)="PR","PR",IF(LEFT(PUMPING[[#This Row],[BATCH]],2)="DT","DT","Others"))))</f>
        <v>PR</v>
      </c>
    </row>
    <row r="1676" spans="1:13" x14ac:dyDescent="0.25">
      <c r="A1676">
        <v>8</v>
      </c>
      <c r="B1676" s="1">
        <v>42348</v>
      </c>
      <c r="C1676" t="s">
        <v>20</v>
      </c>
      <c r="D1676" t="s">
        <v>975</v>
      </c>
      <c r="E1676">
        <v>32</v>
      </c>
      <c r="F1676">
        <v>1630</v>
      </c>
      <c r="H1676" t="s">
        <v>197</v>
      </c>
      <c r="I1676" t="s">
        <v>143</v>
      </c>
      <c r="J1676" s="32">
        <f t="shared" si="42"/>
        <v>12</v>
      </c>
      <c r="K1676" s="32">
        <f>IF(PUMPING[[#This Row],[MONTH]]&gt;3,YEAR(PUMPING[[#This Row],[DATE]]),YEAR(PUMPING[[#This Row],[DATE]])-1)</f>
        <v>2015</v>
      </c>
      <c r="L1676" s="32" t="str">
        <f>IF(PUMPING[[#This Row],[MONTH]]&lt;4,"Q4",IF(PUMPING[[#This Row],[MONTH]]&lt;7,"Q1",IF(PUMPING[[#This Row],[MONTH]]&lt;10,"Q2",IF(PUMPING[[#This Row],[MONTH]]&lt;13,"Q3","Q4"))))</f>
        <v>Q3</v>
      </c>
      <c r="M1676" s="32" t="str">
        <f>IF(PUMPING[[#This Row],[PRODUCT]]="I/F","I/F",IF(LEFT(PUMPING[[#This Row],[BATCH]],2)="MR","MR",IF(LEFT(PUMPING[[#This Row],[BATCH]],2)="PR","PR",IF(LEFT(PUMPING[[#This Row],[BATCH]],2)="DT","DT","Others"))))</f>
        <v>PR</v>
      </c>
    </row>
    <row r="1677" spans="1:13" x14ac:dyDescent="0.25">
      <c r="A1677">
        <v>1</v>
      </c>
      <c r="B1677" s="1">
        <v>42348</v>
      </c>
      <c r="C1677" t="s">
        <v>8</v>
      </c>
      <c r="D1677" t="s">
        <v>959</v>
      </c>
      <c r="E1677" t="s">
        <v>10</v>
      </c>
      <c r="F1677">
        <v>1403</v>
      </c>
      <c r="H1677" t="s">
        <v>148</v>
      </c>
      <c r="I1677" t="s">
        <v>149</v>
      </c>
      <c r="J1677" s="32">
        <f t="shared" si="42"/>
        <v>12</v>
      </c>
      <c r="K1677" s="32">
        <f>IF(PUMPING[[#This Row],[MONTH]]&gt;3,YEAR(PUMPING[[#This Row],[DATE]]),YEAR(PUMPING[[#This Row],[DATE]])-1)</f>
        <v>2015</v>
      </c>
      <c r="L1677" s="32" t="str">
        <f>IF(PUMPING[[#This Row],[MONTH]]&lt;4,"Q4",IF(PUMPING[[#This Row],[MONTH]]&lt;7,"Q1",IF(PUMPING[[#This Row],[MONTH]]&lt;10,"Q2",IF(PUMPING[[#This Row],[MONTH]]&lt;13,"Q3","Q4"))))</f>
        <v>Q3</v>
      </c>
      <c r="M1677" s="32" t="str">
        <f>IF(PUMPING[[#This Row],[PRODUCT]]="I/F","I/F",IF(LEFT(PUMPING[[#This Row],[BATCH]],2)="MR","MR",IF(LEFT(PUMPING[[#This Row],[BATCH]],2)="PR","PR",IF(LEFT(PUMPING[[#This Row],[BATCH]],2)="DT","DT","Others"))))</f>
        <v>MR</v>
      </c>
    </row>
    <row r="1678" spans="1:13" x14ac:dyDescent="0.25">
      <c r="A1678">
        <v>2</v>
      </c>
      <c r="B1678" s="1">
        <v>42348</v>
      </c>
      <c r="C1678" t="s">
        <v>8</v>
      </c>
      <c r="D1678" t="s">
        <v>962</v>
      </c>
      <c r="E1678" t="s">
        <v>10</v>
      </c>
      <c r="F1678">
        <v>3322</v>
      </c>
      <c r="H1678" t="s">
        <v>170</v>
      </c>
      <c r="I1678" t="s">
        <v>171</v>
      </c>
      <c r="J1678" s="32">
        <f t="shared" si="42"/>
        <v>12</v>
      </c>
      <c r="K1678" s="32">
        <f>IF(PUMPING[[#This Row],[MONTH]]&gt;3,YEAR(PUMPING[[#This Row],[DATE]]),YEAR(PUMPING[[#This Row],[DATE]])-1)</f>
        <v>2015</v>
      </c>
      <c r="L1678" s="32" t="str">
        <f>IF(PUMPING[[#This Row],[MONTH]]&lt;4,"Q4",IF(PUMPING[[#This Row],[MONTH]]&lt;7,"Q1",IF(PUMPING[[#This Row],[MONTH]]&lt;10,"Q2",IF(PUMPING[[#This Row],[MONTH]]&lt;13,"Q3","Q4"))))</f>
        <v>Q3</v>
      </c>
      <c r="M1678" s="32" t="str">
        <f>IF(PUMPING[[#This Row],[PRODUCT]]="I/F","I/F",IF(LEFT(PUMPING[[#This Row],[BATCH]],2)="MR","MR",IF(LEFT(PUMPING[[#This Row],[BATCH]],2)="PR","PR",IF(LEFT(PUMPING[[#This Row],[BATCH]],2)="DT","DT","Others"))))</f>
        <v>MR</v>
      </c>
    </row>
    <row r="1679" spans="1:13" x14ac:dyDescent="0.25">
      <c r="A1679">
        <v>3</v>
      </c>
      <c r="B1679" s="1">
        <v>42348</v>
      </c>
      <c r="C1679" t="s">
        <v>8</v>
      </c>
      <c r="D1679" t="s">
        <v>963</v>
      </c>
      <c r="E1679" t="s">
        <v>10</v>
      </c>
      <c r="F1679">
        <v>1089</v>
      </c>
      <c r="H1679" t="s">
        <v>148</v>
      </c>
      <c r="I1679" t="s">
        <v>149</v>
      </c>
      <c r="J1679" s="32">
        <f t="shared" si="42"/>
        <v>12</v>
      </c>
      <c r="K1679" s="32">
        <f>IF(PUMPING[[#This Row],[MONTH]]&gt;3,YEAR(PUMPING[[#This Row],[DATE]]),YEAR(PUMPING[[#This Row],[DATE]])-1)</f>
        <v>2015</v>
      </c>
      <c r="L1679" s="32" t="str">
        <f>IF(PUMPING[[#This Row],[MONTH]]&lt;4,"Q4",IF(PUMPING[[#This Row],[MONTH]]&lt;7,"Q1",IF(PUMPING[[#This Row],[MONTH]]&lt;10,"Q2",IF(PUMPING[[#This Row],[MONTH]]&lt;13,"Q3","Q4"))))</f>
        <v>Q3</v>
      </c>
      <c r="M1679" s="32" t="str">
        <f>IF(PUMPING[[#This Row],[PRODUCT]]="I/F","I/F",IF(LEFT(PUMPING[[#This Row],[BATCH]],2)="MR","MR",IF(LEFT(PUMPING[[#This Row],[BATCH]],2)="PR","PR",IF(LEFT(PUMPING[[#This Row],[BATCH]],2)="DT","DT","Others"))))</f>
        <v>MR</v>
      </c>
    </row>
    <row r="1680" spans="1:13" x14ac:dyDescent="0.25">
      <c r="A1680">
        <v>4</v>
      </c>
      <c r="B1680" s="1">
        <v>42348</v>
      </c>
      <c r="C1680" t="s">
        <v>8</v>
      </c>
      <c r="D1680" t="s">
        <v>901</v>
      </c>
      <c r="E1680" t="s">
        <v>41</v>
      </c>
      <c r="F1680">
        <v>866</v>
      </c>
      <c r="H1680" t="s">
        <v>148</v>
      </c>
      <c r="I1680" t="s">
        <v>149</v>
      </c>
      <c r="J1680" s="32">
        <f t="shared" si="42"/>
        <v>12</v>
      </c>
      <c r="K1680" s="32">
        <f>IF(PUMPING[[#This Row],[MONTH]]&gt;3,YEAR(PUMPING[[#This Row],[DATE]]),YEAR(PUMPING[[#This Row],[DATE]])-1)</f>
        <v>2015</v>
      </c>
      <c r="L1680" s="32" t="str">
        <f>IF(PUMPING[[#This Row],[MONTH]]&lt;4,"Q4",IF(PUMPING[[#This Row],[MONTH]]&lt;7,"Q1",IF(PUMPING[[#This Row],[MONTH]]&lt;10,"Q2",IF(PUMPING[[#This Row],[MONTH]]&lt;13,"Q3","Q4"))))</f>
        <v>Q3</v>
      </c>
      <c r="M1680" s="32" t="str">
        <f>IF(PUMPING[[#This Row],[PRODUCT]]="I/F","I/F",IF(LEFT(PUMPING[[#This Row],[BATCH]],2)="MR","MR",IF(LEFT(PUMPING[[#This Row],[BATCH]],2)="PR","PR",IF(LEFT(PUMPING[[#This Row],[BATCH]],2)="DT","DT","Others"))))</f>
        <v>MR</v>
      </c>
    </row>
    <row r="1681" spans="1:13" x14ac:dyDescent="0.25">
      <c r="A1681">
        <v>1</v>
      </c>
      <c r="B1681" s="1">
        <v>42349</v>
      </c>
      <c r="C1681" t="s">
        <v>20</v>
      </c>
      <c r="D1681" t="s">
        <v>975</v>
      </c>
      <c r="E1681">
        <v>35</v>
      </c>
      <c r="F1681">
        <v>7545</v>
      </c>
      <c r="H1681" t="s">
        <v>197</v>
      </c>
      <c r="I1681" t="s">
        <v>143</v>
      </c>
      <c r="J1681" s="32">
        <f t="shared" si="42"/>
        <v>12</v>
      </c>
      <c r="K1681" s="32">
        <f>IF(PUMPING[[#This Row],[MONTH]]&gt;3,YEAR(PUMPING[[#This Row],[DATE]]),YEAR(PUMPING[[#This Row],[DATE]])-1)</f>
        <v>2015</v>
      </c>
      <c r="L1681" s="32" t="str">
        <f>IF(PUMPING[[#This Row],[MONTH]]&lt;4,"Q4",IF(PUMPING[[#This Row],[MONTH]]&lt;7,"Q1",IF(PUMPING[[#This Row],[MONTH]]&lt;10,"Q2",IF(PUMPING[[#This Row],[MONTH]]&lt;13,"Q3","Q4"))))</f>
        <v>Q3</v>
      </c>
      <c r="M1681" s="32" t="str">
        <f>IF(PUMPING[[#This Row],[PRODUCT]]="I/F","I/F",IF(LEFT(PUMPING[[#This Row],[BATCH]],2)="MR","MR",IF(LEFT(PUMPING[[#This Row],[BATCH]],2)="PR","PR",IF(LEFT(PUMPING[[#This Row],[BATCH]],2)="DT","DT","Others"))))</f>
        <v>PR</v>
      </c>
    </row>
    <row r="1682" spans="1:13" x14ac:dyDescent="0.25">
      <c r="A1682">
        <v>2</v>
      </c>
      <c r="B1682" s="1">
        <v>42349</v>
      </c>
      <c r="C1682" t="s">
        <v>20</v>
      </c>
      <c r="D1682" t="s">
        <v>976</v>
      </c>
      <c r="E1682">
        <v>33</v>
      </c>
      <c r="F1682">
        <v>450</v>
      </c>
      <c r="H1682" t="s">
        <v>197</v>
      </c>
      <c r="I1682" t="s">
        <v>143</v>
      </c>
      <c r="J1682" s="32">
        <f t="shared" si="42"/>
        <v>12</v>
      </c>
      <c r="K1682" s="32">
        <f>IF(PUMPING[[#This Row],[MONTH]]&gt;3,YEAR(PUMPING[[#This Row],[DATE]]),YEAR(PUMPING[[#This Row],[DATE]])-1)</f>
        <v>2015</v>
      </c>
      <c r="L1682" s="32" t="str">
        <f>IF(PUMPING[[#This Row],[MONTH]]&lt;4,"Q4",IF(PUMPING[[#This Row],[MONTH]]&lt;7,"Q1",IF(PUMPING[[#This Row],[MONTH]]&lt;10,"Q2",IF(PUMPING[[#This Row],[MONTH]]&lt;13,"Q3","Q4"))))</f>
        <v>Q3</v>
      </c>
      <c r="M1682" s="32" t="str">
        <f>IF(PUMPING[[#This Row],[PRODUCT]]="I/F","I/F",IF(LEFT(PUMPING[[#This Row],[BATCH]],2)="MR","MR",IF(LEFT(PUMPING[[#This Row],[BATCH]],2)="PR","PR",IF(LEFT(PUMPING[[#This Row],[BATCH]],2)="DT","DT","Others"))))</f>
        <v>PR</v>
      </c>
    </row>
    <row r="1683" spans="1:13" x14ac:dyDescent="0.25">
      <c r="A1683">
        <v>3</v>
      </c>
      <c r="B1683" s="1">
        <v>42349</v>
      </c>
      <c r="C1683" t="s">
        <v>20</v>
      </c>
      <c r="D1683" t="s">
        <v>977</v>
      </c>
      <c r="E1683">
        <v>33</v>
      </c>
      <c r="F1683">
        <v>2263</v>
      </c>
      <c r="H1683" t="s">
        <v>197</v>
      </c>
      <c r="I1683" t="s">
        <v>143</v>
      </c>
      <c r="J1683" s="32">
        <f t="shared" si="42"/>
        <v>12</v>
      </c>
      <c r="K1683" s="32">
        <f>IF(PUMPING[[#This Row],[MONTH]]&gt;3,YEAR(PUMPING[[#This Row],[DATE]]),YEAR(PUMPING[[#This Row],[DATE]])-1)</f>
        <v>2015</v>
      </c>
      <c r="L1683" s="32" t="str">
        <f>IF(PUMPING[[#This Row],[MONTH]]&lt;4,"Q4",IF(PUMPING[[#This Row],[MONTH]]&lt;7,"Q1",IF(PUMPING[[#This Row],[MONTH]]&lt;10,"Q2",IF(PUMPING[[#This Row],[MONTH]]&lt;13,"Q3","Q4"))))</f>
        <v>Q3</v>
      </c>
      <c r="M1683" s="32" t="str">
        <f>IF(PUMPING[[#This Row],[PRODUCT]]="I/F","I/F",IF(LEFT(PUMPING[[#This Row],[BATCH]],2)="MR","MR",IF(LEFT(PUMPING[[#This Row],[BATCH]],2)="PR","PR",IF(LEFT(PUMPING[[#This Row],[BATCH]],2)="DT","DT","Others"))))</f>
        <v>PR</v>
      </c>
    </row>
    <row r="1684" spans="1:13" x14ac:dyDescent="0.25">
      <c r="A1684">
        <v>1</v>
      </c>
      <c r="B1684" s="1">
        <v>42349</v>
      </c>
      <c r="C1684" t="s">
        <v>162</v>
      </c>
      <c r="D1684" t="s">
        <v>927</v>
      </c>
      <c r="E1684" t="s">
        <v>239</v>
      </c>
      <c r="F1684">
        <v>735</v>
      </c>
      <c r="H1684" t="s">
        <v>148</v>
      </c>
      <c r="I1684" t="s">
        <v>149</v>
      </c>
      <c r="J1684" s="32">
        <f t="shared" si="42"/>
        <v>12</v>
      </c>
      <c r="K1684" s="32">
        <f>IF(PUMPING[[#This Row],[MONTH]]&gt;3,YEAR(PUMPING[[#This Row],[DATE]]),YEAR(PUMPING[[#This Row],[DATE]])-1)</f>
        <v>2015</v>
      </c>
      <c r="L1684" s="32" t="str">
        <f>IF(PUMPING[[#This Row],[MONTH]]&lt;4,"Q4",IF(PUMPING[[#This Row],[MONTH]]&lt;7,"Q1",IF(PUMPING[[#This Row],[MONTH]]&lt;10,"Q2",IF(PUMPING[[#This Row],[MONTH]]&lt;13,"Q3","Q4"))))</f>
        <v>Q3</v>
      </c>
      <c r="M1684" s="32" t="str">
        <f>IF(PUMPING[[#This Row],[PRODUCT]]="I/F","I/F",IF(LEFT(PUMPING[[#This Row],[BATCH]],2)="MR","MR",IF(LEFT(PUMPING[[#This Row],[BATCH]],2)="PR","PR",IF(LEFT(PUMPING[[#This Row],[BATCH]],2)="DT","DT","Others"))))</f>
        <v>MR</v>
      </c>
    </row>
    <row r="1685" spans="1:13" x14ac:dyDescent="0.25">
      <c r="A1685">
        <v>2</v>
      </c>
      <c r="B1685" s="1">
        <v>42349</v>
      </c>
      <c r="C1685" t="s">
        <v>162</v>
      </c>
      <c r="D1685" t="s">
        <v>978</v>
      </c>
      <c r="E1685">
        <v>16</v>
      </c>
      <c r="F1685">
        <v>4825</v>
      </c>
      <c r="H1685" t="s">
        <v>164</v>
      </c>
      <c r="I1685" t="s">
        <v>146</v>
      </c>
      <c r="J1685" s="32">
        <f t="shared" si="42"/>
        <v>12</v>
      </c>
      <c r="K1685" s="32">
        <f>IF(PUMPING[[#This Row],[MONTH]]&gt;3,YEAR(PUMPING[[#This Row],[DATE]]),YEAR(PUMPING[[#This Row],[DATE]])-1)</f>
        <v>2015</v>
      </c>
      <c r="L1685" s="32" t="str">
        <f>IF(PUMPING[[#This Row],[MONTH]]&lt;4,"Q4",IF(PUMPING[[#This Row],[MONTH]]&lt;7,"Q1",IF(PUMPING[[#This Row],[MONTH]]&lt;10,"Q2",IF(PUMPING[[#This Row],[MONTH]]&lt;13,"Q3","Q4"))))</f>
        <v>Q3</v>
      </c>
      <c r="M1685" s="32" t="str">
        <f>IF(PUMPING[[#This Row],[PRODUCT]]="I/F","I/F",IF(LEFT(PUMPING[[#This Row],[BATCH]],2)="MR","MR",IF(LEFT(PUMPING[[#This Row],[BATCH]],2)="PR","PR",IF(LEFT(PUMPING[[#This Row],[BATCH]],2)="DT","DT","Others"))))</f>
        <v>DT</v>
      </c>
    </row>
    <row r="1686" spans="1:13" x14ac:dyDescent="0.25">
      <c r="A1686">
        <v>1</v>
      </c>
      <c r="B1686" s="1">
        <v>42350</v>
      </c>
      <c r="C1686" t="s">
        <v>6</v>
      </c>
      <c r="D1686" t="s">
        <v>979</v>
      </c>
      <c r="E1686">
        <v>651</v>
      </c>
      <c r="F1686">
        <v>54</v>
      </c>
      <c r="H1686" t="s">
        <v>155</v>
      </c>
      <c r="I1686" t="s">
        <v>146</v>
      </c>
      <c r="J1686" s="32">
        <f t="shared" si="42"/>
        <v>12</v>
      </c>
      <c r="K1686" s="32">
        <f>IF(PUMPING[[#This Row],[MONTH]]&gt;3,YEAR(PUMPING[[#This Row],[DATE]]),YEAR(PUMPING[[#This Row],[DATE]])-1)</f>
        <v>2015</v>
      </c>
      <c r="L1686" s="32" t="str">
        <f>IF(PUMPING[[#This Row],[MONTH]]&lt;4,"Q4",IF(PUMPING[[#This Row],[MONTH]]&lt;7,"Q1",IF(PUMPING[[#This Row],[MONTH]]&lt;10,"Q2",IF(PUMPING[[#This Row],[MONTH]]&lt;13,"Q3","Q4"))))</f>
        <v>Q3</v>
      </c>
      <c r="M1686" s="32" t="str">
        <f>IF(PUMPING[[#This Row],[PRODUCT]]="I/F","I/F",IF(LEFT(PUMPING[[#This Row],[BATCH]],2)="MR","MR",IF(LEFT(PUMPING[[#This Row],[BATCH]],2)="PR","PR",IF(LEFT(PUMPING[[#This Row],[BATCH]],2)="DT","DT","Others"))))</f>
        <v>MR</v>
      </c>
    </row>
    <row r="1687" spans="1:13" x14ac:dyDescent="0.25">
      <c r="A1687">
        <v>2</v>
      </c>
      <c r="B1687" s="1">
        <v>42350</v>
      </c>
      <c r="C1687" t="s">
        <v>6</v>
      </c>
      <c r="D1687" t="s">
        <v>980</v>
      </c>
      <c r="E1687">
        <v>351</v>
      </c>
      <c r="F1687">
        <v>247</v>
      </c>
      <c r="H1687" t="s">
        <v>155</v>
      </c>
      <c r="I1687" t="s">
        <v>146</v>
      </c>
      <c r="J1687" s="32">
        <f t="shared" si="42"/>
        <v>12</v>
      </c>
      <c r="K1687" s="32">
        <f>IF(PUMPING[[#This Row],[MONTH]]&gt;3,YEAR(PUMPING[[#This Row],[DATE]]),YEAR(PUMPING[[#This Row],[DATE]])-1)</f>
        <v>2015</v>
      </c>
      <c r="L1687" s="32" t="str">
        <f>IF(PUMPING[[#This Row],[MONTH]]&lt;4,"Q4",IF(PUMPING[[#This Row],[MONTH]]&lt;7,"Q1",IF(PUMPING[[#This Row],[MONTH]]&lt;10,"Q2",IF(PUMPING[[#This Row],[MONTH]]&lt;13,"Q3","Q4"))))</f>
        <v>Q3</v>
      </c>
      <c r="M1687" s="32" t="str">
        <f>IF(PUMPING[[#This Row],[PRODUCT]]="I/F","I/F",IF(LEFT(PUMPING[[#This Row],[BATCH]],2)="MR","MR",IF(LEFT(PUMPING[[#This Row],[BATCH]],2)="PR","PR",IF(LEFT(PUMPING[[#This Row],[BATCH]],2)="DT","DT","Others"))))</f>
        <v>MR</v>
      </c>
    </row>
    <row r="1688" spans="1:13" x14ac:dyDescent="0.25">
      <c r="A1688">
        <v>3</v>
      </c>
      <c r="B1688" s="1">
        <v>42350</v>
      </c>
      <c r="C1688" t="s">
        <v>6</v>
      </c>
      <c r="D1688" t="s">
        <v>981</v>
      </c>
      <c r="E1688">
        <v>401</v>
      </c>
      <c r="F1688">
        <v>151</v>
      </c>
      <c r="H1688" t="s">
        <v>156</v>
      </c>
      <c r="I1688" t="s">
        <v>146</v>
      </c>
      <c r="J1688" s="32">
        <f t="shared" si="42"/>
        <v>12</v>
      </c>
      <c r="K1688" s="32">
        <f>IF(PUMPING[[#This Row],[MONTH]]&gt;3,YEAR(PUMPING[[#This Row],[DATE]]),YEAR(PUMPING[[#This Row],[DATE]])-1)</f>
        <v>2015</v>
      </c>
      <c r="L1688" s="32" t="str">
        <f>IF(PUMPING[[#This Row],[MONTH]]&lt;4,"Q4",IF(PUMPING[[#This Row],[MONTH]]&lt;7,"Q1",IF(PUMPING[[#This Row],[MONTH]]&lt;10,"Q2",IF(PUMPING[[#This Row],[MONTH]]&lt;13,"Q3","Q4"))))</f>
        <v>Q3</v>
      </c>
      <c r="M1688" s="32" t="str">
        <f>IF(PUMPING[[#This Row],[PRODUCT]]="I/F","I/F",IF(LEFT(PUMPING[[#This Row],[BATCH]],2)="MR","MR",IF(LEFT(PUMPING[[#This Row],[BATCH]],2)="PR","PR",IF(LEFT(PUMPING[[#This Row],[BATCH]],2)="DT","DT","Others"))))</f>
        <v>MR</v>
      </c>
    </row>
    <row r="1689" spans="1:13" x14ac:dyDescent="0.25">
      <c r="A1689">
        <v>4</v>
      </c>
      <c r="B1689" s="1">
        <v>42350</v>
      </c>
      <c r="C1689" t="s">
        <v>6</v>
      </c>
      <c r="D1689" t="s">
        <v>982</v>
      </c>
      <c r="E1689">
        <v>103</v>
      </c>
      <c r="F1689">
        <v>8233</v>
      </c>
      <c r="H1689" t="s">
        <v>148</v>
      </c>
      <c r="I1689" t="s">
        <v>149</v>
      </c>
      <c r="J1689" s="32">
        <f t="shared" si="42"/>
        <v>12</v>
      </c>
      <c r="K1689" s="32">
        <f>IF(PUMPING[[#This Row],[MONTH]]&gt;3,YEAR(PUMPING[[#This Row],[DATE]]),YEAR(PUMPING[[#This Row],[DATE]])-1)</f>
        <v>2015</v>
      </c>
      <c r="L1689" s="32" t="str">
        <f>IF(PUMPING[[#This Row],[MONTH]]&lt;4,"Q4",IF(PUMPING[[#This Row],[MONTH]]&lt;7,"Q1",IF(PUMPING[[#This Row],[MONTH]]&lt;10,"Q2",IF(PUMPING[[#This Row],[MONTH]]&lt;13,"Q3","Q4"))))</f>
        <v>Q3</v>
      </c>
      <c r="M1689" s="32" t="str">
        <f>IF(PUMPING[[#This Row],[PRODUCT]]="I/F","I/F",IF(LEFT(PUMPING[[#This Row],[BATCH]],2)="MR","MR",IF(LEFT(PUMPING[[#This Row],[BATCH]],2)="PR","PR",IF(LEFT(PUMPING[[#This Row],[BATCH]],2)="DT","DT","Others"))))</f>
        <v>MR</v>
      </c>
    </row>
    <row r="1690" spans="1:13" x14ac:dyDescent="0.25">
      <c r="A1690">
        <v>5</v>
      </c>
      <c r="B1690" s="1">
        <v>42350</v>
      </c>
      <c r="C1690" t="s">
        <v>6</v>
      </c>
      <c r="D1690" t="s">
        <v>983</v>
      </c>
      <c r="E1690">
        <v>124</v>
      </c>
      <c r="F1690">
        <v>1700</v>
      </c>
      <c r="H1690" t="s">
        <v>148</v>
      </c>
      <c r="I1690" t="s">
        <v>149</v>
      </c>
      <c r="J1690" s="32">
        <f t="shared" si="42"/>
        <v>12</v>
      </c>
      <c r="K1690" s="32">
        <f>IF(PUMPING[[#This Row],[MONTH]]&gt;3,YEAR(PUMPING[[#This Row],[DATE]]),YEAR(PUMPING[[#This Row],[DATE]])-1)</f>
        <v>2015</v>
      </c>
      <c r="L1690" s="32" t="str">
        <f>IF(PUMPING[[#This Row],[MONTH]]&lt;4,"Q4",IF(PUMPING[[#This Row],[MONTH]]&lt;7,"Q1",IF(PUMPING[[#This Row],[MONTH]]&lt;10,"Q2",IF(PUMPING[[#This Row],[MONTH]]&lt;13,"Q3","Q4"))))</f>
        <v>Q3</v>
      </c>
      <c r="M1690" s="32" t="str">
        <f>IF(PUMPING[[#This Row],[PRODUCT]]="I/F","I/F",IF(LEFT(PUMPING[[#This Row],[BATCH]],2)="MR","MR",IF(LEFT(PUMPING[[#This Row],[BATCH]],2)="PR","PR",IF(LEFT(PUMPING[[#This Row],[BATCH]],2)="DT","DT","Others"))))</f>
        <v>MR</v>
      </c>
    </row>
    <row r="1691" spans="1:13" x14ac:dyDescent="0.25">
      <c r="A1691">
        <v>1</v>
      </c>
      <c r="B1691" s="1">
        <v>42350</v>
      </c>
      <c r="C1691" t="s">
        <v>20</v>
      </c>
      <c r="D1691" t="s">
        <v>977</v>
      </c>
      <c r="E1691">
        <v>33</v>
      </c>
      <c r="F1691">
        <v>7287</v>
      </c>
      <c r="H1691" t="s">
        <v>197</v>
      </c>
      <c r="I1691" t="s">
        <v>143</v>
      </c>
      <c r="J1691" s="32">
        <f t="shared" si="42"/>
        <v>12</v>
      </c>
      <c r="K1691" s="32">
        <f>IF(PUMPING[[#This Row],[MONTH]]&gt;3,YEAR(PUMPING[[#This Row],[DATE]]),YEAR(PUMPING[[#This Row],[DATE]])-1)</f>
        <v>2015</v>
      </c>
      <c r="L1691" s="32" t="str">
        <f>IF(PUMPING[[#This Row],[MONTH]]&lt;4,"Q4",IF(PUMPING[[#This Row],[MONTH]]&lt;7,"Q1",IF(PUMPING[[#This Row],[MONTH]]&lt;10,"Q2",IF(PUMPING[[#This Row],[MONTH]]&lt;13,"Q3","Q4"))))</f>
        <v>Q3</v>
      </c>
      <c r="M1691" s="32" t="str">
        <f>IF(PUMPING[[#This Row],[PRODUCT]]="I/F","I/F",IF(LEFT(PUMPING[[#This Row],[BATCH]],2)="MR","MR",IF(LEFT(PUMPING[[#This Row],[BATCH]],2)="PR","PR",IF(LEFT(PUMPING[[#This Row],[BATCH]],2)="DT","DT","Others"))))</f>
        <v>PR</v>
      </c>
    </row>
    <row r="1692" spans="1:13" x14ac:dyDescent="0.25">
      <c r="A1692">
        <v>2</v>
      </c>
      <c r="B1692" s="1">
        <v>42350</v>
      </c>
      <c r="C1692" t="s">
        <v>20</v>
      </c>
      <c r="D1692" t="s">
        <v>984</v>
      </c>
      <c r="E1692">
        <v>31</v>
      </c>
      <c r="F1692">
        <v>450</v>
      </c>
      <c r="H1692" t="s">
        <v>197</v>
      </c>
      <c r="I1692" t="s">
        <v>143</v>
      </c>
      <c r="J1692" s="32">
        <f t="shared" si="42"/>
        <v>12</v>
      </c>
      <c r="K1692" s="32">
        <f>IF(PUMPING[[#This Row],[MONTH]]&gt;3,YEAR(PUMPING[[#This Row],[DATE]]),YEAR(PUMPING[[#This Row],[DATE]])-1)</f>
        <v>2015</v>
      </c>
      <c r="L1692" s="32" t="str">
        <f>IF(PUMPING[[#This Row],[MONTH]]&lt;4,"Q4",IF(PUMPING[[#This Row],[MONTH]]&lt;7,"Q1",IF(PUMPING[[#This Row],[MONTH]]&lt;10,"Q2",IF(PUMPING[[#This Row],[MONTH]]&lt;13,"Q3","Q4"))))</f>
        <v>Q3</v>
      </c>
      <c r="M1692" s="32" t="str">
        <f>IF(PUMPING[[#This Row],[PRODUCT]]="I/F","I/F",IF(LEFT(PUMPING[[#This Row],[BATCH]],2)="MR","MR",IF(LEFT(PUMPING[[#This Row],[BATCH]],2)="PR","PR",IF(LEFT(PUMPING[[#This Row],[BATCH]],2)="DT","DT","Others"))))</f>
        <v>PR</v>
      </c>
    </row>
    <row r="1693" spans="1:13" x14ac:dyDescent="0.25">
      <c r="A1693">
        <v>3</v>
      </c>
      <c r="B1693" s="1">
        <v>42350</v>
      </c>
      <c r="C1693" t="s">
        <v>20</v>
      </c>
      <c r="D1693" t="s">
        <v>985</v>
      </c>
      <c r="E1693">
        <v>31</v>
      </c>
      <c r="F1693">
        <v>2778</v>
      </c>
      <c r="H1693" t="s">
        <v>197</v>
      </c>
      <c r="I1693" t="s">
        <v>143</v>
      </c>
      <c r="J1693" s="32">
        <f t="shared" si="42"/>
        <v>12</v>
      </c>
      <c r="K1693" s="32">
        <f>IF(PUMPING[[#This Row],[MONTH]]&gt;3,YEAR(PUMPING[[#This Row],[DATE]]),YEAR(PUMPING[[#This Row],[DATE]])-1)</f>
        <v>2015</v>
      </c>
      <c r="L1693" s="32" t="str">
        <f>IF(PUMPING[[#This Row],[MONTH]]&lt;4,"Q4",IF(PUMPING[[#This Row],[MONTH]]&lt;7,"Q1",IF(PUMPING[[#This Row],[MONTH]]&lt;10,"Q2",IF(PUMPING[[#This Row],[MONTH]]&lt;13,"Q3","Q4"))))</f>
        <v>Q3</v>
      </c>
      <c r="M1693" s="32" t="str">
        <f>IF(PUMPING[[#This Row],[PRODUCT]]="I/F","I/F",IF(LEFT(PUMPING[[#This Row],[BATCH]],2)="MR","MR",IF(LEFT(PUMPING[[#This Row],[BATCH]],2)="PR","PR",IF(LEFT(PUMPING[[#This Row],[BATCH]],2)="DT","DT","Others"))))</f>
        <v>PR</v>
      </c>
    </row>
    <row r="1694" spans="1:13" x14ac:dyDescent="0.25">
      <c r="A1694">
        <v>1</v>
      </c>
      <c r="B1694" s="1">
        <v>42350</v>
      </c>
      <c r="C1694" t="s">
        <v>8</v>
      </c>
      <c r="D1694" t="s">
        <v>964</v>
      </c>
      <c r="E1694" t="s">
        <v>10</v>
      </c>
      <c r="F1694">
        <v>87</v>
      </c>
      <c r="H1694" t="s">
        <v>156</v>
      </c>
      <c r="I1694" t="s">
        <v>146</v>
      </c>
      <c r="J1694" s="32">
        <f t="shared" si="42"/>
        <v>12</v>
      </c>
      <c r="K1694" s="32">
        <f>IF(PUMPING[[#This Row],[MONTH]]&gt;3,YEAR(PUMPING[[#This Row],[DATE]]),YEAR(PUMPING[[#This Row],[DATE]])-1)</f>
        <v>2015</v>
      </c>
      <c r="L1694" s="32" t="str">
        <f>IF(PUMPING[[#This Row],[MONTH]]&lt;4,"Q4",IF(PUMPING[[#This Row],[MONTH]]&lt;7,"Q1",IF(PUMPING[[#This Row],[MONTH]]&lt;10,"Q2",IF(PUMPING[[#This Row],[MONTH]]&lt;13,"Q3","Q4"))))</f>
        <v>Q3</v>
      </c>
      <c r="M1694" s="32" t="str">
        <f>IF(PUMPING[[#This Row],[PRODUCT]]="I/F","I/F",IF(LEFT(PUMPING[[#This Row],[BATCH]],2)="MR","MR",IF(LEFT(PUMPING[[#This Row],[BATCH]],2)="PR","PR",IF(LEFT(PUMPING[[#This Row],[BATCH]],2)="DT","DT","Others"))))</f>
        <v>MR</v>
      </c>
    </row>
    <row r="1695" spans="1:13" x14ac:dyDescent="0.25">
      <c r="A1695">
        <v>2</v>
      </c>
      <c r="B1695" s="1">
        <v>42350</v>
      </c>
      <c r="C1695" t="s">
        <v>8</v>
      </c>
      <c r="D1695" t="s">
        <v>965</v>
      </c>
      <c r="E1695" t="s">
        <v>10</v>
      </c>
      <c r="F1695">
        <v>220</v>
      </c>
      <c r="H1695" t="s">
        <v>155</v>
      </c>
      <c r="I1695" t="s">
        <v>146</v>
      </c>
      <c r="J1695" s="32">
        <f t="shared" si="42"/>
        <v>12</v>
      </c>
      <c r="K1695" s="32">
        <f>IF(PUMPING[[#This Row],[MONTH]]&gt;3,YEAR(PUMPING[[#This Row],[DATE]]),YEAR(PUMPING[[#This Row],[DATE]])-1)</f>
        <v>2015</v>
      </c>
      <c r="L1695" s="32" t="str">
        <f>IF(PUMPING[[#This Row],[MONTH]]&lt;4,"Q4",IF(PUMPING[[#This Row],[MONTH]]&lt;7,"Q1",IF(PUMPING[[#This Row],[MONTH]]&lt;10,"Q2",IF(PUMPING[[#This Row],[MONTH]]&lt;13,"Q3","Q4"))))</f>
        <v>Q3</v>
      </c>
      <c r="M1695" s="32" t="str">
        <f>IF(PUMPING[[#This Row],[PRODUCT]]="I/F","I/F",IF(LEFT(PUMPING[[#This Row],[BATCH]],2)="MR","MR",IF(LEFT(PUMPING[[#This Row],[BATCH]],2)="PR","PR",IF(LEFT(PUMPING[[#This Row],[BATCH]],2)="DT","DT","Others"))))</f>
        <v>MR</v>
      </c>
    </row>
    <row r="1696" spans="1:13" x14ac:dyDescent="0.25">
      <c r="A1696">
        <v>3</v>
      </c>
      <c r="B1696" s="1">
        <v>42350</v>
      </c>
      <c r="C1696" t="s">
        <v>8</v>
      </c>
      <c r="D1696" t="s">
        <v>986</v>
      </c>
      <c r="E1696" t="s">
        <v>10</v>
      </c>
      <c r="F1696">
        <v>127</v>
      </c>
      <c r="H1696" t="s">
        <v>987</v>
      </c>
      <c r="I1696" t="s">
        <v>204</v>
      </c>
      <c r="J1696" s="32">
        <f t="shared" si="42"/>
        <v>12</v>
      </c>
      <c r="K1696" s="32">
        <f>IF(PUMPING[[#This Row],[MONTH]]&gt;3,YEAR(PUMPING[[#This Row],[DATE]]),YEAR(PUMPING[[#This Row],[DATE]])-1)</f>
        <v>2015</v>
      </c>
      <c r="L1696" s="32" t="str">
        <f>IF(PUMPING[[#This Row],[MONTH]]&lt;4,"Q4",IF(PUMPING[[#This Row],[MONTH]]&lt;7,"Q1",IF(PUMPING[[#This Row],[MONTH]]&lt;10,"Q2",IF(PUMPING[[#This Row],[MONTH]]&lt;13,"Q3","Q4"))))</f>
        <v>Q3</v>
      </c>
      <c r="M1696" s="32" t="str">
        <f>IF(PUMPING[[#This Row],[PRODUCT]]="I/F","I/F",IF(LEFT(PUMPING[[#This Row],[BATCH]],2)="MR","MR",IF(LEFT(PUMPING[[#This Row],[BATCH]],2)="PR","PR",IF(LEFT(PUMPING[[#This Row],[BATCH]],2)="DT","DT","Others"))))</f>
        <v>I/F</v>
      </c>
    </row>
    <row r="1697" spans="1:13" x14ac:dyDescent="0.25">
      <c r="A1697">
        <v>4</v>
      </c>
      <c r="B1697" s="1">
        <v>42350</v>
      </c>
      <c r="C1697" t="s">
        <v>8</v>
      </c>
      <c r="D1697" t="s">
        <v>966</v>
      </c>
      <c r="E1697" t="s">
        <v>10</v>
      </c>
      <c r="F1697">
        <v>2964</v>
      </c>
      <c r="H1697" t="s">
        <v>153</v>
      </c>
      <c r="I1697" t="s">
        <v>1530</v>
      </c>
      <c r="J1697" s="32">
        <f t="shared" si="42"/>
        <v>12</v>
      </c>
      <c r="K1697" s="32">
        <f>IF(PUMPING[[#This Row],[MONTH]]&gt;3,YEAR(PUMPING[[#This Row],[DATE]]),YEAR(PUMPING[[#This Row],[DATE]])-1)</f>
        <v>2015</v>
      </c>
      <c r="L1697" s="32" t="str">
        <f>IF(PUMPING[[#This Row],[MONTH]]&lt;4,"Q4",IF(PUMPING[[#This Row],[MONTH]]&lt;7,"Q1",IF(PUMPING[[#This Row],[MONTH]]&lt;10,"Q2",IF(PUMPING[[#This Row],[MONTH]]&lt;13,"Q3","Q4"))))</f>
        <v>Q3</v>
      </c>
      <c r="M1697" s="32" t="str">
        <f>IF(PUMPING[[#This Row],[PRODUCT]]="I/F","I/F",IF(LEFT(PUMPING[[#This Row],[BATCH]],2)="MR","MR",IF(LEFT(PUMPING[[#This Row],[BATCH]],2)="PR","PR",IF(LEFT(PUMPING[[#This Row],[BATCH]],2)="DT","DT","Others"))))</f>
        <v>MR</v>
      </c>
    </row>
    <row r="1698" spans="1:13" x14ac:dyDescent="0.25">
      <c r="A1698">
        <v>5</v>
      </c>
      <c r="B1698" s="1">
        <v>42350</v>
      </c>
      <c r="C1698" t="s">
        <v>8</v>
      </c>
      <c r="D1698" t="s">
        <v>967</v>
      </c>
      <c r="E1698" t="s">
        <v>10</v>
      </c>
      <c r="F1698">
        <v>1450</v>
      </c>
      <c r="H1698" t="s">
        <v>153</v>
      </c>
      <c r="I1698" t="s">
        <v>1530</v>
      </c>
      <c r="J1698" s="32">
        <f t="shared" si="42"/>
        <v>12</v>
      </c>
      <c r="K1698" s="32">
        <f>IF(PUMPING[[#This Row],[MONTH]]&gt;3,YEAR(PUMPING[[#This Row],[DATE]]),YEAR(PUMPING[[#This Row],[DATE]])-1)</f>
        <v>2015</v>
      </c>
      <c r="L1698" s="32" t="str">
        <f>IF(PUMPING[[#This Row],[MONTH]]&lt;4,"Q4",IF(PUMPING[[#This Row],[MONTH]]&lt;7,"Q1",IF(PUMPING[[#This Row],[MONTH]]&lt;10,"Q2",IF(PUMPING[[#This Row],[MONTH]]&lt;13,"Q3","Q4"))))</f>
        <v>Q3</v>
      </c>
      <c r="M1698" s="32" t="str">
        <f>IF(PUMPING[[#This Row],[PRODUCT]]="I/F","I/F",IF(LEFT(PUMPING[[#This Row],[BATCH]],2)="MR","MR",IF(LEFT(PUMPING[[#This Row],[BATCH]],2)="PR","PR",IF(LEFT(PUMPING[[#This Row],[BATCH]],2)="DT","DT","Others"))))</f>
        <v>MR</v>
      </c>
    </row>
    <row r="1699" spans="1:13" x14ac:dyDescent="0.25">
      <c r="A1699">
        <v>1</v>
      </c>
      <c r="B1699" s="1">
        <v>42350</v>
      </c>
      <c r="C1699" t="s">
        <v>162</v>
      </c>
      <c r="D1699" t="s">
        <v>978</v>
      </c>
      <c r="E1699">
        <v>16</v>
      </c>
      <c r="F1699">
        <v>483</v>
      </c>
      <c r="H1699" t="s">
        <v>164</v>
      </c>
      <c r="I1699" t="s">
        <v>146</v>
      </c>
      <c r="J1699" s="32">
        <f t="shared" si="42"/>
        <v>12</v>
      </c>
      <c r="K1699" s="32">
        <f>IF(PUMPING[[#This Row],[MONTH]]&gt;3,YEAR(PUMPING[[#This Row],[DATE]]),YEAR(PUMPING[[#This Row],[DATE]])-1)</f>
        <v>2015</v>
      </c>
      <c r="L1699" s="32" t="str">
        <f>IF(PUMPING[[#This Row],[MONTH]]&lt;4,"Q4",IF(PUMPING[[#This Row],[MONTH]]&lt;7,"Q1",IF(PUMPING[[#This Row],[MONTH]]&lt;10,"Q2",IF(PUMPING[[#This Row],[MONTH]]&lt;13,"Q3","Q4"))))</f>
        <v>Q3</v>
      </c>
      <c r="M1699" s="32" t="str">
        <f>IF(PUMPING[[#This Row],[PRODUCT]]="I/F","I/F",IF(LEFT(PUMPING[[#This Row],[BATCH]],2)="MR","MR",IF(LEFT(PUMPING[[#This Row],[BATCH]],2)="PR","PR",IF(LEFT(PUMPING[[#This Row],[BATCH]],2)="DT","DT","Others"))))</f>
        <v>DT</v>
      </c>
    </row>
    <row r="1700" spans="1:13" x14ac:dyDescent="0.25">
      <c r="A1700">
        <v>1</v>
      </c>
      <c r="B1700" s="1">
        <v>42351</v>
      </c>
      <c r="C1700" t="s">
        <v>6</v>
      </c>
      <c r="D1700" t="s">
        <v>983</v>
      </c>
      <c r="E1700">
        <v>124</v>
      </c>
      <c r="F1700">
        <v>2049</v>
      </c>
      <c r="H1700" t="s">
        <v>148</v>
      </c>
      <c r="I1700" t="s">
        <v>149</v>
      </c>
      <c r="J1700" s="32">
        <f t="shared" si="42"/>
        <v>12</v>
      </c>
      <c r="K1700" s="32">
        <f>IF(PUMPING[[#This Row],[MONTH]]&gt;3,YEAR(PUMPING[[#This Row],[DATE]]),YEAR(PUMPING[[#This Row],[DATE]])-1)</f>
        <v>2015</v>
      </c>
      <c r="L1700" s="32" t="str">
        <f>IF(PUMPING[[#This Row],[MONTH]]&lt;4,"Q4",IF(PUMPING[[#This Row],[MONTH]]&lt;7,"Q1",IF(PUMPING[[#This Row],[MONTH]]&lt;10,"Q2",IF(PUMPING[[#This Row],[MONTH]]&lt;13,"Q3","Q4"))))</f>
        <v>Q3</v>
      </c>
      <c r="M1700" s="32" t="str">
        <f>IF(PUMPING[[#This Row],[PRODUCT]]="I/F","I/F",IF(LEFT(PUMPING[[#This Row],[BATCH]],2)="MR","MR",IF(LEFT(PUMPING[[#This Row],[BATCH]],2)="PR","PR",IF(LEFT(PUMPING[[#This Row],[BATCH]],2)="DT","DT","Others"))))</f>
        <v>MR</v>
      </c>
    </row>
    <row r="1701" spans="1:13" x14ac:dyDescent="0.25">
      <c r="A1701">
        <v>2</v>
      </c>
      <c r="B1701" s="1">
        <v>42351</v>
      </c>
      <c r="C1701" t="s">
        <v>6</v>
      </c>
      <c r="D1701" t="s">
        <v>988</v>
      </c>
      <c r="E1701">
        <v>401</v>
      </c>
      <c r="F1701">
        <v>2816</v>
      </c>
      <c r="H1701" t="s">
        <v>145</v>
      </c>
      <c r="I1701" t="s">
        <v>146</v>
      </c>
      <c r="J1701" s="32">
        <f t="shared" si="42"/>
        <v>12</v>
      </c>
      <c r="K1701" s="32">
        <f>IF(PUMPING[[#This Row],[MONTH]]&gt;3,YEAR(PUMPING[[#This Row],[DATE]]),YEAR(PUMPING[[#This Row],[DATE]])-1)</f>
        <v>2015</v>
      </c>
      <c r="L1701" s="32" t="str">
        <f>IF(PUMPING[[#This Row],[MONTH]]&lt;4,"Q4",IF(PUMPING[[#This Row],[MONTH]]&lt;7,"Q1",IF(PUMPING[[#This Row],[MONTH]]&lt;10,"Q2",IF(PUMPING[[#This Row],[MONTH]]&lt;13,"Q3","Q4"))))</f>
        <v>Q3</v>
      </c>
      <c r="M1701" s="32" t="str">
        <f>IF(PUMPING[[#This Row],[PRODUCT]]="I/F","I/F",IF(LEFT(PUMPING[[#This Row],[BATCH]],2)="MR","MR",IF(LEFT(PUMPING[[#This Row],[BATCH]],2)="PR","PR",IF(LEFT(PUMPING[[#This Row],[BATCH]],2)="DT","DT","Others"))))</f>
        <v>MR</v>
      </c>
    </row>
    <row r="1702" spans="1:13" x14ac:dyDescent="0.25">
      <c r="A1702">
        <v>3</v>
      </c>
      <c r="B1702" s="1">
        <v>42351</v>
      </c>
      <c r="C1702" t="s">
        <v>6</v>
      </c>
      <c r="D1702" t="s">
        <v>989</v>
      </c>
      <c r="E1702">
        <v>301</v>
      </c>
      <c r="F1702">
        <v>5308</v>
      </c>
      <c r="H1702" t="s">
        <v>733</v>
      </c>
      <c r="I1702" t="s">
        <v>143</v>
      </c>
      <c r="J1702" s="32">
        <f t="shared" si="42"/>
        <v>12</v>
      </c>
      <c r="K1702" s="32">
        <f>IF(PUMPING[[#This Row],[MONTH]]&gt;3,YEAR(PUMPING[[#This Row],[DATE]]),YEAR(PUMPING[[#This Row],[DATE]])-1)</f>
        <v>2015</v>
      </c>
      <c r="L1702" s="32" t="str">
        <f>IF(PUMPING[[#This Row],[MONTH]]&lt;4,"Q4",IF(PUMPING[[#This Row],[MONTH]]&lt;7,"Q1",IF(PUMPING[[#This Row],[MONTH]]&lt;10,"Q2",IF(PUMPING[[#This Row],[MONTH]]&lt;13,"Q3","Q4"))))</f>
        <v>Q3</v>
      </c>
      <c r="M1702" s="32" t="str">
        <f>IF(PUMPING[[#This Row],[PRODUCT]]="I/F","I/F",IF(LEFT(PUMPING[[#This Row],[BATCH]],2)="MR","MR",IF(LEFT(PUMPING[[#This Row],[BATCH]],2)="PR","PR",IF(LEFT(PUMPING[[#This Row],[BATCH]],2)="DT","DT","Others"))))</f>
        <v>MR</v>
      </c>
    </row>
    <row r="1703" spans="1:13" x14ac:dyDescent="0.25">
      <c r="A1703">
        <v>4</v>
      </c>
      <c r="B1703" s="1">
        <v>42351</v>
      </c>
      <c r="C1703" t="s">
        <v>6</v>
      </c>
      <c r="D1703" t="s">
        <v>990</v>
      </c>
      <c r="E1703">
        <v>302</v>
      </c>
      <c r="F1703">
        <v>67</v>
      </c>
      <c r="H1703" t="s">
        <v>733</v>
      </c>
      <c r="I1703" t="s">
        <v>143</v>
      </c>
      <c r="J1703" s="32">
        <f t="shared" si="42"/>
        <v>12</v>
      </c>
      <c r="K1703" s="32">
        <f>IF(PUMPING[[#This Row],[MONTH]]&gt;3,YEAR(PUMPING[[#This Row],[DATE]]),YEAR(PUMPING[[#This Row],[DATE]])-1)</f>
        <v>2015</v>
      </c>
      <c r="L1703" s="32" t="str">
        <f>IF(PUMPING[[#This Row],[MONTH]]&lt;4,"Q4",IF(PUMPING[[#This Row],[MONTH]]&lt;7,"Q1",IF(PUMPING[[#This Row],[MONTH]]&lt;10,"Q2",IF(PUMPING[[#This Row],[MONTH]]&lt;13,"Q3","Q4"))))</f>
        <v>Q3</v>
      </c>
      <c r="M1703" s="32" t="str">
        <f>IF(PUMPING[[#This Row],[PRODUCT]]="I/F","I/F",IF(LEFT(PUMPING[[#This Row],[BATCH]],2)="MR","MR",IF(LEFT(PUMPING[[#This Row],[BATCH]],2)="PR","PR",IF(LEFT(PUMPING[[#This Row],[BATCH]],2)="DT","DT","Others"))))</f>
        <v>MR</v>
      </c>
    </row>
    <row r="1704" spans="1:13" x14ac:dyDescent="0.25">
      <c r="A1704">
        <v>1</v>
      </c>
      <c r="B1704" s="1">
        <v>42351</v>
      </c>
      <c r="C1704" t="s">
        <v>20</v>
      </c>
      <c r="D1704" t="s">
        <v>985</v>
      </c>
      <c r="E1704">
        <v>31</v>
      </c>
      <c r="F1704">
        <v>6428</v>
      </c>
      <c r="H1704" t="s">
        <v>197</v>
      </c>
      <c r="I1704" t="s">
        <v>143</v>
      </c>
      <c r="J1704" s="32">
        <f t="shared" si="42"/>
        <v>12</v>
      </c>
      <c r="K1704" s="32">
        <f>IF(PUMPING[[#This Row],[MONTH]]&gt;3,YEAR(PUMPING[[#This Row],[DATE]]),YEAR(PUMPING[[#This Row],[DATE]])-1)</f>
        <v>2015</v>
      </c>
      <c r="L1704" s="32" t="str">
        <f>IF(PUMPING[[#This Row],[MONTH]]&lt;4,"Q4",IF(PUMPING[[#This Row],[MONTH]]&lt;7,"Q1",IF(PUMPING[[#This Row],[MONTH]]&lt;10,"Q2",IF(PUMPING[[#This Row],[MONTH]]&lt;13,"Q3","Q4"))))</f>
        <v>Q3</v>
      </c>
      <c r="M1704" s="32" t="str">
        <f>IF(PUMPING[[#This Row],[PRODUCT]]="I/F","I/F",IF(LEFT(PUMPING[[#This Row],[BATCH]],2)="MR","MR",IF(LEFT(PUMPING[[#This Row],[BATCH]],2)="PR","PR",IF(LEFT(PUMPING[[#This Row],[BATCH]],2)="DT","DT","Others"))))</f>
        <v>PR</v>
      </c>
    </row>
    <row r="1705" spans="1:13" x14ac:dyDescent="0.25">
      <c r="A1705">
        <v>1</v>
      </c>
      <c r="B1705" s="1">
        <v>42351</v>
      </c>
      <c r="C1705" t="s">
        <v>8</v>
      </c>
      <c r="D1705" t="s">
        <v>967</v>
      </c>
      <c r="E1705" t="s">
        <v>10</v>
      </c>
      <c r="F1705">
        <v>4393</v>
      </c>
      <c r="H1705" t="s">
        <v>153</v>
      </c>
      <c r="I1705" t="s">
        <v>1530</v>
      </c>
      <c r="J1705" s="32">
        <f t="shared" si="42"/>
        <v>12</v>
      </c>
      <c r="K1705" s="32">
        <f>IF(PUMPING[[#This Row],[MONTH]]&gt;3,YEAR(PUMPING[[#This Row],[DATE]]),YEAR(PUMPING[[#This Row],[DATE]])-1)</f>
        <v>2015</v>
      </c>
      <c r="L1705" s="32" t="str">
        <f>IF(PUMPING[[#This Row],[MONTH]]&lt;4,"Q4",IF(PUMPING[[#This Row],[MONTH]]&lt;7,"Q1",IF(PUMPING[[#This Row],[MONTH]]&lt;10,"Q2",IF(PUMPING[[#This Row],[MONTH]]&lt;13,"Q3","Q4"))))</f>
        <v>Q3</v>
      </c>
      <c r="M1705" s="32" t="str">
        <f>IF(PUMPING[[#This Row],[PRODUCT]]="I/F","I/F",IF(LEFT(PUMPING[[#This Row],[BATCH]],2)="MR","MR",IF(LEFT(PUMPING[[#This Row],[BATCH]],2)="PR","PR",IF(LEFT(PUMPING[[#This Row],[BATCH]],2)="DT","DT","Others"))))</f>
        <v>MR</v>
      </c>
    </row>
    <row r="1706" spans="1:13" x14ac:dyDescent="0.25">
      <c r="A1706">
        <v>2</v>
      </c>
      <c r="B1706" s="1">
        <v>42351</v>
      </c>
      <c r="C1706" t="s">
        <v>8</v>
      </c>
      <c r="D1706" t="s">
        <v>991</v>
      </c>
      <c r="E1706" t="s">
        <v>10</v>
      </c>
      <c r="F1706">
        <v>212</v>
      </c>
      <c r="H1706" t="s">
        <v>155</v>
      </c>
      <c r="I1706" t="s">
        <v>146</v>
      </c>
      <c r="J1706" s="32">
        <f t="shared" si="42"/>
        <v>12</v>
      </c>
      <c r="K1706" s="32">
        <f>IF(PUMPING[[#This Row],[MONTH]]&gt;3,YEAR(PUMPING[[#This Row],[DATE]]),YEAR(PUMPING[[#This Row],[DATE]])-1)</f>
        <v>2015</v>
      </c>
      <c r="L1706" s="32" t="str">
        <f>IF(PUMPING[[#This Row],[MONTH]]&lt;4,"Q4",IF(PUMPING[[#This Row],[MONTH]]&lt;7,"Q1",IF(PUMPING[[#This Row],[MONTH]]&lt;10,"Q2",IF(PUMPING[[#This Row],[MONTH]]&lt;13,"Q3","Q4"))))</f>
        <v>Q3</v>
      </c>
      <c r="M1706" s="32" t="str">
        <f>IF(PUMPING[[#This Row],[PRODUCT]]="I/F","I/F",IF(LEFT(PUMPING[[#This Row],[BATCH]],2)="MR","MR",IF(LEFT(PUMPING[[#This Row],[BATCH]],2)="PR","PR",IF(LEFT(PUMPING[[#This Row],[BATCH]],2)="DT","DT","Others"))))</f>
        <v>MR</v>
      </c>
    </row>
    <row r="1707" spans="1:13" x14ac:dyDescent="0.25">
      <c r="A1707">
        <v>3</v>
      </c>
      <c r="B1707" s="1">
        <v>42351</v>
      </c>
      <c r="C1707" t="s">
        <v>8</v>
      </c>
      <c r="D1707" t="s">
        <v>982</v>
      </c>
      <c r="E1707" t="s">
        <v>10</v>
      </c>
      <c r="F1707">
        <v>1433</v>
      </c>
      <c r="H1707" t="s">
        <v>148</v>
      </c>
      <c r="I1707" t="s">
        <v>149</v>
      </c>
      <c r="J1707" s="32">
        <f t="shared" si="42"/>
        <v>12</v>
      </c>
      <c r="K1707" s="32">
        <f>IF(PUMPING[[#This Row],[MONTH]]&gt;3,YEAR(PUMPING[[#This Row],[DATE]]),YEAR(PUMPING[[#This Row],[DATE]])-1)</f>
        <v>2015</v>
      </c>
      <c r="L1707" s="32" t="str">
        <f>IF(PUMPING[[#This Row],[MONTH]]&lt;4,"Q4",IF(PUMPING[[#This Row],[MONTH]]&lt;7,"Q1",IF(PUMPING[[#This Row],[MONTH]]&lt;10,"Q2",IF(PUMPING[[#This Row],[MONTH]]&lt;13,"Q3","Q4"))))</f>
        <v>Q3</v>
      </c>
      <c r="M1707" s="32" t="str">
        <f>IF(PUMPING[[#This Row],[PRODUCT]]="I/F","I/F",IF(LEFT(PUMPING[[#This Row],[BATCH]],2)="MR","MR",IF(LEFT(PUMPING[[#This Row],[BATCH]],2)="PR","PR",IF(LEFT(PUMPING[[#This Row],[BATCH]],2)="DT","DT","Others"))))</f>
        <v>MR</v>
      </c>
    </row>
    <row r="1708" spans="1:13" x14ac:dyDescent="0.25">
      <c r="A1708">
        <v>1</v>
      </c>
      <c r="B1708" s="1">
        <v>42352</v>
      </c>
      <c r="C1708" t="s">
        <v>6</v>
      </c>
      <c r="D1708" t="s">
        <v>990</v>
      </c>
      <c r="E1708">
        <v>302</v>
      </c>
      <c r="F1708">
        <v>6625</v>
      </c>
      <c r="H1708" t="s">
        <v>733</v>
      </c>
      <c r="I1708" t="s">
        <v>143</v>
      </c>
      <c r="J1708" s="32">
        <f t="shared" ref="J1708:J1771" si="43">MONTH(B1708)</f>
        <v>12</v>
      </c>
      <c r="K1708" s="32">
        <f>IF(PUMPING[[#This Row],[MONTH]]&gt;3,YEAR(PUMPING[[#This Row],[DATE]]),YEAR(PUMPING[[#This Row],[DATE]])-1)</f>
        <v>2015</v>
      </c>
      <c r="L1708" s="32" t="str">
        <f>IF(PUMPING[[#This Row],[MONTH]]&lt;4,"Q4",IF(PUMPING[[#This Row],[MONTH]]&lt;7,"Q1",IF(PUMPING[[#This Row],[MONTH]]&lt;10,"Q2",IF(PUMPING[[#This Row],[MONTH]]&lt;13,"Q3","Q4"))))</f>
        <v>Q3</v>
      </c>
      <c r="M1708" s="32" t="str">
        <f>IF(PUMPING[[#This Row],[PRODUCT]]="I/F","I/F",IF(LEFT(PUMPING[[#This Row],[BATCH]],2)="MR","MR",IF(LEFT(PUMPING[[#This Row],[BATCH]],2)="PR","PR",IF(LEFT(PUMPING[[#This Row],[BATCH]],2)="DT","DT","Others"))))</f>
        <v>MR</v>
      </c>
    </row>
    <row r="1709" spans="1:13" x14ac:dyDescent="0.25">
      <c r="A1709">
        <v>2</v>
      </c>
      <c r="B1709" s="1">
        <v>42352</v>
      </c>
      <c r="C1709" t="s">
        <v>6</v>
      </c>
      <c r="D1709" t="s">
        <v>992</v>
      </c>
      <c r="E1709">
        <v>401</v>
      </c>
      <c r="F1709">
        <v>650</v>
      </c>
      <c r="H1709" t="s">
        <v>145</v>
      </c>
      <c r="I1709" t="s">
        <v>146</v>
      </c>
      <c r="J1709" s="32">
        <f t="shared" si="43"/>
        <v>12</v>
      </c>
      <c r="K1709" s="32">
        <f>IF(PUMPING[[#This Row],[MONTH]]&gt;3,YEAR(PUMPING[[#This Row],[DATE]]),YEAR(PUMPING[[#This Row],[DATE]])-1)</f>
        <v>2015</v>
      </c>
      <c r="L1709" s="32" t="str">
        <f>IF(PUMPING[[#This Row],[MONTH]]&lt;4,"Q4",IF(PUMPING[[#This Row],[MONTH]]&lt;7,"Q1",IF(PUMPING[[#This Row],[MONTH]]&lt;10,"Q2",IF(PUMPING[[#This Row],[MONTH]]&lt;13,"Q3","Q4"))))</f>
        <v>Q3</v>
      </c>
      <c r="M1709" s="32" t="str">
        <f>IF(PUMPING[[#This Row],[PRODUCT]]="I/F","I/F",IF(LEFT(PUMPING[[#This Row],[BATCH]],2)="MR","MR",IF(LEFT(PUMPING[[#This Row],[BATCH]],2)="PR","PR",IF(LEFT(PUMPING[[#This Row],[BATCH]],2)="DT","DT","Others"))))</f>
        <v>MR</v>
      </c>
    </row>
    <row r="1710" spans="1:13" x14ac:dyDescent="0.25">
      <c r="A1710">
        <v>3</v>
      </c>
      <c r="B1710" s="1">
        <v>42352</v>
      </c>
      <c r="C1710" t="s">
        <v>6</v>
      </c>
      <c r="D1710" t="s">
        <v>993</v>
      </c>
      <c r="E1710">
        <v>651</v>
      </c>
      <c r="F1710">
        <v>157</v>
      </c>
      <c r="H1710" t="s">
        <v>155</v>
      </c>
      <c r="I1710" t="s">
        <v>146</v>
      </c>
      <c r="J1710" s="32">
        <f t="shared" si="43"/>
        <v>12</v>
      </c>
      <c r="K1710" s="32">
        <f>IF(PUMPING[[#This Row],[MONTH]]&gt;3,YEAR(PUMPING[[#This Row],[DATE]]),YEAR(PUMPING[[#This Row],[DATE]])-1)</f>
        <v>2015</v>
      </c>
      <c r="L1710" s="32" t="str">
        <f>IF(PUMPING[[#This Row],[MONTH]]&lt;4,"Q4",IF(PUMPING[[#This Row],[MONTH]]&lt;7,"Q1",IF(PUMPING[[#This Row],[MONTH]]&lt;10,"Q2",IF(PUMPING[[#This Row],[MONTH]]&lt;13,"Q3","Q4"))))</f>
        <v>Q3</v>
      </c>
      <c r="M1710" s="32" t="str">
        <f>IF(PUMPING[[#This Row],[PRODUCT]]="I/F","I/F",IF(LEFT(PUMPING[[#This Row],[BATCH]],2)="MR","MR",IF(LEFT(PUMPING[[#This Row],[BATCH]],2)="PR","PR",IF(LEFT(PUMPING[[#This Row],[BATCH]],2)="DT","DT","Others"))))</f>
        <v>MR</v>
      </c>
    </row>
    <row r="1711" spans="1:13" x14ac:dyDescent="0.25">
      <c r="A1711">
        <v>4</v>
      </c>
      <c r="B1711" s="1">
        <v>42352</v>
      </c>
      <c r="C1711" t="s">
        <v>6</v>
      </c>
      <c r="D1711" t="s">
        <v>994</v>
      </c>
      <c r="E1711">
        <v>208</v>
      </c>
      <c r="F1711">
        <v>598</v>
      </c>
      <c r="H1711" t="s">
        <v>151</v>
      </c>
      <c r="I1711" t="s">
        <v>1532</v>
      </c>
      <c r="J1711" s="32">
        <f t="shared" si="43"/>
        <v>12</v>
      </c>
      <c r="K1711" s="32">
        <f>IF(PUMPING[[#This Row],[MONTH]]&gt;3,YEAR(PUMPING[[#This Row],[DATE]]),YEAR(PUMPING[[#This Row],[DATE]])-1)</f>
        <v>2015</v>
      </c>
      <c r="L1711" s="32" t="str">
        <f>IF(PUMPING[[#This Row],[MONTH]]&lt;4,"Q4",IF(PUMPING[[#This Row],[MONTH]]&lt;7,"Q1",IF(PUMPING[[#This Row],[MONTH]]&lt;10,"Q2",IF(PUMPING[[#This Row],[MONTH]]&lt;13,"Q3","Q4"))))</f>
        <v>Q3</v>
      </c>
      <c r="M1711" s="32" t="str">
        <f>IF(PUMPING[[#This Row],[PRODUCT]]="I/F","I/F",IF(LEFT(PUMPING[[#This Row],[BATCH]],2)="MR","MR",IF(LEFT(PUMPING[[#This Row],[BATCH]],2)="PR","PR",IF(LEFT(PUMPING[[#This Row],[BATCH]],2)="DT","DT","Others"))))</f>
        <v>MR</v>
      </c>
    </row>
    <row r="1712" spans="1:13" x14ac:dyDescent="0.25">
      <c r="A1712">
        <v>1</v>
      </c>
      <c r="B1712" s="1">
        <v>42352</v>
      </c>
      <c r="C1712" t="s">
        <v>8</v>
      </c>
      <c r="D1712" t="s">
        <v>982</v>
      </c>
      <c r="E1712" t="s">
        <v>10</v>
      </c>
      <c r="F1712">
        <v>4442</v>
      </c>
      <c r="H1712" t="s">
        <v>148</v>
      </c>
      <c r="I1712" t="s">
        <v>149</v>
      </c>
      <c r="J1712" s="32">
        <f t="shared" si="43"/>
        <v>12</v>
      </c>
      <c r="K1712" s="32">
        <f>IF(PUMPING[[#This Row],[MONTH]]&gt;3,YEAR(PUMPING[[#This Row],[DATE]]),YEAR(PUMPING[[#This Row],[DATE]])-1)</f>
        <v>2015</v>
      </c>
      <c r="L1712" s="32" t="str">
        <f>IF(PUMPING[[#This Row],[MONTH]]&lt;4,"Q4",IF(PUMPING[[#This Row],[MONTH]]&lt;7,"Q1",IF(PUMPING[[#This Row],[MONTH]]&lt;10,"Q2",IF(PUMPING[[#This Row],[MONTH]]&lt;13,"Q3","Q4"))))</f>
        <v>Q3</v>
      </c>
      <c r="M1712" s="32" t="str">
        <f>IF(PUMPING[[#This Row],[PRODUCT]]="I/F","I/F",IF(LEFT(PUMPING[[#This Row],[BATCH]],2)="MR","MR",IF(LEFT(PUMPING[[#This Row],[BATCH]],2)="PR","PR",IF(LEFT(PUMPING[[#This Row],[BATCH]],2)="DT","DT","Others"))))</f>
        <v>MR</v>
      </c>
    </row>
    <row r="1713" spans="1:13" x14ac:dyDescent="0.25">
      <c r="A1713">
        <v>2</v>
      </c>
      <c r="B1713" s="1">
        <v>42352</v>
      </c>
      <c r="C1713" t="s">
        <v>8</v>
      </c>
      <c r="D1713" t="s">
        <v>983</v>
      </c>
      <c r="E1713" t="s">
        <v>10</v>
      </c>
      <c r="F1713">
        <v>1950</v>
      </c>
      <c r="H1713" t="s">
        <v>148</v>
      </c>
      <c r="I1713" t="s">
        <v>149</v>
      </c>
      <c r="J1713" s="32">
        <f t="shared" si="43"/>
        <v>12</v>
      </c>
      <c r="K1713" s="32">
        <f>IF(PUMPING[[#This Row],[MONTH]]&gt;3,YEAR(PUMPING[[#This Row],[DATE]]),YEAR(PUMPING[[#This Row],[DATE]])-1)</f>
        <v>2015</v>
      </c>
      <c r="L1713" s="32" t="str">
        <f>IF(PUMPING[[#This Row],[MONTH]]&lt;4,"Q4",IF(PUMPING[[#This Row],[MONTH]]&lt;7,"Q1",IF(PUMPING[[#This Row],[MONTH]]&lt;10,"Q2",IF(PUMPING[[#This Row],[MONTH]]&lt;13,"Q3","Q4"))))</f>
        <v>Q3</v>
      </c>
      <c r="M1713" s="32" t="str">
        <f>IF(PUMPING[[#This Row],[PRODUCT]]="I/F","I/F",IF(LEFT(PUMPING[[#This Row],[BATCH]],2)="MR","MR",IF(LEFT(PUMPING[[#This Row],[BATCH]],2)="PR","PR",IF(LEFT(PUMPING[[#This Row],[BATCH]],2)="DT","DT","Others"))))</f>
        <v>MR</v>
      </c>
    </row>
    <row r="1714" spans="1:13" x14ac:dyDescent="0.25">
      <c r="A1714">
        <v>1</v>
      </c>
      <c r="B1714" s="1">
        <v>42353</v>
      </c>
      <c r="C1714" t="s">
        <v>6</v>
      </c>
      <c r="D1714" t="s">
        <v>994</v>
      </c>
      <c r="E1714">
        <v>208</v>
      </c>
      <c r="F1714">
        <v>3289</v>
      </c>
      <c r="H1714" t="s">
        <v>151</v>
      </c>
      <c r="I1714" t="s">
        <v>1532</v>
      </c>
      <c r="J1714" s="32">
        <f t="shared" si="43"/>
        <v>12</v>
      </c>
      <c r="K1714" s="32">
        <f>IF(PUMPING[[#This Row],[MONTH]]&gt;3,YEAR(PUMPING[[#This Row],[DATE]]),YEAR(PUMPING[[#This Row],[DATE]])-1)</f>
        <v>2015</v>
      </c>
      <c r="L1714" s="32" t="str">
        <f>IF(PUMPING[[#This Row],[MONTH]]&lt;4,"Q4",IF(PUMPING[[#This Row],[MONTH]]&lt;7,"Q1",IF(PUMPING[[#This Row],[MONTH]]&lt;10,"Q2",IF(PUMPING[[#This Row],[MONTH]]&lt;13,"Q3","Q4"))))</f>
        <v>Q3</v>
      </c>
      <c r="M1714" s="32" t="str">
        <f>IF(PUMPING[[#This Row],[PRODUCT]]="I/F","I/F",IF(LEFT(PUMPING[[#This Row],[BATCH]],2)="MR","MR",IF(LEFT(PUMPING[[#This Row],[BATCH]],2)="PR","PR",IF(LEFT(PUMPING[[#This Row],[BATCH]],2)="DT","DT","Others"))))</f>
        <v>MR</v>
      </c>
    </row>
    <row r="1715" spans="1:13" x14ac:dyDescent="0.25">
      <c r="A1715">
        <v>2</v>
      </c>
      <c r="B1715" s="1">
        <v>42353</v>
      </c>
      <c r="C1715" t="s">
        <v>6</v>
      </c>
      <c r="D1715" t="s">
        <v>995</v>
      </c>
      <c r="E1715">
        <v>207</v>
      </c>
      <c r="F1715">
        <v>7406</v>
      </c>
      <c r="H1715" t="s">
        <v>151</v>
      </c>
      <c r="I1715" t="s">
        <v>1532</v>
      </c>
      <c r="J1715" s="32">
        <f t="shared" si="43"/>
        <v>12</v>
      </c>
      <c r="K1715" s="32">
        <f>IF(PUMPING[[#This Row],[MONTH]]&gt;3,YEAR(PUMPING[[#This Row],[DATE]]),YEAR(PUMPING[[#This Row],[DATE]])-1)</f>
        <v>2015</v>
      </c>
      <c r="L1715" s="32" t="str">
        <f>IF(PUMPING[[#This Row],[MONTH]]&lt;4,"Q4",IF(PUMPING[[#This Row],[MONTH]]&lt;7,"Q1",IF(PUMPING[[#This Row],[MONTH]]&lt;10,"Q2",IF(PUMPING[[#This Row],[MONTH]]&lt;13,"Q3","Q4"))))</f>
        <v>Q3</v>
      </c>
      <c r="M1715" s="32" t="str">
        <f>IF(PUMPING[[#This Row],[PRODUCT]]="I/F","I/F",IF(LEFT(PUMPING[[#This Row],[BATCH]],2)="MR","MR",IF(LEFT(PUMPING[[#This Row],[BATCH]],2)="PR","PR",IF(LEFT(PUMPING[[#This Row],[BATCH]],2)="DT","DT","Others"))))</f>
        <v>MR</v>
      </c>
    </row>
    <row r="1716" spans="1:13" x14ac:dyDescent="0.25">
      <c r="A1716">
        <v>3</v>
      </c>
      <c r="B1716" s="1">
        <v>42353</v>
      </c>
      <c r="C1716" t="s">
        <v>6</v>
      </c>
      <c r="D1716" t="s">
        <v>996</v>
      </c>
      <c r="E1716">
        <v>204</v>
      </c>
      <c r="F1716">
        <v>1260</v>
      </c>
      <c r="H1716" t="s">
        <v>151</v>
      </c>
      <c r="I1716" t="s">
        <v>1532</v>
      </c>
      <c r="J1716" s="32">
        <f t="shared" si="43"/>
        <v>12</v>
      </c>
      <c r="K1716" s="32">
        <f>IF(PUMPING[[#This Row],[MONTH]]&gt;3,YEAR(PUMPING[[#This Row],[DATE]]),YEAR(PUMPING[[#This Row],[DATE]])-1)</f>
        <v>2015</v>
      </c>
      <c r="L1716" s="32" t="str">
        <f>IF(PUMPING[[#This Row],[MONTH]]&lt;4,"Q4",IF(PUMPING[[#This Row],[MONTH]]&lt;7,"Q1",IF(PUMPING[[#This Row],[MONTH]]&lt;10,"Q2",IF(PUMPING[[#This Row],[MONTH]]&lt;13,"Q3","Q4"))))</f>
        <v>Q3</v>
      </c>
      <c r="M1716" s="32" t="str">
        <f>IF(PUMPING[[#This Row],[PRODUCT]]="I/F","I/F",IF(LEFT(PUMPING[[#This Row],[BATCH]],2)="MR","MR",IF(LEFT(PUMPING[[#This Row],[BATCH]],2)="PR","PR",IF(LEFT(PUMPING[[#This Row],[BATCH]],2)="DT","DT","Others"))))</f>
        <v>MR</v>
      </c>
    </row>
    <row r="1717" spans="1:13" x14ac:dyDescent="0.25">
      <c r="A1717">
        <v>1</v>
      </c>
      <c r="B1717" s="1">
        <v>42353</v>
      </c>
      <c r="C1717" t="s">
        <v>8</v>
      </c>
      <c r="D1717" t="s">
        <v>983</v>
      </c>
      <c r="E1717" t="s">
        <v>10</v>
      </c>
      <c r="F1717">
        <v>1696</v>
      </c>
      <c r="H1717" t="s">
        <v>148</v>
      </c>
      <c r="I1717" t="s">
        <v>149</v>
      </c>
      <c r="J1717" s="32">
        <f t="shared" si="43"/>
        <v>12</v>
      </c>
      <c r="K1717" s="32">
        <f>IF(PUMPING[[#This Row],[MONTH]]&gt;3,YEAR(PUMPING[[#This Row],[DATE]]),YEAR(PUMPING[[#This Row],[DATE]])-1)</f>
        <v>2015</v>
      </c>
      <c r="L1717" s="32" t="str">
        <f>IF(PUMPING[[#This Row],[MONTH]]&lt;4,"Q4",IF(PUMPING[[#This Row],[MONTH]]&lt;7,"Q1",IF(PUMPING[[#This Row],[MONTH]]&lt;10,"Q2",IF(PUMPING[[#This Row],[MONTH]]&lt;13,"Q3","Q4"))))</f>
        <v>Q3</v>
      </c>
      <c r="M1717" s="32" t="str">
        <f>IF(PUMPING[[#This Row],[PRODUCT]]="I/F","I/F",IF(LEFT(PUMPING[[#This Row],[BATCH]],2)="MR","MR",IF(LEFT(PUMPING[[#This Row],[BATCH]],2)="PR","PR",IF(LEFT(PUMPING[[#This Row],[BATCH]],2)="DT","DT","Others"))))</f>
        <v>MR</v>
      </c>
    </row>
    <row r="1718" spans="1:13" x14ac:dyDescent="0.25">
      <c r="A1718">
        <v>2</v>
      </c>
      <c r="B1718" s="1">
        <v>42353</v>
      </c>
      <c r="C1718" t="s">
        <v>8</v>
      </c>
      <c r="D1718" t="s">
        <v>927</v>
      </c>
      <c r="E1718" t="s">
        <v>536</v>
      </c>
      <c r="F1718">
        <v>1565</v>
      </c>
      <c r="H1718" t="s">
        <v>148</v>
      </c>
      <c r="I1718" t="s">
        <v>149</v>
      </c>
      <c r="J1718" s="32">
        <f t="shared" si="43"/>
        <v>12</v>
      </c>
      <c r="K1718" s="32">
        <f>IF(PUMPING[[#This Row],[MONTH]]&gt;3,YEAR(PUMPING[[#This Row],[DATE]]),YEAR(PUMPING[[#This Row],[DATE]])-1)</f>
        <v>2015</v>
      </c>
      <c r="L1718" s="32" t="str">
        <f>IF(PUMPING[[#This Row],[MONTH]]&lt;4,"Q4",IF(PUMPING[[#This Row],[MONTH]]&lt;7,"Q1",IF(PUMPING[[#This Row],[MONTH]]&lt;10,"Q2",IF(PUMPING[[#This Row],[MONTH]]&lt;13,"Q3","Q4"))))</f>
        <v>Q3</v>
      </c>
      <c r="M1718" s="32" t="str">
        <f>IF(PUMPING[[#This Row],[PRODUCT]]="I/F","I/F",IF(LEFT(PUMPING[[#This Row],[BATCH]],2)="MR","MR",IF(LEFT(PUMPING[[#This Row],[BATCH]],2)="PR","PR",IF(LEFT(PUMPING[[#This Row],[BATCH]],2)="DT","DT","Others"))))</f>
        <v>MR</v>
      </c>
    </row>
    <row r="1719" spans="1:13" x14ac:dyDescent="0.25">
      <c r="A1719">
        <v>3</v>
      </c>
      <c r="B1719" s="1">
        <v>42353</v>
      </c>
      <c r="C1719" t="s">
        <v>8</v>
      </c>
      <c r="D1719" t="s">
        <v>997</v>
      </c>
      <c r="E1719" t="s">
        <v>536</v>
      </c>
      <c r="F1719">
        <v>2243</v>
      </c>
      <c r="H1719" t="s">
        <v>148</v>
      </c>
      <c r="I1719" t="s">
        <v>149</v>
      </c>
      <c r="J1719" s="32">
        <f t="shared" si="43"/>
        <v>12</v>
      </c>
      <c r="K1719" s="32">
        <f>IF(PUMPING[[#This Row],[MONTH]]&gt;3,YEAR(PUMPING[[#This Row],[DATE]]),YEAR(PUMPING[[#This Row],[DATE]])-1)</f>
        <v>2015</v>
      </c>
      <c r="L1719" s="32" t="str">
        <f>IF(PUMPING[[#This Row],[MONTH]]&lt;4,"Q4",IF(PUMPING[[#This Row],[MONTH]]&lt;7,"Q1",IF(PUMPING[[#This Row],[MONTH]]&lt;10,"Q2",IF(PUMPING[[#This Row],[MONTH]]&lt;13,"Q3","Q4"))))</f>
        <v>Q3</v>
      </c>
      <c r="M1719" s="32" t="str">
        <f>IF(PUMPING[[#This Row],[PRODUCT]]="I/F","I/F",IF(LEFT(PUMPING[[#This Row],[BATCH]],2)="MR","MR",IF(LEFT(PUMPING[[#This Row],[BATCH]],2)="PR","PR",IF(LEFT(PUMPING[[#This Row],[BATCH]],2)="DT","DT","Others"))))</f>
        <v>MR</v>
      </c>
    </row>
    <row r="1720" spans="1:13" x14ac:dyDescent="0.25">
      <c r="A1720">
        <v>1</v>
      </c>
      <c r="B1720" s="1">
        <v>42353</v>
      </c>
      <c r="C1720" t="s">
        <v>162</v>
      </c>
      <c r="D1720" t="s">
        <v>927</v>
      </c>
      <c r="E1720" t="s">
        <v>536</v>
      </c>
      <c r="F1720">
        <v>1565</v>
      </c>
      <c r="H1720" t="s">
        <v>148</v>
      </c>
      <c r="I1720" t="s">
        <v>149</v>
      </c>
      <c r="J1720" s="32">
        <f t="shared" si="43"/>
        <v>12</v>
      </c>
      <c r="K1720" s="32">
        <f>IF(PUMPING[[#This Row],[MONTH]]&gt;3,YEAR(PUMPING[[#This Row],[DATE]]),YEAR(PUMPING[[#This Row],[DATE]])-1)</f>
        <v>2015</v>
      </c>
      <c r="L1720" s="32" t="str">
        <f>IF(PUMPING[[#This Row],[MONTH]]&lt;4,"Q4",IF(PUMPING[[#This Row],[MONTH]]&lt;7,"Q1",IF(PUMPING[[#This Row],[MONTH]]&lt;10,"Q2",IF(PUMPING[[#This Row],[MONTH]]&lt;13,"Q3","Q4"))))</f>
        <v>Q3</v>
      </c>
      <c r="M1720" s="32" t="str">
        <f>IF(PUMPING[[#This Row],[PRODUCT]]="I/F","I/F",IF(LEFT(PUMPING[[#This Row],[BATCH]],2)="MR","MR",IF(LEFT(PUMPING[[#This Row],[BATCH]],2)="PR","PR",IF(LEFT(PUMPING[[#This Row],[BATCH]],2)="DT","DT","Others"))))</f>
        <v>MR</v>
      </c>
    </row>
    <row r="1721" spans="1:13" x14ac:dyDescent="0.25">
      <c r="A1721">
        <v>2</v>
      </c>
      <c r="B1721" s="1">
        <v>42353</v>
      </c>
      <c r="C1721" t="s">
        <v>162</v>
      </c>
      <c r="D1721" t="s">
        <v>997</v>
      </c>
      <c r="E1721" t="s">
        <v>536</v>
      </c>
      <c r="F1721">
        <v>2243</v>
      </c>
      <c r="H1721" t="s">
        <v>148</v>
      </c>
      <c r="I1721" t="s">
        <v>149</v>
      </c>
      <c r="J1721" s="32">
        <f t="shared" si="43"/>
        <v>12</v>
      </c>
      <c r="K1721" s="32">
        <f>IF(PUMPING[[#This Row],[MONTH]]&gt;3,YEAR(PUMPING[[#This Row],[DATE]]),YEAR(PUMPING[[#This Row],[DATE]])-1)</f>
        <v>2015</v>
      </c>
      <c r="L1721" s="32" t="str">
        <f>IF(PUMPING[[#This Row],[MONTH]]&lt;4,"Q4",IF(PUMPING[[#This Row],[MONTH]]&lt;7,"Q1",IF(PUMPING[[#This Row],[MONTH]]&lt;10,"Q2",IF(PUMPING[[#This Row],[MONTH]]&lt;13,"Q3","Q4"))))</f>
        <v>Q3</v>
      </c>
      <c r="M1721" s="32" t="str">
        <f>IF(PUMPING[[#This Row],[PRODUCT]]="I/F","I/F",IF(LEFT(PUMPING[[#This Row],[BATCH]],2)="MR","MR",IF(LEFT(PUMPING[[#This Row],[BATCH]],2)="PR","PR",IF(LEFT(PUMPING[[#This Row],[BATCH]],2)="DT","DT","Others"))))</f>
        <v>MR</v>
      </c>
    </row>
    <row r="1722" spans="1:13" x14ac:dyDescent="0.25">
      <c r="A1722">
        <v>1</v>
      </c>
      <c r="B1722" s="1">
        <v>42354</v>
      </c>
      <c r="C1722" t="s">
        <v>6</v>
      </c>
      <c r="D1722" t="s">
        <v>996</v>
      </c>
      <c r="E1722">
        <v>204</v>
      </c>
      <c r="F1722">
        <v>4402</v>
      </c>
      <c r="H1722" t="s">
        <v>151</v>
      </c>
      <c r="I1722" t="s">
        <v>1532</v>
      </c>
      <c r="J1722" s="32">
        <f t="shared" si="43"/>
        <v>12</v>
      </c>
      <c r="K1722" s="32">
        <f>IF(PUMPING[[#This Row],[MONTH]]&gt;3,YEAR(PUMPING[[#This Row],[DATE]]),YEAR(PUMPING[[#This Row],[DATE]])-1)</f>
        <v>2015</v>
      </c>
      <c r="L1722" s="32" t="str">
        <f>IF(PUMPING[[#This Row],[MONTH]]&lt;4,"Q4",IF(PUMPING[[#This Row],[MONTH]]&lt;7,"Q1",IF(PUMPING[[#This Row],[MONTH]]&lt;10,"Q2",IF(PUMPING[[#This Row],[MONTH]]&lt;13,"Q3","Q4"))))</f>
        <v>Q3</v>
      </c>
      <c r="M1722" s="32" t="str">
        <f>IF(PUMPING[[#This Row],[PRODUCT]]="I/F","I/F",IF(LEFT(PUMPING[[#This Row],[BATCH]],2)="MR","MR",IF(LEFT(PUMPING[[#This Row],[BATCH]],2)="PR","PR",IF(LEFT(PUMPING[[#This Row],[BATCH]],2)="DT","DT","Others"))))</f>
        <v>MR</v>
      </c>
    </row>
    <row r="1723" spans="1:13" x14ac:dyDescent="0.25">
      <c r="A1723">
        <v>2</v>
      </c>
      <c r="B1723" s="1">
        <v>42354</v>
      </c>
      <c r="C1723" t="s">
        <v>6</v>
      </c>
      <c r="D1723" t="s">
        <v>998</v>
      </c>
      <c r="E1723">
        <v>351</v>
      </c>
      <c r="F1723">
        <v>155</v>
      </c>
      <c r="H1723" t="s">
        <v>155</v>
      </c>
      <c r="I1723" t="s">
        <v>146</v>
      </c>
      <c r="J1723" s="32">
        <f t="shared" si="43"/>
        <v>12</v>
      </c>
      <c r="K1723" s="32">
        <f>IF(PUMPING[[#This Row],[MONTH]]&gt;3,YEAR(PUMPING[[#This Row],[DATE]]),YEAR(PUMPING[[#This Row],[DATE]])-1)</f>
        <v>2015</v>
      </c>
      <c r="L1723" s="32" t="str">
        <f>IF(PUMPING[[#This Row],[MONTH]]&lt;4,"Q4",IF(PUMPING[[#This Row],[MONTH]]&lt;7,"Q1",IF(PUMPING[[#This Row],[MONTH]]&lt;10,"Q2",IF(PUMPING[[#This Row],[MONTH]]&lt;13,"Q3","Q4"))))</f>
        <v>Q3</v>
      </c>
      <c r="M1723" s="32" t="str">
        <f>IF(PUMPING[[#This Row],[PRODUCT]]="I/F","I/F",IF(LEFT(PUMPING[[#This Row],[BATCH]],2)="MR","MR",IF(LEFT(PUMPING[[#This Row],[BATCH]],2)="PR","PR",IF(LEFT(PUMPING[[#This Row],[BATCH]],2)="DT","DT","Others"))))</f>
        <v>MR</v>
      </c>
    </row>
    <row r="1724" spans="1:13" x14ac:dyDescent="0.25">
      <c r="A1724">
        <v>3</v>
      </c>
      <c r="B1724" s="1">
        <v>42354</v>
      </c>
      <c r="C1724" t="s">
        <v>6</v>
      </c>
      <c r="D1724" t="s">
        <v>999</v>
      </c>
      <c r="E1724">
        <v>401</v>
      </c>
      <c r="F1724">
        <v>168</v>
      </c>
      <c r="H1724" t="s">
        <v>156</v>
      </c>
      <c r="I1724" t="s">
        <v>146</v>
      </c>
      <c r="J1724" s="32">
        <f t="shared" si="43"/>
        <v>12</v>
      </c>
      <c r="K1724" s="32">
        <f>IF(PUMPING[[#This Row],[MONTH]]&gt;3,YEAR(PUMPING[[#This Row],[DATE]]),YEAR(PUMPING[[#This Row],[DATE]])-1)</f>
        <v>2015</v>
      </c>
      <c r="L1724" s="32" t="str">
        <f>IF(PUMPING[[#This Row],[MONTH]]&lt;4,"Q4",IF(PUMPING[[#This Row],[MONTH]]&lt;7,"Q1",IF(PUMPING[[#This Row],[MONTH]]&lt;10,"Q2",IF(PUMPING[[#This Row],[MONTH]]&lt;13,"Q3","Q4"))))</f>
        <v>Q3</v>
      </c>
      <c r="M1724" s="32" t="str">
        <f>IF(PUMPING[[#This Row],[PRODUCT]]="I/F","I/F",IF(LEFT(PUMPING[[#This Row],[BATCH]],2)="MR","MR",IF(LEFT(PUMPING[[#This Row],[BATCH]],2)="PR","PR",IF(LEFT(PUMPING[[#This Row],[BATCH]],2)="DT","DT","Others"))))</f>
        <v>MR</v>
      </c>
    </row>
    <row r="1725" spans="1:13" x14ac:dyDescent="0.25">
      <c r="A1725">
        <v>4</v>
      </c>
      <c r="B1725" s="1">
        <v>42354</v>
      </c>
      <c r="C1725" t="s">
        <v>6</v>
      </c>
      <c r="D1725" t="s">
        <v>1000</v>
      </c>
      <c r="E1725">
        <v>124</v>
      </c>
      <c r="F1725">
        <v>7024</v>
      </c>
      <c r="H1725" t="s">
        <v>148</v>
      </c>
      <c r="I1725" t="s">
        <v>149</v>
      </c>
      <c r="J1725" s="32">
        <f t="shared" si="43"/>
        <v>12</v>
      </c>
      <c r="K1725" s="32">
        <f>IF(PUMPING[[#This Row],[MONTH]]&gt;3,YEAR(PUMPING[[#This Row],[DATE]]),YEAR(PUMPING[[#This Row],[DATE]])-1)</f>
        <v>2015</v>
      </c>
      <c r="L1725" s="32" t="str">
        <f>IF(PUMPING[[#This Row],[MONTH]]&lt;4,"Q4",IF(PUMPING[[#This Row],[MONTH]]&lt;7,"Q1",IF(PUMPING[[#This Row],[MONTH]]&lt;10,"Q2",IF(PUMPING[[#This Row],[MONTH]]&lt;13,"Q3","Q4"))))</f>
        <v>Q3</v>
      </c>
      <c r="M1725" s="32" t="str">
        <f>IF(PUMPING[[#This Row],[PRODUCT]]="I/F","I/F",IF(LEFT(PUMPING[[#This Row],[BATCH]],2)="MR","MR",IF(LEFT(PUMPING[[#This Row],[BATCH]],2)="PR","PR",IF(LEFT(PUMPING[[#This Row],[BATCH]],2)="DT","DT","Others"))))</f>
        <v>MR</v>
      </c>
    </row>
    <row r="1726" spans="1:13" x14ac:dyDescent="0.25">
      <c r="A1726">
        <v>5</v>
      </c>
      <c r="B1726" s="1">
        <v>42354</v>
      </c>
      <c r="C1726" t="s">
        <v>6</v>
      </c>
      <c r="D1726" t="s">
        <v>1001</v>
      </c>
      <c r="E1726">
        <v>401</v>
      </c>
      <c r="F1726">
        <v>2</v>
      </c>
      <c r="H1726" t="s">
        <v>156</v>
      </c>
      <c r="I1726" t="s">
        <v>146</v>
      </c>
      <c r="J1726" s="32">
        <f t="shared" si="43"/>
        <v>12</v>
      </c>
      <c r="K1726" s="32">
        <f>IF(PUMPING[[#This Row],[MONTH]]&gt;3,YEAR(PUMPING[[#This Row],[DATE]]),YEAR(PUMPING[[#This Row],[DATE]])-1)</f>
        <v>2015</v>
      </c>
      <c r="L1726" s="32" t="str">
        <f>IF(PUMPING[[#This Row],[MONTH]]&lt;4,"Q4",IF(PUMPING[[#This Row],[MONTH]]&lt;7,"Q1",IF(PUMPING[[#This Row],[MONTH]]&lt;10,"Q2",IF(PUMPING[[#This Row],[MONTH]]&lt;13,"Q3","Q4"))))</f>
        <v>Q3</v>
      </c>
      <c r="M1726" s="32" t="str">
        <f>IF(PUMPING[[#This Row],[PRODUCT]]="I/F","I/F",IF(LEFT(PUMPING[[#This Row],[BATCH]],2)="MR","MR",IF(LEFT(PUMPING[[#This Row],[BATCH]],2)="PR","PR",IF(LEFT(PUMPING[[#This Row],[BATCH]],2)="DT","DT","Others"))))</f>
        <v>MR</v>
      </c>
    </row>
    <row r="1727" spans="1:13" x14ac:dyDescent="0.25">
      <c r="A1727">
        <v>1</v>
      </c>
      <c r="B1727" s="1">
        <v>42354</v>
      </c>
      <c r="C1727" t="s">
        <v>20</v>
      </c>
      <c r="D1727" t="s">
        <v>985</v>
      </c>
      <c r="E1727">
        <v>32</v>
      </c>
      <c r="F1727">
        <v>450</v>
      </c>
      <c r="H1727" t="s">
        <v>197</v>
      </c>
      <c r="I1727" t="s">
        <v>143</v>
      </c>
      <c r="J1727" s="32">
        <f t="shared" si="43"/>
        <v>12</v>
      </c>
      <c r="K1727" s="32">
        <f>IF(PUMPING[[#This Row],[MONTH]]&gt;3,YEAR(PUMPING[[#This Row],[DATE]]),YEAR(PUMPING[[#This Row],[DATE]])-1)</f>
        <v>2015</v>
      </c>
      <c r="L1727" s="32" t="str">
        <f>IF(PUMPING[[#This Row],[MONTH]]&lt;4,"Q4",IF(PUMPING[[#This Row],[MONTH]]&lt;7,"Q1",IF(PUMPING[[#This Row],[MONTH]]&lt;10,"Q2",IF(PUMPING[[#This Row],[MONTH]]&lt;13,"Q3","Q4"))))</f>
        <v>Q3</v>
      </c>
      <c r="M1727" s="32" t="str">
        <f>IF(PUMPING[[#This Row],[PRODUCT]]="I/F","I/F",IF(LEFT(PUMPING[[#This Row],[BATCH]],2)="MR","MR",IF(LEFT(PUMPING[[#This Row],[BATCH]],2)="PR","PR",IF(LEFT(PUMPING[[#This Row],[BATCH]],2)="DT","DT","Others"))))</f>
        <v>PR</v>
      </c>
    </row>
    <row r="1728" spans="1:13" x14ac:dyDescent="0.25">
      <c r="A1728">
        <v>2</v>
      </c>
      <c r="B1728" s="1">
        <v>42354</v>
      </c>
      <c r="C1728" t="s">
        <v>20</v>
      </c>
      <c r="D1728" t="s">
        <v>1002</v>
      </c>
      <c r="E1728">
        <v>32</v>
      </c>
      <c r="F1728">
        <v>4920</v>
      </c>
      <c r="H1728" t="s">
        <v>197</v>
      </c>
      <c r="I1728" t="s">
        <v>143</v>
      </c>
      <c r="J1728" s="32">
        <f t="shared" si="43"/>
        <v>12</v>
      </c>
      <c r="K1728" s="32">
        <f>IF(PUMPING[[#This Row],[MONTH]]&gt;3,YEAR(PUMPING[[#This Row],[DATE]]),YEAR(PUMPING[[#This Row],[DATE]])-1)</f>
        <v>2015</v>
      </c>
      <c r="L1728" s="32" t="str">
        <f>IF(PUMPING[[#This Row],[MONTH]]&lt;4,"Q4",IF(PUMPING[[#This Row],[MONTH]]&lt;7,"Q1",IF(PUMPING[[#This Row],[MONTH]]&lt;10,"Q2",IF(PUMPING[[#This Row],[MONTH]]&lt;13,"Q3","Q4"))))</f>
        <v>Q3</v>
      </c>
      <c r="M1728" s="32" t="str">
        <f>IF(PUMPING[[#This Row],[PRODUCT]]="I/F","I/F",IF(LEFT(PUMPING[[#This Row],[BATCH]],2)="MR","MR",IF(LEFT(PUMPING[[#This Row],[BATCH]],2)="PR","PR",IF(LEFT(PUMPING[[#This Row],[BATCH]],2)="DT","DT","Others"))))</f>
        <v>PR</v>
      </c>
    </row>
    <row r="1729" spans="1:13" x14ac:dyDescent="0.25">
      <c r="A1729">
        <v>3</v>
      </c>
      <c r="B1729" s="1">
        <v>42354</v>
      </c>
      <c r="C1729" t="s">
        <v>20</v>
      </c>
      <c r="D1729" t="s">
        <v>1003</v>
      </c>
      <c r="E1729">
        <v>54</v>
      </c>
      <c r="F1729">
        <v>200</v>
      </c>
      <c r="H1729" t="s">
        <v>155</v>
      </c>
      <c r="I1729" t="s">
        <v>146</v>
      </c>
      <c r="J1729" s="32">
        <f t="shared" si="43"/>
        <v>12</v>
      </c>
      <c r="K1729" s="32">
        <f>IF(PUMPING[[#This Row],[MONTH]]&gt;3,YEAR(PUMPING[[#This Row],[DATE]]),YEAR(PUMPING[[#This Row],[DATE]])-1)</f>
        <v>2015</v>
      </c>
      <c r="L1729" s="32" t="str">
        <f>IF(PUMPING[[#This Row],[MONTH]]&lt;4,"Q4",IF(PUMPING[[#This Row],[MONTH]]&lt;7,"Q1",IF(PUMPING[[#This Row],[MONTH]]&lt;10,"Q2",IF(PUMPING[[#This Row],[MONTH]]&lt;13,"Q3","Q4"))))</f>
        <v>Q3</v>
      </c>
      <c r="M1729" s="32" t="str">
        <f>IF(PUMPING[[#This Row],[PRODUCT]]="I/F","I/F",IF(LEFT(PUMPING[[#This Row],[BATCH]],2)="MR","MR",IF(LEFT(PUMPING[[#This Row],[BATCH]],2)="PR","PR",IF(LEFT(PUMPING[[#This Row],[BATCH]],2)="DT","DT","Others"))))</f>
        <v>PR</v>
      </c>
    </row>
    <row r="1730" spans="1:13" x14ac:dyDescent="0.25">
      <c r="A1730">
        <v>4</v>
      </c>
      <c r="B1730" s="1">
        <v>42354</v>
      </c>
      <c r="C1730" t="s">
        <v>20</v>
      </c>
      <c r="D1730" t="s">
        <v>1004</v>
      </c>
      <c r="E1730" t="s">
        <v>176</v>
      </c>
      <c r="F1730">
        <v>90</v>
      </c>
      <c r="H1730" t="s">
        <v>153</v>
      </c>
      <c r="I1730" t="s">
        <v>1530</v>
      </c>
      <c r="J1730" s="32">
        <f t="shared" si="43"/>
        <v>12</v>
      </c>
      <c r="K1730" s="32">
        <f>IF(PUMPING[[#This Row],[MONTH]]&gt;3,YEAR(PUMPING[[#This Row],[DATE]]),YEAR(PUMPING[[#This Row],[DATE]])-1)</f>
        <v>2015</v>
      </c>
      <c r="L1730" s="32" t="str">
        <f>IF(PUMPING[[#This Row],[MONTH]]&lt;4,"Q4",IF(PUMPING[[#This Row],[MONTH]]&lt;7,"Q1",IF(PUMPING[[#This Row],[MONTH]]&lt;10,"Q2",IF(PUMPING[[#This Row],[MONTH]]&lt;13,"Q3","Q4"))))</f>
        <v>Q3</v>
      </c>
      <c r="M1730" s="32" t="str">
        <f>IF(PUMPING[[#This Row],[PRODUCT]]="I/F","I/F",IF(LEFT(PUMPING[[#This Row],[BATCH]],2)="MR","MR",IF(LEFT(PUMPING[[#This Row],[BATCH]],2)="PR","PR",IF(LEFT(PUMPING[[#This Row],[BATCH]],2)="DT","DT","Others"))))</f>
        <v>PR</v>
      </c>
    </row>
    <row r="1731" spans="1:13" x14ac:dyDescent="0.25">
      <c r="A1731">
        <v>1</v>
      </c>
      <c r="B1731" s="1">
        <v>42354</v>
      </c>
      <c r="C1731" t="s">
        <v>8</v>
      </c>
      <c r="D1731" t="s">
        <v>997</v>
      </c>
      <c r="E1731" t="s">
        <v>41</v>
      </c>
      <c r="F1731">
        <v>792</v>
      </c>
      <c r="H1731" t="s">
        <v>148</v>
      </c>
      <c r="I1731" t="s">
        <v>149</v>
      </c>
      <c r="J1731" s="32">
        <f t="shared" si="43"/>
        <v>12</v>
      </c>
      <c r="K1731" s="32">
        <f>IF(PUMPING[[#This Row],[MONTH]]&gt;3,YEAR(PUMPING[[#This Row],[DATE]]),YEAR(PUMPING[[#This Row],[DATE]])-1)</f>
        <v>2015</v>
      </c>
      <c r="L1731" s="32" t="str">
        <f>IF(PUMPING[[#This Row],[MONTH]]&lt;4,"Q4",IF(PUMPING[[#This Row],[MONTH]]&lt;7,"Q1",IF(PUMPING[[#This Row],[MONTH]]&lt;10,"Q2",IF(PUMPING[[#This Row],[MONTH]]&lt;13,"Q3","Q4"))))</f>
        <v>Q3</v>
      </c>
      <c r="M1731" s="32" t="str">
        <f>IF(PUMPING[[#This Row],[PRODUCT]]="I/F","I/F",IF(LEFT(PUMPING[[#This Row],[BATCH]],2)="MR","MR",IF(LEFT(PUMPING[[#This Row],[BATCH]],2)="PR","PR",IF(LEFT(PUMPING[[#This Row],[BATCH]],2)="DT","DT","Others"))))</f>
        <v>MR</v>
      </c>
    </row>
    <row r="1732" spans="1:13" x14ac:dyDescent="0.25">
      <c r="A1732">
        <v>1</v>
      </c>
      <c r="B1732" s="1">
        <v>42355</v>
      </c>
      <c r="C1732" t="s">
        <v>6</v>
      </c>
      <c r="D1732" t="s">
        <v>1001</v>
      </c>
      <c r="E1732">
        <v>401</v>
      </c>
      <c r="F1732">
        <v>149</v>
      </c>
      <c r="H1732" t="s">
        <v>156</v>
      </c>
      <c r="I1732" t="s">
        <v>146</v>
      </c>
      <c r="J1732" s="32">
        <f t="shared" si="43"/>
        <v>12</v>
      </c>
      <c r="K1732" s="32">
        <f>IF(PUMPING[[#This Row],[MONTH]]&gt;3,YEAR(PUMPING[[#This Row],[DATE]]),YEAR(PUMPING[[#This Row],[DATE]])-1)</f>
        <v>2015</v>
      </c>
      <c r="L1732" s="32" t="str">
        <f>IF(PUMPING[[#This Row],[MONTH]]&lt;4,"Q4",IF(PUMPING[[#This Row],[MONTH]]&lt;7,"Q1",IF(PUMPING[[#This Row],[MONTH]]&lt;10,"Q2",IF(PUMPING[[#This Row],[MONTH]]&lt;13,"Q3","Q4"))))</f>
        <v>Q3</v>
      </c>
      <c r="M1732" s="32" t="str">
        <f>IF(PUMPING[[#This Row],[PRODUCT]]="I/F","I/F",IF(LEFT(PUMPING[[#This Row],[BATCH]],2)="MR","MR",IF(LEFT(PUMPING[[#This Row],[BATCH]],2)="PR","PR",IF(LEFT(PUMPING[[#This Row],[BATCH]],2)="DT","DT","Others"))))</f>
        <v>MR</v>
      </c>
    </row>
    <row r="1733" spans="1:13" x14ac:dyDescent="0.25">
      <c r="A1733">
        <v>2</v>
      </c>
      <c r="B1733" s="1">
        <v>42355</v>
      </c>
      <c r="C1733" t="s">
        <v>6</v>
      </c>
      <c r="D1733" t="s">
        <v>1005</v>
      </c>
      <c r="E1733">
        <v>351</v>
      </c>
      <c r="F1733">
        <v>249</v>
      </c>
      <c r="H1733" t="s">
        <v>155</v>
      </c>
      <c r="I1733" t="s">
        <v>146</v>
      </c>
      <c r="J1733" s="32">
        <f t="shared" si="43"/>
        <v>12</v>
      </c>
      <c r="K1733" s="32">
        <f>IF(PUMPING[[#This Row],[MONTH]]&gt;3,YEAR(PUMPING[[#This Row],[DATE]]),YEAR(PUMPING[[#This Row],[DATE]])-1)</f>
        <v>2015</v>
      </c>
      <c r="L1733" s="32" t="str">
        <f>IF(PUMPING[[#This Row],[MONTH]]&lt;4,"Q4",IF(PUMPING[[#This Row],[MONTH]]&lt;7,"Q1",IF(PUMPING[[#This Row],[MONTH]]&lt;10,"Q2",IF(PUMPING[[#This Row],[MONTH]]&lt;13,"Q3","Q4"))))</f>
        <v>Q3</v>
      </c>
      <c r="M1733" s="32" t="str">
        <f>IF(PUMPING[[#This Row],[PRODUCT]]="I/F","I/F",IF(LEFT(PUMPING[[#This Row],[BATCH]],2)="MR","MR",IF(LEFT(PUMPING[[#This Row],[BATCH]],2)="PR","PR",IF(LEFT(PUMPING[[#This Row],[BATCH]],2)="DT","DT","Others"))))</f>
        <v>MR</v>
      </c>
    </row>
    <row r="1734" spans="1:13" x14ac:dyDescent="0.25">
      <c r="A1734">
        <v>3</v>
      </c>
      <c r="B1734" s="1">
        <v>42355</v>
      </c>
      <c r="C1734" t="s">
        <v>6</v>
      </c>
      <c r="D1734" t="s">
        <v>1006</v>
      </c>
      <c r="E1734">
        <v>505</v>
      </c>
      <c r="F1734">
        <v>13306</v>
      </c>
      <c r="H1734" t="s">
        <v>153</v>
      </c>
      <c r="I1734" t="s">
        <v>1530</v>
      </c>
      <c r="J1734" s="32">
        <f t="shared" si="43"/>
        <v>12</v>
      </c>
      <c r="K1734" s="32">
        <f>IF(PUMPING[[#This Row],[MONTH]]&gt;3,YEAR(PUMPING[[#This Row],[DATE]]),YEAR(PUMPING[[#This Row],[DATE]])-1)</f>
        <v>2015</v>
      </c>
      <c r="L1734" s="32" t="str">
        <f>IF(PUMPING[[#This Row],[MONTH]]&lt;4,"Q4",IF(PUMPING[[#This Row],[MONTH]]&lt;7,"Q1",IF(PUMPING[[#This Row],[MONTH]]&lt;10,"Q2",IF(PUMPING[[#This Row],[MONTH]]&lt;13,"Q3","Q4"))))</f>
        <v>Q3</v>
      </c>
      <c r="M1734" s="32" t="str">
        <f>IF(PUMPING[[#This Row],[PRODUCT]]="I/F","I/F",IF(LEFT(PUMPING[[#This Row],[BATCH]],2)="MR","MR",IF(LEFT(PUMPING[[#This Row],[BATCH]],2)="PR","PR",IF(LEFT(PUMPING[[#This Row],[BATCH]],2)="DT","DT","Others"))))</f>
        <v>MR</v>
      </c>
    </row>
    <row r="1735" spans="1:13" x14ac:dyDescent="0.25">
      <c r="A1735">
        <v>1</v>
      </c>
      <c r="B1735" s="1">
        <v>42355</v>
      </c>
      <c r="C1735" t="s">
        <v>20</v>
      </c>
      <c r="D1735" t="s">
        <v>1004</v>
      </c>
      <c r="E1735" t="s">
        <v>176</v>
      </c>
      <c r="F1735">
        <v>4312</v>
      </c>
      <c r="H1735" t="s">
        <v>153</v>
      </c>
      <c r="I1735" t="s">
        <v>1530</v>
      </c>
      <c r="J1735" s="32">
        <f t="shared" si="43"/>
        <v>12</v>
      </c>
      <c r="K1735" s="32">
        <f>IF(PUMPING[[#This Row],[MONTH]]&gt;3,YEAR(PUMPING[[#This Row],[DATE]]),YEAR(PUMPING[[#This Row],[DATE]])-1)</f>
        <v>2015</v>
      </c>
      <c r="L1735" s="32" t="str">
        <f>IF(PUMPING[[#This Row],[MONTH]]&lt;4,"Q4",IF(PUMPING[[#This Row],[MONTH]]&lt;7,"Q1",IF(PUMPING[[#This Row],[MONTH]]&lt;10,"Q2",IF(PUMPING[[#This Row],[MONTH]]&lt;13,"Q3","Q4"))))</f>
        <v>Q3</v>
      </c>
      <c r="M1735" s="32" t="str">
        <f>IF(PUMPING[[#This Row],[PRODUCT]]="I/F","I/F",IF(LEFT(PUMPING[[#This Row],[BATCH]],2)="MR","MR",IF(LEFT(PUMPING[[#This Row],[BATCH]],2)="PR","PR",IF(LEFT(PUMPING[[#This Row],[BATCH]],2)="DT","DT","Others"))))</f>
        <v>PR</v>
      </c>
    </row>
    <row r="1736" spans="1:13" x14ac:dyDescent="0.25">
      <c r="A1736">
        <v>2</v>
      </c>
      <c r="B1736" s="1">
        <v>42355</v>
      </c>
      <c r="C1736" t="s">
        <v>20</v>
      </c>
      <c r="D1736" t="s">
        <v>1007</v>
      </c>
      <c r="E1736">
        <v>62</v>
      </c>
      <c r="F1736">
        <v>5732</v>
      </c>
      <c r="H1736" t="s">
        <v>153</v>
      </c>
      <c r="I1736" t="s">
        <v>1530</v>
      </c>
      <c r="J1736" s="32">
        <f t="shared" si="43"/>
        <v>12</v>
      </c>
      <c r="K1736" s="32">
        <f>IF(PUMPING[[#This Row],[MONTH]]&gt;3,YEAR(PUMPING[[#This Row],[DATE]]),YEAR(PUMPING[[#This Row],[DATE]])-1)</f>
        <v>2015</v>
      </c>
      <c r="L1736" s="32" t="str">
        <f>IF(PUMPING[[#This Row],[MONTH]]&lt;4,"Q4",IF(PUMPING[[#This Row],[MONTH]]&lt;7,"Q1",IF(PUMPING[[#This Row],[MONTH]]&lt;10,"Q2",IF(PUMPING[[#This Row],[MONTH]]&lt;13,"Q3","Q4"))))</f>
        <v>Q3</v>
      </c>
      <c r="M1736" s="32" t="str">
        <f>IF(PUMPING[[#This Row],[PRODUCT]]="I/F","I/F",IF(LEFT(PUMPING[[#This Row],[BATCH]],2)="MR","MR",IF(LEFT(PUMPING[[#This Row],[BATCH]],2)="PR","PR",IF(LEFT(PUMPING[[#This Row],[BATCH]],2)="DT","DT","Others"))))</f>
        <v>PR</v>
      </c>
    </row>
    <row r="1737" spans="1:13" x14ac:dyDescent="0.25">
      <c r="A1737">
        <v>3</v>
      </c>
      <c r="B1737" s="1">
        <v>42355</v>
      </c>
      <c r="C1737" t="s">
        <v>20</v>
      </c>
      <c r="D1737" t="s">
        <v>1008</v>
      </c>
      <c r="E1737">
        <v>64</v>
      </c>
      <c r="F1737">
        <v>907</v>
      </c>
      <c r="H1737" t="s">
        <v>153</v>
      </c>
      <c r="I1737" t="s">
        <v>1530</v>
      </c>
      <c r="J1737" s="32">
        <f t="shared" si="43"/>
        <v>12</v>
      </c>
      <c r="K1737" s="32">
        <f>IF(PUMPING[[#This Row],[MONTH]]&gt;3,YEAR(PUMPING[[#This Row],[DATE]]),YEAR(PUMPING[[#This Row],[DATE]])-1)</f>
        <v>2015</v>
      </c>
      <c r="L1737" s="32" t="str">
        <f>IF(PUMPING[[#This Row],[MONTH]]&lt;4,"Q4",IF(PUMPING[[#This Row],[MONTH]]&lt;7,"Q1",IF(PUMPING[[#This Row],[MONTH]]&lt;10,"Q2",IF(PUMPING[[#This Row],[MONTH]]&lt;13,"Q3","Q4"))))</f>
        <v>Q3</v>
      </c>
      <c r="M1737" s="32" t="str">
        <f>IF(PUMPING[[#This Row],[PRODUCT]]="I/F","I/F",IF(LEFT(PUMPING[[#This Row],[BATCH]],2)="MR","MR",IF(LEFT(PUMPING[[#This Row],[BATCH]],2)="PR","PR",IF(LEFT(PUMPING[[#This Row],[BATCH]],2)="DT","DT","Others"))))</f>
        <v>PR</v>
      </c>
    </row>
    <row r="1738" spans="1:13" x14ac:dyDescent="0.25">
      <c r="A1738">
        <v>1</v>
      </c>
      <c r="B1738" s="1">
        <v>42355</v>
      </c>
      <c r="C1738" t="s">
        <v>8</v>
      </c>
      <c r="D1738" t="s">
        <v>1000</v>
      </c>
      <c r="E1738" t="s">
        <v>10</v>
      </c>
      <c r="F1738">
        <v>1160</v>
      </c>
      <c r="H1738" t="s">
        <v>148</v>
      </c>
      <c r="I1738" t="s">
        <v>149</v>
      </c>
      <c r="J1738" s="32">
        <f t="shared" si="43"/>
        <v>12</v>
      </c>
      <c r="K1738" s="32">
        <f>IF(PUMPING[[#This Row],[MONTH]]&gt;3,YEAR(PUMPING[[#This Row],[DATE]]),YEAR(PUMPING[[#This Row],[DATE]])-1)</f>
        <v>2015</v>
      </c>
      <c r="L1738" s="32" t="str">
        <f>IF(PUMPING[[#This Row],[MONTH]]&lt;4,"Q4",IF(PUMPING[[#This Row],[MONTH]]&lt;7,"Q1",IF(PUMPING[[#This Row],[MONTH]]&lt;10,"Q2",IF(PUMPING[[#This Row],[MONTH]]&lt;13,"Q3","Q4"))))</f>
        <v>Q3</v>
      </c>
      <c r="M1738" s="32" t="str">
        <f>IF(PUMPING[[#This Row],[PRODUCT]]="I/F","I/F",IF(LEFT(PUMPING[[#This Row],[BATCH]],2)="MR","MR",IF(LEFT(PUMPING[[#This Row],[BATCH]],2)="PR","PR",IF(LEFT(PUMPING[[#This Row],[BATCH]],2)="DT","DT","Others"))))</f>
        <v>MR</v>
      </c>
    </row>
    <row r="1739" spans="1:13" x14ac:dyDescent="0.25">
      <c r="A1739">
        <v>1</v>
      </c>
      <c r="B1739" s="1">
        <v>42356</v>
      </c>
      <c r="C1739" t="s">
        <v>6</v>
      </c>
      <c r="D1739" t="s">
        <v>1006</v>
      </c>
      <c r="E1739">
        <v>505</v>
      </c>
      <c r="F1739">
        <v>1615</v>
      </c>
      <c r="H1739" t="s">
        <v>153</v>
      </c>
      <c r="I1739" t="s">
        <v>1530</v>
      </c>
      <c r="J1739" s="32">
        <f t="shared" si="43"/>
        <v>12</v>
      </c>
      <c r="K1739" s="32">
        <f>IF(PUMPING[[#This Row],[MONTH]]&gt;3,YEAR(PUMPING[[#This Row],[DATE]]),YEAR(PUMPING[[#This Row],[DATE]])-1)</f>
        <v>2015</v>
      </c>
      <c r="L1739" s="32" t="str">
        <f>IF(PUMPING[[#This Row],[MONTH]]&lt;4,"Q4",IF(PUMPING[[#This Row],[MONTH]]&lt;7,"Q1",IF(PUMPING[[#This Row],[MONTH]]&lt;10,"Q2",IF(PUMPING[[#This Row],[MONTH]]&lt;13,"Q3","Q4"))))</f>
        <v>Q3</v>
      </c>
      <c r="M1739" s="32" t="str">
        <f>IF(PUMPING[[#This Row],[PRODUCT]]="I/F","I/F",IF(LEFT(PUMPING[[#This Row],[BATCH]],2)="MR","MR",IF(LEFT(PUMPING[[#This Row],[BATCH]],2)="PR","PR",IF(LEFT(PUMPING[[#This Row],[BATCH]],2)="DT","DT","Others"))))</f>
        <v>MR</v>
      </c>
    </row>
    <row r="1740" spans="1:13" x14ac:dyDescent="0.25">
      <c r="A1740">
        <v>2</v>
      </c>
      <c r="B1740" s="1">
        <v>42356</v>
      </c>
      <c r="C1740" t="s">
        <v>6</v>
      </c>
      <c r="D1740" t="s">
        <v>1009</v>
      </c>
      <c r="E1740">
        <v>513</v>
      </c>
      <c r="F1740">
        <v>9498</v>
      </c>
      <c r="H1740" t="s">
        <v>153</v>
      </c>
      <c r="I1740" t="s">
        <v>1530</v>
      </c>
      <c r="J1740" s="32">
        <f t="shared" si="43"/>
        <v>12</v>
      </c>
      <c r="K1740" s="32">
        <f>IF(PUMPING[[#This Row],[MONTH]]&gt;3,YEAR(PUMPING[[#This Row],[DATE]]),YEAR(PUMPING[[#This Row],[DATE]])-1)</f>
        <v>2015</v>
      </c>
      <c r="L1740" s="32" t="str">
        <f>IF(PUMPING[[#This Row],[MONTH]]&lt;4,"Q4",IF(PUMPING[[#This Row],[MONTH]]&lt;7,"Q1",IF(PUMPING[[#This Row],[MONTH]]&lt;10,"Q2",IF(PUMPING[[#This Row],[MONTH]]&lt;13,"Q3","Q4"))))</f>
        <v>Q3</v>
      </c>
      <c r="M1740" s="32" t="str">
        <f>IF(PUMPING[[#This Row],[PRODUCT]]="I/F","I/F",IF(LEFT(PUMPING[[#This Row],[BATCH]],2)="MR","MR",IF(LEFT(PUMPING[[#This Row],[BATCH]],2)="PR","PR",IF(LEFT(PUMPING[[#This Row],[BATCH]],2)="DT","DT","Others"))))</f>
        <v>MR</v>
      </c>
    </row>
    <row r="1741" spans="1:13" x14ac:dyDescent="0.25">
      <c r="A1741">
        <v>3</v>
      </c>
      <c r="B1741" s="1">
        <v>42356</v>
      </c>
      <c r="C1741" t="s">
        <v>6</v>
      </c>
      <c r="D1741" t="s">
        <v>1010</v>
      </c>
      <c r="E1741">
        <v>507</v>
      </c>
      <c r="F1741">
        <v>944</v>
      </c>
      <c r="H1741" t="s">
        <v>153</v>
      </c>
      <c r="I1741" t="s">
        <v>1530</v>
      </c>
      <c r="J1741" s="32">
        <f t="shared" si="43"/>
        <v>12</v>
      </c>
      <c r="K1741" s="32">
        <f>IF(PUMPING[[#This Row],[MONTH]]&gt;3,YEAR(PUMPING[[#This Row],[DATE]]),YEAR(PUMPING[[#This Row],[DATE]])-1)</f>
        <v>2015</v>
      </c>
      <c r="L1741" s="32" t="str">
        <f>IF(PUMPING[[#This Row],[MONTH]]&lt;4,"Q4",IF(PUMPING[[#This Row],[MONTH]]&lt;7,"Q1",IF(PUMPING[[#This Row],[MONTH]]&lt;10,"Q2",IF(PUMPING[[#This Row],[MONTH]]&lt;13,"Q3","Q4"))))</f>
        <v>Q3</v>
      </c>
      <c r="M1741" s="32" t="str">
        <f>IF(PUMPING[[#This Row],[PRODUCT]]="I/F","I/F",IF(LEFT(PUMPING[[#This Row],[BATCH]],2)="MR","MR",IF(LEFT(PUMPING[[#This Row],[BATCH]],2)="PR","PR",IF(LEFT(PUMPING[[#This Row],[BATCH]],2)="DT","DT","Others"))))</f>
        <v>MR</v>
      </c>
    </row>
    <row r="1742" spans="1:13" x14ac:dyDescent="0.25">
      <c r="A1742">
        <v>1</v>
      </c>
      <c r="B1742" s="1">
        <v>42356</v>
      </c>
      <c r="C1742" t="s">
        <v>274</v>
      </c>
      <c r="D1742" t="s">
        <v>966</v>
      </c>
      <c r="E1742" t="s">
        <v>10</v>
      </c>
      <c r="F1742">
        <v>7135</v>
      </c>
      <c r="H1742" t="s">
        <v>153</v>
      </c>
      <c r="I1742" t="s">
        <v>1530</v>
      </c>
      <c r="J1742" s="32">
        <f t="shared" si="43"/>
        <v>12</v>
      </c>
      <c r="K1742" s="32">
        <f>IF(PUMPING[[#This Row],[MONTH]]&gt;3,YEAR(PUMPING[[#This Row],[DATE]]),YEAR(PUMPING[[#This Row],[DATE]])-1)</f>
        <v>2015</v>
      </c>
      <c r="L1742" s="32" t="str">
        <f>IF(PUMPING[[#This Row],[MONTH]]&lt;4,"Q4",IF(PUMPING[[#This Row],[MONTH]]&lt;7,"Q1",IF(PUMPING[[#This Row],[MONTH]]&lt;10,"Q2",IF(PUMPING[[#This Row],[MONTH]]&lt;13,"Q3","Q4"))))</f>
        <v>Q3</v>
      </c>
      <c r="M1742" s="32" t="str">
        <f>IF(PUMPING[[#This Row],[PRODUCT]]="I/F","I/F",IF(LEFT(PUMPING[[#This Row],[BATCH]],2)="MR","MR",IF(LEFT(PUMPING[[#This Row],[BATCH]],2)="PR","PR",IF(LEFT(PUMPING[[#This Row],[BATCH]],2)="DT","DT","Others"))))</f>
        <v>MR</v>
      </c>
    </row>
    <row r="1743" spans="1:13" x14ac:dyDescent="0.25">
      <c r="A1743">
        <v>1</v>
      </c>
      <c r="B1743" s="1">
        <v>42356</v>
      </c>
      <c r="C1743" t="s">
        <v>8</v>
      </c>
      <c r="D1743" t="s">
        <v>1000</v>
      </c>
      <c r="E1743" t="s">
        <v>10</v>
      </c>
      <c r="F1743">
        <v>2181</v>
      </c>
      <c r="H1743" t="s">
        <v>148</v>
      </c>
      <c r="I1743" t="s">
        <v>149</v>
      </c>
      <c r="J1743" s="32">
        <f t="shared" si="43"/>
        <v>12</v>
      </c>
      <c r="K1743" s="32">
        <f>IF(PUMPING[[#This Row],[MONTH]]&gt;3,YEAR(PUMPING[[#This Row],[DATE]]),YEAR(PUMPING[[#This Row],[DATE]])-1)</f>
        <v>2015</v>
      </c>
      <c r="L1743" s="32" t="str">
        <f>IF(PUMPING[[#This Row],[MONTH]]&lt;4,"Q4",IF(PUMPING[[#This Row],[MONTH]]&lt;7,"Q1",IF(PUMPING[[#This Row],[MONTH]]&lt;10,"Q2",IF(PUMPING[[#This Row],[MONTH]]&lt;13,"Q3","Q4"))))</f>
        <v>Q3</v>
      </c>
      <c r="M1743" s="32" t="str">
        <f>IF(PUMPING[[#This Row],[PRODUCT]]="I/F","I/F",IF(LEFT(PUMPING[[#This Row],[BATCH]],2)="MR","MR",IF(LEFT(PUMPING[[#This Row],[BATCH]],2)="PR","PR",IF(LEFT(PUMPING[[#This Row],[BATCH]],2)="DT","DT","Others"))))</f>
        <v>MR</v>
      </c>
    </row>
    <row r="1744" spans="1:13" x14ac:dyDescent="0.25">
      <c r="A1744">
        <v>2</v>
      </c>
      <c r="B1744" s="1">
        <v>42356</v>
      </c>
      <c r="C1744" t="s">
        <v>8</v>
      </c>
      <c r="D1744" t="s">
        <v>1011</v>
      </c>
      <c r="E1744" t="s">
        <v>10</v>
      </c>
      <c r="F1744">
        <v>115</v>
      </c>
      <c r="H1744" t="s">
        <v>987</v>
      </c>
      <c r="I1744" t="s">
        <v>204</v>
      </c>
      <c r="J1744" s="32">
        <f t="shared" si="43"/>
        <v>12</v>
      </c>
      <c r="K1744" s="32">
        <f>IF(PUMPING[[#This Row],[MONTH]]&gt;3,YEAR(PUMPING[[#This Row],[DATE]]),YEAR(PUMPING[[#This Row],[DATE]])-1)</f>
        <v>2015</v>
      </c>
      <c r="L1744" s="32" t="str">
        <f>IF(PUMPING[[#This Row],[MONTH]]&lt;4,"Q4",IF(PUMPING[[#This Row],[MONTH]]&lt;7,"Q1",IF(PUMPING[[#This Row],[MONTH]]&lt;10,"Q2",IF(PUMPING[[#This Row],[MONTH]]&lt;13,"Q3","Q4"))))</f>
        <v>Q3</v>
      </c>
      <c r="M1744" s="32" t="str">
        <f>IF(PUMPING[[#This Row],[PRODUCT]]="I/F","I/F",IF(LEFT(PUMPING[[#This Row],[BATCH]],2)="MR","MR",IF(LEFT(PUMPING[[#This Row],[BATCH]],2)="PR","PR",IF(LEFT(PUMPING[[#This Row],[BATCH]],2)="DT","DT","Others"))))</f>
        <v>I/F</v>
      </c>
    </row>
    <row r="1745" spans="1:13" x14ac:dyDescent="0.25">
      <c r="A1745">
        <v>3</v>
      </c>
      <c r="B1745" s="1">
        <v>42356</v>
      </c>
      <c r="C1745" t="s">
        <v>8</v>
      </c>
      <c r="D1745" t="s">
        <v>1012</v>
      </c>
      <c r="E1745" t="s">
        <v>10</v>
      </c>
      <c r="F1745">
        <v>127</v>
      </c>
      <c r="H1745" t="s">
        <v>156</v>
      </c>
      <c r="I1745" t="s">
        <v>146</v>
      </c>
      <c r="J1745" s="32">
        <f t="shared" si="43"/>
        <v>12</v>
      </c>
      <c r="K1745" s="32">
        <f>IF(PUMPING[[#This Row],[MONTH]]&gt;3,YEAR(PUMPING[[#This Row],[DATE]]),YEAR(PUMPING[[#This Row],[DATE]])-1)</f>
        <v>2015</v>
      </c>
      <c r="L1745" s="32" t="str">
        <f>IF(PUMPING[[#This Row],[MONTH]]&lt;4,"Q4",IF(PUMPING[[#This Row],[MONTH]]&lt;7,"Q1",IF(PUMPING[[#This Row],[MONTH]]&lt;10,"Q2",IF(PUMPING[[#This Row],[MONTH]]&lt;13,"Q3","Q4"))))</f>
        <v>Q3</v>
      </c>
      <c r="M1745" s="32" t="str">
        <f>IF(PUMPING[[#This Row],[PRODUCT]]="I/F","I/F",IF(LEFT(PUMPING[[#This Row],[BATCH]],2)="MR","MR",IF(LEFT(PUMPING[[#This Row],[BATCH]],2)="PR","PR",IF(LEFT(PUMPING[[#This Row],[BATCH]],2)="DT","DT","Others"))))</f>
        <v>MR</v>
      </c>
    </row>
    <row r="1746" spans="1:13" x14ac:dyDescent="0.25">
      <c r="A1746">
        <v>4</v>
      </c>
      <c r="B1746" s="1">
        <v>42356</v>
      </c>
      <c r="C1746" t="s">
        <v>8</v>
      </c>
      <c r="D1746" t="s">
        <v>1013</v>
      </c>
      <c r="E1746" t="s">
        <v>10</v>
      </c>
      <c r="F1746">
        <v>54</v>
      </c>
      <c r="H1746" t="s">
        <v>155</v>
      </c>
      <c r="I1746" t="s">
        <v>146</v>
      </c>
      <c r="J1746" s="32">
        <f t="shared" si="43"/>
        <v>12</v>
      </c>
      <c r="K1746" s="32">
        <f>IF(PUMPING[[#This Row],[MONTH]]&gt;3,YEAR(PUMPING[[#This Row],[DATE]]),YEAR(PUMPING[[#This Row],[DATE]])-1)</f>
        <v>2015</v>
      </c>
      <c r="L1746" s="32" t="str">
        <f>IF(PUMPING[[#This Row],[MONTH]]&lt;4,"Q4",IF(PUMPING[[#This Row],[MONTH]]&lt;7,"Q1",IF(PUMPING[[#This Row],[MONTH]]&lt;10,"Q2",IF(PUMPING[[#This Row],[MONTH]]&lt;13,"Q3","Q4"))))</f>
        <v>Q3</v>
      </c>
      <c r="M1746" s="32" t="str">
        <f>IF(PUMPING[[#This Row],[PRODUCT]]="I/F","I/F",IF(LEFT(PUMPING[[#This Row],[BATCH]],2)="MR","MR",IF(LEFT(PUMPING[[#This Row],[BATCH]],2)="PR","PR",IF(LEFT(PUMPING[[#This Row],[BATCH]],2)="DT","DT","Others"))))</f>
        <v>MR</v>
      </c>
    </row>
    <row r="1747" spans="1:13" x14ac:dyDescent="0.25">
      <c r="A1747">
        <v>1</v>
      </c>
      <c r="B1747" s="1">
        <v>42357</v>
      </c>
      <c r="C1747" t="s">
        <v>6</v>
      </c>
      <c r="D1747" t="s">
        <v>1010</v>
      </c>
      <c r="E1747">
        <v>507</v>
      </c>
      <c r="F1747">
        <v>6929</v>
      </c>
      <c r="H1747" t="s">
        <v>153</v>
      </c>
      <c r="I1747" t="s">
        <v>1530</v>
      </c>
      <c r="J1747" s="32">
        <f t="shared" si="43"/>
        <v>12</v>
      </c>
      <c r="K1747" s="32">
        <f>IF(PUMPING[[#This Row],[MONTH]]&gt;3,YEAR(PUMPING[[#This Row],[DATE]]),YEAR(PUMPING[[#This Row],[DATE]])-1)</f>
        <v>2015</v>
      </c>
      <c r="L1747" s="32" t="str">
        <f>IF(PUMPING[[#This Row],[MONTH]]&lt;4,"Q4",IF(PUMPING[[#This Row],[MONTH]]&lt;7,"Q1",IF(PUMPING[[#This Row],[MONTH]]&lt;10,"Q2",IF(PUMPING[[#This Row],[MONTH]]&lt;13,"Q3","Q4"))))</f>
        <v>Q3</v>
      </c>
      <c r="M1747" s="32" t="str">
        <f>IF(PUMPING[[#This Row],[PRODUCT]]="I/F","I/F",IF(LEFT(PUMPING[[#This Row],[BATCH]],2)="MR","MR",IF(LEFT(PUMPING[[#This Row],[BATCH]],2)="PR","PR",IF(LEFT(PUMPING[[#This Row],[BATCH]],2)="DT","DT","Others"))))</f>
        <v>MR</v>
      </c>
    </row>
    <row r="1748" spans="1:13" x14ac:dyDescent="0.25">
      <c r="A1748">
        <v>2</v>
      </c>
      <c r="B1748" s="1">
        <v>42357</v>
      </c>
      <c r="C1748" t="s">
        <v>6</v>
      </c>
      <c r="D1748" t="s">
        <v>1014</v>
      </c>
      <c r="E1748">
        <v>351</v>
      </c>
      <c r="F1748">
        <v>301</v>
      </c>
      <c r="H1748" t="s">
        <v>155</v>
      </c>
      <c r="I1748" t="s">
        <v>146</v>
      </c>
      <c r="J1748" s="32">
        <f t="shared" si="43"/>
        <v>12</v>
      </c>
      <c r="K1748" s="32">
        <f>IF(PUMPING[[#This Row],[MONTH]]&gt;3,YEAR(PUMPING[[#This Row],[DATE]]),YEAR(PUMPING[[#This Row],[DATE]])-1)</f>
        <v>2015</v>
      </c>
      <c r="L1748" s="32" t="str">
        <f>IF(PUMPING[[#This Row],[MONTH]]&lt;4,"Q4",IF(PUMPING[[#This Row],[MONTH]]&lt;7,"Q1",IF(PUMPING[[#This Row],[MONTH]]&lt;10,"Q2",IF(PUMPING[[#This Row],[MONTH]]&lt;13,"Q3","Q4"))))</f>
        <v>Q3</v>
      </c>
      <c r="M1748" s="32" t="str">
        <f>IF(PUMPING[[#This Row],[PRODUCT]]="I/F","I/F",IF(LEFT(PUMPING[[#This Row],[BATCH]],2)="MR","MR",IF(LEFT(PUMPING[[#This Row],[BATCH]],2)="PR","PR",IF(LEFT(PUMPING[[#This Row],[BATCH]],2)="DT","DT","Others"))))</f>
        <v>MR</v>
      </c>
    </row>
    <row r="1749" spans="1:13" x14ac:dyDescent="0.25">
      <c r="A1749">
        <v>3</v>
      </c>
      <c r="B1749" s="1">
        <v>42357</v>
      </c>
      <c r="C1749" t="s">
        <v>6</v>
      </c>
      <c r="D1749" t="s">
        <v>1015</v>
      </c>
      <c r="E1749">
        <v>402</v>
      </c>
      <c r="F1749">
        <v>182</v>
      </c>
      <c r="H1749" t="s">
        <v>156</v>
      </c>
      <c r="I1749" t="s">
        <v>146</v>
      </c>
      <c r="J1749" s="32">
        <f t="shared" si="43"/>
        <v>12</v>
      </c>
      <c r="K1749" s="32">
        <f>IF(PUMPING[[#This Row],[MONTH]]&gt;3,YEAR(PUMPING[[#This Row],[DATE]]),YEAR(PUMPING[[#This Row],[DATE]])-1)</f>
        <v>2015</v>
      </c>
      <c r="L1749" s="32" t="str">
        <f>IF(PUMPING[[#This Row],[MONTH]]&lt;4,"Q4",IF(PUMPING[[#This Row],[MONTH]]&lt;7,"Q1",IF(PUMPING[[#This Row],[MONTH]]&lt;10,"Q2",IF(PUMPING[[#This Row],[MONTH]]&lt;13,"Q3","Q4"))))</f>
        <v>Q3</v>
      </c>
      <c r="M1749" s="32" t="str">
        <f>IF(PUMPING[[#This Row],[PRODUCT]]="I/F","I/F",IF(LEFT(PUMPING[[#This Row],[BATCH]],2)="MR","MR",IF(LEFT(PUMPING[[#This Row],[BATCH]],2)="PR","PR",IF(LEFT(PUMPING[[#This Row],[BATCH]],2)="DT","DT","Others"))))</f>
        <v>MR</v>
      </c>
    </row>
    <row r="1750" spans="1:13" x14ac:dyDescent="0.25">
      <c r="A1750">
        <v>4</v>
      </c>
      <c r="B1750" s="1">
        <v>42357</v>
      </c>
      <c r="C1750" t="s">
        <v>6</v>
      </c>
      <c r="D1750" t="s">
        <v>1016</v>
      </c>
      <c r="E1750">
        <v>123</v>
      </c>
      <c r="F1750">
        <v>5344</v>
      </c>
      <c r="H1750" t="s">
        <v>148</v>
      </c>
      <c r="I1750" t="s">
        <v>149</v>
      </c>
      <c r="J1750" s="32">
        <f t="shared" si="43"/>
        <v>12</v>
      </c>
      <c r="K1750" s="32">
        <f>IF(PUMPING[[#This Row],[MONTH]]&gt;3,YEAR(PUMPING[[#This Row],[DATE]]),YEAR(PUMPING[[#This Row],[DATE]])-1)</f>
        <v>2015</v>
      </c>
      <c r="L1750" s="32" t="str">
        <f>IF(PUMPING[[#This Row],[MONTH]]&lt;4,"Q4",IF(PUMPING[[#This Row],[MONTH]]&lt;7,"Q1",IF(PUMPING[[#This Row],[MONTH]]&lt;10,"Q2",IF(PUMPING[[#This Row],[MONTH]]&lt;13,"Q3","Q4"))))</f>
        <v>Q3</v>
      </c>
      <c r="M1750" s="32" t="str">
        <f>IF(PUMPING[[#This Row],[PRODUCT]]="I/F","I/F",IF(LEFT(PUMPING[[#This Row],[BATCH]],2)="MR","MR",IF(LEFT(PUMPING[[#This Row],[BATCH]],2)="PR","PR",IF(LEFT(PUMPING[[#This Row],[BATCH]],2)="DT","DT","Others"))))</f>
        <v>MR</v>
      </c>
    </row>
    <row r="1751" spans="1:13" x14ac:dyDescent="0.25">
      <c r="A1751">
        <v>1</v>
      </c>
      <c r="B1751" s="1">
        <v>42357</v>
      </c>
      <c r="C1751" t="s">
        <v>274</v>
      </c>
      <c r="D1751" t="s">
        <v>966</v>
      </c>
      <c r="E1751" t="s">
        <v>10</v>
      </c>
      <c r="F1751">
        <v>7339</v>
      </c>
      <c r="H1751" t="s">
        <v>153</v>
      </c>
      <c r="I1751" t="s">
        <v>1530</v>
      </c>
      <c r="J1751" s="32">
        <f t="shared" si="43"/>
        <v>12</v>
      </c>
      <c r="K1751" s="32">
        <f>IF(PUMPING[[#This Row],[MONTH]]&gt;3,YEAR(PUMPING[[#This Row],[DATE]]),YEAR(PUMPING[[#This Row],[DATE]])-1)</f>
        <v>2015</v>
      </c>
      <c r="L1751" s="32" t="str">
        <f>IF(PUMPING[[#This Row],[MONTH]]&lt;4,"Q4",IF(PUMPING[[#This Row],[MONTH]]&lt;7,"Q1",IF(PUMPING[[#This Row],[MONTH]]&lt;10,"Q2",IF(PUMPING[[#This Row],[MONTH]]&lt;13,"Q3","Q4"))))</f>
        <v>Q3</v>
      </c>
      <c r="M1751" s="32" t="str">
        <f>IF(PUMPING[[#This Row],[PRODUCT]]="I/F","I/F",IF(LEFT(PUMPING[[#This Row],[BATCH]],2)="MR","MR",IF(LEFT(PUMPING[[#This Row],[BATCH]],2)="PR","PR",IF(LEFT(PUMPING[[#This Row],[BATCH]],2)="DT","DT","Others"))))</f>
        <v>MR</v>
      </c>
    </row>
    <row r="1752" spans="1:13" x14ac:dyDescent="0.25">
      <c r="A1752">
        <v>2</v>
      </c>
      <c r="B1752" s="1">
        <v>42357</v>
      </c>
      <c r="C1752" t="s">
        <v>274</v>
      </c>
      <c r="D1752" t="s">
        <v>967</v>
      </c>
      <c r="E1752" t="s">
        <v>10</v>
      </c>
      <c r="F1752">
        <v>5315</v>
      </c>
      <c r="H1752" t="s">
        <v>153</v>
      </c>
      <c r="I1752" t="s">
        <v>1530</v>
      </c>
      <c r="J1752" s="32">
        <f t="shared" si="43"/>
        <v>12</v>
      </c>
      <c r="K1752" s="32">
        <f>IF(PUMPING[[#This Row],[MONTH]]&gt;3,YEAR(PUMPING[[#This Row],[DATE]]),YEAR(PUMPING[[#This Row],[DATE]])-1)</f>
        <v>2015</v>
      </c>
      <c r="L1752" s="32" t="str">
        <f>IF(PUMPING[[#This Row],[MONTH]]&lt;4,"Q4",IF(PUMPING[[#This Row],[MONTH]]&lt;7,"Q1",IF(PUMPING[[#This Row],[MONTH]]&lt;10,"Q2",IF(PUMPING[[#This Row],[MONTH]]&lt;13,"Q3","Q4"))))</f>
        <v>Q3</v>
      </c>
      <c r="M1752" s="32" t="str">
        <f>IF(PUMPING[[#This Row],[PRODUCT]]="I/F","I/F",IF(LEFT(PUMPING[[#This Row],[BATCH]],2)="MR","MR",IF(LEFT(PUMPING[[#This Row],[BATCH]],2)="PR","PR",IF(LEFT(PUMPING[[#This Row],[BATCH]],2)="DT","DT","Others"))))</f>
        <v>MR</v>
      </c>
    </row>
    <row r="1753" spans="1:13" x14ac:dyDescent="0.25">
      <c r="A1753">
        <v>1</v>
      </c>
      <c r="B1753" s="1">
        <v>42357</v>
      </c>
      <c r="C1753" t="s">
        <v>63</v>
      </c>
      <c r="D1753" t="s">
        <v>1006</v>
      </c>
      <c r="E1753" t="s">
        <v>58</v>
      </c>
      <c r="F1753">
        <v>3020</v>
      </c>
      <c r="H1753" t="s">
        <v>153</v>
      </c>
      <c r="I1753" t="s">
        <v>1530</v>
      </c>
      <c r="J1753" s="32">
        <f t="shared" si="43"/>
        <v>12</v>
      </c>
      <c r="K1753" s="32">
        <f>IF(PUMPING[[#This Row],[MONTH]]&gt;3,YEAR(PUMPING[[#This Row],[DATE]]),YEAR(PUMPING[[#This Row],[DATE]])-1)</f>
        <v>2015</v>
      </c>
      <c r="L1753" s="32" t="str">
        <f>IF(PUMPING[[#This Row],[MONTH]]&lt;4,"Q4",IF(PUMPING[[#This Row],[MONTH]]&lt;7,"Q1",IF(PUMPING[[#This Row],[MONTH]]&lt;10,"Q2",IF(PUMPING[[#This Row],[MONTH]]&lt;13,"Q3","Q4"))))</f>
        <v>Q3</v>
      </c>
      <c r="M1753" s="32" t="str">
        <f>IF(PUMPING[[#This Row],[PRODUCT]]="I/F","I/F",IF(LEFT(PUMPING[[#This Row],[BATCH]],2)="MR","MR",IF(LEFT(PUMPING[[#This Row],[BATCH]],2)="PR","PR",IF(LEFT(PUMPING[[#This Row],[BATCH]],2)="DT","DT","Others"))))</f>
        <v>MR</v>
      </c>
    </row>
    <row r="1754" spans="1:13" x14ac:dyDescent="0.25">
      <c r="A1754">
        <v>2</v>
      </c>
      <c r="B1754" s="1">
        <v>42357</v>
      </c>
      <c r="C1754" t="s">
        <v>63</v>
      </c>
      <c r="D1754" t="s">
        <v>1009</v>
      </c>
      <c r="E1754" t="s">
        <v>58</v>
      </c>
      <c r="F1754">
        <v>308</v>
      </c>
      <c r="H1754" t="s">
        <v>153</v>
      </c>
      <c r="I1754" t="s">
        <v>1530</v>
      </c>
      <c r="J1754" s="32">
        <f t="shared" si="43"/>
        <v>12</v>
      </c>
      <c r="K1754" s="32">
        <f>IF(PUMPING[[#This Row],[MONTH]]&gt;3,YEAR(PUMPING[[#This Row],[DATE]]),YEAR(PUMPING[[#This Row],[DATE]])-1)</f>
        <v>2015</v>
      </c>
      <c r="L1754" s="32" t="str">
        <f>IF(PUMPING[[#This Row],[MONTH]]&lt;4,"Q4",IF(PUMPING[[#This Row],[MONTH]]&lt;7,"Q1",IF(PUMPING[[#This Row],[MONTH]]&lt;10,"Q2",IF(PUMPING[[#This Row],[MONTH]]&lt;13,"Q3","Q4"))))</f>
        <v>Q3</v>
      </c>
      <c r="M1754" s="32" t="str">
        <f>IF(PUMPING[[#This Row],[PRODUCT]]="I/F","I/F",IF(LEFT(PUMPING[[#This Row],[BATCH]],2)="MR","MR",IF(LEFT(PUMPING[[#This Row],[BATCH]],2)="PR","PR",IF(LEFT(PUMPING[[#This Row],[BATCH]],2)="DT","DT","Others"))))</f>
        <v>MR</v>
      </c>
    </row>
    <row r="1755" spans="1:13" x14ac:dyDescent="0.25">
      <c r="A1755">
        <v>1</v>
      </c>
      <c r="B1755" s="1">
        <v>42358</v>
      </c>
      <c r="C1755" t="s">
        <v>6</v>
      </c>
      <c r="D1755" t="s">
        <v>1016</v>
      </c>
      <c r="E1755">
        <v>123</v>
      </c>
      <c r="F1755">
        <v>8801</v>
      </c>
      <c r="H1755" t="s">
        <v>148</v>
      </c>
      <c r="I1755" t="s">
        <v>149</v>
      </c>
      <c r="J1755" s="32">
        <f t="shared" si="43"/>
        <v>12</v>
      </c>
      <c r="K1755" s="32">
        <f>IF(PUMPING[[#This Row],[MONTH]]&gt;3,YEAR(PUMPING[[#This Row],[DATE]]),YEAR(PUMPING[[#This Row],[DATE]])-1)</f>
        <v>2015</v>
      </c>
      <c r="L1755" s="32" t="str">
        <f>IF(PUMPING[[#This Row],[MONTH]]&lt;4,"Q4",IF(PUMPING[[#This Row],[MONTH]]&lt;7,"Q1",IF(PUMPING[[#This Row],[MONTH]]&lt;10,"Q2",IF(PUMPING[[#This Row],[MONTH]]&lt;13,"Q3","Q4"))))</f>
        <v>Q3</v>
      </c>
      <c r="M1755" s="32" t="str">
        <f>IF(PUMPING[[#This Row],[PRODUCT]]="I/F","I/F",IF(LEFT(PUMPING[[#This Row],[BATCH]],2)="MR","MR",IF(LEFT(PUMPING[[#This Row],[BATCH]],2)="PR","PR",IF(LEFT(PUMPING[[#This Row],[BATCH]],2)="DT","DT","Others"))))</f>
        <v>MR</v>
      </c>
    </row>
    <row r="1756" spans="1:13" x14ac:dyDescent="0.25">
      <c r="A1756">
        <v>2</v>
      </c>
      <c r="B1756" s="1">
        <v>42358</v>
      </c>
      <c r="C1756" t="s">
        <v>6</v>
      </c>
      <c r="D1756" t="s">
        <v>1017</v>
      </c>
      <c r="E1756">
        <v>103</v>
      </c>
      <c r="F1756">
        <v>712</v>
      </c>
      <c r="H1756" t="s">
        <v>148</v>
      </c>
      <c r="I1756" t="s">
        <v>149</v>
      </c>
      <c r="J1756" s="32">
        <f t="shared" si="43"/>
        <v>12</v>
      </c>
      <c r="K1756" s="32">
        <f>IF(PUMPING[[#This Row],[MONTH]]&gt;3,YEAR(PUMPING[[#This Row],[DATE]]),YEAR(PUMPING[[#This Row],[DATE]])-1)</f>
        <v>2015</v>
      </c>
      <c r="L1756" s="32" t="str">
        <f>IF(PUMPING[[#This Row],[MONTH]]&lt;4,"Q4",IF(PUMPING[[#This Row],[MONTH]]&lt;7,"Q1",IF(PUMPING[[#This Row],[MONTH]]&lt;10,"Q2",IF(PUMPING[[#This Row],[MONTH]]&lt;13,"Q3","Q4"))))</f>
        <v>Q3</v>
      </c>
      <c r="M1756" s="32" t="str">
        <f>IF(PUMPING[[#This Row],[PRODUCT]]="I/F","I/F",IF(LEFT(PUMPING[[#This Row],[BATCH]],2)="MR","MR",IF(LEFT(PUMPING[[#This Row],[BATCH]],2)="PR","PR",IF(LEFT(PUMPING[[#This Row],[BATCH]],2)="DT","DT","Others"))))</f>
        <v>MR</v>
      </c>
    </row>
    <row r="1757" spans="1:13" x14ac:dyDescent="0.25">
      <c r="A1757">
        <v>3</v>
      </c>
      <c r="B1757" s="1">
        <v>42358</v>
      </c>
      <c r="C1757" t="s">
        <v>6</v>
      </c>
      <c r="D1757" t="s">
        <v>1018</v>
      </c>
      <c r="E1757">
        <v>120</v>
      </c>
      <c r="F1757">
        <v>2905</v>
      </c>
      <c r="H1757" t="s">
        <v>170</v>
      </c>
      <c r="I1757" t="s">
        <v>171</v>
      </c>
      <c r="J1757" s="32">
        <f t="shared" si="43"/>
        <v>12</v>
      </c>
      <c r="K1757" s="32">
        <f>IF(PUMPING[[#This Row],[MONTH]]&gt;3,YEAR(PUMPING[[#This Row],[DATE]]),YEAR(PUMPING[[#This Row],[DATE]])-1)</f>
        <v>2015</v>
      </c>
      <c r="L1757" s="32" t="str">
        <f>IF(PUMPING[[#This Row],[MONTH]]&lt;4,"Q4",IF(PUMPING[[#This Row],[MONTH]]&lt;7,"Q1",IF(PUMPING[[#This Row],[MONTH]]&lt;10,"Q2",IF(PUMPING[[#This Row],[MONTH]]&lt;13,"Q3","Q4"))))</f>
        <v>Q3</v>
      </c>
      <c r="M1757" s="32" t="str">
        <f>IF(PUMPING[[#This Row],[PRODUCT]]="I/F","I/F",IF(LEFT(PUMPING[[#This Row],[BATCH]],2)="MR","MR",IF(LEFT(PUMPING[[#This Row],[BATCH]],2)="PR","PR",IF(LEFT(PUMPING[[#This Row],[BATCH]],2)="DT","DT","Others"))))</f>
        <v>MR</v>
      </c>
    </row>
    <row r="1758" spans="1:13" x14ac:dyDescent="0.25">
      <c r="A1758">
        <v>1</v>
      </c>
      <c r="B1758" s="1">
        <v>42358</v>
      </c>
      <c r="C1758" t="s">
        <v>274</v>
      </c>
      <c r="D1758" t="s">
        <v>1009</v>
      </c>
      <c r="E1758" t="s">
        <v>10</v>
      </c>
      <c r="F1758">
        <v>4095</v>
      </c>
      <c r="H1758" t="s">
        <v>153</v>
      </c>
      <c r="I1758" t="s">
        <v>1530</v>
      </c>
      <c r="J1758" s="32">
        <f t="shared" si="43"/>
        <v>12</v>
      </c>
      <c r="K1758" s="32">
        <f>IF(PUMPING[[#This Row],[MONTH]]&gt;3,YEAR(PUMPING[[#This Row],[DATE]]),YEAR(PUMPING[[#This Row],[DATE]])-1)</f>
        <v>2015</v>
      </c>
      <c r="L1758" s="32" t="str">
        <f>IF(PUMPING[[#This Row],[MONTH]]&lt;4,"Q4",IF(PUMPING[[#This Row],[MONTH]]&lt;7,"Q1",IF(PUMPING[[#This Row],[MONTH]]&lt;10,"Q2",IF(PUMPING[[#This Row],[MONTH]]&lt;13,"Q3","Q4"))))</f>
        <v>Q3</v>
      </c>
      <c r="M1758" s="32" t="str">
        <f>IF(PUMPING[[#This Row],[PRODUCT]]="I/F","I/F",IF(LEFT(PUMPING[[#This Row],[BATCH]],2)="MR","MR",IF(LEFT(PUMPING[[#This Row],[BATCH]],2)="PR","PR",IF(LEFT(PUMPING[[#This Row],[BATCH]],2)="DT","DT","Others"))))</f>
        <v>MR</v>
      </c>
    </row>
    <row r="1759" spans="1:13" x14ac:dyDescent="0.25">
      <c r="A1759">
        <v>2</v>
      </c>
      <c r="B1759" s="1">
        <v>42358</v>
      </c>
      <c r="C1759" t="s">
        <v>274</v>
      </c>
      <c r="D1759" t="s">
        <v>1010</v>
      </c>
      <c r="E1759" t="s">
        <v>10</v>
      </c>
      <c r="F1759">
        <v>7811</v>
      </c>
      <c r="H1759" t="s">
        <v>153</v>
      </c>
      <c r="I1759" t="s">
        <v>1530</v>
      </c>
      <c r="J1759" s="32">
        <f t="shared" si="43"/>
        <v>12</v>
      </c>
      <c r="K1759" s="32">
        <f>IF(PUMPING[[#This Row],[MONTH]]&gt;3,YEAR(PUMPING[[#This Row],[DATE]]),YEAR(PUMPING[[#This Row],[DATE]])-1)</f>
        <v>2015</v>
      </c>
      <c r="L1759" s="32" t="str">
        <f>IF(PUMPING[[#This Row],[MONTH]]&lt;4,"Q4",IF(PUMPING[[#This Row],[MONTH]]&lt;7,"Q1",IF(PUMPING[[#This Row],[MONTH]]&lt;10,"Q2",IF(PUMPING[[#This Row],[MONTH]]&lt;13,"Q3","Q4"))))</f>
        <v>Q3</v>
      </c>
      <c r="M1759" s="32" t="str">
        <f>IF(PUMPING[[#This Row],[PRODUCT]]="I/F","I/F",IF(LEFT(PUMPING[[#This Row],[BATCH]],2)="MR","MR",IF(LEFT(PUMPING[[#This Row],[BATCH]],2)="PR","PR",IF(LEFT(PUMPING[[#This Row],[BATCH]],2)="DT","DT","Others"))))</f>
        <v>MR</v>
      </c>
    </row>
    <row r="1760" spans="1:13" x14ac:dyDescent="0.25">
      <c r="A1760">
        <v>3</v>
      </c>
      <c r="B1760" s="1">
        <v>42358</v>
      </c>
      <c r="C1760" t="s">
        <v>274</v>
      </c>
      <c r="D1760" t="s">
        <v>1014</v>
      </c>
      <c r="E1760" t="s">
        <v>10</v>
      </c>
      <c r="F1760">
        <v>30</v>
      </c>
      <c r="H1760" t="s">
        <v>155</v>
      </c>
      <c r="I1760" t="s">
        <v>146</v>
      </c>
      <c r="J1760" s="32">
        <f t="shared" si="43"/>
        <v>12</v>
      </c>
      <c r="K1760" s="32">
        <f>IF(PUMPING[[#This Row],[MONTH]]&gt;3,YEAR(PUMPING[[#This Row],[DATE]]),YEAR(PUMPING[[#This Row],[DATE]])-1)</f>
        <v>2015</v>
      </c>
      <c r="L1760" s="32" t="str">
        <f>IF(PUMPING[[#This Row],[MONTH]]&lt;4,"Q4",IF(PUMPING[[#This Row],[MONTH]]&lt;7,"Q1",IF(PUMPING[[#This Row],[MONTH]]&lt;10,"Q2",IF(PUMPING[[#This Row],[MONTH]]&lt;13,"Q3","Q4"))))</f>
        <v>Q3</v>
      </c>
      <c r="M1760" s="32" t="str">
        <f>IF(PUMPING[[#This Row],[PRODUCT]]="I/F","I/F",IF(LEFT(PUMPING[[#This Row],[BATCH]],2)="MR","MR",IF(LEFT(PUMPING[[#This Row],[BATCH]],2)="PR","PR",IF(LEFT(PUMPING[[#This Row],[BATCH]],2)="DT","DT","Others"))))</f>
        <v>MR</v>
      </c>
    </row>
    <row r="1761" spans="1:13" x14ac:dyDescent="0.25">
      <c r="A1761">
        <v>1</v>
      </c>
      <c r="B1761" s="1">
        <v>42358</v>
      </c>
      <c r="C1761" t="s">
        <v>63</v>
      </c>
      <c r="D1761" t="s">
        <v>1009</v>
      </c>
      <c r="E1761" t="s">
        <v>58</v>
      </c>
      <c r="F1761">
        <v>2516</v>
      </c>
      <c r="H1761" t="s">
        <v>153</v>
      </c>
      <c r="I1761" t="s">
        <v>1530</v>
      </c>
      <c r="J1761" s="32">
        <f t="shared" si="43"/>
        <v>12</v>
      </c>
      <c r="K1761" s="32">
        <f>IF(PUMPING[[#This Row],[MONTH]]&gt;3,YEAR(PUMPING[[#This Row],[DATE]]),YEAR(PUMPING[[#This Row],[DATE]])-1)</f>
        <v>2015</v>
      </c>
      <c r="L1761" s="32" t="str">
        <f>IF(PUMPING[[#This Row],[MONTH]]&lt;4,"Q4",IF(PUMPING[[#This Row],[MONTH]]&lt;7,"Q1",IF(PUMPING[[#This Row],[MONTH]]&lt;10,"Q2",IF(PUMPING[[#This Row],[MONTH]]&lt;13,"Q3","Q4"))))</f>
        <v>Q3</v>
      </c>
      <c r="M1761" s="32" t="str">
        <f>IF(PUMPING[[#This Row],[PRODUCT]]="I/F","I/F",IF(LEFT(PUMPING[[#This Row],[BATCH]],2)="MR","MR",IF(LEFT(PUMPING[[#This Row],[BATCH]],2)="PR","PR",IF(LEFT(PUMPING[[#This Row],[BATCH]],2)="DT","DT","Others"))))</f>
        <v>MR</v>
      </c>
    </row>
    <row r="1762" spans="1:13" x14ac:dyDescent="0.25">
      <c r="A1762">
        <v>2</v>
      </c>
      <c r="B1762" s="1">
        <v>42358</v>
      </c>
      <c r="C1762" t="s">
        <v>63</v>
      </c>
      <c r="D1762" t="s">
        <v>1010</v>
      </c>
      <c r="E1762" t="s">
        <v>58</v>
      </c>
      <c r="F1762">
        <v>2834</v>
      </c>
      <c r="H1762" t="s">
        <v>153</v>
      </c>
      <c r="I1762" t="s">
        <v>1530</v>
      </c>
      <c r="J1762" s="32">
        <f t="shared" si="43"/>
        <v>12</v>
      </c>
      <c r="K1762" s="32">
        <f>IF(PUMPING[[#This Row],[MONTH]]&gt;3,YEAR(PUMPING[[#This Row],[DATE]]),YEAR(PUMPING[[#This Row],[DATE]])-1)</f>
        <v>2015</v>
      </c>
      <c r="L1762" s="32" t="str">
        <f>IF(PUMPING[[#This Row],[MONTH]]&lt;4,"Q4",IF(PUMPING[[#This Row],[MONTH]]&lt;7,"Q1",IF(PUMPING[[#This Row],[MONTH]]&lt;10,"Q2",IF(PUMPING[[#This Row],[MONTH]]&lt;13,"Q3","Q4"))))</f>
        <v>Q3</v>
      </c>
      <c r="M1762" s="32" t="str">
        <f>IF(PUMPING[[#This Row],[PRODUCT]]="I/F","I/F",IF(LEFT(PUMPING[[#This Row],[BATCH]],2)="MR","MR",IF(LEFT(PUMPING[[#This Row],[BATCH]],2)="PR","PR",IF(LEFT(PUMPING[[#This Row],[BATCH]],2)="DT","DT","Others"))))</f>
        <v>MR</v>
      </c>
    </row>
    <row r="1763" spans="1:13" x14ac:dyDescent="0.25">
      <c r="A1763">
        <v>1</v>
      </c>
      <c r="B1763" s="1">
        <v>42359</v>
      </c>
      <c r="C1763" t="s">
        <v>6</v>
      </c>
      <c r="D1763" t="s">
        <v>1018</v>
      </c>
      <c r="E1763">
        <v>120</v>
      </c>
      <c r="F1763">
        <v>305</v>
      </c>
      <c r="H1763" t="s">
        <v>170</v>
      </c>
      <c r="I1763" t="s">
        <v>171</v>
      </c>
      <c r="J1763" s="32">
        <f t="shared" si="43"/>
        <v>12</v>
      </c>
      <c r="K1763" s="32">
        <f>IF(PUMPING[[#This Row],[MONTH]]&gt;3,YEAR(PUMPING[[#This Row],[DATE]]),YEAR(PUMPING[[#This Row],[DATE]])-1)</f>
        <v>2015</v>
      </c>
      <c r="L1763" s="32" t="str">
        <f>IF(PUMPING[[#This Row],[MONTH]]&lt;4,"Q4",IF(PUMPING[[#This Row],[MONTH]]&lt;7,"Q1",IF(PUMPING[[#This Row],[MONTH]]&lt;10,"Q2",IF(PUMPING[[#This Row],[MONTH]]&lt;13,"Q3","Q4"))))</f>
        <v>Q3</v>
      </c>
      <c r="M1763" s="32" t="str">
        <f>IF(PUMPING[[#This Row],[PRODUCT]]="I/F","I/F",IF(LEFT(PUMPING[[#This Row],[BATCH]],2)="MR","MR",IF(LEFT(PUMPING[[#This Row],[BATCH]],2)="PR","PR",IF(LEFT(PUMPING[[#This Row],[BATCH]],2)="DT","DT","Others"))))</f>
        <v>MR</v>
      </c>
    </row>
    <row r="1764" spans="1:13" x14ac:dyDescent="0.25">
      <c r="A1764">
        <v>2</v>
      </c>
      <c r="B1764" s="1">
        <v>42359</v>
      </c>
      <c r="C1764" t="s">
        <v>6</v>
      </c>
      <c r="D1764" t="s">
        <v>1019</v>
      </c>
      <c r="E1764">
        <v>103</v>
      </c>
      <c r="F1764">
        <v>1098</v>
      </c>
      <c r="H1764" t="s">
        <v>148</v>
      </c>
      <c r="I1764" t="s">
        <v>149</v>
      </c>
      <c r="J1764" s="32">
        <f t="shared" si="43"/>
        <v>12</v>
      </c>
      <c r="K1764" s="32">
        <f>IF(PUMPING[[#This Row],[MONTH]]&gt;3,YEAR(PUMPING[[#This Row],[DATE]]),YEAR(PUMPING[[#This Row],[DATE]])-1)</f>
        <v>2015</v>
      </c>
      <c r="L1764" s="32" t="str">
        <f>IF(PUMPING[[#This Row],[MONTH]]&lt;4,"Q4",IF(PUMPING[[#This Row],[MONTH]]&lt;7,"Q1",IF(PUMPING[[#This Row],[MONTH]]&lt;10,"Q2",IF(PUMPING[[#This Row],[MONTH]]&lt;13,"Q3","Q4"))))</f>
        <v>Q3</v>
      </c>
      <c r="M1764" s="32" t="str">
        <f>IF(PUMPING[[#This Row],[PRODUCT]]="I/F","I/F",IF(LEFT(PUMPING[[#This Row],[BATCH]],2)="MR","MR",IF(LEFT(PUMPING[[#This Row],[BATCH]],2)="PR","PR",IF(LEFT(PUMPING[[#This Row],[BATCH]],2)="DT","DT","Others"))))</f>
        <v>MR</v>
      </c>
    </row>
    <row r="1765" spans="1:13" x14ac:dyDescent="0.25">
      <c r="A1765">
        <v>3</v>
      </c>
      <c r="B1765" s="1">
        <v>42359</v>
      </c>
      <c r="C1765" t="s">
        <v>6</v>
      </c>
      <c r="D1765" t="s">
        <v>1020</v>
      </c>
      <c r="E1765">
        <v>402</v>
      </c>
      <c r="F1765">
        <v>947</v>
      </c>
      <c r="H1765" t="s">
        <v>156</v>
      </c>
      <c r="I1765" t="s">
        <v>146</v>
      </c>
      <c r="J1765" s="32">
        <f t="shared" si="43"/>
        <v>12</v>
      </c>
      <c r="K1765" s="32">
        <f>IF(PUMPING[[#This Row],[MONTH]]&gt;3,YEAR(PUMPING[[#This Row],[DATE]]),YEAR(PUMPING[[#This Row],[DATE]])-1)</f>
        <v>2015</v>
      </c>
      <c r="L1765" s="32" t="str">
        <f>IF(PUMPING[[#This Row],[MONTH]]&lt;4,"Q4",IF(PUMPING[[#This Row],[MONTH]]&lt;7,"Q1",IF(PUMPING[[#This Row],[MONTH]]&lt;10,"Q2",IF(PUMPING[[#This Row],[MONTH]]&lt;13,"Q3","Q4"))))</f>
        <v>Q3</v>
      </c>
      <c r="M1765" s="32" t="str">
        <f>IF(PUMPING[[#This Row],[PRODUCT]]="I/F","I/F",IF(LEFT(PUMPING[[#This Row],[BATCH]],2)="MR","MR",IF(LEFT(PUMPING[[#This Row],[BATCH]],2)="PR","PR",IF(LEFT(PUMPING[[#This Row],[BATCH]],2)="DT","DT","Others"))))</f>
        <v>MR</v>
      </c>
    </row>
    <row r="1766" spans="1:13" x14ac:dyDescent="0.25">
      <c r="A1766">
        <v>4</v>
      </c>
      <c r="B1766" s="1">
        <v>42359</v>
      </c>
      <c r="C1766" t="s">
        <v>6</v>
      </c>
      <c r="D1766" t="s">
        <v>1021</v>
      </c>
      <c r="E1766">
        <v>403</v>
      </c>
      <c r="F1766">
        <v>1835</v>
      </c>
      <c r="H1766" t="s">
        <v>145</v>
      </c>
      <c r="I1766" t="s">
        <v>146</v>
      </c>
      <c r="J1766" s="32">
        <f t="shared" si="43"/>
        <v>12</v>
      </c>
      <c r="K1766" s="32">
        <f>IF(PUMPING[[#This Row],[MONTH]]&gt;3,YEAR(PUMPING[[#This Row],[DATE]]),YEAR(PUMPING[[#This Row],[DATE]])-1)</f>
        <v>2015</v>
      </c>
      <c r="L1766" s="32" t="str">
        <f>IF(PUMPING[[#This Row],[MONTH]]&lt;4,"Q4",IF(PUMPING[[#This Row],[MONTH]]&lt;7,"Q1",IF(PUMPING[[#This Row],[MONTH]]&lt;10,"Q2",IF(PUMPING[[#This Row],[MONTH]]&lt;13,"Q3","Q4"))))</f>
        <v>Q3</v>
      </c>
      <c r="M1766" s="32" t="str">
        <f>IF(PUMPING[[#This Row],[PRODUCT]]="I/F","I/F",IF(LEFT(PUMPING[[#This Row],[BATCH]],2)="MR","MR",IF(LEFT(PUMPING[[#This Row],[BATCH]],2)="PR","PR",IF(LEFT(PUMPING[[#This Row],[BATCH]],2)="DT","DT","Others"))))</f>
        <v>MR</v>
      </c>
    </row>
    <row r="1767" spans="1:13" x14ac:dyDescent="0.25">
      <c r="A1767">
        <v>5</v>
      </c>
      <c r="B1767" s="1">
        <v>42359</v>
      </c>
      <c r="C1767" t="s">
        <v>6</v>
      </c>
      <c r="D1767" t="s">
        <v>1022</v>
      </c>
      <c r="E1767">
        <v>301</v>
      </c>
      <c r="F1767">
        <v>2795</v>
      </c>
      <c r="H1767" t="s">
        <v>733</v>
      </c>
      <c r="I1767" t="s">
        <v>143</v>
      </c>
      <c r="J1767" s="32">
        <f t="shared" si="43"/>
        <v>12</v>
      </c>
      <c r="K1767" s="32">
        <f>IF(PUMPING[[#This Row],[MONTH]]&gt;3,YEAR(PUMPING[[#This Row],[DATE]]),YEAR(PUMPING[[#This Row],[DATE]])-1)</f>
        <v>2015</v>
      </c>
      <c r="L1767" s="32" t="str">
        <f>IF(PUMPING[[#This Row],[MONTH]]&lt;4,"Q4",IF(PUMPING[[#This Row],[MONTH]]&lt;7,"Q1",IF(PUMPING[[#This Row],[MONTH]]&lt;10,"Q2",IF(PUMPING[[#This Row],[MONTH]]&lt;13,"Q3","Q4"))))</f>
        <v>Q3</v>
      </c>
      <c r="M1767" s="32" t="str">
        <f>IF(PUMPING[[#This Row],[PRODUCT]]="I/F","I/F",IF(LEFT(PUMPING[[#This Row],[BATCH]],2)="MR","MR",IF(LEFT(PUMPING[[#This Row],[BATCH]],2)="PR","PR",IF(LEFT(PUMPING[[#This Row],[BATCH]],2)="DT","DT","Others"))))</f>
        <v>MR</v>
      </c>
    </row>
    <row r="1768" spans="1:13" x14ac:dyDescent="0.25">
      <c r="A1768">
        <v>1</v>
      </c>
      <c r="B1768" s="1">
        <v>42359</v>
      </c>
      <c r="C1768" t="s">
        <v>20</v>
      </c>
      <c r="D1768" t="s">
        <v>1023</v>
      </c>
      <c r="E1768">
        <v>53</v>
      </c>
      <c r="F1768">
        <v>1210</v>
      </c>
      <c r="H1768" t="s">
        <v>156</v>
      </c>
      <c r="I1768" t="s">
        <v>146</v>
      </c>
      <c r="J1768" s="32">
        <f t="shared" si="43"/>
        <v>12</v>
      </c>
      <c r="K1768" s="32">
        <f>IF(PUMPING[[#This Row],[MONTH]]&gt;3,YEAR(PUMPING[[#This Row],[DATE]]),YEAR(PUMPING[[#This Row],[DATE]])-1)</f>
        <v>2015</v>
      </c>
      <c r="L1768" s="32" t="str">
        <f>IF(PUMPING[[#This Row],[MONTH]]&lt;4,"Q4",IF(PUMPING[[#This Row],[MONTH]]&lt;7,"Q1",IF(PUMPING[[#This Row],[MONTH]]&lt;10,"Q2",IF(PUMPING[[#This Row],[MONTH]]&lt;13,"Q3","Q4"))))</f>
        <v>Q3</v>
      </c>
      <c r="M1768" s="32" t="str">
        <f>IF(PUMPING[[#This Row],[PRODUCT]]="I/F","I/F",IF(LEFT(PUMPING[[#This Row],[BATCH]],2)="MR","MR",IF(LEFT(PUMPING[[#This Row],[BATCH]],2)="PR","PR",IF(LEFT(PUMPING[[#This Row],[BATCH]],2)="DT","DT","Others"))))</f>
        <v>PR</v>
      </c>
    </row>
    <row r="1769" spans="1:13" x14ac:dyDescent="0.25">
      <c r="A1769">
        <v>2</v>
      </c>
      <c r="B1769" s="1">
        <v>42359</v>
      </c>
      <c r="C1769" t="s">
        <v>20</v>
      </c>
      <c r="D1769" t="s">
        <v>1024</v>
      </c>
      <c r="E1769">
        <v>32</v>
      </c>
      <c r="F1769">
        <v>1000</v>
      </c>
      <c r="H1769" t="s">
        <v>145</v>
      </c>
      <c r="I1769" t="s">
        <v>146</v>
      </c>
      <c r="J1769" s="32">
        <f t="shared" si="43"/>
        <v>12</v>
      </c>
      <c r="K1769" s="32">
        <f>IF(PUMPING[[#This Row],[MONTH]]&gt;3,YEAR(PUMPING[[#This Row],[DATE]]),YEAR(PUMPING[[#This Row],[DATE]])-1)</f>
        <v>2015</v>
      </c>
      <c r="L1769" s="32" t="str">
        <f>IF(PUMPING[[#This Row],[MONTH]]&lt;4,"Q4",IF(PUMPING[[#This Row],[MONTH]]&lt;7,"Q1",IF(PUMPING[[#This Row],[MONTH]]&lt;10,"Q2",IF(PUMPING[[#This Row],[MONTH]]&lt;13,"Q3","Q4"))))</f>
        <v>Q3</v>
      </c>
      <c r="M1769" s="32" t="str">
        <f>IF(PUMPING[[#This Row],[PRODUCT]]="I/F","I/F",IF(LEFT(PUMPING[[#This Row],[BATCH]],2)="MR","MR",IF(LEFT(PUMPING[[#This Row],[BATCH]],2)="PR","PR",IF(LEFT(PUMPING[[#This Row],[BATCH]],2)="DT","DT","Others"))))</f>
        <v>PR</v>
      </c>
    </row>
    <row r="1770" spans="1:13" x14ac:dyDescent="0.25">
      <c r="A1770">
        <v>3</v>
      </c>
      <c r="B1770" s="1">
        <v>42359</v>
      </c>
      <c r="C1770" t="s">
        <v>20</v>
      </c>
      <c r="D1770" t="s">
        <v>1002</v>
      </c>
      <c r="E1770">
        <v>32</v>
      </c>
      <c r="F1770">
        <v>2999</v>
      </c>
      <c r="H1770" t="s">
        <v>197</v>
      </c>
      <c r="I1770" t="s">
        <v>143</v>
      </c>
      <c r="J1770" s="32">
        <f t="shared" si="43"/>
        <v>12</v>
      </c>
      <c r="K1770" s="32">
        <f>IF(PUMPING[[#This Row],[MONTH]]&gt;3,YEAR(PUMPING[[#This Row],[DATE]]),YEAR(PUMPING[[#This Row],[DATE]])-1)</f>
        <v>2015</v>
      </c>
      <c r="L1770" s="32" t="str">
        <f>IF(PUMPING[[#This Row],[MONTH]]&lt;4,"Q4",IF(PUMPING[[#This Row],[MONTH]]&lt;7,"Q1",IF(PUMPING[[#This Row],[MONTH]]&lt;10,"Q2",IF(PUMPING[[#This Row],[MONTH]]&lt;13,"Q3","Q4"))))</f>
        <v>Q3</v>
      </c>
      <c r="M1770" s="32" t="str">
        <f>IF(PUMPING[[#This Row],[PRODUCT]]="I/F","I/F",IF(LEFT(PUMPING[[#This Row],[BATCH]],2)="MR","MR",IF(LEFT(PUMPING[[#This Row],[BATCH]],2)="PR","PR",IF(LEFT(PUMPING[[#This Row],[BATCH]],2)="DT","DT","Others"))))</f>
        <v>PR</v>
      </c>
    </row>
    <row r="1771" spans="1:13" x14ac:dyDescent="0.25">
      <c r="A1771">
        <v>4</v>
      </c>
      <c r="B1771" s="1">
        <v>42359</v>
      </c>
      <c r="C1771" t="s">
        <v>20</v>
      </c>
      <c r="D1771" t="s">
        <v>1025</v>
      </c>
      <c r="E1771">
        <v>35</v>
      </c>
      <c r="F1771">
        <v>2076</v>
      </c>
      <c r="H1771" t="s">
        <v>197</v>
      </c>
      <c r="I1771" t="s">
        <v>143</v>
      </c>
      <c r="J1771" s="32">
        <f t="shared" si="43"/>
        <v>12</v>
      </c>
      <c r="K1771" s="32">
        <f>IF(PUMPING[[#This Row],[MONTH]]&gt;3,YEAR(PUMPING[[#This Row],[DATE]]),YEAR(PUMPING[[#This Row],[DATE]])-1)</f>
        <v>2015</v>
      </c>
      <c r="L1771" s="32" t="str">
        <f>IF(PUMPING[[#This Row],[MONTH]]&lt;4,"Q4",IF(PUMPING[[#This Row],[MONTH]]&lt;7,"Q1",IF(PUMPING[[#This Row],[MONTH]]&lt;10,"Q2",IF(PUMPING[[#This Row],[MONTH]]&lt;13,"Q3","Q4"))))</f>
        <v>Q3</v>
      </c>
      <c r="M1771" s="32" t="str">
        <f>IF(PUMPING[[#This Row],[PRODUCT]]="I/F","I/F",IF(LEFT(PUMPING[[#This Row],[BATCH]],2)="MR","MR",IF(LEFT(PUMPING[[#This Row],[BATCH]],2)="PR","PR",IF(LEFT(PUMPING[[#This Row],[BATCH]],2)="DT","DT","Others"))))</f>
        <v>PR</v>
      </c>
    </row>
    <row r="1772" spans="1:13" x14ac:dyDescent="0.25">
      <c r="A1772">
        <v>1</v>
      </c>
      <c r="B1772" s="1">
        <v>42359</v>
      </c>
      <c r="C1772" t="s">
        <v>8</v>
      </c>
      <c r="D1772" t="s">
        <v>1016</v>
      </c>
      <c r="E1772">
        <v>2</v>
      </c>
      <c r="F1772">
        <v>3449</v>
      </c>
      <c r="H1772" t="s">
        <v>148</v>
      </c>
      <c r="I1772" t="s">
        <v>149</v>
      </c>
      <c r="J1772" s="32">
        <f t="shared" ref="J1772:J1835" si="44">MONTH(B1772)</f>
        <v>12</v>
      </c>
      <c r="K1772" s="32">
        <f>IF(PUMPING[[#This Row],[MONTH]]&gt;3,YEAR(PUMPING[[#This Row],[DATE]]),YEAR(PUMPING[[#This Row],[DATE]])-1)</f>
        <v>2015</v>
      </c>
      <c r="L1772" s="32" t="str">
        <f>IF(PUMPING[[#This Row],[MONTH]]&lt;4,"Q4",IF(PUMPING[[#This Row],[MONTH]]&lt;7,"Q1",IF(PUMPING[[#This Row],[MONTH]]&lt;10,"Q2",IF(PUMPING[[#This Row],[MONTH]]&lt;13,"Q3","Q4"))))</f>
        <v>Q3</v>
      </c>
      <c r="M1772" s="32" t="str">
        <f>IF(PUMPING[[#This Row],[PRODUCT]]="I/F","I/F",IF(LEFT(PUMPING[[#This Row],[BATCH]],2)="MR","MR",IF(LEFT(PUMPING[[#This Row],[BATCH]],2)="PR","PR",IF(LEFT(PUMPING[[#This Row],[BATCH]],2)="DT","DT","Others"))))</f>
        <v>MR</v>
      </c>
    </row>
    <row r="1773" spans="1:13" x14ac:dyDescent="0.25">
      <c r="A1773">
        <v>1</v>
      </c>
      <c r="B1773" s="1">
        <v>42359</v>
      </c>
      <c r="C1773" t="s">
        <v>63</v>
      </c>
      <c r="D1773" t="s">
        <v>1006</v>
      </c>
      <c r="E1773" t="s">
        <v>58</v>
      </c>
      <c r="F1773">
        <v>2939</v>
      </c>
      <c r="H1773" t="s">
        <v>153</v>
      </c>
      <c r="I1773" t="s">
        <v>1530</v>
      </c>
      <c r="J1773" s="32">
        <f t="shared" si="44"/>
        <v>12</v>
      </c>
      <c r="K1773" s="32">
        <f>IF(PUMPING[[#This Row],[MONTH]]&gt;3,YEAR(PUMPING[[#This Row],[DATE]]),YEAR(PUMPING[[#This Row],[DATE]])-1)</f>
        <v>2015</v>
      </c>
      <c r="L1773" s="32" t="str">
        <f>IF(PUMPING[[#This Row],[MONTH]]&lt;4,"Q4",IF(PUMPING[[#This Row],[MONTH]]&lt;7,"Q1",IF(PUMPING[[#This Row],[MONTH]]&lt;10,"Q2",IF(PUMPING[[#This Row],[MONTH]]&lt;13,"Q3","Q4"))))</f>
        <v>Q3</v>
      </c>
      <c r="M1773" s="32" t="str">
        <f>IF(PUMPING[[#This Row],[PRODUCT]]="I/F","I/F",IF(LEFT(PUMPING[[#This Row],[BATCH]],2)="MR","MR",IF(LEFT(PUMPING[[#This Row],[BATCH]],2)="PR","PR",IF(LEFT(PUMPING[[#This Row],[BATCH]],2)="DT","DT","Others"))))</f>
        <v>MR</v>
      </c>
    </row>
    <row r="1774" spans="1:13" x14ac:dyDescent="0.25">
      <c r="A1774">
        <v>1</v>
      </c>
      <c r="B1774" s="1">
        <v>42360</v>
      </c>
      <c r="C1774" t="s">
        <v>6</v>
      </c>
      <c r="D1774" t="s">
        <v>1022</v>
      </c>
      <c r="E1774">
        <v>301</v>
      </c>
      <c r="F1774">
        <v>4707</v>
      </c>
      <c r="H1774" t="s">
        <v>733</v>
      </c>
      <c r="I1774" t="s">
        <v>143</v>
      </c>
      <c r="J1774" s="32">
        <f t="shared" si="44"/>
        <v>12</v>
      </c>
      <c r="K1774" s="32">
        <f>IF(PUMPING[[#This Row],[MONTH]]&gt;3,YEAR(PUMPING[[#This Row],[DATE]]),YEAR(PUMPING[[#This Row],[DATE]])-1)</f>
        <v>2015</v>
      </c>
      <c r="L1774" s="32" t="str">
        <f>IF(PUMPING[[#This Row],[MONTH]]&lt;4,"Q4",IF(PUMPING[[#This Row],[MONTH]]&lt;7,"Q1",IF(PUMPING[[#This Row],[MONTH]]&lt;10,"Q2",IF(PUMPING[[#This Row],[MONTH]]&lt;13,"Q3","Q4"))))</f>
        <v>Q3</v>
      </c>
      <c r="M1774" s="32" t="str">
        <f>IF(PUMPING[[#This Row],[PRODUCT]]="I/F","I/F",IF(LEFT(PUMPING[[#This Row],[BATCH]],2)="MR","MR",IF(LEFT(PUMPING[[#This Row],[BATCH]],2)="PR","PR",IF(LEFT(PUMPING[[#This Row],[BATCH]],2)="DT","DT","Others"))))</f>
        <v>MR</v>
      </c>
    </row>
    <row r="1775" spans="1:13" x14ac:dyDescent="0.25">
      <c r="A1775">
        <v>2</v>
      </c>
      <c r="B1775" s="1">
        <v>42360</v>
      </c>
      <c r="C1775" t="s">
        <v>6</v>
      </c>
      <c r="D1775" t="s">
        <v>1026</v>
      </c>
      <c r="E1775">
        <v>303</v>
      </c>
      <c r="F1775">
        <v>1346</v>
      </c>
      <c r="H1775" t="s">
        <v>733</v>
      </c>
      <c r="I1775" t="s">
        <v>143</v>
      </c>
      <c r="J1775" s="32">
        <f t="shared" si="44"/>
        <v>12</v>
      </c>
      <c r="K1775" s="32">
        <f>IF(PUMPING[[#This Row],[MONTH]]&gt;3,YEAR(PUMPING[[#This Row],[DATE]]),YEAR(PUMPING[[#This Row],[DATE]])-1)</f>
        <v>2015</v>
      </c>
      <c r="L1775" s="32" t="str">
        <f>IF(PUMPING[[#This Row],[MONTH]]&lt;4,"Q4",IF(PUMPING[[#This Row],[MONTH]]&lt;7,"Q1",IF(PUMPING[[#This Row],[MONTH]]&lt;10,"Q2",IF(PUMPING[[#This Row],[MONTH]]&lt;13,"Q3","Q4"))))</f>
        <v>Q3</v>
      </c>
      <c r="M1775" s="32" t="str">
        <f>IF(PUMPING[[#This Row],[PRODUCT]]="I/F","I/F",IF(LEFT(PUMPING[[#This Row],[BATCH]],2)="MR","MR",IF(LEFT(PUMPING[[#This Row],[BATCH]],2)="PR","PR",IF(LEFT(PUMPING[[#This Row],[BATCH]],2)="DT","DT","Others"))))</f>
        <v>MR</v>
      </c>
    </row>
    <row r="1776" spans="1:13" x14ac:dyDescent="0.25">
      <c r="A1776">
        <v>1</v>
      </c>
      <c r="B1776" s="1">
        <v>42360</v>
      </c>
      <c r="C1776" t="s">
        <v>20</v>
      </c>
      <c r="D1776" t="s">
        <v>1025</v>
      </c>
      <c r="E1776">
        <v>35</v>
      </c>
      <c r="F1776">
        <v>4432</v>
      </c>
      <c r="H1776" t="s">
        <v>197</v>
      </c>
      <c r="I1776" t="s">
        <v>143</v>
      </c>
      <c r="J1776" s="32">
        <f t="shared" si="44"/>
        <v>12</v>
      </c>
      <c r="K1776" s="32">
        <f>IF(PUMPING[[#This Row],[MONTH]]&gt;3,YEAR(PUMPING[[#This Row],[DATE]]),YEAR(PUMPING[[#This Row],[DATE]])-1)</f>
        <v>2015</v>
      </c>
      <c r="L1776" s="32" t="str">
        <f>IF(PUMPING[[#This Row],[MONTH]]&lt;4,"Q4",IF(PUMPING[[#This Row],[MONTH]]&lt;7,"Q1",IF(PUMPING[[#This Row],[MONTH]]&lt;10,"Q2",IF(PUMPING[[#This Row],[MONTH]]&lt;13,"Q3","Q4"))))</f>
        <v>Q3</v>
      </c>
      <c r="M1776" s="32" t="str">
        <f>IF(PUMPING[[#This Row],[PRODUCT]]="I/F","I/F",IF(LEFT(PUMPING[[#This Row],[BATCH]],2)="MR","MR",IF(LEFT(PUMPING[[#This Row],[BATCH]],2)="PR","PR",IF(LEFT(PUMPING[[#This Row],[BATCH]],2)="DT","DT","Others"))))</f>
        <v>PR</v>
      </c>
    </row>
    <row r="1777" spans="1:13" x14ac:dyDescent="0.25">
      <c r="A1777">
        <v>1</v>
      </c>
      <c r="B1777" s="1">
        <v>42360</v>
      </c>
      <c r="C1777" t="s">
        <v>8</v>
      </c>
      <c r="D1777" t="s">
        <v>1016</v>
      </c>
      <c r="E1777">
        <v>2</v>
      </c>
      <c r="F1777">
        <v>5975</v>
      </c>
      <c r="H1777" t="s">
        <v>148</v>
      </c>
      <c r="I1777" t="s">
        <v>149</v>
      </c>
      <c r="J1777" s="32">
        <f t="shared" si="44"/>
        <v>12</v>
      </c>
      <c r="K1777" s="32">
        <f>IF(PUMPING[[#This Row],[MONTH]]&gt;3,YEAR(PUMPING[[#This Row],[DATE]]),YEAR(PUMPING[[#This Row],[DATE]])-1)</f>
        <v>2015</v>
      </c>
      <c r="L1777" s="32" t="str">
        <f>IF(PUMPING[[#This Row],[MONTH]]&lt;4,"Q4",IF(PUMPING[[#This Row],[MONTH]]&lt;7,"Q1",IF(PUMPING[[#This Row],[MONTH]]&lt;10,"Q2",IF(PUMPING[[#This Row],[MONTH]]&lt;13,"Q3","Q4"))))</f>
        <v>Q3</v>
      </c>
      <c r="M1777" s="32" t="str">
        <f>IF(PUMPING[[#This Row],[PRODUCT]]="I/F","I/F",IF(LEFT(PUMPING[[#This Row],[BATCH]],2)="MR","MR",IF(LEFT(PUMPING[[#This Row],[BATCH]],2)="PR","PR",IF(LEFT(PUMPING[[#This Row],[BATCH]],2)="DT","DT","Others"))))</f>
        <v>MR</v>
      </c>
    </row>
    <row r="1778" spans="1:13" x14ac:dyDescent="0.25">
      <c r="A1778">
        <v>1</v>
      </c>
      <c r="B1778" s="1">
        <v>42361</v>
      </c>
      <c r="C1778" t="s">
        <v>6</v>
      </c>
      <c r="D1778" t="s">
        <v>1027</v>
      </c>
      <c r="E1778">
        <v>403</v>
      </c>
      <c r="F1778">
        <v>516</v>
      </c>
      <c r="H1778" t="s">
        <v>145</v>
      </c>
      <c r="I1778" t="s">
        <v>146</v>
      </c>
      <c r="J1778" s="32">
        <f t="shared" si="44"/>
        <v>12</v>
      </c>
      <c r="K1778" s="32">
        <f>IF(PUMPING[[#This Row],[MONTH]]&gt;3,YEAR(PUMPING[[#This Row],[DATE]]),YEAR(PUMPING[[#This Row],[DATE]])-1)</f>
        <v>2015</v>
      </c>
      <c r="L1778" s="32" t="str">
        <f>IF(PUMPING[[#This Row],[MONTH]]&lt;4,"Q4",IF(PUMPING[[#This Row],[MONTH]]&lt;7,"Q1",IF(PUMPING[[#This Row],[MONTH]]&lt;10,"Q2",IF(PUMPING[[#This Row],[MONTH]]&lt;13,"Q3","Q4"))))</f>
        <v>Q3</v>
      </c>
      <c r="M1778" s="32" t="str">
        <f>IF(PUMPING[[#This Row],[PRODUCT]]="I/F","I/F",IF(LEFT(PUMPING[[#This Row],[BATCH]],2)="MR","MR",IF(LEFT(PUMPING[[#This Row],[BATCH]],2)="PR","PR",IF(LEFT(PUMPING[[#This Row],[BATCH]],2)="DT","DT","Others"))))</f>
        <v>MR</v>
      </c>
    </row>
    <row r="1779" spans="1:13" x14ac:dyDescent="0.25">
      <c r="A1779">
        <v>2</v>
      </c>
      <c r="B1779" s="1">
        <v>42361</v>
      </c>
      <c r="C1779" t="s">
        <v>6</v>
      </c>
      <c r="D1779" t="s">
        <v>1028</v>
      </c>
      <c r="E1779">
        <v>651</v>
      </c>
      <c r="F1779">
        <v>305</v>
      </c>
      <c r="H1779" t="s">
        <v>155</v>
      </c>
      <c r="I1779" t="s">
        <v>146</v>
      </c>
      <c r="J1779" s="32">
        <f t="shared" si="44"/>
        <v>12</v>
      </c>
      <c r="K1779" s="32">
        <f>IF(PUMPING[[#This Row],[MONTH]]&gt;3,YEAR(PUMPING[[#This Row],[DATE]]),YEAR(PUMPING[[#This Row],[DATE]])-1)</f>
        <v>2015</v>
      </c>
      <c r="L1779" s="32" t="str">
        <f>IF(PUMPING[[#This Row],[MONTH]]&lt;4,"Q4",IF(PUMPING[[#This Row],[MONTH]]&lt;7,"Q1",IF(PUMPING[[#This Row],[MONTH]]&lt;10,"Q2",IF(PUMPING[[#This Row],[MONTH]]&lt;13,"Q3","Q4"))))</f>
        <v>Q3</v>
      </c>
      <c r="M1779" s="32" t="str">
        <f>IF(PUMPING[[#This Row],[PRODUCT]]="I/F","I/F",IF(LEFT(PUMPING[[#This Row],[BATCH]],2)="MR","MR",IF(LEFT(PUMPING[[#This Row],[BATCH]],2)="PR","PR",IF(LEFT(PUMPING[[#This Row],[BATCH]],2)="DT","DT","Others"))))</f>
        <v>MR</v>
      </c>
    </row>
    <row r="1780" spans="1:13" x14ac:dyDescent="0.25">
      <c r="A1780">
        <v>3</v>
      </c>
      <c r="B1780" s="1">
        <v>42361</v>
      </c>
      <c r="C1780" t="s">
        <v>6</v>
      </c>
      <c r="D1780" t="s">
        <v>1029</v>
      </c>
      <c r="E1780">
        <v>505</v>
      </c>
      <c r="F1780">
        <v>3741</v>
      </c>
      <c r="H1780" t="s">
        <v>153</v>
      </c>
      <c r="I1780" t="s">
        <v>1530</v>
      </c>
      <c r="J1780" s="32">
        <f t="shared" si="44"/>
        <v>12</v>
      </c>
      <c r="K1780" s="32">
        <f>IF(PUMPING[[#This Row],[MONTH]]&gt;3,YEAR(PUMPING[[#This Row],[DATE]]),YEAR(PUMPING[[#This Row],[DATE]])-1)</f>
        <v>2015</v>
      </c>
      <c r="L1780" s="32" t="str">
        <f>IF(PUMPING[[#This Row],[MONTH]]&lt;4,"Q4",IF(PUMPING[[#This Row],[MONTH]]&lt;7,"Q1",IF(PUMPING[[#This Row],[MONTH]]&lt;10,"Q2",IF(PUMPING[[#This Row],[MONTH]]&lt;13,"Q3","Q4"))))</f>
        <v>Q3</v>
      </c>
      <c r="M1780" s="32" t="str">
        <f>IF(PUMPING[[#This Row],[PRODUCT]]="I/F","I/F",IF(LEFT(PUMPING[[#This Row],[BATCH]],2)="MR","MR",IF(LEFT(PUMPING[[#This Row],[BATCH]],2)="PR","PR",IF(LEFT(PUMPING[[#This Row],[BATCH]],2)="DT","DT","Others"))))</f>
        <v>MR</v>
      </c>
    </row>
    <row r="1781" spans="1:13" x14ac:dyDescent="0.25">
      <c r="A1781">
        <v>1</v>
      </c>
      <c r="B1781" s="1">
        <v>42361</v>
      </c>
      <c r="C1781" t="s">
        <v>20</v>
      </c>
      <c r="D1781" t="s">
        <v>1025</v>
      </c>
      <c r="E1781">
        <v>35</v>
      </c>
      <c r="F1781">
        <v>3128</v>
      </c>
      <c r="H1781" t="s">
        <v>197</v>
      </c>
      <c r="I1781" t="s">
        <v>143</v>
      </c>
      <c r="J1781" s="32">
        <f t="shared" si="44"/>
        <v>12</v>
      </c>
      <c r="K1781" s="32">
        <f>IF(PUMPING[[#This Row],[MONTH]]&gt;3,YEAR(PUMPING[[#This Row],[DATE]]),YEAR(PUMPING[[#This Row],[DATE]])-1)</f>
        <v>2015</v>
      </c>
      <c r="L1781" s="32" t="str">
        <f>IF(PUMPING[[#This Row],[MONTH]]&lt;4,"Q4",IF(PUMPING[[#This Row],[MONTH]]&lt;7,"Q1",IF(PUMPING[[#This Row],[MONTH]]&lt;10,"Q2",IF(PUMPING[[#This Row],[MONTH]]&lt;13,"Q3","Q4"))))</f>
        <v>Q3</v>
      </c>
      <c r="M1781" s="32" t="str">
        <f>IF(PUMPING[[#This Row],[PRODUCT]]="I/F","I/F",IF(LEFT(PUMPING[[#This Row],[BATCH]],2)="MR","MR",IF(LEFT(PUMPING[[#This Row],[BATCH]],2)="PR","PR",IF(LEFT(PUMPING[[#This Row],[BATCH]],2)="DT","DT","Others"))))</f>
        <v>PR</v>
      </c>
    </row>
    <row r="1782" spans="1:13" x14ac:dyDescent="0.25">
      <c r="A1782">
        <v>2</v>
      </c>
      <c r="B1782" s="1">
        <v>42361</v>
      </c>
      <c r="C1782" t="s">
        <v>20</v>
      </c>
      <c r="D1782" t="s">
        <v>1030</v>
      </c>
      <c r="E1782">
        <v>33</v>
      </c>
      <c r="F1782">
        <v>6034</v>
      </c>
      <c r="H1782" t="s">
        <v>197</v>
      </c>
      <c r="I1782" t="s">
        <v>143</v>
      </c>
      <c r="J1782" s="32">
        <f t="shared" si="44"/>
        <v>12</v>
      </c>
      <c r="K1782" s="32">
        <f>IF(PUMPING[[#This Row],[MONTH]]&gt;3,YEAR(PUMPING[[#This Row],[DATE]]),YEAR(PUMPING[[#This Row],[DATE]])-1)</f>
        <v>2015</v>
      </c>
      <c r="L1782" s="32" t="str">
        <f>IF(PUMPING[[#This Row],[MONTH]]&lt;4,"Q4",IF(PUMPING[[#This Row],[MONTH]]&lt;7,"Q1",IF(PUMPING[[#This Row],[MONTH]]&lt;10,"Q2",IF(PUMPING[[#This Row],[MONTH]]&lt;13,"Q3","Q4"))))</f>
        <v>Q3</v>
      </c>
      <c r="M1782" s="32" t="str">
        <f>IF(PUMPING[[#This Row],[PRODUCT]]="I/F","I/F",IF(LEFT(PUMPING[[#This Row],[BATCH]],2)="MR","MR",IF(LEFT(PUMPING[[#This Row],[BATCH]],2)="PR","PR",IF(LEFT(PUMPING[[#This Row],[BATCH]],2)="DT","DT","Others"))))</f>
        <v>PR</v>
      </c>
    </row>
    <row r="1783" spans="1:13" x14ac:dyDescent="0.25">
      <c r="A1783">
        <v>1</v>
      </c>
      <c r="B1783" s="1">
        <v>42361</v>
      </c>
      <c r="C1783" t="s">
        <v>8</v>
      </c>
      <c r="D1783" t="s">
        <v>1023</v>
      </c>
      <c r="E1783" t="s">
        <v>64</v>
      </c>
      <c r="F1783">
        <v>645</v>
      </c>
      <c r="H1783" t="s">
        <v>156</v>
      </c>
      <c r="I1783" t="s">
        <v>146</v>
      </c>
      <c r="J1783" s="32">
        <f t="shared" si="44"/>
        <v>12</v>
      </c>
      <c r="K1783" s="32">
        <f>IF(PUMPING[[#This Row],[MONTH]]&gt;3,YEAR(PUMPING[[#This Row],[DATE]]),YEAR(PUMPING[[#This Row],[DATE]])-1)</f>
        <v>2015</v>
      </c>
      <c r="L1783" s="32" t="str">
        <f>IF(PUMPING[[#This Row],[MONTH]]&lt;4,"Q4",IF(PUMPING[[#This Row],[MONTH]]&lt;7,"Q1",IF(PUMPING[[#This Row],[MONTH]]&lt;10,"Q2",IF(PUMPING[[#This Row],[MONTH]]&lt;13,"Q3","Q4"))))</f>
        <v>Q3</v>
      </c>
      <c r="M1783" s="32" t="str">
        <f>IF(PUMPING[[#This Row],[PRODUCT]]="I/F","I/F",IF(LEFT(PUMPING[[#This Row],[BATCH]],2)="MR","MR",IF(LEFT(PUMPING[[#This Row],[BATCH]],2)="PR","PR",IF(LEFT(PUMPING[[#This Row],[BATCH]],2)="DT","DT","Others"))))</f>
        <v>PR</v>
      </c>
    </row>
    <row r="1784" spans="1:13" x14ac:dyDescent="0.25">
      <c r="A1784">
        <v>2</v>
      </c>
      <c r="B1784" s="1">
        <v>42361</v>
      </c>
      <c r="C1784" t="s">
        <v>8</v>
      </c>
      <c r="D1784" t="s">
        <v>1024</v>
      </c>
      <c r="E1784" t="s">
        <v>64</v>
      </c>
      <c r="F1784">
        <v>835</v>
      </c>
      <c r="H1784" t="s">
        <v>145</v>
      </c>
      <c r="I1784" t="s">
        <v>146</v>
      </c>
      <c r="J1784" s="32">
        <f t="shared" si="44"/>
        <v>12</v>
      </c>
      <c r="K1784" s="32">
        <f>IF(PUMPING[[#This Row],[MONTH]]&gt;3,YEAR(PUMPING[[#This Row],[DATE]]),YEAR(PUMPING[[#This Row],[DATE]])-1)</f>
        <v>2015</v>
      </c>
      <c r="L1784" s="32" t="str">
        <f>IF(PUMPING[[#This Row],[MONTH]]&lt;4,"Q4",IF(PUMPING[[#This Row],[MONTH]]&lt;7,"Q1",IF(PUMPING[[#This Row],[MONTH]]&lt;10,"Q2",IF(PUMPING[[#This Row],[MONTH]]&lt;13,"Q3","Q4"))))</f>
        <v>Q3</v>
      </c>
      <c r="M1784" s="32" t="str">
        <f>IF(PUMPING[[#This Row],[PRODUCT]]="I/F","I/F",IF(LEFT(PUMPING[[#This Row],[BATCH]],2)="MR","MR",IF(LEFT(PUMPING[[#This Row],[BATCH]],2)="PR","PR",IF(LEFT(PUMPING[[#This Row],[BATCH]],2)="DT","DT","Others"))))</f>
        <v>PR</v>
      </c>
    </row>
    <row r="1785" spans="1:13" x14ac:dyDescent="0.25">
      <c r="A1785">
        <v>3</v>
      </c>
      <c r="B1785" s="1">
        <v>42361</v>
      </c>
      <c r="C1785" t="s">
        <v>8</v>
      </c>
      <c r="D1785" t="s">
        <v>1016</v>
      </c>
      <c r="E1785" t="s">
        <v>961</v>
      </c>
      <c r="F1785">
        <v>1177</v>
      </c>
      <c r="H1785" t="s">
        <v>148</v>
      </c>
      <c r="I1785" t="s">
        <v>149</v>
      </c>
      <c r="J1785" s="32">
        <f t="shared" si="44"/>
        <v>12</v>
      </c>
      <c r="K1785" s="32">
        <f>IF(PUMPING[[#This Row],[MONTH]]&gt;3,YEAR(PUMPING[[#This Row],[DATE]]),YEAR(PUMPING[[#This Row],[DATE]])-1)</f>
        <v>2015</v>
      </c>
      <c r="L1785" s="32" t="str">
        <f>IF(PUMPING[[#This Row],[MONTH]]&lt;4,"Q4",IF(PUMPING[[#This Row],[MONTH]]&lt;7,"Q1",IF(PUMPING[[#This Row],[MONTH]]&lt;10,"Q2",IF(PUMPING[[#This Row],[MONTH]]&lt;13,"Q3","Q4"))))</f>
        <v>Q3</v>
      </c>
      <c r="M1785" s="32" t="str">
        <f>IF(PUMPING[[#This Row],[PRODUCT]]="I/F","I/F",IF(LEFT(PUMPING[[#This Row],[BATCH]],2)="MR","MR",IF(LEFT(PUMPING[[#This Row],[BATCH]],2)="PR","PR",IF(LEFT(PUMPING[[#This Row],[BATCH]],2)="DT","DT","Others"))))</f>
        <v>MR</v>
      </c>
    </row>
    <row r="1786" spans="1:13" x14ac:dyDescent="0.25">
      <c r="A1786">
        <v>4</v>
      </c>
      <c r="B1786" s="1">
        <v>42361</v>
      </c>
      <c r="C1786" t="s">
        <v>8</v>
      </c>
      <c r="D1786" t="s">
        <v>1017</v>
      </c>
      <c r="E1786" t="s">
        <v>961</v>
      </c>
      <c r="F1786">
        <v>716</v>
      </c>
      <c r="H1786" t="s">
        <v>148</v>
      </c>
      <c r="I1786" t="s">
        <v>149</v>
      </c>
      <c r="J1786" s="32">
        <f t="shared" si="44"/>
        <v>12</v>
      </c>
      <c r="K1786" s="32">
        <f>IF(PUMPING[[#This Row],[MONTH]]&gt;3,YEAR(PUMPING[[#This Row],[DATE]]),YEAR(PUMPING[[#This Row],[DATE]])-1)</f>
        <v>2015</v>
      </c>
      <c r="L1786" s="32" t="str">
        <f>IF(PUMPING[[#This Row],[MONTH]]&lt;4,"Q4",IF(PUMPING[[#This Row],[MONTH]]&lt;7,"Q1",IF(PUMPING[[#This Row],[MONTH]]&lt;10,"Q2",IF(PUMPING[[#This Row],[MONTH]]&lt;13,"Q3","Q4"))))</f>
        <v>Q3</v>
      </c>
      <c r="M1786" s="32" t="str">
        <f>IF(PUMPING[[#This Row],[PRODUCT]]="I/F","I/F",IF(LEFT(PUMPING[[#This Row],[BATCH]],2)="MR","MR",IF(LEFT(PUMPING[[#This Row],[BATCH]],2)="PR","PR",IF(LEFT(PUMPING[[#This Row],[BATCH]],2)="DT","DT","Others"))))</f>
        <v>MR</v>
      </c>
    </row>
    <row r="1787" spans="1:13" x14ac:dyDescent="0.25">
      <c r="A1787">
        <v>5</v>
      </c>
      <c r="B1787" s="1">
        <v>42361</v>
      </c>
      <c r="C1787" t="s">
        <v>8</v>
      </c>
      <c r="D1787" t="s">
        <v>1018</v>
      </c>
      <c r="E1787" t="s">
        <v>961</v>
      </c>
      <c r="F1787">
        <v>2559</v>
      </c>
      <c r="H1787" t="s">
        <v>170</v>
      </c>
      <c r="I1787" t="s">
        <v>171</v>
      </c>
      <c r="J1787" s="32">
        <f t="shared" si="44"/>
        <v>12</v>
      </c>
      <c r="K1787" s="32">
        <f>IF(PUMPING[[#This Row],[MONTH]]&gt;3,YEAR(PUMPING[[#This Row],[DATE]]),YEAR(PUMPING[[#This Row],[DATE]])-1)</f>
        <v>2015</v>
      </c>
      <c r="L1787" s="32" t="str">
        <f>IF(PUMPING[[#This Row],[MONTH]]&lt;4,"Q4",IF(PUMPING[[#This Row],[MONTH]]&lt;7,"Q1",IF(PUMPING[[#This Row],[MONTH]]&lt;10,"Q2",IF(PUMPING[[#This Row],[MONTH]]&lt;13,"Q3","Q4"))))</f>
        <v>Q3</v>
      </c>
      <c r="M1787" s="32" t="str">
        <f>IF(PUMPING[[#This Row],[PRODUCT]]="I/F","I/F",IF(LEFT(PUMPING[[#This Row],[BATCH]],2)="MR","MR",IF(LEFT(PUMPING[[#This Row],[BATCH]],2)="PR","PR",IF(LEFT(PUMPING[[#This Row],[BATCH]],2)="DT","DT","Others"))))</f>
        <v>MR</v>
      </c>
    </row>
    <row r="1788" spans="1:13" x14ac:dyDescent="0.25">
      <c r="A1788">
        <v>1</v>
      </c>
      <c r="B1788" s="1">
        <v>42362</v>
      </c>
      <c r="C1788" t="s">
        <v>6</v>
      </c>
      <c r="D1788" t="s">
        <v>1029</v>
      </c>
      <c r="E1788">
        <v>505</v>
      </c>
      <c r="F1788">
        <v>4827</v>
      </c>
      <c r="H1788" t="s">
        <v>153</v>
      </c>
      <c r="I1788" t="s">
        <v>1530</v>
      </c>
      <c r="J1788" s="32">
        <f t="shared" si="44"/>
        <v>12</v>
      </c>
      <c r="K1788" s="32">
        <f>IF(PUMPING[[#This Row],[MONTH]]&gt;3,YEAR(PUMPING[[#This Row],[DATE]]),YEAR(PUMPING[[#This Row],[DATE]])-1)</f>
        <v>2015</v>
      </c>
      <c r="L1788" s="32" t="str">
        <f>IF(PUMPING[[#This Row],[MONTH]]&lt;4,"Q4",IF(PUMPING[[#This Row],[MONTH]]&lt;7,"Q1",IF(PUMPING[[#This Row],[MONTH]]&lt;10,"Q2",IF(PUMPING[[#This Row],[MONTH]]&lt;13,"Q3","Q4"))))</f>
        <v>Q3</v>
      </c>
      <c r="M1788" s="32" t="str">
        <f>IF(PUMPING[[#This Row],[PRODUCT]]="I/F","I/F",IF(LEFT(PUMPING[[#This Row],[BATCH]],2)="MR","MR",IF(LEFT(PUMPING[[#This Row],[BATCH]],2)="PR","PR",IF(LEFT(PUMPING[[#This Row],[BATCH]],2)="DT","DT","Others"))))</f>
        <v>MR</v>
      </c>
    </row>
    <row r="1789" spans="1:13" x14ac:dyDescent="0.25">
      <c r="A1789">
        <v>2</v>
      </c>
      <c r="B1789" s="1">
        <v>42362</v>
      </c>
      <c r="C1789" t="s">
        <v>6</v>
      </c>
      <c r="D1789" t="s">
        <v>1031</v>
      </c>
      <c r="E1789">
        <v>508</v>
      </c>
      <c r="F1789">
        <v>3975</v>
      </c>
      <c r="H1789" t="s">
        <v>153</v>
      </c>
      <c r="I1789" t="s">
        <v>1530</v>
      </c>
      <c r="J1789" s="32">
        <f t="shared" si="44"/>
        <v>12</v>
      </c>
      <c r="K1789" s="32">
        <f>IF(PUMPING[[#This Row],[MONTH]]&gt;3,YEAR(PUMPING[[#This Row],[DATE]]),YEAR(PUMPING[[#This Row],[DATE]])-1)</f>
        <v>2015</v>
      </c>
      <c r="L1789" s="32" t="str">
        <f>IF(PUMPING[[#This Row],[MONTH]]&lt;4,"Q4",IF(PUMPING[[#This Row],[MONTH]]&lt;7,"Q1",IF(PUMPING[[#This Row],[MONTH]]&lt;10,"Q2",IF(PUMPING[[#This Row],[MONTH]]&lt;13,"Q3","Q4"))))</f>
        <v>Q3</v>
      </c>
      <c r="M1789" s="32" t="str">
        <f>IF(PUMPING[[#This Row],[PRODUCT]]="I/F","I/F",IF(LEFT(PUMPING[[#This Row],[BATCH]],2)="MR","MR",IF(LEFT(PUMPING[[#This Row],[BATCH]],2)="PR","PR",IF(LEFT(PUMPING[[#This Row],[BATCH]],2)="DT","DT","Others"))))</f>
        <v>MR</v>
      </c>
    </row>
    <row r="1790" spans="1:13" x14ac:dyDescent="0.25">
      <c r="A1790">
        <v>1</v>
      </c>
      <c r="B1790" s="1">
        <v>42362</v>
      </c>
      <c r="C1790" t="s">
        <v>20</v>
      </c>
      <c r="D1790" t="s">
        <v>1030</v>
      </c>
      <c r="E1790">
        <v>33</v>
      </c>
      <c r="F1790">
        <v>2573</v>
      </c>
      <c r="H1790" t="s">
        <v>197</v>
      </c>
      <c r="I1790" t="s">
        <v>143</v>
      </c>
      <c r="J1790" s="32">
        <f t="shared" si="44"/>
        <v>12</v>
      </c>
      <c r="K1790" s="32">
        <f>IF(PUMPING[[#This Row],[MONTH]]&gt;3,YEAR(PUMPING[[#This Row],[DATE]]),YEAR(PUMPING[[#This Row],[DATE]])-1)</f>
        <v>2015</v>
      </c>
      <c r="L1790" s="32" t="str">
        <f>IF(PUMPING[[#This Row],[MONTH]]&lt;4,"Q4",IF(PUMPING[[#This Row],[MONTH]]&lt;7,"Q1",IF(PUMPING[[#This Row],[MONTH]]&lt;10,"Q2",IF(PUMPING[[#This Row],[MONTH]]&lt;13,"Q3","Q4"))))</f>
        <v>Q3</v>
      </c>
      <c r="M1790" s="32" t="str">
        <f>IF(PUMPING[[#This Row],[PRODUCT]]="I/F","I/F",IF(LEFT(PUMPING[[#This Row],[BATCH]],2)="MR","MR",IF(LEFT(PUMPING[[#This Row],[BATCH]],2)="PR","PR",IF(LEFT(PUMPING[[#This Row],[BATCH]],2)="DT","DT","Others"))))</f>
        <v>PR</v>
      </c>
    </row>
    <row r="1791" spans="1:13" x14ac:dyDescent="0.25">
      <c r="A1791">
        <v>2</v>
      </c>
      <c r="B1791" s="1">
        <v>42362</v>
      </c>
      <c r="C1791" t="s">
        <v>20</v>
      </c>
      <c r="D1791" t="s">
        <v>1032</v>
      </c>
      <c r="E1791">
        <v>34</v>
      </c>
      <c r="F1791">
        <v>450</v>
      </c>
      <c r="H1791" t="s">
        <v>197</v>
      </c>
      <c r="I1791" t="s">
        <v>143</v>
      </c>
      <c r="J1791" s="32">
        <f t="shared" si="44"/>
        <v>12</v>
      </c>
      <c r="K1791" s="32">
        <f>IF(PUMPING[[#This Row],[MONTH]]&gt;3,YEAR(PUMPING[[#This Row],[DATE]]),YEAR(PUMPING[[#This Row],[DATE]])-1)</f>
        <v>2015</v>
      </c>
      <c r="L1791" s="32" t="str">
        <f>IF(PUMPING[[#This Row],[MONTH]]&lt;4,"Q4",IF(PUMPING[[#This Row],[MONTH]]&lt;7,"Q1",IF(PUMPING[[#This Row],[MONTH]]&lt;10,"Q2",IF(PUMPING[[#This Row],[MONTH]]&lt;13,"Q3","Q4"))))</f>
        <v>Q3</v>
      </c>
      <c r="M1791" s="32" t="str">
        <f>IF(PUMPING[[#This Row],[PRODUCT]]="I/F","I/F",IF(LEFT(PUMPING[[#This Row],[BATCH]],2)="MR","MR",IF(LEFT(PUMPING[[#This Row],[BATCH]],2)="PR","PR",IF(LEFT(PUMPING[[#This Row],[BATCH]],2)="DT","DT","Others"))))</f>
        <v>PR</v>
      </c>
    </row>
    <row r="1792" spans="1:13" x14ac:dyDescent="0.25">
      <c r="A1792">
        <v>3</v>
      </c>
      <c r="B1792" s="1">
        <v>42362</v>
      </c>
      <c r="C1792" t="s">
        <v>20</v>
      </c>
      <c r="D1792" t="s">
        <v>1033</v>
      </c>
      <c r="E1792">
        <v>34</v>
      </c>
      <c r="F1792">
        <v>2341</v>
      </c>
      <c r="H1792" t="s">
        <v>197</v>
      </c>
      <c r="I1792" t="s">
        <v>143</v>
      </c>
      <c r="J1792" s="32">
        <f t="shared" si="44"/>
        <v>12</v>
      </c>
      <c r="K1792" s="32">
        <f>IF(PUMPING[[#This Row],[MONTH]]&gt;3,YEAR(PUMPING[[#This Row],[DATE]]),YEAR(PUMPING[[#This Row],[DATE]])-1)</f>
        <v>2015</v>
      </c>
      <c r="L1792" s="32" t="str">
        <f>IF(PUMPING[[#This Row],[MONTH]]&lt;4,"Q4",IF(PUMPING[[#This Row],[MONTH]]&lt;7,"Q1",IF(PUMPING[[#This Row],[MONTH]]&lt;10,"Q2",IF(PUMPING[[#This Row],[MONTH]]&lt;13,"Q3","Q4"))))</f>
        <v>Q3</v>
      </c>
      <c r="M1792" s="32" t="str">
        <f>IF(PUMPING[[#This Row],[PRODUCT]]="I/F","I/F",IF(LEFT(PUMPING[[#This Row],[BATCH]],2)="MR","MR",IF(LEFT(PUMPING[[#This Row],[BATCH]],2)="PR","PR",IF(LEFT(PUMPING[[#This Row],[BATCH]],2)="DT","DT","Others"))))</f>
        <v>PR</v>
      </c>
    </row>
    <row r="1793" spans="1:13" x14ac:dyDescent="0.25">
      <c r="A1793">
        <v>1</v>
      </c>
      <c r="B1793" s="1">
        <v>42362</v>
      </c>
      <c r="C1793" t="s">
        <v>8</v>
      </c>
      <c r="D1793" t="s">
        <v>1018</v>
      </c>
      <c r="E1793" t="s">
        <v>10</v>
      </c>
      <c r="F1793">
        <v>561</v>
      </c>
      <c r="H1793" t="s">
        <v>170</v>
      </c>
      <c r="I1793" t="s">
        <v>171</v>
      </c>
      <c r="J1793" s="32">
        <f t="shared" si="44"/>
        <v>12</v>
      </c>
      <c r="K1793" s="32">
        <f>IF(PUMPING[[#This Row],[MONTH]]&gt;3,YEAR(PUMPING[[#This Row],[DATE]]),YEAR(PUMPING[[#This Row],[DATE]])-1)</f>
        <v>2015</v>
      </c>
      <c r="L1793" s="32" t="str">
        <f>IF(PUMPING[[#This Row],[MONTH]]&lt;4,"Q4",IF(PUMPING[[#This Row],[MONTH]]&lt;7,"Q1",IF(PUMPING[[#This Row],[MONTH]]&lt;10,"Q2",IF(PUMPING[[#This Row],[MONTH]]&lt;13,"Q3","Q4"))))</f>
        <v>Q3</v>
      </c>
      <c r="M1793" s="32" t="str">
        <f>IF(PUMPING[[#This Row],[PRODUCT]]="I/F","I/F",IF(LEFT(PUMPING[[#This Row],[BATCH]],2)="MR","MR",IF(LEFT(PUMPING[[#This Row],[BATCH]],2)="PR","PR",IF(LEFT(PUMPING[[#This Row],[BATCH]],2)="DT","DT","Others"))))</f>
        <v>MR</v>
      </c>
    </row>
    <row r="1794" spans="1:13" x14ac:dyDescent="0.25">
      <c r="A1794">
        <v>2</v>
      </c>
      <c r="B1794" s="1">
        <v>42362</v>
      </c>
      <c r="C1794" t="s">
        <v>8</v>
      </c>
      <c r="D1794" t="s">
        <v>1019</v>
      </c>
      <c r="E1794" t="s">
        <v>10</v>
      </c>
      <c r="F1794">
        <v>1195</v>
      </c>
      <c r="H1794" t="s">
        <v>148</v>
      </c>
      <c r="I1794" t="s">
        <v>149</v>
      </c>
      <c r="J1794" s="32">
        <f t="shared" si="44"/>
        <v>12</v>
      </c>
      <c r="K1794" s="32">
        <f>IF(PUMPING[[#This Row],[MONTH]]&gt;3,YEAR(PUMPING[[#This Row],[DATE]]),YEAR(PUMPING[[#This Row],[DATE]])-1)</f>
        <v>2015</v>
      </c>
      <c r="L1794" s="32" t="str">
        <f>IF(PUMPING[[#This Row],[MONTH]]&lt;4,"Q4",IF(PUMPING[[#This Row],[MONTH]]&lt;7,"Q1",IF(PUMPING[[#This Row],[MONTH]]&lt;10,"Q2",IF(PUMPING[[#This Row],[MONTH]]&lt;13,"Q3","Q4"))))</f>
        <v>Q3</v>
      </c>
      <c r="M1794" s="32" t="str">
        <f>IF(PUMPING[[#This Row],[PRODUCT]]="I/F","I/F",IF(LEFT(PUMPING[[#This Row],[BATCH]],2)="MR","MR",IF(LEFT(PUMPING[[#This Row],[BATCH]],2)="PR","PR",IF(LEFT(PUMPING[[#This Row],[BATCH]],2)="DT","DT","Others"))))</f>
        <v>MR</v>
      </c>
    </row>
    <row r="1795" spans="1:13" x14ac:dyDescent="0.25">
      <c r="A1795">
        <v>3</v>
      </c>
      <c r="B1795" s="1">
        <v>42362</v>
      </c>
      <c r="C1795" t="s">
        <v>8</v>
      </c>
      <c r="D1795" t="s">
        <v>1020</v>
      </c>
      <c r="E1795" t="s">
        <v>10</v>
      </c>
      <c r="F1795">
        <v>895</v>
      </c>
      <c r="H1795" t="s">
        <v>156</v>
      </c>
      <c r="I1795" t="s">
        <v>146</v>
      </c>
      <c r="J1795" s="32">
        <f t="shared" si="44"/>
        <v>12</v>
      </c>
      <c r="K1795" s="32">
        <f>IF(PUMPING[[#This Row],[MONTH]]&gt;3,YEAR(PUMPING[[#This Row],[DATE]]),YEAR(PUMPING[[#This Row],[DATE]])-1)</f>
        <v>2015</v>
      </c>
      <c r="L1795" s="32" t="str">
        <f>IF(PUMPING[[#This Row],[MONTH]]&lt;4,"Q4",IF(PUMPING[[#This Row],[MONTH]]&lt;7,"Q1",IF(PUMPING[[#This Row],[MONTH]]&lt;10,"Q2",IF(PUMPING[[#This Row],[MONTH]]&lt;13,"Q3","Q4"))))</f>
        <v>Q3</v>
      </c>
      <c r="M1795" s="32" t="str">
        <f>IF(PUMPING[[#This Row],[PRODUCT]]="I/F","I/F",IF(LEFT(PUMPING[[#This Row],[BATCH]],2)="MR","MR",IF(LEFT(PUMPING[[#This Row],[BATCH]],2)="PR","PR",IF(LEFT(PUMPING[[#This Row],[BATCH]],2)="DT","DT","Others"))))</f>
        <v>MR</v>
      </c>
    </row>
    <row r="1796" spans="1:13" x14ac:dyDescent="0.25">
      <c r="A1796">
        <v>1</v>
      </c>
      <c r="B1796" s="1">
        <v>42362</v>
      </c>
      <c r="C1796" t="s">
        <v>162</v>
      </c>
      <c r="D1796" t="s">
        <v>997</v>
      </c>
      <c r="E1796" t="s">
        <v>223</v>
      </c>
      <c r="F1796">
        <v>1088</v>
      </c>
      <c r="H1796" t="s">
        <v>148</v>
      </c>
      <c r="I1796" t="s">
        <v>149</v>
      </c>
      <c r="J1796" s="32">
        <f t="shared" si="44"/>
        <v>12</v>
      </c>
      <c r="K1796" s="32">
        <f>IF(PUMPING[[#This Row],[MONTH]]&gt;3,YEAR(PUMPING[[#This Row],[DATE]]),YEAR(PUMPING[[#This Row],[DATE]])-1)</f>
        <v>2015</v>
      </c>
      <c r="L1796" s="32" t="str">
        <f>IF(PUMPING[[#This Row],[MONTH]]&lt;4,"Q4",IF(PUMPING[[#This Row],[MONTH]]&lt;7,"Q1",IF(PUMPING[[#This Row],[MONTH]]&lt;10,"Q2",IF(PUMPING[[#This Row],[MONTH]]&lt;13,"Q3","Q4"))))</f>
        <v>Q3</v>
      </c>
      <c r="M1796" s="32" t="str">
        <f>IF(PUMPING[[#This Row],[PRODUCT]]="I/F","I/F",IF(LEFT(PUMPING[[#This Row],[BATCH]],2)="MR","MR",IF(LEFT(PUMPING[[#This Row],[BATCH]],2)="PR","PR",IF(LEFT(PUMPING[[#This Row],[BATCH]],2)="DT","DT","Others"))))</f>
        <v>MR</v>
      </c>
    </row>
    <row r="1797" spans="1:13" x14ac:dyDescent="0.25">
      <c r="A1797">
        <v>2</v>
      </c>
      <c r="B1797" s="1">
        <v>42362</v>
      </c>
      <c r="C1797" t="s">
        <v>162</v>
      </c>
      <c r="D1797" t="s">
        <v>1000</v>
      </c>
      <c r="E1797" t="s">
        <v>223</v>
      </c>
      <c r="F1797">
        <v>609</v>
      </c>
      <c r="H1797" t="s">
        <v>148</v>
      </c>
      <c r="I1797" t="s">
        <v>149</v>
      </c>
      <c r="J1797" s="32">
        <f t="shared" si="44"/>
        <v>12</v>
      </c>
      <c r="K1797" s="32">
        <f>IF(PUMPING[[#This Row],[MONTH]]&gt;3,YEAR(PUMPING[[#This Row],[DATE]]),YEAR(PUMPING[[#This Row],[DATE]])-1)</f>
        <v>2015</v>
      </c>
      <c r="L1797" s="32" t="str">
        <f>IF(PUMPING[[#This Row],[MONTH]]&lt;4,"Q4",IF(PUMPING[[#This Row],[MONTH]]&lt;7,"Q1",IF(PUMPING[[#This Row],[MONTH]]&lt;10,"Q2",IF(PUMPING[[#This Row],[MONTH]]&lt;13,"Q3","Q4"))))</f>
        <v>Q3</v>
      </c>
      <c r="M1797" s="32" t="str">
        <f>IF(PUMPING[[#This Row],[PRODUCT]]="I/F","I/F",IF(LEFT(PUMPING[[#This Row],[BATCH]],2)="MR","MR",IF(LEFT(PUMPING[[#This Row],[BATCH]],2)="PR","PR",IF(LEFT(PUMPING[[#This Row],[BATCH]],2)="DT","DT","Others"))))</f>
        <v>MR</v>
      </c>
    </row>
    <row r="1798" spans="1:13" x14ac:dyDescent="0.25">
      <c r="A1798">
        <v>1</v>
      </c>
      <c r="B1798" s="1">
        <v>42363</v>
      </c>
      <c r="C1798" t="s">
        <v>6</v>
      </c>
      <c r="D1798" t="s">
        <v>1031</v>
      </c>
      <c r="E1798">
        <v>508</v>
      </c>
      <c r="F1798">
        <v>5299</v>
      </c>
      <c r="H1798" t="s">
        <v>153</v>
      </c>
      <c r="I1798" t="s">
        <v>1530</v>
      </c>
      <c r="J1798" s="32">
        <f t="shared" si="44"/>
        <v>12</v>
      </c>
      <c r="K1798" s="32">
        <f>IF(PUMPING[[#This Row],[MONTH]]&gt;3,YEAR(PUMPING[[#This Row],[DATE]]),YEAR(PUMPING[[#This Row],[DATE]])-1)</f>
        <v>2015</v>
      </c>
      <c r="L1798" s="32" t="str">
        <f>IF(PUMPING[[#This Row],[MONTH]]&lt;4,"Q4",IF(PUMPING[[#This Row],[MONTH]]&lt;7,"Q1",IF(PUMPING[[#This Row],[MONTH]]&lt;10,"Q2",IF(PUMPING[[#This Row],[MONTH]]&lt;13,"Q3","Q4"))))</f>
        <v>Q3</v>
      </c>
      <c r="M1798" s="32" t="str">
        <f>IF(PUMPING[[#This Row],[PRODUCT]]="I/F","I/F",IF(LEFT(PUMPING[[#This Row],[BATCH]],2)="MR","MR",IF(LEFT(PUMPING[[#This Row],[BATCH]],2)="PR","PR",IF(LEFT(PUMPING[[#This Row],[BATCH]],2)="DT","DT","Others"))))</f>
        <v>MR</v>
      </c>
    </row>
    <row r="1799" spans="1:13" x14ac:dyDescent="0.25">
      <c r="A1799">
        <v>2</v>
      </c>
      <c r="B1799" s="1">
        <v>42363</v>
      </c>
      <c r="C1799" t="s">
        <v>6</v>
      </c>
      <c r="D1799" t="s">
        <v>1034</v>
      </c>
      <c r="E1799">
        <v>651</v>
      </c>
      <c r="F1799">
        <v>302</v>
      </c>
      <c r="H1799" t="s">
        <v>155</v>
      </c>
      <c r="I1799" t="s">
        <v>146</v>
      </c>
      <c r="J1799" s="32">
        <f t="shared" si="44"/>
        <v>12</v>
      </c>
      <c r="K1799" s="32">
        <f>IF(PUMPING[[#This Row],[MONTH]]&gt;3,YEAR(PUMPING[[#This Row],[DATE]]),YEAR(PUMPING[[#This Row],[DATE]])-1)</f>
        <v>2015</v>
      </c>
      <c r="L1799" s="32" t="str">
        <f>IF(PUMPING[[#This Row],[MONTH]]&lt;4,"Q4",IF(PUMPING[[#This Row],[MONTH]]&lt;7,"Q1",IF(PUMPING[[#This Row],[MONTH]]&lt;10,"Q2",IF(PUMPING[[#This Row],[MONTH]]&lt;13,"Q3","Q4"))))</f>
        <v>Q3</v>
      </c>
      <c r="M1799" s="32" t="str">
        <f>IF(PUMPING[[#This Row],[PRODUCT]]="I/F","I/F",IF(LEFT(PUMPING[[#This Row],[BATCH]],2)="MR","MR",IF(LEFT(PUMPING[[#This Row],[BATCH]],2)="PR","PR",IF(LEFT(PUMPING[[#This Row],[BATCH]],2)="DT","DT","Others"))))</f>
        <v>MR</v>
      </c>
    </row>
    <row r="1800" spans="1:13" x14ac:dyDescent="0.25">
      <c r="A1800">
        <v>3</v>
      </c>
      <c r="B1800" s="1">
        <v>42363</v>
      </c>
      <c r="C1800" t="s">
        <v>6</v>
      </c>
      <c r="D1800" t="s">
        <v>1035</v>
      </c>
      <c r="E1800">
        <v>204</v>
      </c>
      <c r="F1800">
        <v>3507</v>
      </c>
      <c r="H1800" t="s">
        <v>151</v>
      </c>
      <c r="I1800" t="s">
        <v>1532</v>
      </c>
      <c r="J1800" s="32">
        <f t="shared" si="44"/>
        <v>12</v>
      </c>
      <c r="K1800" s="32">
        <f>IF(PUMPING[[#This Row],[MONTH]]&gt;3,YEAR(PUMPING[[#This Row],[DATE]]),YEAR(PUMPING[[#This Row],[DATE]])-1)</f>
        <v>2015</v>
      </c>
      <c r="L1800" s="32" t="str">
        <f>IF(PUMPING[[#This Row],[MONTH]]&lt;4,"Q4",IF(PUMPING[[#This Row],[MONTH]]&lt;7,"Q1",IF(PUMPING[[#This Row],[MONTH]]&lt;10,"Q2",IF(PUMPING[[#This Row],[MONTH]]&lt;13,"Q3","Q4"))))</f>
        <v>Q3</v>
      </c>
      <c r="M1800" s="32" t="str">
        <f>IF(PUMPING[[#This Row],[PRODUCT]]="I/F","I/F",IF(LEFT(PUMPING[[#This Row],[BATCH]],2)="MR","MR",IF(LEFT(PUMPING[[#This Row],[BATCH]],2)="PR","PR",IF(LEFT(PUMPING[[#This Row],[BATCH]],2)="DT","DT","Others"))))</f>
        <v>MR</v>
      </c>
    </row>
    <row r="1801" spans="1:13" x14ac:dyDescent="0.25">
      <c r="A1801">
        <v>4</v>
      </c>
      <c r="B1801" s="1">
        <v>42363</v>
      </c>
      <c r="C1801" t="s">
        <v>6</v>
      </c>
      <c r="D1801" t="s">
        <v>1036</v>
      </c>
      <c r="E1801">
        <v>202</v>
      </c>
      <c r="F1801">
        <v>2414</v>
      </c>
      <c r="H1801" t="s">
        <v>151</v>
      </c>
      <c r="I1801" t="s">
        <v>1532</v>
      </c>
      <c r="J1801" s="32">
        <f t="shared" si="44"/>
        <v>12</v>
      </c>
      <c r="K1801" s="32">
        <f>IF(PUMPING[[#This Row],[MONTH]]&gt;3,YEAR(PUMPING[[#This Row],[DATE]]),YEAR(PUMPING[[#This Row],[DATE]])-1)</f>
        <v>2015</v>
      </c>
      <c r="L1801" s="32" t="str">
        <f>IF(PUMPING[[#This Row],[MONTH]]&lt;4,"Q4",IF(PUMPING[[#This Row],[MONTH]]&lt;7,"Q1",IF(PUMPING[[#This Row],[MONTH]]&lt;10,"Q2",IF(PUMPING[[#This Row],[MONTH]]&lt;13,"Q3","Q4"))))</f>
        <v>Q3</v>
      </c>
      <c r="M1801" s="32" t="str">
        <f>IF(PUMPING[[#This Row],[PRODUCT]]="I/F","I/F",IF(LEFT(PUMPING[[#This Row],[BATCH]],2)="MR","MR",IF(LEFT(PUMPING[[#This Row],[BATCH]],2)="PR","PR",IF(LEFT(PUMPING[[#This Row],[BATCH]],2)="DT","DT","Others"))))</f>
        <v>MR</v>
      </c>
    </row>
    <row r="1802" spans="1:13" x14ac:dyDescent="0.25">
      <c r="A1802">
        <v>1</v>
      </c>
      <c r="B1802" s="1">
        <v>42363</v>
      </c>
      <c r="C1802" t="s">
        <v>20</v>
      </c>
      <c r="D1802" t="s">
        <v>1033</v>
      </c>
      <c r="E1802">
        <v>34</v>
      </c>
      <c r="F1802">
        <v>4506</v>
      </c>
      <c r="H1802" t="s">
        <v>197</v>
      </c>
      <c r="I1802" t="s">
        <v>143</v>
      </c>
      <c r="J1802" s="32">
        <f t="shared" si="44"/>
        <v>12</v>
      </c>
      <c r="K1802" s="32">
        <f>IF(PUMPING[[#This Row],[MONTH]]&gt;3,YEAR(PUMPING[[#This Row],[DATE]]),YEAR(PUMPING[[#This Row],[DATE]])-1)</f>
        <v>2015</v>
      </c>
      <c r="L1802" s="32" t="str">
        <f>IF(PUMPING[[#This Row],[MONTH]]&lt;4,"Q4",IF(PUMPING[[#This Row],[MONTH]]&lt;7,"Q1",IF(PUMPING[[#This Row],[MONTH]]&lt;10,"Q2",IF(PUMPING[[#This Row],[MONTH]]&lt;13,"Q3","Q4"))))</f>
        <v>Q3</v>
      </c>
      <c r="M1802" s="32" t="str">
        <f>IF(PUMPING[[#This Row],[PRODUCT]]="I/F","I/F",IF(LEFT(PUMPING[[#This Row],[BATCH]],2)="MR","MR",IF(LEFT(PUMPING[[#This Row],[BATCH]],2)="PR","PR",IF(LEFT(PUMPING[[#This Row],[BATCH]],2)="DT","DT","Others"))))</f>
        <v>PR</v>
      </c>
    </row>
    <row r="1803" spans="1:13" x14ac:dyDescent="0.25">
      <c r="A1803">
        <v>2</v>
      </c>
      <c r="B1803" s="1">
        <v>42363</v>
      </c>
      <c r="C1803" t="s">
        <v>20</v>
      </c>
      <c r="D1803" t="s">
        <v>1037</v>
      </c>
      <c r="E1803">
        <v>31</v>
      </c>
      <c r="F1803">
        <v>450</v>
      </c>
      <c r="H1803" t="s">
        <v>197</v>
      </c>
      <c r="I1803" t="s">
        <v>143</v>
      </c>
      <c r="J1803" s="32">
        <f t="shared" si="44"/>
        <v>12</v>
      </c>
      <c r="K1803" s="32">
        <f>IF(PUMPING[[#This Row],[MONTH]]&gt;3,YEAR(PUMPING[[#This Row],[DATE]]),YEAR(PUMPING[[#This Row],[DATE]])-1)</f>
        <v>2015</v>
      </c>
      <c r="L1803" s="32" t="str">
        <f>IF(PUMPING[[#This Row],[MONTH]]&lt;4,"Q4",IF(PUMPING[[#This Row],[MONTH]]&lt;7,"Q1",IF(PUMPING[[#This Row],[MONTH]]&lt;10,"Q2",IF(PUMPING[[#This Row],[MONTH]]&lt;13,"Q3","Q4"))))</f>
        <v>Q3</v>
      </c>
      <c r="M1803" s="32" t="str">
        <f>IF(PUMPING[[#This Row],[PRODUCT]]="I/F","I/F",IF(LEFT(PUMPING[[#This Row],[BATCH]],2)="MR","MR",IF(LEFT(PUMPING[[#This Row],[BATCH]],2)="PR","PR",IF(LEFT(PUMPING[[#This Row],[BATCH]],2)="DT","DT","Others"))))</f>
        <v>PR</v>
      </c>
    </row>
    <row r="1804" spans="1:13" x14ac:dyDescent="0.25">
      <c r="A1804">
        <v>3</v>
      </c>
      <c r="B1804" s="1">
        <v>42363</v>
      </c>
      <c r="C1804" t="s">
        <v>20</v>
      </c>
      <c r="D1804" t="s">
        <v>1038</v>
      </c>
      <c r="E1804">
        <v>31</v>
      </c>
      <c r="F1804">
        <v>2288</v>
      </c>
      <c r="H1804" t="s">
        <v>197</v>
      </c>
      <c r="I1804" t="s">
        <v>143</v>
      </c>
      <c r="J1804" s="32">
        <f t="shared" si="44"/>
        <v>12</v>
      </c>
      <c r="K1804" s="32">
        <f>IF(PUMPING[[#This Row],[MONTH]]&gt;3,YEAR(PUMPING[[#This Row],[DATE]]),YEAR(PUMPING[[#This Row],[DATE]])-1)</f>
        <v>2015</v>
      </c>
      <c r="L1804" s="32" t="str">
        <f>IF(PUMPING[[#This Row],[MONTH]]&lt;4,"Q4",IF(PUMPING[[#This Row],[MONTH]]&lt;7,"Q1",IF(PUMPING[[#This Row],[MONTH]]&lt;10,"Q2",IF(PUMPING[[#This Row],[MONTH]]&lt;13,"Q3","Q4"))))</f>
        <v>Q3</v>
      </c>
      <c r="M1804" s="32" t="str">
        <f>IF(PUMPING[[#This Row],[PRODUCT]]="I/F","I/F",IF(LEFT(PUMPING[[#This Row],[BATCH]],2)="MR","MR",IF(LEFT(PUMPING[[#This Row],[BATCH]],2)="PR","PR",IF(LEFT(PUMPING[[#This Row],[BATCH]],2)="DT","DT","Others"))))</f>
        <v>PR</v>
      </c>
    </row>
    <row r="1805" spans="1:13" x14ac:dyDescent="0.25">
      <c r="A1805">
        <v>1</v>
      </c>
      <c r="B1805" s="1">
        <v>42363</v>
      </c>
      <c r="C1805" t="s">
        <v>8</v>
      </c>
      <c r="D1805" t="s">
        <v>1027</v>
      </c>
      <c r="E1805" t="s">
        <v>10</v>
      </c>
      <c r="F1805">
        <v>569</v>
      </c>
      <c r="H1805" t="s">
        <v>145</v>
      </c>
      <c r="I1805" t="s">
        <v>146</v>
      </c>
      <c r="J1805" s="32">
        <f t="shared" si="44"/>
        <v>12</v>
      </c>
      <c r="K1805" s="32">
        <f>IF(PUMPING[[#This Row],[MONTH]]&gt;3,YEAR(PUMPING[[#This Row],[DATE]]),YEAR(PUMPING[[#This Row],[DATE]])-1)</f>
        <v>2015</v>
      </c>
      <c r="L1805" s="32" t="str">
        <f>IF(PUMPING[[#This Row],[MONTH]]&lt;4,"Q4",IF(PUMPING[[#This Row],[MONTH]]&lt;7,"Q1",IF(PUMPING[[#This Row],[MONTH]]&lt;10,"Q2",IF(PUMPING[[#This Row],[MONTH]]&lt;13,"Q3","Q4"))))</f>
        <v>Q3</v>
      </c>
      <c r="M1805" s="32" t="str">
        <f>IF(PUMPING[[#This Row],[PRODUCT]]="I/F","I/F",IF(LEFT(PUMPING[[#This Row],[BATCH]],2)="MR","MR",IF(LEFT(PUMPING[[#This Row],[BATCH]],2)="PR","PR",IF(LEFT(PUMPING[[#This Row],[BATCH]],2)="DT","DT","Others"))))</f>
        <v>MR</v>
      </c>
    </row>
    <row r="1806" spans="1:13" x14ac:dyDescent="0.25">
      <c r="A1806">
        <v>2</v>
      </c>
      <c r="B1806" s="1">
        <v>42363</v>
      </c>
      <c r="C1806" t="s">
        <v>8</v>
      </c>
      <c r="D1806" t="s">
        <v>1028</v>
      </c>
      <c r="E1806" t="s">
        <v>10</v>
      </c>
      <c r="F1806">
        <v>263</v>
      </c>
      <c r="H1806" t="s">
        <v>155</v>
      </c>
      <c r="I1806" t="s">
        <v>146</v>
      </c>
      <c r="J1806" s="32">
        <f t="shared" si="44"/>
        <v>12</v>
      </c>
      <c r="K1806" s="32">
        <f>IF(PUMPING[[#This Row],[MONTH]]&gt;3,YEAR(PUMPING[[#This Row],[DATE]]),YEAR(PUMPING[[#This Row],[DATE]])-1)</f>
        <v>2015</v>
      </c>
      <c r="L1806" s="32" t="str">
        <f>IF(PUMPING[[#This Row],[MONTH]]&lt;4,"Q4",IF(PUMPING[[#This Row],[MONTH]]&lt;7,"Q1",IF(PUMPING[[#This Row],[MONTH]]&lt;10,"Q2",IF(PUMPING[[#This Row],[MONTH]]&lt;13,"Q3","Q4"))))</f>
        <v>Q3</v>
      </c>
      <c r="M1806" s="32" t="str">
        <f>IF(PUMPING[[#This Row],[PRODUCT]]="I/F","I/F",IF(LEFT(PUMPING[[#This Row],[BATCH]],2)="MR","MR",IF(LEFT(PUMPING[[#This Row],[BATCH]],2)="PR","PR",IF(LEFT(PUMPING[[#This Row],[BATCH]],2)="DT","DT","Others"))))</f>
        <v>MR</v>
      </c>
    </row>
    <row r="1807" spans="1:13" x14ac:dyDescent="0.25">
      <c r="A1807">
        <v>3</v>
      </c>
      <c r="B1807" s="1">
        <v>42363</v>
      </c>
      <c r="C1807" t="s">
        <v>8</v>
      </c>
      <c r="D1807" t="s">
        <v>1029</v>
      </c>
      <c r="E1807" t="s">
        <v>10</v>
      </c>
      <c r="F1807">
        <v>3071</v>
      </c>
      <c r="H1807" t="s">
        <v>153</v>
      </c>
      <c r="I1807" t="s">
        <v>1530</v>
      </c>
      <c r="J1807" s="32">
        <f t="shared" si="44"/>
        <v>12</v>
      </c>
      <c r="K1807" s="32">
        <f>IF(PUMPING[[#This Row],[MONTH]]&gt;3,YEAR(PUMPING[[#This Row],[DATE]]),YEAR(PUMPING[[#This Row],[DATE]])-1)</f>
        <v>2015</v>
      </c>
      <c r="L1807" s="32" t="str">
        <f>IF(PUMPING[[#This Row],[MONTH]]&lt;4,"Q4",IF(PUMPING[[#This Row],[MONTH]]&lt;7,"Q1",IF(PUMPING[[#This Row],[MONTH]]&lt;10,"Q2",IF(PUMPING[[#This Row],[MONTH]]&lt;13,"Q3","Q4"))))</f>
        <v>Q3</v>
      </c>
      <c r="M1807" s="32" t="str">
        <f>IF(PUMPING[[#This Row],[PRODUCT]]="I/F","I/F",IF(LEFT(PUMPING[[#This Row],[BATCH]],2)="MR","MR",IF(LEFT(PUMPING[[#This Row],[BATCH]],2)="PR","PR",IF(LEFT(PUMPING[[#This Row],[BATCH]],2)="DT","DT","Others"))))</f>
        <v>MR</v>
      </c>
    </row>
    <row r="1808" spans="1:13" x14ac:dyDescent="0.25">
      <c r="A1808">
        <v>1</v>
      </c>
      <c r="B1808" s="1">
        <v>42363</v>
      </c>
      <c r="C1808" t="s">
        <v>162</v>
      </c>
      <c r="D1808" t="s">
        <v>1000</v>
      </c>
      <c r="E1808" t="s">
        <v>239</v>
      </c>
      <c r="F1808">
        <v>1643</v>
      </c>
      <c r="H1808" t="s">
        <v>148</v>
      </c>
      <c r="I1808" t="s">
        <v>149</v>
      </c>
      <c r="J1808" s="32">
        <f t="shared" si="44"/>
        <v>12</v>
      </c>
      <c r="K1808" s="32">
        <f>IF(PUMPING[[#This Row],[MONTH]]&gt;3,YEAR(PUMPING[[#This Row],[DATE]]),YEAR(PUMPING[[#This Row],[DATE]])-1)</f>
        <v>2015</v>
      </c>
      <c r="L1808" s="32" t="str">
        <f>IF(PUMPING[[#This Row],[MONTH]]&lt;4,"Q4",IF(PUMPING[[#This Row],[MONTH]]&lt;7,"Q1",IF(PUMPING[[#This Row],[MONTH]]&lt;10,"Q2",IF(PUMPING[[#This Row],[MONTH]]&lt;13,"Q3","Q4"))))</f>
        <v>Q3</v>
      </c>
      <c r="M1808" s="32" t="str">
        <f>IF(PUMPING[[#This Row],[PRODUCT]]="I/F","I/F",IF(LEFT(PUMPING[[#This Row],[BATCH]],2)="MR","MR",IF(LEFT(PUMPING[[#This Row],[BATCH]],2)="PR","PR",IF(LEFT(PUMPING[[#This Row],[BATCH]],2)="DT","DT","Others"))))</f>
        <v>MR</v>
      </c>
    </row>
    <row r="1809" spans="1:13" x14ac:dyDescent="0.25">
      <c r="A1809">
        <v>1</v>
      </c>
      <c r="B1809" s="1">
        <v>42364</v>
      </c>
      <c r="C1809" t="s">
        <v>6</v>
      </c>
      <c r="D1809" t="s">
        <v>1036</v>
      </c>
      <c r="E1809">
        <v>202</v>
      </c>
      <c r="F1809">
        <v>5116</v>
      </c>
      <c r="H1809" t="s">
        <v>151</v>
      </c>
      <c r="I1809" t="s">
        <v>1532</v>
      </c>
      <c r="J1809" s="32">
        <f t="shared" si="44"/>
        <v>12</v>
      </c>
      <c r="K1809" s="32">
        <f>IF(PUMPING[[#This Row],[MONTH]]&gt;3,YEAR(PUMPING[[#This Row],[DATE]]),YEAR(PUMPING[[#This Row],[DATE]])-1)</f>
        <v>2015</v>
      </c>
      <c r="L1809" s="32" t="str">
        <f>IF(PUMPING[[#This Row],[MONTH]]&lt;4,"Q4",IF(PUMPING[[#This Row],[MONTH]]&lt;7,"Q1",IF(PUMPING[[#This Row],[MONTH]]&lt;10,"Q2",IF(PUMPING[[#This Row],[MONTH]]&lt;13,"Q3","Q4"))))</f>
        <v>Q3</v>
      </c>
      <c r="M1809" s="32" t="str">
        <f>IF(PUMPING[[#This Row],[PRODUCT]]="I/F","I/F",IF(LEFT(PUMPING[[#This Row],[BATCH]],2)="MR","MR",IF(LEFT(PUMPING[[#This Row],[BATCH]],2)="PR","PR",IF(LEFT(PUMPING[[#This Row],[BATCH]],2)="DT","DT","Others"))))</f>
        <v>MR</v>
      </c>
    </row>
    <row r="1810" spans="1:13" x14ac:dyDescent="0.25">
      <c r="A1810">
        <v>2</v>
      </c>
      <c r="B1810" s="1">
        <v>42364</v>
      </c>
      <c r="C1810" t="s">
        <v>6</v>
      </c>
      <c r="D1810" t="s">
        <v>1039</v>
      </c>
      <c r="E1810">
        <v>208</v>
      </c>
      <c r="F1810">
        <v>2965</v>
      </c>
      <c r="H1810" t="s">
        <v>151</v>
      </c>
      <c r="I1810" t="s">
        <v>1532</v>
      </c>
      <c r="J1810" s="32">
        <f t="shared" si="44"/>
        <v>12</v>
      </c>
      <c r="K1810" s="32">
        <f>IF(PUMPING[[#This Row],[MONTH]]&gt;3,YEAR(PUMPING[[#This Row],[DATE]]),YEAR(PUMPING[[#This Row],[DATE]])-1)</f>
        <v>2015</v>
      </c>
      <c r="L1810" s="32" t="str">
        <f>IF(PUMPING[[#This Row],[MONTH]]&lt;4,"Q4",IF(PUMPING[[#This Row],[MONTH]]&lt;7,"Q1",IF(PUMPING[[#This Row],[MONTH]]&lt;10,"Q2",IF(PUMPING[[#This Row],[MONTH]]&lt;13,"Q3","Q4"))))</f>
        <v>Q3</v>
      </c>
      <c r="M1810" s="32" t="str">
        <f>IF(PUMPING[[#This Row],[PRODUCT]]="I/F","I/F",IF(LEFT(PUMPING[[#This Row],[BATCH]],2)="MR","MR",IF(LEFT(PUMPING[[#This Row],[BATCH]],2)="PR","PR",IF(LEFT(PUMPING[[#This Row],[BATCH]],2)="DT","DT","Others"))))</f>
        <v>MR</v>
      </c>
    </row>
    <row r="1811" spans="1:13" x14ac:dyDescent="0.25">
      <c r="A1811">
        <v>3</v>
      </c>
      <c r="B1811" s="1">
        <v>42364</v>
      </c>
      <c r="C1811" t="s">
        <v>6</v>
      </c>
      <c r="D1811" t="s">
        <v>1040</v>
      </c>
      <c r="E1811">
        <v>351</v>
      </c>
      <c r="F1811">
        <v>162</v>
      </c>
      <c r="H1811" t="s">
        <v>155</v>
      </c>
      <c r="I1811" t="s">
        <v>146</v>
      </c>
      <c r="J1811" s="32">
        <f t="shared" si="44"/>
        <v>12</v>
      </c>
      <c r="K1811" s="32">
        <f>IF(PUMPING[[#This Row],[MONTH]]&gt;3,YEAR(PUMPING[[#This Row],[DATE]]),YEAR(PUMPING[[#This Row],[DATE]])-1)</f>
        <v>2015</v>
      </c>
      <c r="L1811" s="32" t="str">
        <f>IF(PUMPING[[#This Row],[MONTH]]&lt;4,"Q4",IF(PUMPING[[#This Row],[MONTH]]&lt;7,"Q1",IF(PUMPING[[#This Row],[MONTH]]&lt;10,"Q2",IF(PUMPING[[#This Row],[MONTH]]&lt;13,"Q3","Q4"))))</f>
        <v>Q3</v>
      </c>
      <c r="M1811" s="32" t="str">
        <f>IF(PUMPING[[#This Row],[PRODUCT]]="I/F","I/F",IF(LEFT(PUMPING[[#This Row],[BATCH]],2)="MR","MR",IF(LEFT(PUMPING[[#This Row],[BATCH]],2)="PR","PR",IF(LEFT(PUMPING[[#This Row],[BATCH]],2)="DT","DT","Others"))))</f>
        <v>MR</v>
      </c>
    </row>
    <row r="1812" spans="1:13" x14ac:dyDescent="0.25">
      <c r="A1812">
        <v>4</v>
      </c>
      <c r="B1812" s="1">
        <v>42364</v>
      </c>
      <c r="C1812" t="s">
        <v>6</v>
      </c>
      <c r="D1812" t="s">
        <v>1041</v>
      </c>
      <c r="E1812">
        <v>402</v>
      </c>
      <c r="F1812">
        <v>153</v>
      </c>
      <c r="H1812" t="s">
        <v>156</v>
      </c>
      <c r="I1812" t="s">
        <v>146</v>
      </c>
      <c r="J1812" s="32">
        <f t="shared" si="44"/>
        <v>12</v>
      </c>
      <c r="K1812" s="32">
        <f>IF(PUMPING[[#This Row],[MONTH]]&gt;3,YEAR(PUMPING[[#This Row],[DATE]]),YEAR(PUMPING[[#This Row],[DATE]])-1)</f>
        <v>2015</v>
      </c>
      <c r="L1812" s="32" t="str">
        <f>IF(PUMPING[[#This Row],[MONTH]]&lt;4,"Q4",IF(PUMPING[[#This Row],[MONTH]]&lt;7,"Q1",IF(PUMPING[[#This Row],[MONTH]]&lt;10,"Q2",IF(PUMPING[[#This Row],[MONTH]]&lt;13,"Q3","Q4"))))</f>
        <v>Q3</v>
      </c>
      <c r="M1812" s="32" t="str">
        <f>IF(PUMPING[[#This Row],[PRODUCT]]="I/F","I/F",IF(LEFT(PUMPING[[#This Row],[BATCH]],2)="MR","MR",IF(LEFT(PUMPING[[#This Row],[BATCH]],2)="PR","PR",IF(LEFT(PUMPING[[#This Row],[BATCH]],2)="DT","DT","Others"))))</f>
        <v>MR</v>
      </c>
    </row>
    <row r="1813" spans="1:13" x14ac:dyDescent="0.25">
      <c r="A1813">
        <v>5</v>
      </c>
      <c r="B1813" s="1">
        <v>42364</v>
      </c>
      <c r="C1813" t="s">
        <v>6</v>
      </c>
      <c r="D1813" t="s">
        <v>45</v>
      </c>
      <c r="E1813">
        <v>103</v>
      </c>
      <c r="F1813">
        <v>3442</v>
      </c>
      <c r="H1813" t="s">
        <v>148</v>
      </c>
      <c r="I1813" t="s">
        <v>149</v>
      </c>
      <c r="J1813" s="32">
        <f t="shared" si="44"/>
        <v>12</v>
      </c>
      <c r="K1813" s="32">
        <f>IF(PUMPING[[#This Row],[MONTH]]&gt;3,YEAR(PUMPING[[#This Row],[DATE]]),YEAR(PUMPING[[#This Row],[DATE]])-1)</f>
        <v>2015</v>
      </c>
      <c r="L1813" s="32" t="str">
        <f>IF(PUMPING[[#This Row],[MONTH]]&lt;4,"Q4",IF(PUMPING[[#This Row],[MONTH]]&lt;7,"Q1",IF(PUMPING[[#This Row],[MONTH]]&lt;10,"Q2",IF(PUMPING[[#This Row],[MONTH]]&lt;13,"Q3","Q4"))))</f>
        <v>Q3</v>
      </c>
      <c r="M1813" s="32" t="str">
        <f>IF(PUMPING[[#This Row],[PRODUCT]]="I/F","I/F",IF(LEFT(PUMPING[[#This Row],[BATCH]],2)="MR","MR",IF(LEFT(PUMPING[[#This Row],[BATCH]],2)="PR","PR",IF(LEFT(PUMPING[[#This Row],[BATCH]],2)="DT","DT","Others"))))</f>
        <v>MR</v>
      </c>
    </row>
    <row r="1814" spans="1:13" x14ac:dyDescent="0.25">
      <c r="A1814">
        <v>1</v>
      </c>
      <c r="B1814" s="1">
        <v>42364</v>
      </c>
      <c r="C1814" t="s">
        <v>20</v>
      </c>
      <c r="D1814" t="s">
        <v>1038</v>
      </c>
      <c r="E1814">
        <v>31</v>
      </c>
      <c r="F1814">
        <v>1761</v>
      </c>
      <c r="H1814" t="s">
        <v>197</v>
      </c>
      <c r="I1814" t="s">
        <v>143</v>
      </c>
      <c r="J1814" s="32">
        <f t="shared" si="44"/>
        <v>12</v>
      </c>
      <c r="K1814" s="32">
        <f>IF(PUMPING[[#This Row],[MONTH]]&gt;3,YEAR(PUMPING[[#This Row],[DATE]]),YEAR(PUMPING[[#This Row],[DATE]])-1)</f>
        <v>2015</v>
      </c>
      <c r="L1814" s="32" t="str">
        <f>IF(PUMPING[[#This Row],[MONTH]]&lt;4,"Q4",IF(PUMPING[[#This Row],[MONTH]]&lt;7,"Q1",IF(PUMPING[[#This Row],[MONTH]]&lt;10,"Q2",IF(PUMPING[[#This Row],[MONTH]]&lt;13,"Q3","Q4"))))</f>
        <v>Q3</v>
      </c>
      <c r="M1814" s="32" t="str">
        <f>IF(PUMPING[[#This Row],[PRODUCT]]="I/F","I/F",IF(LEFT(PUMPING[[#This Row],[BATCH]],2)="MR","MR",IF(LEFT(PUMPING[[#This Row],[BATCH]],2)="PR","PR",IF(LEFT(PUMPING[[#This Row],[BATCH]],2)="DT","DT","Others"))))</f>
        <v>PR</v>
      </c>
    </row>
    <row r="1815" spans="1:13" x14ac:dyDescent="0.25">
      <c r="A1815">
        <v>1</v>
      </c>
      <c r="B1815" s="1">
        <v>42364</v>
      </c>
      <c r="C1815" t="s">
        <v>8</v>
      </c>
      <c r="D1815" t="s">
        <v>1029</v>
      </c>
      <c r="E1815" t="s">
        <v>10</v>
      </c>
      <c r="F1815">
        <v>1163</v>
      </c>
      <c r="H1815" t="s">
        <v>153</v>
      </c>
      <c r="I1815" t="s">
        <v>1530</v>
      </c>
      <c r="J1815" s="32">
        <f t="shared" si="44"/>
        <v>12</v>
      </c>
      <c r="K1815" s="32">
        <f>IF(PUMPING[[#This Row],[MONTH]]&gt;3,YEAR(PUMPING[[#This Row],[DATE]]),YEAR(PUMPING[[#This Row],[DATE]])-1)</f>
        <v>2015</v>
      </c>
      <c r="L1815" s="32" t="str">
        <f>IF(PUMPING[[#This Row],[MONTH]]&lt;4,"Q4",IF(PUMPING[[#This Row],[MONTH]]&lt;7,"Q1",IF(PUMPING[[#This Row],[MONTH]]&lt;10,"Q2",IF(PUMPING[[#This Row],[MONTH]]&lt;13,"Q3","Q4"))))</f>
        <v>Q3</v>
      </c>
      <c r="M1815" s="32" t="str">
        <f>IF(PUMPING[[#This Row],[PRODUCT]]="I/F","I/F",IF(LEFT(PUMPING[[#This Row],[BATCH]],2)="MR","MR",IF(LEFT(PUMPING[[#This Row],[BATCH]],2)="PR","PR",IF(LEFT(PUMPING[[#This Row],[BATCH]],2)="DT","DT","Others"))))</f>
        <v>MR</v>
      </c>
    </row>
    <row r="1816" spans="1:13" x14ac:dyDescent="0.25">
      <c r="A1816">
        <v>2</v>
      </c>
      <c r="B1816" s="1">
        <v>42364</v>
      </c>
      <c r="C1816" t="s">
        <v>8</v>
      </c>
      <c r="D1816" t="s">
        <v>1031</v>
      </c>
      <c r="E1816" t="s">
        <v>10</v>
      </c>
      <c r="F1816">
        <v>4589</v>
      </c>
      <c r="H1816" t="s">
        <v>153</v>
      </c>
      <c r="I1816" t="s">
        <v>1530</v>
      </c>
      <c r="J1816" s="32">
        <f t="shared" si="44"/>
        <v>12</v>
      </c>
      <c r="K1816" s="32">
        <f>IF(PUMPING[[#This Row],[MONTH]]&gt;3,YEAR(PUMPING[[#This Row],[DATE]]),YEAR(PUMPING[[#This Row],[DATE]])-1)</f>
        <v>2015</v>
      </c>
      <c r="L1816" s="32" t="str">
        <f>IF(PUMPING[[#This Row],[MONTH]]&lt;4,"Q4",IF(PUMPING[[#This Row],[MONTH]]&lt;7,"Q1",IF(PUMPING[[#This Row],[MONTH]]&lt;10,"Q2",IF(PUMPING[[#This Row],[MONTH]]&lt;13,"Q3","Q4"))))</f>
        <v>Q3</v>
      </c>
      <c r="M1816" s="32" t="str">
        <f>IF(PUMPING[[#This Row],[PRODUCT]]="I/F","I/F",IF(LEFT(PUMPING[[#This Row],[BATCH]],2)="MR","MR",IF(LEFT(PUMPING[[#This Row],[BATCH]],2)="PR","PR",IF(LEFT(PUMPING[[#This Row],[BATCH]],2)="DT","DT","Others"))))</f>
        <v>MR</v>
      </c>
    </row>
    <row r="1817" spans="1:13" x14ac:dyDescent="0.25">
      <c r="A1817">
        <v>3</v>
      </c>
      <c r="B1817" s="1">
        <v>42364</v>
      </c>
      <c r="C1817" t="s">
        <v>8</v>
      </c>
      <c r="D1817" t="s">
        <v>507</v>
      </c>
      <c r="E1817" t="s">
        <v>10</v>
      </c>
      <c r="F1817">
        <v>62</v>
      </c>
      <c r="H1817" t="s">
        <v>910</v>
      </c>
      <c r="I1817" t="s">
        <v>204</v>
      </c>
      <c r="J1817" s="32">
        <f t="shared" si="44"/>
        <v>12</v>
      </c>
      <c r="K1817" s="32">
        <f>IF(PUMPING[[#This Row],[MONTH]]&gt;3,YEAR(PUMPING[[#This Row],[DATE]]),YEAR(PUMPING[[#This Row],[DATE]])-1)</f>
        <v>2015</v>
      </c>
      <c r="L1817" s="32" t="str">
        <f>IF(PUMPING[[#This Row],[MONTH]]&lt;4,"Q4",IF(PUMPING[[#This Row],[MONTH]]&lt;7,"Q1",IF(PUMPING[[#This Row],[MONTH]]&lt;10,"Q2",IF(PUMPING[[#This Row],[MONTH]]&lt;13,"Q3","Q4"))))</f>
        <v>Q3</v>
      </c>
      <c r="M1817" s="32" t="str">
        <f>IF(PUMPING[[#This Row],[PRODUCT]]="I/F","I/F",IF(LEFT(PUMPING[[#This Row],[BATCH]],2)="MR","MR",IF(LEFT(PUMPING[[#This Row],[BATCH]],2)="PR","PR",IF(LEFT(PUMPING[[#This Row],[BATCH]],2)="DT","DT","Others"))))</f>
        <v>I/F</v>
      </c>
    </row>
    <row r="1818" spans="1:13" x14ac:dyDescent="0.25">
      <c r="A1818">
        <v>4</v>
      </c>
      <c r="B1818" s="1">
        <v>42364</v>
      </c>
      <c r="C1818" t="s">
        <v>8</v>
      </c>
      <c r="D1818" t="s">
        <v>1034</v>
      </c>
      <c r="E1818" t="s">
        <v>10</v>
      </c>
      <c r="F1818">
        <v>58</v>
      </c>
      <c r="H1818" t="s">
        <v>155</v>
      </c>
      <c r="I1818" t="s">
        <v>146</v>
      </c>
      <c r="J1818" s="32">
        <f t="shared" si="44"/>
        <v>12</v>
      </c>
      <c r="K1818" s="32">
        <f>IF(PUMPING[[#This Row],[MONTH]]&gt;3,YEAR(PUMPING[[#This Row],[DATE]]),YEAR(PUMPING[[#This Row],[DATE]])-1)</f>
        <v>2015</v>
      </c>
      <c r="L1818" s="32" t="str">
        <f>IF(PUMPING[[#This Row],[MONTH]]&lt;4,"Q4",IF(PUMPING[[#This Row],[MONTH]]&lt;7,"Q1",IF(PUMPING[[#This Row],[MONTH]]&lt;10,"Q2",IF(PUMPING[[#This Row],[MONTH]]&lt;13,"Q3","Q4"))))</f>
        <v>Q3</v>
      </c>
      <c r="M1818" s="32" t="str">
        <f>IF(PUMPING[[#This Row],[PRODUCT]]="I/F","I/F",IF(LEFT(PUMPING[[#This Row],[BATCH]],2)="MR","MR",IF(LEFT(PUMPING[[#This Row],[BATCH]],2)="PR","PR",IF(LEFT(PUMPING[[#This Row],[BATCH]],2)="DT","DT","Others"))))</f>
        <v>MR</v>
      </c>
    </row>
    <row r="1819" spans="1:13" x14ac:dyDescent="0.25">
      <c r="A1819">
        <v>1</v>
      </c>
      <c r="B1819" s="1">
        <v>42365</v>
      </c>
      <c r="C1819" t="s">
        <v>6</v>
      </c>
      <c r="D1819" t="s">
        <v>45</v>
      </c>
      <c r="E1819">
        <v>103</v>
      </c>
      <c r="F1819">
        <v>2105</v>
      </c>
      <c r="H1819" t="s">
        <v>148</v>
      </c>
      <c r="I1819" t="s">
        <v>149</v>
      </c>
      <c r="J1819" s="32">
        <f t="shared" si="44"/>
        <v>12</v>
      </c>
      <c r="K1819" s="32">
        <f>IF(PUMPING[[#This Row],[MONTH]]&gt;3,YEAR(PUMPING[[#This Row],[DATE]]),YEAR(PUMPING[[#This Row],[DATE]])-1)</f>
        <v>2015</v>
      </c>
      <c r="L1819" s="32" t="str">
        <f>IF(PUMPING[[#This Row],[MONTH]]&lt;4,"Q4",IF(PUMPING[[#This Row],[MONTH]]&lt;7,"Q1",IF(PUMPING[[#This Row],[MONTH]]&lt;10,"Q2",IF(PUMPING[[#This Row],[MONTH]]&lt;13,"Q3","Q4"))))</f>
        <v>Q3</v>
      </c>
      <c r="M1819" s="32" t="str">
        <f>IF(PUMPING[[#This Row],[PRODUCT]]="I/F","I/F",IF(LEFT(PUMPING[[#This Row],[BATCH]],2)="MR","MR",IF(LEFT(PUMPING[[#This Row],[BATCH]],2)="PR","PR",IF(LEFT(PUMPING[[#This Row],[BATCH]],2)="DT","DT","Others"))))</f>
        <v>MR</v>
      </c>
    </row>
    <row r="1820" spans="1:13" x14ac:dyDescent="0.25">
      <c r="A1820">
        <v>2</v>
      </c>
      <c r="B1820" s="1">
        <v>42365</v>
      </c>
      <c r="C1820" t="s">
        <v>6</v>
      </c>
      <c r="D1820" t="s">
        <v>1042</v>
      </c>
      <c r="E1820">
        <v>101</v>
      </c>
      <c r="F1820">
        <v>3476</v>
      </c>
      <c r="H1820" t="s">
        <v>148</v>
      </c>
      <c r="I1820" t="s">
        <v>149</v>
      </c>
      <c r="J1820" s="32">
        <f t="shared" si="44"/>
        <v>12</v>
      </c>
      <c r="K1820" s="32">
        <f>IF(PUMPING[[#This Row],[MONTH]]&gt;3,YEAR(PUMPING[[#This Row],[DATE]]),YEAR(PUMPING[[#This Row],[DATE]])-1)</f>
        <v>2015</v>
      </c>
      <c r="L1820" s="32" t="str">
        <f>IF(PUMPING[[#This Row],[MONTH]]&lt;4,"Q4",IF(PUMPING[[#This Row],[MONTH]]&lt;7,"Q1",IF(PUMPING[[#This Row],[MONTH]]&lt;10,"Q2",IF(PUMPING[[#This Row],[MONTH]]&lt;13,"Q3","Q4"))))</f>
        <v>Q3</v>
      </c>
      <c r="M1820" s="32" t="str">
        <f>IF(PUMPING[[#This Row],[PRODUCT]]="I/F","I/F",IF(LEFT(PUMPING[[#This Row],[BATCH]],2)="MR","MR",IF(LEFT(PUMPING[[#This Row],[BATCH]],2)="PR","PR",IF(LEFT(PUMPING[[#This Row],[BATCH]],2)="DT","DT","Others"))))</f>
        <v>MR</v>
      </c>
    </row>
    <row r="1821" spans="1:13" x14ac:dyDescent="0.25">
      <c r="A1821">
        <v>3</v>
      </c>
      <c r="B1821" s="1">
        <v>42365</v>
      </c>
      <c r="C1821" t="s">
        <v>6</v>
      </c>
      <c r="D1821" t="s">
        <v>1043</v>
      </c>
      <c r="E1821">
        <v>402</v>
      </c>
      <c r="F1821">
        <v>156</v>
      </c>
      <c r="H1821" t="s">
        <v>156</v>
      </c>
      <c r="I1821" t="s">
        <v>146</v>
      </c>
      <c r="J1821" s="32">
        <f t="shared" si="44"/>
        <v>12</v>
      </c>
      <c r="K1821" s="32">
        <f>IF(PUMPING[[#This Row],[MONTH]]&gt;3,YEAR(PUMPING[[#This Row],[DATE]]),YEAR(PUMPING[[#This Row],[DATE]])-1)</f>
        <v>2015</v>
      </c>
      <c r="L1821" s="32" t="str">
        <f>IF(PUMPING[[#This Row],[MONTH]]&lt;4,"Q4",IF(PUMPING[[#This Row],[MONTH]]&lt;7,"Q1",IF(PUMPING[[#This Row],[MONTH]]&lt;10,"Q2",IF(PUMPING[[#This Row],[MONTH]]&lt;13,"Q3","Q4"))))</f>
        <v>Q3</v>
      </c>
      <c r="M1821" s="32" t="str">
        <f>IF(PUMPING[[#This Row],[PRODUCT]]="I/F","I/F",IF(LEFT(PUMPING[[#This Row],[BATCH]],2)="MR","MR",IF(LEFT(PUMPING[[#This Row],[BATCH]],2)="PR","PR",IF(LEFT(PUMPING[[#This Row],[BATCH]],2)="DT","DT","Others"))))</f>
        <v>MR</v>
      </c>
    </row>
    <row r="1822" spans="1:13" x14ac:dyDescent="0.25">
      <c r="A1822">
        <v>4</v>
      </c>
      <c r="B1822" s="1">
        <v>42365</v>
      </c>
      <c r="C1822" t="s">
        <v>6</v>
      </c>
      <c r="D1822" t="s">
        <v>1044</v>
      </c>
      <c r="E1822">
        <v>351</v>
      </c>
      <c r="F1822">
        <v>207</v>
      </c>
      <c r="H1822" t="s">
        <v>155</v>
      </c>
      <c r="I1822" t="s">
        <v>146</v>
      </c>
      <c r="J1822" s="32">
        <f t="shared" si="44"/>
        <v>12</v>
      </c>
      <c r="K1822" s="32">
        <f>IF(PUMPING[[#This Row],[MONTH]]&gt;3,YEAR(PUMPING[[#This Row],[DATE]]),YEAR(PUMPING[[#This Row],[DATE]])-1)</f>
        <v>2015</v>
      </c>
      <c r="L1822" s="32" t="str">
        <f>IF(PUMPING[[#This Row],[MONTH]]&lt;4,"Q4",IF(PUMPING[[#This Row],[MONTH]]&lt;7,"Q1",IF(PUMPING[[#This Row],[MONTH]]&lt;10,"Q2",IF(PUMPING[[#This Row],[MONTH]]&lt;13,"Q3","Q4"))))</f>
        <v>Q3</v>
      </c>
      <c r="M1822" s="32" t="str">
        <f>IF(PUMPING[[#This Row],[PRODUCT]]="I/F","I/F",IF(LEFT(PUMPING[[#This Row],[BATCH]],2)="MR","MR",IF(LEFT(PUMPING[[#This Row],[BATCH]],2)="PR","PR",IF(LEFT(PUMPING[[#This Row],[BATCH]],2)="DT","DT","Others"))))</f>
        <v>MR</v>
      </c>
    </row>
    <row r="1823" spans="1:13" x14ac:dyDescent="0.25">
      <c r="A1823">
        <v>5</v>
      </c>
      <c r="B1823" s="1">
        <v>42365</v>
      </c>
      <c r="C1823" t="s">
        <v>6</v>
      </c>
      <c r="D1823" t="s">
        <v>1045</v>
      </c>
      <c r="E1823">
        <v>513</v>
      </c>
      <c r="F1823">
        <v>7364</v>
      </c>
      <c r="H1823" t="s">
        <v>153</v>
      </c>
      <c r="I1823" t="s">
        <v>1530</v>
      </c>
      <c r="J1823" s="32">
        <f t="shared" si="44"/>
        <v>12</v>
      </c>
      <c r="K1823" s="32">
        <f>IF(PUMPING[[#This Row],[MONTH]]&gt;3,YEAR(PUMPING[[#This Row],[DATE]]),YEAR(PUMPING[[#This Row],[DATE]])-1)</f>
        <v>2015</v>
      </c>
      <c r="L1823" s="32" t="str">
        <f>IF(PUMPING[[#This Row],[MONTH]]&lt;4,"Q4",IF(PUMPING[[#This Row],[MONTH]]&lt;7,"Q1",IF(PUMPING[[#This Row],[MONTH]]&lt;10,"Q2",IF(PUMPING[[#This Row],[MONTH]]&lt;13,"Q3","Q4"))))</f>
        <v>Q3</v>
      </c>
      <c r="M1823" s="32" t="str">
        <f>IF(PUMPING[[#This Row],[PRODUCT]]="I/F","I/F",IF(LEFT(PUMPING[[#This Row],[BATCH]],2)="MR","MR",IF(LEFT(PUMPING[[#This Row],[BATCH]],2)="PR","PR",IF(LEFT(PUMPING[[#This Row],[BATCH]],2)="DT","DT","Others"))))</f>
        <v>MR</v>
      </c>
    </row>
    <row r="1824" spans="1:13" x14ac:dyDescent="0.25">
      <c r="A1824">
        <v>1</v>
      </c>
      <c r="B1824" s="1">
        <v>42365</v>
      </c>
      <c r="C1824" t="s">
        <v>20</v>
      </c>
      <c r="D1824" t="s">
        <v>1046</v>
      </c>
      <c r="E1824">
        <v>54</v>
      </c>
      <c r="F1824">
        <v>145</v>
      </c>
      <c r="H1824" t="s">
        <v>155</v>
      </c>
      <c r="I1824" t="s">
        <v>146</v>
      </c>
      <c r="J1824" s="32">
        <f t="shared" si="44"/>
        <v>12</v>
      </c>
      <c r="K1824" s="32">
        <f>IF(PUMPING[[#This Row],[MONTH]]&gt;3,YEAR(PUMPING[[#This Row],[DATE]]),YEAR(PUMPING[[#This Row],[DATE]])-1)</f>
        <v>2015</v>
      </c>
      <c r="L1824" s="32" t="str">
        <f>IF(PUMPING[[#This Row],[MONTH]]&lt;4,"Q4",IF(PUMPING[[#This Row],[MONTH]]&lt;7,"Q1",IF(PUMPING[[#This Row],[MONTH]]&lt;10,"Q2",IF(PUMPING[[#This Row],[MONTH]]&lt;13,"Q3","Q4"))))</f>
        <v>Q3</v>
      </c>
      <c r="M1824" s="32" t="str">
        <f>IF(PUMPING[[#This Row],[PRODUCT]]="I/F","I/F",IF(LEFT(PUMPING[[#This Row],[BATCH]],2)="MR","MR",IF(LEFT(PUMPING[[#This Row],[BATCH]],2)="PR","PR",IF(LEFT(PUMPING[[#This Row],[BATCH]],2)="DT","DT","Others"))))</f>
        <v>PR</v>
      </c>
    </row>
    <row r="1825" spans="1:13" x14ac:dyDescent="0.25">
      <c r="A1825">
        <v>2</v>
      </c>
      <c r="B1825" s="1">
        <v>42365</v>
      </c>
      <c r="C1825" t="s">
        <v>20</v>
      </c>
      <c r="D1825" t="s">
        <v>1047</v>
      </c>
      <c r="E1825" t="s">
        <v>89</v>
      </c>
      <c r="F1825">
        <v>4187</v>
      </c>
      <c r="H1825" t="s">
        <v>153</v>
      </c>
      <c r="I1825" t="s">
        <v>1530</v>
      </c>
      <c r="J1825" s="32">
        <f t="shared" si="44"/>
        <v>12</v>
      </c>
      <c r="K1825" s="32">
        <f>IF(PUMPING[[#This Row],[MONTH]]&gt;3,YEAR(PUMPING[[#This Row],[DATE]]),YEAR(PUMPING[[#This Row],[DATE]])-1)</f>
        <v>2015</v>
      </c>
      <c r="L1825" s="32" t="str">
        <f>IF(PUMPING[[#This Row],[MONTH]]&lt;4,"Q4",IF(PUMPING[[#This Row],[MONTH]]&lt;7,"Q1",IF(PUMPING[[#This Row],[MONTH]]&lt;10,"Q2",IF(PUMPING[[#This Row],[MONTH]]&lt;13,"Q3","Q4"))))</f>
        <v>Q3</v>
      </c>
      <c r="M1825" s="32" t="str">
        <f>IF(PUMPING[[#This Row],[PRODUCT]]="I/F","I/F",IF(LEFT(PUMPING[[#This Row],[BATCH]],2)="MR","MR",IF(LEFT(PUMPING[[#This Row],[BATCH]],2)="PR","PR",IF(LEFT(PUMPING[[#This Row],[BATCH]],2)="DT","DT","Others"))))</f>
        <v>PR</v>
      </c>
    </row>
    <row r="1826" spans="1:13" x14ac:dyDescent="0.25">
      <c r="A1826">
        <v>1</v>
      </c>
      <c r="B1826" s="1">
        <v>42365</v>
      </c>
      <c r="C1826" t="s">
        <v>162</v>
      </c>
      <c r="D1826" t="s">
        <v>1048</v>
      </c>
      <c r="E1826" t="s">
        <v>239</v>
      </c>
      <c r="F1826">
        <v>939</v>
      </c>
      <c r="H1826" t="s">
        <v>148</v>
      </c>
      <c r="I1826" t="s">
        <v>149</v>
      </c>
      <c r="J1826" s="32">
        <f t="shared" si="44"/>
        <v>12</v>
      </c>
      <c r="K1826" s="32">
        <f>IF(PUMPING[[#This Row],[MONTH]]&gt;3,YEAR(PUMPING[[#This Row],[DATE]]),YEAR(PUMPING[[#This Row],[DATE]])-1)</f>
        <v>2015</v>
      </c>
      <c r="L1826" s="32" t="str">
        <f>IF(PUMPING[[#This Row],[MONTH]]&lt;4,"Q4",IF(PUMPING[[#This Row],[MONTH]]&lt;7,"Q1",IF(PUMPING[[#This Row],[MONTH]]&lt;10,"Q2",IF(PUMPING[[#This Row],[MONTH]]&lt;13,"Q3","Q4"))))</f>
        <v>Q3</v>
      </c>
      <c r="M1826" s="32" t="str">
        <f>IF(PUMPING[[#This Row],[PRODUCT]]="I/F","I/F",IF(LEFT(PUMPING[[#This Row],[BATCH]],2)="MR","MR",IF(LEFT(PUMPING[[#This Row],[BATCH]],2)="PR","PR",IF(LEFT(PUMPING[[#This Row],[BATCH]],2)="DT","DT","Others"))))</f>
        <v>MR</v>
      </c>
    </row>
    <row r="1827" spans="1:13" x14ac:dyDescent="0.25">
      <c r="A1827">
        <v>1</v>
      </c>
      <c r="B1827" s="1">
        <v>42366</v>
      </c>
      <c r="C1827" t="s">
        <v>6</v>
      </c>
      <c r="D1827" t="s">
        <v>1049</v>
      </c>
      <c r="E1827">
        <v>507</v>
      </c>
      <c r="F1827">
        <v>11638</v>
      </c>
      <c r="H1827" t="s">
        <v>153</v>
      </c>
      <c r="I1827" t="s">
        <v>1530</v>
      </c>
      <c r="J1827" s="32">
        <f t="shared" si="44"/>
        <v>12</v>
      </c>
      <c r="K1827" s="32">
        <f>IF(PUMPING[[#This Row],[MONTH]]&gt;3,YEAR(PUMPING[[#This Row],[DATE]]),YEAR(PUMPING[[#This Row],[DATE]])-1)</f>
        <v>2015</v>
      </c>
      <c r="L1827" s="32" t="str">
        <f>IF(PUMPING[[#This Row],[MONTH]]&lt;4,"Q4",IF(PUMPING[[#This Row],[MONTH]]&lt;7,"Q1",IF(PUMPING[[#This Row],[MONTH]]&lt;10,"Q2",IF(PUMPING[[#This Row],[MONTH]]&lt;13,"Q3","Q4"))))</f>
        <v>Q3</v>
      </c>
      <c r="M1827" s="32" t="str">
        <f>IF(PUMPING[[#This Row],[PRODUCT]]="I/F","I/F",IF(LEFT(PUMPING[[#This Row],[BATCH]],2)="MR","MR",IF(LEFT(PUMPING[[#This Row],[BATCH]],2)="PR","PR",IF(LEFT(PUMPING[[#This Row],[BATCH]],2)="DT","DT","Others"))))</f>
        <v>MR</v>
      </c>
    </row>
    <row r="1828" spans="1:13" x14ac:dyDescent="0.25">
      <c r="A1828">
        <v>1</v>
      </c>
      <c r="B1828" s="1">
        <v>42366</v>
      </c>
      <c r="C1828" t="s">
        <v>20</v>
      </c>
      <c r="D1828" t="s">
        <v>1047</v>
      </c>
      <c r="E1828">
        <v>67</v>
      </c>
      <c r="F1828">
        <v>4953</v>
      </c>
      <c r="H1828" t="s">
        <v>153</v>
      </c>
      <c r="I1828" t="s">
        <v>1530</v>
      </c>
      <c r="J1828" s="32">
        <f t="shared" si="44"/>
        <v>12</v>
      </c>
      <c r="K1828" s="32">
        <f>IF(PUMPING[[#This Row],[MONTH]]&gt;3,YEAR(PUMPING[[#This Row],[DATE]]),YEAR(PUMPING[[#This Row],[DATE]])-1)</f>
        <v>2015</v>
      </c>
      <c r="L1828" s="32" t="str">
        <f>IF(PUMPING[[#This Row],[MONTH]]&lt;4,"Q4",IF(PUMPING[[#This Row],[MONTH]]&lt;7,"Q1",IF(PUMPING[[#This Row],[MONTH]]&lt;10,"Q2",IF(PUMPING[[#This Row],[MONTH]]&lt;13,"Q3","Q4"))))</f>
        <v>Q3</v>
      </c>
      <c r="M1828" s="32" t="str">
        <f>IF(PUMPING[[#This Row],[PRODUCT]]="I/F","I/F",IF(LEFT(PUMPING[[#This Row],[BATCH]],2)="MR","MR",IF(LEFT(PUMPING[[#This Row],[BATCH]],2)="PR","PR",IF(LEFT(PUMPING[[#This Row],[BATCH]],2)="DT","DT","Others"))))</f>
        <v>PR</v>
      </c>
    </row>
    <row r="1829" spans="1:13" x14ac:dyDescent="0.25">
      <c r="A1829">
        <v>2</v>
      </c>
      <c r="B1829" s="1">
        <v>42366</v>
      </c>
      <c r="C1829" t="s">
        <v>20</v>
      </c>
      <c r="D1829" t="s">
        <v>1050</v>
      </c>
      <c r="E1829">
        <v>67</v>
      </c>
      <c r="F1829">
        <v>450</v>
      </c>
      <c r="H1829" t="s">
        <v>153</v>
      </c>
      <c r="I1829" t="s">
        <v>1530</v>
      </c>
      <c r="J1829" s="32">
        <f t="shared" si="44"/>
        <v>12</v>
      </c>
      <c r="K1829" s="32">
        <f>IF(PUMPING[[#This Row],[MONTH]]&gt;3,YEAR(PUMPING[[#This Row],[DATE]]),YEAR(PUMPING[[#This Row],[DATE]])-1)</f>
        <v>2015</v>
      </c>
      <c r="L1829" s="32" t="str">
        <f>IF(PUMPING[[#This Row],[MONTH]]&lt;4,"Q4",IF(PUMPING[[#This Row],[MONTH]]&lt;7,"Q1",IF(PUMPING[[#This Row],[MONTH]]&lt;10,"Q2",IF(PUMPING[[#This Row],[MONTH]]&lt;13,"Q3","Q4"))))</f>
        <v>Q3</v>
      </c>
      <c r="M1829" s="32" t="str">
        <f>IF(PUMPING[[#This Row],[PRODUCT]]="I/F","I/F",IF(LEFT(PUMPING[[#This Row],[BATCH]],2)="MR","MR",IF(LEFT(PUMPING[[#This Row],[BATCH]],2)="PR","PR",IF(LEFT(PUMPING[[#This Row],[BATCH]],2)="DT","DT","Others"))))</f>
        <v>PR</v>
      </c>
    </row>
    <row r="1830" spans="1:13" x14ac:dyDescent="0.25">
      <c r="A1830">
        <v>3</v>
      </c>
      <c r="B1830" s="1">
        <v>42366</v>
      </c>
      <c r="C1830" t="s">
        <v>20</v>
      </c>
      <c r="D1830" t="s">
        <v>1051</v>
      </c>
      <c r="E1830">
        <v>67</v>
      </c>
      <c r="F1830">
        <v>790</v>
      </c>
      <c r="H1830" t="s">
        <v>153</v>
      </c>
      <c r="I1830" t="s">
        <v>1530</v>
      </c>
      <c r="J1830" s="32">
        <f t="shared" si="44"/>
        <v>12</v>
      </c>
      <c r="K1830" s="32">
        <f>IF(PUMPING[[#This Row],[MONTH]]&gt;3,YEAR(PUMPING[[#This Row],[DATE]]),YEAR(PUMPING[[#This Row],[DATE]])-1)</f>
        <v>2015</v>
      </c>
      <c r="L1830" s="32" t="str">
        <f>IF(PUMPING[[#This Row],[MONTH]]&lt;4,"Q4",IF(PUMPING[[#This Row],[MONTH]]&lt;7,"Q1",IF(PUMPING[[#This Row],[MONTH]]&lt;10,"Q2",IF(PUMPING[[#This Row],[MONTH]]&lt;13,"Q3","Q4"))))</f>
        <v>Q3</v>
      </c>
      <c r="M1830" s="32" t="str">
        <f>IF(PUMPING[[#This Row],[PRODUCT]]="I/F","I/F",IF(LEFT(PUMPING[[#This Row],[BATCH]],2)="MR","MR",IF(LEFT(PUMPING[[#This Row],[BATCH]],2)="PR","PR",IF(LEFT(PUMPING[[#This Row],[BATCH]],2)="DT","DT","Others"))))</f>
        <v>PR</v>
      </c>
    </row>
    <row r="1831" spans="1:13" x14ac:dyDescent="0.25">
      <c r="A1831">
        <v>1</v>
      </c>
      <c r="B1831" s="1">
        <v>42366</v>
      </c>
      <c r="C1831" t="s">
        <v>274</v>
      </c>
      <c r="D1831" t="s">
        <v>1043</v>
      </c>
      <c r="E1831" t="s">
        <v>10</v>
      </c>
      <c r="F1831">
        <v>59</v>
      </c>
      <c r="H1831" t="s">
        <v>156</v>
      </c>
      <c r="I1831" t="s">
        <v>146</v>
      </c>
      <c r="J1831" s="32">
        <f t="shared" si="44"/>
        <v>12</v>
      </c>
      <c r="K1831" s="32">
        <f>IF(PUMPING[[#This Row],[MONTH]]&gt;3,YEAR(PUMPING[[#This Row],[DATE]]),YEAR(PUMPING[[#This Row],[DATE]])-1)</f>
        <v>2015</v>
      </c>
      <c r="L1831" s="32" t="str">
        <f>IF(PUMPING[[#This Row],[MONTH]]&lt;4,"Q4",IF(PUMPING[[#This Row],[MONTH]]&lt;7,"Q1",IF(PUMPING[[#This Row],[MONTH]]&lt;10,"Q2",IF(PUMPING[[#This Row],[MONTH]]&lt;13,"Q3","Q4"))))</f>
        <v>Q3</v>
      </c>
      <c r="M1831" s="32" t="str">
        <f>IF(PUMPING[[#This Row],[PRODUCT]]="I/F","I/F",IF(LEFT(PUMPING[[#This Row],[BATCH]],2)="MR","MR",IF(LEFT(PUMPING[[#This Row],[BATCH]],2)="PR","PR",IF(LEFT(PUMPING[[#This Row],[BATCH]],2)="DT","DT","Others"))))</f>
        <v>MR</v>
      </c>
    </row>
    <row r="1832" spans="1:13" x14ac:dyDescent="0.25">
      <c r="A1832">
        <v>2</v>
      </c>
      <c r="B1832" s="1">
        <v>42366</v>
      </c>
      <c r="C1832" t="s">
        <v>274</v>
      </c>
      <c r="D1832" t="s">
        <v>1044</v>
      </c>
      <c r="E1832" t="s">
        <v>10</v>
      </c>
      <c r="F1832">
        <v>116</v>
      </c>
      <c r="H1832" t="s">
        <v>155</v>
      </c>
      <c r="I1832" t="s">
        <v>146</v>
      </c>
      <c r="J1832" s="32">
        <f t="shared" si="44"/>
        <v>12</v>
      </c>
      <c r="K1832" s="32">
        <f>IF(PUMPING[[#This Row],[MONTH]]&gt;3,YEAR(PUMPING[[#This Row],[DATE]]),YEAR(PUMPING[[#This Row],[DATE]])-1)</f>
        <v>2015</v>
      </c>
      <c r="L1832" s="32" t="str">
        <f>IF(PUMPING[[#This Row],[MONTH]]&lt;4,"Q4",IF(PUMPING[[#This Row],[MONTH]]&lt;7,"Q1",IF(PUMPING[[#This Row],[MONTH]]&lt;10,"Q2",IF(PUMPING[[#This Row],[MONTH]]&lt;13,"Q3","Q4"))))</f>
        <v>Q3</v>
      </c>
      <c r="M1832" s="32" t="str">
        <f>IF(PUMPING[[#This Row],[PRODUCT]]="I/F","I/F",IF(LEFT(PUMPING[[#This Row],[BATCH]],2)="MR","MR",IF(LEFT(PUMPING[[#This Row],[BATCH]],2)="PR","PR",IF(LEFT(PUMPING[[#This Row],[BATCH]],2)="DT","DT","Others"))))</f>
        <v>MR</v>
      </c>
    </row>
    <row r="1833" spans="1:13" x14ac:dyDescent="0.25">
      <c r="A1833">
        <v>3</v>
      </c>
      <c r="B1833" s="1">
        <v>42366</v>
      </c>
      <c r="C1833" t="s">
        <v>274</v>
      </c>
      <c r="D1833" t="s">
        <v>1045</v>
      </c>
      <c r="E1833" t="s">
        <v>10</v>
      </c>
      <c r="F1833">
        <v>1179</v>
      </c>
      <c r="H1833" t="s">
        <v>153</v>
      </c>
      <c r="I1833" t="s">
        <v>1530</v>
      </c>
      <c r="J1833" s="32">
        <f t="shared" si="44"/>
        <v>12</v>
      </c>
      <c r="K1833" s="32">
        <f>IF(PUMPING[[#This Row],[MONTH]]&gt;3,YEAR(PUMPING[[#This Row],[DATE]]),YEAR(PUMPING[[#This Row],[DATE]])-1)</f>
        <v>2015</v>
      </c>
      <c r="L1833" s="32" t="str">
        <f>IF(PUMPING[[#This Row],[MONTH]]&lt;4,"Q4",IF(PUMPING[[#This Row],[MONTH]]&lt;7,"Q1",IF(PUMPING[[#This Row],[MONTH]]&lt;10,"Q2",IF(PUMPING[[#This Row],[MONTH]]&lt;13,"Q3","Q4"))))</f>
        <v>Q3</v>
      </c>
      <c r="M1833" s="32" t="str">
        <f>IF(PUMPING[[#This Row],[PRODUCT]]="I/F","I/F",IF(LEFT(PUMPING[[#This Row],[BATCH]],2)="MR","MR",IF(LEFT(PUMPING[[#This Row],[BATCH]],2)="PR","PR",IF(LEFT(PUMPING[[#This Row],[BATCH]],2)="DT","DT","Others"))))</f>
        <v>MR</v>
      </c>
    </row>
    <row r="1834" spans="1:13" x14ac:dyDescent="0.25">
      <c r="A1834">
        <v>1</v>
      </c>
      <c r="B1834" s="1">
        <v>42366</v>
      </c>
      <c r="C1834" t="s">
        <v>8</v>
      </c>
      <c r="D1834" t="s">
        <v>1040</v>
      </c>
      <c r="E1834" t="s">
        <v>10</v>
      </c>
      <c r="F1834">
        <v>101</v>
      </c>
      <c r="H1834" t="s">
        <v>155</v>
      </c>
      <c r="I1834" t="s">
        <v>146</v>
      </c>
      <c r="J1834" s="32">
        <f t="shared" si="44"/>
        <v>12</v>
      </c>
      <c r="K1834" s="32">
        <f>IF(PUMPING[[#This Row],[MONTH]]&gt;3,YEAR(PUMPING[[#This Row],[DATE]]),YEAR(PUMPING[[#This Row],[DATE]])-1)</f>
        <v>2015</v>
      </c>
      <c r="L1834" s="32" t="str">
        <f>IF(PUMPING[[#This Row],[MONTH]]&lt;4,"Q4",IF(PUMPING[[#This Row],[MONTH]]&lt;7,"Q1",IF(PUMPING[[#This Row],[MONTH]]&lt;10,"Q2",IF(PUMPING[[#This Row],[MONTH]]&lt;13,"Q3","Q4"))))</f>
        <v>Q3</v>
      </c>
      <c r="M1834" s="32" t="str">
        <f>IF(PUMPING[[#This Row],[PRODUCT]]="I/F","I/F",IF(LEFT(PUMPING[[#This Row],[BATCH]],2)="MR","MR",IF(LEFT(PUMPING[[#This Row],[BATCH]],2)="PR","PR",IF(LEFT(PUMPING[[#This Row],[BATCH]],2)="DT","DT","Others"))))</f>
        <v>MR</v>
      </c>
    </row>
    <row r="1835" spans="1:13" x14ac:dyDescent="0.25">
      <c r="A1835">
        <v>2</v>
      </c>
      <c r="B1835" s="1">
        <v>42366</v>
      </c>
      <c r="C1835" t="s">
        <v>8</v>
      </c>
      <c r="D1835" t="s">
        <v>1041</v>
      </c>
      <c r="E1835" t="s">
        <v>10</v>
      </c>
      <c r="F1835">
        <v>66</v>
      </c>
      <c r="H1835" t="s">
        <v>156</v>
      </c>
      <c r="I1835" t="s">
        <v>146</v>
      </c>
      <c r="J1835" s="32">
        <f t="shared" si="44"/>
        <v>12</v>
      </c>
      <c r="K1835" s="32">
        <f>IF(PUMPING[[#This Row],[MONTH]]&gt;3,YEAR(PUMPING[[#This Row],[DATE]]),YEAR(PUMPING[[#This Row],[DATE]])-1)</f>
        <v>2015</v>
      </c>
      <c r="L1835" s="32" t="str">
        <f>IF(PUMPING[[#This Row],[MONTH]]&lt;4,"Q4",IF(PUMPING[[#This Row],[MONTH]]&lt;7,"Q1",IF(PUMPING[[#This Row],[MONTH]]&lt;10,"Q2",IF(PUMPING[[#This Row],[MONTH]]&lt;13,"Q3","Q4"))))</f>
        <v>Q3</v>
      </c>
      <c r="M1835" s="32" t="str">
        <f>IF(PUMPING[[#This Row],[PRODUCT]]="I/F","I/F",IF(LEFT(PUMPING[[#This Row],[BATCH]],2)="MR","MR",IF(LEFT(PUMPING[[#This Row],[BATCH]],2)="PR","PR",IF(LEFT(PUMPING[[#This Row],[BATCH]],2)="DT","DT","Others"))))</f>
        <v>MR</v>
      </c>
    </row>
    <row r="1836" spans="1:13" x14ac:dyDescent="0.25">
      <c r="A1836">
        <v>3</v>
      </c>
      <c r="B1836" s="1">
        <v>42366</v>
      </c>
      <c r="C1836" t="s">
        <v>8</v>
      </c>
      <c r="D1836" t="s">
        <v>45</v>
      </c>
      <c r="E1836" t="s">
        <v>10</v>
      </c>
      <c r="F1836">
        <v>2730</v>
      </c>
      <c r="H1836" t="s">
        <v>148</v>
      </c>
      <c r="I1836" t="s">
        <v>149</v>
      </c>
      <c r="J1836" s="32">
        <f t="shared" ref="J1836:J1899" si="45">MONTH(B1836)</f>
        <v>12</v>
      </c>
      <c r="K1836" s="32">
        <f>IF(PUMPING[[#This Row],[MONTH]]&gt;3,YEAR(PUMPING[[#This Row],[DATE]]),YEAR(PUMPING[[#This Row],[DATE]])-1)</f>
        <v>2015</v>
      </c>
      <c r="L1836" s="32" t="str">
        <f>IF(PUMPING[[#This Row],[MONTH]]&lt;4,"Q4",IF(PUMPING[[#This Row],[MONTH]]&lt;7,"Q1",IF(PUMPING[[#This Row],[MONTH]]&lt;10,"Q2",IF(PUMPING[[#This Row],[MONTH]]&lt;13,"Q3","Q4"))))</f>
        <v>Q3</v>
      </c>
      <c r="M1836" s="32" t="str">
        <f>IF(PUMPING[[#This Row],[PRODUCT]]="I/F","I/F",IF(LEFT(PUMPING[[#This Row],[BATCH]],2)="MR","MR",IF(LEFT(PUMPING[[#This Row],[BATCH]],2)="PR","PR",IF(LEFT(PUMPING[[#This Row],[BATCH]],2)="DT","DT","Others"))))</f>
        <v>MR</v>
      </c>
    </row>
    <row r="1837" spans="1:13" x14ac:dyDescent="0.25">
      <c r="A1837">
        <v>4</v>
      </c>
      <c r="B1837" s="1">
        <v>42366</v>
      </c>
      <c r="C1837" t="s">
        <v>8</v>
      </c>
      <c r="D1837" t="s">
        <v>1042</v>
      </c>
      <c r="E1837" t="s">
        <v>10</v>
      </c>
      <c r="F1837">
        <v>1995</v>
      </c>
      <c r="H1837" t="s">
        <v>148</v>
      </c>
      <c r="I1837" t="s">
        <v>149</v>
      </c>
      <c r="J1837" s="32">
        <f t="shared" si="45"/>
        <v>12</v>
      </c>
      <c r="K1837" s="32">
        <f>IF(PUMPING[[#This Row],[MONTH]]&gt;3,YEAR(PUMPING[[#This Row],[DATE]]),YEAR(PUMPING[[#This Row],[DATE]])-1)</f>
        <v>2015</v>
      </c>
      <c r="L1837" s="32" t="str">
        <f>IF(PUMPING[[#This Row],[MONTH]]&lt;4,"Q4",IF(PUMPING[[#This Row],[MONTH]]&lt;7,"Q1",IF(PUMPING[[#This Row],[MONTH]]&lt;10,"Q2",IF(PUMPING[[#This Row],[MONTH]]&lt;13,"Q3","Q4"))))</f>
        <v>Q3</v>
      </c>
      <c r="M1837" s="32" t="str">
        <f>IF(PUMPING[[#This Row],[PRODUCT]]="I/F","I/F",IF(LEFT(PUMPING[[#This Row],[BATCH]],2)="MR","MR",IF(LEFT(PUMPING[[#This Row],[BATCH]],2)="PR","PR",IF(LEFT(PUMPING[[#This Row],[BATCH]],2)="DT","DT","Others"))))</f>
        <v>MR</v>
      </c>
    </row>
    <row r="1838" spans="1:13" x14ac:dyDescent="0.25">
      <c r="A1838">
        <v>5</v>
      </c>
      <c r="B1838" s="1">
        <v>42366</v>
      </c>
      <c r="C1838" t="s">
        <v>8</v>
      </c>
      <c r="D1838" t="s">
        <v>1043</v>
      </c>
      <c r="E1838" t="s">
        <v>10</v>
      </c>
      <c r="F1838">
        <v>63</v>
      </c>
      <c r="H1838" t="s">
        <v>156</v>
      </c>
      <c r="I1838" t="s">
        <v>146</v>
      </c>
      <c r="J1838" s="32">
        <f t="shared" si="45"/>
        <v>12</v>
      </c>
      <c r="K1838" s="32">
        <f>IF(PUMPING[[#This Row],[MONTH]]&gt;3,YEAR(PUMPING[[#This Row],[DATE]]),YEAR(PUMPING[[#This Row],[DATE]])-1)</f>
        <v>2015</v>
      </c>
      <c r="L1838" s="32" t="str">
        <f>IF(PUMPING[[#This Row],[MONTH]]&lt;4,"Q4",IF(PUMPING[[#This Row],[MONTH]]&lt;7,"Q1",IF(PUMPING[[#This Row],[MONTH]]&lt;10,"Q2",IF(PUMPING[[#This Row],[MONTH]]&lt;13,"Q3","Q4"))))</f>
        <v>Q3</v>
      </c>
      <c r="M1838" s="32" t="str">
        <f>IF(PUMPING[[#This Row],[PRODUCT]]="I/F","I/F",IF(LEFT(PUMPING[[#This Row],[BATCH]],2)="MR","MR",IF(LEFT(PUMPING[[#This Row],[BATCH]],2)="PR","PR",IF(LEFT(PUMPING[[#This Row],[BATCH]],2)="DT","DT","Others"))))</f>
        <v>MR</v>
      </c>
    </row>
    <row r="1839" spans="1:13" x14ac:dyDescent="0.25">
      <c r="A1839">
        <v>1</v>
      </c>
      <c r="B1839" s="1">
        <v>42366</v>
      </c>
      <c r="C1839" t="s">
        <v>63</v>
      </c>
      <c r="D1839" t="s">
        <v>1047</v>
      </c>
      <c r="E1839" t="s">
        <v>186</v>
      </c>
      <c r="F1839">
        <v>532</v>
      </c>
      <c r="H1839" t="s">
        <v>153</v>
      </c>
      <c r="I1839" t="s">
        <v>1530</v>
      </c>
      <c r="J1839" s="32">
        <f t="shared" si="45"/>
        <v>12</v>
      </c>
      <c r="K1839" s="32">
        <f>IF(PUMPING[[#This Row],[MONTH]]&gt;3,YEAR(PUMPING[[#This Row],[DATE]]),YEAR(PUMPING[[#This Row],[DATE]])-1)</f>
        <v>2015</v>
      </c>
      <c r="L1839" s="32" t="str">
        <f>IF(PUMPING[[#This Row],[MONTH]]&lt;4,"Q4",IF(PUMPING[[#This Row],[MONTH]]&lt;7,"Q1",IF(PUMPING[[#This Row],[MONTH]]&lt;10,"Q2",IF(PUMPING[[#This Row],[MONTH]]&lt;13,"Q3","Q4"))))</f>
        <v>Q3</v>
      </c>
      <c r="M1839" s="32" t="str">
        <f>IF(PUMPING[[#This Row],[PRODUCT]]="I/F","I/F",IF(LEFT(PUMPING[[#This Row],[BATCH]],2)="MR","MR",IF(LEFT(PUMPING[[#This Row],[BATCH]],2)="PR","PR",IF(LEFT(PUMPING[[#This Row],[BATCH]],2)="DT","DT","Others"))))</f>
        <v>PR</v>
      </c>
    </row>
    <row r="1840" spans="1:13" x14ac:dyDescent="0.25">
      <c r="A1840">
        <v>1</v>
      </c>
      <c r="B1840" s="1">
        <v>42367</v>
      </c>
      <c r="C1840" t="s">
        <v>6</v>
      </c>
      <c r="D1840" t="s">
        <v>1049</v>
      </c>
      <c r="E1840">
        <v>507</v>
      </c>
      <c r="F1840">
        <v>2884</v>
      </c>
      <c r="H1840" t="s">
        <v>153</v>
      </c>
      <c r="I1840" t="s">
        <v>1530</v>
      </c>
      <c r="J1840" s="32">
        <f t="shared" si="45"/>
        <v>12</v>
      </c>
      <c r="K1840" s="32">
        <f>IF(PUMPING[[#This Row],[MONTH]]&gt;3,YEAR(PUMPING[[#This Row],[DATE]]),YEAR(PUMPING[[#This Row],[DATE]])-1)</f>
        <v>2015</v>
      </c>
      <c r="L1840" s="32" t="str">
        <f>IF(PUMPING[[#This Row],[MONTH]]&lt;4,"Q4",IF(PUMPING[[#This Row],[MONTH]]&lt;7,"Q1",IF(PUMPING[[#This Row],[MONTH]]&lt;10,"Q2",IF(PUMPING[[#This Row],[MONTH]]&lt;13,"Q3","Q4"))))</f>
        <v>Q3</v>
      </c>
      <c r="M1840" s="32" t="str">
        <f>IF(PUMPING[[#This Row],[PRODUCT]]="I/F","I/F",IF(LEFT(PUMPING[[#This Row],[BATCH]],2)="MR","MR",IF(LEFT(PUMPING[[#This Row],[BATCH]],2)="PR","PR",IF(LEFT(PUMPING[[#This Row],[BATCH]],2)="DT","DT","Others"))))</f>
        <v>MR</v>
      </c>
    </row>
    <row r="1841" spans="1:13" x14ac:dyDescent="0.25">
      <c r="A1841">
        <v>2</v>
      </c>
      <c r="B1841" s="1">
        <v>42367</v>
      </c>
      <c r="C1841" t="s">
        <v>6</v>
      </c>
      <c r="D1841" t="s">
        <v>1052</v>
      </c>
      <c r="E1841">
        <v>505</v>
      </c>
      <c r="F1841">
        <v>9847</v>
      </c>
      <c r="H1841" t="s">
        <v>153</v>
      </c>
      <c r="I1841" t="s">
        <v>1530</v>
      </c>
      <c r="J1841" s="32">
        <f t="shared" si="45"/>
        <v>12</v>
      </c>
      <c r="K1841" s="32">
        <f>IF(PUMPING[[#This Row],[MONTH]]&gt;3,YEAR(PUMPING[[#This Row],[DATE]]),YEAR(PUMPING[[#This Row],[DATE]])-1)</f>
        <v>2015</v>
      </c>
      <c r="L1841" s="32" t="str">
        <f>IF(PUMPING[[#This Row],[MONTH]]&lt;4,"Q4",IF(PUMPING[[#This Row],[MONTH]]&lt;7,"Q1",IF(PUMPING[[#This Row],[MONTH]]&lt;10,"Q2",IF(PUMPING[[#This Row],[MONTH]]&lt;13,"Q3","Q4"))))</f>
        <v>Q3</v>
      </c>
      <c r="M1841" s="32" t="str">
        <f>IF(PUMPING[[#This Row],[PRODUCT]]="I/F","I/F",IF(LEFT(PUMPING[[#This Row],[BATCH]],2)="MR","MR",IF(LEFT(PUMPING[[#This Row],[BATCH]],2)="PR","PR",IF(LEFT(PUMPING[[#This Row],[BATCH]],2)="DT","DT","Others"))))</f>
        <v>MR</v>
      </c>
    </row>
    <row r="1842" spans="1:13" x14ac:dyDescent="0.25">
      <c r="A1842">
        <v>1</v>
      </c>
      <c r="B1842" s="1">
        <v>42367</v>
      </c>
      <c r="C1842" t="s">
        <v>274</v>
      </c>
      <c r="D1842" t="s">
        <v>1045</v>
      </c>
      <c r="E1842" t="s">
        <v>10</v>
      </c>
      <c r="F1842">
        <v>6189</v>
      </c>
      <c r="H1842" t="s">
        <v>153</v>
      </c>
      <c r="I1842" t="s">
        <v>1530</v>
      </c>
      <c r="J1842" s="32">
        <f t="shared" si="45"/>
        <v>12</v>
      </c>
      <c r="K1842" s="32">
        <f>IF(PUMPING[[#This Row],[MONTH]]&gt;3,YEAR(PUMPING[[#This Row],[DATE]]),YEAR(PUMPING[[#This Row],[DATE]])-1)</f>
        <v>2015</v>
      </c>
      <c r="L1842" s="32" t="str">
        <f>IF(PUMPING[[#This Row],[MONTH]]&lt;4,"Q4",IF(PUMPING[[#This Row],[MONTH]]&lt;7,"Q1",IF(PUMPING[[#This Row],[MONTH]]&lt;10,"Q2",IF(PUMPING[[#This Row],[MONTH]]&lt;13,"Q3","Q4"))))</f>
        <v>Q3</v>
      </c>
      <c r="M1842" s="32" t="str">
        <f>IF(PUMPING[[#This Row],[PRODUCT]]="I/F","I/F",IF(LEFT(PUMPING[[#This Row],[BATCH]],2)="MR","MR",IF(LEFT(PUMPING[[#This Row],[BATCH]],2)="PR","PR",IF(LEFT(PUMPING[[#This Row],[BATCH]],2)="DT","DT","Others"))))</f>
        <v>MR</v>
      </c>
    </row>
    <row r="1843" spans="1:13" x14ac:dyDescent="0.25">
      <c r="A1843">
        <v>2</v>
      </c>
      <c r="B1843" s="1">
        <v>42367</v>
      </c>
      <c r="C1843" t="s">
        <v>274</v>
      </c>
      <c r="D1843" t="s">
        <v>1049</v>
      </c>
      <c r="E1843" t="s">
        <v>10</v>
      </c>
      <c r="F1843">
        <v>6373</v>
      </c>
      <c r="H1843" t="s">
        <v>153</v>
      </c>
      <c r="I1843" t="s">
        <v>1530</v>
      </c>
      <c r="J1843" s="32">
        <f t="shared" si="45"/>
        <v>12</v>
      </c>
      <c r="K1843" s="32">
        <f>IF(PUMPING[[#This Row],[MONTH]]&gt;3,YEAR(PUMPING[[#This Row],[DATE]]),YEAR(PUMPING[[#This Row],[DATE]])-1)</f>
        <v>2015</v>
      </c>
      <c r="L1843" s="32" t="str">
        <f>IF(PUMPING[[#This Row],[MONTH]]&lt;4,"Q4",IF(PUMPING[[#This Row],[MONTH]]&lt;7,"Q1",IF(PUMPING[[#This Row],[MONTH]]&lt;10,"Q2",IF(PUMPING[[#This Row],[MONTH]]&lt;13,"Q3","Q4"))))</f>
        <v>Q3</v>
      </c>
      <c r="M1843" s="32" t="str">
        <f>IF(PUMPING[[#This Row],[PRODUCT]]="I/F","I/F",IF(LEFT(PUMPING[[#This Row],[BATCH]],2)="MR","MR",IF(LEFT(PUMPING[[#This Row],[BATCH]],2)="PR","PR",IF(LEFT(PUMPING[[#This Row],[BATCH]],2)="DT","DT","Others"))))</f>
        <v>MR</v>
      </c>
    </row>
    <row r="1844" spans="1:13" x14ac:dyDescent="0.25">
      <c r="A1844">
        <v>1</v>
      </c>
      <c r="B1844" s="1">
        <v>42368</v>
      </c>
      <c r="C1844" t="s">
        <v>6</v>
      </c>
      <c r="D1844" t="s">
        <v>1052</v>
      </c>
      <c r="E1844">
        <v>505</v>
      </c>
      <c r="F1844">
        <v>281</v>
      </c>
      <c r="H1844" t="s">
        <v>153</v>
      </c>
      <c r="I1844" t="s">
        <v>1530</v>
      </c>
      <c r="J1844" s="32">
        <f t="shared" si="45"/>
        <v>12</v>
      </c>
      <c r="K1844" s="32">
        <f>IF(PUMPING[[#This Row],[MONTH]]&gt;3,YEAR(PUMPING[[#This Row],[DATE]]),YEAR(PUMPING[[#This Row],[DATE]])-1)</f>
        <v>2015</v>
      </c>
      <c r="L1844" s="32" t="str">
        <f>IF(PUMPING[[#This Row],[MONTH]]&lt;4,"Q4",IF(PUMPING[[#This Row],[MONTH]]&lt;7,"Q1",IF(PUMPING[[#This Row],[MONTH]]&lt;10,"Q2",IF(PUMPING[[#This Row],[MONTH]]&lt;13,"Q3","Q4"))))</f>
        <v>Q3</v>
      </c>
      <c r="M1844" s="32" t="str">
        <f>IF(PUMPING[[#This Row],[PRODUCT]]="I/F","I/F",IF(LEFT(PUMPING[[#This Row],[BATCH]],2)="MR","MR",IF(LEFT(PUMPING[[#This Row],[BATCH]],2)="PR","PR",IF(LEFT(PUMPING[[#This Row],[BATCH]],2)="DT","DT","Others"))))</f>
        <v>MR</v>
      </c>
    </row>
    <row r="1845" spans="1:13" x14ac:dyDescent="0.25">
      <c r="A1845">
        <v>2</v>
      </c>
      <c r="B1845" s="1">
        <v>42368</v>
      </c>
      <c r="C1845" t="s">
        <v>6</v>
      </c>
      <c r="D1845" t="s">
        <v>1053</v>
      </c>
      <c r="E1845">
        <v>351</v>
      </c>
      <c r="F1845">
        <v>150</v>
      </c>
      <c r="H1845" t="s">
        <v>155</v>
      </c>
      <c r="I1845" t="s">
        <v>146</v>
      </c>
      <c r="J1845" s="32">
        <f t="shared" si="45"/>
        <v>12</v>
      </c>
      <c r="K1845" s="32">
        <f>IF(PUMPING[[#This Row],[MONTH]]&gt;3,YEAR(PUMPING[[#This Row],[DATE]]),YEAR(PUMPING[[#This Row],[DATE]])-1)</f>
        <v>2015</v>
      </c>
      <c r="L1845" s="32" t="str">
        <f>IF(PUMPING[[#This Row],[MONTH]]&lt;4,"Q4",IF(PUMPING[[#This Row],[MONTH]]&lt;7,"Q1",IF(PUMPING[[#This Row],[MONTH]]&lt;10,"Q2",IF(PUMPING[[#This Row],[MONTH]]&lt;13,"Q3","Q4"))))</f>
        <v>Q3</v>
      </c>
      <c r="M1845" s="32" t="str">
        <f>IF(PUMPING[[#This Row],[PRODUCT]]="I/F","I/F",IF(LEFT(PUMPING[[#This Row],[BATCH]],2)="MR","MR",IF(LEFT(PUMPING[[#This Row],[BATCH]],2)="PR","PR",IF(LEFT(PUMPING[[#This Row],[BATCH]],2)="DT","DT","Others"))))</f>
        <v>MR</v>
      </c>
    </row>
    <row r="1846" spans="1:13" x14ac:dyDescent="0.25">
      <c r="A1846">
        <v>3</v>
      </c>
      <c r="B1846" s="1">
        <v>42368</v>
      </c>
      <c r="C1846" t="s">
        <v>6</v>
      </c>
      <c r="D1846" t="s">
        <v>1054</v>
      </c>
      <c r="E1846">
        <v>402</v>
      </c>
      <c r="F1846">
        <v>2650</v>
      </c>
      <c r="H1846" t="s">
        <v>145</v>
      </c>
      <c r="I1846" t="s">
        <v>146</v>
      </c>
      <c r="J1846" s="32">
        <f t="shared" si="45"/>
        <v>12</v>
      </c>
      <c r="K1846" s="32">
        <f>IF(PUMPING[[#This Row],[MONTH]]&gt;3,YEAR(PUMPING[[#This Row],[DATE]]),YEAR(PUMPING[[#This Row],[DATE]])-1)</f>
        <v>2015</v>
      </c>
      <c r="L1846" s="32" t="str">
        <f>IF(PUMPING[[#This Row],[MONTH]]&lt;4,"Q4",IF(PUMPING[[#This Row],[MONTH]]&lt;7,"Q1",IF(PUMPING[[#This Row],[MONTH]]&lt;10,"Q2",IF(PUMPING[[#This Row],[MONTH]]&lt;13,"Q3","Q4"))))</f>
        <v>Q3</v>
      </c>
      <c r="M1846" s="32" t="str">
        <f>IF(PUMPING[[#This Row],[PRODUCT]]="I/F","I/F",IF(LEFT(PUMPING[[#This Row],[BATCH]],2)="MR","MR",IF(LEFT(PUMPING[[#This Row],[BATCH]],2)="PR","PR",IF(LEFT(PUMPING[[#This Row],[BATCH]],2)="DT","DT","Others"))))</f>
        <v>MR</v>
      </c>
    </row>
    <row r="1847" spans="1:13" x14ac:dyDescent="0.25">
      <c r="A1847">
        <v>4</v>
      </c>
      <c r="B1847" s="1">
        <v>42368</v>
      </c>
      <c r="C1847" t="s">
        <v>6</v>
      </c>
      <c r="D1847" t="s">
        <v>1055</v>
      </c>
      <c r="E1847">
        <v>301</v>
      </c>
      <c r="F1847">
        <v>7355</v>
      </c>
      <c r="H1847" t="s">
        <v>733</v>
      </c>
      <c r="I1847" t="s">
        <v>143</v>
      </c>
      <c r="J1847" s="32">
        <f t="shared" si="45"/>
        <v>12</v>
      </c>
      <c r="K1847" s="32">
        <f>IF(PUMPING[[#This Row],[MONTH]]&gt;3,YEAR(PUMPING[[#This Row],[DATE]]),YEAR(PUMPING[[#This Row],[DATE]])-1)</f>
        <v>2015</v>
      </c>
      <c r="L1847" s="32" t="str">
        <f>IF(PUMPING[[#This Row],[MONTH]]&lt;4,"Q4",IF(PUMPING[[#This Row],[MONTH]]&lt;7,"Q1",IF(PUMPING[[#This Row],[MONTH]]&lt;10,"Q2",IF(PUMPING[[#This Row],[MONTH]]&lt;13,"Q3","Q4"))))</f>
        <v>Q3</v>
      </c>
      <c r="M1847" s="32" t="str">
        <f>IF(PUMPING[[#This Row],[PRODUCT]]="I/F","I/F",IF(LEFT(PUMPING[[#This Row],[BATCH]],2)="MR","MR",IF(LEFT(PUMPING[[#This Row],[BATCH]],2)="PR","PR",IF(LEFT(PUMPING[[#This Row],[BATCH]],2)="DT","DT","Others"))))</f>
        <v>MR</v>
      </c>
    </row>
    <row r="1848" spans="1:13" x14ac:dyDescent="0.25">
      <c r="A1848">
        <v>5</v>
      </c>
      <c r="B1848" s="1">
        <v>42368</v>
      </c>
      <c r="C1848" t="s">
        <v>6</v>
      </c>
      <c r="D1848" t="s">
        <v>1056</v>
      </c>
      <c r="E1848">
        <v>302</v>
      </c>
      <c r="F1848">
        <v>2555</v>
      </c>
      <c r="H1848" t="s">
        <v>733</v>
      </c>
      <c r="I1848" t="s">
        <v>143</v>
      </c>
      <c r="J1848" s="32">
        <f t="shared" si="45"/>
        <v>12</v>
      </c>
      <c r="K1848" s="32">
        <f>IF(PUMPING[[#This Row],[MONTH]]&gt;3,YEAR(PUMPING[[#This Row],[DATE]]),YEAR(PUMPING[[#This Row],[DATE]])-1)</f>
        <v>2015</v>
      </c>
      <c r="L1848" s="32" t="str">
        <f>IF(PUMPING[[#This Row],[MONTH]]&lt;4,"Q4",IF(PUMPING[[#This Row],[MONTH]]&lt;7,"Q1",IF(PUMPING[[#This Row],[MONTH]]&lt;10,"Q2",IF(PUMPING[[#This Row],[MONTH]]&lt;13,"Q3","Q4"))))</f>
        <v>Q3</v>
      </c>
      <c r="M1848" s="32" t="str">
        <f>IF(PUMPING[[#This Row],[PRODUCT]]="I/F","I/F",IF(LEFT(PUMPING[[#This Row],[BATCH]],2)="MR","MR",IF(LEFT(PUMPING[[#This Row],[BATCH]],2)="PR","PR",IF(LEFT(PUMPING[[#This Row],[BATCH]],2)="DT","DT","Others"))))</f>
        <v>MR</v>
      </c>
    </row>
    <row r="1849" spans="1:13" x14ac:dyDescent="0.25">
      <c r="A1849">
        <v>1</v>
      </c>
      <c r="B1849" s="1">
        <v>42368</v>
      </c>
      <c r="C1849" t="s">
        <v>274</v>
      </c>
      <c r="D1849" t="s">
        <v>1049</v>
      </c>
      <c r="E1849" t="s">
        <v>10</v>
      </c>
      <c r="F1849">
        <v>7699</v>
      </c>
      <c r="H1849" t="s">
        <v>153</v>
      </c>
      <c r="I1849" t="s">
        <v>1530</v>
      </c>
      <c r="J1849" s="32">
        <f t="shared" si="45"/>
        <v>12</v>
      </c>
      <c r="K1849" s="32">
        <f>IF(PUMPING[[#This Row],[MONTH]]&gt;3,YEAR(PUMPING[[#This Row],[DATE]]),YEAR(PUMPING[[#This Row],[DATE]])-1)</f>
        <v>2015</v>
      </c>
      <c r="L1849" s="32" t="str">
        <f>IF(PUMPING[[#This Row],[MONTH]]&lt;4,"Q4",IF(PUMPING[[#This Row],[MONTH]]&lt;7,"Q1",IF(PUMPING[[#This Row],[MONTH]]&lt;10,"Q2",IF(PUMPING[[#This Row],[MONTH]]&lt;13,"Q3","Q4"))))</f>
        <v>Q3</v>
      </c>
      <c r="M1849" s="32" t="str">
        <f>IF(PUMPING[[#This Row],[PRODUCT]]="I/F","I/F",IF(LEFT(PUMPING[[#This Row],[BATCH]],2)="MR","MR",IF(LEFT(PUMPING[[#This Row],[BATCH]],2)="PR","PR",IF(LEFT(PUMPING[[#This Row],[BATCH]],2)="DT","DT","Others"))))</f>
        <v>MR</v>
      </c>
    </row>
    <row r="1850" spans="1:13" x14ac:dyDescent="0.25">
      <c r="A1850">
        <v>2</v>
      </c>
      <c r="B1850" s="1">
        <v>42368</v>
      </c>
      <c r="C1850" t="s">
        <v>274</v>
      </c>
      <c r="D1850" t="s">
        <v>1052</v>
      </c>
      <c r="E1850" t="s">
        <v>10</v>
      </c>
      <c r="F1850">
        <v>5221</v>
      </c>
      <c r="H1850" t="s">
        <v>153</v>
      </c>
      <c r="I1850" t="s">
        <v>1530</v>
      </c>
      <c r="J1850" s="32">
        <f t="shared" si="45"/>
        <v>12</v>
      </c>
      <c r="K1850" s="32">
        <f>IF(PUMPING[[#This Row],[MONTH]]&gt;3,YEAR(PUMPING[[#This Row],[DATE]]),YEAR(PUMPING[[#This Row],[DATE]])-1)</f>
        <v>2015</v>
      </c>
      <c r="L1850" s="32" t="str">
        <f>IF(PUMPING[[#This Row],[MONTH]]&lt;4,"Q4",IF(PUMPING[[#This Row],[MONTH]]&lt;7,"Q1",IF(PUMPING[[#This Row],[MONTH]]&lt;10,"Q2",IF(PUMPING[[#This Row],[MONTH]]&lt;13,"Q3","Q4"))))</f>
        <v>Q3</v>
      </c>
      <c r="M1850" s="32" t="str">
        <f>IF(PUMPING[[#This Row],[PRODUCT]]="I/F","I/F",IF(LEFT(PUMPING[[#This Row],[BATCH]],2)="MR","MR",IF(LEFT(PUMPING[[#This Row],[BATCH]],2)="PR","PR",IF(LEFT(PUMPING[[#This Row],[BATCH]],2)="DT","DT","Others"))))</f>
        <v>MR</v>
      </c>
    </row>
    <row r="1851" spans="1:13" x14ac:dyDescent="0.25">
      <c r="A1851">
        <v>1</v>
      </c>
      <c r="B1851" s="1">
        <v>42369</v>
      </c>
      <c r="C1851" t="s">
        <v>6</v>
      </c>
      <c r="D1851" t="s">
        <v>1056</v>
      </c>
      <c r="E1851">
        <v>302</v>
      </c>
      <c r="F1851">
        <v>1060</v>
      </c>
      <c r="H1851" t="s">
        <v>733</v>
      </c>
      <c r="I1851" t="s">
        <v>143</v>
      </c>
      <c r="J1851" s="32">
        <f t="shared" si="45"/>
        <v>12</v>
      </c>
      <c r="K1851" s="32">
        <f>IF(PUMPING[[#This Row],[MONTH]]&gt;3,YEAR(PUMPING[[#This Row],[DATE]]),YEAR(PUMPING[[#This Row],[DATE]])-1)</f>
        <v>2015</v>
      </c>
      <c r="L1851" s="32" t="str">
        <f>IF(PUMPING[[#This Row],[MONTH]]&lt;4,"Q4",IF(PUMPING[[#This Row],[MONTH]]&lt;7,"Q1",IF(PUMPING[[#This Row],[MONTH]]&lt;10,"Q2",IF(PUMPING[[#This Row],[MONTH]]&lt;13,"Q3","Q4"))))</f>
        <v>Q3</v>
      </c>
      <c r="M1851" s="32" t="str">
        <f>IF(PUMPING[[#This Row],[PRODUCT]]="I/F","I/F",IF(LEFT(PUMPING[[#This Row],[BATCH]],2)="MR","MR",IF(LEFT(PUMPING[[#This Row],[BATCH]],2)="PR","PR",IF(LEFT(PUMPING[[#This Row],[BATCH]],2)="DT","DT","Others"))))</f>
        <v>MR</v>
      </c>
    </row>
    <row r="1852" spans="1:13" x14ac:dyDescent="0.25">
      <c r="A1852">
        <v>2</v>
      </c>
      <c r="B1852" s="1">
        <v>42369</v>
      </c>
      <c r="C1852" t="s">
        <v>6</v>
      </c>
      <c r="D1852" t="s">
        <v>1057</v>
      </c>
      <c r="E1852">
        <v>402</v>
      </c>
      <c r="F1852">
        <v>645</v>
      </c>
      <c r="H1852" t="s">
        <v>145</v>
      </c>
      <c r="I1852" t="s">
        <v>146</v>
      </c>
      <c r="J1852" s="32">
        <f t="shared" si="45"/>
        <v>12</v>
      </c>
      <c r="K1852" s="32">
        <f>IF(PUMPING[[#This Row],[MONTH]]&gt;3,YEAR(PUMPING[[#This Row],[DATE]]),YEAR(PUMPING[[#This Row],[DATE]])-1)</f>
        <v>2015</v>
      </c>
      <c r="L1852" s="32" t="str">
        <f>IF(PUMPING[[#This Row],[MONTH]]&lt;4,"Q4",IF(PUMPING[[#This Row],[MONTH]]&lt;7,"Q1",IF(PUMPING[[#This Row],[MONTH]]&lt;10,"Q2",IF(PUMPING[[#This Row],[MONTH]]&lt;13,"Q3","Q4"))))</f>
        <v>Q3</v>
      </c>
      <c r="M1852" s="32" t="str">
        <f>IF(PUMPING[[#This Row],[PRODUCT]]="I/F","I/F",IF(LEFT(PUMPING[[#This Row],[BATCH]],2)="MR","MR",IF(LEFT(PUMPING[[#This Row],[BATCH]],2)="PR","PR",IF(LEFT(PUMPING[[#This Row],[BATCH]],2)="DT","DT","Others"))))</f>
        <v>MR</v>
      </c>
    </row>
    <row r="1853" spans="1:13" x14ac:dyDescent="0.25">
      <c r="A1853">
        <v>3</v>
      </c>
      <c r="B1853" s="1">
        <v>42369</v>
      </c>
      <c r="C1853" t="s">
        <v>6</v>
      </c>
      <c r="D1853" t="s">
        <v>1058</v>
      </c>
      <c r="E1853">
        <v>101</v>
      </c>
      <c r="F1853">
        <v>3698</v>
      </c>
      <c r="H1853" t="s">
        <v>148</v>
      </c>
      <c r="I1853" t="s">
        <v>149</v>
      </c>
      <c r="J1853" s="32">
        <f t="shared" si="45"/>
        <v>12</v>
      </c>
      <c r="K1853" s="32">
        <f>IF(PUMPING[[#This Row],[MONTH]]&gt;3,YEAR(PUMPING[[#This Row],[DATE]]),YEAR(PUMPING[[#This Row],[DATE]])-1)</f>
        <v>2015</v>
      </c>
      <c r="L1853" s="32" t="str">
        <f>IF(PUMPING[[#This Row],[MONTH]]&lt;4,"Q4",IF(PUMPING[[#This Row],[MONTH]]&lt;7,"Q1",IF(PUMPING[[#This Row],[MONTH]]&lt;10,"Q2",IF(PUMPING[[#This Row],[MONTH]]&lt;13,"Q3","Q4"))))</f>
        <v>Q3</v>
      </c>
      <c r="M1853" s="32" t="str">
        <f>IF(PUMPING[[#This Row],[PRODUCT]]="I/F","I/F",IF(LEFT(PUMPING[[#This Row],[BATCH]],2)="MR","MR",IF(LEFT(PUMPING[[#This Row],[BATCH]],2)="PR","PR",IF(LEFT(PUMPING[[#This Row],[BATCH]],2)="DT","DT","Others"))))</f>
        <v>MR</v>
      </c>
    </row>
    <row r="1854" spans="1:13" x14ac:dyDescent="0.25">
      <c r="A1854">
        <v>4</v>
      </c>
      <c r="B1854" s="1">
        <v>42369</v>
      </c>
      <c r="C1854" t="s">
        <v>6</v>
      </c>
      <c r="D1854" t="s">
        <v>1059</v>
      </c>
      <c r="E1854">
        <v>124</v>
      </c>
      <c r="F1854">
        <v>1312</v>
      </c>
      <c r="H1854" t="s">
        <v>148</v>
      </c>
      <c r="I1854" t="s">
        <v>149</v>
      </c>
      <c r="J1854" s="32">
        <f t="shared" si="45"/>
        <v>12</v>
      </c>
      <c r="K1854" s="32">
        <f>IF(PUMPING[[#This Row],[MONTH]]&gt;3,YEAR(PUMPING[[#This Row],[DATE]]),YEAR(PUMPING[[#This Row],[DATE]])-1)</f>
        <v>2015</v>
      </c>
      <c r="L1854" s="32" t="str">
        <f>IF(PUMPING[[#This Row],[MONTH]]&lt;4,"Q4",IF(PUMPING[[#This Row],[MONTH]]&lt;7,"Q1",IF(PUMPING[[#This Row],[MONTH]]&lt;10,"Q2",IF(PUMPING[[#This Row],[MONTH]]&lt;13,"Q3","Q4"))))</f>
        <v>Q3</v>
      </c>
      <c r="M1854" s="32" t="str">
        <f>IF(PUMPING[[#This Row],[PRODUCT]]="I/F","I/F",IF(LEFT(PUMPING[[#This Row],[BATCH]],2)="MR","MR",IF(LEFT(PUMPING[[#This Row],[BATCH]],2)="PR","PR",IF(LEFT(PUMPING[[#This Row],[BATCH]],2)="DT","DT","Others"))))</f>
        <v>MR</v>
      </c>
    </row>
    <row r="1855" spans="1:13" x14ac:dyDescent="0.25">
      <c r="A1855">
        <v>5</v>
      </c>
      <c r="B1855" s="1">
        <v>42369</v>
      </c>
      <c r="C1855" t="s">
        <v>6</v>
      </c>
      <c r="D1855" t="s">
        <v>1060</v>
      </c>
      <c r="E1855">
        <v>119</v>
      </c>
      <c r="F1855">
        <v>1853</v>
      </c>
      <c r="H1855" t="s">
        <v>170</v>
      </c>
      <c r="I1855" t="s">
        <v>171</v>
      </c>
      <c r="J1855" s="32">
        <f t="shared" si="45"/>
        <v>12</v>
      </c>
      <c r="K1855" s="32">
        <f>IF(PUMPING[[#This Row],[MONTH]]&gt;3,YEAR(PUMPING[[#This Row],[DATE]]),YEAR(PUMPING[[#This Row],[DATE]])-1)</f>
        <v>2015</v>
      </c>
      <c r="L1855" s="32" t="str">
        <f>IF(PUMPING[[#This Row],[MONTH]]&lt;4,"Q4",IF(PUMPING[[#This Row],[MONTH]]&lt;7,"Q1",IF(PUMPING[[#This Row],[MONTH]]&lt;10,"Q2",IF(PUMPING[[#This Row],[MONTH]]&lt;13,"Q3","Q4"))))</f>
        <v>Q3</v>
      </c>
      <c r="M1855" s="32" t="str">
        <f>IF(PUMPING[[#This Row],[PRODUCT]]="I/F","I/F",IF(LEFT(PUMPING[[#This Row],[BATCH]],2)="MR","MR",IF(LEFT(PUMPING[[#This Row],[BATCH]],2)="PR","PR",IF(LEFT(PUMPING[[#This Row],[BATCH]],2)="DT","DT","Others"))))</f>
        <v>MR</v>
      </c>
    </row>
    <row r="1856" spans="1:13" x14ac:dyDescent="0.25">
      <c r="A1856">
        <v>1</v>
      </c>
      <c r="B1856" s="1">
        <v>42369</v>
      </c>
      <c r="C1856" t="s">
        <v>20</v>
      </c>
      <c r="D1856" t="s">
        <v>1061</v>
      </c>
      <c r="E1856">
        <v>54</v>
      </c>
      <c r="F1856">
        <v>78</v>
      </c>
      <c r="H1856" t="s">
        <v>155</v>
      </c>
      <c r="I1856" t="s">
        <v>146</v>
      </c>
      <c r="J1856" s="32">
        <f t="shared" si="45"/>
        <v>12</v>
      </c>
      <c r="K1856" s="32">
        <f>IF(PUMPING[[#This Row],[MONTH]]&gt;3,YEAR(PUMPING[[#This Row],[DATE]]),YEAR(PUMPING[[#This Row],[DATE]])-1)</f>
        <v>2015</v>
      </c>
      <c r="L1856" s="32" t="str">
        <f>IF(PUMPING[[#This Row],[MONTH]]&lt;4,"Q4",IF(PUMPING[[#This Row],[MONTH]]&lt;7,"Q1",IF(PUMPING[[#This Row],[MONTH]]&lt;10,"Q2",IF(PUMPING[[#This Row],[MONTH]]&lt;13,"Q3","Q4"))))</f>
        <v>Q3</v>
      </c>
      <c r="M1856" s="32" t="str">
        <f>IF(PUMPING[[#This Row],[PRODUCT]]="I/F","I/F",IF(LEFT(PUMPING[[#This Row],[BATCH]],2)="MR","MR",IF(LEFT(PUMPING[[#This Row],[BATCH]],2)="PR","PR",IF(LEFT(PUMPING[[#This Row],[BATCH]],2)="DT","DT","Others"))))</f>
        <v>PR</v>
      </c>
    </row>
    <row r="1857" spans="1:13" x14ac:dyDescent="0.25">
      <c r="A1857">
        <v>2</v>
      </c>
      <c r="B1857" s="1">
        <v>42369</v>
      </c>
      <c r="C1857" t="s">
        <v>20</v>
      </c>
      <c r="D1857" t="s">
        <v>1062</v>
      </c>
      <c r="E1857">
        <v>54</v>
      </c>
      <c r="F1857">
        <v>532</v>
      </c>
      <c r="H1857" t="s">
        <v>155</v>
      </c>
      <c r="I1857" t="s">
        <v>146</v>
      </c>
      <c r="J1857" s="32">
        <f t="shared" si="45"/>
        <v>12</v>
      </c>
      <c r="K1857" s="32">
        <f>IF(PUMPING[[#This Row],[MONTH]]&gt;3,YEAR(PUMPING[[#This Row],[DATE]]),YEAR(PUMPING[[#This Row],[DATE]])-1)</f>
        <v>2015</v>
      </c>
      <c r="L1857" s="32" t="str">
        <f>IF(PUMPING[[#This Row],[MONTH]]&lt;4,"Q4",IF(PUMPING[[#This Row],[MONTH]]&lt;7,"Q1",IF(PUMPING[[#This Row],[MONTH]]&lt;10,"Q2",IF(PUMPING[[#This Row],[MONTH]]&lt;13,"Q3","Q4"))))</f>
        <v>Q3</v>
      </c>
      <c r="M1857" s="32" t="str">
        <f>IF(PUMPING[[#This Row],[PRODUCT]]="I/F","I/F",IF(LEFT(PUMPING[[#This Row],[BATCH]],2)="MR","MR",IF(LEFT(PUMPING[[#This Row],[BATCH]],2)="PR","PR",IF(LEFT(PUMPING[[#This Row],[BATCH]],2)="DT","DT","Others"))))</f>
        <v>PR</v>
      </c>
    </row>
    <row r="1858" spans="1:13" x14ac:dyDescent="0.25">
      <c r="A1858">
        <v>3</v>
      </c>
      <c r="B1858" s="1">
        <v>42369</v>
      </c>
      <c r="C1858" t="s">
        <v>20</v>
      </c>
      <c r="D1858" t="s">
        <v>1063</v>
      </c>
      <c r="E1858" t="s">
        <v>123</v>
      </c>
      <c r="F1858">
        <v>4444</v>
      </c>
      <c r="H1858" t="s">
        <v>151</v>
      </c>
      <c r="I1858" t="s">
        <v>1532</v>
      </c>
      <c r="J1858" s="32">
        <f t="shared" si="45"/>
        <v>12</v>
      </c>
      <c r="K1858" s="32">
        <f>IF(PUMPING[[#This Row],[MONTH]]&gt;3,YEAR(PUMPING[[#This Row],[DATE]]),YEAR(PUMPING[[#This Row],[DATE]])-1)</f>
        <v>2015</v>
      </c>
      <c r="L1858" s="32" t="str">
        <f>IF(PUMPING[[#This Row],[MONTH]]&lt;4,"Q4",IF(PUMPING[[#This Row],[MONTH]]&lt;7,"Q1",IF(PUMPING[[#This Row],[MONTH]]&lt;10,"Q2",IF(PUMPING[[#This Row],[MONTH]]&lt;13,"Q3","Q4"))))</f>
        <v>Q3</v>
      </c>
      <c r="M1858" s="32" t="str">
        <f>IF(PUMPING[[#This Row],[PRODUCT]]="I/F","I/F",IF(LEFT(PUMPING[[#This Row],[BATCH]],2)="MR","MR",IF(LEFT(PUMPING[[#This Row],[BATCH]],2)="PR","PR",IF(LEFT(PUMPING[[#This Row],[BATCH]],2)="DT","DT","Others"))))</f>
        <v>PR</v>
      </c>
    </row>
    <row r="1859" spans="1:13" x14ac:dyDescent="0.25">
      <c r="A1859">
        <v>1</v>
      </c>
      <c r="B1859" s="1">
        <v>42369</v>
      </c>
      <c r="C1859" t="s">
        <v>274</v>
      </c>
      <c r="D1859" t="s">
        <v>1052</v>
      </c>
      <c r="E1859" t="s">
        <v>1064</v>
      </c>
      <c r="F1859">
        <v>5127</v>
      </c>
      <c r="H1859" t="s">
        <v>153</v>
      </c>
      <c r="I1859" t="s">
        <v>1530</v>
      </c>
      <c r="J1859" s="32">
        <f t="shared" si="45"/>
        <v>12</v>
      </c>
      <c r="K1859" s="32">
        <f>IF(PUMPING[[#This Row],[MONTH]]&gt;3,YEAR(PUMPING[[#This Row],[DATE]]),YEAR(PUMPING[[#This Row],[DATE]])-1)</f>
        <v>2015</v>
      </c>
      <c r="L1859" s="32" t="str">
        <f>IF(PUMPING[[#This Row],[MONTH]]&lt;4,"Q4",IF(PUMPING[[#This Row],[MONTH]]&lt;7,"Q1",IF(PUMPING[[#This Row],[MONTH]]&lt;10,"Q2",IF(PUMPING[[#This Row],[MONTH]]&lt;13,"Q3","Q4"))))</f>
        <v>Q3</v>
      </c>
      <c r="M1859" s="32" t="str">
        <f>IF(PUMPING[[#This Row],[PRODUCT]]="I/F","I/F",IF(LEFT(PUMPING[[#This Row],[BATCH]],2)="MR","MR",IF(LEFT(PUMPING[[#This Row],[BATCH]],2)="PR","PR",IF(LEFT(PUMPING[[#This Row],[BATCH]],2)="DT","DT","Others"))))</f>
        <v>MR</v>
      </c>
    </row>
    <row r="1860" spans="1:13" x14ac:dyDescent="0.25">
      <c r="A1860">
        <v>1</v>
      </c>
      <c r="B1860" s="1">
        <v>42369</v>
      </c>
      <c r="C1860" t="s">
        <v>8</v>
      </c>
      <c r="D1860" t="s">
        <v>1053</v>
      </c>
      <c r="E1860" t="s">
        <v>10</v>
      </c>
      <c r="F1860">
        <v>39</v>
      </c>
      <c r="H1860" t="s">
        <v>155</v>
      </c>
      <c r="I1860" t="s">
        <v>146</v>
      </c>
      <c r="J1860" s="32">
        <f t="shared" si="45"/>
        <v>12</v>
      </c>
      <c r="K1860" s="32">
        <f>IF(PUMPING[[#This Row],[MONTH]]&gt;3,YEAR(PUMPING[[#This Row],[DATE]]),YEAR(PUMPING[[#This Row],[DATE]])-1)</f>
        <v>2015</v>
      </c>
      <c r="L1860" s="32" t="str">
        <f>IF(PUMPING[[#This Row],[MONTH]]&lt;4,"Q4",IF(PUMPING[[#This Row],[MONTH]]&lt;7,"Q1",IF(PUMPING[[#This Row],[MONTH]]&lt;10,"Q2",IF(PUMPING[[#This Row],[MONTH]]&lt;13,"Q3","Q4"))))</f>
        <v>Q3</v>
      </c>
      <c r="M1860" s="32" t="str">
        <f>IF(PUMPING[[#This Row],[PRODUCT]]="I/F","I/F",IF(LEFT(PUMPING[[#This Row],[BATCH]],2)="MR","MR",IF(LEFT(PUMPING[[#This Row],[BATCH]],2)="PR","PR",IF(LEFT(PUMPING[[#This Row],[BATCH]],2)="DT","DT","Others"))))</f>
        <v>MR</v>
      </c>
    </row>
    <row r="1861" spans="1:13" x14ac:dyDescent="0.25">
      <c r="A1861">
        <v>2</v>
      </c>
      <c r="B1861" s="1">
        <v>42369</v>
      </c>
      <c r="C1861" t="s">
        <v>8</v>
      </c>
      <c r="D1861" t="s">
        <v>1054</v>
      </c>
      <c r="E1861" t="s">
        <v>10</v>
      </c>
      <c r="F1861">
        <v>2621</v>
      </c>
      <c r="H1861" t="s">
        <v>145</v>
      </c>
      <c r="I1861" t="s">
        <v>146</v>
      </c>
      <c r="J1861" s="32">
        <f t="shared" si="45"/>
        <v>12</v>
      </c>
      <c r="K1861" s="32">
        <f>IF(PUMPING[[#This Row],[MONTH]]&gt;3,YEAR(PUMPING[[#This Row],[DATE]]),YEAR(PUMPING[[#This Row],[DATE]])-1)</f>
        <v>2015</v>
      </c>
      <c r="L1861" s="32" t="str">
        <f>IF(PUMPING[[#This Row],[MONTH]]&lt;4,"Q4",IF(PUMPING[[#This Row],[MONTH]]&lt;7,"Q1",IF(PUMPING[[#This Row],[MONTH]]&lt;10,"Q2",IF(PUMPING[[#This Row],[MONTH]]&lt;13,"Q3","Q4"))))</f>
        <v>Q3</v>
      </c>
      <c r="M1861" s="32" t="str">
        <f>IF(PUMPING[[#This Row],[PRODUCT]]="I/F","I/F",IF(LEFT(PUMPING[[#This Row],[BATCH]],2)="MR","MR",IF(LEFT(PUMPING[[#This Row],[BATCH]],2)="PR","PR",IF(LEFT(PUMPING[[#This Row],[BATCH]],2)="DT","DT","Others"))))</f>
        <v>MR</v>
      </c>
    </row>
    <row r="1862" spans="1:13" x14ac:dyDescent="0.25">
      <c r="A1862">
        <v>1</v>
      </c>
      <c r="B1862" s="1">
        <v>42369</v>
      </c>
      <c r="C1862" t="s">
        <v>162</v>
      </c>
      <c r="D1862" t="s">
        <v>1048</v>
      </c>
      <c r="E1862" t="s">
        <v>239</v>
      </c>
      <c r="F1862">
        <v>144</v>
      </c>
      <c r="H1862" t="s">
        <v>148</v>
      </c>
      <c r="I1862" t="s">
        <v>149</v>
      </c>
      <c r="J1862" s="32">
        <f t="shared" si="45"/>
        <v>12</v>
      </c>
      <c r="K1862" s="32">
        <f>IF(PUMPING[[#This Row],[MONTH]]&gt;3,YEAR(PUMPING[[#This Row],[DATE]]),YEAR(PUMPING[[#This Row],[DATE]])-1)</f>
        <v>2015</v>
      </c>
      <c r="L1862" s="32" t="str">
        <f>IF(PUMPING[[#This Row],[MONTH]]&lt;4,"Q4",IF(PUMPING[[#This Row],[MONTH]]&lt;7,"Q1",IF(PUMPING[[#This Row],[MONTH]]&lt;10,"Q2",IF(PUMPING[[#This Row],[MONTH]]&lt;13,"Q3","Q4"))))</f>
        <v>Q3</v>
      </c>
      <c r="M1862" s="32" t="str">
        <f>IF(PUMPING[[#This Row],[PRODUCT]]="I/F","I/F",IF(LEFT(PUMPING[[#This Row],[BATCH]],2)="MR","MR",IF(LEFT(PUMPING[[#This Row],[BATCH]],2)="PR","PR",IF(LEFT(PUMPING[[#This Row],[BATCH]],2)="DT","DT","Others"))))</f>
        <v>MR</v>
      </c>
    </row>
    <row r="1863" spans="1:13" x14ac:dyDescent="0.25">
      <c r="A1863">
        <v>2</v>
      </c>
      <c r="B1863" s="1">
        <v>42369</v>
      </c>
      <c r="C1863" t="s">
        <v>162</v>
      </c>
      <c r="D1863" t="s">
        <v>1016</v>
      </c>
      <c r="E1863" t="s">
        <v>239</v>
      </c>
      <c r="F1863">
        <v>348</v>
      </c>
      <c r="H1863" t="s">
        <v>148</v>
      </c>
      <c r="I1863" t="s">
        <v>149</v>
      </c>
      <c r="J1863" s="32">
        <f t="shared" si="45"/>
        <v>12</v>
      </c>
      <c r="K1863" s="32">
        <f>IF(PUMPING[[#This Row],[MONTH]]&gt;3,YEAR(PUMPING[[#This Row],[DATE]]),YEAR(PUMPING[[#This Row],[DATE]])-1)</f>
        <v>2015</v>
      </c>
      <c r="L1863" s="32" t="str">
        <f>IF(PUMPING[[#This Row],[MONTH]]&lt;4,"Q4",IF(PUMPING[[#This Row],[MONTH]]&lt;7,"Q1",IF(PUMPING[[#This Row],[MONTH]]&lt;10,"Q2",IF(PUMPING[[#This Row],[MONTH]]&lt;13,"Q3","Q4"))))</f>
        <v>Q3</v>
      </c>
      <c r="M1863" s="32" t="str">
        <f>IF(PUMPING[[#This Row],[PRODUCT]]="I/F","I/F",IF(LEFT(PUMPING[[#This Row],[BATCH]],2)="MR","MR",IF(LEFT(PUMPING[[#This Row],[BATCH]],2)="PR","PR",IF(LEFT(PUMPING[[#This Row],[BATCH]],2)="DT","DT","Others"))))</f>
        <v>MR</v>
      </c>
    </row>
    <row r="1864" spans="1:13" x14ac:dyDescent="0.25">
      <c r="A1864">
        <v>1</v>
      </c>
      <c r="B1864" s="1">
        <v>42370</v>
      </c>
      <c r="C1864" t="s">
        <v>6</v>
      </c>
      <c r="D1864" t="s">
        <v>1060</v>
      </c>
      <c r="E1864">
        <v>119</v>
      </c>
      <c r="F1864">
        <v>1657</v>
      </c>
      <c r="H1864" t="s">
        <v>170</v>
      </c>
      <c r="I1864" t="s">
        <v>171</v>
      </c>
      <c r="J1864" s="32">
        <f t="shared" si="45"/>
        <v>1</v>
      </c>
      <c r="K1864" s="32">
        <f>IF(PUMPING[[#This Row],[MONTH]]&gt;3,YEAR(PUMPING[[#This Row],[DATE]]),YEAR(PUMPING[[#This Row],[DATE]])-1)</f>
        <v>2015</v>
      </c>
      <c r="L1864" s="32" t="str">
        <f>IF(PUMPING[[#This Row],[MONTH]]&lt;4,"Q4",IF(PUMPING[[#This Row],[MONTH]]&lt;7,"Q1",IF(PUMPING[[#This Row],[MONTH]]&lt;10,"Q2",IF(PUMPING[[#This Row],[MONTH]]&lt;13,"Q3","Q4"))))</f>
        <v>Q4</v>
      </c>
      <c r="M1864" s="32" t="str">
        <f>IF(PUMPING[[#This Row],[PRODUCT]]="I/F","I/F",IF(LEFT(PUMPING[[#This Row],[BATCH]],2)="MR","MR",IF(LEFT(PUMPING[[#This Row],[BATCH]],2)="PR","PR",IF(LEFT(PUMPING[[#This Row],[BATCH]],2)="DT","DT","Others"))))</f>
        <v>MR</v>
      </c>
    </row>
    <row r="1865" spans="1:13" x14ac:dyDescent="0.25">
      <c r="A1865">
        <v>2</v>
      </c>
      <c r="B1865" s="1">
        <v>42370</v>
      </c>
      <c r="C1865" t="s">
        <v>6</v>
      </c>
      <c r="D1865" t="s">
        <v>1065</v>
      </c>
      <c r="E1865">
        <v>124</v>
      </c>
      <c r="F1865">
        <v>522</v>
      </c>
      <c r="H1865" t="s">
        <v>148</v>
      </c>
      <c r="I1865" t="s">
        <v>149</v>
      </c>
      <c r="J1865" s="32">
        <f t="shared" si="45"/>
        <v>1</v>
      </c>
      <c r="K1865" s="32">
        <f>IF(PUMPING[[#This Row],[MONTH]]&gt;3,YEAR(PUMPING[[#This Row],[DATE]]),YEAR(PUMPING[[#This Row],[DATE]])-1)</f>
        <v>2015</v>
      </c>
      <c r="L1865" s="32" t="str">
        <f>IF(PUMPING[[#This Row],[MONTH]]&lt;4,"Q4",IF(PUMPING[[#This Row],[MONTH]]&lt;7,"Q1",IF(PUMPING[[#This Row],[MONTH]]&lt;10,"Q2",IF(PUMPING[[#This Row],[MONTH]]&lt;13,"Q3","Q4"))))</f>
        <v>Q4</v>
      </c>
      <c r="M1865" s="32" t="str">
        <f>IF(PUMPING[[#This Row],[PRODUCT]]="I/F","I/F",IF(LEFT(PUMPING[[#This Row],[BATCH]],2)="MR","MR",IF(LEFT(PUMPING[[#This Row],[BATCH]],2)="PR","PR",IF(LEFT(PUMPING[[#This Row],[BATCH]],2)="DT","DT","Others"))))</f>
        <v>MR</v>
      </c>
    </row>
    <row r="1866" spans="1:13" x14ac:dyDescent="0.25">
      <c r="A1866">
        <v>3</v>
      </c>
      <c r="B1866" s="1">
        <v>42370</v>
      </c>
      <c r="C1866" t="s">
        <v>6</v>
      </c>
      <c r="D1866" t="s">
        <v>1066</v>
      </c>
      <c r="E1866">
        <v>403</v>
      </c>
      <c r="F1866">
        <v>153</v>
      </c>
      <c r="H1866" t="s">
        <v>156</v>
      </c>
      <c r="I1866" t="s">
        <v>146</v>
      </c>
      <c r="J1866" s="32">
        <f t="shared" si="45"/>
        <v>1</v>
      </c>
      <c r="K1866" s="32">
        <f>IF(PUMPING[[#This Row],[MONTH]]&gt;3,YEAR(PUMPING[[#This Row],[DATE]]),YEAR(PUMPING[[#This Row],[DATE]])-1)</f>
        <v>2015</v>
      </c>
      <c r="L1866" s="32" t="str">
        <f>IF(PUMPING[[#This Row],[MONTH]]&lt;4,"Q4",IF(PUMPING[[#This Row],[MONTH]]&lt;7,"Q1",IF(PUMPING[[#This Row],[MONTH]]&lt;10,"Q2",IF(PUMPING[[#This Row],[MONTH]]&lt;13,"Q3","Q4"))))</f>
        <v>Q4</v>
      </c>
      <c r="M1866" s="32" t="str">
        <f>IF(PUMPING[[#This Row],[PRODUCT]]="I/F","I/F",IF(LEFT(PUMPING[[#This Row],[BATCH]],2)="MR","MR",IF(LEFT(PUMPING[[#This Row],[BATCH]],2)="PR","PR",IF(LEFT(PUMPING[[#This Row],[BATCH]],2)="DT","DT","Others"))))</f>
        <v>MR</v>
      </c>
    </row>
    <row r="1867" spans="1:13" x14ac:dyDescent="0.25">
      <c r="A1867">
        <v>4</v>
      </c>
      <c r="B1867" s="1">
        <v>42370</v>
      </c>
      <c r="C1867" t="s">
        <v>6</v>
      </c>
      <c r="D1867" t="s">
        <v>1067</v>
      </c>
      <c r="E1867">
        <v>351</v>
      </c>
      <c r="F1867">
        <v>162</v>
      </c>
      <c r="H1867" t="s">
        <v>155</v>
      </c>
      <c r="I1867" t="s">
        <v>146</v>
      </c>
      <c r="J1867" s="32">
        <f t="shared" si="45"/>
        <v>1</v>
      </c>
      <c r="K1867" s="32">
        <f>IF(PUMPING[[#This Row],[MONTH]]&gt;3,YEAR(PUMPING[[#This Row],[DATE]]),YEAR(PUMPING[[#This Row],[DATE]])-1)</f>
        <v>2015</v>
      </c>
      <c r="L1867" s="32" t="str">
        <f>IF(PUMPING[[#This Row],[MONTH]]&lt;4,"Q4",IF(PUMPING[[#This Row],[MONTH]]&lt;7,"Q1",IF(PUMPING[[#This Row],[MONTH]]&lt;10,"Q2",IF(PUMPING[[#This Row],[MONTH]]&lt;13,"Q3","Q4"))))</f>
        <v>Q4</v>
      </c>
      <c r="M1867" s="32" t="str">
        <f>IF(PUMPING[[#This Row],[PRODUCT]]="I/F","I/F",IF(LEFT(PUMPING[[#This Row],[BATCH]],2)="MR","MR",IF(LEFT(PUMPING[[#This Row],[BATCH]],2)="PR","PR",IF(LEFT(PUMPING[[#This Row],[BATCH]],2)="DT","DT","Others"))))</f>
        <v>MR</v>
      </c>
    </row>
    <row r="1868" spans="1:13" x14ac:dyDescent="0.25">
      <c r="A1868">
        <v>5</v>
      </c>
      <c r="B1868" s="1">
        <v>42370</v>
      </c>
      <c r="C1868" t="s">
        <v>6</v>
      </c>
      <c r="D1868" t="s">
        <v>1068</v>
      </c>
      <c r="E1868">
        <v>204</v>
      </c>
      <c r="F1868">
        <v>7238</v>
      </c>
      <c r="H1868" t="s">
        <v>151</v>
      </c>
      <c r="I1868" t="s">
        <v>1532</v>
      </c>
      <c r="J1868" s="32">
        <f t="shared" si="45"/>
        <v>1</v>
      </c>
      <c r="K1868" s="32">
        <f>IF(PUMPING[[#This Row],[MONTH]]&gt;3,YEAR(PUMPING[[#This Row],[DATE]]),YEAR(PUMPING[[#This Row],[DATE]])-1)</f>
        <v>2015</v>
      </c>
      <c r="L1868" s="32" t="str">
        <f>IF(PUMPING[[#This Row],[MONTH]]&lt;4,"Q4",IF(PUMPING[[#This Row],[MONTH]]&lt;7,"Q1",IF(PUMPING[[#This Row],[MONTH]]&lt;10,"Q2",IF(PUMPING[[#This Row],[MONTH]]&lt;13,"Q3","Q4"))))</f>
        <v>Q4</v>
      </c>
      <c r="M1868" s="32" t="str">
        <f>IF(PUMPING[[#This Row],[PRODUCT]]="I/F","I/F",IF(LEFT(PUMPING[[#This Row],[BATCH]],2)="MR","MR",IF(LEFT(PUMPING[[#This Row],[BATCH]],2)="PR","PR",IF(LEFT(PUMPING[[#This Row],[BATCH]],2)="DT","DT","Others"))))</f>
        <v>MR</v>
      </c>
    </row>
    <row r="1869" spans="1:13" x14ac:dyDescent="0.25">
      <c r="A1869">
        <v>1</v>
      </c>
      <c r="B1869" s="1">
        <v>42370</v>
      </c>
      <c r="C1869" t="s">
        <v>20</v>
      </c>
      <c r="D1869" t="s">
        <v>1063</v>
      </c>
      <c r="E1869" t="s">
        <v>123</v>
      </c>
      <c r="F1869">
        <v>5331</v>
      </c>
      <c r="H1869" t="s">
        <v>151</v>
      </c>
      <c r="I1869" t="s">
        <v>1532</v>
      </c>
      <c r="J1869" s="32">
        <f t="shared" si="45"/>
        <v>1</v>
      </c>
      <c r="K1869" s="32">
        <f>IF(PUMPING[[#This Row],[MONTH]]&gt;3,YEAR(PUMPING[[#This Row],[DATE]]),YEAR(PUMPING[[#This Row],[DATE]])-1)</f>
        <v>2015</v>
      </c>
      <c r="L1869" s="32" t="str">
        <f>IF(PUMPING[[#This Row],[MONTH]]&lt;4,"Q4",IF(PUMPING[[#This Row],[MONTH]]&lt;7,"Q1",IF(PUMPING[[#This Row],[MONTH]]&lt;10,"Q2",IF(PUMPING[[#This Row],[MONTH]]&lt;13,"Q3","Q4"))))</f>
        <v>Q4</v>
      </c>
      <c r="M1869" s="32" t="str">
        <f>IF(PUMPING[[#This Row],[PRODUCT]]="I/F","I/F",IF(LEFT(PUMPING[[#This Row],[BATCH]],2)="MR","MR",IF(LEFT(PUMPING[[#This Row],[BATCH]],2)="PR","PR",IF(LEFT(PUMPING[[#This Row],[BATCH]],2)="DT","DT","Others"))))</f>
        <v>PR</v>
      </c>
    </row>
    <row r="1870" spans="1:13" x14ac:dyDescent="0.25">
      <c r="A1870">
        <v>2</v>
      </c>
      <c r="B1870" s="1">
        <v>42370</v>
      </c>
      <c r="C1870" t="s">
        <v>20</v>
      </c>
      <c r="D1870" t="s">
        <v>1069</v>
      </c>
      <c r="E1870">
        <v>24</v>
      </c>
      <c r="F1870">
        <v>850</v>
      </c>
      <c r="H1870" t="s">
        <v>151</v>
      </c>
      <c r="I1870" t="s">
        <v>1532</v>
      </c>
      <c r="J1870" s="32">
        <f t="shared" si="45"/>
        <v>1</v>
      </c>
      <c r="K1870" s="32">
        <f>IF(PUMPING[[#This Row],[MONTH]]&gt;3,YEAR(PUMPING[[#This Row],[DATE]]),YEAR(PUMPING[[#This Row],[DATE]])-1)</f>
        <v>2015</v>
      </c>
      <c r="L1870" s="32" t="str">
        <f>IF(PUMPING[[#This Row],[MONTH]]&lt;4,"Q4",IF(PUMPING[[#This Row],[MONTH]]&lt;7,"Q1",IF(PUMPING[[#This Row],[MONTH]]&lt;10,"Q2",IF(PUMPING[[#This Row],[MONTH]]&lt;13,"Q3","Q4"))))</f>
        <v>Q4</v>
      </c>
      <c r="M1870" s="32" t="str">
        <f>IF(PUMPING[[#This Row],[PRODUCT]]="I/F","I/F",IF(LEFT(PUMPING[[#This Row],[BATCH]],2)="MR","MR",IF(LEFT(PUMPING[[#This Row],[BATCH]],2)="PR","PR",IF(LEFT(PUMPING[[#This Row],[BATCH]],2)="DT","DT","Others"))))</f>
        <v>PR</v>
      </c>
    </row>
    <row r="1871" spans="1:13" x14ac:dyDescent="0.25">
      <c r="A1871">
        <v>3</v>
      </c>
      <c r="B1871" s="1">
        <v>42370</v>
      </c>
      <c r="C1871" t="s">
        <v>20</v>
      </c>
      <c r="D1871" t="s">
        <v>1070</v>
      </c>
      <c r="E1871">
        <v>24</v>
      </c>
      <c r="F1871">
        <v>3959</v>
      </c>
      <c r="H1871" t="s">
        <v>151</v>
      </c>
      <c r="I1871" t="s">
        <v>1532</v>
      </c>
      <c r="J1871" s="32">
        <f t="shared" si="45"/>
        <v>1</v>
      </c>
      <c r="K1871" s="32">
        <f>IF(PUMPING[[#This Row],[MONTH]]&gt;3,YEAR(PUMPING[[#This Row],[DATE]]),YEAR(PUMPING[[#This Row],[DATE]])-1)</f>
        <v>2015</v>
      </c>
      <c r="L1871" s="32" t="str">
        <f>IF(PUMPING[[#This Row],[MONTH]]&lt;4,"Q4",IF(PUMPING[[#This Row],[MONTH]]&lt;7,"Q1",IF(PUMPING[[#This Row],[MONTH]]&lt;10,"Q2",IF(PUMPING[[#This Row],[MONTH]]&lt;13,"Q3","Q4"))))</f>
        <v>Q4</v>
      </c>
      <c r="M1871" s="32" t="str">
        <f>IF(PUMPING[[#This Row],[PRODUCT]]="I/F","I/F",IF(LEFT(PUMPING[[#This Row],[BATCH]],2)="MR","MR",IF(LEFT(PUMPING[[#This Row],[BATCH]],2)="PR","PR",IF(LEFT(PUMPING[[#This Row],[BATCH]],2)="DT","DT","Others"))))</f>
        <v>PR</v>
      </c>
    </row>
    <row r="1872" spans="1:13" x14ac:dyDescent="0.25">
      <c r="A1872">
        <v>1</v>
      </c>
      <c r="B1872" s="1">
        <v>42370</v>
      </c>
      <c r="C1872" t="s">
        <v>8</v>
      </c>
      <c r="D1872" t="s">
        <v>1016</v>
      </c>
      <c r="E1872" t="s">
        <v>113</v>
      </c>
      <c r="F1872">
        <v>211</v>
      </c>
      <c r="H1872" t="s">
        <v>148</v>
      </c>
      <c r="I1872" t="s">
        <v>149</v>
      </c>
      <c r="J1872" s="32">
        <f t="shared" si="45"/>
        <v>1</v>
      </c>
      <c r="K1872" s="32">
        <f>IF(PUMPING[[#This Row],[MONTH]]&gt;3,YEAR(PUMPING[[#This Row],[DATE]]),YEAR(PUMPING[[#This Row],[DATE]])-1)</f>
        <v>2015</v>
      </c>
      <c r="L1872" s="32" t="str">
        <f>IF(PUMPING[[#This Row],[MONTH]]&lt;4,"Q4",IF(PUMPING[[#This Row],[MONTH]]&lt;7,"Q1",IF(PUMPING[[#This Row],[MONTH]]&lt;10,"Q2",IF(PUMPING[[#This Row],[MONTH]]&lt;13,"Q3","Q4"))))</f>
        <v>Q4</v>
      </c>
      <c r="M1872" s="32" t="str">
        <f>IF(PUMPING[[#This Row],[PRODUCT]]="I/F","I/F",IF(LEFT(PUMPING[[#This Row],[BATCH]],2)="MR","MR",IF(LEFT(PUMPING[[#This Row],[BATCH]],2)="PR","PR",IF(LEFT(PUMPING[[#This Row],[BATCH]],2)="DT","DT","Others"))))</f>
        <v>MR</v>
      </c>
    </row>
    <row r="1873" spans="1:13" x14ac:dyDescent="0.25">
      <c r="A1873">
        <v>2</v>
      </c>
      <c r="B1873" s="1">
        <v>42370</v>
      </c>
      <c r="C1873" t="s">
        <v>8</v>
      </c>
      <c r="D1873" t="s">
        <v>1017</v>
      </c>
      <c r="E1873" t="s">
        <v>113</v>
      </c>
      <c r="F1873">
        <v>105</v>
      </c>
      <c r="H1873" t="s">
        <v>148</v>
      </c>
      <c r="I1873" t="s">
        <v>149</v>
      </c>
      <c r="J1873" s="32">
        <f t="shared" si="45"/>
        <v>1</v>
      </c>
      <c r="K1873" s="32">
        <f>IF(PUMPING[[#This Row],[MONTH]]&gt;3,YEAR(PUMPING[[#This Row],[DATE]]),YEAR(PUMPING[[#This Row],[DATE]])-1)</f>
        <v>2015</v>
      </c>
      <c r="L1873" s="32" t="str">
        <f>IF(PUMPING[[#This Row],[MONTH]]&lt;4,"Q4",IF(PUMPING[[#This Row],[MONTH]]&lt;7,"Q1",IF(PUMPING[[#This Row],[MONTH]]&lt;10,"Q2",IF(PUMPING[[#This Row],[MONTH]]&lt;13,"Q3","Q4"))))</f>
        <v>Q4</v>
      </c>
      <c r="M1873" s="32" t="str">
        <f>IF(PUMPING[[#This Row],[PRODUCT]]="I/F","I/F",IF(LEFT(PUMPING[[#This Row],[BATCH]],2)="MR","MR",IF(LEFT(PUMPING[[#This Row],[BATCH]],2)="PR","PR",IF(LEFT(PUMPING[[#This Row],[BATCH]],2)="DT","DT","Others"))))</f>
        <v>MR</v>
      </c>
    </row>
    <row r="1874" spans="1:13" x14ac:dyDescent="0.25">
      <c r="A1874">
        <v>3</v>
      </c>
      <c r="B1874" s="1">
        <v>42370</v>
      </c>
      <c r="C1874" t="s">
        <v>8</v>
      </c>
      <c r="D1874" t="s">
        <v>45</v>
      </c>
      <c r="E1874" t="s">
        <v>113</v>
      </c>
      <c r="F1874">
        <v>2809</v>
      </c>
      <c r="H1874" t="s">
        <v>148</v>
      </c>
      <c r="I1874" t="s">
        <v>149</v>
      </c>
      <c r="J1874" s="32">
        <f t="shared" si="45"/>
        <v>1</v>
      </c>
      <c r="K1874" s="32">
        <f>IF(PUMPING[[#This Row],[MONTH]]&gt;3,YEAR(PUMPING[[#This Row],[DATE]]),YEAR(PUMPING[[#This Row],[DATE]])-1)</f>
        <v>2015</v>
      </c>
      <c r="L1874" s="32" t="str">
        <f>IF(PUMPING[[#This Row],[MONTH]]&lt;4,"Q4",IF(PUMPING[[#This Row],[MONTH]]&lt;7,"Q1",IF(PUMPING[[#This Row],[MONTH]]&lt;10,"Q2",IF(PUMPING[[#This Row],[MONTH]]&lt;13,"Q3","Q4"))))</f>
        <v>Q4</v>
      </c>
      <c r="M1874" s="32" t="str">
        <f>IF(PUMPING[[#This Row],[PRODUCT]]="I/F","I/F",IF(LEFT(PUMPING[[#This Row],[BATCH]],2)="MR","MR",IF(LEFT(PUMPING[[#This Row],[BATCH]],2)="PR","PR",IF(LEFT(PUMPING[[#This Row],[BATCH]],2)="DT","DT","Others"))))</f>
        <v>MR</v>
      </c>
    </row>
    <row r="1875" spans="1:13" x14ac:dyDescent="0.25">
      <c r="A1875">
        <v>4</v>
      </c>
      <c r="B1875" s="1">
        <v>42370</v>
      </c>
      <c r="C1875" t="s">
        <v>8</v>
      </c>
      <c r="D1875" t="s">
        <v>1042</v>
      </c>
      <c r="E1875" t="s">
        <v>113</v>
      </c>
      <c r="F1875">
        <v>626</v>
      </c>
      <c r="H1875" t="s">
        <v>148</v>
      </c>
      <c r="I1875" t="s">
        <v>149</v>
      </c>
      <c r="J1875" s="32">
        <f t="shared" si="45"/>
        <v>1</v>
      </c>
      <c r="K1875" s="32">
        <f>IF(PUMPING[[#This Row],[MONTH]]&gt;3,YEAR(PUMPING[[#This Row],[DATE]]),YEAR(PUMPING[[#This Row],[DATE]])-1)</f>
        <v>2015</v>
      </c>
      <c r="L1875" s="32" t="str">
        <f>IF(PUMPING[[#This Row],[MONTH]]&lt;4,"Q4",IF(PUMPING[[#This Row],[MONTH]]&lt;7,"Q1",IF(PUMPING[[#This Row],[MONTH]]&lt;10,"Q2",IF(PUMPING[[#This Row],[MONTH]]&lt;13,"Q3","Q4"))))</f>
        <v>Q4</v>
      </c>
      <c r="M1875" s="32" t="str">
        <f>IF(PUMPING[[#This Row],[PRODUCT]]="I/F","I/F",IF(LEFT(PUMPING[[#This Row],[BATCH]],2)="MR","MR",IF(LEFT(PUMPING[[#This Row],[BATCH]],2)="PR","PR",IF(LEFT(PUMPING[[#This Row],[BATCH]],2)="DT","DT","Others"))))</f>
        <v>MR</v>
      </c>
    </row>
    <row r="1876" spans="1:13" x14ac:dyDescent="0.25">
      <c r="A1876">
        <v>5</v>
      </c>
      <c r="B1876" s="1">
        <v>42370</v>
      </c>
      <c r="C1876" t="s">
        <v>8</v>
      </c>
      <c r="D1876" t="s">
        <v>1071</v>
      </c>
      <c r="E1876">
        <v>16</v>
      </c>
      <c r="F1876">
        <v>899</v>
      </c>
      <c r="H1876" t="s">
        <v>164</v>
      </c>
      <c r="I1876" t="s">
        <v>146</v>
      </c>
      <c r="J1876" s="32">
        <f t="shared" si="45"/>
        <v>1</v>
      </c>
      <c r="K1876" s="32">
        <f>IF(PUMPING[[#This Row],[MONTH]]&gt;3,YEAR(PUMPING[[#This Row],[DATE]]),YEAR(PUMPING[[#This Row],[DATE]])-1)</f>
        <v>2015</v>
      </c>
      <c r="L1876" s="32" t="str">
        <f>IF(PUMPING[[#This Row],[MONTH]]&lt;4,"Q4",IF(PUMPING[[#This Row],[MONTH]]&lt;7,"Q1",IF(PUMPING[[#This Row],[MONTH]]&lt;10,"Q2",IF(PUMPING[[#This Row],[MONTH]]&lt;13,"Q3","Q4"))))</f>
        <v>Q4</v>
      </c>
      <c r="M1876" s="32" t="str">
        <f>IF(PUMPING[[#This Row],[PRODUCT]]="I/F","I/F",IF(LEFT(PUMPING[[#This Row],[BATCH]],2)="MR","MR",IF(LEFT(PUMPING[[#This Row],[BATCH]],2)="PR","PR",IF(LEFT(PUMPING[[#This Row],[BATCH]],2)="DT","DT","Others"))))</f>
        <v>DT</v>
      </c>
    </row>
    <row r="1877" spans="1:13" x14ac:dyDescent="0.25">
      <c r="A1877">
        <v>1</v>
      </c>
      <c r="B1877" s="1">
        <v>42371</v>
      </c>
      <c r="C1877" t="s">
        <v>6</v>
      </c>
      <c r="D1877" t="s">
        <v>1072</v>
      </c>
      <c r="E1877">
        <v>203</v>
      </c>
      <c r="F1877">
        <v>6276</v>
      </c>
      <c r="H1877" t="s">
        <v>151</v>
      </c>
      <c r="I1877" t="s">
        <v>1532</v>
      </c>
      <c r="J1877" s="32">
        <f t="shared" si="45"/>
        <v>1</v>
      </c>
      <c r="K1877" s="32">
        <f>IF(PUMPING[[#This Row],[MONTH]]&gt;3,YEAR(PUMPING[[#This Row],[DATE]]),YEAR(PUMPING[[#This Row],[DATE]])-1)</f>
        <v>2015</v>
      </c>
      <c r="L1877" s="32" t="str">
        <f>IF(PUMPING[[#This Row],[MONTH]]&lt;4,"Q4",IF(PUMPING[[#This Row],[MONTH]]&lt;7,"Q1",IF(PUMPING[[#This Row],[MONTH]]&lt;10,"Q2",IF(PUMPING[[#This Row],[MONTH]]&lt;13,"Q3","Q4"))))</f>
        <v>Q4</v>
      </c>
      <c r="M1877" s="32" t="str">
        <f>IF(PUMPING[[#This Row],[PRODUCT]]="I/F","I/F",IF(LEFT(PUMPING[[#This Row],[BATCH]],2)="MR","MR",IF(LEFT(PUMPING[[#This Row],[BATCH]],2)="PR","PR",IF(LEFT(PUMPING[[#This Row],[BATCH]],2)="DT","DT","Others"))))</f>
        <v>MR</v>
      </c>
    </row>
    <row r="1878" spans="1:13" x14ac:dyDescent="0.25">
      <c r="A1878">
        <v>2</v>
      </c>
      <c r="B1878" s="1">
        <v>42371</v>
      </c>
      <c r="C1878" t="s">
        <v>6</v>
      </c>
      <c r="D1878" t="s">
        <v>1073</v>
      </c>
      <c r="E1878">
        <v>351</v>
      </c>
      <c r="F1878">
        <v>158</v>
      </c>
      <c r="H1878" t="s">
        <v>155</v>
      </c>
      <c r="I1878" t="s">
        <v>146</v>
      </c>
      <c r="J1878" s="32">
        <f t="shared" si="45"/>
        <v>1</v>
      </c>
      <c r="K1878" s="32">
        <f>IF(PUMPING[[#This Row],[MONTH]]&gt;3,YEAR(PUMPING[[#This Row],[DATE]]),YEAR(PUMPING[[#This Row],[DATE]])-1)</f>
        <v>2015</v>
      </c>
      <c r="L1878" s="32" t="str">
        <f>IF(PUMPING[[#This Row],[MONTH]]&lt;4,"Q4",IF(PUMPING[[#This Row],[MONTH]]&lt;7,"Q1",IF(PUMPING[[#This Row],[MONTH]]&lt;10,"Q2",IF(PUMPING[[#This Row],[MONTH]]&lt;13,"Q3","Q4"))))</f>
        <v>Q4</v>
      </c>
      <c r="M1878" s="32" t="str">
        <f>IF(PUMPING[[#This Row],[PRODUCT]]="I/F","I/F",IF(LEFT(PUMPING[[#This Row],[BATCH]],2)="MR","MR",IF(LEFT(PUMPING[[#This Row],[BATCH]],2)="PR","PR",IF(LEFT(PUMPING[[#This Row],[BATCH]],2)="DT","DT","Others"))))</f>
        <v>MR</v>
      </c>
    </row>
    <row r="1879" spans="1:13" x14ac:dyDescent="0.25">
      <c r="A1879">
        <v>3</v>
      </c>
      <c r="B1879" s="1">
        <v>42371</v>
      </c>
      <c r="C1879" t="s">
        <v>6</v>
      </c>
      <c r="D1879" t="s">
        <v>1074</v>
      </c>
      <c r="E1879">
        <v>403</v>
      </c>
      <c r="F1879">
        <v>171</v>
      </c>
      <c r="H1879" t="s">
        <v>156</v>
      </c>
      <c r="I1879" t="s">
        <v>146</v>
      </c>
      <c r="J1879" s="32">
        <f t="shared" si="45"/>
        <v>1</v>
      </c>
      <c r="K1879" s="32">
        <f>IF(PUMPING[[#This Row],[MONTH]]&gt;3,YEAR(PUMPING[[#This Row],[DATE]]),YEAR(PUMPING[[#This Row],[DATE]])-1)</f>
        <v>2015</v>
      </c>
      <c r="L1879" s="32" t="str">
        <f>IF(PUMPING[[#This Row],[MONTH]]&lt;4,"Q4",IF(PUMPING[[#This Row],[MONTH]]&lt;7,"Q1",IF(PUMPING[[#This Row],[MONTH]]&lt;10,"Q2",IF(PUMPING[[#This Row],[MONTH]]&lt;13,"Q3","Q4"))))</f>
        <v>Q4</v>
      </c>
      <c r="M1879" s="32" t="str">
        <f>IF(PUMPING[[#This Row],[PRODUCT]]="I/F","I/F",IF(LEFT(PUMPING[[#This Row],[BATCH]],2)="MR","MR",IF(LEFT(PUMPING[[#This Row],[BATCH]],2)="PR","PR",IF(LEFT(PUMPING[[#This Row],[BATCH]],2)="DT","DT","Others"))))</f>
        <v>MR</v>
      </c>
    </row>
    <row r="1880" spans="1:13" x14ac:dyDescent="0.25">
      <c r="A1880">
        <v>4</v>
      </c>
      <c r="B1880" s="1">
        <v>42371</v>
      </c>
      <c r="C1880" t="s">
        <v>6</v>
      </c>
      <c r="D1880" t="s">
        <v>1075</v>
      </c>
      <c r="E1880">
        <v>124</v>
      </c>
      <c r="F1880">
        <v>3</v>
      </c>
      <c r="H1880" t="s">
        <v>148</v>
      </c>
      <c r="I1880" t="s">
        <v>149</v>
      </c>
      <c r="J1880" s="32">
        <f t="shared" si="45"/>
        <v>1</v>
      </c>
      <c r="K1880" s="32">
        <f>IF(PUMPING[[#This Row],[MONTH]]&gt;3,YEAR(PUMPING[[#This Row],[DATE]]),YEAR(PUMPING[[#This Row],[DATE]])-1)</f>
        <v>2015</v>
      </c>
      <c r="L1880" s="32" t="str">
        <f>IF(PUMPING[[#This Row],[MONTH]]&lt;4,"Q4",IF(PUMPING[[#This Row],[MONTH]]&lt;7,"Q1",IF(PUMPING[[#This Row],[MONTH]]&lt;10,"Q2",IF(PUMPING[[#This Row],[MONTH]]&lt;13,"Q3","Q4"))))</f>
        <v>Q4</v>
      </c>
      <c r="M1880" s="32" t="str">
        <f>IF(PUMPING[[#This Row],[PRODUCT]]="I/F","I/F",IF(LEFT(PUMPING[[#This Row],[BATCH]],2)="MR","MR",IF(LEFT(PUMPING[[#This Row],[BATCH]],2)="PR","PR",IF(LEFT(PUMPING[[#This Row],[BATCH]],2)="DT","DT","Others"))))</f>
        <v>MR</v>
      </c>
    </row>
    <row r="1881" spans="1:13" x14ac:dyDescent="0.25">
      <c r="A1881">
        <v>1</v>
      </c>
      <c r="B1881" s="1">
        <v>42371</v>
      </c>
      <c r="C1881" t="s">
        <v>20</v>
      </c>
      <c r="D1881" t="s">
        <v>1070</v>
      </c>
      <c r="E1881">
        <v>24</v>
      </c>
      <c r="F1881">
        <v>409</v>
      </c>
      <c r="H1881" t="s">
        <v>151</v>
      </c>
      <c r="I1881" t="s">
        <v>1532</v>
      </c>
      <c r="J1881" s="32">
        <f t="shared" si="45"/>
        <v>1</v>
      </c>
      <c r="K1881" s="32">
        <f>IF(PUMPING[[#This Row],[MONTH]]&gt;3,YEAR(PUMPING[[#This Row],[DATE]]),YEAR(PUMPING[[#This Row],[DATE]])-1)</f>
        <v>2015</v>
      </c>
      <c r="L1881" s="32" t="str">
        <f>IF(PUMPING[[#This Row],[MONTH]]&lt;4,"Q4",IF(PUMPING[[#This Row],[MONTH]]&lt;7,"Q1",IF(PUMPING[[#This Row],[MONTH]]&lt;10,"Q2",IF(PUMPING[[#This Row],[MONTH]]&lt;13,"Q3","Q4"))))</f>
        <v>Q4</v>
      </c>
      <c r="M1881" s="32" t="str">
        <f>IF(PUMPING[[#This Row],[PRODUCT]]="I/F","I/F",IF(LEFT(PUMPING[[#This Row],[BATCH]],2)="MR","MR",IF(LEFT(PUMPING[[#This Row],[BATCH]],2)="PR","PR",IF(LEFT(PUMPING[[#This Row],[BATCH]],2)="DT","DT","Others"))))</f>
        <v>PR</v>
      </c>
    </row>
    <row r="1882" spans="1:13" x14ac:dyDescent="0.25">
      <c r="A1882">
        <v>2</v>
      </c>
      <c r="B1882" s="1">
        <v>42371</v>
      </c>
      <c r="C1882" t="s">
        <v>20</v>
      </c>
      <c r="D1882" t="s">
        <v>1062</v>
      </c>
      <c r="E1882">
        <v>54</v>
      </c>
      <c r="F1882">
        <v>306</v>
      </c>
      <c r="H1882" t="s">
        <v>155</v>
      </c>
      <c r="I1882" t="s">
        <v>146</v>
      </c>
      <c r="J1882" s="32">
        <f t="shared" si="45"/>
        <v>1</v>
      </c>
      <c r="K1882" s="32">
        <f>IF(PUMPING[[#This Row],[MONTH]]&gt;3,YEAR(PUMPING[[#This Row],[DATE]]),YEAR(PUMPING[[#This Row],[DATE]])-1)</f>
        <v>2015</v>
      </c>
      <c r="L1882" s="32" t="str">
        <f>IF(PUMPING[[#This Row],[MONTH]]&lt;4,"Q4",IF(PUMPING[[#This Row],[MONTH]]&lt;7,"Q1",IF(PUMPING[[#This Row],[MONTH]]&lt;10,"Q2",IF(PUMPING[[#This Row],[MONTH]]&lt;13,"Q3","Q4"))))</f>
        <v>Q4</v>
      </c>
      <c r="M1882" s="32" t="str">
        <f>IF(PUMPING[[#This Row],[PRODUCT]]="I/F","I/F",IF(LEFT(PUMPING[[#This Row],[BATCH]],2)="MR","MR",IF(LEFT(PUMPING[[#This Row],[BATCH]],2)="PR","PR",IF(LEFT(PUMPING[[#This Row],[BATCH]],2)="DT","DT","Others"))))</f>
        <v>PR</v>
      </c>
    </row>
    <row r="1883" spans="1:13" x14ac:dyDescent="0.25">
      <c r="A1883">
        <v>3</v>
      </c>
      <c r="B1883" s="1">
        <v>42371</v>
      </c>
      <c r="C1883" t="s">
        <v>20</v>
      </c>
      <c r="D1883" t="s">
        <v>1076</v>
      </c>
      <c r="E1883">
        <v>53</v>
      </c>
      <c r="F1883">
        <v>450</v>
      </c>
      <c r="H1883" t="s">
        <v>156</v>
      </c>
      <c r="I1883" t="s">
        <v>146</v>
      </c>
      <c r="J1883" s="32">
        <f t="shared" si="45"/>
        <v>1</v>
      </c>
      <c r="K1883" s="32">
        <f>IF(PUMPING[[#This Row],[MONTH]]&gt;3,YEAR(PUMPING[[#This Row],[DATE]]),YEAR(PUMPING[[#This Row],[DATE]])-1)</f>
        <v>2015</v>
      </c>
      <c r="L1883" s="32" t="str">
        <f>IF(PUMPING[[#This Row],[MONTH]]&lt;4,"Q4",IF(PUMPING[[#This Row],[MONTH]]&lt;7,"Q1",IF(PUMPING[[#This Row],[MONTH]]&lt;10,"Q2",IF(PUMPING[[#This Row],[MONTH]]&lt;13,"Q3","Q4"))))</f>
        <v>Q4</v>
      </c>
      <c r="M1883" s="32" t="str">
        <f>IF(PUMPING[[#This Row],[PRODUCT]]="I/F","I/F",IF(LEFT(PUMPING[[#This Row],[BATCH]],2)="MR","MR",IF(LEFT(PUMPING[[#This Row],[BATCH]],2)="PR","PR",IF(LEFT(PUMPING[[#This Row],[BATCH]],2)="DT","DT","Others"))))</f>
        <v>PR</v>
      </c>
    </row>
    <row r="1884" spans="1:13" x14ac:dyDescent="0.25">
      <c r="A1884">
        <v>4</v>
      </c>
      <c r="B1884" s="1">
        <v>42371</v>
      </c>
      <c r="C1884" t="s">
        <v>20</v>
      </c>
      <c r="D1884" t="s">
        <v>1077</v>
      </c>
      <c r="E1884">
        <v>53</v>
      </c>
      <c r="F1884">
        <v>246</v>
      </c>
      <c r="H1884" t="s">
        <v>156</v>
      </c>
      <c r="I1884" t="s">
        <v>146</v>
      </c>
      <c r="J1884" s="32">
        <f t="shared" si="45"/>
        <v>1</v>
      </c>
      <c r="K1884" s="32">
        <f>IF(PUMPING[[#This Row],[MONTH]]&gt;3,YEAR(PUMPING[[#This Row],[DATE]]),YEAR(PUMPING[[#This Row],[DATE]])-1)</f>
        <v>2015</v>
      </c>
      <c r="L1884" s="32" t="str">
        <f>IF(PUMPING[[#This Row],[MONTH]]&lt;4,"Q4",IF(PUMPING[[#This Row],[MONTH]]&lt;7,"Q1",IF(PUMPING[[#This Row],[MONTH]]&lt;10,"Q2",IF(PUMPING[[#This Row],[MONTH]]&lt;13,"Q3","Q4"))))</f>
        <v>Q4</v>
      </c>
      <c r="M1884" s="32" t="str">
        <f>IF(PUMPING[[#This Row],[PRODUCT]]="I/F","I/F",IF(LEFT(PUMPING[[#This Row],[BATCH]],2)="MR","MR",IF(LEFT(PUMPING[[#This Row],[BATCH]],2)="PR","PR",IF(LEFT(PUMPING[[#This Row],[BATCH]],2)="DT","DT","Others"))))</f>
        <v>PR</v>
      </c>
    </row>
    <row r="1885" spans="1:13" x14ac:dyDescent="0.25">
      <c r="A1885">
        <v>5</v>
      </c>
      <c r="B1885" s="1">
        <v>42371</v>
      </c>
      <c r="C1885" t="s">
        <v>20</v>
      </c>
      <c r="D1885" t="s">
        <v>1062</v>
      </c>
      <c r="E1885">
        <v>54</v>
      </c>
      <c r="F1885">
        <v>208</v>
      </c>
      <c r="H1885" t="s">
        <v>155</v>
      </c>
      <c r="I1885" t="s">
        <v>146</v>
      </c>
      <c r="J1885" s="32">
        <f t="shared" si="45"/>
        <v>1</v>
      </c>
      <c r="K1885" s="32">
        <f>IF(PUMPING[[#This Row],[MONTH]]&gt;3,YEAR(PUMPING[[#This Row],[DATE]]),YEAR(PUMPING[[#This Row],[DATE]])-1)</f>
        <v>2015</v>
      </c>
      <c r="L1885" s="32" t="str">
        <f>IF(PUMPING[[#This Row],[MONTH]]&lt;4,"Q4",IF(PUMPING[[#This Row],[MONTH]]&lt;7,"Q1",IF(PUMPING[[#This Row],[MONTH]]&lt;10,"Q2",IF(PUMPING[[#This Row],[MONTH]]&lt;13,"Q3","Q4"))))</f>
        <v>Q4</v>
      </c>
      <c r="M1885" s="32" t="str">
        <f>IF(PUMPING[[#This Row],[PRODUCT]]="I/F","I/F",IF(LEFT(PUMPING[[#This Row],[BATCH]],2)="MR","MR",IF(LEFT(PUMPING[[#This Row],[BATCH]],2)="PR","PR",IF(LEFT(PUMPING[[#This Row],[BATCH]],2)="DT","DT","Others"))))</f>
        <v>PR</v>
      </c>
    </row>
    <row r="1886" spans="1:13" x14ac:dyDescent="0.25">
      <c r="A1886">
        <v>6</v>
      </c>
      <c r="B1886" s="1">
        <v>42371</v>
      </c>
      <c r="C1886" t="s">
        <v>20</v>
      </c>
      <c r="D1886" t="s">
        <v>1077</v>
      </c>
      <c r="E1886">
        <v>53</v>
      </c>
      <c r="F1886">
        <v>1221</v>
      </c>
      <c r="H1886" t="s">
        <v>156</v>
      </c>
      <c r="I1886" t="s">
        <v>146</v>
      </c>
      <c r="J1886" s="32">
        <f t="shared" si="45"/>
        <v>1</v>
      </c>
      <c r="K1886" s="32">
        <f>IF(PUMPING[[#This Row],[MONTH]]&gt;3,YEAR(PUMPING[[#This Row],[DATE]]),YEAR(PUMPING[[#This Row],[DATE]])-1)</f>
        <v>2015</v>
      </c>
      <c r="L1886" s="32" t="str">
        <f>IF(PUMPING[[#This Row],[MONTH]]&lt;4,"Q4",IF(PUMPING[[#This Row],[MONTH]]&lt;7,"Q1",IF(PUMPING[[#This Row],[MONTH]]&lt;10,"Q2",IF(PUMPING[[#This Row],[MONTH]]&lt;13,"Q3","Q4"))))</f>
        <v>Q4</v>
      </c>
      <c r="M1886" s="32" t="str">
        <f>IF(PUMPING[[#This Row],[PRODUCT]]="I/F","I/F",IF(LEFT(PUMPING[[#This Row],[BATCH]],2)="MR","MR",IF(LEFT(PUMPING[[#This Row],[BATCH]],2)="PR","PR",IF(LEFT(PUMPING[[#This Row],[BATCH]],2)="DT","DT","Others"))))</f>
        <v>PR</v>
      </c>
    </row>
    <row r="1887" spans="1:13" x14ac:dyDescent="0.25">
      <c r="A1887">
        <v>7</v>
      </c>
      <c r="B1887" s="1">
        <v>42371</v>
      </c>
      <c r="C1887" t="s">
        <v>20</v>
      </c>
      <c r="D1887" t="s">
        <v>1078</v>
      </c>
      <c r="E1887">
        <v>35</v>
      </c>
      <c r="F1887">
        <v>450</v>
      </c>
      <c r="H1887" t="s">
        <v>1079</v>
      </c>
      <c r="I1887" t="s">
        <v>146</v>
      </c>
      <c r="J1887" s="32">
        <f t="shared" si="45"/>
        <v>1</v>
      </c>
      <c r="K1887" s="32">
        <f>IF(PUMPING[[#This Row],[MONTH]]&gt;3,YEAR(PUMPING[[#This Row],[DATE]]),YEAR(PUMPING[[#This Row],[DATE]])-1)</f>
        <v>2015</v>
      </c>
      <c r="L1887" s="32" t="str">
        <f>IF(PUMPING[[#This Row],[MONTH]]&lt;4,"Q4",IF(PUMPING[[#This Row],[MONTH]]&lt;7,"Q1",IF(PUMPING[[#This Row],[MONTH]]&lt;10,"Q2",IF(PUMPING[[#This Row],[MONTH]]&lt;13,"Q3","Q4"))))</f>
        <v>Q4</v>
      </c>
      <c r="M1887" s="32" t="str">
        <f>IF(PUMPING[[#This Row],[PRODUCT]]="I/F","I/F",IF(LEFT(PUMPING[[#This Row],[BATCH]],2)="MR","MR",IF(LEFT(PUMPING[[#This Row],[BATCH]],2)="PR","PR",IF(LEFT(PUMPING[[#This Row],[BATCH]],2)="DT","DT","Others"))))</f>
        <v>PR</v>
      </c>
    </row>
    <row r="1888" spans="1:13" x14ac:dyDescent="0.25">
      <c r="A1888">
        <v>8</v>
      </c>
      <c r="B1888" s="1">
        <v>42371</v>
      </c>
      <c r="C1888" t="s">
        <v>20</v>
      </c>
      <c r="D1888" t="s">
        <v>1080</v>
      </c>
      <c r="E1888">
        <v>35</v>
      </c>
      <c r="F1888">
        <v>550</v>
      </c>
      <c r="H1888" t="s">
        <v>1079</v>
      </c>
      <c r="I1888" t="s">
        <v>146</v>
      </c>
      <c r="J1888" s="32">
        <f t="shared" si="45"/>
        <v>1</v>
      </c>
      <c r="K1888" s="32">
        <f>IF(PUMPING[[#This Row],[MONTH]]&gt;3,YEAR(PUMPING[[#This Row],[DATE]]),YEAR(PUMPING[[#This Row],[DATE]])-1)</f>
        <v>2015</v>
      </c>
      <c r="L1888" s="32" t="str">
        <f>IF(PUMPING[[#This Row],[MONTH]]&lt;4,"Q4",IF(PUMPING[[#This Row],[MONTH]]&lt;7,"Q1",IF(PUMPING[[#This Row],[MONTH]]&lt;10,"Q2",IF(PUMPING[[#This Row],[MONTH]]&lt;13,"Q3","Q4"))))</f>
        <v>Q4</v>
      </c>
      <c r="M1888" s="32" t="str">
        <f>IF(PUMPING[[#This Row],[PRODUCT]]="I/F","I/F",IF(LEFT(PUMPING[[#This Row],[BATCH]],2)="MR","MR",IF(LEFT(PUMPING[[#This Row],[BATCH]],2)="PR","PR",IF(LEFT(PUMPING[[#This Row],[BATCH]],2)="DT","DT","Others"))))</f>
        <v>PR</v>
      </c>
    </row>
    <row r="1889" spans="1:13" x14ac:dyDescent="0.25">
      <c r="A1889">
        <v>9</v>
      </c>
      <c r="B1889" s="1">
        <v>42371</v>
      </c>
      <c r="C1889" t="s">
        <v>20</v>
      </c>
      <c r="D1889" t="s">
        <v>1081</v>
      </c>
      <c r="E1889">
        <v>35</v>
      </c>
      <c r="F1889">
        <v>3619</v>
      </c>
      <c r="H1889" t="s">
        <v>197</v>
      </c>
      <c r="I1889" t="s">
        <v>143</v>
      </c>
      <c r="J1889" s="32">
        <f t="shared" si="45"/>
        <v>1</v>
      </c>
      <c r="K1889" s="32">
        <f>IF(PUMPING[[#This Row],[MONTH]]&gt;3,YEAR(PUMPING[[#This Row],[DATE]]),YEAR(PUMPING[[#This Row],[DATE]])-1)</f>
        <v>2015</v>
      </c>
      <c r="L1889" s="32" t="str">
        <f>IF(PUMPING[[#This Row],[MONTH]]&lt;4,"Q4",IF(PUMPING[[#This Row],[MONTH]]&lt;7,"Q1",IF(PUMPING[[#This Row],[MONTH]]&lt;10,"Q2",IF(PUMPING[[#This Row],[MONTH]]&lt;13,"Q3","Q4"))))</f>
        <v>Q4</v>
      </c>
      <c r="M1889" s="32" t="str">
        <f>IF(PUMPING[[#This Row],[PRODUCT]]="I/F","I/F",IF(LEFT(PUMPING[[#This Row],[BATCH]],2)="MR","MR",IF(LEFT(PUMPING[[#This Row],[BATCH]],2)="PR","PR",IF(LEFT(PUMPING[[#This Row],[BATCH]],2)="DT","DT","Others"))))</f>
        <v>PR</v>
      </c>
    </row>
    <row r="1890" spans="1:13" x14ac:dyDescent="0.25">
      <c r="A1890">
        <v>1</v>
      </c>
      <c r="B1890" s="1">
        <v>42371</v>
      </c>
      <c r="C1890" t="s">
        <v>8</v>
      </c>
      <c r="D1890" t="s">
        <v>1071</v>
      </c>
      <c r="E1890">
        <v>16</v>
      </c>
      <c r="F1890">
        <v>2089</v>
      </c>
      <c r="H1890" t="s">
        <v>164</v>
      </c>
      <c r="I1890" t="s">
        <v>146</v>
      </c>
      <c r="J1890" s="32">
        <f t="shared" si="45"/>
        <v>1</v>
      </c>
      <c r="K1890" s="32">
        <f>IF(PUMPING[[#This Row],[MONTH]]&gt;3,YEAR(PUMPING[[#This Row],[DATE]]),YEAR(PUMPING[[#This Row],[DATE]])-1)</f>
        <v>2015</v>
      </c>
      <c r="L1890" s="32" t="str">
        <f>IF(PUMPING[[#This Row],[MONTH]]&lt;4,"Q4",IF(PUMPING[[#This Row],[MONTH]]&lt;7,"Q1",IF(PUMPING[[#This Row],[MONTH]]&lt;10,"Q2",IF(PUMPING[[#This Row],[MONTH]]&lt;13,"Q3","Q4"))))</f>
        <v>Q4</v>
      </c>
      <c r="M1890" s="32" t="str">
        <f>IF(PUMPING[[#This Row],[PRODUCT]]="I/F","I/F",IF(LEFT(PUMPING[[#This Row],[BATCH]],2)="MR","MR",IF(LEFT(PUMPING[[#This Row],[BATCH]],2)="PR","PR",IF(LEFT(PUMPING[[#This Row],[BATCH]],2)="DT","DT","Others"))))</f>
        <v>DT</v>
      </c>
    </row>
    <row r="1891" spans="1:13" x14ac:dyDescent="0.25">
      <c r="A1891">
        <v>2</v>
      </c>
      <c r="B1891" s="1">
        <v>42371</v>
      </c>
      <c r="C1891" t="s">
        <v>8</v>
      </c>
      <c r="D1891" t="s">
        <v>1057</v>
      </c>
      <c r="E1891" t="s">
        <v>58</v>
      </c>
      <c r="F1891">
        <v>631</v>
      </c>
      <c r="H1891" t="s">
        <v>145</v>
      </c>
      <c r="I1891" t="s">
        <v>146</v>
      </c>
      <c r="J1891" s="32">
        <f t="shared" si="45"/>
        <v>1</v>
      </c>
      <c r="K1891" s="32">
        <f>IF(PUMPING[[#This Row],[MONTH]]&gt;3,YEAR(PUMPING[[#This Row],[DATE]]),YEAR(PUMPING[[#This Row],[DATE]])-1)</f>
        <v>2015</v>
      </c>
      <c r="L1891" s="32" t="str">
        <f>IF(PUMPING[[#This Row],[MONTH]]&lt;4,"Q4",IF(PUMPING[[#This Row],[MONTH]]&lt;7,"Q1",IF(PUMPING[[#This Row],[MONTH]]&lt;10,"Q2",IF(PUMPING[[#This Row],[MONTH]]&lt;13,"Q3","Q4"))))</f>
        <v>Q4</v>
      </c>
      <c r="M1891" s="32" t="str">
        <f>IF(PUMPING[[#This Row],[PRODUCT]]="I/F","I/F",IF(LEFT(PUMPING[[#This Row],[BATCH]],2)="MR","MR",IF(LEFT(PUMPING[[#This Row],[BATCH]],2)="PR","PR",IF(LEFT(PUMPING[[#This Row],[BATCH]],2)="DT","DT","Others"))))</f>
        <v>MR</v>
      </c>
    </row>
    <row r="1892" spans="1:13" x14ac:dyDescent="0.25">
      <c r="A1892">
        <v>3</v>
      </c>
      <c r="B1892" s="1">
        <v>42371</v>
      </c>
      <c r="C1892" t="s">
        <v>8</v>
      </c>
      <c r="D1892" t="s">
        <v>1058</v>
      </c>
      <c r="E1892" t="s">
        <v>58</v>
      </c>
      <c r="F1892">
        <v>1671</v>
      </c>
      <c r="H1892" t="s">
        <v>148</v>
      </c>
      <c r="I1892" t="s">
        <v>149</v>
      </c>
      <c r="J1892" s="32">
        <f t="shared" si="45"/>
        <v>1</v>
      </c>
      <c r="K1892" s="32">
        <f>IF(PUMPING[[#This Row],[MONTH]]&gt;3,YEAR(PUMPING[[#This Row],[DATE]]),YEAR(PUMPING[[#This Row],[DATE]])-1)</f>
        <v>2015</v>
      </c>
      <c r="L1892" s="32" t="str">
        <f>IF(PUMPING[[#This Row],[MONTH]]&lt;4,"Q4",IF(PUMPING[[#This Row],[MONTH]]&lt;7,"Q1",IF(PUMPING[[#This Row],[MONTH]]&lt;10,"Q2",IF(PUMPING[[#This Row],[MONTH]]&lt;13,"Q3","Q4"))))</f>
        <v>Q4</v>
      </c>
      <c r="M1892" s="32" t="str">
        <f>IF(PUMPING[[#This Row],[PRODUCT]]="I/F","I/F",IF(LEFT(PUMPING[[#This Row],[BATCH]],2)="MR","MR",IF(LEFT(PUMPING[[#This Row],[BATCH]],2)="PR","PR",IF(LEFT(PUMPING[[#This Row],[BATCH]],2)="DT","DT","Others"))))</f>
        <v>MR</v>
      </c>
    </row>
    <row r="1893" spans="1:13" x14ac:dyDescent="0.25">
      <c r="A1893">
        <v>4</v>
      </c>
      <c r="B1893" s="1">
        <v>42371</v>
      </c>
      <c r="C1893" t="s">
        <v>8</v>
      </c>
      <c r="D1893" t="s">
        <v>1059</v>
      </c>
      <c r="E1893" t="s">
        <v>58</v>
      </c>
      <c r="F1893">
        <v>777</v>
      </c>
      <c r="H1893" t="s">
        <v>148</v>
      </c>
      <c r="I1893" t="s">
        <v>149</v>
      </c>
      <c r="J1893" s="32">
        <f t="shared" si="45"/>
        <v>1</v>
      </c>
      <c r="K1893" s="32">
        <f>IF(PUMPING[[#This Row],[MONTH]]&gt;3,YEAR(PUMPING[[#This Row],[DATE]]),YEAR(PUMPING[[#This Row],[DATE]])-1)</f>
        <v>2015</v>
      </c>
      <c r="L1893" s="32" t="str">
        <f>IF(PUMPING[[#This Row],[MONTH]]&lt;4,"Q4",IF(PUMPING[[#This Row],[MONTH]]&lt;7,"Q1",IF(PUMPING[[#This Row],[MONTH]]&lt;10,"Q2",IF(PUMPING[[#This Row],[MONTH]]&lt;13,"Q3","Q4"))))</f>
        <v>Q4</v>
      </c>
      <c r="M1893" s="32" t="str">
        <f>IF(PUMPING[[#This Row],[PRODUCT]]="I/F","I/F",IF(LEFT(PUMPING[[#This Row],[BATCH]],2)="MR","MR",IF(LEFT(PUMPING[[#This Row],[BATCH]],2)="PR","PR",IF(LEFT(PUMPING[[#This Row],[BATCH]],2)="DT","DT","Others"))))</f>
        <v>MR</v>
      </c>
    </row>
    <row r="1894" spans="1:13" x14ac:dyDescent="0.25">
      <c r="A1894">
        <v>5</v>
      </c>
      <c r="B1894" s="1">
        <v>42371</v>
      </c>
      <c r="C1894" t="s">
        <v>8</v>
      </c>
      <c r="D1894" t="s">
        <v>1060</v>
      </c>
      <c r="E1894" t="s">
        <v>58</v>
      </c>
      <c r="F1894">
        <v>342</v>
      </c>
      <c r="H1894" t="s">
        <v>170</v>
      </c>
      <c r="I1894" t="s">
        <v>171</v>
      </c>
      <c r="J1894" s="32">
        <f t="shared" si="45"/>
        <v>1</v>
      </c>
      <c r="K1894" s="32">
        <f>IF(PUMPING[[#This Row],[MONTH]]&gt;3,YEAR(PUMPING[[#This Row],[DATE]]),YEAR(PUMPING[[#This Row],[DATE]])-1)</f>
        <v>2015</v>
      </c>
      <c r="L1894" s="32" t="str">
        <f>IF(PUMPING[[#This Row],[MONTH]]&lt;4,"Q4",IF(PUMPING[[#This Row],[MONTH]]&lt;7,"Q1",IF(PUMPING[[#This Row],[MONTH]]&lt;10,"Q2",IF(PUMPING[[#This Row],[MONTH]]&lt;13,"Q3","Q4"))))</f>
        <v>Q4</v>
      </c>
      <c r="M1894" s="32" t="str">
        <f>IF(PUMPING[[#This Row],[PRODUCT]]="I/F","I/F",IF(LEFT(PUMPING[[#This Row],[BATCH]],2)="MR","MR",IF(LEFT(PUMPING[[#This Row],[BATCH]],2)="PR","PR",IF(LEFT(PUMPING[[#This Row],[BATCH]],2)="DT","DT","Others"))))</f>
        <v>MR</v>
      </c>
    </row>
    <row r="1895" spans="1:13" x14ac:dyDescent="0.25">
      <c r="A1895">
        <v>1</v>
      </c>
      <c r="B1895" s="1">
        <v>42372</v>
      </c>
      <c r="C1895" t="s">
        <v>6</v>
      </c>
      <c r="D1895" t="s">
        <v>1075</v>
      </c>
      <c r="E1895">
        <v>124</v>
      </c>
      <c r="F1895">
        <v>8574</v>
      </c>
      <c r="H1895" t="s">
        <v>148</v>
      </c>
      <c r="I1895" t="s">
        <v>149</v>
      </c>
      <c r="J1895" s="32">
        <f t="shared" si="45"/>
        <v>1</v>
      </c>
      <c r="K1895" s="32">
        <f>IF(PUMPING[[#This Row],[MONTH]]&gt;3,YEAR(PUMPING[[#This Row],[DATE]]),YEAR(PUMPING[[#This Row],[DATE]])-1)</f>
        <v>2015</v>
      </c>
      <c r="L1895" s="32" t="str">
        <f>IF(PUMPING[[#This Row],[MONTH]]&lt;4,"Q4",IF(PUMPING[[#This Row],[MONTH]]&lt;7,"Q1",IF(PUMPING[[#This Row],[MONTH]]&lt;10,"Q2",IF(PUMPING[[#This Row],[MONTH]]&lt;13,"Q3","Q4"))))</f>
        <v>Q4</v>
      </c>
      <c r="M1895" s="32" t="str">
        <f>IF(PUMPING[[#This Row],[PRODUCT]]="I/F","I/F",IF(LEFT(PUMPING[[#This Row],[BATCH]],2)="MR","MR",IF(LEFT(PUMPING[[#This Row],[BATCH]],2)="PR","PR",IF(LEFT(PUMPING[[#This Row],[BATCH]],2)="DT","DT","Others"))))</f>
        <v>MR</v>
      </c>
    </row>
    <row r="1896" spans="1:13" x14ac:dyDescent="0.25">
      <c r="A1896">
        <v>1</v>
      </c>
      <c r="B1896" s="1">
        <v>42372</v>
      </c>
      <c r="C1896" t="s">
        <v>20</v>
      </c>
      <c r="D1896" t="s">
        <v>1081</v>
      </c>
      <c r="E1896">
        <v>35</v>
      </c>
      <c r="F1896">
        <v>4942</v>
      </c>
      <c r="H1896" t="s">
        <v>197</v>
      </c>
      <c r="I1896" t="s">
        <v>143</v>
      </c>
      <c r="J1896" s="32">
        <f t="shared" si="45"/>
        <v>1</v>
      </c>
      <c r="K1896" s="32">
        <f>IF(PUMPING[[#This Row],[MONTH]]&gt;3,YEAR(PUMPING[[#This Row],[DATE]]),YEAR(PUMPING[[#This Row],[DATE]])-1)</f>
        <v>2015</v>
      </c>
      <c r="L1896" s="32" t="str">
        <f>IF(PUMPING[[#This Row],[MONTH]]&lt;4,"Q4",IF(PUMPING[[#This Row],[MONTH]]&lt;7,"Q1",IF(PUMPING[[#This Row],[MONTH]]&lt;10,"Q2",IF(PUMPING[[#This Row],[MONTH]]&lt;13,"Q3","Q4"))))</f>
        <v>Q4</v>
      </c>
      <c r="M1896" s="32" t="str">
        <f>IF(PUMPING[[#This Row],[PRODUCT]]="I/F","I/F",IF(LEFT(PUMPING[[#This Row],[BATCH]],2)="MR","MR",IF(LEFT(PUMPING[[#This Row],[BATCH]],2)="PR","PR",IF(LEFT(PUMPING[[#This Row],[BATCH]],2)="DT","DT","Others"))))</f>
        <v>PR</v>
      </c>
    </row>
    <row r="1897" spans="1:13" x14ac:dyDescent="0.25">
      <c r="A1897">
        <v>2</v>
      </c>
      <c r="B1897" s="1">
        <v>42372</v>
      </c>
      <c r="C1897" t="s">
        <v>20</v>
      </c>
      <c r="D1897" t="s">
        <v>1082</v>
      </c>
      <c r="E1897">
        <v>32</v>
      </c>
      <c r="F1897">
        <v>450</v>
      </c>
      <c r="H1897" t="s">
        <v>197</v>
      </c>
      <c r="I1897" t="s">
        <v>143</v>
      </c>
      <c r="J1897" s="32">
        <f t="shared" si="45"/>
        <v>1</v>
      </c>
      <c r="K1897" s="32">
        <f>IF(PUMPING[[#This Row],[MONTH]]&gt;3,YEAR(PUMPING[[#This Row],[DATE]]),YEAR(PUMPING[[#This Row],[DATE]])-1)</f>
        <v>2015</v>
      </c>
      <c r="L1897" s="32" t="str">
        <f>IF(PUMPING[[#This Row],[MONTH]]&lt;4,"Q4",IF(PUMPING[[#This Row],[MONTH]]&lt;7,"Q1",IF(PUMPING[[#This Row],[MONTH]]&lt;10,"Q2",IF(PUMPING[[#This Row],[MONTH]]&lt;13,"Q3","Q4"))))</f>
        <v>Q4</v>
      </c>
      <c r="M1897" s="32" t="str">
        <f>IF(PUMPING[[#This Row],[PRODUCT]]="I/F","I/F",IF(LEFT(PUMPING[[#This Row],[BATCH]],2)="MR","MR",IF(LEFT(PUMPING[[#This Row],[BATCH]],2)="PR","PR",IF(LEFT(PUMPING[[#This Row],[BATCH]],2)="DT","DT","Others"))))</f>
        <v>PR</v>
      </c>
    </row>
    <row r="1898" spans="1:13" x14ac:dyDescent="0.25">
      <c r="A1898">
        <v>3</v>
      </c>
      <c r="B1898" s="1">
        <v>42372</v>
      </c>
      <c r="C1898" t="s">
        <v>20</v>
      </c>
      <c r="D1898" t="s">
        <v>1083</v>
      </c>
      <c r="E1898">
        <v>32</v>
      </c>
      <c r="F1898">
        <v>6644</v>
      </c>
      <c r="H1898" t="s">
        <v>1084</v>
      </c>
      <c r="I1898" t="s">
        <v>143</v>
      </c>
      <c r="J1898" s="32">
        <f t="shared" si="45"/>
        <v>1</v>
      </c>
      <c r="K1898" s="32">
        <f>IF(PUMPING[[#This Row],[MONTH]]&gt;3,YEAR(PUMPING[[#This Row],[DATE]]),YEAR(PUMPING[[#This Row],[DATE]])-1)</f>
        <v>2015</v>
      </c>
      <c r="L1898" s="32" t="str">
        <f>IF(PUMPING[[#This Row],[MONTH]]&lt;4,"Q4",IF(PUMPING[[#This Row],[MONTH]]&lt;7,"Q1",IF(PUMPING[[#This Row],[MONTH]]&lt;10,"Q2",IF(PUMPING[[#This Row],[MONTH]]&lt;13,"Q3","Q4"))))</f>
        <v>Q4</v>
      </c>
      <c r="M1898" s="32" t="str">
        <f>IF(PUMPING[[#This Row],[PRODUCT]]="I/F","I/F",IF(LEFT(PUMPING[[#This Row],[BATCH]],2)="MR","MR",IF(LEFT(PUMPING[[#This Row],[BATCH]],2)="PR","PR",IF(LEFT(PUMPING[[#This Row],[BATCH]],2)="DT","DT","Others"))))</f>
        <v>PR</v>
      </c>
    </row>
    <row r="1899" spans="1:13" x14ac:dyDescent="0.25">
      <c r="A1899">
        <v>1</v>
      </c>
      <c r="B1899" s="1">
        <v>42372</v>
      </c>
      <c r="C1899" t="s">
        <v>8</v>
      </c>
      <c r="D1899" t="s">
        <v>1060</v>
      </c>
      <c r="E1899" t="s">
        <v>58</v>
      </c>
      <c r="F1899">
        <v>2992</v>
      </c>
      <c r="H1899" t="s">
        <v>170</v>
      </c>
      <c r="I1899" t="s">
        <v>171</v>
      </c>
      <c r="J1899" s="32">
        <f t="shared" si="45"/>
        <v>1</v>
      </c>
      <c r="K1899" s="32">
        <f>IF(PUMPING[[#This Row],[MONTH]]&gt;3,YEAR(PUMPING[[#This Row],[DATE]]),YEAR(PUMPING[[#This Row],[DATE]])-1)</f>
        <v>2015</v>
      </c>
      <c r="L1899" s="32" t="str">
        <f>IF(PUMPING[[#This Row],[MONTH]]&lt;4,"Q4",IF(PUMPING[[#This Row],[MONTH]]&lt;7,"Q1",IF(PUMPING[[#This Row],[MONTH]]&lt;10,"Q2",IF(PUMPING[[#This Row],[MONTH]]&lt;13,"Q3","Q4"))))</f>
        <v>Q4</v>
      </c>
      <c r="M1899" s="32" t="str">
        <f>IF(PUMPING[[#This Row],[PRODUCT]]="I/F","I/F",IF(LEFT(PUMPING[[#This Row],[BATCH]],2)="MR","MR",IF(LEFT(PUMPING[[#This Row],[BATCH]],2)="PR","PR",IF(LEFT(PUMPING[[#This Row],[BATCH]],2)="DT","DT","Others"))))</f>
        <v>MR</v>
      </c>
    </row>
    <row r="1900" spans="1:13" x14ac:dyDescent="0.25">
      <c r="A1900">
        <v>2</v>
      </c>
      <c r="B1900" s="1">
        <v>42372</v>
      </c>
      <c r="C1900" t="s">
        <v>8</v>
      </c>
      <c r="D1900" t="s">
        <v>1065</v>
      </c>
      <c r="E1900" t="s">
        <v>58</v>
      </c>
      <c r="F1900">
        <v>800</v>
      </c>
      <c r="H1900" t="s">
        <v>148</v>
      </c>
      <c r="I1900" t="s">
        <v>149</v>
      </c>
      <c r="J1900" s="32">
        <f t="shared" ref="J1900:J1963" si="46">MONTH(B1900)</f>
        <v>1</v>
      </c>
      <c r="K1900" s="32">
        <f>IF(PUMPING[[#This Row],[MONTH]]&gt;3,YEAR(PUMPING[[#This Row],[DATE]]),YEAR(PUMPING[[#This Row],[DATE]])-1)</f>
        <v>2015</v>
      </c>
      <c r="L1900" s="32" t="str">
        <f>IF(PUMPING[[#This Row],[MONTH]]&lt;4,"Q4",IF(PUMPING[[#This Row],[MONTH]]&lt;7,"Q1",IF(PUMPING[[#This Row],[MONTH]]&lt;10,"Q2",IF(PUMPING[[#This Row],[MONTH]]&lt;13,"Q3","Q4"))))</f>
        <v>Q4</v>
      </c>
      <c r="M1900" s="32" t="str">
        <f>IF(PUMPING[[#This Row],[PRODUCT]]="I/F","I/F",IF(LEFT(PUMPING[[#This Row],[BATCH]],2)="MR","MR",IF(LEFT(PUMPING[[#This Row],[BATCH]],2)="PR","PR",IF(LEFT(PUMPING[[#This Row],[BATCH]],2)="DT","DT","Others"))))</f>
        <v>MR</v>
      </c>
    </row>
    <row r="1901" spans="1:13" x14ac:dyDescent="0.25">
      <c r="A1901">
        <v>1</v>
      </c>
      <c r="B1901" s="1">
        <v>42372</v>
      </c>
      <c r="C1901" t="s">
        <v>162</v>
      </c>
      <c r="D1901" t="s">
        <v>1042</v>
      </c>
      <c r="E1901" t="s">
        <v>239</v>
      </c>
      <c r="F1901">
        <v>1068</v>
      </c>
      <c r="H1901" t="s">
        <v>148</v>
      </c>
      <c r="I1901" t="s">
        <v>149</v>
      </c>
      <c r="J1901" s="32">
        <f t="shared" si="46"/>
        <v>1</v>
      </c>
      <c r="K1901" s="32">
        <f>IF(PUMPING[[#This Row],[MONTH]]&gt;3,YEAR(PUMPING[[#This Row],[DATE]]),YEAR(PUMPING[[#This Row],[DATE]])-1)</f>
        <v>2015</v>
      </c>
      <c r="L1901" s="32" t="str">
        <f>IF(PUMPING[[#This Row],[MONTH]]&lt;4,"Q4",IF(PUMPING[[#This Row],[MONTH]]&lt;7,"Q1",IF(PUMPING[[#This Row],[MONTH]]&lt;10,"Q2",IF(PUMPING[[#This Row],[MONTH]]&lt;13,"Q3","Q4"))))</f>
        <v>Q4</v>
      </c>
      <c r="M1901" s="32" t="str">
        <f>IF(PUMPING[[#This Row],[PRODUCT]]="I/F","I/F",IF(LEFT(PUMPING[[#This Row],[BATCH]],2)="MR","MR",IF(LEFT(PUMPING[[#This Row],[BATCH]],2)="PR","PR",IF(LEFT(PUMPING[[#This Row],[BATCH]],2)="DT","DT","Others"))))</f>
        <v>MR</v>
      </c>
    </row>
    <row r="1902" spans="1:13" x14ac:dyDescent="0.25">
      <c r="A1902">
        <v>2</v>
      </c>
      <c r="B1902" s="1">
        <v>42372</v>
      </c>
      <c r="C1902" t="s">
        <v>162</v>
      </c>
      <c r="D1902" t="s">
        <v>1058</v>
      </c>
      <c r="E1902" t="s">
        <v>239</v>
      </c>
      <c r="F1902">
        <v>565</v>
      </c>
      <c r="H1902" t="s">
        <v>148</v>
      </c>
      <c r="I1902" t="s">
        <v>149</v>
      </c>
      <c r="J1902" s="32">
        <f t="shared" si="46"/>
        <v>1</v>
      </c>
      <c r="K1902" s="32">
        <f>IF(PUMPING[[#This Row],[MONTH]]&gt;3,YEAR(PUMPING[[#This Row],[DATE]]),YEAR(PUMPING[[#This Row],[DATE]])-1)</f>
        <v>2015</v>
      </c>
      <c r="L1902" s="32" t="str">
        <f>IF(PUMPING[[#This Row],[MONTH]]&lt;4,"Q4",IF(PUMPING[[#This Row],[MONTH]]&lt;7,"Q1",IF(PUMPING[[#This Row],[MONTH]]&lt;10,"Q2",IF(PUMPING[[#This Row],[MONTH]]&lt;13,"Q3","Q4"))))</f>
        <v>Q4</v>
      </c>
      <c r="M1902" s="32" t="str">
        <f>IF(PUMPING[[#This Row],[PRODUCT]]="I/F","I/F",IF(LEFT(PUMPING[[#This Row],[BATCH]],2)="MR","MR",IF(LEFT(PUMPING[[#This Row],[BATCH]],2)="PR","PR",IF(LEFT(PUMPING[[#This Row],[BATCH]],2)="DT","DT","Others"))))</f>
        <v>MR</v>
      </c>
    </row>
    <row r="1903" spans="1:13" x14ac:dyDescent="0.25">
      <c r="A1903">
        <v>1</v>
      </c>
      <c r="B1903" s="1">
        <v>42373</v>
      </c>
      <c r="C1903" t="s">
        <v>6</v>
      </c>
      <c r="D1903" t="s">
        <v>1075</v>
      </c>
      <c r="E1903">
        <v>124</v>
      </c>
      <c r="F1903">
        <v>2436</v>
      </c>
      <c r="H1903" t="s">
        <v>148</v>
      </c>
      <c r="I1903" t="s">
        <v>149</v>
      </c>
      <c r="J1903" s="32">
        <f t="shared" si="46"/>
        <v>1</v>
      </c>
      <c r="K1903" s="32">
        <f>IF(PUMPING[[#This Row],[MONTH]]&gt;3,YEAR(PUMPING[[#This Row],[DATE]]),YEAR(PUMPING[[#This Row],[DATE]])-1)</f>
        <v>2015</v>
      </c>
      <c r="L1903" s="32" t="str">
        <f>IF(PUMPING[[#This Row],[MONTH]]&lt;4,"Q4",IF(PUMPING[[#This Row],[MONTH]]&lt;7,"Q1",IF(PUMPING[[#This Row],[MONTH]]&lt;10,"Q2",IF(PUMPING[[#This Row],[MONTH]]&lt;13,"Q3","Q4"))))</f>
        <v>Q4</v>
      </c>
      <c r="M1903" s="32" t="str">
        <f>IF(PUMPING[[#This Row],[PRODUCT]]="I/F","I/F",IF(LEFT(PUMPING[[#This Row],[BATCH]],2)="MR","MR",IF(LEFT(PUMPING[[#This Row],[BATCH]],2)="PR","PR",IF(LEFT(PUMPING[[#This Row],[BATCH]],2)="DT","DT","Others"))))</f>
        <v>MR</v>
      </c>
    </row>
    <row r="1904" spans="1:13" x14ac:dyDescent="0.25">
      <c r="A1904">
        <v>2</v>
      </c>
      <c r="B1904" s="1">
        <v>42373</v>
      </c>
      <c r="C1904" t="s">
        <v>6</v>
      </c>
      <c r="D1904" t="s">
        <v>1085</v>
      </c>
      <c r="E1904">
        <v>120</v>
      </c>
      <c r="F1904">
        <v>3509</v>
      </c>
      <c r="H1904" t="s">
        <v>170</v>
      </c>
      <c r="I1904" t="s">
        <v>171</v>
      </c>
      <c r="J1904" s="32">
        <f t="shared" si="46"/>
        <v>1</v>
      </c>
      <c r="K1904" s="32">
        <f>IF(PUMPING[[#This Row],[MONTH]]&gt;3,YEAR(PUMPING[[#This Row],[DATE]]),YEAR(PUMPING[[#This Row],[DATE]])-1)</f>
        <v>2015</v>
      </c>
      <c r="L1904" s="32" t="str">
        <f>IF(PUMPING[[#This Row],[MONTH]]&lt;4,"Q4",IF(PUMPING[[#This Row],[MONTH]]&lt;7,"Q1",IF(PUMPING[[#This Row],[MONTH]]&lt;10,"Q2",IF(PUMPING[[#This Row],[MONTH]]&lt;13,"Q3","Q4"))))</f>
        <v>Q4</v>
      </c>
      <c r="M1904" s="32" t="str">
        <f>IF(PUMPING[[#This Row],[PRODUCT]]="I/F","I/F",IF(LEFT(PUMPING[[#This Row],[BATCH]],2)="MR","MR",IF(LEFT(PUMPING[[#This Row],[BATCH]],2)="PR","PR",IF(LEFT(PUMPING[[#This Row],[BATCH]],2)="DT","DT","Others"))))</f>
        <v>MR</v>
      </c>
    </row>
    <row r="1905" spans="1:13" x14ac:dyDescent="0.25">
      <c r="A1905">
        <v>3</v>
      </c>
      <c r="B1905" s="1">
        <v>42373</v>
      </c>
      <c r="C1905" t="s">
        <v>6</v>
      </c>
      <c r="D1905" t="s">
        <v>1086</v>
      </c>
      <c r="E1905">
        <v>124</v>
      </c>
      <c r="F1905">
        <v>510</v>
      </c>
      <c r="H1905" t="s">
        <v>148</v>
      </c>
      <c r="I1905" t="s">
        <v>149</v>
      </c>
      <c r="J1905" s="32">
        <f t="shared" si="46"/>
        <v>1</v>
      </c>
      <c r="K1905" s="32">
        <f>IF(PUMPING[[#This Row],[MONTH]]&gt;3,YEAR(PUMPING[[#This Row],[DATE]]),YEAR(PUMPING[[#This Row],[DATE]])-1)</f>
        <v>2015</v>
      </c>
      <c r="L1905" s="32" t="str">
        <f>IF(PUMPING[[#This Row],[MONTH]]&lt;4,"Q4",IF(PUMPING[[#This Row],[MONTH]]&lt;7,"Q1",IF(PUMPING[[#This Row],[MONTH]]&lt;10,"Q2",IF(PUMPING[[#This Row],[MONTH]]&lt;13,"Q3","Q4"))))</f>
        <v>Q4</v>
      </c>
      <c r="M1905" s="32" t="str">
        <f>IF(PUMPING[[#This Row],[PRODUCT]]="I/F","I/F",IF(LEFT(PUMPING[[#This Row],[BATCH]],2)="MR","MR",IF(LEFT(PUMPING[[#This Row],[BATCH]],2)="PR","PR",IF(LEFT(PUMPING[[#This Row],[BATCH]],2)="DT","DT","Others"))))</f>
        <v>MR</v>
      </c>
    </row>
    <row r="1906" spans="1:13" x14ac:dyDescent="0.25">
      <c r="A1906">
        <v>4</v>
      </c>
      <c r="B1906" s="1">
        <v>42373</v>
      </c>
      <c r="C1906" t="s">
        <v>6</v>
      </c>
      <c r="D1906" t="s">
        <v>1087</v>
      </c>
      <c r="E1906">
        <v>403</v>
      </c>
      <c r="F1906">
        <v>150</v>
      </c>
      <c r="H1906" t="s">
        <v>156</v>
      </c>
      <c r="I1906" t="s">
        <v>146</v>
      </c>
      <c r="J1906" s="32">
        <f t="shared" si="46"/>
        <v>1</v>
      </c>
      <c r="K1906" s="32">
        <f>IF(PUMPING[[#This Row],[MONTH]]&gt;3,YEAR(PUMPING[[#This Row],[DATE]]),YEAR(PUMPING[[#This Row],[DATE]])-1)</f>
        <v>2015</v>
      </c>
      <c r="L1906" s="32" t="str">
        <f>IF(PUMPING[[#This Row],[MONTH]]&lt;4,"Q4",IF(PUMPING[[#This Row],[MONTH]]&lt;7,"Q1",IF(PUMPING[[#This Row],[MONTH]]&lt;10,"Q2",IF(PUMPING[[#This Row],[MONTH]]&lt;13,"Q3","Q4"))))</f>
        <v>Q4</v>
      </c>
      <c r="M1906" s="32" t="str">
        <f>IF(PUMPING[[#This Row],[PRODUCT]]="I/F","I/F",IF(LEFT(PUMPING[[#This Row],[BATCH]],2)="MR","MR",IF(LEFT(PUMPING[[#This Row],[BATCH]],2)="PR","PR",IF(LEFT(PUMPING[[#This Row],[BATCH]],2)="DT","DT","Others"))))</f>
        <v>MR</v>
      </c>
    </row>
    <row r="1907" spans="1:13" x14ac:dyDescent="0.25">
      <c r="A1907">
        <v>5</v>
      </c>
      <c r="B1907" s="1">
        <v>42373</v>
      </c>
      <c r="C1907" t="s">
        <v>6</v>
      </c>
      <c r="D1907" t="s">
        <v>1088</v>
      </c>
      <c r="E1907">
        <v>351</v>
      </c>
      <c r="F1907">
        <v>300</v>
      </c>
      <c r="H1907" t="s">
        <v>155</v>
      </c>
      <c r="I1907" t="s">
        <v>146</v>
      </c>
      <c r="J1907" s="32">
        <f t="shared" si="46"/>
        <v>1</v>
      </c>
      <c r="K1907" s="32">
        <f>IF(PUMPING[[#This Row],[MONTH]]&gt;3,YEAR(PUMPING[[#This Row],[DATE]]),YEAR(PUMPING[[#This Row],[DATE]])-1)</f>
        <v>2015</v>
      </c>
      <c r="L1907" s="32" t="str">
        <f>IF(PUMPING[[#This Row],[MONTH]]&lt;4,"Q4",IF(PUMPING[[#This Row],[MONTH]]&lt;7,"Q1",IF(PUMPING[[#This Row],[MONTH]]&lt;10,"Q2",IF(PUMPING[[#This Row],[MONTH]]&lt;13,"Q3","Q4"))))</f>
        <v>Q4</v>
      </c>
      <c r="M1907" s="32" t="str">
        <f>IF(PUMPING[[#This Row],[PRODUCT]]="I/F","I/F",IF(LEFT(PUMPING[[#This Row],[BATCH]],2)="MR","MR",IF(LEFT(PUMPING[[#This Row],[BATCH]],2)="PR","PR",IF(LEFT(PUMPING[[#This Row],[BATCH]],2)="DT","DT","Others"))))</f>
        <v>MR</v>
      </c>
    </row>
    <row r="1908" spans="1:13" x14ac:dyDescent="0.25">
      <c r="A1908">
        <v>6</v>
      </c>
      <c r="B1908" s="1">
        <v>42373</v>
      </c>
      <c r="C1908" t="s">
        <v>6</v>
      </c>
      <c r="D1908" t="s">
        <v>1089</v>
      </c>
      <c r="E1908">
        <v>505</v>
      </c>
      <c r="F1908">
        <v>6028</v>
      </c>
      <c r="H1908" t="s">
        <v>153</v>
      </c>
      <c r="I1908" t="s">
        <v>1530</v>
      </c>
      <c r="J1908" s="32">
        <f t="shared" si="46"/>
        <v>1</v>
      </c>
      <c r="K1908" s="32">
        <f>IF(PUMPING[[#This Row],[MONTH]]&gt;3,YEAR(PUMPING[[#This Row],[DATE]]),YEAR(PUMPING[[#This Row],[DATE]])-1)</f>
        <v>2015</v>
      </c>
      <c r="L1908" s="32" t="str">
        <f>IF(PUMPING[[#This Row],[MONTH]]&lt;4,"Q4",IF(PUMPING[[#This Row],[MONTH]]&lt;7,"Q1",IF(PUMPING[[#This Row],[MONTH]]&lt;10,"Q2",IF(PUMPING[[#This Row],[MONTH]]&lt;13,"Q3","Q4"))))</f>
        <v>Q4</v>
      </c>
      <c r="M1908" s="32" t="str">
        <f>IF(PUMPING[[#This Row],[PRODUCT]]="I/F","I/F",IF(LEFT(PUMPING[[#This Row],[BATCH]],2)="MR","MR",IF(LEFT(PUMPING[[#This Row],[BATCH]],2)="PR","PR",IF(LEFT(PUMPING[[#This Row],[BATCH]],2)="DT","DT","Others"))))</f>
        <v>MR</v>
      </c>
    </row>
    <row r="1909" spans="1:13" x14ac:dyDescent="0.25">
      <c r="A1909">
        <v>1</v>
      </c>
      <c r="B1909" s="1">
        <v>42373</v>
      </c>
      <c r="C1909" t="s">
        <v>20</v>
      </c>
      <c r="D1909" t="s">
        <v>1083</v>
      </c>
      <c r="E1909">
        <v>32</v>
      </c>
      <c r="F1909">
        <v>1456</v>
      </c>
      <c r="H1909" t="s">
        <v>1084</v>
      </c>
      <c r="I1909" t="s">
        <v>143</v>
      </c>
      <c r="J1909" s="32">
        <f t="shared" si="46"/>
        <v>1</v>
      </c>
      <c r="K1909" s="32">
        <f>IF(PUMPING[[#This Row],[MONTH]]&gt;3,YEAR(PUMPING[[#This Row],[DATE]]),YEAR(PUMPING[[#This Row],[DATE]])-1)</f>
        <v>2015</v>
      </c>
      <c r="L1909" s="32" t="str">
        <f>IF(PUMPING[[#This Row],[MONTH]]&lt;4,"Q4",IF(PUMPING[[#This Row],[MONTH]]&lt;7,"Q1",IF(PUMPING[[#This Row],[MONTH]]&lt;10,"Q2",IF(PUMPING[[#This Row],[MONTH]]&lt;13,"Q3","Q4"))))</f>
        <v>Q4</v>
      </c>
      <c r="M1909" s="32" t="str">
        <f>IF(PUMPING[[#This Row],[PRODUCT]]="I/F","I/F",IF(LEFT(PUMPING[[#This Row],[BATCH]],2)="MR","MR",IF(LEFT(PUMPING[[#This Row],[BATCH]],2)="PR","PR",IF(LEFT(PUMPING[[#This Row],[BATCH]],2)="DT","DT","Others"))))</f>
        <v>PR</v>
      </c>
    </row>
    <row r="1910" spans="1:13" x14ac:dyDescent="0.25">
      <c r="A1910">
        <v>2</v>
      </c>
      <c r="B1910" s="1">
        <v>42373</v>
      </c>
      <c r="C1910" t="s">
        <v>20</v>
      </c>
      <c r="D1910" t="s">
        <v>1090</v>
      </c>
      <c r="E1910">
        <v>34</v>
      </c>
      <c r="F1910">
        <v>450</v>
      </c>
      <c r="H1910" t="s">
        <v>1084</v>
      </c>
      <c r="I1910" t="s">
        <v>143</v>
      </c>
      <c r="J1910" s="32">
        <f t="shared" si="46"/>
        <v>1</v>
      </c>
      <c r="K1910" s="32">
        <f>IF(PUMPING[[#This Row],[MONTH]]&gt;3,YEAR(PUMPING[[#This Row],[DATE]]),YEAR(PUMPING[[#This Row],[DATE]])-1)</f>
        <v>2015</v>
      </c>
      <c r="L1910" s="32" t="str">
        <f>IF(PUMPING[[#This Row],[MONTH]]&lt;4,"Q4",IF(PUMPING[[#This Row],[MONTH]]&lt;7,"Q1",IF(PUMPING[[#This Row],[MONTH]]&lt;10,"Q2",IF(PUMPING[[#This Row],[MONTH]]&lt;13,"Q3","Q4"))))</f>
        <v>Q4</v>
      </c>
      <c r="M1910" s="32" t="str">
        <f>IF(PUMPING[[#This Row],[PRODUCT]]="I/F","I/F",IF(LEFT(PUMPING[[#This Row],[BATCH]],2)="MR","MR",IF(LEFT(PUMPING[[#This Row],[BATCH]],2)="PR","PR",IF(LEFT(PUMPING[[#This Row],[BATCH]],2)="DT","DT","Others"))))</f>
        <v>PR</v>
      </c>
    </row>
    <row r="1911" spans="1:13" x14ac:dyDescent="0.25">
      <c r="A1911">
        <v>3</v>
      </c>
      <c r="B1911" s="1">
        <v>42373</v>
      </c>
      <c r="C1911" t="s">
        <v>20</v>
      </c>
      <c r="D1911" t="s">
        <v>1091</v>
      </c>
      <c r="E1911">
        <v>34</v>
      </c>
      <c r="F1911">
        <v>7659</v>
      </c>
      <c r="H1911" t="s">
        <v>1084</v>
      </c>
      <c r="I1911" t="s">
        <v>143</v>
      </c>
      <c r="J1911" s="32">
        <f t="shared" si="46"/>
        <v>1</v>
      </c>
      <c r="K1911" s="32">
        <f>IF(PUMPING[[#This Row],[MONTH]]&gt;3,YEAR(PUMPING[[#This Row],[DATE]]),YEAR(PUMPING[[#This Row],[DATE]])-1)</f>
        <v>2015</v>
      </c>
      <c r="L1911" s="32" t="str">
        <f>IF(PUMPING[[#This Row],[MONTH]]&lt;4,"Q4",IF(PUMPING[[#This Row],[MONTH]]&lt;7,"Q1",IF(PUMPING[[#This Row],[MONTH]]&lt;10,"Q2",IF(PUMPING[[#This Row],[MONTH]]&lt;13,"Q3","Q4"))))</f>
        <v>Q4</v>
      </c>
      <c r="M1911" s="32" t="str">
        <f>IF(PUMPING[[#This Row],[PRODUCT]]="I/F","I/F",IF(LEFT(PUMPING[[#This Row],[BATCH]],2)="MR","MR",IF(LEFT(PUMPING[[#This Row],[BATCH]],2)="PR","PR",IF(LEFT(PUMPING[[#This Row],[BATCH]],2)="DT","DT","Others"))))</f>
        <v>PR</v>
      </c>
    </row>
    <row r="1912" spans="1:13" x14ac:dyDescent="0.25">
      <c r="A1912">
        <v>1</v>
      </c>
      <c r="B1912" s="1">
        <v>42373</v>
      </c>
      <c r="C1912" t="s">
        <v>8</v>
      </c>
      <c r="D1912" t="s">
        <v>1058</v>
      </c>
      <c r="E1912" t="s">
        <v>41</v>
      </c>
      <c r="F1912">
        <v>1412</v>
      </c>
      <c r="H1912" t="s">
        <v>148</v>
      </c>
      <c r="I1912" t="s">
        <v>149</v>
      </c>
      <c r="J1912" s="32">
        <f t="shared" si="46"/>
        <v>1</v>
      </c>
      <c r="K1912" s="32">
        <f>IF(PUMPING[[#This Row],[MONTH]]&gt;3,YEAR(PUMPING[[#This Row],[DATE]]),YEAR(PUMPING[[#This Row],[DATE]])-1)</f>
        <v>2015</v>
      </c>
      <c r="L1912" s="32" t="str">
        <f>IF(PUMPING[[#This Row],[MONTH]]&lt;4,"Q4",IF(PUMPING[[#This Row],[MONTH]]&lt;7,"Q1",IF(PUMPING[[#This Row],[MONTH]]&lt;10,"Q2",IF(PUMPING[[#This Row],[MONTH]]&lt;13,"Q3","Q4"))))</f>
        <v>Q4</v>
      </c>
      <c r="M1912" s="32" t="str">
        <f>IF(PUMPING[[#This Row],[PRODUCT]]="I/F","I/F",IF(LEFT(PUMPING[[#This Row],[BATCH]],2)="MR","MR",IF(LEFT(PUMPING[[#This Row],[BATCH]],2)="PR","PR",IF(LEFT(PUMPING[[#This Row],[BATCH]],2)="DT","DT","Others"))))</f>
        <v>MR</v>
      </c>
    </row>
    <row r="1913" spans="1:13" x14ac:dyDescent="0.25">
      <c r="A1913">
        <v>2</v>
      </c>
      <c r="B1913" s="1">
        <v>42373</v>
      </c>
      <c r="C1913" t="s">
        <v>8</v>
      </c>
      <c r="D1913" t="s">
        <v>1092</v>
      </c>
      <c r="E1913" t="s">
        <v>10</v>
      </c>
      <c r="F1913">
        <v>135</v>
      </c>
      <c r="H1913" t="s">
        <v>155</v>
      </c>
      <c r="I1913" t="s">
        <v>146</v>
      </c>
      <c r="J1913" s="32">
        <f t="shared" si="46"/>
        <v>1</v>
      </c>
      <c r="K1913" s="32">
        <f>IF(PUMPING[[#This Row],[MONTH]]&gt;3,YEAR(PUMPING[[#This Row],[DATE]]),YEAR(PUMPING[[#This Row],[DATE]])-1)</f>
        <v>2015</v>
      </c>
      <c r="L1913" s="32" t="str">
        <f>IF(PUMPING[[#This Row],[MONTH]]&lt;4,"Q4",IF(PUMPING[[#This Row],[MONTH]]&lt;7,"Q1",IF(PUMPING[[#This Row],[MONTH]]&lt;10,"Q2",IF(PUMPING[[#This Row],[MONTH]]&lt;13,"Q3","Q4"))))</f>
        <v>Q4</v>
      </c>
      <c r="M1913" s="32" t="str">
        <f>IF(PUMPING[[#This Row],[PRODUCT]]="I/F","I/F",IF(LEFT(PUMPING[[#This Row],[BATCH]],2)="MR","MR",IF(LEFT(PUMPING[[#This Row],[BATCH]],2)="PR","PR",IF(LEFT(PUMPING[[#This Row],[BATCH]],2)="DT","DT","Others"))))</f>
        <v>MR</v>
      </c>
    </row>
    <row r="1914" spans="1:13" x14ac:dyDescent="0.25">
      <c r="A1914">
        <v>3</v>
      </c>
      <c r="B1914" s="1">
        <v>42373</v>
      </c>
      <c r="C1914" t="s">
        <v>8</v>
      </c>
      <c r="D1914" t="s">
        <v>1075</v>
      </c>
      <c r="E1914" t="s">
        <v>10</v>
      </c>
      <c r="F1914">
        <v>1950</v>
      </c>
      <c r="H1914" t="s">
        <v>148</v>
      </c>
      <c r="I1914" t="s">
        <v>149</v>
      </c>
      <c r="J1914" s="32">
        <f t="shared" si="46"/>
        <v>1</v>
      </c>
      <c r="K1914" s="32">
        <f>IF(PUMPING[[#This Row],[MONTH]]&gt;3,YEAR(PUMPING[[#This Row],[DATE]]),YEAR(PUMPING[[#This Row],[DATE]])-1)</f>
        <v>2015</v>
      </c>
      <c r="L1914" s="32" t="str">
        <f>IF(PUMPING[[#This Row],[MONTH]]&lt;4,"Q4",IF(PUMPING[[#This Row],[MONTH]]&lt;7,"Q1",IF(PUMPING[[#This Row],[MONTH]]&lt;10,"Q2",IF(PUMPING[[#This Row],[MONTH]]&lt;13,"Q3","Q4"))))</f>
        <v>Q4</v>
      </c>
      <c r="M1914" s="32" t="str">
        <f>IF(PUMPING[[#This Row],[PRODUCT]]="I/F","I/F",IF(LEFT(PUMPING[[#This Row],[BATCH]],2)="MR","MR",IF(LEFT(PUMPING[[#This Row],[BATCH]],2)="PR","PR",IF(LEFT(PUMPING[[#This Row],[BATCH]],2)="DT","DT","Others"))))</f>
        <v>MR</v>
      </c>
    </row>
    <row r="1915" spans="1:13" x14ac:dyDescent="0.25">
      <c r="A1915">
        <v>1</v>
      </c>
      <c r="B1915" s="1">
        <v>42374</v>
      </c>
      <c r="C1915" t="s">
        <v>6</v>
      </c>
      <c r="D1915" t="s">
        <v>1089</v>
      </c>
      <c r="E1915">
        <v>505</v>
      </c>
      <c r="F1915">
        <v>6532</v>
      </c>
      <c r="H1915" t="s">
        <v>153</v>
      </c>
      <c r="I1915" t="s">
        <v>1530</v>
      </c>
      <c r="J1915" s="32">
        <f t="shared" si="46"/>
        <v>1</v>
      </c>
      <c r="K1915" s="32">
        <f>IF(PUMPING[[#This Row],[MONTH]]&gt;3,YEAR(PUMPING[[#This Row],[DATE]]),YEAR(PUMPING[[#This Row],[DATE]])-1)</f>
        <v>2015</v>
      </c>
      <c r="L1915" s="32" t="str">
        <f>IF(PUMPING[[#This Row],[MONTH]]&lt;4,"Q4",IF(PUMPING[[#This Row],[MONTH]]&lt;7,"Q1",IF(PUMPING[[#This Row],[MONTH]]&lt;10,"Q2",IF(PUMPING[[#This Row],[MONTH]]&lt;13,"Q3","Q4"))))</f>
        <v>Q4</v>
      </c>
      <c r="M1915" s="32" t="str">
        <f>IF(PUMPING[[#This Row],[PRODUCT]]="I/F","I/F",IF(LEFT(PUMPING[[#This Row],[BATCH]],2)="MR","MR",IF(LEFT(PUMPING[[#This Row],[BATCH]],2)="PR","PR",IF(LEFT(PUMPING[[#This Row],[BATCH]],2)="DT","DT","Others"))))</f>
        <v>MR</v>
      </c>
    </row>
    <row r="1916" spans="1:13" x14ac:dyDescent="0.25">
      <c r="A1916">
        <v>2</v>
      </c>
      <c r="B1916" s="1">
        <v>42374</v>
      </c>
      <c r="C1916" t="s">
        <v>6</v>
      </c>
      <c r="D1916" t="s">
        <v>1093</v>
      </c>
      <c r="E1916">
        <v>507</v>
      </c>
      <c r="F1916">
        <v>1621</v>
      </c>
      <c r="H1916" t="s">
        <v>153</v>
      </c>
      <c r="I1916" t="s">
        <v>1530</v>
      </c>
      <c r="J1916" s="32">
        <f t="shared" si="46"/>
        <v>1</v>
      </c>
      <c r="K1916" s="32">
        <f>IF(PUMPING[[#This Row],[MONTH]]&gt;3,YEAR(PUMPING[[#This Row],[DATE]]),YEAR(PUMPING[[#This Row],[DATE]])-1)</f>
        <v>2015</v>
      </c>
      <c r="L1916" s="32" t="str">
        <f>IF(PUMPING[[#This Row],[MONTH]]&lt;4,"Q4",IF(PUMPING[[#This Row],[MONTH]]&lt;7,"Q1",IF(PUMPING[[#This Row],[MONTH]]&lt;10,"Q2",IF(PUMPING[[#This Row],[MONTH]]&lt;13,"Q3","Q4"))))</f>
        <v>Q4</v>
      </c>
      <c r="M1916" s="32" t="str">
        <f>IF(PUMPING[[#This Row],[PRODUCT]]="I/F","I/F",IF(LEFT(PUMPING[[#This Row],[BATCH]],2)="MR","MR",IF(LEFT(PUMPING[[#This Row],[BATCH]],2)="PR","PR",IF(LEFT(PUMPING[[#This Row],[BATCH]],2)="DT","DT","Others"))))</f>
        <v>MR</v>
      </c>
    </row>
    <row r="1917" spans="1:13" x14ac:dyDescent="0.25">
      <c r="A1917">
        <v>1</v>
      </c>
      <c r="B1917" s="1">
        <v>42374</v>
      </c>
      <c r="C1917" t="s">
        <v>20</v>
      </c>
      <c r="D1917" t="s">
        <v>1091</v>
      </c>
      <c r="E1917">
        <v>34</v>
      </c>
      <c r="F1917">
        <v>1709</v>
      </c>
      <c r="H1917" t="s">
        <v>1084</v>
      </c>
      <c r="I1917" t="s">
        <v>143</v>
      </c>
      <c r="J1917" s="32">
        <f t="shared" si="46"/>
        <v>1</v>
      </c>
      <c r="K1917" s="32">
        <f>IF(PUMPING[[#This Row],[MONTH]]&gt;3,YEAR(PUMPING[[#This Row],[DATE]]),YEAR(PUMPING[[#This Row],[DATE]])-1)</f>
        <v>2015</v>
      </c>
      <c r="L1917" s="32" t="str">
        <f>IF(PUMPING[[#This Row],[MONTH]]&lt;4,"Q4",IF(PUMPING[[#This Row],[MONTH]]&lt;7,"Q1",IF(PUMPING[[#This Row],[MONTH]]&lt;10,"Q2",IF(PUMPING[[#This Row],[MONTH]]&lt;13,"Q3","Q4"))))</f>
        <v>Q4</v>
      </c>
      <c r="M1917" s="32" t="str">
        <f>IF(PUMPING[[#This Row],[PRODUCT]]="I/F","I/F",IF(LEFT(PUMPING[[#This Row],[BATCH]],2)="MR","MR",IF(LEFT(PUMPING[[#This Row],[BATCH]],2)="PR","PR",IF(LEFT(PUMPING[[#This Row],[BATCH]],2)="DT","DT","Others"))))</f>
        <v>PR</v>
      </c>
    </row>
    <row r="1918" spans="1:13" x14ac:dyDescent="0.25">
      <c r="A1918">
        <v>2</v>
      </c>
      <c r="B1918" s="1">
        <v>42374</v>
      </c>
      <c r="C1918" t="s">
        <v>20</v>
      </c>
      <c r="D1918" t="s">
        <v>1094</v>
      </c>
      <c r="E1918">
        <v>31</v>
      </c>
      <c r="F1918">
        <v>450</v>
      </c>
      <c r="H1918" t="s">
        <v>1084</v>
      </c>
      <c r="I1918" t="s">
        <v>143</v>
      </c>
      <c r="J1918" s="32">
        <f t="shared" si="46"/>
        <v>1</v>
      </c>
      <c r="K1918" s="32">
        <f>IF(PUMPING[[#This Row],[MONTH]]&gt;3,YEAR(PUMPING[[#This Row],[DATE]]),YEAR(PUMPING[[#This Row],[DATE]])-1)</f>
        <v>2015</v>
      </c>
      <c r="L1918" s="32" t="str">
        <f>IF(PUMPING[[#This Row],[MONTH]]&lt;4,"Q4",IF(PUMPING[[#This Row],[MONTH]]&lt;7,"Q1",IF(PUMPING[[#This Row],[MONTH]]&lt;10,"Q2",IF(PUMPING[[#This Row],[MONTH]]&lt;13,"Q3","Q4"))))</f>
        <v>Q4</v>
      </c>
      <c r="M1918" s="32" t="str">
        <f>IF(PUMPING[[#This Row],[PRODUCT]]="I/F","I/F",IF(LEFT(PUMPING[[#This Row],[BATCH]],2)="MR","MR",IF(LEFT(PUMPING[[#This Row],[BATCH]],2)="PR","PR",IF(LEFT(PUMPING[[#This Row],[BATCH]],2)="DT","DT","Others"))))</f>
        <v>PR</v>
      </c>
    </row>
    <row r="1919" spans="1:13" x14ac:dyDescent="0.25">
      <c r="A1919">
        <v>3</v>
      </c>
      <c r="B1919" s="1">
        <v>42374</v>
      </c>
      <c r="C1919" t="s">
        <v>20</v>
      </c>
      <c r="D1919" t="s">
        <v>1095</v>
      </c>
      <c r="E1919">
        <v>31</v>
      </c>
      <c r="F1919">
        <v>9017</v>
      </c>
      <c r="H1919" t="s">
        <v>1084</v>
      </c>
      <c r="I1919" t="s">
        <v>143</v>
      </c>
      <c r="J1919" s="32">
        <f t="shared" si="46"/>
        <v>1</v>
      </c>
      <c r="K1919" s="32">
        <f>IF(PUMPING[[#This Row],[MONTH]]&gt;3,YEAR(PUMPING[[#This Row],[DATE]]),YEAR(PUMPING[[#This Row],[DATE]])-1)</f>
        <v>2015</v>
      </c>
      <c r="L1919" s="32" t="str">
        <f>IF(PUMPING[[#This Row],[MONTH]]&lt;4,"Q4",IF(PUMPING[[#This Row],[MONTH]]&lt;7,"Q1",IF(PUMPING[[#This Row],[MONTH]]&lt;10,"Q2",IF(PUMPING[[#This Row],[MONTH]]&lt;13,"Q3","Q4"))))</f>
        <v>Q4</v>
      </c>
      <c r="M1919" s="32" t="str">
        <f>IF(PUMPING[[#This Row],[PRODUCT]]="I/F","I/F",IF(LEFT(PUMPING[[#This Row],[BATCH]],2)="MR","MR",IF(LEFT(PUMPING[[#This Row],[BATCH]],2)="PR","PR",IF(LEFT(PUMPING[[#This Row],[BATCH]],2)="DT","DT","Others"))))</f>
        <v>PR</v>
      </c>
    </row>
    <row r="1920" spans="1:13" x14ac:dyDescent="0.25">
      <c r="A1920">
        <v>4</v>
      </c>
      <c r="B1920" s="1">
        <v>42374</v>
      </c>
      <c r="C1920" t="s">
        <v>20</v>
      </c>
      <c r="D1920" t="s">
        <v>1096</v>
      </c>
      <c r="E1920">
        <v>31</v>
      </c>
      <c r="F1920">
        <v>550</v>
      </c>
      <c r="H1920" t="s">
        <v>145</v>
      </c>
      <c r="I1920" t="s">
        <v>146</v>
      </c>
      <c r="J1920" s="32">
        <f t="shared" si="46"/>
        <v>1</v>
      </c>
      <c r="K1920" s="32">
        <f>IF(PUMPING[[#This Row],[MONTH]]&gt;3,YEAR(PUMPING[[#This Row],[DATE]]),YEAR(PUMPING[[#This Row],[DATE]])-1)</f>
        <v>2015</v>
      </c>
      <c r="L1920" s="32" t="str">
        <f>IF(PUMPING[[#This Row],[MONTH]]&lt;4,"Q4",IF(PUMPING[[#This Row],[MONTH]]&lt;7,"Q1",IF(PUMPING[[#This Row],[MONTH]]&lt;10,"Q2",IF(PUMPING[[#This Row],[MONTH]]&lt;13,"Q3","Q4"))))</f>
        <v>Q4</v>
      </c>
      <c r="M1920" s="32" t="str">
        <f>IF(PUMPING[[#This Row],[PRODUCT]]="I/F","I/F",IF(LEFT(PUMPING[[#This Row],[BATCH]],2)="MR","MR",IF(LEFT(PUMPING[[#This Row],[BATCH]],2)="PR","PR",IF(LEFT(PUMPING[[#This Row],[BATCH]],2)="DT","DT","Others"))))</f>
        <v>PR</v>
      </c>
    </row>
    <row r="1921" spans="1:13" x14ac:dyDescent="0.25">
      <c r="A1921">
        <v>1</v>
      </c>
      <c r="B1921" s="1">
        <v>42374</v>
      </c>
      <c r="C1921" t="s">
        <v>8</v>
      </c>
      <c r="D1921" t="s">
        <v>1075</v>
      </c>
      <c r="E1921" t="s">
        <v>10</v>
      </c>
      <c r="F1921">
        <v>4237</v>
      </c>
      <c r="H1921" t="s">
        <v>148</v>
      </c>
      <c r="I1921" t="s">
        <v>149</v>
      </c>
      <c r="J1921" s="32">
        <f t="shared" si="46"/>
        <v>1</v>
      </c>
      <c r="K1921" s="32">
        <f>IF(PUMPING[[#This Row],[MONTH]]&gt;3,YEAR(PUMPING[[#This Row],[DATE]]),YEAR(PUMPING[[#This Row],[DATE]])-1)</f>
        <v>2015</v>
      </c>
      <c r="L1921" s="32" t="str">
        <f>IF(PUMPING[[#This Row],[MONTH]]&lt;4,"Q4",IF(PUMPING[[#This Row],[MONTH]]&lt;7,"Q1",IF(PUMPING[[#This Row],[MONTH]]&lt;10,"Q2",IF(PUMPING[[#This Row],[MONTH]]&lt;13,"Q3","Q4"))))</f>
        <v>Q4</v>
      </c>
      <c r="M1921" s="32" t="str">
        <f>IF(PUMPING[[#This Row],[PRODUCT]]="I/F","I/F",IF(LEFT(PUMPING[[#This Row],[BATCH]],2)="MR","MR",IF(LEFT(PUMPING[[#This Row],[BATCH]],2)="PR","PR",IF(LEFT(PUMPING[[#This Row],[BATCH]],2)="DT","DT","Others"))))</f>
        <v>MR</v>
      </c>
    </row>
    <row r="1922" spans="1:13" x14ac:dyDescent="0.25">
      <c r="A1922">
        <v>2</v>
      </c>
      <c r="B1922" s="1">
        <v>42374</v>
      </c>
      <c r="C1922" t="s">
        <v>8</v>
      </c>
      <c r="D1922" t="s">
        <v>1085</v>
      </c>
      <c r="E1922" t="s">
        <v>10</v>
      </c>
      <c r="F1922">
        <v>724</v>
      </c>
      <c r="H1922" t="s">
        <v>170</v>
      </c>
      <c r="I1922" t="s">
        <v>171</v>
      </c>
      <c r="J1922" s="32">
        <f t="shared" si="46"/>
        <v>1</v>
      </c>
      <c r="K1922" s="32">
        <f>IF(PUMPING[[#This Row],[MONTH]]&gt;3,YEAR(PUMPING[[#This Row],[DATE]]),YEAR(PUMPING[[#This Row],[DATE]])-1)</f>
        <v>2015</v>
      </c>
      <c r="L1922" s="32" t="str">
        <f>IF(PUMPING[[#This Row],[MONTH]]&lt;4,"Q4",IF(PUMPING[[#This Row],[MONTH]]&lt;7,"Q1",IF(PUMPING[[#This Row],[MONTH]]&lt;10,"Q2",IF(PUMPING[[#This Row],[MONTH]]&lt;13,"Q3","Q4"))))</f>
        <v>Q4</v>
      </c>
      <c r="M1922" s="32" t="str">
        <f>IF(PUMPING[[#This Row],[PRODUCT]]="I/F","I/F",IF(LEFT(PUMPING[[#This Row],[BATCH]],2)="MR","MR",IF(LEFT(PUMPING[[#This Row],[BATCH]],2)="PR","PR",IF(LEFT(PUMPING[[#This Row],[BATCH]],2)="DT","DT","Others"))))</f>
        <v>MR</v>
      </c>
    </row>
    <row r="1923" spans="1:13" x14ac:dyDescent="0.25">
      <c r="A1923">
        <v>1</v>
      </c>
      <c r="B1923" s="1">
        <v>42375</v>
      </c>
      <c r="C1923" t="s">
        <v>6</v>
      </c>
      <c r="D1923" t="s">
        <v>1093</v>
      </c>
      <c r="E1923">
        <v>507</v>
      </c>
      <c r="F1923">
        <v>3352</v>
      </c>
      <c r="H1923" t="s">
        <v>153</v>
      </c>
      <c r="I1923" t="s">
        <v>1530</v>
      </c>
      <c r="J1923" s="32">
        <f t="shared" si="46"/>
        <v>1</v>
      </c>
      <c r="K1923" s="32">
        <f>IF(PUMPING[[#This Row],[MONTH]]&gt;3,YEAR(PUMPING[[#This Row],[DATE]]),YEAR(PUMPING[[#This Row],[DATE]])-1)</f>
        <v>2015</v>
      </c>
      <c r="L1923" s="32" t="str">
        <f>IF(PUMPING[[#This Row],[MONTH]]&lt;4,"Q4",IF(PUMPING[[#This Row],[MONTH]]&lt;7,"Q1",IF(PUMPING[[#This Row],[MONTH]]&lt;10,"Q2",IF(PUMPING[[#This Row],[MONTH]]&lt;13,"Q3","Q4"))))</f>
        <v>Q4</v>
      </c>
      <c r="M1923" s="32" t="str">
        <f>IF(PUMPING[[#This Row],[PRODUCT]]="I/F","I/F",IF(LEFT(PUMPING[[#This Row],[BATCH]],2)="MR","MR",IF(LEFT(PUMPING[[#This Row],[BATCH]],2)="PR","PR",IF(LEFT(PUMPING[[#This Row],[BATCH]],2)="DT","DT","Others"))))</f>
        <v>MR</v>
      </c>
    </row>
    <row r="1924" spans="1:13" x14ac:dyDescent="0.25">
      <c r="A1924">
        <v>1</v>
      </c>
      <c r="B1924" s="1">
        <v>42375</v>
      </c>
      <c r="C1924" t="s">
        <v>20</v>
      </c>
      <c r="D1924" t="s">
        <v>1097</v>
      </c>
      <c r="E1924">
        <v>54</v>
      </c>
      <c r="F1924">
        <v>255</v>
      </c>
      <c r="H1924" t="s">
        <v>155</v>
      </c>
      <c r="I1924" t="s">
        <v>146</v>
      </c>
      <c r="J1924" s="32">
        <f t="shared" si="46"/>
        <v>1</v>
      </c>
      <c r="K1924" s="32">
        <f>IF(PUMPING[[#This Row],[MONTH]]&gt;3,YEAR(PUMPING[[#This Row],[DATE]]),YEAR(PUMPING[[#This Row],[DATE]])-1)</f>
        <v>2015</v>
      </c>
      <c r="L1924" s="32" t="str">
        <f>IF(PUMPING[[#This Row],[MONTH]]&lt;4,"Q4",IF(PUMPING[[#This Row],[MONTH]]&lt;7,"Q1",IF(PUMPING[[#This Row],[MONTH]]&lt;10,"Q2",IF(PUMPING[[#This Row],[MONTH]]&lt;13,"Q3","Q4"))))</f>
        <v>Q4</v>
      </c>
      <c r="M1924" s="32" t="str">
        <f>IF(PUMPING[[#This Row],[PRODUCT]]="I/F","I/F",IF(LEFT(PUMPING[[#This Row],[BATCH]],2)="MR","MR",IF(LEFT(PUMPING[[#This Row],[BATCH]],2)="PR","PR",IF(LEFT(PUMPING[[#This Row],[BATCH]],2)="DT","DT","Others"))))</f>
        <v>PR</v>
      </c>
    </row>
    <row r="1925" spans="1:13" x14ac:dyDescent="0.25">
      <c r="A1925">
        <v>2</v>
      </c>
      <c r="B1925" s="1">
        <v>42375</v>
      </c>
      <c r="C1925" t="s">
        <v>20</v>
      </c>
      <c r="D1925" t="s">
        <v>1051</v>
      </c>
      <c r="E1925">
        <v>67</v>
      </c>
      <c r="F1925">
        <v>450</v>
      </c>
      <c r="H1925" t="s">
        <v>153</v>
      </c>
      <c r="I1925" t="s">
        <v>1530</v>
      </c>
      <c r="J1925" s="32">
        <f t="shared" si="46"/>
        <v>1</v>
      </c>
      <c r="K1925" s="32">
        <f>IF(PUMPING[[#This Row],[MONTH]]&gt;3,YEAR(PUMPING[[#This Row],[DATE]]),YEAR(PUMPING[[#This Row],[DATE]])-1)</f>
        <v>2015</v>
      </c>
      <c r="L1925" s="32" t="str">
        <f>IF(PUMPING[[#This Row],[MONTH]]&lt;4,"Q4",IF(PUMPING[[#This Row],[MONTH]]&lt;7,"Q1",IF(PUMPING[[#This Row],[MONTH]]&lt;10,"Q2",IF(PUMPING[[#This Row],[MONTH]]&lt;13,"Q3","Q4"))))</f>
        <v>Q4</v>
      </c>
      <c r="M1925" s="32" t="str">
        <f>IF(PUMPING[[#This Row],[PRODUCT]]="I/F","I/F",IF(LEFT(PUMPING[[#This Row],[BATCH]],2)="MR","MR",IF(LEFT(PUMPING[[#This Row],[BATCH]],2)="PR","PR",IF(LEFT(PUMPING[[#This Row],[BATCH]],2)="DT","DT","Others"))))</f>
        <v>PR</v>
      </c>
    </row>
    <row r="1926" spans="1:13" x14ac:dyDescent="0.25">
      <c r="A1926">
        <v>3</v>
      </c>
      <c r="B1926" s="1">
        <v>42375</v>
      </c>
      <c r="C1926" t="s">
        <v>20</v>
      </c>
      <c r="D1926" t="s">
        <v>1098</v>
      </c>
      <c r="E1926">
        <v>67</v>
      </c>
      <c r="F1926">
        <v>11249</v>
      </c>
      <c r="H1926" t="s">
        <v>153</v>
      </c>
      <c r="I1926" t="s">
        <v>1530</v>
      </c>
      <c r="J1926" s="32">
        <f t="shared" si="46"/>
        <v>1</v>
      </c>
      <c r="K1926" s="32">
        <f>IF(PUMPING[[#This Row],[MONTH]]&gt;3,YEAR(PUMPING[[#This Row],[DATE]]),YEAR(PUMPING[[#This Row],[DATE]])-1)</f>
        <v>2015</v>
      </c>
      <c r="L1926" s="32" t="str">
        <f>IF(PUMPING[[#This Row],[MONTH]]&lt;4,"Q4",IF(PUMPING[[#This Row],[MONTH]]&lt;7,"Q1",IF(PUMPING[[#This Row],[MONTH]]&lt;10,"Q2",IF(PUMPING[[#This Row],[MONTH]]&lt;13,"Q3","Q4"))))</f>
        <v>Q4</v>
      </c>
      <c r="M1926" s="32" t="str">
        <f>IF(PUMPING[[#This Row],[PRODUCT]]="I/F","I/F",IF(LEFT(PUMPING[[#This Row],[BATCH]],2)="MR","MR",IF(LEFT(PUMPING[[#This Row],[BATCH]],2)="PR","PR",IF(LEFT(PUMPING[[#This Row],[BATCH]],2)="DT","DT","Others"))))</f>
        <v>PR</v>
      </c>
    </row>
    <row r="1927" spans="1:13" x14ac:dyDescent="0.25">
      <c r="A1927">
        <v>1</v>
      </c>
      <c r="B1927" s="1">
        <v>42375</v>
      </c>
      <c r="C1927" t="s">
        <v>8</v>
      </c>
      <c r="D1927" t="s">
        <v>1085</v>
      </c>
      <c r="E1927" t="s">
        <v>10</v>
      </c>
      <c r="F1927">
        <v>2656</v>
      </c>
      <c r="H1927" t="s">
        <v>170</v>
      </c>
      <c r="I1927" t="s">
        <v>171</v>
      </c>
      <c r="J1927" s="32">
        <f t="shared" si="46"/>
        <v>1</v>
      </c>
      <c r="K1927" s="32">
        <f>IF(PUMPING[[#This Row],[MONTH]]&gt;3,YEAR(PUMPING[[#This Row],[DATE]]),YEAR(PUMPING[[#This Row],[DATE]])-1)</f>
        <v>2015</v>
      </c>
      <c r="L1927" s="32" t="str">
        <f>IF(PUMPING[[#This Row],[MONTH]]&lt;4,"Q4",IF(PUMPING[[#This Row],[MONTH]]&lt;7,"Q1",IF(PUMPING[[#This Row],[MONTH]]&lt;10,"Q2",IF(PUMPING[[#This Row],[MONTH]]&lt;13,"Q3","Q4"))))</f>
        <v>Q4</v>
      </c>
      <c r="M1927" s="32" t="str">
        <f>IF(PUMPING[[#This Row],[PRODUCT]]="I/F","I/F",IF(LEFT(PUMPING[[#This Row],[BATCH]],2)="MR","MR",IF(LEFT(PUMPING[[#This Row],[BATCH]],2)="PR","PR",IF(LEFT(PUMPING[[#This Row],[BATCH]],2)="DT","DT","Others"))))</f>
        <v>MR</v>
      </c>
    </row>
    <row r="1928" spans="1:13" x14ac:dyDescent="0.25">
      <c r="A1928">
        <v>2</v>
      </c>
      <c r="B1928" s="1">
        <v>42375</v>
      </c>
      <c r="C1928" t="s">
        <v>8</v>
      </c>
      <c r="D1928" t="s">
        <v>1086</v>
      </c>
      <c r="E1928" t="s">
        <v>10</v>
      </c>
      <c r="F1928">
        <v>503</v>
      </c>
      <c r="H1928" t="s">
        <v>148</v>
      </c>
      <c r="I1928" t="s">
        <v>149</v>
      </c>
      <c r="J1928" s="32">
        <f t="shared" si="46"/>
        <v>1</v>
      </c>
      <c r="K1928" s="32">
        <f>IF(PUMPING[[#This Row],[MONTH]]&gt;3,YEAR(PUMPING[[#This Row],[DATE]]),YEAR(PUMPING[[#This Row],[DATE]])-1)</f>
        <v>2015</v>
      </c>
      <c r="L1928" s="32" t="str">
        <f>IF(PUMPING[[#This Row],[MONTH]]&lt;4,"Q4",IF(PUMPING[[#This Row],[MONTH]]&lt;7,"Q1",IF(PUMPING[[#This Row],[MONTH]]&lt;10,"Q2",IF(PUMPING[[#This Row],[MONTH]]&lt;13,"Q3","Q4"))))</f>
        <v>Q4</v>
      </c>
      <c r="M1928" s="32" t="str">
        <f>IF(PUMPING[[#This Row],[PRODUCT]]="I/F","I/F",IF(LEFT(PUMPING[[#This Row],[BATCH]],2)="MR","MR",IF(LEFT(PUMPING[[#This Row],[BATCH]],2)="PR","PR",IF(LEFT(PUMPING[[#This Row],[BATCH]],2)="DT","DT","Others"))))</f>
        <v>MR</v>
      </c>
    </row>
    <row r="1929" spans="1:13" x14ac:dyDescent="0.25">
      <c r="A1929">
        <v>3</v>
      </c>
      <c r="B1929" s="1">
        <v>42375</v>
      </c>
      <c r="C1929" t="s">
        <v>8</v>
      </c>
      <c r="D1929" t="s">
        <v>1099</v>
      </c>
      <c r="E1929" t="s">
        <v>10</v>
      </c>
      <c r="F1929">
        <v>134</v>
      </c>
      <c r="H1929" t="s">
        <v>1100</v>
      </c>
      <c r="I1929" t="s">
        <v>204</v>
      </c>
      <c r="J1929" s="32">
        <f t="shared" si="46"/>
        <v>1</v>
      </c>
      <c r="K1929" s="32">
        <f>IF(PUMPING[[#This Row],[MONTH]]&gt;3,YEAR(PUMPING[[#This Row],[DATE]]),YEAR(PUMPING[[#This Row],[DATE]])-1)</f>
        <v>2015</v>
      </c>
      <c r="L1929" s="32" t="str">
        <f>IF(PUMPING[[#This Row],[MONTH]]&lt;4,"Q4",IF(PUMPING[[#This Row],[MONTH]]&lt;7,"Q1",IF(PUMPING[[#This Row],[MONTH]]&lt;10,"Q2",IF(PUMPING[[#This Row],[MONTH]]&lt;13,"Q3","Q4"))))</f>
        <v>Q4</v>
      </c>
      <c r="M1929" s="32" t="str">
        <f>IF(PUMPING[[#This Row],[PRODUCT]]="I/F","I/F",IF(LEFT(PUMPING[[#This Row],[BATCH]],2)="MR","MR",IF(LEFT(PUMPING[[#This Row],[BATCH]],2)="PR","PR",IF(LEFT(PUMPING[[#This Row],[BATCH]],2)="DT","DT","Others"))))</f>
        <v>I/F</v>
      </c>
    </row>
    <row r="1930" spans="1:13" x14ac:dyDescent="0.25">
      <c r="A1930">
        <v>4</v>
      </c>
      <c r="B1930" s="1">
        <v>42375</v>
      </c>
      <c r="C1930" t="s">
        <v>8</v>
      </c>
      <c r="D1930" t="s">
        <v>1087</v>
      </c>
      <c r="E1930" t="s">
        <v>10</v>
      </c>
      <c r="F1930">
        <v>14</v>
      </c>
      <c r="H1930" t="s">
        <v>156</v>
      </c>
      <c r="I1930" t="s">
        <v>146</v>
      </c>
      <c r="J1930" s="32">
        <f t="shared" si="46"/>
        <v>1</v>
      </c>
      <c r="K1930" s="32">
        <f>IF(PUMPING[[#This Row],[MONTH]]&gt;3,YEAR(PUMPING[[#This Row],[DATE]]),YEAR(PUMPING[[#This Row],[DATE]])-1)</f>
        <v>2015</v>
      </c>
      <c r="L1930" s="32" t="str">
        <f>IF(PUMPING[[#This Row],[MONTH]]&lt;4,"Q4",IF(PUMPING[[#This Row],[MONTH]]&lt;7,"Q1",IF(PUMPING[[#This Row],[MONTH]]&lt;10,"Q2",IF(PUMPING[[#This Row],[MONTH]]&lt;13,"Q3","Q4"))))</f>
        <v>Q4</v>
      </c>
      <c r="M1930" s="32" t="str">
        <f>IF(PUMPING[[#This Row],[PRODUCT]]="I/F","I/F",IF(LEFT(PUMPING[[#This Row],[BATCH]],2)="MR","MR",IF(LEFT(PUMPING[[#This Row],[BATCH]],2)="PR","PR",IF(LEFT(PUMPING[[#This Row],[BATCH]],2)="DT","DT","Others"))))</f>
        <v>MR</v>
      </c>
    </row>
    <row r="1931" spans="1:13" x14ac:dyDescent="0.25">
      <c r="A1931">
        <v>1</v>
      </c>
      <c r="B1931" s="1">
        <v>42375</v>
      </c>
      <c r="C1931" t="s">
        <v>162</v>
      </c>
      <c r="D1931" t="s">
        <v>1058</v>
      </c>
      <c r="E1931" t="s">
        <v>113</v>
      </c>
      <c r="F1931">
        <v>124</v>
      </c>
      <c r="H1931" t="s">
        <v>148</v>
      </c>
      <c r="I1931" t="s">
        <v>149</v>
      </c>
      <c r="J1931" s="32">
        <f t="shared" si="46"/>
        <v>1</v>
      </c>
      <c r="K1931" s="32">
        <f>IF(PUMPING[[#This Row],[MONTH]]&gt;3,YEAR(PUMPING[[#This Row],[DATE]]),YEAR(PUMPING[[#This Row],[DATE]])-1)</f>
        <v>2015</v>
      </c>
      <c r="L1931" s="32" t="str">
        <f>IF(PUMPING[[#This Row],[MONTH]]&lt;4,"Q4",IF(PUMPING[[#This Row],[MONTH]]&lt;7,"Q1",IF(PUMPING[[#This Row],[MONTH]]&lt;10,"Q2",IF(PUMPING[[#This Row],[MONTH]]&lt;13,"Q3","Q4"))))</f>
        <v>Q4</v>
      </c>
      <c r="M1931" s="32" t="str">
        <f>IF(PUMPING[[#This Row],[PRODUCT]]="I/F","I/F",IF(LEFT(PUMPING[[#This Row],[BATCH]],2)="MR","MR",IF(LEFT(PUMPING[[#This Row],[BATCH]],2)="PR","PR",IF(LEFT(PUMPING[[#This Row],[BATCH]],2)="DT","DT","Others"))))</f>
        <v>MR</v>
      </c>
    </row>
    <row r="1932" spans="1:13" x14ac:dyDescent="0.25">
      <c r="A1932">
        <v>2</v>
      </c>
      <c r="B1932" s="1">
        <v>42375</v>
      </c>
      <c r="C1932" t="s">
        <v>162</v>
      </c>
      <c r="D1932" t="s">
        <v>1059</v>
      </c>
      <c r="E1932" t="s">
        <v>113</v>
      </c>
      <c r="F1932">
        <v>872</v>
      </c>
      <c r="H1932" t="s">
        <v>148</v>
      </c>
      <c r="I1932" t="s">
        <v>149</v>
      </c>
      <c r="J1932" s="32">
        <f t="shared" si="46"/>
        <v>1</v>
      </c>
      <c r="K1932" s="32">
        <f>IF(PUMPING[[#This Row],[MONTH]]&gt;3,YEAR(PUMPING[[#This Row],[DATE]]),YEAR(PUMPING[[#This Row],[DATE]])-1)</f>
        <v>2015</v>
      </c>
      <c r="L1932" s="32" t="str">
        <f>IF(PUMPING[[#This Row],[MONTH]]&lt;4,"Q4",IF(PUMPING[[#This Row],[MONTH]]&lt;7,"Q1",IF(PUMPING[[#This Row],[MONTH]]&lt;10,"Q2",IF(PUMPING[[#This Row],[MONTH]]&lt;13,"Q3","Q4"))))</f>
        <v>Q4</v>
      </c>
      <c r="M1932" s="32" t="str">
        <f>IF(PUMPING[[#This Row],[PRODUCT]]="I/F","I/F",IF(LEFT(PUMPING[[#This Row],[BATCH]],2)="MR","MR",IF(LEFT(PUMPING[[#This Row],[BATCH]],2)="PR","PR",IF(LEFT(PUMPING[[#This Row],[BATCH]],2)="DT","DT","Others"))))</f>
        <v>MR</v>
      </c>
    </row>
    <row r="1933" spans="1:13" x14ac:dyDescent="0.25">
      <c r="A1933">
        <v>3</v>
      </c>
      <c r="B1933" s="1">
        <v>42375</v>
      </c>
      <c r="C1933" t="s">
        <v>162</v>
      </c>
      <c r="D1933" t="s">
        <v>1075</v>
      </c>
      <c r="E1933" t="s">
        <v>113</v>
      </c>
      <c r="F1933">
        <v>1803</v>
      </c>
      <c r="H1933" t="s">
        <v>148</v>
      </c>
      <c r="I1933" t="s">
        <v>149</v>
      </c>
      <c r="J1933" s="32">
        <f t="shared" si="46"/>
        <v>1</v>
      </c>
      <c r="K1933" s="32">
        <f>IF(PUMPING[[#This Row],[MONTH]]&gt;3,YEAR(PUMPING[[#This Row],[DATE]]),YEAR(PUMPING[[#This Row],[DATE]])-1)</f>
        <v>2015</v>
      </c>
      <c r="L1933" s="32" t="str">
        <f>IF(PUMPING[[#This Row],[MONTH]]&lt;4,"Q4",IF(PUMPING[[#This Row],[MONTH]]&lt;7,"Q1",IF(PUMPING[[#This Row],[MONTH]]&lt;10,"Q2",IF(PUMPING[[#This Row],[MONTH]]&lt;13,"Q3","Q4"))))</f>
        <v>Q4</v>
      </c>
      <c r="M1933" s="32" t="str">
        <f>IF(PUMPING[[#This Row],[PRODUCT]]="I/F","I/F",IF(LEFT(PUMPING[[#This Row],[BATCH]],2)="MR","MR",IF(LEFT(PUMPING[[#This Row],[BATCH]],2)="PR","PR",IF(LEFT(PUMPING[[#This Row],[BATCH]],2)="DT","DT","Others"))))</f>
        <v>MR</v>
      </c>
    </row>
    <row r="1934" spans="1:13" x14ac:dyDescent="0.25">
      <c r="A1934">
        <v>1</v>
      </c>
      <c r="B1934" s="1">
        <v>42376</v>
      </c>
      <c r="C1934" t="s">
        <v>6</v>
      </c>
      <c r="D1934" t="s">
        <v>1101</v>
      </c>
      <c r="E1934">
        <v>513</v>
      </c>
      <c r="F1934">
        <v>7457</v>
      </c>
      <c r="H1934" t="s">
        <v>153</v>
      </c>
      <c r="I1934" t="s">
        <v>1530</v>
      </c>
      <c r="J1934" s="32">
        <f t="shared" si="46"/>
        <v>1</v>
      </c>
      <c r="K1934" s="32">
        <f>IF(PUMPING[[#This Row],[MONTH]]&gt;3,YEAR(PUMPING[[#This Row],[DATE]]),YEAR(PUMPING[[#This Row],[DATE]])-1)</f>
        <v>2015</v>
      </c>
      <c r="L1934" s="32" t="str">
        <f>IF(PUMPING[[#This Row],[MONTH]]&lt;4,"Q4",IF(PUMPING[[#This Row],[MONTH]]&lt;7,"Q1",IF(PUMPING[[#This Row],[MONTH]]&lt;10,"Q2",IF(PUMPING[[#This Row],[MONTH]]&lt;13,"Q3","Q4"))))</f>
        <v>Q4</v>
      </c>
      <c r="M1934" s="32" t="str">
        <f>IF(PUMPING[[#This Row],[PRODUCT]]="I/F","I/F",IF(LEFT(PUMPING[[#This Row],[BATCH]],2)="MR","MR",IF(LEFT(PUMPING[[#This Row],[BATCH]],2)="PR","PR",IF(LEFT(PUMPING[[#This Row],[BATCH]],2)="DT","DT","Others"))))</f>
        <v>MR</v>
      </c>
    </row>
    <row r="1935" spans="1:13" x14ac:dyDescent="0.25">
      <c r="A1935">
        <v>1</v>
      </c>
      <c r="B1935" s="1">
        <v>42376</v>
      </c>
      <c r="C1935" t="s">
        <v>20</v>
      </c>
      <c r="D1935" t="s">
        <v>1098</v>
      </c>
      <c r="E1935">
        <v>67</v>
      </c>
      <c r="F1935">
        <v>2540</v>
      </c>
      <c r="H1935" t="s">
        <v>153</v>
      </c>
      <c r="I1935" t="s">
        <v>1530</v>
      </c>
      <c r="J1935" s="32">
        <f t="shared" si="46"/>
        <v>1</v>
      </c>
      <c r="K1935" s="32">
        <f>IF(PUMPING[[#This Row],[MONTH]]&gt;3,YEAR(PUMPING[[#This Row],[DATE]]),YEAR(PUMPING[[#This Row],[DATE]])-1)</f>
        <v>2015</v>
      </c>
      <c r="L1935" s="32" t="str">
        <f>IF(PUMPING[[#This Row],[MONTH]]&lt;4,"Q4",IF(PUMPING[[#This Row],[MONTH]]&lt;7,"Q1",IF(PUMPING[[#This Row],[MONTH]]&lt;10,"Q2",IF(PUMPING[[#This Row],[MONTH]]&lt;13,"Q3","Q4"))))</f>
        <v>Q4</v>
      </c>
      <c r="M1935" s="32" t="str">
        <f>IF(PUMPING[[#This Row],[PRODUCT]]="I/F","I/F",IF(LEFT(PUMPING[[#This Row],[BATCH]],2)="MR","MR",IF(LEFT(PUMPING[[#This Row],[BATCH]],2)="PR","PR",IF(LEFT(PUMPING[[#This Row],[BATCH]],2)="DT","DT","Others"))))</f>
        <v>PR</v>
      </c>
    </row>
    <row r="1936" spans="1:13" x14ac:dyDescent="0.25">
      <c r="A1936">
        <v>1</v>
      </c>
      <c r="B1936" s="1">
        <v>42376</v>
      </c>
      <c r="C1936" t="s">
        <v>274</v>
      </c>
      <c r="D1936" t="s">
        <v>1088</v>
      </c>
      <c r="E1936" t="s">
        <v>10</v>
      </c>
      <c r="F1936">
        <v>295</v>
      </c>
      <c r="H1936" t="s">
        <v>155</v>
      </c>
      <c r="I1936" t="s">
        <v>146</v>
      </c>
      <c r="J1936" s="32">
        <f t="shared" si="46"/>
        <v>1</v>
      </c>
      <c r="K1936" s="32">
        <f>IF(PUMPING[[#This Row],[MONTH]]&gt;3,YEAR(PUMPING[[#This Row],[DATE]]),YEAR(PUMPING[[#This Row],[DATE]])-1)</f>
        <v>2015</v>
      </c>
      <c r="L1936" s="32" t="str">
        <f>IF(PUMPING[[#This Row],[MONTH]]&lt;4,"Q4",IF(PUMPING[[#This Row],[MONTH]]&lt;7,"Q1",IF(PUMPING[[#This Row],[MONTH]]&lt;10,"Q2",IF(PUMPING[[#This Row],[MONTH]]&lt;13,"Q3","Q4"))))</f>
        <v>Q4</v>
      </c>
      <c r="M1936" s="32" t="str">
        <f>IF(PUMPING[[#This Row],[PRODUCT]]="I/F","I/F",IF(LEFT(PUMPING[[#This Row],[BATCH]],2)="MR","MR",IF(LEFT(PUMPING[[#This Row],[BATCH]],2)="PR","PR",IF(LEFT(PUMPING[[#This Row],[BATCH]],2)="DT","DT","Others"))))</f>
        <v>MR</v>
      </c>
    </row>
    <row r="1937" spans="1:13" x14ac:dyDescent="0.25">
      <c r="A1937">
        <v>2</v>
      </c>
      <c r="B1937" s="1">
        <v>42376</v>
      </c>
      <c r="C1937" t="s">
        <v>274</v>
      </c>
      <c r="D1937" t="s">
        <v>1102</v>
      </c>
      <c r="E1937" t="s">
        <v>10</v>
      </c>
      <c r="F1937">
        <v>85</v>
      </c>
      <c r="H1937" t="s">
        <v>203</v>
      </c>
      <c r="I1937" t="s">
        <v>204</v>
      </c>
      <c r="J1937" s="32">
        <f t="shared" si="46"/>
        <v>1</v>
      </c>
      <c r="K1937" s="32">
        <f>IF(PUMPING[[#This Row],[MONTH]]&gt;3,YEAR(PUMPING[[#This Row],[DATE]]),YEAR(PUMPING[[#This Row],[DATE]])-1)</f>
        <v>2015</v>
      </c>
      <c r="L1937" s="32" t="str">
        <f>IF(PUMPING[[#This Row],[MONTH]]&lt;4,"Q4",IF(PUMPING[[#This Row],[MONTH]]&lt;7,"Q1",IF(PUMPING[[#This Row],[MONTH]]&lt;10,"Q2",IF(PUMPING[[#This Row],[MONTH]]&lt;13,"Q3","Q4"))))</f>
        <v>Q4</v>
      </c>
      <c r="M1937" s="32" t="str">
        <f>IF(PUMPING[[#This Row],[PRODUCT]]="I/F","I/F",IF(LEFT(PUMPING[[#This Row],[BATCH]],2)="MR","MR",IF(LEFT(PUMPING[[#This Row],[BATCH]],2)="PR","PR",IF(LEFT(PUMPING[[#This Row],[BATCH]],2)="DT","DT","Others"))))</f>
        <v>I/F</v>
      </c>
    </row>
    <row r="1938" spans="1:13" x14ac:dyDescent="0.25">
      <c r="A1938">
        <v>3</v>
      </c>
      <c r="B1938" s="1">
        <v>42376</v>
      </c>
      <c r="C1938" t="s">
        <v>274</v>
      </c>
      <c r="D1938" t="s">
        <v>1089</v>
      </c>
      <c r="E1938" t="s">
        <v>10</v>
      </c>
      <c r="F1938">
        <v>5435</v>
      </c>
      <c r="H1938" t="s">
        <v>153</v>
      </c>
      <c r="I1938" t="s">
        <v>1530</v>
      </c>
      <c r="J1938" s="32">
        <f t="shared" si="46"/>
        <v>1</v>
      </c>
      <c r="K1938" s="32">
        <f>IF(PUMPING[[#This Row],[MONTH]]&gt;3,YEAR(PUMPING[[#This Row],[DATE]]),YEAR(PUMPING[[#This Row],[DATE]])-1)</f>
        <v>2015</v>
      </c>
      <c r="L1938" s="32" t="str">
        <f>IF(PUMPING[[#This Row],[MONTH]]&lt;4,"Q4",IF(PUMPING[[#This Row],[MONTH]]&lt;7,"Q1",IF(PUMPING[[#This Row],[MONTH]]&lt;10,"Q2",IF(PUMPING[[#This Row],[MONTH]]&lt;13,"Q3","Q4"))))</f>
        <v>Q4</v>
      </c>
      <c r="M1938" s="32" t="str">
        <f>IF(PUMPING[[#This Row],[PRODUCT]]="I/F","I/F",IF(LEFT(PUMPING[[#This Row],[BATCH]],2)="MR","MR",IF(LEFT(PUMPING[[#This Row],[BATCH]],2)="PR","PR",IF(LEFT(PUMPING[[#This Row],[BATCH]],2)="DT","DT","Others"))))</f>
        <v>MR</v>
      </c>
    </row>
    <row r="1939" spans="1:13" x14ac:dyDescent="0.25">
      <c r="A1939">
        <v>1</v>
      </c>
      <c r="B1939" s="1">
        <v>42376</v>
      </c>
      <c r="C1939" t="s">
        <v>8</v>
      </c>
      <c r="D1939" t="s">
        <v>1075</v>
      </c>
      <c r="E1939" t="s">
        <v>41</v>
      </c>
      <c r="F1939">
        <v>2144</v>
      </c>
      <c r="H1939" t="s">
        <v>148</v>
      </c>
      <c r="I1939" t="s">
        <v>149</v>
      </c>
      <c r="J1939" s="32">
        <f t="shared" si="46"/>
        <v>1</v>
      </c>
      <c r="K1939" s="32">
        <f>IF(PUMPING[[#This Row],[MONTH]]&gt;3,YEAR(PUMPING[[#This Row],[DATE]]),YEAR(PUMPING[[#This Row],[DATE]])-1)</f>
        <v>2015</v>
      </c>
      <c r="L1939" s="32" t="str">
        <f>IF(PUMPING[[#This Row],[MONTH]]&lt;4,"Q4",IF(PUMPING[[#This Row],[MONTH]]&lt;7,"Q1",IF(PUMPING[[#This Row],[MONTH]]&lt;10,"Q2",IF(PUMPING[[#This Row],[MONTH]]&lt;13,"Q3","Q4"))))</f>
        <v>Q4</v>
      </c>
      <c r="M1939" s="32" t="str">
        <f>IF(PUMPING[[#This Row],[PRODUCT]]="I/F","I/F",IF(LEFT(PUMPING[[#This Row],[BATCH]],2)="MR","MR",IF(LEFT(PUMPING[[#This Row],[BATCH]],2)="PR","PR",IF(LEFT(PUMPING[[#This Row],[BATCH]],2)="DT","DT","Others"))))</f>
        <v>MR</v>
      </c>
    </row>
    <row r="1940" spans="1:13" x14ac:dyDescent="0.25">
      <c r="A1940">
        <v>2</v>
      </c>
      <c r="B1940" s="1">
        <v>42376</v>
      </c>
      <c r="C1940" t="s">
        <v>8</v>
      </c>
      <c r="D1940" t="s">
        <v>1103</v>
      </c>
      <c r="E1940">
        <v>16</v>
      </c>
      <c r="F1940">
        <v>58</v>
      </c>
      <c r="H1940" t="s">
        <v>164</v>
      </c>
      <c r="I1940" t="s">
        <v>146</v>
      </c>
      <c r="J1940" s="32">
        <f t="shared" si="46"/>
        <v>1</v>
      </c>
      <c r="K1940" s="32">
        <f>IF(PUMPING[[#This Row],[MONTH]]&gt;3,YEAR(PUMPING[[#This Row],[DATE]]),YEAR(PUMPING[[#This Row],[DATE]])-1)</f>
        <v>2015</v>
      </c>
      <c r="L1940" s="32" t="str">
        <f>IF(PUMPING[[#This Row],[MONTH]]&lt;4,"Q4",IF(PUMPING[[#This Row],[MONTH]]&lt;7,"Q1",IF(PUMPING[[#This Row],[MONTH]]&lt;10,"Q2",IF(PUMPING[[#This Row],[MONTH]]&lt;13,"Q3","Q4"))))</f>
        <v>Q4</v>
      </c>
      <c r="M1940" s="32" t="str">
        <f>IF(PUMPING[[#This Row],[PRODUCT]]="I/F","I/F",IF(LEFT(PUMPING[[#This Row],[BATCH]],2)="MR","MR",IF(LEFT(PUMPING[[#This Row],[BATCH]],2)="PR","PR",IF(LEFT(PUMPING[[#This Row],[BATCH]],2)="DT","DT","Others"))))</f>
        <v>DT</v>
      </c>
    </row>
    <row r="1941" spans="1:13" x14ac:dyDescent="0.25">
      <c r="A1941">
        <v>1</v>
      </c>
      <c r="B1941" s="1">
        <v>42376</v>
      </c>
      <c r="C1941" t="s">
        <v>162</v>
      </c>
      <c r="D1941" t="s">
        <v>1075</v>
      </c>
      <c r="E1941" t="s">
        <v>41</v>
      </c>
      <c r="F1941">
        <v>2144</v>
      </c>
      <c r="H1941" t="s">
        <v>148</v>
      </c>
      <c r="I1941" t="s">
        <v>149</v>
      </c>
      <c r="J1941" s="32">
        <f t="shared" si="46"/>
        <v>1</v>
      </c>
      <c r="K1941" s="32">
        <f>IF(PUMPING[[#This Row],[MONTH]]&gt;3,YEAR(PUMPING[[#This Row],[DATE]]),YEAR(PUMPING[[#This Row],[DATE]])-1)</f>
        <v>2015</v>
      </c>
      <c r="L1941" s="32" t="str">
        <f>IF(PUMPING[[#This Row],[MONTH]]&lt;4,"Q4",IF(PUMPING[[#This Row],[MONTH]]&lt;7,"Q1",IF(PUMPING[[#This Row],[MONTH]]&lt;10,"Q2",IF(PUMPING[[#This Row],[MONTH]]&lt;13,"Q3","Q4"))))</f>
        <v>Q4</v>
      </c>
      <c r="M1941" s="32" t="str">
        <f>IF(PUMPING[[#This Row],[PRODUCT]]="I/F","I/F",IF(LEFT(PUMPING[[#This Row],[BATCH]],2)="MR","MR",IF(LEFT(PUMPING[[#This Row],[BATCH]],2)="PR","PR",IF(LEFT(PUMPING[[#This Row],[BATCH]],2)="DT","DT","Others"))))</f>
        <v>MR</v>
      </c>
    </row>
    <row r="1942" spans="1:13" x14ac:dyDescent="0.25">
      <c r="A1942">
        <v>1</v>
      </c>
      <c r="B1942" s="1">
        <v>42377</v>
      </c>
      <c r="C1942" t="s">
        <v>6</v>
      </c>
      <c r="D1942" t="s">
        <v>1101</v>
      </c>
      <c r="E1942">
        <v>513</v>
      </c>
      <c r="F1942">
        <v>1546</v>
      </c>
      <c r="H1942" t="s">
        <v>153</v>
      </c>
      <c r="I1942" t="s">
        <v>1530</v>
      </c>
      <c r="J1942" s="32">
        <f t="shared" si="46"/>
        <v>1</v>
      </c>
      <c r="K1942" s="32">
        <f>IF(PUMPING[[#This Row],[MONTH]]&gt;3,YEAR(PUMPING[[#This Row],[DATE]]),YEAR(PUMPING[[#This Row],[DATE]])-1)</f>
        <v>2015</v>
      </c>
      <c r="L1942" s="32" t="str">
        <f>IF(PUMPING[[#This Row],[MONTH]]&lt;4,"Q4",IF(PUMPING[[#This Row],[MONTH]]&lt;7,"Q1",IF(PUMPING[[#This Row],[MONTH]]&lt;10,"Q2",IF(PUMPING[[#This Row],[MONTH]]&lt;13,"Q3","Q4"))))</f>
        <v>Q4</v>
      </c>
      <c r="M1942" s="32" t="str">
        <f>IF(PUMPING[[#This Row],[PRODUCT]]="I/F","I/F",IF(LEFT(PUMPING[[#This Row],[BATCH]],2)="MR","MR",IF(LEFT(PUMPING[[#This Row],[BATCH]],2)="PR","PR",IF(LEFT(PUMPING[[#This Row],[BATCH]],2)="DT","DT","Others"))))</f>
        <v>MR</v>
      </c>
    </row>
    <row r="1943" spans="1:13" x14ac:dyDescent="0.25">
      <c r="A1943">
        <v>2</v>
      </c>
      <c r="B1943" s="1">
        <v>42377</v>
      </c>
      <c r="C1943" t="s">
        <v>6</v>
      </c>
      <c r="D1943" t="s">
        <v>1104</v>
      </c>
      <c r="E1943">
        <v>651</v>
      </c>
      <c r="F1943">
        <v>300</v>
      </c>
      <c r="H1943" t="s">
        <v>155</v>
      </c>
      <c r="I1943" t="s">
        <v>146</v>
      </c>
      <c r="J1943" s="32">
        <f t="shared" si="46"/>
        <v>1</v>
      </c>
      <c r="K1943" s="32">
        <f>IF(PUMPING[[#This Row],[MONTH]]&gt;3,YEAR(PUMPING[[#This Row],[DATE]]),YEAR(PUMPING[[#This Row],[DATE]])-1)</f>
        <v>2015</v>
      </c>
      <c r="L1943" s="32" t="str">
        <f>IF(PUMPING[[#This Row],[MONTH]]&lt;4,"Q4",IF(PUMPING[[#This Row],[MONTH]]&lt;7,"Q1",IF(PUMPING[[#This Row],[MONTH]]&lt;10,"Q2",IF(PUMPING[[#This Row],[MONTH]]&lt;13,"Q3","Q4"))))</f>
        <v>Q4</v>
      </c>
      <c r="M1943" s="32" t="str">
        <f>IF(PUMPING[[#This Row],[PRODUCT]]="I/F","I/F",IF(LEFT(PUMPING[[#This Row],[BATCH]],2)="MR","MR",IF(LEFT(PUMPING[[#This Row],[BATCH]],2)="PR","PR",IF(LEFT(PUMPING[[#This Row],[BATCH]],2)="DT","DT","Others"))))</f>
        <v>MR</v>
      </c>
    </row>
    <row r="1944" spans="1:13" x14ac:dyDescent="0.25">
      <c r="A1944">
        <v>3</v>
      </c>
      <c r="B1944" s="1">
        <v>42377</v>
      </c>
      <c r="C1944" t="s">
        <v>6</v>
      </c>
      <c r="D1944" t="s">
        <v>1105</v>
      </c>
      <c r="E1944">
        <v>404</v>
      </c>
      <c r="F1944">
        <v>2495</v>
      </c>
      <c r="H1944" t="s">
        <v>145</v>
      </c>
      <c r="I1944" t="s">
        <v>146</v>
      </c>
      <c r="J1944" s="32">
        <f t="shared" si="46"/>
        <v>1</v>
      </c>
      <c r="K1944" s="32">
        <f>IF(PUMPING[[#This Row],[MONTH]]&gt;3,YEAR(PUMPING[[#This Row],[DATE]]),YEAR(PUMPING[[#This Row],[DATE]])-1)</f>
        <v>2015</v>
      </c>
      <c r="L1944" s="32" t="str">
        <f>IF(PUMPING[[#This Row],[MONTH]]&lt;4,"Q4",IF(PUMPING[[#This Row],[MONTH]]&lt;7,"Q1",IF(PUMPING[[#This Row],[MONTH]]&lt;10,"Q2",IF(PUMPING[[#This Row],[MONTH]]&lt;13,"Q3","Q4"))))</f>
        <v>Q4</v>
      </c>
      <c r="M1944" s="32" t="str">
        <f>IF(PUMPING[[#This Row],[PRODUCT]]="I/F","I/F",IF(LEFT(PUMPING[[#This Row],[BATCH]],2)="MR","MR",IF(LEFT(PUMPING[[#This Row],[BATCH]],2)="PR","PR",IF(LEFT(PUMPING[[#This Row],[BATCH]],2)="DT","DT","Others"))))</f>
        <v>MR</v>
      </c>
    </row>
    <row r="1945" spans="1:13" x14ac:dyDescent="0.25">
      <c r="A1945">
        <v>4</v>
      </c>
      <c r="B1945" s="1">
        <v>42377</v>
      </c>
      <c r="C1945" t="s">
        <v>6</v>
      </c>
      <c r="D1945" t="s">
        <v>1106</v>
      </c>
      <c r="E1945">
        <v>303</v>
      </c>
      <c r="F1945">
        <v>5787</v>
      </c>
      <c r="H1945" t="s">
        <v>197</v>
      </c>
      <c r="I1945" t="s">
        <v>143</v>
      </c>
      <c r="J1945" s="32">
        <f t="shared" si="46"/>
        <v>1</v>
      </c>
      <c r="K1945" s="32">
        <f>IF(PUMPING[[#This Row],[MONTH]]&gt;3,YEAR(PUMPING[[#This Row],[DATE]]),YEAR(PUMPING[[#This Row],[DATE]])-1)</f>
        <v>2015</v>
      </c>
      <c r="L1945" s="32" t="str">
        <f>IF(PUMPING[[#This Row],[MONTH]]&lt;4,"Q4",IF(PUMPING[[#This Row],[MONTH]]&lt;7,"Q1",IF(PUMPING[[#This Row],[MONTH]]&lt;10,"Q2",IF(PUMPING[[#This Row],[MONTH]]&lt;13,"Q3","Q4"))))</f>
        <v>Q4</v>
      </c>
      <c r="M1945" s="32" t="str">
        <f>IF(PUMPING[[#This Row],[PRODUCT]]="I/F","I/F",IF(LEFT(PUMPING[[#This Row],[BATCH]],2)="MR","MR",IF(LEFT(PUMPING[[#This Row],[BATCH]],2)="PR","PR",IF(LEFT(PUMPING[[#This Row],[BATCH]],2)="DT","DT","Others"))))</f>
        <v>MR</v>
      </c>
    </row>
    <row r="1946" spans="1:13" x14ac:dyDescent="0.25">
      <c r="A1946">
        <v>5</v>
      </c>
      <c r="B1946" s="1">
        <v>42377</v>
      </c>
      <c r="C1946" t="s">
        <v>6</v>
      </c>
      <c r="D1946" t="s">
        <v>1107</v>
      </c>
      <c r="E1946">
        <v>405</v>
      </c>
      <c r="F1946">
        <v>2007</v>
      </c>
      <c r="H1946" t="s">
        <v>197</v>
      </c>
      <c r="I1946" t="s">
        <v>143</v>
      </c>
      <c r="J1946" s="32">
        <f t="shared" si="46"/>
        <v>1</v>
      </c>
      <c r="K1946" s="32">
        <f>IF(PUMPING[[#This Row],[MONTH]]&gt;3,YEAR(PUMPING[[#This Row],[DATE]]),YEAR(PUMPING[[#This Row],[DATE]])-1)</f>
        <v>2015</v>
      </c>
      <c r="L1946" s="32" t="str">
        <f>IF(PUMPING[[#This Row],[MONTH]]&lt;4,"Q4",IF(PUMPING[[#This Row],[MONTH]]&lt;7,"Q1",IF(PUMPING[[#This Row],[MONTH]]&lt;10,"Q2",IF(PUMPING[[#This Row],[MONTH]]&lt;13,"Q3","Q4"))))</f>
        <v>Q4</v>
      </c>
      <c r="M1946" s="32" t="str">
        <f>IF(PUMPING[[#This Row],[PRODUCT]]="I/F","I/F",IF(LEFT(PUMPING[[#This Row],[BATCH]],2)="MR","MR",IF(LEFT(PUMPING[[#This Row],[BATCH]],2)="PR","PR",IF(LEFT(PUMPING[[#This Row],[BATCH]],2)="DT","DT","Others"))))</f>
        <v>MR</v>
      </c>
    </row>
    <row r="1947" spans="1:13" x14ac:dyDescent="0.25">
      <c r="A1947">
        <v>1</v>
      </c>
      <c r="B1947" s="1">
        <v>42377</v>
      </c>
      <c r="C1947" t="s">
        <v>274</v>
      </c>
      <c r="D1947" t="s">
        <v>1089</v>
      </c>
      <c r="E1947" t="s">
        <v>10</v>
      </c>
      <c r="F1947">
        <v>4545</v>
      </c>
      <c r="H1947" t="s">
        <v>153</v>
      </c>
      <c r="I1947" t="s">
        <v>1530</v>
      </c>
      <c r="J1947" s="32">
        <f t="shared" si="46"/>
        <v>1</v>
      </c>
      <c r="K1947" s="32">
        <f>IF(PUMPING[[#This Row],[MONTH]]&gt;3,YEAR(PUMPING[[#This Row],[DATE]]),YEAR(PUMPING[[#This Row],[DATE]])-1)</f>
        <v>2015</v>
      </c>
      <c r="L1947" s="32" t="str">
        <f>IF(PUMPING[[#This Row],[MONTH]]&lt;4,"Q4",IF(PUMPING[[#This Row],[MONTH]]&lt;7,"Q1",IF(PUMPING[[#This Row],[MONTH]]&lt;10,"Q2",IF(PUMPING[[#This Row],[MONTH]]&lt;13,"Q3","Q4"))))</f>
        <v>Q4</v>
      </c>
      <c r="M1947" s="32" t="str">
        <f>IF(PUMPING[[#This Row],[PRODUCT]]="I/F","I/F",IF(LEFT(PUMPING[[#This Row],[BATCH]],2)="MR","MR",IF(LEFT(PUMPING[[#This Row],[BATCH]],2)="PR","PR",IF(LEFT(PUMPING[[#This Row],[BATCH]],2)="DT","DT","Others"))))</f>
        <v>MR</v>
      </c>
    </row>
    <row r="1948" spans="1:13" x14ac:dyDescent="0.25">
      <c r="A1948">
        <v>2</v>
      </c>
      <c r="B1948" s="1">
        <v>42377</v>
      </c>
      <c r="C1948" t="s">
        <v>274</v>
      </c>
      <c r="D1948" t="s">
        <v>1093</v>
      </c>
      <c r="E1948" t="s">
        <v>10</v>
      </c>
      <c r="F1948">
        <v>5109</v>
      </c>
      <c r="H1948" t="s">
        <v>153</v>
      </c>
      <c r="I1948" t="s">
        <v>1530</v>
      </c>
      <c r="J1948" s="32">
        <f t="shared" si="46"/>
        <v>1</v>
      </c>
      <c r="K1948" s="32">
        <f>IF(PUMPING[[#This Row],[MONTH]]&gt;3,YEAR(PUMPING[[#This Row],[DATE]]),YEAR(PUMPING[[#This Row],[DATE]])-1)</f>
        <v>2015</v>
      </c>
      <c r="L1948" s="32" t="str">
        <f>IF(PUMPING[[#This Row],[MONTH]]&lt;4,"Q4",IF(PUMPING[[#This Row],[MONTH]]&lt;7,"Q1",IF(PUMPING[[#This Row],[MONTH]]&lt;10,"Q2",IF(PUMPING[[#This Row],[MONTH]]&lt;13,"Q3","Q4"))))</f>
        <v>Q4</v>
      </c>
      <c r="M1948" s="32" t="str">
        <f>IF(PUMPING[[#This Row],[PRODUCT]]="I/F","I/F",IF(LEFT(PUMPING[[#This Row],[BATCH]],2)="MR","MR",IF(LEFT(PUMPING[[#This Row],[BATCH]],2)="PR","PR",IF(LEFT(PUMPING[[#This Row],[BATCH]],2)="DT","DT","Others"))))</f>
        <v>MR</v>
      </c>
    </row>
    <row r="1949" spans="1:13" x14ac:dyDescent="0.25">
      <c r="A1949">
        <v>3</v>
      </c>
      <c r="B1949" s="1">
        <v>42377</v>
      </c>
      <c r="C1949" t="s">
        <v>274</v>
      </c>
      <c r="D1949" t="s">
        <v>1101</v>
      </c>
      <c r="E1949" t="s">
        <v>10</v>
      </c>
      <c r="F1949">
        <v>1702</v>
      </c>
      <c r="H1949" t="s">
        <v>153</v>
      </c>
      <c r="I1949" t="s">
        <v>1530</v>
      </c>
      <c r="J1949" s="32">
        <f t="shared" si="46"/>
        <v>1</v>
      </c>
      <c r="K1949" s="32">
        <f>IF(PUMPING[[#This Row],[MONTH]]&gt;3,YEAR(PUMPING[[#This Row],[DATE]]),YEAR(PUMPING[[#This Row],[DATE]])-1)</f>
        <v>2015</v>
      </c>
      <c r="L1949" s="32" t="str">
        <f>IF(PUMPING[[#This Row],[MONTH]]&lt;4,"Q4",IF(PUMPING[[#This Row],[MONTH]]&lt;7,"Q1",IF(PUMPING[[#This Row],[MONTH]]&lt;10,"Q2",IF(PUMPING[[#This Row],[MONTH]]&lt;13,"Q3","Q4"))))</f>
        <v>Q4</v>
      </c>
      <c r="M1949" s="32" t="str">
        <f>IF(PUMPING[[#This Row],[PRODUCT]]="I/F","I/F",IF(LEFT(PUMPING[[#This Row],[BATCH]],2)="MR","MR",IF(LEFT(PUMPING[[#This Row],[BATCH]],2)="PR","PR",IF(LEFT(PUMPING[[#This Row],[BATCH]],2)="DT","DT","Others"))))</f>
        <v>MR</v>
      </c>
    </row>
    <row r="1950" spans="1:13" x14ac:dyDescent="0.25">
      <c r="A1950">
        <v>1</v>
      </c>
      <c r="B1950" s="1">
        <v>42378</v>
      </c>
      <c r="C1950" t="s">
        <v>6</v>
      </c>
      <c r="D1950" t="s">
        <v>1107</v>
      </c>
      <c r="E1950">
        <v>405</v>
      </c>
      <c r="F1950">
        <v>1205</v>
      </c>
      <c r="H1950" t="s">
        <v>197</v>
      </c>
      <c r="I1950" t="s">
        <v>143</v>
      </c>
      <c r="J1950" s="32">
        <f t="shared" si="46"/>
        <v>1</v>
      </c>
      <c r="K1950" s="32">
        <f>IF(PUMPING[[#This Row],[MONTH]]&gt;3,YEAR(PUMPING[[#This Row],[DATE]]),YEAR(PUMPING[[#This Row],[DATE]])-1)</f>
        <v>2015</v>
      </c>
      <c r="L1950" s="32" t="str">
        <f>IF(PUMPING[[#This Row],[MONTH]]&lt;4,"Q4",IF(PUMPING[[#This Row],[MONTH]]&lt;7,"Q1",IF(PUMPING[[#This Row],[MONTH]]&lt;10,"Q2",IF(PUMPING[[#This Row],[MONTH]]&lt;13,"Q3","Q4"))))</f>
        <v>Q4</v>
      </c>
      <c r="M1950" s="32" t="str">
        <f>IF(PUMPING[[#This Row],[PRODUCT]]="I/F","I/F",IF(LEFT(PUMPING[[#This Row],[BATCH]],2)="MR","MR",IF(LEFT(PUMPING[[#This Row],[BATCH]],2)="PR","PR",IF(LEFT(PUMPING[[#This Row],[BATCH]],2)="DT","DT","Others"))))</f>
        <v>MR</v>
      </c>
    </row>
    <row r="1951" spans="1:13" x14ac:dyDescent="0.25">
      <c r="A1951">
        <v>2</v>
      </c>
      <c r="B1951" s="1">
        <v>42378</v>
      </c>
      <c r="C1951" t="s">
        <v>6</v>
      </c>
      <c r="D1951" t="s">
        <v>1108</v>
      </c>
      <c r="E1951">
        <v>301</v>
      </c>
      <c r="F1951">
        <v>4996</v>
      </c>
      <c r="H1951" t="s">
        <v>197</v>
      </c>
      <c r="I1951" t="s">
        <v>143</v>
      </c>
      <c r="J1951" s="32">
        <f t="shared" si="46"/>
        <v>1</v>
      </c>
      <c r="K1951" s="32">
        <f>IF(PUMPING[[#This Row],[MONTH]]&gt;3,YEAR(PUMPING[[#This Row],[DATE]]),YEAR(PUMPING[[#This Row],[DATE]])-1)</f>
        <v>2015</v>
      </c>
      <c r="L1951" s="32" t="str">
        <f>IF(PUMPING[[#This Row],[MONTH]]&lt;4,"Q4",IF(PUMPING[[#This Row],[MONTH]]&lt;7,"Q1",IF(PUMPING[[#This Row],[MONTH]]&lt;10,"Q2",IF(PUMPING[[#This Row],[MONTH]]&lt;13,"Q3","Q4"))))</f>
        <v>Q4</v>
      </c>
      <c r="M1951" s="32" t="str">
        <f>IF(PUMPING[[#This Row],[PRODUCT]]="I/F","I/F",IF(LEFT(PUMPING[[#This Row],[BATCH]],2)="MR","MR",IF(LEFT(PUMPING[[#This Row],[BATCH]],2)="PR","PR",IF(LEFT(PUMPING[[#This Row],[BATCH]],2)="DT","DT","Others"))))</f>
        <v>MR</v>
      </c>
    </row>
    <row r="1952" spans="1:13" x14ac:dyDescent="0.25">
      <c r="A1952">
        <v>3</v>
      </c>
      <c r="B1952" s="1">
        <v>42378</v>
      </c>
      <c r="C1952" t="s">
        <v>6</v>
      </c>
      <c r="D1952" t="s">
        <v>1109</v>
      </c>
      <c r="E1952">
        <v>404</v>
      </c>
      <c r="F1952">
        <v>791</v>
      </c>
      <c r="H1952" t="s">
        <v>145</v>
      </c>
      <c r="I1952" t="s">
        <v>146</v>
      </c>
      <c r="J1952" s="32">
        <f t="shared" si="46"/>
        <v>1</v>
      </c>
      <c r="K1952" s="32">
        <f>IF(PUMPING[[#This Row],[MONTH]]&gt;3,YEAR(PUMPING[[#This Row],[DATE]]),YEAR(PUMPING[[#This Row],[DATE]])-1)</f>
        <v>2015</v>
      </c>
      <c r="L1952" s="32" t="str">
        <f>IF(PUMPING[[#This Row],[MONTH]]&lt;4,"Q4",IF(PUMPING[[#This Row],[MONTH]]&lt;7,"Q1",IF(PUMPING[[#This Row],[MONTH]]&lt;10,"Q2",IF(PUMPING[[#This Row],[MONTH]]&lt;13,"Q3","Q4"))))</f>
        <v>Q4</v>
      </c>
      <c r="M1952" s="32" t="str">
        <f>IF(PUMPING[[#This Row],[PRODUCT]]="I/F","I/F",IF(LEFT(PUMPING[[#This Row],[BATCH]],2)="MR","MR",IF(LEFT(PUMPING[[#This Row],[BATCH]],2)="PR","PR",IF(LEFT(PUMPING[[#This Row],[BATCH]],2)="DT","DT","Others"))))</f>
        <v>MR</v>
      </c>
    </row>
    <row r="1953" spans="1:13" x14ac:dyDescent="0.25">
      <c r="A1953">
        <v>4</v>
      </c>
      <c r="B1953" s="1">
        <v>42378</v>
      </c>
      <c r="C1953" t="s">
        <v>6</v>
      </c>
      <c r="D1953" t="s">
        <v>1110</v>
      </c>
      <c r="E1953">
        <v>101</v>
      </c>
      <c r="F1953">
        <v>2513</v>
      </c>
      <c r="H1953" t="s">
        <v>148</v>
      </c>
      <c r="I1953" t="s">
        <v>149</v>
      </c>
      <c r="J1953" s="32">
        <f t="shared" si="46"/>
        <v>1</v>
      </c>
      <c r="K1953" s="32">
        <f>IF(PUMPING[[#This Row],[MONTH]]&gt;3,YEAR(PUMPING[[#This Row],[DATE]]),YEAR(PUMPING[[#This Row],[DATE]])-1)</f>
        <v>2015</v>
      </c>
      <c r="L1953" s="32" t="str">
        <f>IF(PUMPING[[#This Row],[MONTH]]&lt;4,"Q4",IF(PUMPING[[#This Row],[MONTH]]&lt;7,"Q1",IF(PUMPING[[#This Row],[MONTH]]&lt;10,"Q2",IF(PUMPING[[#This Row],[MONTH]]&lt;13,"Q3","Q4"))))</f>
        <v>Q4</v>
      </c>
      <c r="M1953" s="32" t="str">
        <f>IF(PUMPING[[#This Row],[PRODUCT]]="I/F","I/F",IF(LEFT(PUMPING[[#This Row],[BATCH]],2)="MR","MR",IF(LEFT(PUMPING[[#This Row],[BATCH]],2)="PR","PR",IF(LEFT(PUMPING[[#This Row],[BATCH]],2)="DT","DT","Others"))))</f>
        <v>MR</v>
      </c>
    </row>
    <row r="1954" spans="1:13" x14ac:dyDescent="0.25">
      <c r="A1954">
        <v>1</v>
      </c>
      <c r="B1954" s="1">
        <v>42378</v>
      </c>
      <c r="C1954" t="s">
        <v>274</v>
      </c>
      <c r="D1954" t="s">
        <v>1101</v>
      </c>
      <c r="E1954" t="s">
        <v>10</v>
      </c>
      <c r="F1954">
        <v>7161</v>
      </c>
      <c r="H1954" t="s">
        <v>153</v>
      </c>
      <c r="I1954" t="s">
        <v>1530</v>
      </c>
      <c r="J1954" s="32">
        <f t="shared" si="46"/>
        <v>1</v>
      </c>
      <c r="K1954" s="32">
        <f>IF(PUMPING[[#This Row],[MONTH]]&gt;3,YEAR(PUMPING[[#This Row],[DATE]]),YEAR(PUMPING[[#This Row],[DATE]])-1)</f>
        <v>2015</v>
      </c>
      <c r="L1954" s="32" t="str">
        <f>IF(PUMPING[[#This Row],[MONTH]]&lt;4,"Q4",IF(PUMPING[[#This Row],[MONTH]]&lt;7,"Q1",IF(PUMPING[[#This Row],[MONTH]]&lt;10,"Q2",IF(PUMPING[[#This Row],[MONTH]]&lt;13,"Q3","Q4"))))</f>
        <v>Q4</v>
      </c>
      <c r="M1954" s="32" t="str">
        <f>IF(PUMPING[[#This Row],[PRODUCT]]="I/F","I/F",IF(LEFT(PUMPING[[#This Row],[BATCH]],2)="MR","MR",IF(LEFT(PUMPING[[#This Row],[BATCH]],2)="PR","PR",IF(LEFT(PUMPING[[#This Row],[BATCH]],2)="DT","DT","Others"))))</f>
        <v>MR</v>
      </c>
    </row>
    <row r="1955" spans="1:13" x14ac:dyDescent="0.25">
      <c r="A1955">
        <v>1</v>
      </c>
      <c r="B1955" s="1">
        <v>42378</v>
      </c>
      <c r="C1955" t="s">
        <v>8</v>
      </c>
      <c r="D1955" t="s">
        <v>1104</v>
      </c>
      <c r="E1955" t="s">
        <v>10</v>
      </c>
      <c r="F1955">
        <v>215</v>
      </c>
      <c r="H1955" t="s">
        <v>155</v>
      </c>
      <c r="I1955" t="s">
        <v>146</v>
      </c>
      <c r="J1955" s="32">
        <f t="shared" si="46"/>
        <v>1</v>
      </c>
      <c r="K1955" s="32">
        <f>IF(PUMPING[[#This Row],[MONTH]]&gt;3,YEAR(PUMPING[[#This Row],[DATE]]),YEAR(PUMPING[[#This Row],[DATE]])-1)</f>
        <v>2015</v>
      </c>
      <c r="L1955" s="32" t="str">
        <f>IF(PUMPING[[#This Row],[MONTH]]&lt;4,"Q4",IF(PUMPING[[#This Row],[MONTH]]&lt;7,"Q1",IF(PUMPING[[#This Row],[MONTH]]&lt;10,"Q2",IF(PUMPING[[#This Row],[MONTH]]&lt;13,"Q3","Q4"))))</f>
        <v>Q4</v>
      </c>
      <c r="M1955" s="32" t="str">
        <f>IF(PUMPING[[#This Row],[PRODUCT]]="I/F","I/F",IF(LEFT(PUMPING[[#This Row],[BATCH]],2)="MR","MR",IF(LEFT(PUMPING[[#This Row],[BATCH]],2)="PR","PR",IF(LEFT(PUMPING[[#This Row],[BATCH]],2)="DT","DT","Others"))))</f>
        <v>MR</v>
      </c>
    </row>
    <row r="1956" spans="1:13" x14ac:dyDescent="0.25">
      <c r="A1956">
        <v>2</v>
      </c>
      <c r="B1956" s="1">
        <v>42378</v>
      </c>
      <c r="C1956" t="s">
        <v>8</v>
      </c>
      <c r="D1956" t="s">
        <v>1105</v>
      </c>
      <c r="E1956" t="s">
        <v>10</v>
      </c>
      <c r="F1956">
        <v>1989</v>
      </c>
      <c r="H1956" t="s">
        <v>145</v>
      </c>
      <c r="I1956" t="s">
        <v>146</v>
      </c>
      <c r="J1956" s="32">
        <f t="shared" si="46"/>
        <v>1</v>
      </c>
      <c r="K1956" s="32">
        <f>IF(PUMPING[[#This Row],[MONTH]]&gt;3,YEAR(PUMPING[[#This Row],[DATE]]),YEAR(PUMPING[[#This Row],[DATE]])-1)</f>
        <v>2015</v>
      </c>
      <c r="L1956" s="32" t="str">
        <f>IF(PUMPING[[#This Row],[MONTH]]&lt;4,"Q4",IF(PUMPING[[#This Row],[MONTH]]&lt;7,"Q1",IF(PUMPING[[#This Row],[MONTH]]&lt;10,"Q2",IF(PUMPING[[#This Row],[MONTH]]&lt;13,"Q3","Q4"))))</f>
        <v>Q4</v>
      </c>
      <c r="M1956" s="32" t="str">
        <f>IF(PUMPING[[#This Row],[PRODUCT]]="I/F","I/F",IF(LEFT(PUMPING[[#This Row],[BATCH]],2)="MR","MR",IF(LEFT(PUMPING[[#This Row],[BATCH]],2)="PR","PR",IF(LEFT(PUMPING[[#This Row],[BATCH]],2)="DT","DT","Others"))))</f>
        <v>MR</v>
      </c>
    </row>
    <row r="1957" spans="1:13" x14ac:dyDescent="0.25">
      <c r="A1957">
        <v>1</v>
      </c>
      <c r="B1957" s="1">
        <v>42379</v>
      </c>
      <c r="C1957" t="s">
        <v>6</v>
      </c>
      <c r="D1957" t="s">
        <v>1110</v>
      </c>
      <c r="E1957">
        <v>101</v>
      </c>
      <c r="F1957">
        <v>4673</v>
      </c>
      <c r="H1957" t="s">
        <v>148</v>
      </c>
      <c r="I1957" t="s">
        <v>149</v>
      </c>
      <c r="J1957" s="32">
        <f t="shared" si="46"/>
        <v>1</v>
      </c>
      <c r="K1957" s="32">
        <f>IF(PUMPING[[#This Row],[MONTH]]&gt;3,YEAR(PUMPING[[#This Row],[DATE]]),YEAR(PUMPING[[#This Row],[DATE]])-1)</f>
        <v>2015</v>
      </c>
      <c r="L1957" s="32" t="str">
        <f>IF(PUMPING[[#This Row],[MONTH]]&lt;4,"Q4",IF(PUMPING[[#This Row],[MONTH]]&lt;7,"Q1",IF(PUMPING[[#This Row],[MONTH]]&lt;10,"Q2",IF(PUMPING[[#This Row],[MONTH]]&lt;13,"Q3","Q4"))))</f>
        <v>Q4</v>
      </c>
      <c r="M1957" s="32" t="str">
        <f>IF(PUMPING[[#This Row],[PRODUCT]]="I/F","I/F",IF(LEFT(PUMPING[[#This Row],[BATCH]],2)="MR","MR",IF(LEFT(PUMPING[[#This Row],[BATCH]],2)="PR","PR",IF(LEFT(PUMPING[[#This Row],[BATCH]],2)="DT","DT","Others"))))</f>
        <v>MR</v>
      </c>
    </row>
    <row r="1958" spans="1:13" x14ac:dyDescent="0.25">
      <c r="A1958">
        <v>2</v>
      </c>
      <c r="B1958" s="1">
        <v>42379</v>
      </c>
      <c r="C1958" t="s">
        <v>6</v>
      </c>
      <c r="D1958" t="s">
        <v>1111</v>
      </c>
      <c r="E1958">
        <v>123</v>
      </c>
      <c r="F1958">
        <v>3822</v>
      </c>
      <c r="H1958" t="s">
        <v>148</v>
      </c>
      <c r="I1958" t="s">
        <v>149</v>
      </c>
      <c r="J1958" s="32">
        <f t="shared" si="46"/>
        <v>1</v>
      </c>
      <c r="K1958" s="32">
        <f>IF(PUMPING[[#This Row],[MONTH]]&gt;3,YEAR(PUMPING[[#This Row],[DATE]]),YEAR(PUMPING[[#This Row],[DATE]])-1)</f>
        <v>2015</v>
      </c>
      <c r="L1958" s="32" t="str">
        <f>IF(PUMPING[[#This Row],[MONTH]]&lt;4,"Q4",IF(PUMPING[[#This Row],[MONTH]]&lt;7,"Q1",IF(PUMPING[[#This Row],[MONTH]]&lt;10,"Q2",IF(PUMPING[[#This Row],[MONTH]]&lt;13,"Q3","Q4"))))</f>
        <v>Q4</v>
      </c>
      <c r="M1958" s="32" t="str">
        <f>IF(PUMPING[[#This Row],[PRODUCT]]="I/F","I/F",IF(LEFT(PUMPING[[#This Row],[BATCH]],2)="MR","MR",IF(LEFT(PUMPING[[#This Row],[BATCH]],2)="PR","PR",IF(LEFT(PUMPING[[#This Row],[BATCH]],2)="DT","DT","Others"))))</f>
        <v>MR</v>
      </c>
    </row>
    <row r="1959" spans="1:13" x14ac:dyDescent="0.25">
      <c r="A1959">
        <v>3</v>
      </c>
      <c r="B1959" s="1">
        <v>42379</v>
      </c>
      <c r="C1959" t="s">
        <v>6</v>
      </c>
      <c r="D1959" t="s">
        <v>1112</v>
      </c>
      <c r="E1959">
        <v>119</v>
      </c>
      <c r="F1959">
        <v>3513</v>
      </c>
      <c r="H1959" t="s">
        <v>170</v>
      </c>
      <c r="I1959" t="s">
        <v>171</v>
      </c>
      <c r="J1959" s="32">
        <f t="shared" si="46"/>
        <v>1</v>
      </c>
      <c r="K1959" s="32">
        <f>IF(PUMPING[[#This Row],[MONTH]]&gt;3,YEAR(PUMPING[[#This Row],[DATE]]),YEAR(PUMPING[[#This Row],[DATE]])-1)</f>
        <v>2015</v>
      </c>
      <c r="L1959" s="32" t="str">
        <f>IF(PUMPING[[#This Row],[MONTH]]&lt;4,"Q4",IF(PUMPING[[#This Row],[MONTH]]&lt;7,"Q1",IF(PUMPING[[#This Row],[MONTH]]&lt;10,"Q2",IF(PUMPING[[#This Row],[MONTH]]&lt;13,"Q3","Q4"))))</f>
        <v>Q4</v>
      </c>
      <c r="M1959" s="32" t="str">
        <f>IF(PUMPING[[#This Row],[PRODUCT]]="I/F","I/F",IF(LEFT(PUMPING[[#This Row],[BATCH]],2)="MR","MR",IF(LEFT(PUMPING[[#This Row],[BATCH]],2)="PR","PR",IF(LEFT(PUMPING[[#This Row],[BATCH]],2)="DT","DT","Others"))))</f>
        <v>MR</v>
      </c>
    </row>
    <row r="1960" spans="1:13" x14ac:dyDescent="0.25">
      <c r="A1960">
        <v>1</v>
      </c>
      <c r="B1960" s="1">
        <v>42379</v>
      </c>
      <c r="C1960" t="s">
        <v>8</v>
      </c>
      <c r="D1960" t="s">
        <v>1105</v>
      </c>
      <c r="E1960" t="s">
        <v>10</v>
      </c>
      <c r="F1960">
        <v>468</v>
      </c>
      <c r="H1960" t="s">
        <v>145</v>
      </c>
      <c r="I1960" t="s">
        <v>146</v>
      </c>
      <c r="J1960" s="32">
        <f t="shared" si="46"/>
        <v>1</v>
      </c>
      <c r="K1960" s="32">
        <f>IF(PUMPING[[#This Row],[MONTH]]&gt;3,YEAR(PUMPING[[#This Row],[DATE]]),YEAR(PUMPING[[#This Row],[DATE]])-1)</f>
        <v>2015</v>
      </c>
      <c r="L1960" s="32" t="str">
        <f>IF(PUMPING[[#This Row],[MONTH]]&lt;4,"Q4",IF(PUMPING[[#This Row],[MONTH]]&lt;7,"Q1",IF(PUMPING[[#This Row],[MONTH]]&lt;10,"Q2",IF(PUMPING[[#This Row],[MONTH]]&lt;13,"Q3","Q4"))))</f>
        <v>Q4</v>
      </c>
      <c r="M1960" s="32" t="str">
        <f>IF(PUMPING[[#This Row],[PRODUCT]]="I/F","I/F",IF(LEFT(PUMPING[[#This Row],[BATCH]],2)="MR","MR",IF(LEFT(PUMPING[[#This Row],[BATCH]],2)="PR","PR",IF(LEFT(PUMPING[[#This Row],[BATCH]],2)="DT","DT","Others"))))</f>
        <v>MR</v>
      </c>
    </row>
    <row r="1961" spans="1:13" x14ac:dyDescent="0.25">
      <c r="A1961">
        <v>2</v>
      </c>
      <c r="B1961" s="1">
        <v>42379</v>
      </c>
      <c r="C1961" t="s">
        <v>8</v>
      </c>
      <c r="D1961" t="s">
        <v>1113</v>
      </c>
      <c r="E1961" t="s">
        <v>10</v>
      </c>
      <c r="F1961">
        <v>141</v>
      </c>
      <c r="H1961" t="s">
        <v>203</v>
      </c>
      <c r="I1961" t="s">
        <v>204</v>
      </c>
      <c r="J1961" s="32">
        <f t="shared" si="46"/>
        <v>1</v>
      </c>
      <c r="K1961" s="32">
        <f>IF(PUMPING[[#This Row],[MONTH]]&gt;3,YEAR(PUMPING[[#This Row],[DATE]]),YEAR(PUMPING[[#This Row],[DATE]])-1)</f>
        <v>2015</v>
      </c>
      <c r="L1961" s="32" t="str">
        <f>IF(PUMPING[[#This Row],[MONTH]]&lt;4,"Q4",IF(PUMPING[[#This Row],[MONTH]]&lt;7,"Q1",IF(PUMPING[[#This Row],[MONTH]]&lt;10,"Q2",IF(PUMPING[[#This Row],[MONTH]]&lt;13,"Q3","Q4"))))</f>
        <v>Q4</v>
      </c>
      <c r="M1961" s="32" t="str">
        <f>IF(PUMPING[[#This Row],[PRODUCT]]="I/F","I/F",IF(LEFT(PUMPING[[#This Row],[BATCH]],2)="MR","MR",IF(LEFT(PUMPING[[#This Row],[BATCH]],2)="PR","PR",IF(LEFT(PUMPING[[#This Row],[BATCH]],2)="DT","DT","Others"))))</f>
        <v>I/F</v>
      </c>
    </row>
    <row r="1962" spans="1:13" x14ac:dyDescent="0.25">
      <c r="A1962">
        <v>1</v>
      </c>
      <c r="B1962" s="1">
        <v>42379</v>
      </c>
      <c r="C1962" t="s">
        <v>162</v>
      </c>
      <c r="D1962" t="s">
        <v>1114</v>
      </c>
      <c r="E1962">
        <v>17</v>
      </c>
      <c r="F1962">
        <v>4716</v>
      </c>
      <c r="H1962" t="s">
        <v>164</v>
      </c>
      <c r="I1962" t="s">
        <v>146</v>
      </c>
      <c r="J1962" s="32">
        <f t="shared" si="46"/>
        <v>1</v>
      </c>
      <c r="K1962" s="32">
        <f>IF(PUMPING[[#This Row],[MONTH]]&gt;3,YEAR(PUMPING[[#This Row],[DATE]]),YEAR(PUMPING[[#This Row],[DATE]])-1)</f>
        <v>2015</v>
      </c>
      <c r="L1962" s="32" t="str">
        <f>IF(PUMPING[[#This Row],[MONTH]]&lt;4,"Q4",IF(PUMPING[[#This Row],[MONTH]]&lt;7,"Q1",IF(PUMPING[[#This Row],[MONTH]]&lt;10,"Q2",IF(PUMPING[[#This Row],[MONTH]]&lt;13,"Q3","Q4"))))</f>
        <v>Q4</v>
      </c>
      <c r="M1962" s="32" t="str">
        <f>IF(PUMPING[[#This Row],[PRODUCT]]="I/F","I/F",IF(LEFT(PUMPING[[#This Row],[BATCH]],2)="MR","MR",IF(LEFT(PUMPING[[#This Row],[BATCH]],2)="PR","PR",IF(LEFT(PUMPING[[#This Row],[BATCH]],2)="DT","DT","Others"))))</f>
        <v>DT</v>
      </c>
    </row>
    <row r="1963" spans="1:13" x14ac:dyDescent="0.25">
      <c r="A1963">
        <v>1</v>
      </c>
      <c r="B1963" s="1">
        <v>42380</v>
      </c>
      <c r="C1963" t="s">
        <v>6</v>
      </c>
      <c r="D1963" t="s">
        <v>1115</v>
      </c>
      <c r="E1963">
        <v>123</v>
      </c>
      <c r="F1963">
        <v>513</v>
      </c>
      <c r="H1963" t="s">
        <v>148</v>
      </c>
      <c r="I1963" t="s">
        <v>149</v>
      </c>
      <c r="J1963" s="32">
        <f t="shared" si="46"/>
        <v>1</v>
      </c>
      <c r="K1963" s="32">
        <f>IF(PUMPING[[#This Row],[MONTH]]&gt;3,YEAR(PUMPING[[#This Row],[DATE]]),YEAR(PUMPING[[#This Row],[DATE]])-1)</f>
        <v>2015</v>
      </c>
      <c r="L1963" s="32" t="str">
        <f>IF(PUMPING[[#This Row],[MONTH]]&lt;4,"Q4",IF(PUMPING[[#This Row],[MONTH]]&lt;7,"Q1",IF(PUMPING[[#This Row],[MONTH]]&lt;10,"Q2",IF(PUMPING[[#This Row],[MONTH]]&lt;13,"Q3","Q4"))))</f>
        <v>Q4</v>
      </c>
      <c r="M1963" s="32" t="str">
        <f>IF(PUMPING[[#This Row],[PRODUCT]]="I/F","I/F",IF(LEFT(PUMPING[[#This Row],[BATCH]],2)="MR","MR",IF(LEFT(PUMPING[[#This Row],[BATCH]],2)="PR","PR",IF(LEFT(PUMPING[[#This Row],[BATCH]],2)="DT","DT","Others"))))</f>
        <v>MR</v>
      </c>
    </row>
    <row r="1964" spans="1:13" x14ac:dyDescent="0.25">
      <c r="A1964">
        <v>2</v>
      </c>
      <c r="B1964" s="1">
        <v>42380</v>
      </c>
      <c r="C1964" t="s">
        <v>6</v>
      </c>
      <c r="D1964" t="s">
        <v>1116</v>
      </c>
      <c r="E1964">
        <v>404</v>
      </c>
      <c r="F1964">
        <v>160</v>
      </c>
      <c r="H1964" t="s">
        <v>156</v>
      </c>
      <c r="I1964" t="s">
        <v>146</v>
      </c>
      <c r="J1964" s="32">
        <f t="shared" ref="J1964:J2027" si="47">MONTH(B1964)</f>
        <v>1</v>
      </c>
      <c r="K1964" s="32">
        <f>IF(PUMPING[[#This Row],[MONTH]]&gt;3,YEAR(PUMPING[[#This Row],[DATE]]),YEAR(PUMPING[[#This Row],[DATE]])-1)</f>
        <v>2015</v>
      </c>
      <c r="L1964" s="32" t="str">
        <f>IF(PUMPING[[#This Row],[MONTH]]&lt;4,"Q4",IF(PUMPING[[#This Row],[MONTH]]&lt;7,"Q1",IF(PUMPING[[#This Row],[MONTH]]&lt;10,"Q2",IF(PUMPING[[#This Row],[MONTH]]&lt;13,"Q3","Q4"))))</f>
        <v>Q4</v>
      </c>
      <c r="M1964" s="32" t="str">
        <f>IF(PUMPING[[#This Row],[PRODUCT]]="I/F","I/F",IF(LEFT(PUMPING[[#This Row],[BATCH]],2)="MR","MR",IF(LEFT(PUMPING[[#This Row],[BATCH]],2)="PR","PR",IF(LEFT(PUMPING[[#This Row],[BATCH]],2)="DT","DT","Others"))))</f>
        <v>MR</v>
      </c>
    </row>
    <row r="1965" spans="1:13" x14ac:dyDescent="0.25">
      <c r="A1965">
        <v>3</v>
      </c>
      <c r="B1965" s="1">
        <v>42380</v>
      </c>
      <c r="C1965" t="s">
        <v>6</v>
      </c>
      <c r="D1965" t="s">
        <v>1117</v>
      </c>
      <c r="E1965">
        <v>651</v>
      </c>
      <c r="F1965">
        <v>180</v>
      </c>
      <c r="H1965" t="s">
        <v>155</v>
      </c>
      <c r="I1965" t="s">
        <v>146</v>
      </c>
      <c r="J1965" s="32">
        <f t="shared" si="47"/>
        <v>1</v>
      </c>
      <c r="K1965" s="32">
        <f>IF(PUMPING[[#This Row],[MONTH]]&gt;3,YEAR(PUMPING[[#This Row],[DATE]]),YEAR(PUMPING[[#This Row],[DATE]])-1)</f>
        <v>2015</v>
      </c>
      <c r="L1965" s="32" t="str">
        <f>IF(PUMPING[[#This Row],[MONTH]]&lt;4,"Q4",IF(PUMPING[[#This Row],[MONTH]]&lt;7,"Q1",IF(PUMPING[[#This Row],[MONTH]]&lt;10,"Q2",IF(PUMPING[[#This Row],[MONTH]]&lt;13,"Q3","Q4"))))</f>
        <v>Q4</v>
      </c>
      <c r="M1965" s="32" t="str">
        <f>IF(PUMPING[[#This Row],[PRODUCT]]="I/F","I/F",IF(LEFT(PUMPING[[#This Row],[BATCH]],2)="MR","MR",IF(LEFT(PUMPING[[#This Row],[BATCH]],2)="PR","PR",IF(LEFT(PUMPING[[#This Row],[BATCH]],2)="DT","DT","Others"))))</f>
        <v>MR</v>
      </c>
    </row>
    <row r="1966" spans="1:13" x14ac:dyDescent="0.25">
      <c r="A1966">
        <v>4</v>
      </c>
      <c r="B1966" s="1">
        <v>42380</v>
      </c>
      <c r="C1966" t="s">
        <v>6</v>
      </c>
      <c r="D1966" t="s">
        <v>1118</v>
      </c>
      <c r="E1966">
        <v>206</v>
      </c>
      <c r="F1966">
        <v>7285</v>
      </c>
      <c r="H1966" t="s">
        <v>151</v>
      </c>
      <c r="I1966" t="s">
        <v>1532</v>
      </c>
      <c r="J1966" s="32">
        <f t="shared" si="47"/>
        <v>1</v>
      </c>
      <c r="K1966" s="32">
        <f>IF(PUMPING[[#This Row],[MONTH]]&gt;3,YEAR(PUMPING[[#This Row],[DATE]]),YEAR(PUMPING[[#This Row],[DATE]])-1)</f>
        <v>2015</v>
      </c>
      <c r="L1966" s="32" t="str">
        <f>IF(PUMPING[[#This Row],[MONTH]]&lt;4,"Q4",IF(PUMPING[[#This Row],[MONTH]]&lt;7,"Q1",IF(PUMPING[[#This Row],[MONTH]]&lt;10,"Q2",IF(PUMPING[[#This Row],[MONTH]]&lt;13,"Q3","Q4"))))</f>
        <v>Q4</v>
      </c>
      <c r="M1966" s="32" t="str">
        <f>IF(PUMPING[[#This Row],[PRODUCT]]="I/F","I/F",IF(LEFT(PUMPING[[#This Row],[BATCH]],2)="MR","MR",IF(LEFT(PUMPING[[#This Row],[BATCH]],2)="PR","PR",IF(LEFT(PUMPING[[#This Row],[BATCH]],2)="DT","DT","Others"))))</f>
        <v>MR</v>
      </c>
    </row>
    <row r="1967" spans="1:13" x14ac:dyDescent="0.25">
      <c r="A1967">
        <v>5</v>
      </c>
      <c r="B1967" s="1">
        <v>42380</v>
      </c>
      <c r="C1967" t="s">
        <v>6</v>
      </c>
      <c r="D1967" t="s">
        <v>1119</v>
      </c>
      <c r="E1967">
        <v>205</v>
      </c>
      <c r="F1967">
        <v>3721</v>
      </c>
      <c r="H1967" t="s">
        <v>151</v>
      </c>
      <c r="I1967" t="s">
        <v>1532</v>
      </c>
      <c r="J1967" s="32">
        <f t="shared" si="47"/>
        <v>1</v>
      </c>
      <c r="K1967" s="32">
        <f>IF(PUMPING[[#This Row],[MONTH]]&gt;3,YEAR(PUMPING[[#This Row],[DATE]]),YEAR(PUMPING[[#This Row],[DATE]])-1)</f>
        <v>2015</v>
      </c>
      <c r="L1967" s="32" t="str">
        <f>IF(PUMPING[[#This Row],[MONTH]]&lt;4,"Q4",IF(PUMPING[[#This Row],[MONTH]]&lt;7,"Q1",IF(PUMPING[[#This Row],[MONTH]]&lt;10,"Q2",IF(PUMPING[[#This Row],[MONTH]]&lt;13,"Q3","Q4"))))</f>
        <v>Q4</v>
      </c>
      <c r="M1967" s="32" t="str">
        <f>IF(PUMPING[[#This Row],[PRODUCT]]="I/F","I/F",IF(LEFT(PUMPING[[#This Row],[BATCH]],2)="MR","MR",IF(LEFT(PUMPING[[#This Row],[BATCH]],2)="PR","PR",IF(LEFT(PUMPING[[#This Row],[BATCH]],2)="DT","DT","Others"))))</f>
        <v>MR</v>
      </c>
    </row>
    <row r="1968" spans="1:13" x14ac:dyDescent="0.25">
      <c r="A1968">
        <v>6</v>
      </c>
      <c r="B1968" s="1">
        <v>42380</v>
      </c>
      <c r="C1968" t="s">
        <v>6</v>
      </c>
      <c r="D1968" t="s">
        <v>1120</v>
      </c>
      <c r="E1968">
        <v>651</v>
      </c>
      <c r="F1968">
        <v>305</v>
      </c>
      <c r="H1968" t="s">
        <v>155</v>
      </c>
      <c r="I1968" t="s">
        <v>146</v>
      </c>
      <c r="J1968" s="32">
        <f t="shared" si="47"/>
        <v>1</v>
      </c>
      <c r="K1968" s="32">
        <f>IF(PUMPING[[#This Row],[MONTH]]&gt;3,YEAR(PUMPING[[#This Row],[DATE]]),YEAR(PUMPING[[#This Row],[DATE]])-1)</f>
        <v>2015</v>
      </c>
      <c r="L1968" s="32" t="str">
        <f>IF(PUMPING[[#This Row],[MONTH]]&lt;4,"Q4",IF(PUMPING[[#This Row],[MONTH]]&lt;7,"Q1",IF(PUMPING[[#This Row],[MONTH]]&lt;10,"Q2",IF(PUMPING[[#This Row],[MONTH]]&lt;13,"Q3","Q4"))))</f>
        <v>Q4</v>
      </c>
      <c r="M1968" s="32" t="str">
        <f>IF(PUMPING[[#This Row],[PRODUCT]]="I/F","I/F",IF(LEFT(PUMPING[[#This Row],[BATCH]],2)="MR","MR",IF(LEFT(PUMPING[[#This Row],[BATCH]],2)="PR","PR",IF(LEFT(PUMPING[[#This Row],[BATCH]],2)="DT","DT","Others"))))</f>
        <v>MR</v>
      </c>
    </row>
    <row r="1969" spans="1:13" x14ac:dyDescent="0.25">
      <c r="A1969">
        <v>1</v>
      </c>
      <c r="B1969" s="1">
        <v>42380</v>
      </c>
      <c r="C1969" t="s">
        <v>20</v>
      </c>
      <c r="D1969" t="s">
        <v>1121</v>
      </c>
      <c r="E1969" t="s">
        <v>176</v>
      </c>
      <c r="F1969">
        <v>5978</v>
      </c>
      <c r="H1969" t="s">
        <v>153</v>
      </c>
      <c r="I1969" t="s">
        <v>1530</v>
      </c>
      <c r="J1969" s="32">
        <f t="shared" si="47"/>
        <v>1</v>
      </c>
      <c r="K1969" s="32">
        <f>IF(PUMPING[[#This Row],[MONTH]]&gt;3,YEAR(PUMPING[[#This Row],[DATE]]),YEAR(PUMPING[[#This Row],[DATE]])-1)</f>
        <v>2015</v>
      </c>
      <c r="L1969" s="32" t="str">
        <f>IF(PUMPING[[#This Row],[MONTH]]&lt;4,"Q4",IF(PUMPING[[#This Row],[MONTH]]&lt;7,"Q1",IF(PUMPING[[#This Row],[MONTH]]&lt;10,"Q2",IF(PUMPING[[#This Row],[MONTH]]&lt;13,"Q3","Q4"))))</f>
        <v>Q4</v>
      </c>
      <c r="M1969" s="32" t="str">
        <f>IF(PUMPING[[#This Row],[PRODUCT]]="I/F","I/F",IF(LEFT(PUMPING[[#This Row],[BATCH]],2)="MR","MR",IF(LEFT(PUMPING[[#This Row],[BATCH]],2)="PR","PR",IF(LEFT(PUMPING[[#This Row],[BATCH]],2)="DT","DT","Others"))))</f>
        <v>PR</v>
      </c>
    </row>
    <row r="1970" spans="1:13" x14ac:dyDescent="0.25">
      <c r="A1970">
        <v>2</v>
      </c>
      <c r="B1970" s="1">
        <v>42380</v>
      </c>
      <c r="C1970" t="s">
        <v>20</v>
      </c>
      <c r="D1970" t="s">
        <v>1122</v>
      </c>
      <c r="E1970">
        <v>54</v>
      </c>
      <c r="F1970">
        <v>342</v>
      </c>
      <c r="H1970" t="s">
        <v>155</v>
      </c>
      <c r="I1970" t="s">
        <v>146</v>
      </c>
      <c r="J1970" s="32">
        <f t="shared" si="47"/>
        <v>1</v>
      </c>
      <c r="K1970" s="32">
        <f>IF(PUMPING[[#This Row],[MONTH]]&gt;3,YEAR(PUMPING[[#This Row],[DATE]]),YEAR(PUMPING[[#This Row],[DATE]])-1)</f>
        <v>2015</v>
      </c>
      <c r="L1970" s="32" t="str">
        <f>IF(PUMPING[[#This Row],[MONTH]]&lt;4,"Q4",IF(PUMPING[[#This Row],[MONTH]]&lt;7,"Q1",IF(PUMPING[[#This Row],[MONTH]]&lt;10,"Q2",IF(PUMPING[[#This Row],[MONTH]]&lt;13,"Q3","Q4"))))</f>
        <v>Q4</v>
      </c>
      <c r="M1970" s="32" t="str">
        <f>IF(PUMPING[[#This Row],[PRODUCT]]="I/F","I/F",IF(LEFT(PUMPING[[#This Row],[BATCH]],2)="MR","MR",IF(LEFT(PUMPING[[#This Row],[BATCH]],2)="PR","PR",IF(LEFT(PUMPING[[#This Row],[BATCH]],2)="DT","DT","Others"))))</f>
        <v>PR</v>
      </c>
    </row>
    <row r="1971" spans="1:13" x14ac:dyDescent="0.25">
      <c r="A1971">
        <v>3</v>
      </c>
      <c r="B1971" s="1">
        <v>42380</v>
      </c>
      <c r="C1971" t="s">
        <v>20</v>
      </c>
      <c r="D1971" t="s">
        <v>1123</v>
      </c>
      <c r="E1971">
        <v>52</v>
      </c>
      <c r="F1971">
        <v>342</v>
      </c>
      <c r="H1971" t="s">
        <v>156</v>
      </c>
      <c r="I1971" t="s">
        <v>146</v>
      </c>
      <c r="J1971" s="32">
        <f t="shared" si="47"/>
        <v>1</v>
      </c>
      <c r="K1971" s="32">
        <f>IF(PUMPING[[#This Row],[MONTH]]&gt;3,YEAR(PUMPING[[#This Row],[DATE]]),YEAR(PUMPING[[#This Row],[DATE]])-1)</f>
        <v>2015</v>
      </c>
      <c r="L1971" s="32" t="str">
        <f>IF(PUMPING[[#This Row],[MONTH]]&lt;4,"Q4",IF(PUMPING[[#This Row],[MONTH]]&lt;7,"Q1",IF(PUMPING[[#This Row],[MONTH]]&lt;10,"Q2",IF(PUMPING[[#This Row],[MONTH]]&lt;13,"Q3","Q4"))))</f>
        <v>Q4</v>
      </c>
      <c r="M1971" s="32" t="str">
        <f>IF(PUMPING[[#This Row],[PRODUCT]]="I/F","I/F",IF(LEFT(PUMPING[[#This Row],[BATCH]],2)="MR","MR",IF(LEFT(PUMPING[[#This Row],[BATCH]],2)="PR","PR",IF(LEFT(PUMPING[[#This Row],[BATCH]],2)="DT","DT","Others"))))</f>
        <v>PR</v>
      </c>
    </row>
    <row r="1972" spans="1:13" x14ac:dyDescent="0.25">
      <c r="A1972">
        <v>1</v>
      </c>
      <c r="B1972" s="1">
        <v>42380</v>
      </c>
      <c r="C1972" t="s">
        <v>8</v>
      </c>
      <c r="D1972" t="s">
        <v>1103</v>
      </c>
      <c r="E1972">
        <v>16</v>
      </c>
      <c r="F1972">
        <v>585</v>
      </c>
      <c r="H1972" t="s">
        <v>164</v>
      </c>
      <c r="I1972" t="s">
        <v>146</v>
      </c>
      <c r="J1972" s="32">
        <f t="shared" si="47"/>
        <v>1</v>
      </c>
      <c r="K1972" s="32">
        <f>IF(PUMPING[[#This Row],[MONTH]]&gt;3,YEAR(PUMPING[[#This Row],[DATE]]),YEAR(PUMPING[[#This Row],[DATE]])-1)</f>
        <v>2015</v>
      </c>
      <c r="L1972" s="32" t="str">
        <f>IF(PUMPING[[#This Row],[MONTH]]&lt;4,"Q4",IF(PUMPING[[#This Row],[MONTH]]&lt;7,"Q1",IF(PUMPING[[#This Row],[MONTH]]&lt;10,"Q2",IF(PUMPING[[#This Row],[MONTH]]&lt;13,"Q3","Q4"))))</f>
        <v>Q4</v>
      </c>
      <c r="M1972" s="32" t="str">
        <f>IF(PUMPING[[#This Row],[PRODUCT]]="I/F","I/F",IF(LEFT(PUMPING[[#This Row],[BATCH]],2)="MR","MR",IF(LEFT(PUMPING[[#This Row],[BATCH]],2)="PR","PR",IF(LEFT(PUMPING[[#This Row],[BATCH]],2)="DT","DT","Others"))))</f>
        <v>DT</v>
      </c>
    </row>
    <row r="1973" spans="1:13" x14ac:dyDescent="0.25">
      <c r="A1973">
        <v>2</v>
      </c>
      <c r="B1973" s="1">
        <v>42380</v>
      </c>
      <c r="C1973" t="s">
        <v>8</v>
      </c>
      <c r="D1973" t="s">
        <v>1110</v>
      </c>
      <c r="E1973" t="s">
        <v>10</v>
      </c>
      <c r="F1973">
        <v>4547</v>
      </c>
      <c r="H1973" t="s">
        <v>148</v>
      </c>
      <c r="I1973" t="s">
        <v>149</v>
      </c>
      <c r="J1973" s="32">
        <f t="shared" si="47"/>
        <v>1</v>
      </c>
      <c r="K1973" s="32">
        <f>IF(PUMPING[[#This Row],[MONTH]]&gt;3,YEAR(PUMPING[[#This Row],[DATE]]),YEAR(PUMPING[[#This Row],[DATE]])-1)</f>
        <v>2015</v>
      </c>
      <c r="L1973" s="32" t="str">
        <f>IF(PUMPING[[#This Row],[MONTH]]&lt;4,"Q4",IF(PUMPING[[#This Row],[MONTH]]&lt;7,"Q1",IF(PUMPING[[#This Row],[MONTH]]&lt;10,"Q2",IF(PUMPING[[#This Row],[MONTH]]&lt;13,"Q3","Q4"))))</f>
        <v>Q4</v>
      </c>
      <c r="M1973" s="32" t="str">
        <f>IF(PUMPING[[#This Row],[PRODUCT]]="I/F","I/F",IF(LEFT(PUMPING[[#This Row],[BATCH]],2)="MR","MR",IF(LEFT(PUMPING[[#This Row],[BATCH]],2)="PR","PR",IF(LEFT(PUMPING[[#This Row],[BATCH]],2)="DT","DT","Others"))))</f>
        <v>MR</v>
      </c>
    </row>
    <row r="1974" spans="1:13" x14ac:dyDescent="0.25">
      <c r="A1974">
        <v>1</v>
      </c>
      <c r="B1974" s="1">
        <v>42381</v>
      </c>
      <c r="C1974" t="s">
        <v>6</v>
      </c>
      <c r="D1974" t="s">
        <v>1124</v>
      </c>
      <c r="E1974">
        <v>513</v>
      </c>
      <c r="F1974">
        <v>7675</v>
      </c>
      <c r="H1974" t="s">
        <v>153</v>
      </c>
      <c r="I1974" t="s">
        <v>1530</v>
      </c>
      <c r="J1974" s="32">
        <f t="shared" si="47"/>
        <v>1</v>
      </c>
      <c r="K1974" s="32">
        <f>IF(PUMPING[[#This Row],[MONTH]]&gt;3,YEAR(PUMPING[[#This Row],[DATE]]),YEAR(PUMPING[[#This Row],[DATE]])-1)</f>
        <v>2015</v>
      </c>
      <c r="L1974" s="32" t="str">
        <f>IF(PUMPING[[#This Row],[MONTH]]&lt;4,"Q4",IF(PUMPING[[#This Row],[MONTH]]&lt;7,"Q1",IF(PUMPING[[#This Row],[MONTH]]&lt;10,"Q2",IF(PUMPING[[#This Row],[MONTH]]&lt;13,"Q3","Q4"))))</f>
        <v>Q4</v>
      </c>
      <c r="M1974" s="32" t="str">
        <f>IF(PUMPING[[#This Row],[PRODUCT]]="I/F","I/F",IF(LEFT(PUMPING[[#This Row],[BATCH]],2)="MR","MR",IF(LEFT(PUMPING[[#This Row],[BATCH]],2)="PR","PR",IF(LEFT(PUMPING[[#This Row],[BATCH]],2)="DT","DT","Others"))))</f>
        <v>MR</v>
      </c>
    </row>
    <row r="1975" spans="1:13" x14ac:dyDescent="0.25">
      <c r="A1975">
        <v>1</v>
      </c>
      <c r="B1975" s="1">
        <v>42381</v>
      </c>
      <c r="C1975" t="s">
        <v>20</v>
      </c>
      <c r="D1975" t="s">
        <v>1123</v>
      </c>
      <c r="E1975">
        <v>52</v>
      </c>
      <c r="F1975">
        <v>608</v>
      </c>
      <c r="H1975" t="s">
        <v>156</v>
      </c>
      <c r="I1975" t="s">
        <v>146</v>
      </c>
      <c r="J1975" s="32">
        <f t="shared" si="47"/>
        <v>1</v>
      </c>
      <c r="K1975" s="32">
        <f>IF(PUMPING[[#This Row],[MONTH]]&gt;3,YEAR(PUMPING[[#This Row],[DATE]]),YEAR(PUMPING[[#This Row],[DATE]])-1)</f>
        <v>2015</v>
      </c>
      <c r="L1975" s="32" t="str">
        <f>IF(PUMPING[[#This Row],[MONTH]]&lt;4,"Q4",IF(PUMPING[[#This Row],[MONTH]]&lt;7,"Q1",IF(PUMPING[[#This Row],[MONTH]]&lt;10,"Q2",IF(PUMPING[[#This Row],[MONTH]]&lt;13,"Q3","Q4"))))</f>
        <v>Q4</v>
      </c>
      <c r="M1975" s="32" t="str">
        <f>IF(PUMPING[[#This Row],[PRODUCT]]="I/F","I/F",IF(LEFT(PUMPING[[#This Row],[BATCH]],2)="MR","MR",IF(LEFT(PUMPING[[#This Row],[BATCH]],2)="PR","PR",IF(LEFT(PUMPING[[#This Row],[BATCH]],2)="DT","DT","Others"))))</f>
        <v>PR</v>
      </c>
    </row>
    <row r="1976" spans="1:13" x14ac:dyDescent="0.25">
      <c r="A1976">
        <v>2</v>
      </c>
      <c r="B1976" s="1">
        <v>42381</v>
      </c>
      <c r="C1976" t="s">
        <v>20</v>
      </c>
      <c r="D1976" t="s">
        <v>1125</v>
      </c>
      <c r="E1976">
        <v>32</v>
      </c>
      <c r="F1976">
        <v>1000</v>
      </c>
      <c r="H1976" t="s">
        <v>145</v>
      </c>
      <c r="I1976" t="s">
        <v>146</v>
      </c>
      <c r="J1976" s="32">
        <f t="shared" si="47"/>
        <v>1</v>
      </c>
      <c r="K1976" s="32">
        <f>IF(PUMPING[[#This Row],[MONTH]]&gt;3,YEAR(PUMPING[[#This Row],[DATE]]),YEAR(PUMPING[[#This Row],[DATE]])-1)</f>
        <v>2015</v>
      </c>
      <c r="L1976" s="32" t="str">
        <f>IF(PUMPING[[#This Row],[MONTH]]&lt;4,"Q4",IF(PUMPING[[#This Row],[MONTH]]&lt;7,"Q1",IF(PUMPING[[#This Row],[MONTH]]&lt;10,"Q2",IF(PUMPING[[#This Row],[MONTH]]&lt;13,"Q3","Q4"))))</f>
        <v>Q4</v>
      </c>
      <c r="M1976" s="32" t="str">
        <f>IF(PUMPING[[#This Row],[PRODUCT]]="I/F","I/F",IF(LEFT(PUMPING[[#This Row],[BATCH]],2)="MR","MR",IF(LEFT(PUMPING[[#This Row],[BATCH]],2)="PR","PR",IF(LEFT(PUMPING[[#This Row],[BATCH]],2)="DT","DT","Others"))))</f>
        <v>PR</v>
      </c>
    </row>
    <row r="1977" spans="1:13" x14ac:dyDescent="0.25">
      <c r="A1977">
        <v>3</v>
      </c>
      <c r="B1977" s="1">
        <v>42381</v>
      </c>
      <c r="C1977" t="s">
        <v>20</v>
      </c>
      <c r="D1977" t="s">
        <v>1126</v>
      </c>
      <c r="E1977">
        <v>32</v>
      </c>
      <c r="F1977">
        <v>4918</v>
      </c>
      <c r="H1977" t="s">
        <v>1084</v>
      </c>
      <c r="I1977" t="s">
        <v>143</v>
      </c>
      <c r="J1977" s="32">
        <f t="shared" si="47"/>
        <v>1</v>
      </c>
      <c r="K1977" s="32">
        <f>IF(PUMPING[[#This Row],[MONTH]]&gt;3,YEAR(PUMPING[[#This Row],[DATE]]),YEAR(PUMPING[[#This Row],[DATE]])-1)</f>
        <v>2015</v>
      </c>
      <c r="L1977" s="32" t="str">
        <f>IF(PUMPING[[#This Row],[MONTH]]&lt;4,"Q4",IF(PUMPING[[#This Row],[MONTH]]&lt;7,"Q1",IF(PUMPING[[#This Row],[MONTH]]&lt;10,"Q2",IF(PUMPING[[#This Row],[MONTH]]&lt;13,"Q3","Q4"))))</f>
        <v>Q4</v>
      </c>
      <c r="M1977" s="32" t="str">
        <f>IF(PUMPING[[#This Row],[PRODUCT]]="I/F","I/F",IF(LEFT(PUMPING[[#This Row],[BATCH]],2)="MR","MR",IF(LEFT(PUMPING[[#This Row],[BATCH]],2)="PR","PR",IF(LEFT(PUMPING[[#This Row],[BATCH]],2)="DT","DT","Others"))))</f>
        <v>PR</v>
      </c>
    </row>
    <row r="1978" spans="1:13" x14ac:dyDescent="0.25">
      <c r="A1978">
        <v>4</v>
      </c>
      <c r="B1978" s="1">
        <v>42381</v>
      </c>
      <c r="C1978" t="s">
        <v>20</v>
      </c>
      <c r="D1978" t="s">
        <v>1127</v>
      </c>
      <c r="E1978">
        <v>31</v>
      </c>
      <c r="F1978">
        <v>450</v>
      </c>
      <c r="H1978" t="s">
        <v>1084</v>
      </c>
      <c r="I1978" t="s">
        <v>143</v>
      </c>
      <c r="J1978" s="32">
        <f t="shared" si="47"/>
        <v>1</v>
      </c>
      <c r="K1978" s="32">
        <f>IF(PUMPING[[#This Row],[MONTH]]&gt;3,YEAR(PUMPING[[#This Row],[DATE]]),YEAR(PUMPING[[#This Row],[DATE]])-1)</f>
        <v>2015</v>
      </c>
      <c r="L1978" s="32" t="str">
        <f>IF(PUMPING[[#This Row],[MONTH]]&lt;4,"Q4",IF(PUMPING[[#This Row],[MONTH]]&lt;7,"Q1",IF(PUMPING[[#This Row],[MONTH]]&lt;10,"Q2",IF(PUMPING[[#This Row],[MONTH]]&lt;13,"Q3","Q4"))))</f>
        <v>Q4</v>
      </c>
      <c r="M1978" s="32" t="str">
        <f>IF(PUMPING[[#This Row],[PRODUCT]]="I/F","I/F",IF(LEFT(PUMPING[[#This Row],[BATCH]],2)="MR","MR",IF(LEFT(PUMPING[[#This Row],[BATCH]],2)="PR","PR",IF(LEFT(PUMPING[[#This Row],[BATCH]],2)="DT","DT","Others"))))</f>
        <v>PR</v>
      </c>
    </row>
    <row r="1979" spans="1:13" x14ac:dyDescent="0.25">
      <c r="A1979">
        <v>5</v>
      </c>
      <c r="B1979" s="1">
        <v>42381</v>
      </c>
      <c r="C1979" t="s">
        <v>20</v>
      </c>
      <c r="D1979" t="s">
        <v>1128</v>
      </c>
      <c r="E1979">
        <v>31</v>
      </c>
      <c r="F1979">
        <v>3705</v>
      </c>
      <c r="H1979" t="s">
        <v>1084</v>
      </c>
      <c r="I1979" t="s">
        <v>143</v>
      </c>
      <c r="J1979" s="32">
        <f t="shared" si="47"/>
        <v>1</v>
      </c>
      <c r="K1979" s="32">
        <f>IF(PUMPING[[#This Row],[MONTH]]&gt;3,YEAR(PUMPING[[#This Row],[DATE]]),YEAR(PUMPING[[#This Row],[DATE]])-1)</f>
        <v>2015</v>
      </c>
      <c r="L1979" s="32" t="str">
        <f>IF(PUMPING[[#This Row],[MONTH]]&lt;4,"Q4",IF(PUMPING[[#This Row],[MONTH]]&lt;7,"Q1",IF(PUMPING[[#This Row],[MONTH]]&lt;10,"Q2",IF(PUMPING[[#This Row],[MONTH]]&lt;13,"Q3","Q4"))))</f>
        <v>Q4</v>
      </c>
      <c r="M1979" s="32" t="str">
        <f>IF(PUMPING[[#This Row],[PRODUCT]]="I/F","I/F",IF(LEFT(PUMPING[[#This Row],[BATCH]],2)="MR","MR",IF(LEFT(PUMPING[[#This Row],[BATCH]],2)="PR","PR",IF(LEFT(PUMPING[[#This Row],[BATCH]],2)="DT","DT","Others"))))</f>
        <v>PR</v>
      </c>
    </row>
    <row r="1980" spans="1:13" x14ac:dyDescent="0.25">
      <c r="A1980">
        <v>1</v>
      </c>
      <c r="B1980" s="1">
        <v>42381</v>
      </c>
      <c r="C1980" t="s">
        <v>8</v>
      </c>
      <c r="D1980" t="s">
        <v>1111</v>
      </c>
      <c r="E1980" t="s">
        <v>10</v>
      </c>
      <c r="F1980">
        <v>1985</v>
      </c>
      <c r="H1980" t="s">
        <v>148</v>
      </c>
      <c r="I1980" t="s">
        <v>149</v>
      </c>
      <c r="J1980" s="32">
        <f t="shared" si="47"/>
        <v>1</v>
      </c>
      <c r="K1980" s="32">
        <f>IF(PUMPING[[#This Row],[MONTH]]&gt;3,YEAR(PUMPING[[#This Row],[DATE]]),YEAR(PUMPING[[#This Row],[DATE]])-1)</f>
        <v>2015</v>
      </c>
      <c r="L1980" s="32" t="str">
        <f>IF(PUMPING[[#This Row],[MONTH]]&lt;4,"Q4",IF(PUMPING[[#This Row],[MONTH]]&lt;7,"Q1",IF(PUMPING[[#This Row],[MONTH]]&lt;10,"Q2",IF(PUMPING[[#This Row],[MONTH]]&lt;13,"Q3","Q4"))))</f>
        <v>Q4</v>
      </c>
      <c r="M1980" s="32" t="str">
        <f>IF(PUMPING[[#This Row],[PRODUCT]]="I/F","I/F",IF(LEFT(PUMPING[[#This Row],[BATCH]],2)="MR","MR",IF(LEFT(PUMPING[[#This Row],[BATCH]],2)="PR","PR",IF(LEFT(PUMPING[[#This Row],[BATCH]],2)="DT","DT","Others"))))</f>
        <v>MR</v>
      </c>
    </row>
    <row r="1981" spans="1:13" x14ac:dyDescent="0.25">
      <c r="A1981">
        <v>2</v>
      </c>
      <c r="B1981" s="1">
        <v>42381</v>
      </c>
      <c r="C1981" t="s">
        <v>8</v>
      </c>
      <c r="D1981" t="s">
        <v>1112</v>
      </c>
      <c r="E1981" t="s">
        <v>10</v>
      </c>
      <c r="F1981">
        <v>3362</v>
      </c>
      <c r="H1981" t="s">
        <v>170</v>
      </c>
      <c r="I1981" t="s">
        <v>171</v>
      </c>
      <c r="J1981" s="32">
        <f t="shared" si="47"/>
        <v>1</v>
      </c>
      <c r="K1981" s="32">
        <f>IF(PUMPING[[#This Row],[MONTH]]&gt;3,YEAR(PUMPING[[#This Row],[DATE]]),YEAR(PUMPING[[#This Row],[DATE]])-1)</f>
        <v>2015</v>
      </c>
      <c r="L1981" s="32" t="str">
        <f>IF(PUMPING[[#This Row],[MONTH]]&lt;4,"Q4",IF(PUMPING[[#This Row],[MONTH]]&lt;7,"Q1",IF(PUMPING[[#This Row],[MONTH]]&lt;10,"Q2",IF(PUMPING[[#This Row],[MONTH]]&lt;13,"Q3","Q4"))))</f>
        <v>Q4</v>
      </c>
      <c r="M1981" s="32" t="str">
        <f>IF(PUMPING[[#This Row],[PRODUCT]]="I/F","I/F",IF(LEFT(PUMPING[[#This Row],[BATCH]],2)="MR","MR",IF(LEFT(PUMPING[[#This Row],[BATCH]],2)="PR","PR",IF(LEFT(PUMPING[[#This Row],[BATCH]],2)="DT","DT","Others"))))</f>
        <v>MR</v>
      </c>
    </row>
    <row r="1982" spans="1:13" x14ac:dyDescent="0.25">
      <c r="A1982">
        <v>3</v>
      </c>
      <c r="B1982" s="1">
        <v>42381</v>
      </c>
      <c r="C1982" t="s">
        <v>8</v>
      </c>
      <c r="D1982" t="s">
        <v>1129</v>
      </c>
      <c r="E1982" t="s">
        <v>10</v>
      </c>
      <c r="F1982">
        <v>629</v>
      </c>
      <c r="H1982" t="s">
        <v>148</v>
      </c>
      <c r="I1982" t="s">
        <v>149</v>
      </c>
      <c r="J1982" s="32">
        <f t="shared" si="47"/>
        <v>1</v>
      </c>
      <c r="K1982" s="32">
        <f>IF(PUMPING[[#This Row],[MONTH]]&gt;3,YEAR(PUMPING[[#This Row],[DATE]]),YEAR(PUMPING[[#This Row],[DATE]])-1)</f>
        <v>2015</v>
      </c>
      <c r="L1982" s="32" t="str">
        <f>IF(PUMPING[[#This Row],[MONTH]]&lt;4,"Q4",IF(PUMPING[[#This Row],[MONTH]]&lt;7,"Q1",IF(PUMPING[[#This Row],[MONTH]]&lt;10,"Q2",IF(PUMPING[[#This Row],[MONTH]]&lt;13,"Q3","Q4"))))</f>
        <v>Q4</v>
      </c>
      <c r="M1982" s="32" t="str">
        <f>IF(PUMPING[[#This Row],[PRODUCT]]="I/F","I/F",IF(LEFT(PUMPING[[#This Row],[BATCH]],2)="MR","MR",IF(LEFT(PUMPING[[#This Row],[BATCH]],2)="PR","PR",IF(LEFT(PUMPING[[#This Row],[BATCH]],2)="DT","DT","Others"))))</f>
        <v>MR</v>
      </c>
    </row>
    <row r="1983" spans="1:13" x14ac:dyDescent="0.25">
      <c r="A1983">
        <v>4</v>
      </c>
      <c r="B1983" s="1">
        <v>42381</v>
      </c>
      <c r="C1983" t="s">
        <v>8</v>
      </c>
      <c r="D1983" t="s">
        <v>1116</v>
      </c>
      <c r="E1983" t="s">
        <v>10</v>
      </c>
      <c r="F1983">
        <v>53</v>
      </c>
      <c r="H1983" t="s">
        <v>156</v>
      </c>
      <c r="I1983" t="s">
        <v>146</v>
      </c>
      <c r="J1983" s="32">
        <f t="shared" si="47"/>
        <v>1</v>
      </c>
      <c r="K1983" s="32">
        <f>IF(PUMPING[[#This Row],[MONTH]]&gt;3,YEAR(PUMPING[[#This Row],[DATE]]),YEAR(PUMPING[[#This Row],[DATE]])-1)</f>
        <v>2015</v>
      </c>
      <c r="L1983" s="32" t="str">
        <f>IF(PUMPING[[#This Row],[MONTH]]&lt;4,"Q4",IF(PUMPING[[#This Row],[MONTH]]&lt;7,"Q1",IF(PUMPING[[#This Row],[MONTH]]&lt;10,"Q2",IF(PUMPING[[#This Row],[MONTH]]&lt;13,"Q3","Q4"))))</f>
        <v>Q4</v>
      </c>
      <c r="M1983" s="32" t="str">
        <f>IF(PUMPING[[#This Row],[PRODUCT]]="I/F","I/F",IF(LEFT(PUMPING[[#This Row],[BATCH]],2)="MR","MR",IF(LEFT(PUMPING[[#This Row],[BATCH]],2)="PR","PR",IF(LEFT(PUMPING[[#This Row],[BATCH]],2)="DT","DT","Others"))))</f>
        <v>MR</v>
      </c>
    </row>
    <row r="1984" spans="1:13" x14ac:dyDescent="0.25">
      <c r="A1984">
        <v>5</v>
      </c>
      <c r="B1984" s="1">
        <v>42381</v>
      </c>
      <c r="C1984" t="s">
        <v>8</v>
      </c>
      <c r="D1984" t="s">
        <v>1117</v>
      </c>
      <c r="E1984" t="s">
        <v>10</v>
      </c>
      <c r="F1984">
        <v>53</v>
      </c>
      <c r="H1984" t="s">
        <v>155</v>
      </c>
      <c r="I1984" t="s">
        <v>146</v>
      </c>
      <c r="J1984" s="32">
        <f t="shared" si="47"/>
        <v>1</v>
      </c>
      <c r="K1984" s="32">
        <f>IF(PUMPING[[#This Row],[MONTH]]&gt;3,YEAR(PUMPING[[#This Row],[DATE]]),YEAR(PUMPING[[#This Row],[DATE]])-1)</f>
        <v>2015</v>
      </c>
      <c r="L1984" s="32" t="str">
        <f>IF(PUMPING[[#This Row],[MONTH]]&lt;4,"Q4",IF(PUMPING[[#This Row],[MONTH]]&lt;7,"Q1",IF(PUMPING[[#This Row],[MONTH]]&lt;10,"Q2",IF(PUMPING[[#This Row],[MONTH]]&lt;13,"Q3","Q4"))))</f>
        <v>Q4</v>
      </c>
      <c r="M1984" s="32" t="str">
        <f>IF(PUMPING[[#This Row],[PRODUCT]]="I/F","I/F",IF(LEFT(PUMPING[[#This Row],[BATCH]],2)="MR","MR",IF(LEFT(PUMPING[[#This Row],[BATCH]],2)="PR","PR",IF(LEFT(PUMPING[[#This Row],[BATCH]],2)="DT","DT","Others"))))</f>
        <v>MR</v>
      </c>
    </row>
    <row r="1985" spans="1:13" x14ac:dyDescent="0.25">
      <c r="A1985">
        <v>1</v>
      </c>
      <c r="B1985" s="1">
        <v>42382</v>
      </c>
      <c r="C1985" t="s">
        <v>6</v>
      </c>
      <c r="D1985" t="s">
        <v>1124</v>
      </c>
      <c r="E1985">
        <v>513</v>
      </c>
      <c r="F1985">
        <v>9964</v>
      </c>
      <c r="H1985" t="s">
        <v>153</v>
      </c>
      <c r="I1985" t="s">
        <v>1530</v>
      </c>
      <c r="J1985" s="32">
        <f t="shared" si="47"/>
        <v>1</v>
      </c>
      <c r="K1985" s="32">
        <f>IF(PUMPING[[#This Row],[MONTH]]&gt;3,YEAR(PUMPING[[#This Row],[DATE]]),YEAR(PUMPING[[#This Row],[DATE]])-1)</f>
        <v>2015</v>
      </c>
      <c r="L1985" s="32" t="str">
        <f>IF(PUMPING[[#This Row],[MONTH]]&lt;4,"Q4",IF(PUMPING[[#This Row],[MONTH]]&lt;7,"Q1",IF(PUMPING[[#This Row],[MONTH]]&lt;10,"Q2",IF(PUMPING[[#This Row],[MONTH]]&lt;13,"Q3","Q4"))))</f>
        <v>Q4</v>
      </c>
      <c r="M1985" s="32" t="str">
        <f>IF(PUMPING[[#This Row],[PRODUCT]]="I/F","I/F",IF(LEFT(PUMPING[[#This Row],[BATCH]],2)="MR","MR",IF(LEFT(PUMPING[[#This Row],[BATCH]],2)="PR","PR",IF(LEFT(PUMPING[[#This Row],[BATCH]],2)="DT","DT","Others"))))</f>
        <v>MR</v>
      </c>
    </row>
    <row r="1986" spans="1:13" x14ac:dyDescent="0.25">
      <c r="A1986">
        <v>1</v>
      </c>
      <c r="B1986" s="1">
        <v>42382</v>
      </c>
      <c r="C1986" t="s">
        <v>20</v>
      </c>
      <c r="D1986" t="s">
        <v>1128</v>
      </c>
      <c r="E1986">
        <v>31</v>
      </c>
      <c r="F1986">
        <v>5603</v>
      </c>
      <c r="H1986" t="s">
        <v>1084</v>
      </c>
      <c r="I1986" t="s">
        <v>143</v>
      </c>
      <c r="J1986" s="32">
        <f t="shared" si="47"/>
        <v>1</v>
      </c>
      <c r="K1986" s="32">
        <f>IF(PUMPING[[#This Row],[MONTH]]&gt;3,YEAR(PUMPING[[#This Row],[DATE]]),YEAR(PUMPING[[#This Row],[DATE]])-1)</f>
        <v>2015</v>
      </c>
      <c r="L1986" s="32" t="str">
        <f>IF(PUMPING[[#This Row],[MONTH]]&lt;4,"Q4",IF(PUMPING[[#This Row],[MONTH]]&lt;7,"Q1",IF(PUMPING[[#This Row],[MONTH]]&lt;10,"Q2",IF(PUMPING[[#This Row],[MONTH]]&lt;13,"Q3","Q4"))))</f>
        <v>Q4</v>
      </c>
      <c r="M1986" s="32" t="str">
        <f>IF(PUMPING[[#This Row],[PRODUCT]]="I/F","I/F",IF(LEFT(PUMPING[[#This Row],[BATCH]],2)="MR","MR",IF(LEFT(PUMPING[[#This Row],[BATCH]],2)="PR","PR",IF(LEFT(PUMPING[[#This Row],[BATCH]],2)="DT","DT","Others"))))</f>
        <v>PR</v>
      </c>
    </row>
    <row r="1987" spans="1:13" x14ac:dyDescent="0.25">
      <c r="A1987">
        <v>2</v>
      </c>
      <c r="B1987" s="1">
        <v>42382</v>
      </c>
      <c r="C1987" t="s">
        <v>20</v>
      </c>
      <c r="D1987" t="s">
        <v>1130</v>
      </c>
      <c r="E1987">
        <v>34</v>
      </c>
      <c r="F1987">
        <v>450</v>
      </c>
      <c r="H1987" t="s">
        <v>1084</v>
      </c>
      <c r="I1987" t="s">
        <v>143</v>
      </c>
      <c r="J1987" s="32">
        <f t="shared" si="47"/>
        <v>1</v>
      </c>
      <c r="K1987" s="32">
        <f>IF(PUMPING[[#This Row],[MONTH]]&gt;3,YEAR(PUMPING[[#This Row],[DATE]]),YEAR(PUMPING[[#This Row],[DATE]])-1)</f>
        <v>2015</v>
      </c>
      <c r="L1987" s="32" t="str">
        <f>IF(PUMPING[[#This Row],[MONTH]]&lt;4,"Q4",IF(PUMPING[[#This Row],[MONTH]]&lt;7,"Q1",IF(PUMPING[[#This Row],[MONTH]]&lt;10,"Q2",IF(PUMPING[[#This Row],[MONTH]]&lt;13,"Q3","Q4"))))</f>
        <v>Q4</v>
      </c>
      <c r="M1987" s="32" t="str">
        <f>IF(PUMPING[[#This Row],[PRODUCT]]="I/F","I/F",IF(LEFT(PUMPING[[#This Row],[BATCH]],2)="MR","MR",IF(LEFT(PUMPING[[#This Row],[BATCH]],2)="PR","PR",IF(LEFT(PUMPING[[#This Row],[BATCH]],2)="DT","DT","Others"))))</f>
        <v>PR</v>
      </c>
    </row>
    <row r="1988" spans="1:13" x14ac:dyDescent="0.25">
      <c r="A1988">
        <v>3</v>
      </c>
      <c r="B1988" s="1">
        <v>42382</v>
      </c>
      <c r="C1988" t="s">
        <v>20</v>
      </c>
      <c r="D1988" t="s">
        <v>1131</v>
      </c>
      <c r="E1988">
        <v>34</v>
      </c>
      <c r="F1988">
        <v>7620</v>
      </c>
      <c r="H1988" t="s">
        <v>1084</v>
      </c>
      <c r="I1988" t="s">
        <v>143</v>
      </c>
      <c r="J1988" s="32">
        <f t="shared" si="47"/>
        <v>1</v>
      </c>
      <c r="K1988" s="32">
        <f>IF(PUMPING[[#This Row],[MONTH]]&gt;3,YEAR(PUMPING[[#This Row],[DATE]]),YEAR(PUMPING[[#This Row],[DATE]])-1)</f>
        <v>2015</v>
      </c>
      <c r="L1988" s="32" t="str">
        <f>IF(PUMPING[[#This Row],[MONTH]]&lt;4,"Q4",IF(PUMPING[[#This Row],[MONTH]]&lt;7,"Q1",IF(PUMPING[[#This Row],[MONTH]]&lt;10,"Q2",IF(PUMPING[[#This Row],[MONTH]]&lt;13,"Q3","Q4"))))</f>
        <v>Q4</v>
      </c>
      <c r="M1988" s="32" t="str">
        <f>IF(PUMPING[[#This Row],[PRODUCT]]="I/F","I/F",IF(LEFT(PUMPING[[#This Row],[BATCH]],2)="MR","MR",IF(LEFT(PUMPING[[#This Row],[BATCH]],2)="PR","PR",IF(LEFT(PUMPING[[#This Row],[BATCH]],2)="DT","DT","Others"))))</f>
        <v>PR</v>
      </c>
    </row>
    <row r="1989" spans="1:13" x14ac:dyDescent="0.25">
      <c r="A1989">
        <v>1</v>
      </c>
      <c r="B1989" s="1">
        <v>42382</v>
      </c>
      <c r="C1989" t="s">
        <v>8</v>
      </c>
      <c r="D1989" t="s">
        <v>1132</v>
      </c>
      <c r="E1989" t="s">
        <v>41</v>
      </c>
      <c r="F1989">
        <v>3854</v>
      </c>
      <c r="H1989" t="s">
        <v>148</v>
      </c>
      <c r="I1989" t="s">
        <v>149</v>
      </c>
      <c r="J1989" s="32">
        <f t="shared" si="47"/>
        <v>1</v>
      </c>
      <c r="K1989" s="32">
        <f>IF(PUMPING[[#This Row],[MONTH]]&gt;3,YEAR(PUMPING[[#This Row],[DATE]]),YEAR(PUMPING[[#This Row],[DATE]])-1)</f>
        <v>2015</v>
      </c>
      <c r="L1989" s="32" t="str">
        <f>IF(PUMPING[[#This Row],[MONTH]]&lt;4,"Q4",IF(PUMPING[[#This Row],[MONTH]]&lt;7,"Q1",IF(PUMPING[[#This Row],[MONTH]]&lt;10,"Q2",IF(PUMPING[[#This Row],[MONTH]]&lt;13,"Q3","Q4"))))</f>
        <v>Q4</v>
      </c>
      <c r="M1989" s="32" t="str">
        <f>IF(PUMPING[[#This Row],[PRODUCT]]="I/F","I/F",IF(LEFT(PUMPING[[#This Row],[BATCH]],2)="MR","MR",IF(LEFT(PUMPING[[#This Row],[BATCH]],2)="PR","PR",IF(LEFT(PUMPING[[#This Row],[BATCH]],2)="DT","DT","Others"))))</f>
        <v>MR</v>
      </c>
    </row>
    <row r="1990" spans="1:13" x14ac:dyDescent="0.25">
      <c r="A1990">
        <v>2</v>
      </c>
      <c r="B1990" s="1">
        <v>42382</v>
      </c>
      <c r="C1990" t="s">
        <v>8</v>
      </c>
      <c r="D1990" t="s">
        <v>1133</v>
      </c>
      <c r="E1990">
        <v>17</v>
      </c>
      <c r="F1990">
        <v>1440</v>
      </c>
      <c r="H1990" t="s">
        <v>164</v>
      </c>
      <c r="I1990" t="s">
        <v>146</v>
      </c>
      <c r="J1990" s="32">
        <f t="shared" si="47"/>
        <v>1</v>
      </c>
      <c r="K1990" s="32">
        <f>IF(PUMPING[[#This Row],[MONTH]]&gt;3,YEAR(PUMPING[[#This Row],[DATE]]),YEAR(PUMPING[[#This Row],[DATE]])-1)</f>
        <v>2015</v>
      </c>
      <c r="L1990" s="32" t="str">
        <f>IF(PUMPING[[#This Row],[MONTH]]&lt;4,"Q4",IF(PUMPING[[#This Row],[MONTH]]&lt;7,"Q1",IF(PUMPING[[#This Row],[MONTH]]&lt;10,"Q2",IF(PUMPING[[#This Row],[MONTH]]&lt;13,"Q3","Q4"))))</f>
        <v>Q4</v>
      </c>
      <c r="M1990" s="32" t="str">
        <f>IF(PUMPING[[#This Row],[PRODUCT]]="I/F","I/F",IF(LEFT(PUMPING[[#This Row],[BATCH]],2)="MR","MR",IF(LEFT(PUMPING[[#This Row],[BATCH]],2)="PR","PR",IF(LEFT(PUMPING[[#This Row],[BATCH]],2)="DT","DT","Others"))))</f>
        <v>DT</v>
      </c>
    </row>
    <row r="1991" spans="1:13" x14ac:dyDescent="0.25">
      <c r="A1991">
        <v>1</v>
      </c>
      <c r="B1991" s="1">
        <v>42383</v>
      </c>
      <c r="C1991" t="s">
        <v>6</v>
      </c>
      <c r="D1991" t="s">
        <v>1134</v>
      </c>
      <c r="E1991">
        <v>505</v>
      </c>
      <c r="F1991">
        <v>6919</v>
      </c>
      <c r="H1991" t="s">
        <v>153</v>
      </c>
      <c r="I1991" t="s">
        <v>1530</v>
      </c>
      <c r="J1991" s="32">
        <f t="shared" si="47"/>
        <v>1</v>
      </c>
      <c r="K1991" s="32">
        <f>IF(PUMPING[[#This Row],[MONTH]]&gt;3,YEAR(PUMPING[[#This Row],[DATE]]),YEAR(PUMPING[[#This Row],[DATE]])-1)</f>
        <v>2015</v>
      </c>
      <c r="L1991" s="32" t="str">
        <f>IF(PUMPING[[#This Row],[MONTH]]&lt;4,"Q4",IF(PUMPING[[#This Row],[MONTH]]&lt;7,"Q1",IF(PUMPING[[#This Row],[MONTH]]&lt;10,"Q2",IF(PUMPING[[#This Row],[MONTH]]&lt;13,"Q3","Q4"))))</f>
        <v>Q4</v>
      </c>
      <c r="M1991" s="32" t="str">
        <f>IF(PUMPING[[#This Row],[PRODUCT]]="I/F","I/F",IF(LEFT(PUMPING[[#This Row],[BATCH]],2)="MR","MR",IF(LEFT(PUMPING[[#This Row],[BATCH]],2)="PR","PR",IF(LEFT(PUMPING[[#This Row],[BATCH]],2)="DT","DT","Others"))))</f>
        <v>MR</v>
      </c>
    </row>
    <row r="1992" spans="1:13" x14ac:dyDescent="0.25">
      <c r="A1992">
        <v>1</v>
      </c>
      <c r="B1992" s="1">
        <v>42383</v>
      </c>
      <c r="C1992" t="s">
        <v>20</v>
      </c>
      <c r="D1992" t="s">
        <v>1131</v>
      </c>
      <c r="E1992">
        <v>34</v>
      </c>
      <c r="F1992">
        <v>1976</v>
      </c>
      <c r="H1992" t="s">
        <v>1084</v>
      </c>
      <c r="I1992" t="s">
        <v>143</v>
      </c>
      <c r="J1992" s="32">
        <f t="shared" si="47"/>
        <v>1</v>
      </c>
      <c r="K1992" s="32">
        <f>IF(PUMPING[[#This Row],[MONTH]]&gt;3,YEAR(PUMPING[[#This Row],[DATE]]),YEAR(PUMPING[[#This Row],[DATE]])-1)</f>
        <v>2015</v>
      </c>
      <c r="L1992" s="32" t="str">
        <f>IF(PUMPING[[#This Row],[MONTH]]&lt;4,"Q4",IF(PUMPING[[#This Row],[MONTH]]&lt;7,"Q1",IF(PUMPING[[#This Row],[MONTH]]&lt;10,"Q2",IF(PUMPING[[#This Row],[MONTH]]&lt;13,"Q3","Q4"))))</f>
        <v>Q4</v>
      </c>
      <c r="M1992" s="32" t="str">
        <f>IF(PUMPING[[#This Row],[PRODUCT]]="I/F","I/F",IF(LEFT(PUMPING[[#This Row],[BATCH]],2)="MR","MR",IF(LEFT(PUMPING[[#This Row],[BATCH]],2)="PR","PR",IF(LEFT(PUMPING[[#This Row],[BATCH]],2)="DT","DT","Others"))))</f>
        <v>PR</v>
      </c>
    </row>
    <row r="1993" spans="1:13" x14ac:dyDescent="0.25">
      <c r="A1993">
        <v>2</v>
      </c>
      <c r="B1993" s="1">
        <v>42383</v>
      </c>
      <c r="C1993" t="s">
        <v>20</v>
      </c>
      <c r="D1993" t="s">
        <v>1135</v>
      </c>
      <c r="E1993">
        <v>35</v>
      </c>
      <c r="F1993">
        <v>450</v>
      </c>
      <c r="H1993" t="s">
        <v>1084</v>
      </c>
      <c r="I1993" t="s">
        <v>143</v>
      </c>
      <c r="J1993" s="32">
        <f t="shared" si="47"/>
        <v>1</v>
      </c>
      <c r="K1993" s="32">
        <f>IF(PUMPING[[#This Row],[MONTH]]&gt;3,YEAR(PUMPING[[#This Row],[DATE]]),YEAR(PUMPING[[#This Row],[DATE]])-1)</f>
        <v>2015</v>
      </c>
      <c r="L1993" s="32" t="str">
        <f>IF(PUMPING[[#This Row],[MONTH]]&lt;4,"Q4",IF(PUMPING[[#This Row],[MONTH]]&lt;7,"Q1",IF(PUMPING[[#This Row],[MONTH]]&lt;10,"Q2",IF(PUMPING[[#This Row],[MONTH]]&lt;13,"Q3","Q4"))))</f>
        <v>Q4</v>
      </c>
      <c r="M1993" s="32" t="str">
        <f>IF(PUMPING[[#This Row],[PRODUCT]]="I/F","I/F",IF(LEFT(PUMPING[[#This Row],[BATCH]],2)="MR","MR",IF(LEFT(PUMPING[[#This Row],[BATCH]],2)="PR","PR",IF(LEFT(PUMPING[[#This Row],[BATCH]],2)="DT","DT","Others"))))</f>
        <v>PR</v>
      </c>
    </row>
    <row r="1994" spans="1:13" x14ac:dyDescent="0.25">
      <c r="A1994">
        <v>3</v>
      </c>
      <c r="B1994" s="1">
        <v>42383</v>
      </c>
      <c r="C1994" t="s">
        <v>20</v>
      </c>
      <c r="D1994" t="s">
        <v>1136</v>
      </c>
      <c r="E1994">
        <v>35</v>
      </c>
      <c r="F1994">
        <v>2302</v>
      </c>
      <c r="H1994" t="s">
        <v>1084</v>
      </c>
      <c r="I1994" t="s">
        <v>143</v>
      </c>
      <c r="J1994" s="32">
        <f t="shared" si="47"/>
        <v>1</v>
      </c>
      <c r="K1994" s="32">
        <f>IF(PUMPING[[#This Row],[MONTH]]&gt;3,YEAR(PUMPING[[#This Row],[DATE]]),YEAR(PUMPING[[#This Row],[DATE]])-1)</f>
        <v>2015</v>
      </c>
      <c r="L1994" s="32" t="str">
        <f>IF(PUMPING[[#This Row],[MONTH]]&lt;4,"Q4",IF(PUMPING[[#This Row],[MONTH]]&lt;7,"Q1",IF(PUMPING[[#This Row],[MONTH]]&lt;10,"Q2",IF(PUMPING[[#This Row],[MONTH]]&lt;13,"Q3","Q4"))))</f>
        <v>Q4</v>
      </c>
      <c r="M1994" s="32" t="str">
        <f>IF(PUMPING[[#This Row],[PRODUCT]]="I/F","I/F",IF(LEFT(PUMPING[[#This Row],[BATCH]],2)="MR","MR",IF(LEFT(PUMPING[[#This Row],[BATCH]],2)="PR","PR",IF(LEFT(PUMPING[[#This Row],[BATCH]],2)="DT","DT","Others"))))</f>
        <v>PR</v>
      </c>
    </row>
    <row r="1995" spans="1:13" x14ac:dyDescent="0.25">
      <c r="A1995">
        <v>1</v>
      </c>
      <c r="B1995" s="1">
        <v>42383</v>
      </c>
      <c r="C1995" t="s">
        <v>8</v>
      </c>
      <c r="D1995" t="s">
        <v>1120</v>
      </c>
      <c r="E1995" t="s">
        <v>10</v>
      </c>
      <c r="F1995">
        <v>173</v>
      </c>
      <c r="H1995" t="s">
        <v>155</v>
      </c>
      <c r="I1995" t="s">
        <v>146</v>
      </c>
      <c r="J1995" s="32">
        <f t="shared" si="47"/>
        <v>1</v>
      </c>
      <c r="K1995" s="32">
        <f>IF(PUMPING[[#This Row],[MONTH]]&gt;3,YEAR(PUMPING[[#This Row],[DATE]]),YEAR(PUMPING[[#This Row],[DATE]])-1)</f>
        <v>2015</v>
      </c>
      <c r="L1995" s="32" t="str">
        <f>IF(PUMPING[[#This Row],[MONTH]]&lt;4,"Q4",IF(PUMPING[[#This Row],[MONTH]]&lt;7,"Q1",IF(PUMPING[[#This Row],[MONTH]]&lt;10,"Q2",IF(PUMPING[[#This Row],[MONTH]]&lt;13,"Q3","Q4"))))</f>
        <v>Q4</v>
      </c>
      <c r="M1995" s="32" t="str">
        <f>IF(PUMPING[[#This Row],[PRODUCT]]="I/F","I/F",IF(LEFT(PUMPING[[#This Row],[BATCH]],2)="MR","MR",IF(LEFT(PUMPING[[#This Row],[BATCH]],2)="PR","PR",IF(LEFT(PUMPING[[#This Row],[BATCH]],2)="DT","DT","Others"))))</f>
        <v>MR</v>
      </c>
    </row>
    <row r="1996" spans="1:13" x14ac:dyDescent="0.25">
      <c r="A1996">
        <v>2</v>
      </c>
      <c r="B1996" s="1">
        <v>42383</v>
      </c>
      <c r="C1996" t="s">
        <v>8</v>
      </c>
      <c r="D1996" t="s">
        <v>1124</v>
      </c>
      <c r="E1996" t="s">
        <v>10</v>
      </c>
      <c r="F1996">
        <v>3295</v>
      </c>
      <c r="H1996" t="s">
        <v>153</v>
      </c>
      <c r="I1996" t="s">
        <v>1530</v>
      </c>
      <c r="J1996" s="32">
        <f t="shared" si="47"/>
        <v>1</v>
      </c>
      <c r="K1996" s="32">
        <f>IF(PUMPING[[#This Row],[MONTH]]&gt;3,YEAR(PUMPING[[#This Row],[DATE]]),YEAR(PUMPING[[#This Row],[DATE]])-1)</f>
        <v>2015</v>
      </c>
      <c r="L1996" s="32" t="str">
        <f>IF(PUMPING[[#This Row],[MONTH]]&lt;4,"Q4",IF(PUMPING[[#This Row],[MONTH]]&lt;7,"Q1",IF(PUMPING[[#This Row],[MONTH]]&lt;10,"Q2",IF(PUMPING[[#This Row],[MONTH]]&lt;13,"Q3","Q4"))))</f>
        <v>Q4</v>
      </c>
      <c r="M1996" s="32" t="str">
        <f>IF(PUMPING[[#This Row],[PRODUCT]]="I/F","I/F",IF(LEFT(PUMPING[[#This Row],[BATCH]],2)="MR","MR",IF(LEFT(PUMPING[[#This Row],[BATCH]],2)="PR","PR",IF(LEFT(PUMPING[[#This Row],[BATCH]],2)="DT","DT","Others"))))</f>
        <v>MR</v>
      </c>
    </row>
    <row r="1997" spans="1:13" x14ac:dyDescent="0.25">
      <c r="A1997">
        <v>1</v>
      </c>
      <c r="B1997" s="1">
        <v>42383</v>
      </c>
      <c r="C1997" t="s">
        <v>162</v>
      </c>
      <c r="D1997" t="s">
        <v>1133</v>
      </c>
      <c r="E1997">
        <v>17</v>
      </c>
      <c r="F1997">
        <v>1849</v>
      </c>
      <c r="H1997" t="s">
        <v>164</v>
      </c>
      <c r="I1997" t="s">
        <v>146</v>
      </c>
      <c r="J1997" s="32">
        <f t="shared" si="47"/>
        <v>1</v>
      </c>
      <c r="K1997" s="32">
        <f>IF(PUMPING[[#This Row],[MONTH]]&gt;3,YEAR(PUMPING[[#This Row],[DATE]]),YEAR(PUMPING[[#This Row],[DATE]])-1)</f>
        <v>2015</v>
      </c>
      <c r="L1997" s="32" t="str">
        <f>IF(PUMPING[[#This Row],[MONTH]]&lt;4,"Q4",IF(PUMPING[[#This Row],[MONTH]]&lt;7,"Q1",IF(PUMPING[[#This Row],[MONTH]]&lt;10,"Q2",IF(PUMPING[[#This Row],[MONTH]]&lt;13,"Q3","Q4"))))</f>
        <v>Q4</v>
      </c>
      <c r="M1997" s="32" t="str">
        <f>IF(PUMPING[[#This Row],[PRODUCT]]="I/F","I/F",IF(LEFT(PUMPING[[#This Row],[BATCH]],2)="MR","MR",IF(LEFT(PUMPING[[#This Row],[BATCH]],2)="PR","PR",IF(LEFT(PUMPING[[#This Row],[BATCH]],2)="DT","DT","Others"))))</f>
        <v>DT</v>
      </c>
    </row>
    <row r="1998" spans="1:13" x14ac:dyDescent="0.25">
      <c r="A1998">
        <v>1</v>
      </c>
      <c r="B1998" s="1">
        <v>42384</v>
      </c>
      <c r="C1998" t="s">
        <v>6</v>
      </c>
      <c r="D1998" t="s">
        <v>1134</v>
      </c>
      <c r="E1998">
        <v>505</v>
      </c>
      <c r="F1998">
        <v>1000</v>
      </c>
      <c r="H1998" t="s">
        <v>153</v>
      </c>
      <c r="I1998" t="s">
        <v>1530</v>
      </c>
      <c r="J1998" s="32">
        <f t="shared" si="47"/>
        <v>1</v>
      </c>
      <c r="K1998" s="32">
        <f>IF(PUMPING[[#This Row],[MONTH]]&gt;3,YEAR(PUMPING[[#This Row],[DATE]]),YEAR(PUMPING[[#This Row],[DATE]])-1)</f>
        <v>2015</v>
      </c>
      <c r="L1998" s="32" t="str">
        <f>IF(PUMPING[[#This Row],[MONTH]]&lt;4,"Q4",IF(PUMPING[[#This Row],[MONTH]]&lt;7,"Q1",IF(PUMPING[[#This Row],[MONTH]]&lt;10,"Q2",IF(PUMPING[[#This Row],[MONTH]]&lt;13,"Q3","Q4"))))</f>
        <v>Q4</v>
      </c>
      <c r="M1998" s="32" t="str">
        <f>IF(PUMPING[[#This Row],[PRODUCT]]="I/F","I/F",IF(LEFT(PUMPING[[#This Row],[BATCH]],2)="MR","MR",IF(LEFT(PUMPING[[#This Row],[BATCH]],2)="PR","PR",IF(LEFT(PUMPING[[#This Row],[BATCH]],2)="DT","DT","Others"))))</f>
        <v>MR</v>
      </c>
    </row>
    <row r="1999" spans="1:13" x14ac:dyDescent="0.25">
      <c r="A1999">
        <v>2</v>
      </c>
      <c r="B1999" s="1">
        <v>42384</v>
      </c>
      <c r="C1999" t="s">
        <v>6</v>
      </c>
      <c r="D1999" t="s">
        <v>1137</v>
      </c>
      <c r="E1999">
        <v>651</v>
      </c>
      <c r="F1999">
        <v>150</v>
      </c>
      <c r="H1999" t="s">
        <v>155</v>
      </c>
      <c r="I1999" t="s">
        <v>146</v>
      </c>
      <c r="J1999" s="32">
        <f t="shared" si="47"/>
        <v>1</v>
      </c>
      <c r="K1999" s="32">
        <f>IF(PUMPING[[#This Row],[MONTH]]&gt;3,YEAR(PUMPING[[#This Row],[DATE]]),YEAR(PUMPING[[#This Row],[DATE]])-1)</f>
        <v>2015</v>
      </c>
      <c r="L1999" s="32" t="str">
        <f>IF(PUMPING[[#This Row],[MONTH]]&lt;4,"Q4",IF(PUMPING[[#This Row],[MONTH]]&lt;7,"Q1",IF(PUMPING[[#This Row],[MONTH]]&lt;10,"Q2",IF(PUMPING[[#This Row],[MONTH]]&lt;13,"Q3","Q4"))))</f>
        <v>Q4</v>
      </c>
      <c r="M1999" s="32" t="str">
        <f>IF(PUMPING[[#This Row],[PRODUCT]]="I/F","I/F",IF(LEFT(PUMPING[[#This Row],[BATCH]],2)="MR","MR",IF(LEFT(PUMPING[[#This Row],[BATCH]],2)="PR","PR",IF(LEFT(PUMPING[[#This Row],[BATCH]],2)="DT","DT","Others"))))</f>
        <v>MR</v>
      </c>
    </row>
    <row r="2000" spans="1:13" x14ac:dyDescent="0.25">
      <c r="A2000">
        <v>3</v>
      </c>
      <c r="B2000" s="1">
        <v>42384</v>
      </c>
      <c r="C2000" t="s">
        <v>6</v>
      </c>
      <c r="D2000" t="s">
        <v>1138</v>
      </c>
      <c r="E2000">
        <v>402</v>
      </c>
      <c r="F2000">
        <v>163</v>
      </c>
      <c r="H2000" t="s">
        <v>156</v>
      </c>
      <c r="I2000" t="s">
        <v>146</v>
      </c>
      <c r="J2000" s="32">
        <f t="shared" si="47"/>
        <v>1</v>
      </c>
      <c r="K2000" s="32">
        <f>IF(PUMPING[[#This Row],[MONTH]]&gt;3,YEAR(PUMPING[[#This Row],[DATE]]),YEAR(PUMPING[[#This Row],[DATE]])-1)</f>
        <v>2015</v>
      </c>
      <c r="L2000" s="32" t="str">
        <f>IF(PUMPING[[#This Row],[MONTH]]&lt;4,"Q4",IF(PUMPING[[#This Row],[MONTH]]&lt;7,"Q1",IF(PUMPING[[#This Row],[MONTH]]&lt;10,"Q2",IF(PUMPING[[#This Row],[MONTH]]&lt;13,"Q3","Q4"))))</f>
        <v>Q4</v>
      </c>
      <c r="M2000" s="32" t="str">
        <f>IF(PUMPING[[#This Row],[PRODUCT]]="I/F","I/F",IF(LEFT(PUMPING[[#This Row],[BATCH]],2)="MR","MR",IF(LEFT(PUMPING[[#This Row],[BATCH]],2)="PR","PR",IF(LEFT(PUMPING[[#This Row],[BATCH]],2)="DT","DT","Others"))))</f>
        <v>MR</v>
      </c>
    </row>
    <row r="2001" spans="1:13" x14ac:dyDescent="0.25">
      <c r="A2001">
        <v>4</v>
      </c>
      <c r="B2001" s="1">
        <v>42384</v>
      </c>
      <c r="C2001" t="s">
        <v>6</v>
      </c>
      <c r="D2001" t="s">
        <v>1139</v>
      </c>
      <c r="E2001">
        <v>124</v>
      </c>
      <c r="F2001">
        <v>3249</v>
      </c>
      <c r="H2001" t="s">
        <v>148</v>
      </c>
      <c r="I2001" t="s">
        <v>149</v>
      </c>
      <c r="J2001" s="32">
        <f t="shared" si="47"/>
        <v>1</v>
      </c>
      <c r="K2001" s="32">
        <f>IF(PUMPING[[#This Row],[MONTH]]&gt;3,YEAR(PUMPING[[#This Row],[DATE]]),YEAR(PUMPING[[#This Row],[DATE]])-1)</f>
        <v>2015</v>
      </c>
      <c r="L2001" s="32" t="str">
        <f>IF(PUMPING[[#This Row],[MONTH]]&lt;4,"Q4",IF(PUMPING[[#This Row],[MONTH]]&lt;7,"Q1",IF(PUMPING[[#This Row],[MONTH]]&lt;10,"Q2",IF(PUMPING[[#This Row],[MONTH]]&lt;13,"Q3","Q4"))))</f>
        <v>Q4</v>
      </c>
      <c r="M2001" s="32" t="str">
        <f>IF(PUMPING[[#This Row],[PRODUCT]]="I/F","I/F",IF(LEFT(PUMPING[[#This Row],[BATCH]],2)="MR","MR",IF(LEFT(PUMPING[[#This Row],[BATCH]],2)="PR","PR",IF(LEFT(PUMPING[[#This Row],[BATCH]],2)="DT","DT","Others"))))</f>
        <v>MR</v>
      </c>
    </row>
    <row r="2002" spans="1:13" x14ac:dyDescent="0.25">
      <c r="A2002">
        <v>1</v>
      </c>
      <c r="B2002" s="1">
        <v>42384</v>
      </c>
      <c r="C2002" t="s">
        <v>20</v>
      </c>
      <c r="D2002" t="s">
        <v>1136</v>
      </c>
      <c r="E2002">
        <v>35</v>
      </c>
      <c r="F2002">
        <v>3735</v>
      </c>
      <c r="H2002" t="s">
        <v>1084</v>
      </c>
      <c r="I2002" t="s">
        <v>143</v>
      </c>
      <c r="J2002" s="32">
        <f t="shared" si="47"/>
        <v>1</v>
      </c>
      <c r="K2002" s="32">
        <f>IF(PUMPING[[#This Row],[MONTH]]&gt;3,YEAR(PUMPING[[#This Row],[DATE]]),YEAR(PUMPING[[#This Row],[DATE]])-1)</f>
        <v>2015</v>
      </c>
      <c r="L2002" s="32" t="str">
        <f>IF(PUMPING[[#This Row],[MONTH]]&lt;4,"Q4",IF(PUMPING[[#This Row],[MONTH]]&lt;7,"Q1",IF(PUMPING[[#This Row],[MONTH]]&lt;10,"Q2",IF(PUMPING[[#This Row],[MONTH]]&lt;13,"Q3","Q4"))))</f>
        <v>Q4</v>
      </c>
      <c r="M2002" s="32" t="str">
        <f>IF(PUMPING[[#This Row],[PRODUCT]]="I/F","I/F",IF(LEFT(PUMPING[[#This Row],[BATCH]],2)="MR","MR",IF(LEFT(PUMPING[[#This Row],[BATCH]],2)="PR","PR",IF(LEFT(PUMPING[[#This Row],[BATCH]],2)="DT","DT","Others"))))</f>
        <v>PR</v>
      </c>
    </row>
    <row r="2003" spans="1:13" x14ac:dyDescent="0.25">
      <c r="A2003">
        <v>1</v>
      </c>
      <c r="B2003" s="1">
        <v>42384</v>
      </c>
      <c r="C2003" t="s">
        <v>8</v>
      </c>
      <c r="D2003" t="s">
        <v>1124</v>
      </c>
      <c r="E2003" t="s">
        <v>10</v>
      </c>
      <c r="F2003">
        <v>1534</v>
      </c>
      <c r="H2003" t="s">
        <v>153</v>
      </c>
      <c r="I2003" t="s">
        <v>1530</v>
      </c>
      <c r="J2003" s="32">
        <f t="shared" si="47"/>
        <v>1</v>
      </c>
      <c r="K2003" s="32">
        <f>IF(PUMPING[[#This Row],[MONTH]]&gt;3,YEAR(PUMPING[[#This Row],[DATE]]),YEAR(PUMPING[[#This Row],[DATE]])-1)</f>
        <v>2015</v>
      </c>
      <c r="L2003" s="32" t="str">
        <f>IF(PUMPING[[#This Row],[MONTH]]&lt;4,"Q4",IF(PUMPING[[#This Row],[MONTH]]&lt;7,"Q1",IF(PUMPING[[#This Row],[MONTH]]&lt;10,"Q2",IF(PUMPING[[#This Row],[MONTH]]&lt;13,"Q3","Q4"))))</f>
        <v>Q4</v>
      </c>
      <c r="M2003" s="32" t="str">
        <f>IF(PUMPING[[#This Row],[PRODUCT]]="I/F","I/F",IF(LEFT(PUMPING[[#This Row],[BATCH]],2)="MR","MR",IF(LEFT(PUMPING[[#This Row],[BATCH]],2)="PR","PR",IF(LEFT(PUMPING[[#This Row],[BATCH]],2)="DT","DT","Others"))))</f>
        <v>MR</v>
      </c>
    </row>
    <row r="2004" spans="1:13" x14ac:dyDescent="0.25">
      <c r="A2004">
        <v>1</v>
      </c>
      <c r="B2004" s="1">
        <v>42385</v>
      </c>
      <c r="C2004" t="s">
        <v>6</v>
      </c>
      <c r="D2004" t="s">
        <v>1139</v>
      </c>
      <c r="E2004">
        <v>124</v>
      </c>
      <c r="F2004">
        <v>7764</v>
      </c>
      <c r="H2004" t="s">
        <v>148</v>
      </c>
      <c r="I2004" t="s">
        <v>149</v>
      </c>
      <c r="J2004" s="32">
        <f t="shared" si="47"/>
        <v>1</v>
      </c>
      <c r="K2004" s="32">
        <f>IF(PUMPING[[#This Row],[MONTH]]&gt;3,YEAR(PUMPING[[#This Row],[DATE]]),YEAR(PUMPING[[#This Row],[DATE]])-1)</f>
        <v>2015</v>
      </c>
      <c r="L2004" s="32" t="str">
        <f>IF(PUMPING[[#This Row],[MONTH]]&lt;4,"Q4",IF(PUMPING[[#This Row],[MONTH]]&lt;7,"Q1",IF(PUMPING[[#This Row],[MONTH]]&lt;10,"Q2",IF(PUMPING[[#This Row],[MONTH]]&lt;13,"Q3","Q4"))))</f>
        <v>Q4</v>
      </c>
      <c r="M2004" s="32" t="str">
        <f>IF(PUMPING[[#This Row],[PRODUCT]]="I/F","I/F",IF(LEFT(PUMPING[[#This Row],[BATCH]],2)="MR","MR",IF(LEFT(PUMPING[[#This Row],[BATCH]],2)="PR","PR",IF(LEFT(PUMPING[[#This Row],[BATCH]],2)="DT","DT","Others"))))</f>
        <v>MR</v>
      </c>
    </row>
    <row r="2005" spans="1:13" x14ac:dyDescent="0.25">
      <c r="A2005">
        <v>2</v>
      </c>
      <c r="B2005" s="1">
        <v>42385</v>
      </c>
      <c r="C2005" t="s">
        <v>6</v>
      </c>
      <c r="D2005" t="s">
        <v>1140</v>
      </c>
      <c r="E2005">
        <v>402</v>
      </c>
      <c r="F2005">
        <v>1021</v>
      </c>
      <c r="H2005" t="s">
        <v>156</v>
      </c>
      <c r="I2005" t="s">
        <v>146</v>
      </c>
      <c r="J2005" s="32">
        <f t="shared" si="47"/>
        <v>1</v>
      </c>
      <c r="K2005" s="32">
        <f>IF(PUMPING[[#This Row],[MONTH]]&gt;3,YEAR(PUMPING[[#This Row],[DATE]]),YEAR(PUMPING[[#This Row],[DATE]])-1)</f>
        <v>2015</v>
      </c>
      <c r="L2005" s="32" t="str">
        <f>IF(PUMPING[[#This Row],[MONTH]]&lt;4,"Q4",IF(PUMPING[[#This Row],[MONTH]]&lt;7,"Q1",IF(PUMPING[[#This Row],[MONTH]]&lt;10,"Q2",IF(PUMPING[[#This Row],[MONTH]]&lt;13,"Q3","Q4"))))</f>
        <v>Q4</v>
      </c>
      <c r="M2005" s="32" t="str">
        <f>IF(PUMPING[[#This Row],[PRODUCT]]="I/F","I/F",IF(LEFT(PUMPING[[#This Row],[BATCH]],2)="MR","MR",IF(LEFT(PUMPING[[#This Row],[BATCH]],2)="PR","PR",IF(LEFT(PUMPING[[#This Row],[BATCH]],2)="DT","DT","Others"))))</f>
        <v>MR</v>
      </c>
    </row>
    <row r="2006" spans="1:13" x14ac:dyDescent="0.25">
      <c r="A2006">
        <v>3</v>
      </c>
      <c r="B2006" s="1">
        <v>42385</v>
      </c>
      <c r="C2006" t="s">
        <v>6</v>
      </c>
      <c r="D2006" t="s">
        <v>1141</v>
      </c>
      <c r="E2006">
        <v>403</v>
      </c>
      <c r="F2006">
        <v>1773</v>
      </c>
      <c r="H2006" t="s">
        <v>145</v>
      </c>
      <c r="I2006" t="s">
        <v>146</v>
      </c>
      <c r="J2006" s="32">
        <f t="shared" si="47"/>
        <v>1</v>
      </c>
      <c r="K2006" s="32">
        <f>IF(PUMPING[[#This Row],[MONTH]]&gt;3,YEAR(PUMPING[[#This Row],[DATE]]),YEAR(PUMPING[[#This Row],[DATE]])-1)</f>
        <v>2015</v>
      </c>
      <c r="L2006" s="32" t="str">
        <f>IF(PUMPING[[#This Row],[MONTH]]&lt;4,"Q4",IF(PUMPING[[#This Row],[MONTH]]&lt;7,"Q1",IF(PUMPING[[#This Row],[MONTH]]&lt;10,"Q2",IF(PUMPING[[#This Row],[MONTH]]&lt;13,"Q3","Q4"))))</f>
        <v>Q4</v>
      </c>
      <c r="M2006" s="32" t="str">
        <f>IF(PUMPING[[#This Row],[PRODUCT]]="I/F","I/F",IF(LEFT(PUMPING[[#This Row],[BATCH]],2)="MR","MR",IF(LEFT(PUMPING[[#This Row],[BATCH]],2)="PR","PR",IF(LEFT(PUMPING[[#This Row],[BATCH]],2)="DT","DT","Others"))))</f>
        <v>MR</v>
      </c>
    </row>
    <row r="2007" spans="1:13" x14ac:dyDescent="0.25">
      <c r="A2007">
        <v>4</v>
      </c>
      <c r="B2007" s="1">
        <v>42385</v>
      </c>
      <c r="C2007" t="s">
        <v>6</v>
      </c>
      <c r="D2007" t="s">
        <v>1142</v>
      </c>
      <c r="E2007">
        <v>303</v>
      </c>
      <c r="F2007">
        <v>1653</v>
      </c>
      <c r="H2007" t="s">
        <v>197</v>
      </c>
      <c r="I2007" t="s">
        <v>143</v>
      </c>
      <c r="J2007" s="32">
        <f t="shared" si="47"/>
        <v>1</v>
      </c>
      <c r="K2007" s="32">
        <f>IF(PUMPING[[#This Row],[MONTH]]&gt;3,YEAR(PUMPING[[#This Row],[DATE]]),YEAR(PUMPING[[#This Row],[DATE]])-1)</f>
        <v>2015</v>
      </c>
      <c r="L2007" s="32" t="str">
        <f>IF(PUMPING[[#This Row],[MONTH]]&lt;4,"Q4",IF(PUMPING[[#This Row],[MONTH]]&lt;7,"Q1",IF(PUMPING[[#This Row],[MONTH]]&lt;10,"Q2",IF(PUMPING[[#This Row],[MONTH]]&lt;13,"Q3","Q4"))))</f>
        <v>Q4</v>
      </c>
      <c r="M2007" s="32" t="str">
        <f>IF(PUMPING[[#This Row],[PRODUCT]]="I/F","I/F",IF(LEFT(PUMPING[[#This Row],[BATCH]],2)="MR","MR",IF(LEFT(PUMPING[[#This Row],[BATCH]],2)="PR","PR",IF(LEFT(PUMPING[[#This Row],[BATCH]],2)="DT","DT","Others"))))</f>
        <v>MR</v>
      </c>
    </row>
    <row r="2008" spans="1:13" x14ac:dyDescent="0.25">
      <c r="A2008">
        <v>1</v>
      </c>
      <c r="B2008" s="1">
        <v>42385</v>
      </c>
      <c r="C2008" t="s">
        <v>8</v>
      </c>
      <c r="D2008" t="s">
        <v>1124</v>
      </c>
      <c r="E2008" t="s">
        <v>10</v>
      </c>
      <c r="F2008">
        <v>3009</v>
      </c>
      <c r="H2008" t="s">
        <v>153</v>
      </c>
      <c r="I2008" t="s">
        <v>1530</v>
      </c>
      <c r="J2008" s="32">
        <f t="shared" si="47"/>
        <v>1</v>
      </c>
      <c r="K2008" s="32">
        <f>IF(PUMPING[[#This Row],[MONTH]]&gt;3,YEAR(PUMPING[[#This Row],[DATE]]),YEAR(PUMPING[[#This Row],[DATE]])-1)</f>
        <v>2015</v>
      </c>
      <c r="L2008" s="32" t="str">
        <f>IF(PUMPING[[#This Row],[MONTH]]&lt;4,"Q4",IF(PUMPING[[#This Row],[MONTH]]&lt;7,"Q1",IF(PUMPING[[#This Row],[MONTH]]&lt;10,"Q2",IF(PUMPING[[#This Row],[MONTH]]&lt;13,"Q3","Q4"))))</f>
        <v>Q4</v>
      </c>
      <c r="M2008" s="32" t="str">
        <f>IF(PUMPING[[#This Row],[PRODUCT]]="I/F","I/F",IF(LEFT(PUMPING[[#This Row],[BATCH]],2)="MR","MR",IF(LEFT(PUMPING[[#This Row],[BATCH]],2)="PR","PR",IF(LEFT(PUMPING[[#This Row],[BATCH]],2)="DT","DT","Others"))))</f>
        <v>MR</v>
      </c>
    </row>
    <row r="2009" spans="1:13" x14ac:dyDescent="0.25">
      <c r="A2009">
        <v>2</v>
      </c>
      <c r="B2009" s="1">
        <v>42385</v>
      </c>
      <c r="C2009" t="s">
        <v>8</v>
      </c>
      <c r="D2009" t="s">
        <v>1134</v>
      </c>
      <c r="E2009" t="s">
        <v>10</v>
      </c>
      <c r="F2009">
        <v>2857</v>
      </c>
      <c r="H2009" t="s">
        <v>153</v>
      </c>
      <c r="I2009" t="s">
        <v>1530</v>
      </c>
      <c r="J2009" s="32">
        <f t="shared" si="47"/>
        <v>1</v>
      </c>
      <c r="K2009" s="32">
        <f>IF(PUMPING[[#This Row],[MONTH]]&gt;3,YEAR(PUMPING[[#This Row],[DATE]]),YEAR(PUMPING[[#This Row],[DATE]])-1)</f>
        <v>2015</v>
      </c>
      <c r="L2009" s="32" t="str">
        <f>IF(PUMPING[[#This Row],[MONTH]]&lt;4,"Q4",IF(PUMPING[[#This Row],[MONTH]]&lt;7,"Q1",IF(PUMPING[[#This Row],[MONTH]]&lt;10,"Q2",IF(PUMPING[[#This Row],[MONTH]]&lt;13,"Q3","Q4"))))</f>
        <v>Q4</v>
      </c>
      <c r="M2009" s="32" t="str">
        <f>IF(PUMPING[[#This Row],[PRODUCT]]="I/F","I/F",IF(LEFT(PUMPING[[#This Row],[BATCH]],2)="MR","MR",IF(LEFT(PUMPING[[#This Row],[BATCH]],2)="PR","PR",IF(LEFT(PUMPING[[#This Row],[BATCH]],2)="DT","DT","Others"))))</f>
        <v>MR</v>
      </c>
    </row>
    <row r="2010" spans="1:13" x14ac:dyDescent="0.25">
      <c r="A2010">
        <v>1</v>
      </c>
      <c r="B2010" s="1">
        <v>42386</v>
      </c>
      <c r="C2010" t="s">
        <v>6</v>
      </c>
      <c r="D2010" t="s">
        <v>1142</v>
      </c>
      <c r="E2010">
        <v>303</v>
      </c>
      <c r="F2010">
        <v>5806</v>
      </c>
      <c r="H2010" t="s">
        <v>197</v>
      </c>
      <c r="I2010" t="s">
        <v>143</v>
      </c>
      <c r="J2010" s="32">
        <f t="shared" si="47"/>
        <v>1</v>
      </c>
      <c r="K2010" s="32">
        <f>IF(PUMPING[[#This Row],[MONTH]]&gt;3,YEAR(PUMPING[[#This Row],[DATE]]),YEAR(PUMPING[[#This Row],[DATE]])-1)</f>
        <v>2015</v>
      </c>
      <c r="L2010" s="32" t="str">
        <f>IF(PUMPING[[#This Row],[MONTH]]&lt;4,"Q4",IF(PUMPING[[#This Row],[MONTH]]&lt;7,"Q1",IF(PUMPING[[#This Row],[MONTH]]&lt;10,"Q2",IF(PUMPING[[#This Row],[MONTH]]&lt;13,"Q3","Q4"))))</f>
        <v>Q4</v>
      </c>
      <c r="M2010" s="32" t="str">
        <f>IF(PUMPING[[#This Row],[PRODUCT]]="I/F","I/F",IF(LEFT(PUMPING[[#This Row],[BATCH]],2)="MR","MR",IF(LEFT(PUMPING[[#This Row],[BATCH]],2)="PR","PR",IF(LEFT(PUMPING[[#This Row],[BATCH]],2)="DT","DT","Others"))))</f>
        <v>MR</v>
      </c>
    </row>
    <row r="2011" spans="1:13" x14ac:dyDescent="0.25">
      <c r="A2011">
        <v>2</v>
      </c>
      <c r="B2011" s="1">
        <v>42386</v>
      </c>
      <c r="C2011" t="s">
        <v>6</v>
      </c>
      <c r="D2011" t="s">
        <v>1143</v>
      </c>
      <c r="E2011">
        <v>302</v>
      </c>
      <c r="F2011">
        <v>541</v>
      </c>
      <c r="H2011" t="s">
        <v>197</v>
      </c>
      <c r="I2011" t="s">
        <v>143</v>
      </c>
      <c r="J2011" s="32">
        <f t="shared" si="47"/>
        <v>1</v>
      </c>
      <c r="K2011" s="32">
        <f>IF(PUMPING[[#This Row],[MONTH]]&gt;3,YEAR(PUMPING[[#This Row],[DATE]]),YEAR(PUMPING[[#This Row],[DATE]])-1)</f>
        <v>2015</v>
      </c>
      <c r="L2011" s="32" t="str">
        <f>IF(PUMPING[[#This Row],[MONTH]]&lt;4,"Q4",IF(PUMPING[[#This Row],[MONTH]]&lt;7,"Q1",IF(PUMPING[[#This Row],[MONTH]]&lt;10,"Q2",IF(PUMPING[[#This Row],[MONTH]]&lt;13,"Q3","Q4"))))</f>
        <v>Q4</v>
      </c>
      <c r="M2011" s="32" t="str">
        <f>IF(PUMPING[[#This Row],[PRODUCT]]="I/F","I/F",IF(LEFT(PUMPING[[#This Row],[BATCH]],2)="MR","MR",IF(LEFT(PUMPING[[#This Row],[BATCH]],2)="PR","PR",IF(LEFT(PUMPING[[#This Row],[BATCH]],2)="DT","DT","Others"))))</f>
        <v>MR</v>
      </c>
    </row>
    <row r="2012" spans="1:13" x14ac:dyDescent="0.25">
      <c r="A2012">
        <v>3</v>
      </c>
      <c r="B2012" s="1">
        <v>42386</v>
      </c>
      <c r="C2012" t="s">
        <v>6</v>
      </c>
      <c r="D2012" t="s">
        <v>1144</v>
      </c>
      <c r="E2012">
        <v>403</v>
      </c>
      <c r="F2012">
        <v>511</v>
      </c>
      <c r="H2012" t="s">
        <v>145</v>
      </c>
      <c r="I2012" t="s">
        <v>146</v>
      </c>
      <c r="J2012" s="32">
        <f t="shared" si="47"/>
        <v>1</v>
      </c>
      <c r="K2012" s="32">
        <f>IF(PUMPING[[#This Row],[MONTH]]&gt;3,YEAR(PUMPING[[#This Row],[DATE]]),YEAR(PUMPING[[#This Row],[DATE]])-1)</f>
        <v>2015</v>
      </c>
      <c r="L2012" s="32" t="str">
        <f>IF(PUMPING[[#This Row],[MONTH]]&lt;4,"Q4",IF(PUMPING[[#This Row],[MONTH]]&lt;7,"Q1",IF(PUMPING[[#This Row],[MONTH]]&lt;10,"Q2",IF(PUMPING[[#This Row],[MONTH]]&lt;13,"Q3","Q4"))))</f>
        <v>Q4</v>
      </c>
      <c r="M2012" s="32" t="str">
        <f>IF(PUMPING[[#This Row],[PRODUCT]]="I/F","I/F",IF(LEFT(PUMPING[[#This Row],[BATCH]],2)="MR","MR",IF(LEFT(PUMPING[[#This Row],[BATCH]],2)="PR","PR",IF(LEFT(PUMPING[[#This Row],[BATCH]],2)="DT","DT","Others"))))</f>
        <v>MR</v>
      </c>
    </row>
    <row r="2013" spans="1:13" x14ac:dyDescent="0.25">
      <c r="A2013">
        <v>4</v>
      </c>
      <c r="B2013" s="1">
        <v>42386</v>
      </c>
      <c r="C2013" t="s">
        <v>6</v>
      </c>
      <c r="D2013" t="s">
        <v>1145</v>
      </c>
      <c r="E2013">
        <v>402</v>
      </c>
      <c r="F2013">
        <v>275</v>
      </c>
      <c r="H2013" t="s">
        <v>156</v>
      </c>
      <c r="I2013" t="s">
        <v>146</v>
      </c>
      <c r="J2013" s="32">
        <f t="shared" si="47"/>
        <v>1</v>
      </c>
      <c r="K2013" s="32">
        <f>IF(PUMPING[[#This Row],[MONTH]]&gt;3,YEAR(PUMPING[[#This Row],[DATE]]),YEAR(PUMPING[[#This Row],[DATE]])-1)</f>
        <v>2015</v>
      </c>
      <c r="L2013" s="32" t="str">
        <f>IF(PUMPING[[#This Row],[MONTH]]&lt;4,"Q4",IF(PUMPING[[#This Row],[MONTH]]&lt;7,"Q1",IF(PUMPING[[#This Row],[MONTH]]&lt;10,"Q2",IF(PUMPING[[#This Row],[MONTH]]&lt;13,"Q3","Q4"))))</f>
        <v>Q4</v>
      </c>
      <c r="M2013" s="32" t="str">
        <f>IF(PUMPING[[#This Row],[PRODUCT]]="I/F","I/F",IF(LEFT(PUMPING[[#This Row],[BATCH]],2)="MR","MR",IF(LEFT(PUMPING[[#This Row],[BATCH]],2)="PR","PR",IF(LEFT(PUMPING[[#This Row],[BATCH]],2)="DT","DT","Others"))))</f>
        <v>MR</v>
      </c>
    </row>
    <row r="2014" spans="1:13" x14ac:dyDescent="0.25">
      <c r="A2014">
        <v>5</v>
      </c>
      <c r="B2014" s="1">
        <v>42386</v>
      </c>
      <c r="C2014" t="s">
        <v>6</v>
      </c>
      <c r="D2014" t="s">
        <v>1146</v>
      </c>
      <c r="E2014">
        <v>124</v>
      </c>
      <c r="F2014">
        <v>3373</v>
      </c>
      <c r="H2014" t="s">
        <v>148</v>
      </c>
      <c r="I2014" t="s">
        <v>149</v>
      </c>
      <c r="J2014" s="32">
        <f t="shared" si="47"/>
        <v>1</v>
      </c>
      <c r="K2014" s="32">
        <f>IF(PUMPING[[#This Row],[MONTH]]&gt;3,YEAR(PUMPING[[#This Row],[DATE]]),YEAR(PUMPING[[#This Row],[DATE]])-1)</f>
        <v>2015</v>
      </c>
      <c r="L2014" s="32" t="str">
        <f>IF(PUMPING[[#This Row],[MONTH]]&lt;4,"Q4",IF(PUMPING[[#This Row],[MONTH]]&lt;7,"Q1",IF(PUMPING[[#This Row],[MONTH]]&lt;10,"Q2",IF(PUMPING[[#This Row],[MONTH]]&lt;13,"Q3","Q4"))))</f>
        <v>Q4</v>
      </c>
      <c r="M2014" s="32" t="str">
        <f>IF(PUMPING[[#This Row],[PRODUCT]]="I/F","I/F",IF(LEFT(PUMPING[[#This Row],[BATCH]],2)="MR","MR",IF(LEFT(PUMPING[[#This Row],[BATCH]],2)="PR","PR",IF(LEFT(PUMPING[[#This Row],[BATCH]],2)="DT","DT","Others"))))</f>
        <v>MR</v>
      </c>
    </row>
    <row r="2015" spans="1:13" x14ac:dyDescent="0.25">
      <c r="A2015">
        <v>1</v>
      </c>
      <c r="B2015" s="1">
        <v>42386</v>
      </c>
      <c r="C2015" t="s">
        <v>8</v>
      </c>
      <c r="D2015" t="s">
        <v>1134</v>
      </c>
      <c r="E2015" t="s">
        <v>10</v>
      </c>
      <c r="F2015">
        <v>1060</v>
      </c>
      <c r="H2015" t="s">
        <v>153</v>
      </c>
      <c r="I2015" t="s">
        <v>1530</v>
      </c>
      <c r="J2015" s="32">
        <f t="shared" si="47"/>
        <v>1</v>
      </c>
      <c r="K2015" s="32">
        <f>IF(PUMPING[[#This Row],[MONTH]]&gt;3,YEAR(PUMPING[[#This Row],[DATE]]),YEAR(PUMPING[[#This Row],[DATE]])-1)</f>
        <v>2015</v>
      </c>
      <c r="L2015" s="32" t="str">
        <f>IF(PUMPING[[#This Row],[MONTH]]&lt;4,"Q4",IF(PUMPING[[#This Row],[MONTH]]&lt;7,"Q1",IF(PUMPING[[#This Row],[MONTH]]&lt;10,"Q2",IF(PUMPING[[#This Row],[MONTH]]&lt;13,"Q3","Q4"))))</f>
        <v>Q4</v>
      </c>
      <c r="M2015" s="32" t="str">
        <f>IF(PUMPING[[#This Row],[PRODUCT]]="I/F","I/F",IF(LEFT(PUMPING[[#This Row],[BATCH]],2)="MR","MR",IF(LEFT(PUMPING[[#This Row],[BATCH]],2)="PR","PR",IF(LEFT(PUMPING[[#This Row],[BATCH]],2)="DT","DT","Others"))))</f>
        <v>MR</v>
      </c>
    </row>
    <row r="2016" spans="1:13" x14ac:dyDescent="0.25">
      <c r="A2016">
        <v>2</v>
      </c>
      <c r="B2016" s="1">
        <v>42386</v>
      </c>
      <c r="C2016" t="s">
        <v>8</v>
      </c>
      <c r="D2016" t="s">
        <v>507</v>
      </c>
      <c r="E2016" t="s">
        <v>10</v>
      </c>
      <c r="F2016">
        <v>72</v>
      </c>
      <c r="H2016" t="s">
        <v>910</v>
      </c>
      <c r="I2016" t="s">
        <v>204</v>
      </c>
      <c r="J2016" s="32">
        <f t="shared" si="47"/>
        <v>1</v>
      </c>
      <c r="K2016" s="32">
        <f>IF(PUMPING[[#This Row],[MONTH]]&gt;3,YEAR(PUMPING[[#This Row],[DATE]]),YEAR(PUMPING[[#This Row],[DATE]])-1)</f>
        <v>2015</v>
      </c>
      <c r="L2016" s="32" t="str">
        <f>IF(PUMPING[[#This Row],[MONTH]]&lt;4,"Q4",IF(PUMPING[[#This Row],[MONTH]]&lt;7,"Q1",IF(PUMPING[[#This Row],[MONTH]]&lt;10,"Q2",IF(PUMPING[[#This Row],[MONTH]]&lt;13,"Q3","Q4"))))</f>
        <v>Q4</v>
      </c>
      <c r="M2016" s="32" t="str">
        <f>IF(PUMPING[[#This Row],[PRODUCT]]="I/F","I/F",IF(LEFT(PUMPING[[#This Row],[BATCH]],2)="MR","MR",IF(LEFT(PUMPING[[#This Row],[BATCH]],2)="PR","PR",IF(LEFT(PUMPING[[#This Row],[BATCH]],2)="DT","DT","Others"))))</f>
        <v>I/F</v>
      </c>
    </row>
    <row r="2017" spans="1:13" x14ac:dyDescent="0.25">
      <c r="A2017">
        <v>3</v>
      </c>
      <c r="B2017" s="1">
        <v>42386</v>
      </c>
      <c r="C2017" t="s">
        <v>8</v>
      </c>
      <c r="D2017" t="s">
        <v>1137</v>
      </c>
      <c r="E2017" t="s">
        <v>10</v>
      </c>
      <c r="F2017">
        <v>93</v>
      </c>
      <c r="H2017" t="s">
        <v>155</v>
      </c>
      <c r="I2017" t="s">
        <v>146</v>
      </c>
      <c r="J2017" s="32">
        <f t="shared" si="47"/>
        <v>1</v>
      </c>
      <c r="K2017" s="32">
        <f>IF(PUMPING[[#This Row],[MONTH]]&gt;3,YEAR(PUMPING[[#This Row],[DATE]]),YEAR(PUMPING[[#This Row],[DATE]])-1)</f>
        <v>2015</v>
      </c>
      <c r="L2017" s="32" t="str">
        <f>IF(PUMPING[[#This Row],[MONTH]]&lt;4,"Q4",IF(PUMPING[[#This Row],[MONTH]]&lt;7,"Q1",IF(PUMPING[[#This Row],[MONTH]]&lt;10,"Q2",IF(PUMPING[[#This Row],[MONTH]]&lt;13,"Q3","Q4"))))</f>
        <v>Q4</v>
      </c>
      <c r="M2017" s="32" t="str">
        <f>IF(PUMPING[[#This Row],[PRODUCT]]="I/F","I/F",IF(LEFT(PUMPING[[#This Row],[BATCH]],2)="MR","MR",IF(LEFT(PUMPING[[#This Row],[BATCH]],2)="PR","PR",IF(LEFT(PUMPING[[#This Row],[BATCH]],2)="DT","DT","Others"))))</f>
        <v>MR</v>
      </c>
    </row>
    <row r="2018" spans="1:13" x14ac:dyDescent="0.25">
      <c r="A2018">
        <v>4</v>
      </c>
      <c r="B2018" s="1">
        <v>42386</v>
      </c>
      <c r="C2018" t="s">
        <v>8</v>
      </c>
      <c r="D2018" t="s">
        <v>1138</v>
      </c>
      <c r="E2018" t="s">
        <v>10</v>
      </c>
      <c r="F2018">
        <v>109</v>
      </c>
      <c r="H2018" t="s">
        <v>156</v>
      </c>
      <c r="I2018" t="s">
        <v>146</v>
      </c>
      <c r="J2018" s="32">
        <f t="shared" si="47"/>
        <v>1</v>
      </c>
      <c r="K2018" s="32">
        <f>IF(PUMPING[[#This Row],[MONTH]]&gt;3,YEAR(PUMPING[[#This Row],[DATE]]),YEAR(PUMPING[[#This Row],[DATE]])-1)</f>
        <v>2015</v>
      </c>
      <c r="L2018" s="32" t="str">
        <f>IF(PUMPING[[#This Row],[MONTH]]&lt;4,"Q4",IF(PUMPING[[#This Row],[MONTH]]&lt;7,"Q1",IF(PUMPING[[#This Row],[MONTH]]&lt;10,"Q2",IF(PUMPING[[#This Row],[MONTH]]&lt;13,"Q3","Q4"))))</f>
        <v>Q4</v>
      </c>
      <c r="M2018" s="32" t="str">
        <f>IF(PUMPING[[#This Row],[PRODUCT]]="I/F","I/F",IF(LEFT(PUMPING[[#This Row],[BATCH]],2)="MR","MR",IF(LEFT(PUMPING[[#This Row],[BATCH]],2)="PR","PR",IF(LEFT(PUMPING[[#This Row],[BATCH]],2)="DT","DT","Others"))))</f>
        <v>MR</v>
      </c>
    </row>
    <row r="2019" spans="1:13" x14ac:dyDescent="0.25">
      <c r="A2019">
        <v>5</v>
      </c>
      <c r="B2019" s="1">
        <v>42386</v>
      </c>
      <c r="C2019" t="s">
        <v>8</v>
      </c>
      <c r="D2019" t="s">
        <v>1147</v>
      </c>
      <c r="E2019" t="s">
        <v>10</v>
      </c>
      <c r="F2019">
        <v>112</v>
      </c>
      <c r="H2019" t="s">
        <v>1148</v>
      </c>
      <c r="I2019" t="s">
        <v>204</v>
      </c>
      <c r="J2019" s="32">
        <f t="shared" si="47"/>
        <v>1</v>
      </c>
      <c r="K2019" s="32">
        <f>IF(PUMPING[[#This Row],[MONTH]]&gt;3,YEAR(PUMPING[[#This Row],[DATE]]),YEAR(PUMPING[[#This Row],[DATE]])-1)</f>
        <v>2015</v>
      </c>
      <c r="L2019" s="32" t="str">
        <f>IF(PUMPING[[#This Row],[MONTH]]&lt;4,"Q4",IF(PUMPING[[#This Row],[MONTH]]&lt;7,"Q1",IF(PUMPING[[#This Row],[MONTH]]&lt;10,"Q2",IF(PUMPING[[#This Row],[MONTH]]&lt;13,"Q3","Q4"))))</f>
        <v>Q4</v>
      </c>
      <c r="M2019" s="32" t="str">
        <f>IF(PUMPING[[#This Row],[PRODUCT]]="I/F","I/F",IF(LEFT(PUMPING[[#This Row],[BATCH]],2)="MR","MR",IF(LEFT(PUMPING[[#This Row],[BATCH]],2)="PR","PR",IF(LEFT(PUMPING[[#This Row],[BATCH]],2)="DT","DT","Others"))))</f>
        <v>I/F</v>
      </c>
    </row>
    <row r="2020" spans="1:13" x14ac:dyDescent="0.25">
      <c r="A2020">
        <v>6</v>
      </c>
      <c r="B2020" s="1">
        <v>42386</v>
      </c>
      <c r="C2020" t="s">
        <v>8</v>
      </c>
      <c r="D2020" t="s">
        <v>1139</v>
      </c>
      <c r="E2020" t="s">
        <v>10</v>
      </c>
      <c r="F2020">
        <v>4432</v>
      </c>
      <c r="H2020" t="s">
        <v>148</v>
      </c>
      <c r="I2020" t="s">
        <v>149</v>
      </c>
      <c r="J2020" s="32">
        <f t="shared" si="47"/>
        <v>1</v>
      </c>
      <c r="K2020" s="32">
        <f>IF(PUMPING[[#This Row],[MONTH]]&gt;3,YEAR(PUMPING[[#This Row],[DATE]]),YEAR(PUMPING[[#This Row],[DATE]])-1)</f>
        <v>2015</v>
      </c>
      <c r="L2020" s="32" t="str">
        <f>IF(PUMPING[[#This Row],[MONTH]]&lt;4,"Q4",IF(PUMPING[[#This Row],[MONTH]]&lt;7,"Q1",IF(PUMPING[[#This Row],[MONTH]]&lt;10,"Q2",IF(PUMPING[[#This Row],[MONTH]]&lt;13,"Q3","Q4"))))</f>
        <v>Q4</v>
      </c>
      <c r="M2020" s="32" t="str">
        <f>IF(PUMPING[[#This Row],[PRODUCT]]="I/F","I/F",IF(LEFT(PUMPING[[#This Row],[BATCH]],2)="MR","MR",IF(LEFT(PUMPING[[#This Row],[BATCH]],2)="PR","PR",IF(LEFT(PUMPING[[#This Row],[BATCH]],2)="DT","DT","Others"))))</f>
        <v>MR</v>
      </c>
    </row>
    <row r="2021" spans="1:13" x14ac:dyDescent="0.25">
      <c r="A2021">
        <v>1</v>
      </c>
      <c r="B2021" s="1">
        <v>42387</v>
      </c>
      <c r="C2021" t="s">
        <v>6</v>
      </c>
      <c r="D2021" t="s">
        <v>1149</v>
      </c>
      <c r="E2021">
        <v>101</v>
      </c>
      <c r="F2021">
        <v>6598</v>
      </c>
      <c r="H2021" t="s">
        <v>148</v>
      </c>
      <c r="I2021" t="s">
        <v>149</v>
      </c>
      <c r="J2021" s="32">
        <f t="shared" si="47"/>
        <v>1</v>
      </c>
      <c r="K2021" s="32">
        <f>IF(PUMPING[[#This Row],[MONTH]]&gt;3,YEAR(PUMPING[[#This Row],[DATE]]),YEAR(PUMPING[[#This Row],[DATE]])-1)</f>
        <v>2015</v>
      </c>
      <c r="L2021" s="32" t="str">
        <f>IF(PUMPING[[#This Row],[MONTH]]&lt;4,"Q4",IF(PUMPING[[#This Row],[MONTH]]&lt;7,"Q1",IF(PUMPING[[#This Row],[MONTH]]&lt;10,"Q2",IF(PUMPING[[#This Row],[MONTH]]&lt;13,"Q3","Q4"))))</f>
        <v>Q4</v>
      </c>
      <c r="M2021" s="32" t="str">
        <f>IF(PUMPING[[#This Row],[PRODUCT]]="I/F","I/F",IF(LEFT(PUMPING[[#This Row],[BATCH]],2)="MR","MR",IF(LEFT(PUMPING[[#This Row],[BATCH]],2)="PR","PR",IF(LEFT(PUMPING[[#This Row],[BATCH]],2)="DT","DT","Others"))))</f>
        <v>MR</v>
      </c>
    </row>
    <row r="2022" spans="1:13" x14ac:dyDescent="0.25">
      <c r="A2022">
        <v>2</v>
      </c>
      <c r="B2022" s="1">
        <v>42387</v>
      </c>
      <c r="C2022" t="s">
        <v>6</v>
      </c>
      <c r="D2022" t="s">
        <v>1150</v>
      </c>
      <c r="E2022">
        <v>120</v>
      </c>
      <c r="F2022">
        <v>2590</v>
      </c>
      <c r="H2022" t="s">
        <v>170</v>
      </c>
      <c r="I2022" t="s">
        <v>171</v>
      </c>
      <c r="J2022" s="32">
        <f t="shared" si="47"/>
        <v>1</v>
      </c>
      <c r="K2022" s="32">
        <f>IF(PUMPING[[#This Row],[MONTH]]&gt;3,YEAR(PUMPING[[#This Row],[DATE]]),YEAR(PUMPING[[#This Row],[DATE]])-1)</f>
        <v>2015</v>
      </c>
      <c r="L2022" s="32" t="str">
        <f>IF(PUMPING[[#This Row],[MONTH]]&lt;4,"Q4",IF(PUMPING[[#This Row],[MONTH]]&lt;7,"Q1",IF(PUMPING[[#This Row],[MONTH]]&lt;10,"Q2",IF(PUMPING[[#This Row],[MONTH]]&lt;13,"Q3","Q4"))))</f>
        <v>Q4</v>
      </c>
      <c r="M2022" s="32" t="str">
        <f>IF(PUMPING[[#This Row],[PRODUCT]]="I/F","I/F",IF(LEFT(PUMPING[[#This Row],[BATCH]],2)="MR","MR",IF(LEFT(PUMPING[[#This Row],[BATCH]],2)="PR","PR",IF(LEFT(PUMPING[[#This Row],[BATCH]],2)="DT","DT","Others"))))</f>
        <v>MR</v>
      </c>
    </row>
    <row r="2023" spans="1:13" x14ac:dyDescent="0.25">
      <c r="A2023">
        <v>1</v>
      </c>
      <c r="B2023" s="1">
        <v>42387</v>
      </c>
      <c r="C2023" t="s">
        <v>8</v>
      </c>
      <c r="D2023" t="s">
        <v>1139</v>
      </c>
      <c r="E2023" t="s">
        <v>10</v>
      </c>
      <c r="F2023">
        <v>2648</v>
      </c>
      <c r="H2023" t="s">
        <v>148</v>
      </c>
      <c r="I2023" t="s">
        <v>149</v>
      </c>
      <c r="J2023" s="32">
        <f t="shared" si="47"/>
        <v>1</v>
      </c>
      <c r="K2023" s="32">
        <f>IF(PUMPING[[#This Row],[MONTH]]&gt;3,YEAR(PUMPING[[#This Row],[DATE]]),YEAR(PUMPING[[#This Row],[DATE]])-1)</f>
        <v>2015</v>
      </c>
      <c r="L2023" s="32" t="str">
        <f>IF(PUMPING[[#This Row],[MONTH]]&lt;4,"Q4",IF(PUMPING[[#This Row],[MONTH]]&lt;7,"Q1",IF(PUMPING[[#This Row],[MONTH]]&lt;10,"Q2",IF(PUMPING[[#This Row],[MONTH]]&lt;13,"Q3","Q4"))))</f>
        <v>Q4</v>
      </c>
      <c r="M2023" s="32" t="str">
        <f>IF(PUMPING[[#This Row],[PRODUCT]]="I/F","I/F",IF(LEFT(PUMPING[[#This Row],[BATCH]],2)="MR","MR",IF(LEFT(PUMPING[[#This Row],[BATCH]],2)="PR","PR",IF(LEFT(PUMPING[[#This Row],[BATCH]],2)="DT","DT","Others"))))</f>
        <v>MR</v>
      </c>
    </row>
    <row r="2024" spans="1:13" x14ac:dyDescent="0.25">
      <c r="A2024">
        <v>2</v>
      </c>
      <c r="B2024" s="1">
        <v>42387</v>
      </c>
      <c r="C2024" t="s">
        <v>8</v>
      </c>
      <c r="D2024" t="s">
        <v>1140</v>
      </c>
      <c r="E2024" t="s">
        <v>10</v>
      </c>
      <c r="F2024">
        <v>776</v>
      </c>
      <c r="H2024" t="s">
        <v>156</v>
      </c>
      <c r="I2024" t="s">
        <v>146</v>
      </c>
      <c r="J2024" s="32">
        <f t="shared" si="47"/>
        <v>1</v>
      </c>
      <c r="K2024" s="32">
        <f>IF(PUMPING[[#This Row],[MONTH]]&gt;3,YEAR(PUMPING[[#This Row],[DATE]]),YEAR(PUMPING[[#This Row],[DATE]])-1)</f>
        <v>2015</v>
      </c>
      <c r="L2024" s="32" t="str">
        <f>IF(PUMPING[[#This Row],[MONTH]]&lt;4,"Q4",IF(PUMPING[[#This Row],[MONTH]]&lt;7,"Q1",IF(PUMPING[[#This Row],[MONTH]]&lt;10,"Q2",IF(PUMPING[[#This Row],[MONTH]]&lt;13,"Q3","Q4"))))</f>
        <v>Q4</v>
      </c>
      <c r="M2024" s="32" t="str">
        <f>IF(PUMPING[[#This Row],[PRODUCT]]="I/F","I/F",IF(LEFT(PUMPING[[#This Row],[BATCH]],2)="MR","MR",IF(LEFT(PUMPING[[#This Row],[BATCH]],2)="PR","PR",IF(LEFT(PUMPING[[#This Row],[BATCH]],2)="DT","DT","Others"))))</f>
        <v>MR</v>
      </c>
    </row>
    <row r="2025" spans="1:13" x14ac:dyDescent="0.25">
      <c r="A2025">
        <v>3</v>
      </c>
      <c r="B2025" s="1">
        <v>42387</v>
      </c>
      <c r="C2025" t="s">
        <v>8</v>
      </c>
      <c r="D2025" t="s">
        <v>1141</v>
      </c>
      <c r="E2025" t="s">
        <v>10</v>
      </c>
      <c r="F2025">
        <v>1272</v>
      </c>
      <c r="H2025" t="s">
        <v>145</v>
      </c>
      <c r="I2025" t="s">
        <v>146</v>
      </c>
      <c r="J2025" s="32">
        <f t="shared" si="47"/>
        <v>1</v>
      </c>
      <c r="K2025" s="32">
        <f>IF(PUMPING[[#This Row],[MONTH]]&gt;3,YEAR(PUMPING[[#This Row],[DATE]]),YEAR(PUMPING[[#This Row],[DATE]])-1)</f>
        <v>2015</v>
      </c>
      <c r="L2025" s="32" t="str">
        <f>IF(PUMPING[[#This Row],[MONTH]]&lt;4,"Q4",IF(PUMPING[[#This Row],[MONTH]]&lt;7,"Q1",IF(PUMPING[[#This Row],[MONTH]]&lt;10,"Q2",IF(PUMPING[[#This Row],[MONTH]]&lt;13,"Q3","Q4"))))</f>
        <v>Q4</v>
      </c>
      <c r="M2025" s="32" t="str">
        <f>IF(PUMPING[[#This Row],[PRODUCT]]="I/F","I/F",IF(LEFT(PUMPING[[#This Row],[BATCH]],2)="MR","MR",IF(LEFT(PUMPING[[#This Row],[BATCH]],2)="PR","PR",IF(LEFT(PUMPING[[#This Row],[BATCH]],2)="DT","DT","Others"))))</f>
        <v>MR</v>
      </c>
    </row>
    <row r="2026" spans="1:13" x14ac:dyDescent="0.25">
      <c r="A2026">
        <v>4</v>
      </c>
      <c r="B2026" s="1">
        <v>42387</v>
      </c>
      <c r="C2026" t="s">
        <v>8</v>
      </c>
      <c r="D2026" t="s">
        <v>1110</v>
      </c>
      <c r="E2026" t="s">
        <v>41</v>
      </c>
      <c r="F2026">
        <v>906</v>
      </c>
      <c r="H2026" t="s">
        <v>148</v>
      </c>
      <c r="I2026" t="s">
        <v>149</v>
      </c>
      <c r="J2026" s="32">
        <f t="shared" si="47"/>
        <v>1</v>
      </c>
      <c r="K2026" s="32">
        <f>IF(PUMPING[[#This Row],[MONTH]]&gt;3,YEAR(PUMPING[[#This Row],[DATE]]),YEAR(PUMPING[[#This Row],[DATE]])-1)</f>
        <v>2015</v>
      </c>
      <c r="L2026" s="32" t="str">
        <f>IF(PUMPING[[#This Row],[MONTH]]&lt;4,"Q4",IF(PUMPING[[#This Row],[MONTH]]&lt;7,"Q1",IF(PUMPING[[#This Row],[MONTH]]&lt;10,"Q2",IF(PUMPING[[#This Row],[MONTH]]&lt;13,"Q3","Q4"))))</f>
        <v>Q4</v>
      </c>
      <c r="M2026" s="32" t="str">
        <f>IF(PUMPING[[#This Row],[PRODUCT]]="I/F","I/F",IF(LEFT(PUMPING[[#This Row],[BATCH]],2)="MR","MR",IF(LEFT(PUMPING[[#This Row],[BATCH]],2)="PR","PR",IF(LEFT(PUMPING[[#This Row],[BATCH]],2)="DT","DT","Others"))))</f>
        <v>MR</v>
      </c>
    </row>
    <row r="2027" spans="1:13" x14ac:dyDescent="0.25">
      <c r="A2027">
        <v>5</v>
      </c>
      <c r="B2027" s="1">
        <v>42387</v>
      </c>
      <c r="C2027" t="s">
        <v>8</v>
      </c>
      <c r="D2027" t="s">
        <v>1111</v>
      </c>
      <c r="E2027" t="s">
        <v>41</v>
      </c>
      <c r="F2027">
        <v>490</v>
      </c>
      <c r="H2027" t="s">
        <v>148</v>
      </c>
      <c r="I2027" t="s">
        <v>149</v>
      </c>
      <c r="J2027" s="32">
        <f t="shared" si="47"/>
        <v>1</v>
      </c>
      <c r="K2027" s="32">
        <f>IF(PUMPING[[#This Row],[MONTH]]&gt;3,YEAR(PUMPING[[#This Row],[DATE]]),YEAR(PUMPING[[#This Row],[DATE]])-1)</f>
        <v>2015</v>
      </c>
      <c r="L2027" s="32" t="str">
        <f>IF(PUMPING[[#This Row],[MONTH]]&lt;4,"Q4",IF(PUMPING[[#This Row],[MONTH]]&lt;7,"Q1",IF(PUMPING[[#This Row],[MONTH]]&lt;10,"Q2",IF(PUMPING[[#This Row],[MONTH]]&lt;13,"Q3","Q4"))))</f>
        <v>Q4</v>
      </c>
      <c r="M2027" s="32" t="str">
        <f>IF(PUMPING[[#This Row],[PRODUCT]]="I/F","I/F",IF(LEFT(PUMPING[[#This Row],[BATCH]],2)="MR","MR",IF(LEFT(PUMPING[[#This Row],[BATCH]],2)="PR","PR",IF(LEFT(PUMPING[[#This Row],[BATCH]],2)="DT","DT","Others"))))</f>
        <v>MR</v>
      </c>
    </row>
    <row r="2028" spans="1:13" x14ac:dyDescent="0.25">
      <c r="A2028">
        <v>1</v>
      </c>
      <c r="B2028" s="1">
        <v>42388</v>
      </c>
      <c r="C2028" t="s">
        <v>6</v>
      </c>
      <c r="D2028" t="s">
        <v>1150</v>
      </c>
      <c r="E2028">
        <v>120</v>
      </c>
      <c r="F2028">
        <v>931</v>
      </c>
      <c r="H2028" t="s">
        <v>170</v>
      </c>
      <c r="I2028" t="s">
        <v>171</v>
      </c>
      <c r="J2028" s="32">
        <f t="shared" ref="J2028:J2091" si="48">MONTH(B2028)</f>
        <v>1</v>
      </c>
      <c r="K2028" s="32">
        <f>IF(PUMPING[[#This Row],[MONTH]]&gt;3,YEAR(PUMPING[[#This Row],[DATE]]),YEAR(PUMPING[[#This Row],[DATE]])-1)</f>
        <v>2015</v>
      </c>
      <c r="L2028" s="32" t="str">
        <f>IF(PUMPING[[#This Row],[MONTH]]&lt;4,"Q4",IF(PUMPING[[#This Row],[MONTH]]&lt;7,"Q1",IF(PUMPING[[#This Row],[MONTH]]&lt;10,"Q2",IF(PUMPING[[#This Row],[MONTH]]&lt;13,"Q3","Q4"))))</f>
        <v>Q4</v>
      </c>
      <c r="M2028" s="32" t="str">
        <f>IF(PUMPING[[#This Row],[PRODUCT]]="I/F","I/F",IF(LEFT(PUMPING[[#This Row],[BATCH]],2)="MR","MR",IF(LEFT(PUMPING[[#This Row],[BATCH]],2)="PR","PR",IF(LEFT(PUMPING[[#This Row],[BATCH]],2)="DT","DT","Others"))))</f>
        <v>MR</v>
      </c>
    </row>
    <row r="2029" spans="1:13" x14ac:dyDescent="0.25">
      <c r="A2029">
        <v>2</v>
      </c>
      <c r="B2029" s="1">
        <v>42388</v>
      </c>
      <c r="C2029" t="s">
        <v>6</v>
      </c>
      <c r="D2029" t="s">
        <v>1151</v>
      </c>
      <c r="E2029">
        <v>101</v>
      </c>
      <c r="F2029">
        <v>524</v>
      </c>
      <c r="H2029" t="s">
        <v>148</v>
      </c>
      <c r="I2029" t="s">
        <v>149</v>
      </c>
      <c r="J2029" s="32">
        <f t="shared" si="48"/>
        <v>1</v>
      </c>
      <c r="K2029" s="32">
        <f>IF(PUMPING[[#This Row],[MONTH]]&gt;3,YEAR(PUMPING[[#This Row],[DATE]]),YEAR(PUMPING[[#This Row],[DATE]])-1)</f>
        <v>2015</v>
      </c>
      <c r="L2029" s="32" t="str">
        <f>IF(PUMPING[[#This Row],[MONTH]]&lt;4,"Q4",IF(PUMPING[[#This Row],[MONTH]]&lt;7,"Q1",IF(PUMPING[[#This Row],[MONTH]]&lt;10,"Q2",IF(PUMPING[[#This Row],[MONTH]]&lt;13,"Q3","Q4"))))</f>
        <v>Q4</v>
      </c>
      <c r="M2029" s="32" t="str">
        <f>IF(PUMPING[[#This Row],[PRODUCT]]="I/F","I/F",IF(LEFT(PUMPING[[#This Row],[BATCH]],2)="MR","MR",IF(LEFT(PUMPING[[#This Row],[BATCH]],2)="PR","PR",IF(LEFT(PUMPING[[#This Row],[BATCH]],2)="DT","DT","Others"))))</f>
        <v>MR</v>
      </c>
    </row>
    <row r="2030" spans="1:13" x14ac:dyDescent="0.25">
      <c r="A2030">
        <v>3</v>
      </c>
      <c r="B2030" s="1">
        <v>42388</v>
      </c>
      <c r="C2030" t="s">
        <v>6</v>
      </c>
      <c r="D2030" t="s">
        <v>1152</v>
      </c>
      <c r="E2030">
        <v>404</v>
      </c>
      <c r="F2030">
        <v>257</v>
      </c>
      <c r="H2030" t="s">
        <v>156</v>
      </c>
      <c r="I2030" t="s">
        <v>146</v>
      </c>
      <c r="J2030" s="32">
        <f t="shared" si="48"/>
        <v>1</v>
      </c>
      <c r="K2030" s="32">
        <f>IF(PUMPING[[#This Row],[MONTH]]&gt;3,YEAR(PUMPING[[#This Row],[DATE]]),YEAR(PUMPING[[#This Row],[DATE]])-1)</f>
        <v>2015</v>
      </c>
      <c r="L2030" s="32" t="str">
        <f>IF(PUMPING[[#This Row],[MONTH]]&lt;4,"Q4",IF(PUMPING[[#This Row],[MONTH]]&lt;7,"Q1",IF(PUMPING[[#This Row],[MONTH]]&lt;10,"Q2",IF(PUMPING[[#This Row],[MONTH]]&lt;13,"Q3","Q4"))))</f>
        <v>Q4</v>
      </c>
      <c r="M2030" s="32" t="str">
        <f>IF(PUMPING[[#This Row],[PRODUCT]]="I/F","I/F",IF(LEFT(PUMPING[[#This Row],[BATCH]],2)="MR","MR",IF(LEFT(PUMPING[[#This Row],[BATCH]],2)="PR","PR",IF(LEFT(PUMPING[[#This Row],[BATCH]],2)="DT","DT","Others"))))</f>
        <v>MR</v>
      </c>
    </row>
    <row r="2031" spans="1:13" x14ac:dyDescent="0.25">
      <c r="A2031">
        <v>4</v>
      </c>
      <c r="B2031" s="1">
        <v>42388</v>
      </c>
      <c r="C2031" t="s">
        <v>6</v>
      </c>
      <c r="D2031" t="s">
        <v>1153</v>
      </c>
      <c r="E2031">
        <v>351</v>
      </c>
      <c r="F2031">
        <v>314</v>
      </c>
      <c r="H2031" t="s">
        <v>155</v>
      </c>
      <c r="I2031" t="s">
        <v>146</v>
      </c>
      <c r="J2031" s="32">
        <f t="shared" si="48"/>
        <v>1</v>
      </c>
      <c r="K2031" s="32">
        <f>IF(PUMPING[[#This Row],[MONTH]]&gt;3,YEAR(PUMPING[[#This Row],[DATE]]),YEAR(PUMPING[[#This Row],[DATE]])-1)</f>
        <v>2015</v>
      </c>
      <c r="L2031" s="32" t="str">
        <f>IF(PUMPING[[#This Row],[MONTH]]&lt;4,"Q4",IF(PUMPING[[#This Row],[MONTH]]&lt;7,"Q1",IF(PUMPING[[#This Row],[MONTH]]&lt;10,"Q2",IF(PUMPING[[#This Row],[MONTH]]&lt;13,"Q3","Q4"))))</f>
        <v>Q4</v>
      </c>
      <c r="M2031" s="32" t="str">
        <f>IF(PUMPING[[#This Row],[PRODUCT]]="I/F","I/F",IF(LEFT(PUMPING[[#This Row],[BATCH]],2)="MR","MR",IF(LEFT(PUMPING[[#This Row],[BATCH]],2)="PR","PR",IF(LEFT(PUMPING[[#This Row],[BATCH]],2)="DT","DT","Others"))))</f>
        <v>MR</v>
      </c>
    </row>
    <row r="2032" spans="1:13" x14ac:dyDescent="0.25">
      <c r="A2032">
        <v>5</v>
      </c>
      <c r="B2032" s="1">
        <v>42388</v>
      </c>
      <c r="C2032" t="s">
        <v>6</v>
      </c>
      <c r="D2032" t="s">
        <v>1154</v>
      </c>
      <c r="E2032">
        <v>513</v>
      </c>
      <c r="F2032">
        <v>9382</v>
      </c>
      <c r="H2032" t="s">
        <v>153</v>
      </c>
      <c r="I2032" t="s">
        <v>1530</v>
      </c>
      <c r="J2032" s="32">
        <f t="shared" si="48"/>
        <v>1</v>
      </c>
      <c r="K2032" s="32">
        <f>IF(PUMPING[[#This Row],[MONTH]]&gt;3,YEAR(PUMPING[[#This Row],[DATE]]),YEAR(PUMPING[[#This Row],[DATE]])-1)</f>
        <v>2015</v>
      </c>
      <c r="L2032" s="32" t="str">
        <f>IF(PUMPING[[#This Row],[MONTH]]&lt;4,"Q4",IF(PUMPING[[#This Row],[MONTH]]&lt;7,"Q1",IF(PUMPING[[#This Row],[MONTH]]&lt;10,"Q2",IF(PUMPING[[#This Row],[MONTH]]&lt;13,"Q3","Q4"))))</f>
        <v>Q4</v>
      </c>
      <c r="M2032" s="32" t="str">
        <f>IF(PUMPING[[#This Row],[PRODUCT]]="I/F","I/F",IF(LEFT(PUMPING[[#This Row],[BATCH]],2)="MR","MR",IF(LEFT(PUMPING[[#This Row],[BATCH]],2)="PR","PR",IF(LEFT(PUMPING[[#This Row],[BATCH]],2)="DT","DT","Others"))))</f>
        <v>MR</v>
      </c>
    </row>
    <row r="2033" spans="1:13" x14ac:dyDescent="0.25">
      <c r="A2033">
        <v>1</v>
      </c>
      <c r="B2033" s="1">
        <v>42388</v>
      </c>
      <c r="C2033" t="s">
        <v>20</v>
      </c>
      <c r="D2033" t="s">
        <v>1155</v>
      </c>
      <c r="E2033">
        <v>34</v>
      </c>
      <c r="F2033">
        <v>450</v>
      </c>
      <c r="H2033" t="s">
        <v>1084</v>
      </c>
      <c r="I2033" t="s">
        <v>143</v>
      </c>
      <c r="J2033" s="32">
        <f t="shared" si="48"/>
        <v>1</v>
      </c>
      <c r="K2033" s="32">
        <f>IF(PUMPING[[#This Row],[MONTH]]&gt;3,YEAR(PUMPING[[#This Row],[DATE]]),YEAR(PUMPING[[#This Row],[DATE]])-1)</f>
        <v>2015</v>
      </c>
      <c r="L2033" s="32" t="str">
        <f>IF(PUMPING[[#This Row],[MONTH]]&lt;4,"Q4",IF(PUMPING[[#This Row],[MONTH]]&lt;7,"Q1",IF(PUMPING[[#This Row],[MONTH]]&lt;10,"Q2",IF(PUMPING[[#This Row],[MONTH]]&lt;13,"Q3","Q4"))))</f>
        <v>Q4</v>
      </c>
      <c r="M2033" s="32" t="str">
        <f>IF(PUMPING[[#This Row],[PRODUCT]]="I/F","I/F",IF(LEFT(PUMPING[[#This Row],[BATCH]],2)="MR","MR",IF(LEFT(PUMPING[[#This Row],[BATCH]],2)="PR","PR",IF(LEFT(PUMPING[[#This Row],[BATCH]],2)="DT","DT","Others"))))</f>
        <v>PR</v>
      </c>
    </row>
    <row r="2034" spans="1:13" x14ac:dyDescent="0.25">
      <c r="A2034">
        <v>2</v>
      </c>
      <c r="B2034" s="1">
        <v>42388</v>
      </c>
      <c r="C2034" t="s">
        <v>20</v>
      </c>
      <c r="D2034" t="s">
        <v>1156</v>
      </c>
      <c r="E2034">
        <v>34</v>
      </c>
      <c r="F2034">
        <v>4386</v>
      </c>
      <c r="H2034" t="s">
        <v>1084</v>
      </c>
      <c r="I2034" t="s">
        <v>143</v>
      </c>
      <c r="J2034" s="32">
        <f t="shared" si="48"/>
        <v>1</v>
      </c>
      <c r="K2034" s="32">
        <f>IF(PUMPING[[#This Row],[MONTH]]&gt;3,YEAR(PUMPING[[#This Row],[DATE]]),YEAR(PUMPING[[#This Row],[DATE]])-1)</f>
        <v>2015</v>
      </c>
      <c r="L2034" s="32" t="str">
        <f>IF(PUMPING[[#This Row],[MONTH]]&lt;4,"Q4",IF(PUMPING[[#This Row],[MONTH]]&lt;7,"Q1",IF(PUMPING[[#This Row],[MONTH]]&lt;10,"Q2",IF(PUMPING[[#This Row],[MONTH]]&lt;13,"Q3","Q4"))))</f>
        <v>Q4</v>
      </c>
      <c r="M2034" s="32" t="str">
        <f>IF(PUMPING[[#This Row],[PRODUCT]]="I/F","I/F",IF(LEFT(PUMPING[[#This Row],[BATCH]],2)="MR","MR",IF(LEFT(PUMPING[[#This Row],[BATCH]],2)="PR","PR",IF(LEFT(PUMPING[[#This Row],[BATCH]],2)="DT","DT","Others"))))</f>
        <v>PR</v>
      </c>
    </row>
    <row r="2035" spans="1:13" x14ac:dyDescent="0.25">
      <c r="A2035">
        <v>1</v>
      </c>
      <c r="B2035" s="1">
        <v>42388</v>
      </c>
      <c r="C2035" t="s">
        <v>8</v>
      </c>
      <c r="D2035" t="s">
        <v>1111</v>
      </c>
      <c r="E2035" t="s">
        <v>41</v>
      </c>
      <c r="F2035">
        <v>625</v>
      </c>
      <c r="H2035" t="s">
        <v>148</v>
      </c>
      <c r="I2035" t="s">
        <v>149</v>
      </c>
      <c r="J2035" s="32">
        <f t="shared" si="48"/>
        <v>1</v>
      </c>
      <c r="K2035" s="32">
        <f>IF(PUMPING[[#This Row],[MONTH]]&gt;3,YEAR(PUMPING[[#This Row],[DATE]]),YEAR(PUMPING[[#This Row],[DATE]])-1)</f>
        <v>2015</v>
      </c>
      <c r="L2035" s="32" t="str">
        <f>IF(PUMPING[[#This Row],[MONTH]]&lt;4,"Q4",IF(PUMPING[[#This Row],[MONTH]]&lt;7,"Q1",IF(PUMPING[[#This Row],[MONTH]]&lt;10,"Q2",IF(PUMPING[[#This Row],[MONTH]]&lt;13,"Q3","Q4"))))</f>
        <v>Q4</v>
      </c>
      <c r="M2035" s="32" t="str">
        <f>IF(PUMPING[[#This Row],[PRODUCT]]="I/F","I/F",IF(LEFT(PUMPING[[#This Row],[BATCH]],2)="MR","MR",IF(LEFT(PUMPING[[#This Row],[BATCH]],2)="PR","PR",IF(LEFT(PUMPING[[#This Row],[BATCH]],2)="DT","DT","Others"))))</f>
        <v>MR</v>
      </c>
    </row>
    <row r="2036" spans="1:13" x14ac:dyDescent="0.25">
      <c r="A2036">
        <v>2</v>
      </c>
      <c r="B2036" s="1">
        <v>42388</v>
      </c>
      <c r="C2036" t="s">
        <v>8</v>
      </c>
      <c r="D2036" t="s">
        <v>1139</v>
      </c>
      <c r="E2036" t="s">
        <v>41</v>
      </c>
      <c r="F2036">
        <v>1713</v>
      </c>
      <c r="H2036" t="s">
        <v>148</v>
      </c>
      <c r="I2036" t="s">
        <v>149</v>
      </c>
      <c r="J2036" s="32">
        <f t="shared" si="48"/>
        <v>1</v>
      </c>
      <c r="K2036" s="32">
        <f>IF(PUMPING[[#This Row],[MONTH]]&gt;3,YEAR(PUMPING[[#This Row],[DATE]]),YEAR(PUMPING[[#This Row],[DATE]])-1)</f>
        <v>2015</v>
      </c>
      <c r="L2036" s="32" t="str">
        <f>IF(PUMPING[[#This Row],[MONTH]]&lt;4,"Q4",IF(PUMPING[[#This Row],[MONTH]]&lt;7,"Q1",IF(PUMPING[[#This Row],[MONTH]]&lt;10,"Q2",IF(PUMPING[[#This Row],[MONTH]]&lt;13,"Q3","Q4"))))</f>
        <v>Q4</v>
      </c>
      <c r="M2036" s="32" t="str">
        <f>IF(PUMPING[[#This Row],[PRODUCT]]="I/F","I/F",IF(LEFT(PUMPING[[#This Row],[BATCH]],2)="MR","MR",IF(LEFT(PUMPING[[#This Row],[BATCH]],2)="PR","PR",IF(LEFT(PUMPING[[#This Row],[BATCH]],2)="DT","DT","Others"))))</f>
        <v>MR</v>
      </c>
    </row>
    <row r="2037" spans="1:13" x14ac:dyDescent="0.25">
      <c r="A2037">
        <v>3</v>
      </c>
      <c r="B2037" s="1">
        <v>42388</v>
      </c>
      <c r="C2037" t="s">
        <v>8</v>
      </c>
      <c r="D2037" t="s">
        <v>1146</v>
      </c>
      <c r="E2037" t="s">
        <v>10</v>
      </c>
      <c r="F2037">
        <v>1014</v>
      </c>
      <c r="H2037" t="s">
        <v>148</v>
      </c>
      <c r="I2037" t="s">
        <v>149</v>
      </c>
      <c r="J2037" s="32">
        <f t="shared" si="48"/>
        <v>1</v>
      </c>
      <c r="K2037" s="32">
        <f>IF(PUMPING[[#This Row],[MONTH]]&gt;3,YEAR(PUMPING[[#This Row],[DATE]]),YEAR(PUMPING[[#This Row],[DATE]])-1)</f>
        <v>2015</v>
      </c>
      <c r="L2037" s="32" t="str">
        <f>IF(PUMPING[[#This Row],[MONTH]]&lt;4,"Q4",IF(PUMPING[[#This Row],[MONTH]]&lt;7,"Q1",IF(PUMPING[[#This Row],[MONTH]]&lt;10,"Q2",IF(PUMPING[[#This Row],[MONTH]]&lt;13,"Q3","Q4"))))</f>
        <v>Q4</v>
      </c>
      <c r="M2037" s="32" t="str">
        <f>IF(PUMPING[[#This Row],[PRODUCT]]="I/F","I/F",IF(LEFT(PUMPING[[#This Row],[BATCH]],2)="MR","MR",IF(LEFT(PUMPING[[#This Row],[BATCH]],2)="PR","PR",IF(LEFT(PUMPING[[#This Row],[BATCH]],2)="DT","DT","Others"))))</f>
        <v>MR</v>
      </c>
    </row>
    <row r="2038" spans="1:13" x14ac:dyDescent="0.25">
      <c r="A2038">
        <v>4</v>
      </c>
      <c r="B2038" s="1">
        <v>42388</v>
      </c>
      <c r="C2038" t="s">
        <v>8</v>
      </c>
      <c r="D2038" t="s">
        <v>1149</v>
      </c>
      <c r="E2038" t="s">
        <v>10</v>
      </c>
      <c r="F2038">
        <v>1560</v>
      </c>
      <c r="H2038" t="s">
        <v>148</v>
      </c>
      <c r="I2038" t="s">
        <v>149</v>
      </c>
      <c r="J2038" s="32">
        <f t="shared" si="48"/>
        <v>1</v>
      </c>
      <c r="K2038" s="32">
        <f>IF(PUMPING[[#This Row],[MONTH]]&gt;3,YEAR(PUMPING[[#This Row],[DATE]]),YEAR(PUMPING[[#This Row],[DATE]])-1)</f>
        <v>2015</v>
      </c>
      <c r="L2038" s="32" t="str">
        <f>IF(PUMPING[[#This Row],[MONTH]]&lt;4,"Q4",IF(PUMPING[[#This Row],[MONTH]]&lt;7,"Q1",IF(PUMPING[[#This Row],[MONTH]]&lt;10,"Q2",IF(PUMPING[[#This Row],[MONTH]]&lt;13,"Q3","Q4"))))</f>
        <v>Q4</v>
      </c>
      <c r="M2038" s="32" t="str">
        <f>IF(PUMPING[[#This Row],[PRODUCT]]="I/F","I/F",IF(LEFT(PUMPING[[#This Row],[BATCH]],2)="MR","MR",IF(LEFT(PUMPING[[#This Row],[BATCH]],2)="PR","PR",IF(LEFT(PUMPING[[#This Row],[BATCH]],2)="DT","DT","Others"))))</f>
        <v>MR</v>
      </c>
    </row>
    <row r="2039" spans="1:13" x14ac:dyDescent="0.25">
      <c r="A2039">
        <v>1</v>
      </c>
      <c r="B2039" s="1">
        <v>42389</v>
      </c>
      <c r="C2039" t="s">
        <v>6</v>
      </c>
      <c r="D2039" t="s">
        <v>1154</v>
      </c>
      <c r="E2039">
        <v>513</v>
      </c>
      <c r="F2039">
        <v>1610</v>
      </c>
      <c r="H2039" t="s">
        <v>153</v>
      </c>
      <c r="I2039" t="s">
        <v>1530</v>
      </c>
      <c r="J2039" s="32">
        <f t="shared" si="48"/>
        <v>1</v>
      </c>
      <c r="K2039" s="32">
        <f>IF(PUMPING[[#This Row],[MONTH]]&gt;3,YEAR(PUMPING[[#This Row],[DATE]]),YEAR(PUMPING[[#This Row],[DATE]])-1)</f>
        <v>2015</v>
      </c>
      <c r="L2039" s="32" t="str">
        <f>IF(PUMPING[[#This Row],[MONTH]]&lt;4,"Q4",IF(PUMPING[[#This Row],[MONTH]]&lt;7,"Q1",IF(PUMPING[[#This Row],[MONTH]]&lt;10,"Q2",IF(PUMPING[[#This Row],[MONTH]]&lt;13,"Q3","Q4"))))</f>
        <v>Q4</v>
      </c>
      <c r="M2039" s="32" t="str">
        <f>IF(PUMPING[[#This Row],[PRODUCT]]="I/F","I/F",IF(LEFT(PUMPING[[#This Row],[BATCH]],2)="MR","MR",IF(LEFT(PUMPING[[#This Row],[BATCH]],2)="PR","PR",IF(LEFT(PUMPING[[#This Row],[BATCH]],2)="DT","DT","Others"))))</f>
        <v>MR</v>
      </c>
    </row>
    <row r="2040" spans="1:13" x14ac:dyDescent="0.25">
      <c r="A2040">
        <v>2</v>
      </c>
      <c r="B2040" s="1">
        <v>42389</v>
      </c>
      <c r="C2040" t="s">
        <v>6</v>
      </c>
      <c r="D2040" t="s">
        <v>1157</v>
      </c>
      <c r="E2040">
        <v>351</v>
      </c>
      <c r="F2040">
        <v>328</v>
      </c>
      <c r="H2040" t="s">
        <v>155</v>
      </c>
      <c r="I2040" t="s">
        <v>146</v>
      </c>
      <c r="J2040" s="32">
        <f t="shared" si="48"/>
        <v>1</v>
      </c>
      <c r="K2040" s="32">
        <f>IF(PUMPING[[#This Row],[MONTH]]&gt;3,YEAR(PUMPING[[#This Row],[DATE]]),YEAR(PUMPING[[#This Row],[DATE]])-1)</f>
        <v>2015</v>
      </c>
      <c r="L2040" s="32" t="str">
        <f>IF(PUMPING[[#This Row],[MONTH]]&lt;4,"Q4",IF(PUMPING[[#This Row],[MONTH]]&lt;7,"Q1",IF(PUMPING[[#This Row],[MONTH]]&lt;10,"Q2",IF(PUMPING[[#This Row],[MONTH]]&lt;13,"Q3","Q4"))))</f>
        <v>Q4</v>
      </c>
      <c r="M2040" s="32" t="str">
        <f>IF(PUMPING[[#This Row],[PRODUCT]]="I/F","I/F",IF(LEFT(PUMPING[[#This Row],[BATCH]],2)="MR","MR",IF(LEFT(PUMPING[[#This Row],[BATCH]],2)="PR","PR",IF(LEFT(PUMPING[[#This Row],[BATCH]],2)="DT","DT","Others"))))</f>
        <v>MR</v>
      </c>
    </row>
    <row r="2041" spans="1:13" x14ac:dyDescent="0.25">
      <c r="A2041">
        <v>3</v>
      </c>
      <c r="B2041" s="1">
        <v>42389</v>
      </c>
      <c r="C2041" t="s">
        <v>6</v>
      </c>
      <c r="D2041" t="s">
        <v>1158</v>
      </c>
      <c r="E2041">
        <v>201</v>
      </c>
      <c r="F2041">
        <v>3019</v>
      </c>
      <c r="H2041" t="s">
        <v>151</v>
      </c>
      <c r="I2041" t="s">
        <v>1532</v>
      </c>
      <c r="J2041" s="32">
        <f t="shared" si="48"/>
        <v>1</v>
      </c>
      <c r="K2041" s="32">
        <f>IF(PUMPING[[#This Row],[MONTH]]&gt;3,YEAR(PUMPING[[#This Row],[DATE]]),YEAR(PUMPING[[#This Row],[DATE]])-1)</f>
        <v>2015</v>
      </c>
      <c r="L2041" s="32" t="str">
        <f>IF(PUMPING[[#This Row],[MONTH]]&lt;4,"Q4",IF(PUMPING[[#This Row],[MONTH]]&lt;7,"Q1",IF(PUMPING[[#This Row],[MONTH]]&lt;10,"Q2",IF(PUMPING[[#This Row],[MONTH]]&lt;13,"Q3","Q4"))))</f>
        <v>Q4</v>
      </c>
      <c r="M2041" s="32" t="str">
        <f>IF(PUMPING[[#This Row],[PRODUCT]]="I/F","I/F",IF(LEFT(PUMPING[[#This Row],[BATCH]],2)="MR","MR",IF(LEFT(PUMPING[[#This Row],[BATCH]],2)="PR","PR",IF(LEFT(PUMPING[[#This Row],[BATCH]],2)="DT","DT","Others"))))</f>
        <v>MR</v>
      </c>
    </row>
    <row r="2042" spans="1:13" x14ac:dyDescent="0.25">
      <c r="A2042">
        <v>4</v>
      </c>
      <c r="B2042" s="1">
        <v>42389</v>
      </c>
      <c r="C2042" t="s">
        <v>6</v>
      </c>
      <c r="D2042" t="s">
        <v>1159</v>
      </c>
      <c r="E2042">
        <v>205</v>
      </c>
      <c r="F2042">
        <v>1734</v>
      </c>
      <c r="H2042" t="s">
        <v>151</v>
      </c>
      <c r="I2042" t="s">
        <v>1532</v>
      </c>
      <c r="J2042" s="32">
        <f t="shared" si="48"/>
        <v>1</v>
      </c>
      <c r="K2042" s="32">
        <f>IF(PUMPING[[#This Row],[MONTH]]&gt;3,YEAR(PUMPING[[#This Row],[DATE]]),YEAR(PUMPING[[#This Row],[DATE]])-1)</f>
        <v>2015</v>
      </c>
      <c r="L2042" s="32" t="str">
        <f>IF(PUMPING[[#This Row],[MONTH]]&lt;4,"Q4",IF(PUMPING[[#This Row],[MONTH]]&lt;7,"Q1",IF(PUMPING[[#This Row],[MONTH]]&lt;10,"Q2",IF(PUMPING[[#This Row],[MONTH]]&lt;13,"Q3","Q4"))))</f>
        <v>Q4</v>
      </c>
      <c r="M2042" s="32" t="str">
        <f>IF(PUMPING[[#This Row],[PRODUCT]]="I/F","I/F",IF(LEFT(PUMPING[[#This Row],[BATCH]],2)="MR","MR",IF(LEFT(PUMPING[[#This Row],[BATCH]],2)="PR","PR",IF(LEFT(PUMPING[[#This Row],[BATCH]],2)="DT","DT","Others"))))</f>
        <v>MR</v>
      </c>
    </row>
    <row r="2043" spans="1:13" x14ac:dyDescent="0.25">
      <c r="A2043">
        <v>1</v>
      </c>
      <c r="B2043" s="1">
        <v>42389</v>
      </c>
      <c r="C2043" t="s">
        <v>20</v>
      </c>
      <c r="D2043" t="s">
        <v>1156</v>
      </c>
      <c r="E2043">
        <v>34</v>
      </c>
      <c r="F2043">
        <v>5673</v>
      </c>
      <c r="H2043" t="s">
        <v>1084</v>
      </c>
      <c r="I2043" t="s">
        <v>143</v>
      </c>
      <c r="J2043" s="32">
        <f t="shared" si="48"/>
        <v>1</v>
      </c>
      <c r="K2043" s="32">
        <f>IF(PUMPING[[#This Row],[MONTH]]&gt;3,YEAR(PUMPING[[#This Row],[DATE]]),YEAR(PUMPING[[#This Row],[DATE]])-1)</f>
        <v>2015</v>
      </c>
      <c r="L2043" s="32" t="str">
        <f>IF(PUMPING[[#This Row],[MONTH]]&lt;4,"Q4",IF(PUMPING[[#This Row],[MONTH]]&lt;7,"Q1",IF(PUMPING[[#This Row],[MONTH]]&lt;10,"Q2",IF(PUMPING[[#This Row],[MONTH]]&lt;13,"Q3","Q4"))))</f>
        <v>Q4</v>
      </c>
      <c r="M2043" s="32" t="str">
        <f>IF(PUMPING[[#This Row],[PRODUCT]]="I/F","I/F",IF(LEFT(PUMPING[[#This Row],[BATCH]],2)="MR","MR",IF(LEFT(PUMPING[[#This Row],[BATCH]],2)="PR","PR",IF(LEFT(PUMPING[[#This Row],[BATCH]],2)="DT","DT","Others"))))</f>
        <v>PR</v>
      </c>
    </row>
    <row r="2044" spans="1:13" x14ac:dyDescent="0.25">
      <c r="A2044">
        <v>2</v>
      </c>
      <c r="B2044" s="1">
        <v>42389</v>
      </c>
      <c r="C2044" t="s">
        <v>20</v>
      </c>
      <c r="D2044" t="s">
        <v>1160</v>
      </c>
      <c r="E2044">
        <v>32</v>
      </c>
      <c r="F2044">
        <v>3207</v>
      </c>
      <c r="H2044" t="s">
        <v>1084</v>
      </c>
      <c r="I2044" t="s">
        <v>143</v>
      </c>
      <c r="J2044" s="32">
        <f t="shared" si="48"/>
        <v>1</v>
      </c>
      <c r="K2044" s="32">
        <f>IF(PUMPING[[#This Row],[MONTH]]&gt;3,YEAR(PUMPING[[#This Row],[DATE]]),YEAR(PUMPING[[#This Row],[DATE]])-1)</f>
        <v>2015</v>
      </c>
      <c r="L2044" s="32" t="str">
        <f>IF(PUMPING[[#This Row],[MONTH]]&lt;4,"Q4",IF(PUMPING[[#This Row],[MONTH]]&lt;7,"Q1",IF(PUMPING[[#This Row],[MONTH]]&lt;10,"Q2",IF(PUMPING[[#This Row],[MONTH]]&lt;13,"Q3","Q4"))))</f>
        <v>Q4</v>
      </c>
      <c r="M2044" s="32" t="str">
        <f>IF(PUMPING[[#This Row],[PRODUCT]]="I/F","I/F",IF(LEFT(PUMPING[[#This Row],[BATCH]],2)="MR","MR",IF(LEFT(PUMPING[[#This Row],[BATCH]],2)="PR","PR",IF(LEFT(PUMPING[[#This Row],[BATCH]],2)="DT","DT","Others"))))</f>
        <v>PR</v>
      </c>
    </row>
    <row r="2045" spans="1:13" x14ac:dyDescent="0.25">
      <c r="A2045">
        <v>1</v>
      </c>
      <c r="B2045" s="1">
        <v>42389</v>
      </c>
      <c r="C2045" t="s">
        <v>8</v>
      </c>
      <c r="D2045" t="s">
        <v>1149</v>
      </c>
      <c r="E2045" t="s">
        <v>10</v>
      </c>
      <c r="F2045">
        <v>3787</v>
      </c>
      <c r="H2045" t="s">
        <v>148</v>
      </c>
      <c r="I2045" t="s">
        <v>149</v>
      </c>
      <c r="J2045" s="32">
        <f t="shared" si="48"/>
        <v>1</v>
      </c>
      <c r="K2045" s="32">
        <f>IF(PUMPING[[#This Row],[MONTH]]&gt;3,YEAR(PUMPING[[#This Row],[DATE]]),YEAR(PUMPING[[#This Row],[DATE]])-1)</f>
        <v>2015</v>
      </c>
      <c r="L2045" s="32" t="str">
        <f>IF(PUMPING[[#This Row],[MONTH]]&lt;4,"Q4",IF(PUMPING[[#This Row],[MONTH]]&lt;7,"Q1",IF(PUMPING[[#This Row],[MONTH]]&lt;10,"Q2",IF(PUMPING[[#This Row],[MONTH]]&lt;13,"Q3","Q4"))))</f>
        <v>Q4</v>
      </c>
      <c r="M2045" s="32" t="str">
        <f>IF(PUMPING[[#This Row],[PRODUCT]]="I/F","I/F",IF(LEFT(PUMPING[[#This Row],[BATCH]],2)="MR","MR",IF(LEFT(PUMPING[[#This Row],[BATCH]],2)="PR","PR",IF(LEFT(PUMPING[[#This Row],[BATCH]],2)="DT","DT","Others"))))</f>
        <v>MR</v>
      </c>
    </row>
    <row r="2046" spans="1:13" x14ac:dyDescent="0.25">
      <c r="A2046">
        <v>2</v>
      </c>
      <c r="B2046" s="1">
        <v>42389</v>
      </c>
      <c r="C2046" t="s">
        <v>8</v>
      </c>
      <c r="D2046" t="s">
        <v>1150</v>
      </c>
      <c r="E2046" t="s">
        <v>10</v>
      </c>
      <c r="F2046">
        <v>2856</v>
      </c>
      <c r="H2046" t="s">
        <v>170</v>
      </c>
      <c r="I2046" t="s">
        <v>171</v>
      </c>
      <c r="J2046" s="32">
        <f t="shared" si="48"/>
        <v>1</v>
      </c>
      <c r="K2046" s="32">
        <f>IF(PUMPING[[#This Row],[MONTH]]&gt;3,YEAR(PUMPING[[#This Row],[DATE]]),YEAR(PUMPING[[#This Row],[DATE]])-1)</f>
        <v>2015</v>
      </c>
      <c r="L2046" s="32" t="str">
        <f>IF(PUMPING[[#This Row],[MONTH]]&lt;4,"Q4",IF(PUMPING[[#This Row],[MONTH]]&lt;7,"Q1",IF(PUMPING[[#This Row],[MONTH]]&lt;10,"Q2",IF(PUMPING[[#This Row],[MONTH]]&lt;13,"Q3","Q4"))))</f>
        <v>Q4</v>
      </c>
      <c r="M2046" s="32" t="str">
        <f>IF(PUMPING[[#This Row],[PRODUCT]]="I/F","I/F",IF(LEFT(PUMPING[[#This Row],[BATCH]],2)="MR","MR",IF(LEFT(PUMPING[[#This Row],[BATCH]],2)="PR","PR",IF(LEFT(PUMPING[[#This Row],[BATCH]],2)="DT","DT","Others"))))</f>
        <v>MR</v>
      </c>
    </row>
    <row r="2047" spans="1:13" x14ac:dyDescent="0.25">
      <c r="A2047">
        <v>1</v>
      </c>
      <c r="B2047" s="1">
        <v>42390</v>
      </c>
      <c r="C2047" t="s">
        <v>6</v>
      </c>
      <c r="D2047" t="s">
        <v>1159</v>
      </c>
      <c r="E2047">
        <v>205</v>
      </c>
      <c r="F2047">
        <v>5589</v>
      </c>
      <c r="H2047" t="s">
        <v>151</v>
      </c>
      <c r="I2047" t="s">
        <v>1532</v>
      </c>
      <c r="J2047" s="32">
        <f t="shared" si="48"/>
        <v>1</v>
      </c>
      <c r="K2047" s="32">
        <f>IF(PUMPING[[#This Row],[MONTH]]&gt;3,YEAR(PUMPING[[#This Row],[DATE]]),YEAR(PUMPING[[#This Row],[DATE]])-1)</f>
        <v>2015</v>
      </c>
      <c r="L2047" s="32" t="str">
        <f>IF(PUMPING[[#This Row],[MONTH]]&lt;4,"Q4",IF(PUMPING[[#This Row],[MONTH]]&lt;7,"Q1",IF(PUMPING[[#This Row],[MONTH]]&lt;10,"Q2",IF(PUMPING[[#This Row],[MONTH]]&lt;13,"Q3","Q4"))))</f>
        <v>Q4</v>
      </c>
      <c r="M2047" s="32" t="str">
        <f>IF(PUMPING[[#This Row],[PRODUCT]]="I/F","I/F",IF(LEFT(PUMPING[[#This Row],[BATCH]],2)="MR","MR",IF(LEFT(PUMPING[[#This Row],[BATCH]],2)="PR","PR",IF(LEFT(PUMPING[[#This Row],[BATCH]],2)="DT","DT","Others"))))</f>
        <v>MR</v>
      </c>
    </row>
    <row r="2048" spans="1:13" x14ac:dyDescent="0.25">
      <c r="A2048">
        <v>2</v>
      </c>
      <c r="B2048" s="1">
        <v>42390</v>
      </c>
      <c r="C2048" t="s">
        <v>6</v>
      </c>
      <c r="D2048" t="s">
        <v>1161</v>
      </c>
      <c r="E2048">
        <v>203</v>
      </c>
      <c r="F2048">
        <v>1194</v>
      </c>
      <c r="H2048" t="s">
        <v>151</v>
      </c>
      <c r="I2048" t="s">
        <v>1532</v>
      </c>
      <c r="J2048" s="32">
        <f t="shared" si="48"/>
        <v>1</v>
      </c>
      <c r="K2048" s="32">
        <f>IF(PUMPING[[#This Row],[MONTH]]&gt;3,YEAR(PUMPING[[#This Row],[DATE]]),YEAR(PUMPING[[#This Row],[DATE]])-1)</f>
        <v>2015</v>
      </c>
      <c r="L2048" s="32" t="str">
        <f>IF(PUMPING[[#This Row],[MONTH]]&lt;4,"Q4",IF(PUMPING[[#This Row],[MONTH]]&lt;7,"Q1",IF(PUMPING[[#This Row],[MONTH]]&lt;10,"Q2",IF(PUMPING[[#This Row],[MONTH]]&lt;13,"Q3","Q4"))))</f>
        <v>Q4</v>
      </c>
      <c r="M2048" s="32" t="str">
        <f>IF(PUMPING[[#This Row],[PRODUCT]]="I/F","I/F",IF(LEFT(PUMPING[[#This Row],[BATCH]],2)="MR","MR",IF(LEFT(PUMPING[[#This Row],[BATCH]],2)="PR","PR",IF(LEFT(PUMPING[[#This Row],[BATCH]],2)="DT","DT","Others"))))</f>
        <v>MR</v>
      </c>
    </row>
    <row r="2049" spans="1:13" x14ac:dyDescent="0.25">
      <c r="A2049">
        <v>3</v>
      </c>
      <c r="B2049" s="1">
        <v>42390</v>
      </c>
      <c r="C2049" t="s">
        <v>6</v>
      </c>
      <c r="D2049" t="s">
        <v>1162</v>
      </c>
      <c r="E2049">
        <v>651</v>
      </c>
      <c r="F2049">
        <v>300</v>
      </c>
      <c r="H2049" t="s">
        <v>155</v>
      </c>
      <c r="I2049" t="s">
        <v>146</v>
      </c>
      <c r="J2049" s="32">
        <f t="shared" si="48"/>
        <v>1</v>
      </c>
      <c r="K2049" s="32">
        <f>IF(PUMPING[[#This Row],[MONTH]]&gt;3,YEAR(PUMPING[[#This Row],[DATE]]),YEAR(PUMPING[[#This Row],[DATE]])-1)</f>
        <v>2015</v>
      </c>
      <c r="L2049" s="32" t="str">
        <f>IF(PUMPING[[#This Row],[MONTH]]&lt;4,"Q4",IF(PUMPING[[#This Row],[MONTH]]&lt;7,"Q1",IF(PUMPING[[#This Row],[MONTH]]&lt;10,"Q2",IF(PUMPING[[#This Row],[MONTH]]&lt;13,"Q3","Q4"))))</f>
        <v>Q4</v>
      </c>
      <c r="M2049" s="32" t="str">
        <f>IF(PUMPING[[#This Row],[PRODUCT]]="I/F","I/F",IF(LEFT(PUMPING[[#This Row],[BATCH]],2)="MR","MR",IF(LEFT(PUMPING[[#This Row],[BATCH]],2)="PR","PR",IF(LEFT(PUMPING[[#This Row],[BATCH]],2)="DT","DT","Others"))))</f>
        <v>MR</v>
      </c>
    </row>
    <row r="2050" spans="1:13" x14ac:dyDescent="0.25">
      <c r="A2050">
        <v>4</v>
      </c>
      <c r="B2050" s="1">
        <v>42390</v>
      </c>
      <c r="C2050" t="s">
        <v>6</v>
      </c>
      <c r="D2050" t="s">
        <v>1163</v>
      </c>
      <c r="E2050">
        <v>507</v>
      </c>
      <c r="F2050">
        <v>3909</v>
      </c>
      <c r="H2050" t="s">
        <v>153</v>
      </c>
      <c r="I2050" t="s">
        <v>1530</v>
      </c>
      <c r="J2050" s="32">
        <f t="shared" si="48"/>
        <v>1</v>
      </c>
      <c r="K2050" s="32">
        <f>IF(PUMPING[[#This Row],[MONTH]]&gt;3,YEAR(PUMPING[[#This Row],[DATE]]),YEAR(PUMPING[[#This Row],[DATE]])-1)</f>
        <v>2015</v>
      </c>
      <c r="L2050" s="32" t="str">
        <f>IF(PUMPING[[#This Row],[MONTH]]&lt;4,"Q4",IF(PUMPING[[#This Row],[MONTH]]&lt;7,"Q1",IF(PUMPING[[#This Row],[MONTH]]&lt;10,"Q2",IF(PUMPING[[#This Row],[MONTH]]&lt;13,"Q3","Q4"))))</f>
        <v>Q4</v>
      </c>
      <c r="M2050" s="32" t="str">
        <f>IF(PUMPING[[#This Row],[PRODUCT]]="I/F","I/F",IF(LEFT(PUMPING[[#This Row],[BATCH]],2)="MR","MR",IF(LEFT(PUMPING[[#This Row],[BATCH]],2)="PR","PR",IF(LEFT(PUMPING[[#This Row],[BATCH]],2)="DT","DT","Others"))))</f>
        <v>MR</v>
      </c>
    </row>
    <row r="2051" spans="1:13" x14ac:dyDescent="0.25">
      <c r="A2051">
        <v>1</v>
      </c>
      <c r="B2051" s="1">
        <v>42390</v>
      </c>
      <c r="C2051" t="s">
        <v>20</v>
      </c>
      <c r="D2051" t="s">
        <v>1160</v>
      </c>
      <c r="E2051">
        <v>32</v>
      </c>
      <c r="F2051">
        <v>5750</v>
      </c>
      <c r="H2051" t="s">
        <v>1084</v>
      </c>
      <c r="I2051" t="s">
        <v>143</v>
      </c>
      <c r="J2051" s="32">
        <f t="shared" si="48"/>
        <v>1</v>
      </c>
      <c r="K2051" s="32">
        <f>IF(PUMPING[[#This Row],[MONTH]]&gt;3,YEAR(PUMPING[[#This Row],[DATE]]),YEAR(PUMPING[[#This Row],[DATE]])-1)</f>
        <v>2015</v>
      </c>
      <c r="L2051" s="32" t="str">
        <f>IF(PUMPING[[#This Row],[MONTH]]&lt;4,"Q4",IF(PUMPING[[#This Row],[MONTH]]&lt;7,"Q1",IF(PUMPING[[#This Row],[MONTH]]&lt;10,"Q2",IF(PUMPING[[#This Row],[MONTH]]&lt;13,"Q3","Q4"))))</f>
        <v>Q4</v>
      </c>
      <c r="M2051" s="32" t="str">
        <f>IF(PUMPING[[#This Row],[PRODUCT]]="I/F","I/F",IF(LEFT(PUMPING[[#This Row],[BATCH]],2)="MR","MR",IF(LEFT(PUMPING[[#This Row],[BATCH]],2)="PR","PR",IF(LEFT(PUMPING[[#This Row],[BATCH]],2)="DT","DT","Others"))))</f>
        <v>PR</v>
      </c>
    </row>
    <row r="2052" spans="1:13" x14ac:dyDescent="0.25">
      <c r="A2052">
        <v>2</v>
      </c>
      <c r="B2052" s="1">
        <v>42390</v>
      </c>
      <c r="C2052" t="s">
        <v>20</v>
      </c>
      <c r="D2052" t="s">
        <v>1164</v>
      </c>
      <c r="E2052">
        <v>32</v>
      </c>
      <c r="F2052">
        <v>500</v>
      </c>
      <c r="H2052" t="s">
        <v>145</v>
      </c>
      <c r="I2052" t="s">
        <v>146</v>
      </c>
      <c r="J2052" s="32">
        <f t="shared" si="48"/>
        <v>1</v>
      </c>
      <c r="K2052" s="32">
        <f>IF(PUMPING[[#This Row],[MONTH]]&gt;3,YEAR(PUMPING[[#This Row],[DATE]]),YEAR(PUMPING[[#This Row],[DATE]])-1)</f>
        <v>2015</v>
      </c>
      <c r="L2052" s="32" t="str">
        <f>IF(PUMPING[[#This Row],[MONTH]]&lt;4,"Q4",IF(PUMPING[[#This Row],[MONTH]]&lt;7,"Q1",IF(PUMPING[[#This Row],[MONTH]]&lt;10,"Q2",IF(PUMPING[[#This Row],[MONTH]]&lt;13,"Q3","Q4"))))</f>
        <v>Q4</v>
      </c>
      <c r="M2052" s="32" t="str">
        <f>IF(PUMPING[[#This Row],[PRODUCT]]="I/F","I/F",IF(LEFT(PUMPING[[#This Row],[BATCH]],2)="MR","MR",IF(LEFT(PUMPING[[#This Row],[BATCH]],2)="PR","PR",IF(LEFT(PUMPING[[#This Row],[BATCH]],2)="DT","DT","Others"))))</f>
        <v>PR</v>
      </c>
    </row>
    <row r="2053" spans="1:13" x14ac:dyDescent="0.25">
      <c r="A2053">
        <v>3</v>
      </c>
      <c r="B2053" s="1">
        <v>42390</v>
      </c>
      <c r="C2053" t="s">
        <v>20</v>
      </c>
      <c r="D2053" t="s">
        <v>1165</v>
      </c>
      <c r="E2053">
        <v>54</v>
      </c>
      <c r="F2053">
        <v>250</v>
      </c>
      <c r="H2053" t="s">
        <v>155</v>
      </c>
      <c r="I2053" t="s">
        <v>146</v>
      </c>
      <c r="J2053" s="32">
        <f t="shared" si="48"/>
        <v>1</v>
      </c>
      <c r="K2053" s="32">
        <f>IF(PUMPING[[#This Row],[MONTH]]&gt;3,YEAR(PUMPING[[#This Row],[DATE]]),YEAR(PUMPING[[#This Row],[DATE]])-1)</f>
        <v>2015</v>
      </c>
      <c r="L2053" s="32" t="str">
        <f>IF(PUMPING[[#This Row],[MONTH]]&lt;4,"Q4",IF(PUMPING[[#This Row],[MONTH]]&lt;7,"Q1",IF(PUMPING[[#This Row],[MONTH]]&lt;10,"Q2",IF(PUMPING[[#This Row],[MONTH]]&lt;13,"Q3","Q4"))))</f>
        <v>Q4</v>
      </c>
      <c r="M2053" s="32" t="str">
        <f>IF(PUMPING[[#This Row],[PRODUCT]]="I/F","I/F",IF(LEFT(PUMPING[[#This Row],[BATCH]],2)="MR","MR",IF(LEFT(PUMPING[[#This Row],[BATCH]],2)="PR","PR",IF(LEFT(PUMPING[[#This Row],[BATCH]],2)="DT","DT","Others"))))</f>
        <v>PR</v>
      </c>
    </row>
    <row r="2054" spans="1:13" x14ac:dyDescent="0.25">
      <c r="A2054">
        <v>4</v>
      </c>
      <c r="B2054" s="1">
        <v>42390</v>
      </c>
      <c r="C2054" t="s">
        <v>20</v>
      </c>
      <c r="D2054" t="s">
        <v>1166</v>
      </c>
      <c r="E2054">
        <v>24</v>
      </c>
      <c r="F2054">
        <v>3075</v>
      </c>
      <c r="H2054" t="s">
        <v>151</v>
      </c>
      <c r="I2054" t="s">
        <v>1532</v>
      </c>
      <c r="J2054" s="32">
        <f t="shared" si="48"/>
        <v>1</v>
      </c>
      <c r="K2054" s="32">
        <f>IF(PUMPING[[#This Row],[MONTH]]&gt;3,YEAR(PUMPING[[#This Row],[DATE]]),YEAR(PUMPING[[#This Row],[DATE]])-1)</f>
        <v>2015</v>
      </c>
      <c r="L2054" s="32" t="str">
        <f>IF(PUMPING[[#This Row],[MONTH]]&lt;4,"Q4",IF(PUMPING[[#This Row],[MONTH]]&lt;7,"Q1",IF(PUMPING[[#This Row],[MONTH]]&lt;10,"Q2",IF(PUMPING[[#This Row],[MONTH]]&lt;13,"Q3","Q4"))))</f>
        <v>Q4</v>
      </c>
      <c r="M2054" s="32" t="str">
        <f>IF(PUMPING[[#This Row],[PRODUCT]]="I/F","I/F",IF(LEFT(PUMPING[[#This Row],[BATCH]],2)="MR","MR",IF(LEFT(PUMPING[[#This Row],[BATCH]],2)="PR","PR",IF(LEFT(PUMPING[[#This Row],[BATCH]],2)="DT","DT","Others"))))</f>
        <v>PR</v>
      </c>
    </row>
    <row r="2055" spans="1:13" x14ac:dyDescent="0.25">
      <c r="A2055">
        <v>1</v>
      </c>
      <c r="B2055" s="1">
        <v>42390</v>
      </c>
      <c r="C2055" t="s">
        <v>8</v>
      </c>
      <c r="D2055" t="s">
        <v>1150</v>
      </c>
      <c r="E2055" t="s">
        <v>10</v>
      </c>
      <c r="F2055">
        <v>569</v>
      </c>
      <c r="H2055" t="s">
        <v>170</v>
      </c>
      <c r="I2055" t="s">
        <v>171</v>
      </c>
      <c r="J2055" s="32">
        <f t="shared" si="48"/>
        <v>1</v>
      </c>
      <c r="K2055" s="32">
        <f>IF(PUMPING[[#This Row],[MONTH]]&gt;3,YEAR(PUMPING[[#This Row],[DATE]]),YEAR(PUMPING[[#This Row],[DATE]])-1)</f>
        <v>2015</v>
      </c>
      <c r="L2055" s="32" t="str">
        <f>IF(PUMPING[[#This Row],[MONTH]]&lt;4,"Q4",IF(PUMPING[[#This Row],[MONTH]]&lt;7,"Q1",IF(PUMPING[[#This Row],[MONTH]]&lt;10,"Q2",IF(PUMPING[[#This Row],[MONTH]]&lt;13,"Q3","Q4"))))</f>
        <v>Q4</v>
      </c>
      <c r="M2055" s="32" t="str">
        <f>IF(PUMPING[[#This Row],[PRODUCT]]="I/F","I/F",IF(LEFT(PUMPING[[#This Row],[BATCH]],2)="MR","MR",IF(LEFT(PUMPING[[#This Row],[BATCH]],2)="PR","PR",IF(LEFT(PUMPING[[#This Row],[BATCH]],2)="DT","DT","Others"))))</f>
        <v>MR</v>
      </c>
    </row>
    <row r="2056" spans="1:13" x14ac:dyDescent="0.25">
      <c r="A2056">
        <v>2</v>
      </c>
      <c r="B2056" s="1">
        <v>42390</v>
      </c>
      <c r="C2056" t="s">
        <v>8</v>
      </c>
      <c r="D2056" t="s">
        <v>1151</v>
      </c>
      <c r="E2056" t="s">
        <v>10</v>
      </c>
      <c r="F2056">
        <v>619</v>
      </c>
      <c r="H2056" t="s">
        <v>148</v>
      </c>
      <c r="I2056" t="s">
        <v>149</v>
      </c>
      <c r="J2056" s="32">
        <f t="shared" si="48"/>
        <v>1</v>
      </c>
      <c r="K2056" s="32">
        <f>IF(PUMPING[[#This Row],[MONTH]]&gt;3,YEAR(PUMPING[[#This Row],[DATE]]),YEAR(PUMPING[[#This Row],[DATE]])-1)</f>
        <v>2015</v>
      </c>
      <c r="L2056" s="32" t="str">
        <f>IF(PUMPING[[#This Row],[MONTH]]&lt;4,"Q4",IF(PUMPING[[#This Row],[MONTH]]&lt;7,"Q1",IF(PUMPING[[#This Row],[MONTH]]&lt;10,"Q2",IF(PUMPING[[#This Row],[MONTH]]&lt;13,"Q3","Q4"))))</f>
        <v>Q4</v>
      </c>
      <c r="M2056" s="32" t="str">
        <f>IF(PUMPING[[#This Row],[PRODUCT]]="I/F","I/F",IF(LEFT(PUMPING[[#This Row],[BATCH]],2)="MR","MR",IF(LEFT(PUMPING[[#This Row],[BATCH]],2)="PR","PR",IF(LEFT(PUMPING[[#This Row],[BATCH]],2)="DT","DT","Others"))))</f>
        <v>MR</v>
      </c>
    </row>
    <row r="2057" spans="1:13" x14ac:dyDescent="0.25">
      <c r="A2057">
        <v>3</v>
      </c>
      <c r="B2057" s="1">
        <v>42390</v>
      </c>
      <c r="C2057" t="s">
        <v>8</v>
      </c>
      <c r="D2057" t="s">
        <v>1152</v>
      </c>
      <c r="E2057" t="s">
        <v>10</v>
      </c>
      <c r="F2057">
        <v>49</v>
      </c>
      <c r="H2057" t="s">
        <v>156</v>
      </c>
      <c r="I2057" t="s">
        <v>146</v>
      </c>
      <c r="J2057" s="32">
        <f t="shared" si="48"/>
        <v>1</v>
      </c>
      <c r="K2057" s="32">
        <f>IF(PUMPING[[#This Row],[MONTH]]&gt;3,YEAR(PUMPING[[#This Row],[DATE]]),YEAR(PUMPING[[#This Row],[DATE]])-1)</f>
        <v>2015</v>
      </c>
      <c r="L2057" s="32" t="str">
        <f>IF(PUMPING[[#This Row],[MONTH]]&lt;4,"Q4",IF(PUMPING[[#This Row],[MONTH]]&lt;7,"Q1",IF(PUMPING[[#This Row],[MONTH]]&lt;10,"Q2",IF(PUMPING[[#This Row],[MONTH]]&lt;13,"Q3","Q4"))))</f>
        <v>Q4</v>
      </c>
      <c r="M2057" s="32" t="str">
        <f>IF(PUMPING[[#This Row],[PRODUCT]]="I/F","I/F",IF(LEFT(PUMPING[[#This Row],[BATCH]],2)="MR","MR",IF(LEFT(PUMPING[[#This Row],[BATCH]],2)="PR","PR",IF(LEFT(PUMPING[[#This Row],[BATCH]],2)="DT","DT","Others"))))</f>
        <v>MR</v>
      </c>
    </row>
    <row r="2058" spans="1:13" x14ac:dyDescent="0.25">
      <c r="A2058">
        <v>4</v>
      </c>
      <c r="B2058" s="1">
        <v>42390</v>
      </c>
      <c r="C2058" t="s">
        <v>8</v>
      </c>
      <c r="D2058" t="s">
        <v>1153</v>
      </c>
      <c r="E2058" t="s">
        <v>10</v>
      </c>
      <c r="F2058">
        <v>262</v>
      </c>
      <c r="H2058" t="s">
        <v>155</v>
      </c>
      <c r="I2058" t="s">
        <v>146</v>
      </c>
      <c r="J2058" s="32">
        <f t="shared" si="48"/>
        <v>1</v>
      </c>
      <c r="K2058" s="32">
        <f>IF(PUMPING[[#This Row],[MONTH]]&gt;3,YEAR(PUMPING[[#This Row],[DATE]]),YEAR(PUMPING[[#This Row],[DATE]])-1)</f>
        <v>2015</v>
      </c>
      <c r="L2058" s="32" t="str">
        <f>IF(PUMPING[[#This Row],[MONTH]]&lt;4,"Q4",IF(PUMPING[[#This Row],[MONTH]]&lt;7,"Q1",IF(PUMPING[[#This Row],[MONTH]]&lt;10,"Q2",IF(PUMPING[[#This Row],[MONTH]]&lt;13,"Q3","Q4"))))</f>
        <v>Q4</v>
      </c>
      <c r="M2058" s="32" t="str">
        <f>IF(PUMPING[[#This Row],[PRODUCT]]="I/F","I/F",IF(LEFT(PUMPING[[#This Row],[BATCH]],2)="MR","MR",IF(LEFT(PUMPING[[#This Row],[BATCH]],2)="PR","PR",IF(LEFT(PUMPING[[#This Row],[BATCH]],2)="DT","DT","Others"))))</f>
        <v>MR</v>
      </c>
    </row>
    <row r="2059" spans="1:13" x14ac:dyDescent="0.25">
      <c r="A2059">
        <v>5</v>
      </c>
      <c r="B2059" s="1">
        <v>42390</v>
      </c>
      <c r="C2059" t="s">
        <v>8</v>
      </c>
      <c r="D2059" t="s">
        <v>1154</v>
      </c>
      <c r="E2059" t="s">
        <v>10</v>
      </c>
      <c r="F2059">
        <v>3191</v>
      </c>
      <c r="H2059" t="s">
        <v>153</v>
      </c>
      <c r="I2059" t="s">
        <v>1530</v>
      </c>
      <c r="J2059" s="32">
        <f t="shared" si="48"/>
        <v>1</v>
      </c>
      <c r="K2059" s="32">
        <f>IF(PUMPING[[#This Row],[MONTH]]&gt;3,YEAR(PUMPING[[#This Row],[DATE]]),YEAR(PUMPING[[#This Row],[DATE]])-1)</f>
        <v>2015</v>
      </c>
      <c r="L2059" s="32" t="str">
        <f>IF(PUMPING[[#This Row],[MONTH]]&lt;4,"Q4",IF(PUMPING[[#This Row],[MONTH]]&lt;7,"Q1",IF(PUMPING[[#This Row],[MONTH]]&lt;10,"Q2",IF(PUMPING[[#This Row],[MONTH]]&lt;13,"Q3","Q4"))))</f>
        <v>Q4</v>
      </c>
      <c r="M2059" s="32" t="str">
        <f>IF(PUMPING[[#This Row],[PRODUCT]]="I/F","I/F",IF(LEFT(PUMPING[[#This Row],[BATCH]],2)="MR","MR",IF(LEFT(PUMPING[[#This Row],[BATCH]],2)="PR","PR",IF(LEFT(PUMPING[[#This Row],[BATCH]],2)="DT","DT","Others"))))</f>
        <v>MR</v>
      </c>
    </row>
    <row r="2060" spans="1:13" x14ac:dyDescent="0.25">
      <c r="A2060">
        <v>1</v>
      </c>
      <c r="B2060" s="1">
        <v>42391</v>
      </c>
      <c r="C2060" t="s">
        <v>6</v>
      </c>
      <c r="D2060" t="s">
        <v>1163</v>
      </c>
      <c r="E2060">
        <v>507</v>
      </c>
      <c r="F2060">
        <v>10763</v>
      </c>
      <c r="H2060" t="s">
        <v>153</v>
      </c>
      <c r="I2060" t="s">
        <v>1530</v>
      </c>
      <c r="J2060" s="32">
        <f t="shared" si="48"/>
        <v>1</v>
      </c>
      <c r="K2060" s="32">
        <f>IF(PUMPING[[#This Row],[MONTH]]&gt;3,YEAR(PUMPING[[#This Row],[DATE]]),YEAR(PUMPING[[#This Row],[DATE]])-1)</f>
        <v>2015</v>
      </c>
      <c r="L2060" s="32" t="str">
        <f>IF(PUMPING[[#This Row],[MONTH]]&lt;4,"Q4",IF(PUMPING[[#This Row],[MONTH]]&lt;7,"Q1",IF(PUMPING[[#This Row],[MONTH]]&lt;10,"Q2",IF(PUMPING[[#This Row],[MONTH]]&lt;13,"Q3","Q4"))))</f>
        <v>Q4</v>
      </c>
      <c r="M2060" s="32" t="str">
        <f>IF(PUMPING[[#This Row],[PRODUCT]]="I/F","I/F",IF(LEFT(PUMPING[[#This Row],[BATCH]],2)="MR","MR",IF(LEFT(PUMPING[[#This Row],[BATCH]],2)="PR","PR",IF(LEFT(PUMPING[[#This Row],[BATCH]],2)="DT","DT","Others"))))</f>
        <v>MR</v>
      </c>
    </row>
    <row r="2061" spans="1:13" x14ac:dyDescent="0.25">
      <c r="A2061">
        <v>2</v>
      </c>
      <c r="B2061" s="1">
        <v>42391</v>
      </c>
      <c r="C2061" t="s">
        <v>6</v>
      </c>
      <c r="D2061" t="s">
        <v>1167</v>
      </c>
      <c r="E2061">
        <v>505</v>
      </c>
      <c r="F2061">
        <v>2583</v>
      </c>
      <c r="H2061" t="s">
        <v>153</v>
      </c>
      <c r="I2061" t="s">
        <v>1530</v>
      </c>
      <c r="J2061" s="32">
        <f t="shared" si="48"/>
        <v>1</v>
      </c>
      <c r="K2061" s="32">
        <f>IF(PUMPING[[#This Row],[MONTH]]&gt;3,YEAR(PUMPING[[#This Row],[DATE]]),YEAR(PUMPING[[#This Row],[DATE]])-1)</f>
        <v>2015</v>
      </c>
      <c r="L2061" s="32" t="str">
        <f>IF(PUMPING[[#This Row],[MONTH]]&lt;4,"Q4",IF(PUMPING[[#This Row],[MONTH]]&lt;7,"Q1",IF(PUMPING[[#This Row],[MONTH]]&lt;10,"Q2",IF(PUMPING[[#This Row],[MONTH]]&lt;13,"Q3","Q4"))))</f>
        <v>Q4</v>
      </c>
      <c r="M2061" s="32" t="str">
        <f>IF(PUMPING[[#This Row],[PRODUCT]]="I/F","I/F",IF(LEFT(PUMPING[[#This Row],[BATCH]],2)="MR","MR",IF(LEFT(PUMPING[[#This Row],[BATCH]],2)="PR","PR",IF(LEFT(PUMPING[[#This Row],[BATCH]],2)="DT","DT","Others"))))</f>
        <v>MR</v>
      </c>
    </row>
    <row r="2062" spans="1:13" x14ac:dyDescent="0.25">
      <c r="A2062">
        <v>1</v>
      </c>
      <c r="B2062" s="1">
        <v>42391</v>
      </c>
      <c r="C2062" t="s">
        <v>20</v>
      </c>
      <c r="D2062" t="s">
        <v>1166</v>
      </c>
      <c r="E2062">
        <v>24</v>
      </c>
      <c r="F2062">
        <v>3726</v>
      </c>
      <c r="H2062" t="s">
        <v>151</v>
      </c>
      <c r="I2062" t="s">
        <v>1532</v>
      </c>
      <c r="J2062" s="32">
        <f t="shared" si="48"/>
        <v>1</v>
      </c>
      <c r="K2062" s="32">
        <f>IF(PUMPING[[#This Row],[MONTH]]&gt;3,YEAR(PUMPING[[#This Row],[DATE]]),YEAR(PUMPING[[#This Row],[DATE]])-1)</f>
        <v>2015</v>
      </c>
      <c r="L2062" s="32" t="str">
        <f>IF(PUMPING[[#This Row],[MONTH]]&lt;4,"Q4",IF(PUMPING[[#This Row],[MONTH]]&lt;7,"Q1",IF(PUMPING[[#This Row],[MONTH]]&lt;10,"Q2",IF(PUMPING[[#This Row],[MONTH]]&lt;13,"Q3","Q4"))))</f>
        <v>Q4</v>
      </c>
      <c r="M2062" s="32" t="str">
        <f>IF(PUMPING[[#This Row],[PRODUCT]]="I/F","I/F",IF(LEFT(PUMPING[[#This Row],[BATCH]],2)="MR","MR",IF(LEFT(PUMPING[[#This Row],[BATCH]],2)="PR","PR",IF(LEFT(PUMPING[[#This Row],[BATCH]],2)="DT","DT","Others"))))</f>
        <v>PR</v>
      </c>
    </row>
    <row r="2063" spans="1:13" x14ac:dyDescent="0.25">
      <c r="A2063">
        <v>2</v>
      </c>
      <c r="B2063" s="1">
        <v>42391</v>
      </c>
      <c r="C2063" t="s">
        <v>20</v>
      </c>
      <c r="D2063" t="s">
        <v>1168</v>
      </c>
      <c r="E2063" t="s">
        <v>1169</v>
      </c>
      <c r="F2063">
        <v>2888</v>
      </c>
      <c r="H2063" t="s">
        <v>151</v>
      </c>
      <c r="I2063" t="s">
        <v>1532</v>
      </c>
      <c r="J2063" s="32">
        <f t="shared" si="48"/>
        <v>1</v>
      </c>
      <c r="K2063" s="32">
        <f>IF(PUMPING[[#This Row],[MONTH]]&gt;3,YEAR(PUMPING[[#This Row],[DATE]]),YEAR(PUMPING[[#This Row],[DATE]])-1)</f>
        <v>2015</v>
      </c>
      <c r="L2063" s="32" t="str">
        <f>IF(PUMPING[[#This Row],[MONTH]]&lt;4,"Q4",IF(PUMPING[[#This Row],[MONTH]]&lt;7,"Q1",IF(PUMPING[[#This Row],[MONTH]]&lt;10,"Q2",IF(PUMPING[[#This Row],[MONTH]]&lt;13,"Q3","Q4"))))</f>
        <v>Q4</v>
      </c>
      <c r="M2063" s="32" t="str">
        <f>IF(PUMPING[[#This Row],[PRODUCT]]="I/F","I/F",IF(LEFT(PUMPING[[#This Row],[BATCH]],2)="MR","MR",IF(LEFT(PUMPING[[#This Row],[BATCH]],2)="PR","PR",IF(LEFT(PUMPING[[#This Row],[BATCH]],2)="DT","DT","Others"))))</f>
        <v>PR</v>
      </c>
    </row>
    <row r="2064" spans="1:13" x14ac:dyDescent="0.25">
      <c r="A2064">
        <v>3</v>
      </c>
      <c r="B2064" s="1">
        <v>42391</v>
      </c>
      <c r="C2064" t="s">
        <v>20</v>
      </c>
      <c r="D2064" t="s">
        <v>1165</v>
      </c>
      <c r="E2064">
        <v>54</v>
      </c>
      <c r="F2064">
        <v>301</v>
      </c>
      <c r="H2064" t="s">
        <v>155</v>
      </c>
      <c r="I2064" t="s">
        <v>146</v>
      </c>
      <c r="J2064" s="32">
        <f t="shared" si="48"/>
        <v>1</v>
      </c>
      <c r="K2064" s="32">
        <f>IF(PUMPING[[#This Row],[MONTH]]&gt;3,YEAR(PUMPING[[#This Row],[DATE]]),YEAR(PUMPING[[#This Row],[DATE]])-1)</f>
        <v>2015</v>
      </c>
      <c r="L2064" s="32" t="str">
        <f>IF(PUMPING[[#This Row],[MONTH]]&lt;4,"Q4",IF(PUMPING[[#This Row],[MONTH]]&lt;7,"Q1",IF(PUMPING[[#This Row],[MONTH]]&lt;10,"Q2",IF(PUMPING[[#This Row],[MONTH]]&lt;13,"Q3","Q4"))))</f>
        <v>Q4</v>
      </c>
      <c r="M2064" s="32" t="str">
        <f>IF(PUMPING[[#This Row],[PRODUCT]]="I/F","I/F",IF(LEFT(PUMPING[[#This Row],[BATCH]],2)="MR","MR",IF(LEFT(PUMPING[[#This Row],[BATCH]],2)="PR","PR",IF(LEFT(PUMPING[[#This Row],[BATCH]],2)="DT","DT","Others"))))</f>
        <v>PR</v>
      </c>
    </row>
    <row r="2065" spans="1:13" x14ac:dyDescent="0.25">
      <c r="A2065">
        <v>4</v>
      </c>
      <c r="B2065" s="1">
        <v>42391</v>
      </c>
      <c r="C2065" t="s">
        <v>20</v>
      </c>
      <c r="D2065" t="s">
        <v>1170</v>
      </c>
      <c r="E2065">
        <v>61</v>
      </c>
      <c r="F2065">
        <v>450</v>
      </c>
      <c r="H2065" t="s">
        <v>153</v>
      </c>
      <c r="I2065" t="s">
        <v>1530</v>
      </c>
      <c r="J2065" s="32">
        <f t="shared" si="48"/>
        <v>1</v>
      </c>
      <c r="K2065" s="32">
        <f>IF(PUMPING[[#This Row],[MONTH]]&gt;3,YEAR(PUMPING[[#This Row],[DATE]]),YEAR(PUMPING[[#This Row],[DATE]])-1)</f>
        <v>2015</v>
      </c>
      <c r="L2065" s="32" t="str">
        <f>IF(PUMPING[[#This Row],[MONTH]]&lt;4,"Q4",IF(PUMPING[[#This Row],[MONTH]]&lt;7,"Q1",IF(PUMPING[[#This Row],[MONTH]]&lt;10,"Q2",IF(PUMPING[[#This Row],[MONTH]]&lt;13,"Q3","Q4"))))</f>
        <v>Q4</v>
      </c>
      <c r="M2065" s="32" t="str">
        <f>IF(PUMPING[[#This Row],[PRODUCT]]="I/F","I/F",IF(LEFT(PUMPING[[#This Row],[BATCH]],2)="MR","MR",IF(LEFT(PUMPING[[#This Row],[BATCH]],2)="PR","PR",IF(LEFT(PUMPING[[#This Row],[BATCH]],2)="DT","DT","Others"))))</f>
        <v>PR</v>
      </c>
    </row>
    <row r="2066" spans="1:13" x14ac:dyDescent="0.25">
      <c r="A2066">
        <v>5</v>
      </c>
      <c r="B2066" s="1">
        <v>42391</v>
      </c>
      <c r="C2066" t="s">
        <v>20</v>
      </c>
      <c r="D2066" t="s">
        <v>1171</v>
      </c>
      <c r="E2066">
        <v>61</v>
      </c>
      <c r="F2066">
        <v>2611</v>
      </c>
      <c r="H2066" t="s">
        <v>153</v>
      </c>
      <c r="I2066" t="s">
        <v>1530</v>
      </c>
      <c r="J2066" s="32">
        <f t="shared" si="48"/>
        <v>1</v>
      </c>
      <c r="K2066" s="32">
        <f>IF(PUMPING[[#This Row],[MONTH]]&gt;3,YEAR(PUMPING[[#This Row],[DATE]]),YEAR(PUMPING[[#This Row],[DATE]])-1)</f>
        <v>2015</v>
      </c>
      <c r="L2066" s="32" t="str">
        <f>IF(PUMPING[[#This Row],[MONTH]]&lt;4,"Q4",IF(PUMPING[[#This Row],[MONTH]]&lt;7,"Q1",IF(PUMPING[[#This Row],[MONTH]]&lt;10,"Q2",IF(PUMPING[[#This Row],[MONTH]]&lt;13,"Q3","Q4"))))</f>
        <v>Q4</v>
      </c>
      <c r="M2066" s="32" t="str">
        <f>IF(PUMPING[[#This Row],[PRODUCT]]="I/F","I/F",IF(LEFT(PUMPING[[#This Row],[BATCH]],2)="MR","MR",IF(LEFT(PUMPING[[#This Row],[BATCH]],2)="PR","PR",IF(LEFT(PUMPING[[#This Row],[BATCH]],2)="DT","DT","Others"))))</f>
        <v>PR</v>
      </c>
    </row>
    <row r="2067" spans="1:13" x14ac:dyDescent="0.25">
      <c r="A2067">
        <v>1</v>
      </c>
      <c r="B2067" s="1">
        <v>42391</v>
      </c>
      <c r="C2067" t="s">
        <v>8</v>
      </c>
      <c r="D2067" t="s">
        <v>1154</v>
      </c>
      <c r="E2067" t="s">
        <v>10</v>
      </c>
      <c r="F2067">
        <v>905</v>
      </c>
      <c r="H2067" t="s">
        <v>153</v>
      </c>
      <c r="I2067" t="s">
        <v>1530</v>
      </c>
      <c r="J2067" s="32">
        <f t="shared" si="48"/>
        <v>1</v>
      </c>
      <c r="K2067" s="32">
        <f>IF(PUMPING[[#This Row],[MONTH]]&gt;3,YEAR(PUMPING[[#This Row],[DATE]]),YEAR(PUMPING[[#This Row],[DATE]])-1)</f>
        <v>2015</v>
      </c>
      <c r="L2067" s="32" t="str">
        <f>IF(PUMPING[[#This Row],[MONTH]]&lt;4,"Q4",IF(PUMPING[[#This Row],[MONTH]]&lt;7,"Q1",IF(PUMPING[[#This Row],[MONTH]]&lt;10,"Q2",IF(PUMPING[[#This Row],[MONTH]]&lt;13,"Q3","Q4"))))</f>
        <v>Q4</v>
      </c>
      <c r="M2067" s="32" t="str">
        <f>IF(PUMPING[[#This Row],[PRODUCT]]="I/F","I/F",IF(LEFT(PUMPING[[#This Row],[BATCH]],2)="MR","MR",IF(LEFT(PUMPING[[#This Row],[BATCH]],2)="PR","PR",IF(LEFT(PUMPING[[#This Row],[BATCH]],2)="DT","DT","Others"))))</f>
        <v>MR</v>
      </c>
    </row>
    <row r="2068" spans="1:13" x14ac:dyDescent="0.25">
      <c r="A2068">
        <v>2</v>
      </c>
      <c r="B2068" s="1">
        <v>42391</v>
      </c>
      <c r="C2068" t="s">
        <v>8</v>
      </c>
      <c r="D2068" t="s">
        <v>1157</v>
      </c>
      <c r="E2068" t="s">
        <v>10</v>
      </c>
      <c r="F2068">
        <v>77</v>
      </c>
      <c r="H2068" t="s">
        <v>155</v>
      </c>
      <c r="I2068" t="s">
        <v>146</v>
      </c>
      <c r="J2068" s="32">
        <f t="shared" si="48"/>
        <v>1</v>
      </c>
      <c r="K2068" s="32">
        <f>IF(PUMPING[[#This Row],[MONTH]]&gt;3,YEAR(PUMPING[[#This Row],[DATE]]),YEAR(PUMPING[[#This Row],[DATE]])-1)</f>
        <v>2015</v>
      </c>
      <c r="L2068" s="32" t="str">
        <f>IF(PUMPING[[#This Row],[MONTH]]&lt;4,"Q4",IF(PUMPING[[#This Row],[MONTH]]&lt;7,"Q1",IF(PUMPING[[#This Row],[MONTH]]&lt;10,"Q2",IF(PUMPING[[#This Row],[MONTH]]&lt;13,"Q3","Q4"))))</f>
        <v>Q4</v>
      </c>
      <c r="M2068" s="32" t="str">
        <f>IF(PUMPING[[#This Row],[PRODUCT]]="I/F","I/F",IF(LEFT(PUMPING[[#This Row],[BATCH]],2)="MR","MR",IF(LEFT(PUMPING[[#This Row],[BATCH]],2)="PR","PR",IF(LEFT(PUMPING[[#This Row],[BATCH]],2)="DT","DT","Others"))))</f>
        <v>MR</v>
      </c>
    </row>
    <row r="2069" spans="1:13" x14ac:dyDescent="0.25">
      <c r="A2069">
        <v>3</v>
      </c>
      <c r="B2069" s="1">
        <v>42391</v>
      </c>
      <c r="C2069" t="s">
        <v>8</v>
      </c>
      <c r="D2069" t="s">
        <v>1139</v>
      </c>
      <c r="E2069" t="s">
        <v>113</v>
      </c>
      <c r="F2069">
        <v>2305</v>
      </c>
      <c r="H2069" t="s">
        <v>148</v>
      </c>
      <c r="I2069" t="s">
        <v>149</v>
      </c>
      <c r="J2069" s="32">
        <f t="shared" si="48"/>
        <v>1</v>
      </c>
      <c r="K2069" s="32">
        <f>IF(PUMPING[[#This Row],[MONTH]]&gt;3,YEAR(PUMPING[[#This Row],[DATE]]),YEAR(PUMPING[[#This Row],[DATE]])-1)</f>
        <v>2015</v>
      </c>
      <c r="L2069" s="32" t="str">
        <f>IF(PUMPING[[#This Row],[MONTH]]&lt;4,"Q4",IF(PUMPING[[#This Row],[MONTH]]&lt;7,"Q1",IF(PUMPING[[#This Row],[MONTH]]&lt;10,"Q2",IF(PUMPING[[#This Row],[MONTH]]&lt;13,"Q3","Q4"))))</f>
        <v>Q4</v>
      </c>
      <c r="M2069" s="32" t="str">
        <f>IF(PUMPING[[#This Row],[PRODUCT]]="I/F","I/F",IF(LEFT(PUMPING[[#This Row],[BATCH]],2)="MR","MR",IF(LEFT(PUMPING[[#This Row],[BATCH]],2)="PR","PR",IF(LEFT(PUMPING[[#This Row],[BATCH]],2)="DT","DT","Others"))))</f>
        <v>MR</v>
      </c>
    </row>
    <row r="2070" spans="1:13" x14ac:dyDescent="0.25">
      <c r="A2070">
        <v>4</v>
      </c>
      <c r="B2070" s="1">
        <v>42391</v>
      </c>
      <c r="C2070" t="s">
        <v>8</v>
      </c>
      <c r="D2070" t="s">
        <v>1146</v>
      </c>
      <c r="E2070" t="s">
        <v>113</v>
      </c>
      <c r="F2070">
        <v>1229</v>
      </c>
      <c r="H2070" t="s">
        <v>148</v>
      </c>
      <c r="I2070" t="s">
        <v>149</v>
      </c>
      <c r="J2070" s="32">
        <f t="shared" si="48"/>
        <v>1</v>
      </c>
      <c r="K2070" s="32">
        <f>IF(PUMPING[[#This Row],[MONTH]]&gt;3,YEAR(PUMPING[[#This Row],[DATE]]),YEAR(PUMPING[[#This Row],[DATE]])-1)</f>
        <v>2015</v>
      </c>
      <c r="L2070" s="32" t="str">
        <f>IF(PUMPING[[#This Row],[MONTH]]&lt;4,"Q4",IF(PUMPING[[#This Row],[MONTH]]&lt;7,"Q1",IF(PUMPING[[#This Row],[MONTH]]&lt;10,"Q2",IF(PUMPING[[#This Row],[MONTH]]&lt;13,"Q3","Q4"))))</f>
        <v>Q4</v>
      </c>
      <c r="M2070" s="32" t="str">
        <f>IF(PUMPING[[#This Row],[PRODUCT]]="I/F","I/F",IF(LEFT(PUMPING[[#This Row],[BATCH]],2)="MR","MR",IF(LEFT(PUMPING[[#This Row],[BATCH]],2)="PR","PR",IF(LEFT(PUMPING[[#This Row],[BATCH]],2)="DT","DT","Others"))))</f>
        <v>MR</v>
      </c>
    </row>
    <row r="2071" spans="1:13" x14ac:dyDescent="0.25">
      <c r="A2071">
        <v>1</v>
      </c>
      <c r="B2071" s="1">
        <v>42392</v>
      </c>
      <c r="C2071" t="s">
        <v>6</v>
      </c>
      <c r="D2071" t="s">
        <v>1167</v>
      </c>
      <c r="E2071">
        <v>505</v>
      </c>
      <c r="F2071">
        <v>952</v>
      </c>
      <c r="H2071" t="s">
        <v>153</v>
      </c>
      <c r="I2071" t="s">
        <v>1530</v>
      </c>
      <c r="J2071" s="32">
        <f t="shared" si="48"/>
        <v>1</v>
      </c>
      <c r="K2071" s="32">
        <f>IF(PUMPING[[#This Row],[MONTH]]&gt;3,YEAR(PUMPING[[#This Row],[DATE]]),YEAR(PUMPING[[#This Row],[DATE]])-1)</f>
        <v>2015</v>
      </c>
      <c r="L2071" s="32" t="str">
        <f>IF(PUMPING[[#This Row],[MONTH]]&lt;4,"Q4",IF(PUMPING[[#This Row],[MONTH]]&lt;7,"Q1",IF(PUMPING[[#This Row],[MONTH]]&lt;10,"Q2",IF(PUMPING[[#This Row],[MONTH]]&lt;13,"Q3","Q4"))))</f>
        <v>Q4</v>
      </c>
      <c r="M2071" s="32" t="str">
        <f>IF(PUMPING[[#This Row],[PRODUCT]]="I/F","I/F",IF(LEFT(PUMPING[[#This Row],[BATCH]],2)="MR","MR",IF(LEFT(PUMPING[[#This Row],[BATCH]],2)="PR","PR",IF(LEFT(PUMPING[[#This Row],[BATCH]],2)="DT","DT","Others"))))</f>
        <v>MR</v>
      </c>
    </row>
    <row r="2072" spans="1:13" x14ac:dyDescent="0.25">
      <c r="A2072">
        <v>1</v>
      </c>
      <c r="B2072" s="1">
        <v>42392</v>
      </c>
      <c r="C2072" t="s">
        <v>6</v>
      </c>
      <c r="D2072" t="s">
        <v>1172</v>
      </c>
      <c r="E2072">
        <v>651</v>
      </c>
      <c r="F2072">
        <v>300</v>
      </c>
      <c r="H2072" t="s">
        <v>155</v>
      </c>
      <c r="I2072" t="s">
        <v>146</v>
      </c>
      <c r="J2072" s="32">
        <f t="shared" si="48"/>
        <v>1</v>
      </c>
      <c r="K2072" s="32">
        <f>IF(PUMPING[[#This Row],[MONTH]]&gt;3,YEAR(PUMPING[[#This Row],[DATE]]),YEAR(PUMPING[[#This Row],[DATE]])-1)</f>
        <v>2015</v>
      </c>
      <c r="L2072" s="32" t="str">
        <f>IF(PUMPING[[#This Row],[MONTH]]&lt;4,"Q4",IF(PUMPING[[#This Row],[MONTH]]&lt;7,"Q1",IF(PUMPING[[#This Row],[MONTH]]&lt;10,"Q2",IF(PUMPING[[#This Row],[MONTH]]&lt;13,"Q3","Q4"))))</f>
        <v>Q4</v>
      </c>
      <c r="M2072" s="32" t="str">
        <f>IF(PUMPING[[#This Row],[PRODUCT]]="I/F","I/F",IF(LEFT(PUMPING[[#This Row],[BATCH]],2)="MR","MR",IF(LEFT(PUMPING[[#This Row],[BATCH]],2)="PR","PR",IF(LEFT(PUMPING[[#This Row],[BATCH]],2)="DT","DT","Others"))))</f>
        <v>MR</v>
      </c>
    </row>
    <row r="2073" spans="1:13" x14ac:dyDescent="0.25">
      <c r="A2073">
        <v>2</v>
      </c>
      <c r="B2073" s="1">
        <v>42392</v>
      </c>
      <c r="C2073" t="s">
        <v>6</v>
      </c>
      <c r="D2073" t="s">
        <v>1173</v>
      </c>
      <c r="E2073">
        <v>404</v>
      </c>
      <c r="F2073">
        <v>143</v>
      </c>
      <c r="H2073" t="s">
        <v>156</v>
      </c>
      <c r="I2073" t="s">
        <v>146</v>
      </c>
      <c r="J2073" s="32">
        <f t="shared" si="48"/>
        <v>1</v>
      </c>
      <c r="K2073" s="32">
        <f>IF(PUMPING[[#This Row],[MONTH]]&gt;3,YEAR(PUMPING[[#This Row],[DATE]]),YEAR(PUMPING[[#This Row],[DATE]])-1)</f>
        <v>2015</v>
      </c>
      <c r="L2073" s="32" t="str">
        <f>IF(PUMPING[[#This Row],[MONTH]]&lt;4,"Q4",IF(PUMPING[[#This Row],[MONTH]]&lt;7,"Q1",IF(PUMPING[[#This Row],[MONTH]]&lt;10,"Q2",IF(PUMPING[[#This Row],[MONTH]]&lt;13,"Q3","Q4"))))</f>
        <v>Q4</v>
      </c>
      <c r="M2073" s="32" t="str">
        <f>IF(PUMPING[[#This Row],[PRODUCT]]="I/F","I/F",IF(LEFT(PUMPING[[#This Row],[BATCH]],2)="MR","MR",IF(LEFT(PUMPING[[#This Row],[BATCH]],2)="PR","PR",IF(LEFT(PUMPING[[#This Row],[BATCH]],2)="DT","DT","Others"))))</f>
        <v>MR</v>
      </c>
    </row>
    <row r="2074" spans="1:13" x14ac:dyDescent="0.25">
      <c r="A2074">
        <v>3</v>
      </c>
      <c r="B2074" s="1">
        <v>42392</v>
      </c>
      <c r="C2074" t="s">
        <v>6</v>
      </c>
      <c r="D2074" t="s">
        <v>1174</v>
      </c>
      <c r="E2074">
        <v>123</v>
      </c>
      <c r="F2074">
        <v>11013</v>
      </c>
      <c r="H2074" t="s">
        <v>148</v>
      </c>
      <c r="I2074" t="s">
        <v>149</v>
      </c>
      <c r="J2074" s="32">
        <f t="shared" si="48"/>
        <v>1</v>
      </c>
      <c r="K2074" s="32">
        <f>IF(PUMPING[[#This Row],[MONTH]]&gt;3,YEAR(PUMPING[[#This Row],[DATE]]),YEAR(PUMPING[[#This Row],[DATE]])-1)</f>
        <v>2015</v>
      </c>
      <c r="L2074" s="32" t="str">
        <f>IF(PUMPING[[#This Row],[MONTH]]&lt;4,"Q4",IF(PUMPING[[#This Row],[MONTH]]&lt;7,"Q1",IF(PUMPING[[#This Row],[MONTH]]&lt;10,"Q2",IF(PUMPING[[#This Row],[MONTH]]&lt;13,"Q3","Q4"))))</f>
        <v>Q4</v>
      </c>
      <c r="M2074" s="32" t="str">
        <f>IF(PUMPING[[#This Row],[PRODUCT]]="I/F","I/F",IF(LEFT(PUMPING[[#This Row],[BATCH]],2)="MR","MR",IF(LEFT(PUMPING[[#This Row],[BATCH]],2)="PR","PR",IF(LEFT(PUMPING[[#This Row],[BATCH]],2)="DT","DT","Others"))))</f>
        <v>MR</v>
      </c>
    </row>
    <row r="2075" spans="1:13" x14ac:dyDescent="0.25">
      <c r="A2075">
        <v>1</v>
      </c>
      <c r="B2075" s="1">
        <v>42392</v>
      </c>
      <c r="C2075" t="s">
        <v>20</v>
      </c>
      <c r="D2075" t="s">
        <v>1171</v>
      </c>
      <c r="E2075">
        <v>61</v>
      </c>
      <c r="F2075">
        <v>8216</v>
      </c>
      <c r="H2075" t="s">
        <v>153</v>
      </c>
      <c r="I2075" t="s">
        <v>1530</v>
      </c>
      <c r="J2075" s="32">
        <f t="shared" si="48"/>
        <v>1</v>
      </c>
      <c r="K2075" s="32">
        <f>IF(PUMPING[[#This Row],[MONTH]]&gt;3,YEAR(PUMPING[[#This Row],[DATE]]),YEAR(PUMPING[[#This Row],[DATE]])-1)</f>
        <v>2015</v>
      </c>
      <c r="L2075" s="32" t="str">
        <f>IF(PUMPING[[#This Row],[MONTH]]&lt;4,"Q4",IF(PUMPING[[#This Row],[MONTH]]&lt;7,"Q1",IF(PUMPING[[#This Row],[MONTH]]&lt;10,"Q2",IF(PUMPING[[#This Row],[MONTH]]&lt;13,"Q3","Q4"))))</f>
        <v>Q4</v>
      </c>
      <c r="M2075" s="32" t="str">
        <f>IF(PUMPING[[#This Row],[PRODUCT]]="I/F","I/F",IF(LEFT(PUMPING[[#This Row],[BATCH]],2)="MR","MR",IF(LEFT(PUMPING[[#This Row],[BATCH]],2)="PR","PR",IF(LEFT(PUMPING[[#This Row],[BATCH]],2)="DT","DT","Others"))))</f>
        <v>PR</v>
      </c>
    </row>
    <row r="2076" spans="1:13" x14ac:dyDescent="0.25">
      <c r="A2076">
        <v>1</v>
      </c>
      <c r="B2076" s="1">
        <v>42392</v>
      </c>
      <c r="C2076" t="s">
        <v>274</v>
      </c>
      <c r="D2076" t="s">
        <v>1163</v>
      </c>
      <c r="E2076" t="s">
        <v>58</v>
      </c>
      <c r="F2076">
        <v>2665</v>
      </c>
      <c r="H2076" t="s">
        <v>153</v>
      </c>
      <c r="I2076" t="s">
        <v>1530</v>
      </c>
      <c r="J2076" s="32">
        <f t="shared" si="48"/>
        <v>1</v>
      </c>
      <c r="K2076" s="32">
        <f>IF(PUMPING[[#This Row],[MONTH]]&gt;3,YEAR(PUMPING[[#This Row],[DATE]]),YEAR(PUMPING[[#This Row],[DATE]])-1)</f>
        <v>2015</v>
      </c>
      <c r="L2076" s="32" t="str">
        <f>IF(PUMPING[[#This Row],[MONTH]]&lt;4,"Q4",IF(PUMPING[[#This Row],[MONTH]]&lt;7,"Q1",IF(PUMPING[[#This Row],[MONTH]]&lt;10,"Q2",IF(PUMPING[[#This Row],[MONTH]]&lt;13,"Q3","Q4"))))</f>
        <v>Q4</v>
      </c>
      <c r="M2076" s="32" t="str">
        <f>IF(PUMPING[[#This Row],[PRODUCT]]="I/F","I/F",IF(LEFT(PUMPING[[#This Row],[BATCH]],2)="MR","MR",IF(LEFT(PUMPING[[#This Row],[BATCH]],2)="PR","PR",IF(LEFT(PUMPING[[#This Row],[BATCH]],2)="DT","DT","Others"))))</f>
        <v>MR</v>
      </c>
    </row>
    <row r="2077" spans="1:13" x14ac:dyDescent="0.25">
      <c r="A2077">
        <v>1</v>
      </c>
      <c r="B2077" s="1">
        <v>42392</v>
      </c>
      <c r="C2077" t="s">
        <v>8</v>
      </c>
      <c r="D2077" t="s">
        <v>1146</v>
      </c>
      <c r="E2077" t="s">
        <v>113</v>
      </c>
      <c r="F2077">
        <v>1247</v>
      </c>
      <c r="H2077" t="s">
        <v>148</v>
      </c>
      <c r="I2077" t="s">
        <v>149</v>
      </c>
      <c r="J2077" s="32">
        <f t="shared" si="48"/>
        <v>1</v>
      </c>
      <c r="K2077" s="32">
        <f>IF(PUMPING[[#This Row],[MONTH]]&gt;3,YEAR(PUMPING[[#This Row],[DATE]]),YEAR(PUMPING[[#This Row],[DATE]])-1)</f>
        <v>2015</v>
      </c>
      <c r="L2077" s="32" t="str">
        <f>IF(PUMPING[[#This Row],[MONTH]]&lt;4,"Q4",IF(PUMPING[[#This Row],[MONTH]]&lt;7,"Q1",IF(PUMPING[[#This Row],[MONTH]]&lt;10,"Q2",IF(PUMPING[[#This Row],[MONTH]]&lt;13,"Q3","Q4"))))</f>
        <v>Q4</v>
      </c>
      <c r="M2077" s="32" t="str">
        <f>IF(PUMPING[[#This Row],[PRODUCT]]="I/F","I/F",IF(LEFT(PUMPING[[#This Row],[BATCH]],2)="MR","MR",IF(LEFT(PUMPING[[#This Row],[BATCH]],2)="PR","PR",IF(LEFT(PUMPING[[#This Row],[BATCH]],2)="DT","DT","Others"))))</f>
        <v>MR</v>
      </c>
    </row>
    <row r="2078" spans="1:13" x14ac:dyDescent="0.25">
      <c r="A2078">
        <v>2</v>
      </c>
      <c r="B2078" s="1">
        <v>42392</v>
      </c>
      <c r="C2078" t="s">
        <v>8</v>
      </c>
      <c r="D2078" t="s">
        <v>1149</v>
      </c>
      <c r="E2078" t="s">
        <v>113</v>
      </c>
      <c r="F2078">
        <v>469</v>
      </c>
      <c r="H2078" t="s">
        <v>148</v>
      </c>
      <c r="I2078" t="s">
        <v>149</v>
      </c>
      <c r="J2078" s="32">
        <f t="shared" si="48"/>
        <v>1</v>
      </c>
      <c r="K2078" s="32">
        <f>IF(PUMPING[[#This Row],[MONTH]]&gt;3,YEAR(PUMPING[[#This Row],[DATE]]),YEAR(PUMPING[[#This Row],[DATE]])-1)</f>
        <v>2015</v>
      </c>
      <c r="L2078" s="32" t="str">
        <f>IF(PUMPING[[#This Row],[MONTH]]&lt;4,"Q4",IF(PUMPING[[#This Row],[MONTH]]&lt;7,"Q1",IF(PUMPING[[#This Row],[MONTH]]&lt;10,"Q2",IF(PUMPING[[#This Row],[MONTH]]&lt;13,"Q3","Q4"))))</f>
        <v>Q4</v>
      </c>
      <c r="M2078" s="32" t="str">
        <f>IF(PUMPING[[#This Row],[PRODUCT]]="I/F","I/F",IF(LEFT(PUMPING[[#This Row],[BATCH]],2)="MR","MR",IF(LEFT(PUMPING[[#This Row],[BATCH]],2)="PR","PR",IF(LEFT(PUMPING[[#This Row],[BATCH]],2)="DT","DT","Others"))))</f>
        <v>MR</v>
      </c>
    </row>
    <row r="2079" spans="1:13" x14ac:dyDescent="0.25">
      <c r="A2079">
        <v>1</v>
      </c>
      <c r="B2079" s="1">
        <v>42392</v>
      </c>
      <c r="C2079" t="s">
        <v>162</v>
      </c>
      <c r="D2079" t="s">
        <v>1175</v>
      </c>
      <c r="E2079">
        <v>16</v>
      </c>
      <c r="F2079">
        <v>2546</v>
      </c>
      <c r="H2079" t="s">
        <v>164</v>
      </c>
      <c r="I2079" t="s">
        <v>146</v>
      </c>
      <c r="J2079" s="32">
        <f t="shared" si="48"/>
        <v>1</v>
      </c>
      <c r="K2079" s="32">
        <f>IF(PUMPING[[#This Row],[MONTH]]&gt;3,YEAR(PUMPING[[#This Row],[DATE]]),YEAR(PUMPING[[#This Row],[DATE]])-1)</f>
        <v>2015</v>
      </c>
      <c r="L2079" s="32" t="str">
        <f>IF(PUMPING[[#This Row],[MONTH]]&lt;4,"Q4",IF(PUMPING[[#This Row],[MONTH]]&lt;7,"Q1",IF(PUMPING[[#This Row],[MONTH]]&lt;10,"Q2",IF(PUMPING[[#This Row],[MONTH]]&lt;13,"Q3","Q4"))))</f>
        <v>Q4</v>
      </c>
      <c r="M2079" s="32" t="str">
        <f>IF(PUMPING[[#This Row],[PRODUCT]]="I/F","I/F",IF(LEFT(PUMPING[[#This Row],[BATCH]],2)="MR","MR",IF(LEFT(PUMPING[[#This Row],[BATCH]],2)="PR","PR",IF(LEFT(PUMPING[[#This Row],[BATCH]],2)="DT","DT","Others"))))</f>
        <v>DT</v>
      </c>
    </row>
    <row r="2080" spans="1:13" x14ac:dyDescent="0.25">
      <c r="A2080">
        <v>1</v>
      </c>
      <c r="B2080" s="1">
        <v>42393</v>
      </c>
      <c r="C2080" t="s">
        <v>6</v>
      </c>
      <c r="D2080" t="s">
        <v>1176</v>
      </c>
      <c r="E2080">
        <v>404</v>
      </c>
      <c r="F2080">
        <v>1683</v>
      </c>
      <c r="H2080" t="s">
        <v>156</v>
      </c>
      <c r="I2080" t="s">
        <v>146</v>
      </c>
      <c r="J2080" s="32">
        <f t="shared" si="48"/>
        <v>1</v>
      </c>
      <c r="K2080" s="32">
        <f>IF(PUMPING[[#This Row],[MONTH]]&gt;3,YEAR(PUMPING[[#This Row],[DATE]]),YEAR(PUMPING[[#This Row],[DATE]])-1)</f>
        <v>2015</v>
      </c>
      <c r="L2080" s="32" t="str">
        <f>IF(PUMPING[[#This Row],[MONTH]]&lt;4,"Q4",IF(PUMPING[[#This Row],[MONTH]]&lt;7,"Q1",IF(PUMPING[[#This Row],[MONTH]]&lt;10,"Q2",IF(PUMPING[[#This Row],[MONTH]]&lt;13,"Q3","Q4"))))</f>
        <v>Q4</v>
      </c>
      <c r="M2080" s="32" t="str">
        <f>IF(PUMPING[[#This Row],[PRODUCT]]="I/F","I/F",IF(LEFT(PUMPING[[#This Row],[BATCH]],2)="MR","MR",IF(LEFT(PUMPING[[#This Row],[BATCH]],2)="PR","PR",IF(LEFT(PUMPING[[#This Row],[BATCH]],2)="DT","DT","Others"))))</f>
        <v>MR</v>
      </c>
    </row>
    <row r="2081" spans="1:13" x14ac:dyDescent="0.25">
      <c r="A2081">
        <v>1</v>
      </c>
      <c r="B2081" s="1">
        <v>42393</v>
      </c>
      <c r="C2081" t="s">
        <v>6</v>
      </c>
      <c r="D2081" t="s">
        <v>1177</v>
      </c>
      <c r="E2081">
        <v>401</v>
      </c>
      <c r="F2081">
        <v>1198</v>
      </c>
      <c r="H2081" t="s">
        <v>145</v>
      </c>
      <c r="I2081" t="s">
        <v>146</v>
      </c>
      <c r="J2081" s="32">
        <f t="shared" si="48"/>
        <v>1</v>
      </c>
      <c r="K2081" s="32">
        <f>IF(PUMPING[[#This Row],[MONTH]]&gt;3,YEAR(PUMPING[[#This Row],[DATE]]),YEAR(PUMPING[[#This Row],[DATE]])-1)</f>
        <v>2015</v>
      </c>
      <c r="L2081" s="32" t="str">
        <f>IF(PUMPING[[#This Row],[MONTH]]&lt;4,"Q4",IF(PUMPING[[#This Row],[MONTH]]&lt;7,"Q1",IF(PUMPING[[#This Row],[MONTH]]&lt;10,"Q2",IF(PUMPING[[#This Row],[MONTH]]&lt;13,"Q3","Q4"))))</f>
        <v>Q4</v>
      </c>
      <c r="M2081" s="32" t="str">
        <f>IF(PUMPING[[#This Row],[PRODUCT]]="I/F","I/F",IF(LEFT(PUMPING[[#This Row],[BATCH]],2)="MR","MR",IF(LEFT(PUMPING[[#This Row],[BATCH]],2)="PR","PR",IF(LEFT(PUMPING[[#This Row],[BATCH]],2)="DT","DT","Others"))))</f>
        <v>MR</v>
      </c>
    </row>
    <row r="2082" spans="1:13" x14ac:dyDescent="0.25">
      <c r="A2082">
        <v>2</v>
      </c>
      <c r="B2082" s="1">
        <v>42393</v>
      </c>
      <c r="C2082" t="s">
        <v>6</v>
      </c>
      <c r="D2082" t="s">
        <v>1178</v>
      </c>
      <c r="E2082">
        <v>301</v>
      </c>
      <c r="F2082">
        <v>7312</v>
      </c>
      <c r="H2082" t="s">
        <v>197</v>
      </c>
      <c r="I2082" t="s">
        <v>143</v>
      </c>
      <c r="J2082" s="32">
        <f t="shared" si="48"/>
        <v>1</v>
      </c>
      <c r="K2082" s="32">
        <f>IF(PUMPING[[#This Row],[MONTH]]&gt;3,YEAR(PUMPING[[#This Row],[DATE]]),YEAR(PUMPING[[#This Row],[DATE]])-1)</f>
        <v>2015</v>
      </c>
      <c r="L2082" s="32" t="str">
        <f>IF(PUMPING[[#This Row],[MONTH]]&lt;4,"Q4",IF(PUMPING[[#This Row],[MONTH]]&lt;7,"Q1",IF(PUMPING[[#This Row],[MONTH]]&lt;10,"Q2",IF(PUMPING[[#This Row],[MONTH]]&lt;13,"Q3","Q4"))))</f>
        <v>Q4</v>
      </c>
      <c r="M2082" s="32" t="str">
        <f>IF(PUMPING[[#This Row],[PRODUCT]]="I/F","I/F",IF(LEFT(PUMPING[[#This Row],[BATCH]],2)="MR","MR",IF(LEFT(PUMPING[[#This Row],[BATCH]],2)="PR","PR",IF(LEFT(PUMPING[[#This Row],[BATCH]],2)="DT","DT","Others"))))</f>
        <v>MR</v>
      </c>
    </row>
    <row r="2083" spans="1:13" x14ac:dyDescent="0.25">
      <c r="A2083">
        <v>3</v>
      </c>
      <c r="B2083" s="1">
        <v>42393</v>
      </c>
      <c r="C2083" t="s">
        <v>6</v>
      </c>
      <c r="D2083" t="s">
        <v>1179</v>
      </c>
      <c r="E2083">
        <v>405</v>
      </c>
      <c r="F2083">
        <v>1387</v>
      </c>
      <c r="H2083" t="s">
        <v>197</v>
      </c>
      <c r="I2083" t="s">
        <v>143</v>
      </c>
      <c r="J2083" s="32">
        <f t="shared" si="48"/>
        <v>1</v>
      </c>
      <c r="K2083" s="32">
        <f>IF(PUMPING[[#This Row],[MONTH]]&gt;3,YEAR(PUMPING[[#This Row],[DATE]]),YEAR(PUMPING[[#This Row],[DATE]])-1)</f>
        <v>2015</v>
      </c>
      <c r="L2083" s="32" t="str">
        <f>IF(PUMPING[[#This Row],[MONTH]]&lt;4,"Q4",IF(PUMPING[[#This Row],[MONTH]]&lt;7,"Q1",IF(PUMPING[[#This Row],[MONTH]]&lt;10,"Q2",IF(PUMPING[[#This Row],[MONTH]]&lt;13,"Q3","Q4"))))</f>
        <v>Q4</v>
      </c>
      <c r="M2083" s="32" t="str">
        <f>IF(PUMPING[[#This Row],[PRODUCT]]="I/F","I/F",IF(LEFT(PUMPING[[#This Row],[BATCH]],2)="MR","MR",IF(LEFT(PUMPING[[#This Row],[BATCH]],2)="PR","PR",IF(LEFT(PUMPING[[#This Row],[BATCH]],2)="DT","DT","Others"))))</f>
        <v>MR</v>
      </c>
    </row>
    <row r="2084" spans="1:13" x14ac:dyDescent="0.25">
      <c r="A2084">
        <v>1</v>
      </c>
      <c r="B2084" s="1">
        <v>42393</v>
      </c>
      <c r="C2084" t="s">
        <v>274</v>
      </c>
      <c r="D2084" t="s">
        <v>1163</v>
      </c>
      <c r="E2084" t="s">
        <v>58</v>
      </c>
      <c r="F2084">
        <v>2774</v>
      </c>
      <c r="H2084" t="s">
        <v>153</v>
      </c>
      <c r="I2084" t="s">
        <v>1530</v>
      </c>
      <c r="J2084" s="32">
        <f t="shared" si="48"/>
        <v>1</v>
      </c>
      <c r="K2084" s="32">
        <f>IF(PUMPING[[#This Row],[MONTH]]&gt;3,YEAR(PUMPING[[#This Row],[DATE]]),YEAR(PUMPING[[#This Row],[DATE]])-1)</f>
        <v>2015</v>
      </c>
      <c r="L2084" s="32" t="str">
        <f>IF(PUMPING[[#This Row],[MONTH]]&lt;4,"Q4",IF(PUMPING[[#This Row],[MONTH]]&lt;7,"Q1",IF(PUMPING[[#This Row],[MONTH]]&lt;10,"Q2",IF(PUMPING[[#This Row],[MONTH]]&lt;13,"Q3","Q4"))))</f>
        <v>Q4</v>
      </c>
      <c r="M2084" s="32" t="str">
        <f>IF(PUMPING[[#This Row],[PRODUCT]]="I/F","I/F",IF(LEFT(PUMPING[[#This Row],[BATCH]],2)="MR","MR",IF(LEFT(PUMPING[[#This Row],[BATCH]],2)="PR","PR",IF(LEFT(PUMPING[[#This Row],[BATCH]],2)="DT","DT","Others"))))</f>
        <v>MR</v>
      </c>
    </row>
    <row r="2085" spans="1:13" x14ac:dyDescent="0.25">
      <c r="A2085">
        <v>2</v>
      </c>
      <c r="B2085" s="1">
        <v>42393</v>
      </c>
      <c r="C2085" t="s">
        <v>274</v>
      </c>
      <c r="D2085" t="s">
        <v>1167</v>
      </c>
      <c r="E2085" t="s">
        <v>58</v>
      </c>
      <c r="F2085">
        <v>3473</v>
      </c>
      <c r="H2085" t="s">
        <v>153</v>
      </c>
      <c r="I2085" t="s">
        <v>1530</v>
      </c>
      <c r="J2085" s="32">
        <f t="shared" si="48"/>
        <v>1</v>
      </c>
      <c r="K2085" s="32">
        <f>IF(PUMPING[[#This Row],[MONTH]]&gt;3,YEAR(PUMPING[[#This Row],[DATE]]),YEAR(PUMPING[[#This Row],[DATE]])-1)</f>
        <v>2015</v>
      </c>
      <c r="L2085" s="32" t="str">
        <f>IF(PUMPING[[#This Row],[MONTH]]&lt;4,"Q4",IF(PUMPING[[#This Row],[MONTH]]&lt;7,"Q1",IF(PUMPING[[#This Row],[MONTH]]&lt;10,"Q2",IF(PUMPING[[#This Row],[MONTH]]&lt;13,"Q3","Q4"))))</f>
        <v>Q4</v>
      </c>
      <c r="M2085" s="32" t="str">
        <f>IF(PUMPING[[#This Row],[PRODUCT]]="I/F","I/F",IF(LEFT(PUMPING[[#This Row],[BATCH]],2)="MR","MR",IF(LEFT(PUMPING[[#This Row],[BATCH]],2)="PR","PR",IF(LEFT(PUMPING[[#This Row],[BATCH]],2)="DT","DT","Others"))))</f>
        <v>MR</v>
      </c>
    </row>
    <row r="2086" spans="1:13" x14ac:dyDescent="0.25">
      <c r="A2086">
        <v>1</v>
      </c>
      <c r="B2086" s="1">
        <v>42393</v>
      </c>
      <c r="C2086" t="s">
        <v>8</v>
      </c>
      <c r="D2086" t="s">
        <v>1172</v>
      </c>
      <c r="E2086" t="s">
        <v>58</v>
      </c>
      <c r="F2086">
        <v>213</v>
      </c>
      <c r="H2086" t="s">
        <v>155</v>
      </c>
      <c r="I2086" t="s">
        <v>146</v>
      </c>
      <c r="J2086" s="32">
        <f t="shared" si="48"/>
        <v>1</v>
      </c>
      <c r="K2086" s="32">
        <f>IF(PUMPING[[#This Row],[MONTH]]&gt;3,YEAR(PUMPING[[#This Row],[DATE]]),YEAR(PUMPING[[#This Row],[DATE]])-1)</f>
        <v>2015</v>
      </c>
      <c r="L2086" s="32" t="str">
        <f>IF(PUMPING[[#This Row],[MONTH]]&lt;4,"Q4",IF(PUMPING[[#This Row],[MONTH]]&lt;7,"Q1",IF(PUMPING[[#This Row],[MONTH]]&lt;10,"Q2",IF(PUMPING[[#This Row],[MONTH]]&lt;13,"Q3","Q4"))))</f>
        <v>Q4</v>
      </c>
      <c r="M2086" s="32" t="str">
        <f>IF(PUMPING[[#This Row],[PRODUCT]]="I/F","I/F",IF(LEFT(PUMPING[[#This Row],[BATCH]],2)="MR","MR",IF(LEFT(PUMPING[[#This Row],[BATCH]],2)="PR","PR",IF(LEFT(PUMPING[[#This Row],[BATCH]],2)="DT","DT","Others"))))</f>
        <v>MR</v>
      </c>
    </row>
    <row r="2087" spans="1:13" x14ac:dyDescent="0.25">
      <c r="A2087">
        <v>2</v>
      </c>
      <c r="B2087" s="1">
        <v>42393</v>
      </c>
      <c r="C2087" t="s">
        <v>8</v>
      </c>
      <c r="D2087" t="s">
        <v>1173</v>
      </c>
      <c r="E2087" t="s">
        <v>58</v>
      </c>
      <c r="F2087">
        <v>98</v>
      </c>
      <c r="H2087" t="s">
        <v>156</v>
      </c>
      <c r="I2087" t="s">
        <v>146</v>
      </c>
      <c r="J2087" s="32">
        <f t="shared" si="48"/>
        <v>1</v>
      </c>
      <c r="K2087" s="32">
        <f>IF(PUMPING[[#This Row],[MONTH]]&gt;3,YEAR(PUMPING[[#This Row],[DATE]]),YEAR(PUMPING[[#This Row],[DATE]])-1)</f>
        <v>2015</v>
      </c>
      <c r="L2087" s="32" t="str">
        <f>IF(PUMPING[[#This Row],[MONTH]]&lt;4,"Q4",IF(PUMPING[[#This Row],[MONTH]]&lt;7,"Q1",IF(PUMPING[[#This Row],[MONTH]]&lt;10,"Q2",IF(PUMPING[[#This Row],[MONTH]]&lt;13,"Q3","Q4"))))</f>
        <v>Q4</v>
      </c>
      <c r="M2087" s="32" t="str">
        <f>IF(PUMPING[[#This Row],[PRODUCT]]="I/F","I/F",IF(LEFT(PUMPING[[#This Row],[BATCH]],2)="MR","MR",IF(LEFT(PUMPING[[#This Row],[BATCH]],2)="PR","PR",IF(LEFT(PUMPING[[#This Row],[BATCH]],2)="DT","DT","Others"))))</f>
        <v>MR</v>
      </c>
    </row>
    <row r="2088" spans="1:13" x14ac:dyDescent="0.25">
      <c r="A2088">
        <v>3</v>
      </c>
      <c r="B2088" s="1">
        <v>42393</v>
      </c>
      <c r="C2088" t="s">
        <v>8</v>
      </c>
      <c r="D2088" t="s">
        <v>1174</v>
      </c>
      <c r="E2088" t="s">
        <v>58</v>
      </c>
      <c r="F2088">
        <v>2511</v>
      </c>
      <c r="H2088" t="s">
        <v>148</v>
      </c>
      <c r="I2088" t="s">
        <v>149</v>
      </c>
      <c r="J2088" s="32">
        <f t="shared" si="48"/>
        <v>1</v>
      </c>
      <c r="K2088" s="32">
        <f>IF(PUMPING[[#This Row],[MONTH]]&gt;3,YEAR(PUMPING[[#This Row],[DATE]]),YEAR(PUMPING[[#This Row],[DATE]])-1)</f>
        <v>2015</v>
      </c>
      <c r="L2088" s="32" t="str">
        <f>IF(PUMPING[[#This Row],[MONTH]]&lt;4,"Q4",IF(PUMPING[[#This Row],[MONTH]]&lt;7,"Q1",IF(PUMPING[[#This Row],[MONTH]]&lt;10,"Q2",IF(PUMPING[[#This Row],[MONTH]]&lt;13,"Q3","Q4"))))</f>
        <v>Q4</v>
      </c>
      <c r="M2088" s="32" t="str">
        <f>IF(PUMPING[[#This Row],[PRODUCT]]="I/F","I/F",IF(LEFT(PUMPING[[#This Row],[BATCH]],2)="MR","MR",IF(LEFT(PUMPING[[#This Row],[BATCH]],2)="PR","PR",IF(LEFT(PUMPING[[#This Row],[BATCH]],2)="DT","DT","Others"))))</f>
        <v>MR</v>
      </c>
    </row>
    <row r="2089" spans="1:13" x14ac:dyDescent="0.25">
      <c r="A2089">
        <v>1</v>
      </c>
      <c r="B2089" s="1">
        <v>42394</v>
      </c>
      <c r="C2089" t="s">
        <v>6</v>
      </c>
      <c r="D2089" t="s">
        <v>1179</v>
      </c>
      <c r="E2089">
        <v>405</v>
      </c>
      <c r="F2089">
        <v>5865</v>
      </c>
      <c r="H2089" t="s">
        <v>197</v>
      </c>
      <c r="I2089" t="s">
        <v>143</v>
      </c>
      <c r="J2089" s="32">
        <f t="shared" si="48"/>
        <v>1</v>
      </c>
      <c r="K2089" s="32">
        <f>IF(PUMPING[[#This Row],[MONTH]]&gt;3,YEAR(PUMPING[[#This Row],[DATE]]),YEAR(PUMPING[[#This Row],[DATE]])-1)</f>
        <v>2015</v>
      </c>
      <c r="L2089" s="32" t="str">
        <f>IF(PUMPING[[#This Row],[MONTH]]&lt;4,"Q4",IF(PUMPING[[#This Row],[MONTH]]&lt;7,"Q1",IF(PUMPING[[#This Row],[MONTH]]&lt;10,"Q2",IF(PUMPING[[#This Row],[MONTH]]&lt;13,"Q3","Q4"))))</f>
        <v>Q4</v>
      </c>
      <c r="M2089" s="32" t="str">
        <f>IF(PUMPING[[#This Row],[PRODUCT]]="I/F","I/F",IF(LEFT(PUMPING[[#This Row],[BATCH]],2)="MR","MR",IF(LEFT(PUMPING[[#This Row],[BATCH]],2)="PR","PR",IF(LEFT(PUMPING[[#This Row],[BATCH]],2)="DT","DT","Others"))))</f>
        <v>MR</v>
      </c>
    </row>
    <row r="2090" spans="1:13" x14ac:dyDescent="0.25">
      <c r="A2090">
        <v>2</v>
      </c>
      <c r="B2090" s="1">
        <v>42394</v>
      </c>
      <c r="C2090" t="s">
        <v>6</v>
      </c>
      <c r="D2090" t="s">
        <v>1180</v>
      </c>
      <c r="E2090">
        <v>302</v>
      </c>
      <c r="F2090">
        <v>1925</v>
      </c>
      <c r="H2090" t="s">
        <v>197</v>
      </c>
      <c r="I2090" t="s">
        <v>143</v>
      </c>
      <c r="J2090" s="32">
        <f t="shared" si="48"/>
        <v>1</v>
      </c>
      <c r="K2090" s="32">
        <f>IF(PUMPING[[#This Row],[MONTH]]&gt;3,YEAR(PUMPING[[#This Row],[DATE]]),YEAR(PUMPING[[#This Row],[DATE]])-1)</f>
        <v>2015</v>
      </c>
      <c r="L2090" s="32" t="str">
        <f>IF(PUMPING[[#This Row],[MONTH]]&lt;4,"Q4",IF(PUMPING[[#This Row],[MONTH]]&lt;7,"Q1",IF(PUMPING[[#This Row],[MONTH]]&lt;10,"Q2",IF(PUMPING[[#This Row],[MONTH]]&lt;13,"Q3","Q4"))))</f>
        <v>Q4</v>
      </c>
      <c r="M2090" s="32" t="str">
        <f>IF(PUMPING[[#This Row],[PRODUCT]]="I/F","I/F",IF(LEFT(PUMPING[[#This Row],[BATCH]],2)="MR","MR",IF(LEFT(PUMPING[[#This Row],[BATCH]],2)="PR","PR",IF(LEFT(PUMPING[[#This Row],[BATCH]],2)="DT","DT","Others"))))</f>
        <v>MR</v>
      </c>
    </row>
    <row r="2091" spans="1:13" x14ac:dyDescent="0.25">
      <c r="A2091">
        <v>3</v>
      </c>
      <c r="B2091" s="1">
        <v>42394</v>
      </c>
      <c r="C2091" t="s">
        <v>6</v>
      </c>
      <c r="D2091" t="s">
        <v>1181</v>
      </c>
      <c r="E2091">
        <v>401</v>
      </c>
      <c r="F2091">
        <v>795</v>
      </c>
      <c r="H2091" t="s">
        <v>145</v>
      </c>
      <c r="I2091" t="s">
        <v>146</v>
      </c>
      <c r="J2091" s="32">
        <f t="shared" si="48"/>
        <v>1</v>
      </c>
      <c r="K2091" s="32">
        <f>IF(PUMPING[[#This Row],[MONTH]]&gt;3,YEAR(PUMPING[[#This Row],[DATE]]),YEAR(PUMPING[[#This Row],[DATE]])-1)</f>
        <v>2015</v>
      </c>
      <c r="L2091" s="32" t="str">
        <f>IF(PUMPING[[#This Row],[MONTH]]&lt;4,"Q4",IF(PUMPING[[#This Row],[MONTH]]&lt;7,"Q1",IF(PUMPING[[#This Row],[MONTH]]&lt;10,"Q2",IF(PUMPING[[#This Row],[MONTH]]&lt;13,"Q3","Q4"))))</f>
        <v>Q4</v>
      </c>
      <c r="M2091" s="32" t="str">
        <f>IF(PUMPING[[#This Row],[PRODUCT]]="I/F","I/F",IF(LEFT(PUMPING[[#This Row],[BATCH]],2)="MR","MR",IF(LEFT(PUMPING[[#This Row],[BATCH]],2)="PR","PR",IF(LEFT(PUMPING[[#This Row],[BATCH]],2)="DT","DT","Others"))))</f>
        <v>MR</v>
      </c>
    </row>
    <row r="2092" spans="1:13" x14ac:dyDescent="0.25">
      <c r="A2092">
        <v>4</v>
      </c>
      <c r="B2092" s="1">
        <v>42394</v>
      </c>
      <c r="C2092" t="s">
        <v>6</v>
      </c>
      <c r="D2092" t="s">
        <v>1182</v>
      </c>
      <c r="E2092">
        <v>103</v>
      </c>
      <c r="F2092">
        <v>3198</v>
      </c>
      <c r="H2092" t="s">
        <v>148</v>
      </c>
      <c r="I2092" t="s">
        <v>149</v>
      </c>
      <c r="J2092" s="32">
        <f t="shared" ref="J2092:J2155" si="49">MONTH(B2092)</f>
        <v>1</v>
      </c>
      <c r="K2092" s="32">
        <f>IF(PUMPING[[#This Row],[MONTH]]&gt;3,YEAR(PUMPING[[#This Row],[DATE]]),YEAR(PUMPING[[#This Row],[DATE]])-1)</f>
        <v>2015</v>
      </c>
      <c r="L2092" s="32" t="str">
        <f>IF(PUMPING[[#This Row],[MONTH]]&lt;4,"Q4",IF(PUMPING[[#This Row],[MONTH]]&lt;7,"Q1",IF(PUMPING[[#This Row],[MONTH]]&lt;10,"Q2",IF(PUMPING[[#This Row],[MONTH]]&lt;13,"Q3","Q4"))))</f>
        <v>Q4</v>
      </c>
      <c r="M2092" s="32" t="str">
        <f>IF(PUMPING[[#This Row],[PRODUCT]]="I/F","I/F",IF(LEFT(PUMPING[[#This Row],[BATCH]],2)="MR","MR",IF(LEFT(PUMPING[[#This Row],[BATCH]],2)="PR","PR",IF(LEFT(PUMPING[[#This Row],[BATCH]],2)="DT","DT","Others"))))</f>
        <v>MR</v>
      </c>
    </row>
    <row r="2093" spans="1:13" x14ac:dyDescent="0.25">
      <c r="A2093">
        <v>1</v>
      </c>
      <c r="B2093" s="1">
        <v>42394</v>
      </c>
      <c r="C2093" t="s">
        <v>20</v>
      </c>
      <c r="D2093" t="s">
        <v>1183</v>
      </c>
      <c r="E2093" t="s">
        <v>57</v>
      </c>
      <c r="F2093">
        <v>6029</v>
      </c>
      <c r="H2093" t="s">
        <v>153</v>
      </c>
      <c r="I2093" t="s">
        <v>1530</v>
      </c>
      <c r="J2093" s="32">
        <f t="shared" si="49"/>
        <v>1</v>
      </c>
      <c r="K2093" s="32">
        <f>IF(PUMPING[[#This Row],[MONTH]]&gt;3,YEAR(PUMPING[[#This Row],[DATE]]),YEAR(PUMPING[[#This Row],[DATE]])-1)</f>
        <v>2015</v>
      </c>
      <c r="L2093" s="32" t="str">
        <f>IF(PUMPING[[#This Row],[MONTH]]&lt;4,"Q4",IF(PUMPING[[#This Row],[MONTH]]&lt;7,"Q1",IF(PUMPING[[#This Row],[MONTH]]&lt;10,"Q2",IF(PUMPING[[#This Row],[MONTH]]&lt;13,"Q3","Q4"))))</f>
        <v>Q4</v>
      </c>
      <c r="M2093" s="32" t="str">
        <f>IF(PUMPING[[#This Row],[PRODUCT]]="I/F","I/F",IF(LEFT(PUMPING[[#This Row],[BATCH]],2)="MR","MR",IF(LEFT(PUMPING[[#This Row],[BATCH]],2)="PR","PR",IF(LEFT(PUMPING[[#This Row],[BATCH]],2)="DT","DT","Others"))))</f>
        <v>PR</v>
      </c>
    </row>
    <row r="2094" spans="1:13" x14ac:dyDescent="0.25">
      <c r="A2094">
        <v>1</v>
      </c>
      <c r="B2094" s="1">
        <v>42394</v>
      </c>
      <c r="C2094" t="s">
        <v>8</v>
      </c>
      <c r="D2094" t="s">
        <v>1174</v>
      </c>
      <c r="E2094" t="s">
        <v>10</v>
      </c>
      <c r="F2094">
        <v>3653</v>
      </c>
      <c r="H2094" t="s">
        <v>148</v>
      </c>
      <c r="I2094" t="s">
        <v>149</v>
      </c>
      <c r="J2094" s="32">
        <f t="shared" si="49"/>
        <v>1</v>
      </c>
      <c r="K2094" s="32">
        <f>IF(PUMPING[[#This Row],[MONTH]]&gt;3,YEAR(PUMPING[[#This Row],[DATE]]),YEAR(PUMPING[[#This Row],[DATE]])-1)</f>
        <v>2015</v>
      </c>
      <c r="L2094" s="32" t="str">
        <f>IF(PUMPING[[#This Row],[MONTH]]&lt;4,"Q4",IF(PUMPING[[#This Row],[MONTH]]&lt;7,"Q1",IF(PUMPING[[#This Row],[MONTH]]&lt;10,"Q2",IF(PUMPING[[#This Row],[MONTH]]&lt;13,"Q3","Q4"))))</f>
        <v>Q4</v>
      </c>
      <c r="M2094" s="32" t="str">
        <f>IF(PUMPING[[#This Row],[PRODUCT]]="I/F","I/F",IF(LEFT(PUMPING[[#This Row],[BATCH]],2)="MR","MR",IF(LEFT(PUMPING[[#This Row],[BATCH]],2)="PR","PR",IF(LEFT(PUMPING[[#This Row],[BATCH]],2)="DT","DT","Others"))))</f>
        <v>MR</v>
      </c>
    </row>
    <row r="2095" spans="1:13" x14ac:dyDescent="0.25">
      <c r="A2095">
        <v>1</v>
      </c>
      <c r="B2095" s="1">
        <v>42401</v>
      </c>
      <c r="C2095" t="s">
        <v>6</v>
      </c>
      <c r="D2095" t="s">
        <v>1188</v>
      </c>
      <c r="E2095">
        <v>508</v>
      </c>
      <c r="F2095">
        <v>8212</v>
      </c>
      <c r="H2095" t="s">
        <v>153</v>
      </c>
      <c r="I2095" t="s">
        <v>1530</v>
      </c>
      <c r="J2095" s="32">
        <f t="shared" si="49"/>
        <v>2</v>
      </c>
      <c r="K2095" s="32">
        <f>IF(PUMPING[[#This Row],[MONTH]]&gt;3,YEAR(PUMPING[[#This Row],[DATE]]),YEAR(PUMPING[[#This Row],[DATE]])-1)</f>
        <v>2015</v>
      </c>
      <c r="L2095" s="32" t="str">
        <f>IF(PUMPING[[#This Row],[MONTH]]&lt;4,"Q4",IF(PUMPING[[#This Row],[MONTH]]&lt;7,"Q1",IF(PUMPING[[#This Row],[MONTH]]&lt;10,"Q2",IF(PUMPING[[#This Row],[MONTH]]&lt;13,"Q3","Q4"))))</f>
        <v>Q4</v>
      </c>
      <c r="M2095" s="32" t="str">
        <f>IF(PUMPING[[#This Row],[PRODUCT]]="I/F","I/F",IF(LEFT(PUMPING[[#This Row],[BATCH]],2)="MR","MR",IF(LEFT(PUMPING[[#This Row],[BATCH]],2)="PR","PR",IF(LEFT(PUMPING[[#This Row],[BATCH]],2)="DT","DT","Others"))))</f>
        <v>MR</v>
      </c>
    </row>
    <row r="2096" spans="1:13" x14ac:dyDescent="0.25">
      <c r="A2096">
        <v>2</v>
      </c>
      <c r="B2096" s="1">
        <v>42401</v>
      </c>
      <c r="C2096" t="s">
        <v>6</v>
      </c>
      <c r="D2096" t="s">
        <v>1190</v>
      </c>
      <c r="E2096">
        <v>351</v>
      </c>
      <c r="F2096">
        <v>257</v>
      </c>
      <c r="H2096" t="s">
        <v>155</v>
      </c>
      <c r="I2096" t="s">
        <v>146</v>
      </c>
      <c r="J2096" s="32">
        <f t="shared" si="49"/>
        <v>2</v>
      </c>
      <c r="K2096" s="32">
        <f>IF(PUMPING[[#This Row],[MONTH]]&gt;3,YEAR(PUMPING[[#This Row],[DATE]]),YEAR(PUMPING[[#This Row],[DATE]])-1)</f>
        <v>2015</v>
      </c>
      <c r="L2096" s="32" t="str">
        <f>IF(PUMPING[[#This Row],[MONTH]]&lt;4,"Q4",IF(PUMPING[[#This Row],[MONTH]]&lt;7,"Q1",IF(PUMPING[[#This Row],[MONTH]]&lt;10,"Q2",IF(PUMPING[[#This Row],[MONTH]]&lt;13,"Q3","Q4"))))</f>
        <v>Q4</v>
      </c>
      <c r="M2096" s="32" t="str">
        <f>IF(PUMPING[[#This Row],[PRODUCT]]="I/F","I/F",IF(LEFT(PUMPING[[#This Row],[BATCH]],2)="MR","MR",IF(LEFT(PUMPING[[#This Row],[BATCH]],2)="PR","PR",IF(LEFT(PUMPING[[#This Row],[BATCH]],2)="DT","DT","Others"))))</f>
        <v>MR</v>
      </c>
    </row>
    <row r="2097" spans="1:13" x14ac:dyDescent="0.25">
      <c r="A2097">
        <v>3</v>
      </c>
      <c r="B2097" s="1">
        <v>42401</v>
      </c>
      <c r="C2097" t="s">
        <v>6</v>
      </c>
      <c r="D2097" t="s">
        <v>1191</v>
      </c>
      <c r="E2097">
        <v>402</v>
      </c>
      <c r="F2097">
        <v>544</v>
      </c>
      <c r="H2097" t="s">
        <v>156</v>
      </c>
      <c r="I2097" t="s">
        <v>146</v>
      </c>
      <c r="J2097" s="32">
        <f t="shared" si="49"/>
        <v>2</v>
      </c>
      <c r="K2097" s="32">
        <f>IF(PUMPING[[#This Row],[MONTH]]&gt;3,YEAR(PUMPING[[#This Row],[DATE]]),YEAR(PUMPING[[#This Row],[DATE]])-1)</f>
        <v>2015</v>
      </c>
      <c r="L2097" s="32" t="str">
        <f>IF(PUMPING[[#This Row],[MONTH]]&lt;4,"Q4",IF(PUMPING[[#This Row],[MONTH]]&lt;7,"Q1",IF(PUMPING[[#This Row],[MONTH]]&lt;10,"Q2",IF(PUMPING[[#This Row],[MONTH]]&lt;13,"Q3","Q4"))))</f>
        <v>Q4</v>
      </c>
      <c r="M2097" s="32" t="str">
        <f>IF(PUMPING[[#This Row],[PRODUCT]]="I/F","I/F",IF(LEFT(PUMPING[[#This Row],[BATCH]],2)="MR","MR",IF(LEFT(PUMPING[[#This Row],[BATCH]],2)="PR","PR",IF(LEFT(PUMPING[[#This Row],[BATCH]],2)="DT","DT","Others"))))</f>
        <v>MR</v>
      </c>
    </row>
    <row r="2098" spans="1:13" x14ac:dyDescent="0.25">
      <c r="A2098">
        <v>4</v>
      </c>
      <c r="B2098" s="1">
        <v>42401</v>
      </c>
      <c r="C2098" t="s">
        <v>6</v>
      </c>
      <c r="D2098" t="s">
        <v>1192</v>
      </c>
      <c r="E2098">
        <v>404</v>
      </c>
      <c r="F2098">
        <v>2003</v>
      </c>
      <c r="H2098" t="s">
        <v>145</v>
      </c>
      <c r="I2098" t="s">
        <v>146</v>
      </c>
      <c r="J2098" s="32">
        <f t="shared" si="49"/>
        <v>2</v>
      </c>
      <c r="K2098" s="32">
        <f>IF(PUMPING[[#This Row],[MONTH]]&gt;3,YEAR(PUMPING[[#This Row],[DATE]]),YEAR(PUMPING[[#This Row],[DATE]])-1)</f>
        <v>2015</v>
      </c>
      <c r="L2098" s="32" t="str">
        <f>IF(PUMPING[[#This Row],[MONTH]]&lt;4,"Q4",IF(PUMPING[[#This Row],[MONTH]]&lt;7,"Q1",IF(PUMPING[[#This Row],[MONTH]]&lt;10,"Q2",IF(PUMPING[[#This Row],[MONTH]]&lt;13,"Q3","Q4"))))</f>
        <v>Q4</v>
      </c>
      <c r="M2098" s="32" t="str">
        <f>IF(PUMPING[[#This Row],[PRODUCT]]="I/F","I/F",IF(LEFT(PUMPING[[#This Row],[BATCH]],2)="MR","MR",IF(LEFT(PUMPING[[#This Row],[BATCH]],2)="PR","PR",IF(LEFT(PUMPING[[#This Row],[BATCH]],2)="DT","DT","Others"))))</f>
        <v>MR</v>
      </c>
    </row>
    <row r="2099" spans="1:13" x14ac:dyDescent="0.25">
      <c r="A2099">
        <v>5</v>
      </c>
      <c r="B2099" s="1">
        <v>42401</v>
      </c>
      <c r="C2099" t="s">
        <v>6</v>
      </c>
      <c r="D2099" t="s">
        <v>1193</v>
      </c>
      <c r="E2099">
        <v>303</v>
      </c>
      <c r="F2099">
        <v>1057</v>
      </c>
      <c r="H2099" t="s">
        <v>197</v>
      </c>
      <c r="I2099" t="s">
        <v>143</v>
      </c>
      <c r="J2099" s="32">
        <f t="shared" si="49"/>
        <v>2</v>
      </c>
      <c r="K2099" s="32">
        <f>IF(PUMPING[[#This Row],[MONTH]]&gt;3,YEAR(PUMPING[[#This Row],[DATE]]),YEAR(PUMPING[[#This Row],[DATE]])-1)</f>
        <v>2015</v>
      </c>
      <c r="L2099" s="32" t="str">
        <f>IF(PUMPING[[#This Row],[MONTH]]&lt;4,"Q4",IF(PUMPING[[#This Row],[MONTH]]&lt;7,"Q1",IF(PUMPING[[#This Row],[MONTH]]&lt;10,"Q2",IF(PUMPING[[#This Row],[MONTH]]&lt;13,"Q3","Q4"))))</f>
        <v>Q4</v>
      </c>
      <c r="M2099" s="32" t="str">
        <f>IF(PUMPING[[#This Row],[PRODUCT]]="I/F","I/F",IF(LEFT(PUMPING[[#This Row],[BATCH]],2)="MR","MR",IF(LEFT(PUMPING[[#This Row],[BATCH]],2)="PR","PR",IF(LEFT(PUMPING[[#This Row],[BATCH]],2)="DT","DT","Others"))))</f>
        <v>MR</v>
      </c>
    </row>
    <row r="2100" spans="1:13" x14ac:dyDescent="0.25">
      <c r="A2100">
        <v>1</v>
      </c>
      <c r="B2100" s="1">
        <v>42401</v>
      </c>
      <c r="C2100" t="s">
        <v>20</v>
      </c>
      <c r="D2100" t="s">
        <v>1189</v>
      </c>
      <c r="E2100">
        <v>65</v>
      </c>
      <c r="F2100">
        <v>4010</v>
      </c>
      <c r="H2100" t="s">
        <v>153</v>
      </c>
      <c r="I2100" t="s">
        <v>1530</v>
      </c>
      <c r="J2100" s="32">
        <f t="shared" si="49"/>
        <v>2</v>
      </c>
      <c r="K2100" s="32">
        <f>IF(PUMPING[[#This Row],[MONTH]]&gt;3,YEAR(PUMPING[[#This Row],[DATE]]),YEAR(PUMPING[[#This Row],[DATE]])-1)</f>
        <v>2015</v>
      </c>
      <c r="L2100" s="32" t="str">
        <f>IF(PUMPING[[#This Row],[MONTH]]&lt;4,"Q4",IF(PUMPING[[#This Row],[MONTH]]&lt;7,"Q1",IF(PUMPING[[#This Row],[MONTH]]&lt;10,"Q2",IF(PUMPING[[#This Row],[MONTH]]&lt;13,"Q3","Q4"))))</f>
        <v>Q4</v>
      </c>
      <c r="M2100" s="32" t="str">
        <f>IF(PUMPING[[#This Row],[PRODUCT]]="I/F","I/F",IF(LEFT(PUMPING[[#This Row],[BATCH]],2)="MR","MR",IF(LEFT(PUMPING[[#This Row],[BATCH]],2)="PR","PR",IF(LEFT(PUMPING[[#This Row],[BATCH]],2)="DT","DT","Others"))))</f>
        <v>PR</v>
      </c>
    </row>
    <row r="2101" spans="1:13" x14ac:dyDescent="0.25">
      <c r="A2101">
        <v>1</v>
      </c>
      <c r="B2101" s="1">
        <v>42401</v>
      </c>
      <c r="C2101" t="s">
        <v>274</v>
      </c>
      <c r="D2101" t="s">
        <v>1186</v>
      </c>
      <c r="E2101" t="s">
        <v>10</v>
      </c>
      <c r="F2101">
        <v>2369</v>
      </c>
      <c r="H2101" t="s">
        <v>153</v>
      </c>
      <c r="I2101" t="s">
        <v>1530</v>
      </c>
      <c r="J2101" s="32">
        <f t="shared" si="49"/>
        <v>2</v>
      </c>
      <c r="K2101" s="32">
        <f>IF(PUMPING[[#This Row],[MONTH]]&gt;3,YEAR(PUMPING[[#This Row],[DATE]]),YEAR(PUMPING[[#This Row],[DATE]])-1)</f>
        <v>2015</v>
      </c>
      <c r="L2101" s="32" t="str">
        <f>IF(PUMPING[[#This Row],[MONTH]]&lt;4,"Q4",IF(PUMPING[[#This Row],[MONTH]]&lt;7,"Q1",IF(PUMPING[[#This Row],[MONTH]]&lt;10,"Q2",IF(PUMPING[[#This Row],[MONTH]]&lt;13,"Q3","Q4"))))</f>
        <v>Q4</v>
      </c>
      <c r="M2101" s="32" t="str">
        <f>IF(PUMPING[[#This Row],[PRODUCT]]="I/F","I/F",IF(LEFT(PUMPING[[#This Row],[BATCH]],2)="MR","MR",IF(LEFT(PUMPING[[#This Row],[BATCH]],2)="PR","PR",IF(LEFT(PUMPING[[#This Row],[BATCH]],2)="DT","DT","Others"))))</f>
        <v>MR</v>
      </c>
    </row>
    <row r="2102" spans="1:13" x14ac:dyDescent="0.25">
      <c r="A2102">
        <v>2</v>
      </c>
      <c r="B2102" s="1">
        <v>42401</v>
      </c>
      <c r="C2102" t="s">
        <v>274</v>
      </c>
      <c r="D2102" t="s">
        <v>1187</v>
      </c>
      <c r="E2102" t="s">
        <v>10</v>
      </c>
      <c r="F2102">
        <v>3826</v>
      </c>
      <c r="H2102" t="s">
        <v>153</v>
      </c>
      <c r="I2102" t="s">
        <v>1530</v>
      </c>
      <c r="J2102" s="32">
        <f t="shared" si="49"/>
        <v>2</v>
      </c>
      <c r="K2102" s="32">
        <f>IF(PUMPING[[#This Row],[MONTH]]&gt;3,YEAR(PUMPING[[#This Row],[DATE]]),YEAR(PUMPING[[#This Row],[DATE]])-1)</f>
        <v>2015</v>
      </c>
      <c r="L2102" s="32" t="str">
        <f>IF(PUMPING[[#This Row],[MONTH]]&lt;4,"Q4",IF(PUMPING[[#This Row],[MONTH]]&lt;7,"Q1",IF(PUMPING[[#This Row],[MONTH]]&lt;10,"Q2",IF(PUMPING[[#This Row],[MONTH]]&lt;13,"Q3","Q4"))))</f>
        <v>Q4</v>
      </c>
      <c r="M2102" s="32" t="str">
        <f>IF(PUMPING[[#This Row],[PRODUCT]]="I/F","I/F",IF(LEFT(PUMPING[[#This Row],[BATCH]],2)="MR","MR",IF(LEFT(PUMPING[[#This Row],[BATCH]],2)="PR","PR",IF(LEFT(PUMPING[[#This Row],[BATCH]],2)="DT","DT","Others"))))</f>
        <v>MR</v>
      </c>
    </row>
    <row r="2103" spans="1:13" x14ac:dyDescent="0.25">
      <c r="A2103">
        <v>3</v>
      </c>
      <c r="B2103" s="1">
        <v>42401</v>
      </c>
      <c r="C2103" t="s">
        <v>274</v>
      </c>
      <c r="D2103" t="s">
        <v>1188</v>
      </c>
      <c r="E2103" t="s">
        <v>10</v>
      </c>
      <c r="F2103">
        <v>2183</v>
      </c>
      <c r="H2103" t="s">
        <v>153</v>
      </c>
      <c r="I2103" t="s">
        <v>1530</v>
      </c>
      <c r="J2103" s="32">
        <f t="shared" si="49"/>
        <v>2</v>
      </c>
      <c r="K2103" s="32">
        <f>IF(PUMPING[[#This Row],[MONTH]]&gt;3,YEAR(PUMPING[[#This Row],[DATE]]),YEAR(PUMPING[[#This Row],[DATE]])-1)</f>
        <v>2015</v>
      </c>
      <c r="L2103" s="32" t="str">
        <f>IF(PUMPING[[#This Row],[MONTH]]&lt;4,"Q4",IF(PUMPING[[#This Row],[MONTH]]&lt;7,"Q1",IF(PUMPING[[#This Row],[MONTH]]&lt;10,"Q2",IF(PUMPING[[#This Row],[MONTH]]&lt;13,"Q3","Q4"))))</f>
        <v>Q4</v>
      </c>
      <c r="M2103" s="32" t="str">
        <f>IF(PUMPING[[#This Row],[PRODUCT]]="I/F","I/F",IF(LEFT(PUMPING[[#This Row],[BATCH]],2)="MR","MR",IF(LEFT(PUMPING[[#This Row],[BATCH]],2)="PR","PR",IF(LEFT(PUMPING[[#This Row],[BATCH]],2)="DT","DT","Others"))))</f>
        <v>MR</v>
      </c>
    </row>
    <row r="2104" spans="1:13" x14ac:dyDescent="0.25">
      <c r="A2104">
        <v>1</v>
      </c>
      <c r="B2104" s="1">
        <v>42401</v>
      </c>
      <c r="C2104" t="s">
        <v>8</v>
      </c>
      <c r="D2104" t="s">
        <v>1186</v>
      </c>
      <c r="E2104" t="s">
        <v>10</v>
      </c>
      <c r="F2104">
        <v>1863</v>
      </c>
      <c r="H2104" t="s">
        <v>153</v>
      </c>
      <c r="I2104" t="s">
        <v>1530</v>
      </c>
      <c r="J2104" s="32">
        <f t="shared" si="49"/>
        <v>2</v>
      </c>
      <c r="K2104" s="32">
        <f>IF(PUMPING[[#This Row],[MONTH]]&gt;3,YEAR(PUMPING[[#This Row],[DATE]]),YEAR(PUMPING[[#This Row],[DATE]])-1)</f>
        <v>2015</v>
      </c>
      <c r="L2104" s="32" t="str">
        <f>IF(PUMPING[[#This Row],[MONTH]]&lt;4,"Q4",IF(PUMPING[[#This Row],[MONTH]]&lt;7,"Q1",IF(PUMPING[[#This Row],[MONTH]]&lt;10,"Q2",IF(PUMPING[[#This Row],[MONTH]]&lt;13,"Q3","Q4"))))</f>
        <v>Q4</v>
      </c>
      <c r="M2104" s="32" t="str">
        <f>IF(PUMPING[[#This Row],[PRODUCT]]="I/F","I/F",IF(LEFT(PUMPING[[#This Row],[BATCH]],2)="MR","MR",IF(LEFT(PUMPING[[#This Row],[BATCH]],2)="PR","PR",IF(LEFT(PUMPING[[#This Row],[BATCH]],2)="DT","DT","Others"))))</f>
        <v>MR</v>
      </c>
    </row>
    <row r="2105" spans="1:13" x14ac:dyDescent="0.25">
      <c r="A2105">
        <v>1</v>
      </c>
      <c r="B2105" s="1">
        <v>42402</v>
      </c>
      <c r="C2105" t="s">
        <v>6</v>
      </c>
      <c r="D2105" t="s">
        <v>1193</v>
      </c>
      <c r="E2105">
        <v>303</v>
      </c>
      <c r="F2105">
        <v>6572</v>
      </c>
      <c r="H2105" t="s">
        <v>197</v>
      </c>
      <c r="I2105" t="s">
        <v>143</v>
      </c>
      <c r="J2105" s="32">
        <f t="shared" si="49"/>
        <v>2</v>
      </c>
      <c r="K2105" s="32">
        <f>IF(PUMPING[[#This Row],[MONTH]]&gt;3,YEAR(PUMPING[[#This Row],[DATE]]),YEAR(PUMPING[[#This Row],[DATE]])-1)</f>
        <v>2015</v>
      </c>
      <c r="L2105" s="32" t="str">
        <f>IF(PUMPING[[#This Row],[MONTH]]&lt;4,"Q4",IF(PUMPING[[#This Row],[MONTH]]&lt;7,"Q1",IF(PUMPING[[#This Row],[MONTH]]&lt;10,"Q2",IF(PUMPING[[#This Row],[MONTH]]&lt;13,"Q3","Q4"))))</f>
        <v>Q4</v>
      </c>
      <c r="M2105" s="32" t="str">
        <f>IF(PUMPING[[#This Row],[PRODUCT]]="I/F","I/F",IF(LEFT(PUMPING[[#This Row],[BATCH]],2)="MR","MR",IF(LEFT(PUMPING[[#This Row],[BATCH]],2)="PR","PR",IF(LEFT(PUMPING[[#This Row],[BATCH]],2)="DT","DT","Others"))))</f>
        <v>MR</v>
      </c>
    </row>
    <row r="2106" spans="1:13" x14ac:dyDescent="0.25">
      <c r="A2106">
        <v>2</v>
      </c>
      <c r="B2106" s="1">
        <v>42402</v>
      </c>
      <c r="C2106" t="s">
        <v>6</v>
      </c>
      <c r="D2106" t="s">
        <v>1194</v>
      </c>
      <c r="E2106">
        <v>405</v>
      </c>
      <c r="F2106">
        <v>5420</v>
      </c>
      <c r="H2106" t="s">
        <v>197</v>
      </c>
      <c r="I2106" t="s">
        <v>143</v>
      </c>
      <c r="J2106" s="32">
        <f t="shared" si="49"/>
        <v>2</v>
      </c>
      <c r="K2106" s="32">
        <f>IF(PUMPING[[#This Row],[MONTH]]&gt;3,YEAR(PUMPING[[#This Row],[DATE]]),YEAR(PUMPING[[#This Row],[DATE]])-1)</f>
        <v>2015</v>
      </c>
      <c r="L2106" s="32" t="str">
        <f>IF(PUMPING[[#This Row],[MONTH]]&lt;4,"Q4",IF(PUMPING[[#This Row],[MONTH]]&lt;7,"Q1",IF(PUMPING[[#This Row],[MONTH]]&lt;10,"Q2",IF(PUMPING[[#This Row],[MONTH]]&lt;13,"Q3","Q4"))))</f>
        <v>Q4</v>
      </c>
      <c r="M2106" s="32" t="str">
        <f>IF(PUMPING[[#This Row],[PRODUCT]]="I/F","I/F",IF(LEFT(PUMPING[[#This Row],[BATCH]],2)="MR","MR",IF(LEFT(PUMPING[[#This Row],[BATCH]],2)="PR","PR",IF(LEFT(PUMPING[[#This Row],[BATCH]],2)="DT","DT","Others"))))</f>
        <v>MR</v>
      </c>
    </row>
    <row r="2107" spans="1:13" x14ac:dyDescent="0.25">
      <c r="A2107">
        <v>3</v>
      </c>
      <c r="B2107" s="1">
        <v>42402</v>
      </c>
      <c r="C2107" t="s">
        <v>6</v>
      </c>
      <c r="D2107" t="s">
        <v>1195</v>
      </c>
      <c r="E2107">
        <v>404</v>
      </c>
      <c r="F2107">
        <v>40</v>
      </c>
      <c r="H2107" t="s">
        <v>145</v>
      </c>
      <c r="I2107" t="s">
        <v>146</v>
      </c>
      <c r="J2107" s="32">
        <f t="shared" si="49"/>
        <v>2</v>
      </c>
      <c r="K2107" s="32">
        <f>IF(PUMPING[[#This Row],[MONTH]]&gt;3,YEAR(PUMPING[[#This Row],[DATE]]),YEAR(PUMPING[[#This Row],[DATE]])-1)</f>
        <v>2015</v>
      </c>
      <c r="L2107" s="32" t="str">
        <f>IF(PUMPING[[#This Row],[MONTH]]&lt;4,"Q4",IF(PUMPING[[#This Row],[MONTH]]&lt;7,"Q1",IF(PUMPING[[#This Row],[MONTH]]&lt;10,"Q2",IF(PUMPING[[#This Row],[MONTH]]&lt;13,"Q3","Q4"))))</f>
        <v>Q4</v>
      </c>
      <c r="M2107" s="32" t="str">
        <f>IF(PUMPING[[#This Row],[PRODUCT]]="I/F","I/F",IF(LEFT(PUMPING[[#This Row],[BATCH]],2)="MR","MR",IF(LEFT(PUMPING[[#This Row],[BATCH]],2)="PR","PR",IF(LEFT(PUMPING[[#This Row],[BATCH]],2)="DT","DT","Others"))))</f>
        <v>MR</v>
      </c>
    </row>
    <row r="2108" spans="1:13" x14ac:dyDescent="0.25">
      <c r="A2108">
        <v>1</v>
      </c>
      <c r="B2108" s="1">
        <v>42402</v>
      </c>
      <c r="C2108" t="s">
        <v>274</v>
      </c>
      <c r="D2108" t="s">
        <v>1188</v>
      </c>
      <c r="E2108" t="s">
        <v>10</v>
      </c>
      <c r="F2108">
        <v>11935</v>
      </c>
      <c r="H2108" t="s">
        <v>153</v>
      </c>
      <c r="I2108" t="s">
        <v>1530</v>
      </c>
      <c r="J2108" s="32">
        <f t="shared" si="49"/>
        <v>2</v>
      </c>
      <c r="K2108" s="32">
        <f>IF(PUMPING[[#This Row],[MONTH]]&gt;3,YEAR(PUMPING[[#This Row],[DATE]]),YEAR(PUMPING[[#This Row],[DATE]])-1)</f>
        <v>2015</v>
      </c>
      <c r="L2108" s="32" t="str">
        <f>IF(PUMPING[[#This Row],[MONTH]]&lt;4,"Q4",IF(PUMPING[[#This Row],[MONTH]]&lt;7,"Q1",IF(PUMPING[[#This Row],[MONTH]]&lt;10,"Q2",IF(PUMPING[[#This Row],[MONTH]]&lt;13,"Q3","Q4"))))</f>
        <v>Q4</v>
      </c>
      <c r="M2108" s="32" t="str">
        <f>IF(PUMPING[[#This Row],[PRODUCT]]="I/F","I/F",IF(LEFT(PUMPING[[#This Row],[BATCH]],2)="MR","MR",IF(LEFT(PUMPING[[#This Row],[BATCH]],2)="PR","PR",IF(LEFT(PUMPING[[#This Row],[BATCH]],2)="DT","DT","Others"))))</f>
        <v>MR</v>
      </c>
    </row>
    <row r="2109" spans="1:13" x14ac:dyDescent="0.25">
      <c r="A2109">
        <v>1</v>
      </c>
      <c r="B2109" s="1">
        <v>42403</v>
      </c>
      <c r="C2109" t="s">
        <v>6</v>
      </c>
      <c r="D2109" t="s">
        <v>1195</v>
      </c>
      <c r="E2109">
        <v>404</v>
      </c>
      <c r="F2109">
        <v>476</v>
      </c>
      <c r="H2109" t="s">
        <v>145</v>
      </c>
      <c r="I2109" t="s">
        <v>146</v>
      </c>
      <c r="J2109" s="32">
        <f t="shared" si="49"/>
        <v>2</v>
      </c>
      <c r="K2109" s="32">
        <f>IF(PUMPING[[#This Row],[MONTH]]&gt;3,YEAR(PUMPING[[#This Row],[DATE]]),YEAR(PUMPING[[#This Row],[DATE]])-1)</f>
        <v>2015</v>
      </c>
      <c r="L2109" s="32" t="str">
        <f>IF(PUMPING[[#This Row],[MONTH]]&lt;4,"Q4",IF(PUMPING[[#This Row],[MONTH]]&lt;7,"Q1",IF(PUMPING[[#This Row],[MONTH]]&lt;10,"Q2",IF(PUMPING[[#This Row],[MONTH]]&lt;13,"Q3","Q4"))))</f>
        <v>Q4</v>
      </c>
      <c r="M2109" s="32" t="str">
        <f>IF(PUMPING[[#This Row],[PRODUCT]]="I/F","I/F",IF(LEFT(PUMPING[[#This Row],[BATCH]],2)="MR","MR",IF(LEFT(PUMPING[[#This Row],[BATCH]],2)="PR","PR",IF(LEFT(PUMPING[[#This Row],[BATCH]],2)="DT","DT","Others"))))</f>
        <v>MR</v>
      </c>
    </row>
    <row r="2110" spans="1:13" x14ac:dyDescent="0.25">
      <c r="A2110">
        <v>2</v>
      </c>
      <c r="B2110" s="1">
        <v>42403</v>
      </c>
      <c r="C2110" t="s">
        <v>6</v>
      </c>
      <c r="D2110" t="s">
        <v>1196</v>
      </c>
      <c r="E2110">
        <v>402</v>
      </c>
      <c r="F2110">
        <v>320</v>
      </c>
      <c r="H2110" t="s">
        <v>156</v>
      </c>
      <c r="I2110" t="s">
        <v>146</v>
      </c>
      <c r="J2110" s="32">
        <f t="shared" si="49"/>
        <v>2</v>
      </c>
      <c r="K2110" s="32">
        <f>IF(PUMPING[[#This Row],[MONTH]]&gt;3,YEAR(PUMPING[[#This Row],[DATE]]),YEAR(PUMPING[[#This Row],[DATE]])-1)</f>
        <v>2015</v>
      </c>
      <c r="L2110" s="32" t="str">
        <f>IF(PUMPING[[#This Row],[MONTH]]&lt;4,"Q4",IF(PUMPING[[#This Row],[MONTH]]&lt;7,"Q1",IF(PUMPING[[#This Row],[MONTH]]&lt;10,"Q2",IF(PUMPING[[#This Row],[MONTH]]&lt;13,"Q3","Q4"))))</f>
        <v>Q4</v>
      </c>
      <c r="M2110" s="32" t="str">
        <f>IF(PUMPING[[#This Row],[PRODUCT]]="I/F","I/F",IF(LEFT(PUMPING[[#This Row],[BATCH]],2)="MR","MR",IF(LEFT(PUMPING[[#This Row],[BATCH]],2)="PR","PR",IF(LEFT(PUMPING[[#This Row],[BATCH]],2)="DT","DT","Others"))))</f>
        <v>MR</v>
      </c>
    </row>
    <row r="2111" spans="1:13" x14ac:dyDescent="0.25">
      <c r="A2111">
        <v>3</v>
      </c>
      <c r="B2111" s="1">
        <v>42403</v>
      </c>
      <c r="C2111" t="s">
        <v>6</v>
      </c>
      <c r="D2111" t="s">
        <v>1197</v>
      </c>
      <c r="E2111">
        <v>124</v>
      </c>
      <c r="F2111">
        <v>3486</v>
      </c>
      <c r="H2111" t="s">
        <v>148</v>
      </c>
      <c r="I2111" t="s">
        <v>149</v>
      </c>
      <c r="J2111" s="32">
        <f t="shared" si="49"/>
        <v>2</v>
      </c>
      <c r="K2111" s="32">
        <f>IF(PUMPING[[#This Row],[MONTH]]&gt;3,YEAR(PUMPING[[#This Row],[DATE]]),YEAR(PUMPING[[#This Row],[DATE]])-1)</f>
        <v>2015</v>
      </c>
      <c r="L2111" s="32" t="str">
        <f>IF(PUMPING[[#This Row],[MONTH]]&lt;4,"Q4",IF(PUMPING[[#This Row],[MONTH]]&lt;7,"Q1",IF(PUMPING[[#This Row],[MONTH]]&lt;10,"Q2",IF(PUMPING[[#This Row],[MONTH]]&lt;13,"Q3","Q4"))))</f>
        <v>Q4</v>
      </c>
      <c r="M2111" s="32" t="str">
        <f>IF(PUMPING[[#This Row],[PRODUCT]]="I/F","I/F",IF(LEFT(PUMPING[[#This Row],[BATCH]],2)="MR","MR",IF(LEFT(PUMPING[[#This Row],[BATCH]],2)="PR","PR",IF(LEFT(PUMPING[[#This Row],[BATCH]],2)="DT","DT","Others"))))</f>
        <v>MR</v>
      </c>
    </row>
    <row r="2112" spans="1:13" x14ac:dyDescent="0.25">
      <c r="A2112">
        <v>4</v>
      </c>
      <c r="B2112" s="1">
        <v>42403</v>
      </c>
      <c r="C2112" t="s">
        <v>6</v>
      </c>
      <c r="D2112" t="s">
        <v>1198</v>
      </c>
      <c r="E2112">
        <v>120</v>
      </c>
      <c r="F2112">
        <v>3149</v>
      </c>
      <c r="H2112" t="s">
        <v>170</v>
      </c>
      <c r="I2112" t="s">
        <v>171</v>
      </c>
      <c r="J2112" s="32">
        <f t="shared" si="49"/>
        <v>2</v>
      </c>
      <c r="K2112" s="32">
        <f>IF(PUMPING[[#This Row],[MONTH]]&gt;3,YEAR(PUMPING[[#This Row],[DATE]]),YEAR(PUMPING[[#This Row],[DATE]])-1)</f>
        <v>2015</v>
      </c>
      <c r="L2112" s="32" t="str">
        <f>IF(PUMPING[[#This Row],[MONTH]]&lt;4,"Q4",IF(PUMPING[[#This Row],[MONTH]]&lt;7,"Q1",IF(PUMPING[[#This Row],[MONTH]]&lt;10,"Q2",IF(PUMPING[[#This Row],[MONTH]]&lt;13,"Q3","Q4"))))</f>
        <v>Q4</v>
      </c>
      <c r="M2112" s="32" t="str">
        <f>IF(PUMPING[[#This Row],[PRODUCT]]="I/F","I/F",IF(LEFT(PUMPING[[#This Row],[BATCH]],2)="MR","MR",IF(LEFT(PUMPING[[#This Row],[BATCH]],2)="PR","PR",IF(LEFT(PUMPING[[#This Row],[BATCH]],2)="DT","DT","Others"))))</f>
        <v>MR</v>
      </c>
    </row>
    <row r="2113" spans="1:13" x14ac:dyDescent="0.25">
      <c r="A2113">
        <v>5</v>
      </c>
      <c r="B2113" s="1">
        <v>42403</v>
      </c>
      <c r="C2113" t="s">
        <v>6</v>
      </c>
      <c r="D2113" t="s">
        <v>1199</v>
      </c>
      <c r="E2113">
        <v>101</v>
      </c>
      <c r="F2113">
        <v>691</v>
      </c>
      <c r="H2113" t="s">
        <v>148</v>
      </c>
      <c r="I2113" t="s">
        <v>149</v>
      </c>
      <c r="J2113" s="32">
        <f t="shared" si="49"/>
        <v>2</v>
      </c>
      <c r="K2113" s="32">
        <f>IF(PUMPING[[#This Row],[MONTH]]&gt;3,YEAR(PUMPING[[#This Row],[DATE]]),YEAR(PUMPING[[#This Row],[DATE]])-1)</f>
        <v>2015</v>
      </c>
      <c r="L2113" s="32" t="str">
        <f>IF(PUMPING[[#This Row],[MONTH]]&lt;4,"Q4",IF(PUMPING[[#This Row],[MONTH]]&lt;7,"Q1",IF(PUMPING[[#This Row],[MONTH]]&lt;10,"Q2",IF(PUMPING[[#This Row],[MONTH]]&lt;13,"Q3","Q4"))))</f>
        <v>Q4</v>
      </c>
      <c r="M2113" s="32" t="str">
        <f>IF(PUMPING[[#This Row],[PRODUCT]]="I/F","I/F",IF(LEFT(PUMPING[[#This Row],[BATCH]],2)="MR","MR",IF(LEFT(PUMPING[[#This Row],[BATCH]],2)="PR","PR",IF(LEFT(PUMPING[[#This Row],[BATCH]],2)="DT","DT","Others"))))</f>
        <v>MR</v>
      </c>
    </row>
    <row r="2114" spans="1:13" x14ac:dyDescent="0.25">
      <c r="A2114">
        <v>1</v>
      </c>
      <c r="B2114" s="1">
        <v>42403</v>
      </c>
      <c r="C2114" t="s">
        <v>274</v>
      </c>
      <c r="D2114" t="s">
        <v>1188</v>
      </c>
      <c r="E2114" t="s">
        <v>10</v>
      </c>
      <c r="F2114">
        <v>1372</v>
      </c>
      <c r="H2114" t="s">
        <v>153</v>
      </c>
      <c r="I2114" t="s">
        <v>1530</v>
      </c>
      <c r="J2114" s="32">
        <f t="shared" si="49"/>
        <v>2</v>
      </c>
      <c r="K2114" s="32">
        <f>IF(PUMPING[[#This Row],[MONTH]]&gt;3,YEAR(PUMPING[[#This Row],[DATE]]),YEAR(PUMPING[[#This Row],[DATE]])-1)</f>
        <v>2015</v>
      </c>
      <c r="L2114" s="32" t="str">
        <f>IF(PUMPING[[#This Row],[MONTH]]&lt;4,"Q4",IF(PUMPING[[#This Row],[MONTH]]&lt;7,"Q1",IF(PUMPING[[#This Row],[MONTH]]&lt;10,"Q2",IF(PUMPING[[#This Row],[MONTH]]&lt;13,"Q3","Q4"))))</f>
        <v>Q4</v>
      </c>
      <c r="M2114" s="32" t="str">
        <f>IF(PUMPING[[#This Row],[PRODUCT]]="I/F","I/F",IF(LEFT(PUMPING[[#This Row],[BATCH]],2)="MR","MR",IF(LEFT(PUMPING[[#This Row],[BATCH]],2)="PR","PR",IF(LEFT(PUMPING[[#This Row],[BATCH]],2)="DT","DT","Others"))))</f>
        <v>MR</v>
      </c>
    </row>
    <row r="2115" spans="1:13" x14ac:dyDescent="0.25">
      <c r="A2115">
        <v>1</v>
      </c>
      <c r="B2115" s="1">
        <v>42403</v>
      </c>
      <c r="C2115" t="s">
        <v>8</v>
      </c>
      <c r="D2115" t="s">
        <v>1188</v>
      </c>
      <c r="E2115" t="s">
        <v>10</v>
      </c>
      <c r="F2115">
        <v>599</v>
      </c>
      <c r="H2115" t="s">
        <v>153</v>
      </c>
      <c r="I2115" t="s">
        <v>1530</v>
      </c>
      <c r="J2115" s="32">
        <f t="shared" si="49"/>
        <v>2</v>
      </c>
      <c r="K2115" s="32">
        <f>IF(PUMPING[[#This Row],[MONTH]]&gt;3,YEAR(PUMPING[[#This Row],[DATE]]),YEAR(PUMPING[[#This Row],[DATE]])-1)</f>
        <v>2015</v>
      </c>
      <c r="L2115" s="32" t="str">
        <f>IF(PUMPING[[#This Row],[MONTH]]&lt;4,"Q4",IF(PUMPING[[#This Row],[MONTH]]&lt;7,"Q1",IF(PUMPING[[#This Row],[MONTH]]&lt;10,"Q2",IF(PUMPING[[#This Row],[MONTH]]&lt;13,"Q3","Q4"))))</f>
        <v>Q4</v>
      </c>
      <c r="M2115" s="32" t="str">
        <f>IF(PUMPING[[#This Row],[PRODUCT]]="I/F","I/F",IF(LEFT(PUMPING[[#This Row],[BATCH]],2)="MR","MR",IF(LEFT(PUMPING[[#This Row],[BATCH]],2)="PR","PR",IF(LEFT(PUMPING[[#This Row],[BATCH]],2)="DT","DT","Others"))))</f>
        <v>MR</v>
      </c>
    </row>
    <row r="2116" spans="1:13" x14ac:dyDescent="0.25">
      <c r="A2116">
        <v>2</v>
      </c>
      <c r="B2116" s="1">
        <v>42403</v>
      </c>
      <c r="C2116" t="s">
        <v>8</v>
      </c>
      <c r="D2116" t="s">
        <v>1190</v>
      </c>
      <c r="E2116" t="s">
        <v>10</v>
      </c>
      <c r="F2116">
        <v>191</v>
      </c>
      <c r="H2116" t="s">
        <v>155</v>
      </c>
      <c r="I2116" t="s">
        <v>146</v>
      </c>
      <c r="J2116" s="32">
        <f t="shared" si="49"/>
        <v>2</v>
      </c>
      <c r="K2116" s="32">
        <f>IF(PUMPING[[#This Row],[MONTH]]&gt;3,YEAR(PUMPING[[#This Row],[DATE]]),YEAR(PUMPING[[#This Row],[DATE]])-1)</f>
        <v>2015</v>
      </c>
      <c r="L2116" s="32" t="str">
        <f>IF(PUMPING[[#This Row],[MONTH]]&lt;4,"Q4",IF(PUMPING[[#This Row],[MONTH]]&lt;7,"Q1",IF(PUMPING[[#This Row],[MONTH]]&lt;10,"Q2",IF(PUMPING[[#This Row],[MONTH]]&lt;13,"Q3","Q4"))))</f>
        <v>Q4</v>
      </c>
      <c r="M2116" s="32" t="str">
        <f>IF(PUMPING[[#This Row],[PRODUCT]]="I/F","I/F",IF(LEFT(PUMPING[[#This Row],[BATCH]],2)="MR","MR",IF(LEFT(PUMPING[[#This Row],[BATCH]],2)="PR","PR",IF(LEFT(PUMPING[[#This Row],[BATCH]],2)="DT","DT","Others"))))</f>
        <v>MR</v>
      </c>
    </row>
    <row r="2117" spans="1:13" x14ac:dyDescent="0.25">
      <c r="A2117">
        <v>3</v>
      </c>
      <c r="B2117" s="1">
        <v>42403</v>
      </c>
      <c r="C2117" t="s">
        <v>8</v>
      </c>
      <c r="D2117" t="s">
        <v>1191</v>
      </c>
      <c r="E2117" t="s">
        <v>10</v>
      </c>
      <c r="F2117">
        <v>544</v>
      </c>
      <c r="H2117" t="s">
        <v>156</v>
      </c>
      <c r="I2117" t="s">
        <v>146</v>
      </c>
      <c r="J2117" s="32">
        <f t="shared" si="49"/>
        <v>2</v>
      </c>
      <c r="K2117" s="32">
        <f>IF(PUMPING[[#This Row],[MONTH]]&gt;3,YEAR(PUMPING[[#This Row],[DATE]]),YEAR(PUMPING[[#This Row],[DATE]])-1)</f>
        <v>2015</v>
      </c>
      <c r="L2117" s="32" t="str">
        <f>IF(PUMPING[[#This Row],[MONTH]]&lt;4,"Q4",IF(PUMPING[[#This Row],[MONTH]]&lt;7,"Q1",IF(PUMPING[[#This Row],[MONTH]]&lt;10,"Q2",IF(PUMPING[[#This Row],[MONTH]]&lt;13,"Q3","Q4"))))</f>
        <v>Q4</v>
      </c>
      <c r="M2117" s="32" t="str">
        <f>IF(PUMPING[[#This Row],[PRODUCT]]="I/F","I/F",IF(LEFT(PUMPING[[#This Row],[BATCH]],2)="MR","MR",IF(LEFT(PUMPING[[#This Row],[BATCH]],2)="PR","PR",IF(LEFT(PUMPING[[#This Row],[BATCH]],2)="DT","DT","Others"))))</f>
        <v>MR</v>
      </c>
    </row>
    <row r="2118" spans="1:13" x14ac:dyDescent="0.25">
      <c r="A2118">
        <v>4</v>
      </c>
      <c r="B2118" s="1">
        <v>42403</v>
      </c>
      <c r="C2118" t="s">
        <v>8</v>
      </c>
      <c r="D2118" t="s">
        <v>1192</v>
      </c>
      <c r="E2118" t="s">
        <v>10</v>
      </c>
      <c r="F2118">
        <v>1748</v>
      </c>
      <c r="H2118" t="s">
        <v>145</v>
      </c>
      <c r="I2118" t="s">
        <v>146</v>
      </c>
      <c r="J2118" s="32">
        <f t="shared" si="49"/>
        <v>2</v>
      </c>
      <c r="K2118" s="32">
        <f>IF(PUMPING[[#This Row],[MONTH]]&gt;3,YEAR(PUMPING[[#This Row],[DATE]]),YEAR(PUMPING[[#This Row],[DATE]])-1)</f>
        <v>2015</v>
      </c>
      <c r="L2118" s="32" t="str">
        <f>IF(PUMPING[[#This Row],[MONTH]]&lt;4,"Q4",IF(PUMPING[[#This Row],[MONTH]]&lt;7,"Q1",IF(PUMPING[[#This Row],[MONTH]]&lt;10,"Q2",IF(PUMPING[[#This Row],[MONTH]]&lt;13,"Q3","Q4"))))</f>
        <v>Q4</v>
      </c>
      <c r="M2118" s="32" t="str">
        <f>IF(PUMPING[[#This Row],[PRODUCT]]="I/F","I/F",IF(LEFT(PUMPING[[#This Row],[BATCH]],2)="MR","MR",IF(LEFT(PUMPING[[#This Row],[BATCH]],2)="PR","PR",IF(LEFT(PUMPING[[#This Row],[BATCH]],2)="DT","DT","Others"))))</f>
        <v>MR</v>
      </c>
    </row>
    <row r="2119" spans="1:13" x14ac:dyDescent="0.25">
      <c r="A2119">
        <v>5</v>
      </c>
      <c r="B2119" s="1">
        <v>42403</v>
      </c>
      <c r="C2119" t="s">
        <v>8</v>
      </c>
      <c r="D2119" t="s">
        <v>1182</v>
      </c>
      <c r="E2119" t="s">
        <v>41</v>
      </c>
      <c r="F2119">
        <v>601</v>
      </c>
      <c r="H2119" t="s">
        <v>148</v>
      </c>
      <c r="I2119" t="s">
        <v>149</v>
      </c>
      <c r="J2119" s="32">
        <f t="shared" si="49"/>
        <v>2</v>
      </c>
      <c r="K2119" s="32">
        <f>IF(PUMPING[[#This Row],[MONTH]]&gt;3,YEAR(PUMPING[[#This Row],[DATE]]),YEAR(PUMPING[[#This Row],[DATE]])-1)</f>
        <v>2015</v>
      </c>
      <c r="L2119" s="32" t="str">
        <f>IF(PUMPING[[#This Row],[MONTH]]&lt;4,"Q4",IF(PUMPING[[#This Row],[MONTH]]&lt;7,"Q1",IF(PUMPING[[#This Row],[MONTH]]&lt;10,"Q2",IF(PUMPING[[#This Row],[MONTH]]&lt;13,"Q3","Q4"))))</f>
        <v>Q4</v>
      </c>
      <c r="M2119" s="32" t="str">
        <f>IF(PUMPING[[#This Row],[PRODUCT]]="I/F","I/F",IF(LEFT(PUMPING[[#This Row],[BATCH]],2)="MR","MR",IF(LEFT(PUMPING[[#This Row],[BATCH]],2)="PR","PR",IF(LEFT(PUMPING[[#This Row],[BATCH]],2)="DT","DT","Others"))))</f>
        <v>MR</v>
      </c>
    </row>
    <row r="2120" spans="1:13" x14ac:dyDescent="0.25">
      <c r="A2120">
        <v>6</v>
      </c>
      <c r="B2120" s="1">
        <v>42403</v>
      </c>
      <c r="C2120" t="s">
        <v>8</v>
      </c>
      <c r="D2120" t="s">
        <v>1184</v>
      </c>
      <c r="E2120" t="s">
        <v>41</v>
      </c>
      <c r="F2120">
        <v>654</v>
      </c>
      <c r="H2120" t="s">
        <v>148</v>
      </c>
      <c r="I2120" t="s">
        <v>149</v>
      </c>
      <c r="J2120" s="32">
        <f t="shared" si="49"/>
        <v>2</v>
      </c>
      <c r="K2120" s="32">
        <f>IF(PUMPING[[#This Row],[MONTH]]&gt;3,YEAR(PUMPING[[#This Row],[DATE]]),YEAR(PUMPING[[#This Row],[DATE]])-1)</f>
        <v>2015</v>
      </c>
      <c r="L2120" s="32" t="str">
        <f>IF(PUMPING[[#This Row],[MONTH]]&lt;4,"Q4",IF(PUMPING[[#This Row],[MONTH]]&lt;7,"Q1",IF(PUMPING[[#This Row],[MONTH]]&lt;10,"Q2",IF(PUMPING[[#This Row],[MONTH]]&lt;13,"Q3","Q4"))))</f>
        <v>Q4</v>
      </c>
      <c r="M2120" s="32" t="str">
        <f>IF(PUMPING[[#This Row],[PRODUCT]]="I/F","I/F",IF(LEFT(PUMPING[[#This Row],[BATCH]],2)="MR","MR",IF(LEFT(PUMPING[[#This Row],[BATCH]],2)="PR","PR",IF(LEFT(PUMPING[[#This Row],[BATCH]],2)="DT","DT","Others"))))</f>
        <v>MR</v>
      </c>
    </row>
    <row r="2121" spans="1:13" x14ac:dyDescent="0.25">
      <c r="A2121">
        <v>1</v>
      </c>
      <c r="B2121" s="1">
        <v>42404</v>
      </c>
      <c r="C2121" t="s">
        <v>6</v>
      </c>
      <c r="D2121" t="s">
        <v>1199</v>
      </c>
      <c r="E2121">
        <v>101</v>
      </c>
      <c r="F2121">
        <v>5814</v>
      </c>
      <c r="H2121" t="s">
        <v>148</v>
      </c>
      <c r="I2121" t="s">
        <v>149</v>
      </c>
      <c r="J2121" s="32">
        <f t="shared" si="49"/>
        <v>2</v>
      </c>
      <c r="K2121" s="32">
        <f>IF(PUMPING[[#This Row],[MONTH]]&gt;3,YEAR(PUMPING[[#This Row],[DATE]]),YEAR(PUMPING[[#This Row],[DATE]])-1)</f>
        <v>2015</v>
      </c>
      <c r="L2121" s="32" t="str">
        <f>IF(PUMPING[[#This Row],[MONTH]]&lt;4,"Q4",IF(PUMPING[[#This Row],[MONTH]]&lt;7,"Q1",IF(PUMPING[[#This Row],[MONTH]]&lt;10,"Q2",IF(PUMPING[[#This Row],[MONTH]]&lt;13,"Q3","Q4"))))</f>
        <v>Q4</v>
      </c>
      <c r="M2121" s="32" t="str">
        <f>IF(PUMPING[[#This Row],[PRODUCT]]="I/F","I/F",IF(LEFT(PUMPING[[#This Row],[BATCH]],2)="MR","MR",IF(LEFT(PUMPING[[#This Row],[BATCH]],2)="PR","PR",IF(LEFT(PUMPING[[#This Row],[BATCH]],2)="DT","DT","Others"))))</f>
        <v>MR</v>
      </c>
    </row>
    <row r="2122" spans="1:13" x14ac:dyDescent="0.25">
      <c r="A2122">
        <v>2</v>
      </c>
      <c r="B2122" s="1">
        <v>42404</v>
      </c>
      <c r="C2122" t="s">
        <v>6</v>
      </c>
      <c r="D2122" t="s">
        <v>1200</v>
      </c>
      <c r="E2122">
        <v>402</v>
      </c>
      <c r="F2122">
        <v>150</v>
      </c>
      <c r="H2122" t="s">
        <v>156</v>
      </c>
      <c r="I2122" t="s">
        <v>146</v>
      </c>
      <c r="J2122" s="32">
        <f t="shared" si="49"/>
        <v>2</v>
      </c>
      <c r="K2122" s="32">
        <f>IF(PUMPING[[#This Row],[MONTH]]&gt;3,YEAR(PUMPING[[#This Row],[DATE]]),YEAR(PUMPING[[#This Row],[DATE]])-1)</f>
        <v>2015</v>
      </c>
      <c r="L2122" s="32" t="str">
        <f>IF(PUMPING[[#This Row],[MONTH]]&lt;4,"Q4",IF(PUMPING[[#This Row],[MONTH]]&lt;7,"Q1",IF(PUMPING[[#This Row],[MONTH]]&lt;10,"Q2",IF(PUMPING[[#This Row],[MONTH]]&lt;13,"Q3","Q4"))))</f>
        <v>Q4</v>
      </c>
      <c r="M2122" s="32" t="str">
        <f>IF(PUMPING[[#This Row],[PRODUCT]]="I/F","I/F",IF(LEFT(PUMPING[[#This Row],[BATCH]],2)="MR","MR",IF(LEFT(PUMPING[[#This Row],[BATCH]],2)="PR","PR",IF(LEFT(PUMPING[[#This Row],[BATCH]],2)="DT","DT","Others"))))</f>
        <v>MR</v>
      </c>
    </row>
    <row r="2123" spans="1:13" x14ac:dyDescent="0.25">
      <c r="A2123">
        <v>3</v>
      </c>
      <c r="B2123" s="1">
        <v>42404</v>
      </c>
      <c r="C2123" t="s">
        <v>6</v>
      </c>
      <c r="D2123" t="s">
        <v>1201</v>
      </c>
      <c r="E2123">
        <v>351</v>
      </c>
      <c r="F2123">
        <v>154</v>
      </c>
      <c r="H2123" t="s">
        <v>155</v>
      </c>
      <c r="I2123" t="s">
        <v>146</v>
      </c>
      <c r="J2123" s="32">
        <f t="shared" si="49"/>
        <v>2</v>
      </c>
      <c r="K2123" s="32">
        <f>IF(PUMPING[[#This Row],[MONTH]]&gt;3,YEAR(PUMPING[[#This Row],[DATE]]),YEAR(PUMPING[[#This Row],[DATE]])-1)</f>
        <v>2015</v>
      </c>
      <c r="L2123" s="32" t="str">
        <f>IF(PUMPING[[#This Row],[MONTH]]&lt;4,"Q4",IF(PUMPING[[#This Row],[MONTH]]&lt;7,"Q1",IF(PUMPING[[#This Row],[MONTH]]&lt;10,"Q2",IF(PUMPING[[#This Row],[MONTH]]&lt;13,"Q3","Q4"))))</f>
        <v>Q4</v>
      </c>
      <c r="M2123" s="32" t="str">
        <f>IF(PUMPING[[#This Row],[PRODUCT]]="I/F","I/F",IF(LEFT(PUMPING[[#This Row],[BATCH]],2)="MR","MR",IF(LEFT(PUMPING[[#This Row],[BATCH]],2)="PR","PR",IF(LEFT(PUMPING[[#This Row],[BATCH]],2)="DT","DT","Others"))))</f>
        <v>MR</v>
      </c>
    </row>
    <row r="2124" spans="1:13" x14ac:dyDescent="0.25">
      <c r="A2124">
        <v>4</v>
      </c>
      <c r="B2124" s="1">
        <v>42404</v>
      </c>
      <c r="C2124" t="s">
        <v>6</v>
      </c>
      <c r="D2124" t="s">
        <v>1202</v>
      </c>
      <c r="E2124">
        <v>202</v>
      </c>
      <c r="F2124">
        <v>3550</v>
      </c>
      <c r="H2124" t="s">
        <v>151</v>
      </c>
      <c r="I2124" t="s">
        <v>1532</v>
      </c>
      <c r="J2124" s="32">
        <f t="shared" si="49"/>
        <v>2</v>
      </c>
      <c r="K2124" s="32">
        <f>IF(PUMPING[[#This Row],[MONTH]]&gt;3,YEAR(PUMPING[[#This Row],[DATE]]),YEAR(PUMPING[[#This Row],[DATE]])-1)</f>
        <v>2015</v>
      </c>
      <c r="L2124" s="32" t="str">
        <f>IF(PUMPING[[#This Row],[MONTH]]&lt;4,"Q4",IF(PUMPING[[#This Row],[MONTH]]&lt;7,"Q1",IF(PUMPING[[#This Row],[MONTH]]&lt;10,"Q2",IF(PUMPING[[#This Row],[MONTH]]&lt;13,"Q3","Q4"))))</f>
        <v>Q4</v>
      </c>
      <c r="M2124" s="32" t="str">
        <f>IF(PUMPING[[#This Row],[PRODUCT]]="I/F","I/F",IF(LEFT(PUMPING[[#This Row],[BATCH]],2)="MR","MR",IF(LEFT(PUMPING[[#This Row],[BATCH]],2)="PR","PR",IF(LEFT(PUMPING[[#This Row],[BATCH]],2)="DT","DT","Others"))))</f>
        <v>MR</v>
      </c>
    </row>
    <row r="2125" spans="1:13" x14ac:dyDescent="0.25">
      <c r="A2125">
        <v>1</v>
      </c>
      <c r="B2125" s="1">
        <v>42404</v>
      </c>
      <c r="C2125" t="s">
        <v>20</v>
      </c>
      <c r="D2125" t="s">
        <v>1203</v>
      </c>
      <c r="E2125">
        <v>54</v>
      </c>
      <c r="F2125">
        <v>256</v>
      </c>
      <c r="H2125" t="s">
        <v>155</v>
      </c>
      <c r="I2125" t="s">
        <v>146</v>
      </c>
      <c r="J2125" s="32">
        <f t="shared" si="49"/>
        <v>2</v>
      </c>
      <c r="K2125" s="32">
        <f>IF(PUMPING[[#This Row],[MONTH]]&gt;3,YEAR(PUMPING[[#This Row],[DATE]]),YEAR(PUMPING[[#This Row],[DATE]])-1)</f>
        <v>2015</v>
      </c>
      <c r="L2125" s="32" t="str">
        <f>IF(PUMPING[[#This Row],[MONTH]]&lt;4,"Q4",IF(PUMPING[[#This Row],[MONTH]]&lt;7,"Q1",IF(PUMPING[[#This Row],[MONTH]]&lt;10,"Q2",IF(PUMPING[[#This Row],[MONTH]]&lt;13,"Q3","Q4"))))</f>
        <v>Q4</v>
      </c>
      <c r="M2125" s="32" t="str">
        <f>IF(PUMPING[[#This Row],[PRODUCT]]="I/F","I/F",IF(LEFT(PUMPING[[#This Row],[BATCH]],2)="MR","MR",IF(LEFT(PUMPING[[#This Row],[BATCH]],2)="PR","PR",IF(LEFT(PUMPING[[#This Row],[BATCH]],2)="DT","DT","Others"))))</f>
        <v>PR</v>
      </c>
    </row>
    <row r="2126" spans="1:13" x14ac:dyDescent="0.25">
      <c r="A2126">
        <v>2</v>
      </c>
      <c r="B2126" s="1">
        <v>42404</v>
      </c>
      <c r="C2126" t="s">
        <v>20</v>
      </c>
      <c r="D2126" t="s">
        <v>1204</v>
      </c>
      <c r="E2126">
        <v>52</v>
      </c>
      <c r="F2126">
        <v>1025</v>
      </c>
      <c r="H2126" t="s">
        <v>156</v>
      </c>
      <c r="I2126" t="s">
        <v>146</v>
      </c>
      <c r="J2126" s="32">
        <f t="shared" si="49"/>
        <v>2</v>
      </c>
      <c r="K2126" s="32">
        <f>IF(PUMPING[[#This Row],[MONTH]]&gt;3,YEAR(PUMPING[[#This Row],[DATE]]),YEAR(PUMPING[[#This Row],[DATE]])-1)</f>
        <v>2015</v>
      </c>
      <c r="L2126" s="32" t="str">
        <f>IF(PUMPING[[#This Row],[MONTH]]&lt;4,"Q4",IF(PUMPING[[#This Row],[MONTH]]&lt;7,"Q1",IF(PUMPING[[#This Row],[MONTH]]&lt;10,"Q2",IF(PUMPING[[#This Row],[MONTH]]&lt;13,"Q3","Q4"))))</f>
        <v>Q4</v>
      </c>
      <c r="M2126" s="32" t="str">
        <f>IF(PUMPING[[#This Row],[PRODUCT]]="I/F","I/F",IF(LEFT(PUMPING[[#This Row],[BATCH]],2)="MR","MR",IF(LEFT(PUMPING[[#This Row],[BATCH]],2)="PR","PR",IF(LEFT(PUMPING[[#This Row],[BATCH]],2)="DT","DT","Others"))))</f>
        <v>PR</v>
      </c>
    </row>
    <row r="2127" spans="1:13" x14ac:dyDescent="0.25">
      <c r="A2127">
        <v>3</v>
      </c>
      <c r="B2127" s="1">
        <v>42404</v>
      </c>
      <c r="C2127" t="s">
        <v>20</v>
      </c>
      <c r="D2127" t="s">
        <v>1205</v>
      </c>
      <c r="E2127">
        <v>31</v>
      </c>
      <c r="F2127">
        <v>1000</v>
      </c>
      <c r="H2127" t="s">
        <v>145</v>
      </c>
      <c r="I2127" t="s">
        <v>146</v>
      </c>
      <c r="J2127" s="32">
        <f t="shared" si="49"/>
        <v>2</v>
      </c>
      <c r="K2127" s="32">
        <f>IF(PUMPING[[#This Row],[MONTH]]&gt;3,YEAR(PUMPING[[#This Row],[DATE]]),YEAR(PUMPING[[#This Row],[DATE]])-1)</f>
        <v>2015</v>
      </c>
      <c r="L2127" s="32" t="str">
        <f>IF(PUMPING[[#This Row],[MONTH]]&lt;4,"Q4",IF(PUMPING[[#This Row],[MONTH]]&lt;7,"Q1",IF(PUMPING[[#This Row],[MONTH]]&lt;10,"Q2",IF(PUMPING[[#This Row],[MONTH]]&lt;13,"Q3","Q4"))))</f>
        <v>Q4</v>
      </c>
      <c r="M2127" s="32" t="str">
        <f>IF(PUMPING[[#This Row],[PRODUCT]]="I/F","I/F",IF(LEFT(PUMPING[[#This Row],[BATCH]],2)="MR","MR",IF(LEFT(PUMPING[[#This Row],[BATCH]],2)="PR","PR",IF(LEFT(PUMPING[[#This Row],[BATCH]],2)="DT","DT","Others"))))</f>
        <v>PR</v>
      </c>
    </row>
    <row r="2128" spans="1:13" x14ac:dyDescent="0.25">
      <c r="A2128">
        <v>4</v>
      </c>
      <c r="B2128" s="1">
        <v>42404</v>
      </c>
      <c r="C2128" t="s">
        <v>20</v>
      </c>
      <c r="D2128" t="s">
        <v>1206</v>
      </c>
      <c r="E2128">
        <v>31</v>
      </c>
      <c r="F2128">
        <v>4804</v>
      </c>
      <c r="H2128" t="s">
        <v>1084</v>
      </c>
      <c r="I2128" t="s">
        <v>143</v>
      </c>
      <c r="J2128" s="32">
        <f t="shared" si="49"/>
        <v>2</v>
      </c>
      <c r="K2128" s="32">
        <f>IF(PUMPING[[#This Row],[MONTH]]&gt;3,YEAR(PUMPING[[#This Row],[DATE]]),YEAR(PUMPING[[#This Row],[DATE]])-1)</f>
        <v>2015</v>
      </c>
      <c r="L2128" s="32" t="str">
        <f>IF(PUMPING[[#This Row],[MONTH]]&lt;4,"Q4",IF(PUMPING[[#This Row],[MONTH]]&lt;7,"Q1",IF(PUMPING[[#This Row],[MONTH]]&lt;10,"Q2",IF(PUMPING[[#This Row],[MONTH]]&lt;13,"Q3","Q4"))))</f>
        <v>Q4</v>
      </c>
      <c r="M2128" s="32" t="str">
        <f>IF(PUMPING[[#This Row],[PRODUCT]]="I/F","I/F",IF(LEFT(PUMPING[[#This Row],[BATCH]],2)="MR","MR",IF(LEFT(PUMPING[[#This Row],[BATCH]],2)="PR","PR",IF(LEFT(PUMPING[[#This Row],[BATCH]],2)="DT","DT","Others"))))</f>
        <v>PR</v>
      </c>
    </row>
    <row r="2129" spans="1:13" x14ac:dyDescent="0.25">
      <c r="A2129">
        <v>1</v>
      </c>
      <c r="B2129" s="1">
        <v>42404</v>
      </c>
      <c r="C2129" t="s">
        <v>8</v>
      </c>
      <c r="D2129" t="s">
        <v>1185</v>
      </c>
      <c r="E2129" t="s">
        <v>41</v>
      </c>
      <c r="F2129">
        <v>3960</v>
      </c>
      <c r="H2129" t="s">
        <v>148</v>
      </c>
      <c r="I2129" t="s">
        <v>149</v>
      </c>
      <c r="J2129" s="32">
        <f t="shared" si="49"/>
        <v>2</v>
      </c>
      <c r="K2129" s="32">
        <f>IF(PUMPING[[#This Row],[MONTH]]&gt;3,YEAR(PUMPING[[#This Row],[DATE]]),YEAR(PUMPING[[#This Row],[DATE]])-1)</f>
        <v>2015</v>
      </c>
      <c r="L2129" s="32" t="str">
        <f>IF(PUMPING[[#This Row],[MONTH]]&lt;4,"Q4",IF(PUMPING[[#This Row],[MONTH]]&lt;7,"Q1",IF(PUMPING[[#This Row],[MONTH]]&lt;10,"Q2",IF(PUMPING[[#This Row],[MONTH]]&lt;13,"Q3","Q4"))))</f>
        <v>Q4</v>
      </c>
      <c r="M2129" s="32" t="str">
        <f>IF(PUMPING[[#This Row],[PRODUCT]]="I/F","I/F",IF(LEFT(PUMPING[[#This Row],[BATCH]],2)="MR","MR",IF(LEFT(PUMPING[[#This Row],[BATCH]],2)="PR","PR",IF(LEFT(PUMPING[[#This Row],[BATCH]],2)="DT","DT","Others"))))</f>
        <v>MR</v>
      </c>
    </row>
    <row r="2130" spans="1:13" x14ac:dyDescent="0.25">
      <c r="A2130">
        <v>2</v>
      </c>
      <c r="B2130" s="1">
        <v>42404</v>
      </c>
      <c r="C2130" t="s">
        <v>8</v>
      </c>
      <c r="D2130" t="s">
        <v>1207</v>
      </c>
      <c r="E2130">
        <v>17</v>
      </c>
      <c r="F2130">
        <v>457</v>
      </c>
      <c r="H2130" t="s">
        <v>164</v>
      </c>
      <c r="I2130" t="s">
        <v>146</v>
      </c>
      <c r="J2130" s="32">
        <f t="shared" si="49"/>
        <v>2</v>
      </c>
      <c r="K2130" s="32">
        <f>IF(PUMPING[[#This Row],[MONTH]]&gt;3,YEAR(PUMPING[[#This Row],[DATE]]),YEAR(PUMPING[[#This Row],[DATE]])-1)</f>
        <v>2015</v>
      </c>
      <c r="L2130" s="32" t="str">
        <f>IF(PUMPING[[#This Row],[MONTH]]&lt;4,"Q4",IF(PUMPING[[#This Row],[MONTH]]&lt;7,"Q1",IF(PUMPING[[#This Row],[MONTH]]&lt;10,"Q2",IF(PUMPING[[#This Row],[MONTH]]&lt;13,"Q3","Q4"))))</f>
        <v>Q4</v>
      </c>
      <c r="M2130" s="32" t="str">
        <f>IF(PUMPING[[#This Row],[PRODUCT]]="I/F","I/F",IF(LEFT(PUMPING[[#This Row],[BATCH]],2)="MR","MR",IF(LEFT(PUMPING[[#This Row],[BATCH]],2)="PR","PR",IF(LEFT(PUMPING[[#This Row],[BATCH]],2)="DT","DT","Others"))))</f>
        <v>DT</v>
      </c>
    </row>
    <row r="2131" spans="1:13" x14ac:dyDescent="0.25">
      <c r="A2131">
        <v>1</v>
      </c>
      <c r="B2131" s="1">
        <v>42405</v>
      </c>
      <c r="C2131" t="s">
        <v>6</v>
      </c>
      <c r="D2131" t="s">
        <v>1202</v>
      </c>
      <c r="E2131">
        <v>202</v>
      </c>
      <c r="F2131">
        <v>2779</v>
      </c>
      <c r="H2131" t="s">
        <v>151</v>
      </c>
      <c r="I2131" t="s">
        <v>1532</v>
      </c>
      <c r="J2131" s="32">
        <f t="shared" si="49"/>
        <v>2</v>
      </c>
      <c r="K2131" s="32">
        <f>IF(PUMPING[[#This Row],[MONTH]]&gt;3,YEAR(PUMPING[[#This Row],[DATE]]),YEAR(PUMPING[[#This Row],[DATE]])-1)</f>
        <v>2015</v>
      </c>
      <c r="L2131" s="32" t="str">
        <f>IF(PUMPING[[#This Row],[MONTH]]&lt;4,"Q4",IF(PUMPING[[#This Row],[MONTH]]&lt;7,"Q1",IF(PUMPING[[#This Row],[MONTH]]&lt;10,"Q2",IF(PUMPING[[#This Row],[MONTH]]&lt;13,"Q3","Q4"))))</f>
        <v>Q4</v>
      </c>
      <c r="M2131" s="32" t="str">
        <f>IF(PUMPING[[#This Row],[PRODUCT]]="I/F","I/F",IF(LEFT(PUMPING[[#This Row],[BATCH]],2)="MR","MR",IF(LEFT(PUMPING[[#This Row],[BATCH]],2)="PR","PR",IF(LEFT(PUMPING[[#This Row],[BATCH]],2)="DT","DT","Others"))))</f>
        <v>MR</v>
      </c>
    </row>
    <row r="2132" spans="1:13" x14ac:dyDescent="0.25">
      <c r="A2132">
        <v>1</v>
      </c>
      <c r="B2132" s="1">
        <v>42405</v>
      </c>
      <c r="C2132" t="s">
        <v>20</v>
      </c>
      <c r="D2132" t="s">
        <v>1206</v>
      </c>
      <c r="E2132">
        <v>31</v>
      </c>
      <c r="F2132">
        <v>3478</v>
      </c>
      <c r="H2132" t="s">
        <v>1084</v>
      </c>
      <c r="I2132" t="s">
        <v>143</v>
      </c>
      <c r="J2132" s="32">
        <f t="shared" si="49"/>
        <v>2</v>
      </c>
      <c r="K2132" s="32">
        <f>IF(PUMPING[[#This Row],[MONTH]]&gt;3,YEAR(PUMPING[[#This Row],[DATE]]),YEAR(PUMPING[[#This Row],[DATE]])-1)</f>
        <v>2015</v>
      </c>
      <c r="L2132" s="32" t="str">
        <f>IF(PUMPING[[#This Row],[MONTH]]&lt;4,"Q4",IF(PUMPING[[#This Row],[MONTH]]&lt;7,"Q1",IF(PUMPING[[#This Row],[MONTH]]&lt;10,"Q2",IF(PUMPING[[#This Row],[MONTH]]&lt;13,"Q3","Q4"))))</f>
        <v>Q4</v>
      </c>
      <c r="M2132" s="32" t="str">
        <f>IF(PUMPING[[#This Row],[PRODUCT]]="I/F","I/F",IF(LEFT(PUMPING[[#This Row],[BATCH]],2)="MR","MR",IF(LEFT(PUMPING[[#This Row],[BATCH]],2)="PR","PR",IF(LEFT(PUMPING[[#This Row],[BATCH]],2)="DT","DT","Others"))))</f>
        <v>PR</v>
      </c>
    </row>
    <row r="2133" spans="1:13" x14ac:dyDescent="0.25">
      <c r="A2133">
        <v>1</v>
      </c>
      <c r="B2133" s="1">
        <v>42405</v>
      </c>
      <c r="C2133" t="s">
        <v>8</v>
      </c>
      <c r="D2133" t="s">
        <v>1207</v>
      </c>
      <c r="E2133">
        <v>17</v>
      </c>
      <c r="F2133">
        <v>3996</v>
      </c>
      <c r="H2133" t="s">
        <v>164</v>
      </c>
      <c r="I2133" t="s">
        <v>146</v>
      </c>
      <c r="J2133" s="32">
        <f t="shared" si="49"/>
        <v>2</v>
      </c>
      <c r="K2133" s="32">
        <f>IF(PUMPING[[#This Row],[MONTH]]&gt;3,YEAR(PUMPING[[#This Row],[DATE]]),YEAR(PUMPING[[#This Row],[DATE]])-1)</f>
        <v>2015</v>
      </c>
      <c r="L2133" s="32" t="str">
        <f>IF(PUMPING[[#This Row],[MONTH]]&lt;4,"Q4",IF(PUMPING[[#This Row],[MONTH]]&lt;7,"Q1",IF(PUMPING[[#This Row],[MONTH]]&lt;10,"Q2",IF(PUMPING[[#This Row],[MONTH]]&lt;13,"Q3","Q4"))))</f>
        <v>Q4</v>
      </c>
      <c r="M2133" s="32" t="str">
        <f>IF(PUMPING[[#This Row],[PRODUCT]]="I/F","I/F",IF(LEFT(PUMPING[[#This Row],[BATCH]],2)="MR","MR",IF(LEFT(PUMPING[[#This Row],[BATCH]],2)="PR","PR",IF(LEFT(PUMPING[[#This Row],[BATCH]],2)="DT","DT","Others"))))</f>
        <v>DT</v>
      </c>
    </row>
    <row r="2134" spans="1:13" x14ac:dyDescent="0.25">
      <c r="A2134">
        <v>2</v>
      </c>
      <c r="B2134" s="1">
        <v>42405</v>
      </c>
      <c r="C2134" t="s">
        <v>8</v>
      </c>
      <c r="D2134" t="s">
        <v>1195</v>
      </c>
      <c r="E2134" t="s">
        <v>10</v>
      </c>
      <c r="F2134">
        <v>627</v>
      </c>
      <c r="H2134" t="s">
        <v>145</v>
      </c>
      <c r="I2134" t="s">
        <v>146</v>
      </c>
      <c r="J2134" s="32">
        <f t="shared" si="49"/>
        <v>2</v>
      </c>
      <c r="K2134" s="32">
        <f>IF(PUMPING[[#This Row],[MONTH]]&gt;3,YEAR(PUMPING[[#This Row],[DATE]]),YEAR(PUMPING[[#This Row],[DATE]])-1)</f>
        <v>2015</v>
      </c>
      <c r="L2134" s="32" t="str">
        <f>IF(PUMPING[[#This Row],[MONTH]]&lt;4,"Q4",IF(PUMPING[[#This Row],[MONTH]]&lt;7,"Q1",IF(PUMPING[[#This Row],[MONTH]]&lt;10,"Q2",IF(PUMPING[[#This Row],[MONTH]]&lt;13,"Q3","Q4"))))</f>
        <v>Q4</v>
      </c>
      <c r="M2134" s="32" t="str">
        <f>IF(PUMPING[[#This Row],[PRODUCT]]="I/F","I/F",IF(LEFT(PUMPING[[#This Row],[BATCH]],2)="MR","MR",IF(LEFT(PUMPING[[#This Row],[BATCH]],2)="PR","PR",IF(LEFT(PUMPING[[#This Row],[BATCH]],2)="DT","DT","Others"))))</f>
        <v>MR</v>
      </c>
    </row>
    <row r="2135" spans="1:13" x14ac:dyDescent="0.25">
      <c r="A2135">
        <v>3</v>
      </c>
      <c r="B2135" s="1">
        <v>42405</v>
      </c>
      <c r="C2135" t="s">
        <v>8</v>
      </c>
      <c r="D2135" t="s">
        <v>1196</v>
      </c>
      <c r="E2135" t="s">
        <v>10</v>
      </c>
      <c r="F2135">
        <v>188</v>
      </c>
      <c r="H2135" t="s">
        <v>156</v>
      </c>
      <c r="I2135" t="s">
        <v>146</v>
      </c>
      <c r="J2135" s="32">
        <f t="shared" si="49"/>
        <v>2</v>
      </c>
      <c r="K2135" s="32">
        <f>IF(PUMPING[[#This Row],[MONTH]]&gt;3,YEAR(PUMPING[[#This Row],[DATE]]),YEAR(PUMPING[[#This Row],[DATE]])-1)</f>
        <v>2015</v>
      </c>
      <c r="L2135" s="32" t="str">
        <f>IF(PUMPING[[#This Row],[MONTH]]&lt;4,"Q4",IF(PUMPING[[#This Row],[MONTH]]&lt;7,"Q1",IF(PUMPING[[#This Row],[MONTH]]&lt;10,"Q2",IF(PUMPING[[#This Row],[MONTH]]&lt;13,"Q3","Q4"))))</f>
        <v>Q4</v>
      </c>
      <c r="M2135" s="32" t="str">
        <f>IF(PUMPING[[#This Row],[PRODUCT]]="I/F","I/F",IF(LEFT(PUMPING[[#This Row],[BATCH]],2)="MR","MR",IF(LEFT(PUMPING[[#This Row],[BATCH]],2)="PR","PR",IF(LEFT(PUMPING[[#This Row],[BATCH]],2)="DT","DT","Others"))))</f>
        <v>MR</v>
      </c>
    </row>
    <row r="2136" spans="1:13" x14ac:dyDescent="0.25">
      <c r="A2136">
        <v>4</v>
      </c>
      <c r="B2136" s="1">
        <v>42405</v>
      </c>
      <c r="C2136" t="s">
        <v>8</v>
      </c>
      <c r="D2136" t="s">
        <v>1197</v>
      </c>
      <c r="E2136" t="s">
        <v>10</v>
      </c>
      <c r="F2136">
        <v>1202</v>
      </c>
      <c r="H2136" t="s">
        <v>148</v>
      </c>
      <c r="I2136" t="s">
        <v>149</v>
      </c>
      <c r="J2136" s="32">
        <f t="shared" si="49"/>
        <v>2</v>
      </c>
      <c r="K2136" s="32">
        <f>IF(PUMPING[[#This Row],[MONTH]]&gt;3,YEAR(PUMPING[[#This Row],[DATE]]),YEAR(PUMPING[[#This Row],[DATE]])-1)</f>
        <v>2015</v>
      </c>
      <c r="L2136" s="32" t="str">
        <f>IF(PUMPING[[#This Row],[MONTH]]&lt;4,"Q4",IF(PUMPING[[#This Row],[MONTH]]&lt;7,"Q1",IF(PUMPING[[#This Row],[MONTH]]&lt;10,"Q2",IF(PUMPING[[#This Row],[MONTH]]&lt;13,"Q3","Q4"))))</f>
        <v>Q4</v>
      </c>
      <c r="M2136" s="32" t="str">
        <f>IF(PUMPING[[#This Row],[PRODUCT]]="I/F","I/F",IF(LEFT(PUMPING[[#This Row],[BATCH]],2)="MR","MR",IF(LEFT(PUMPING[[#This Row],[BATCH]],2)="PR","PR",IF(LEFT(PUMPING[[#This Row],[BATCH]],2)="DT","DT","Others"))))</f>
        <v>MR</v>
      </c>
    </row>
    <row r="2137" spans="1:13" x14ac:dyDescent="0.25">
      <c r="A2137">
        <v>1</v>
      </c>
      <c r="B2137" s="1">
        <v>42406</v>
      </c>
      <c r="C2137" t="s">
        <v>6</v>
      </c>
      <c r="D2137" t="s">
        <v>1202</v>
      </c>
      <c r="E2137">
        <v>202</v>
      </c>
      <c r="F2137">
        <v>774</v>
      </c>
      <c r="H2137" t="s">
        <v>151</v>
      </c>
      <c r="I2137" t="s">
        <v>1532</v>
      </c>
      <c r="J2137" s="32">
        <f t="shared" si="49"/>
        <v>2</v>
      </c>
      <c r="K2137" s="32">
        <f>IF(PUMPING[[#This Row],[MONTH]]&gt;3,YEAR(PUMPING[[#This Row],[DATE]]),YEAR(PUMPING[[#This Row],[DATE]])-1)</f>
        <v>2015</v>
      </c>
      <c r="L2137" s="32" t="str">
        <f>IF(PUMPING[[#This Row],[MONTH]]&lt;4,"Q4",IF(PUMPING[[#This Row],[MONTH]]&lt;7,"Q1",IF(PUMPING[[#This Row],[MONTH]]&lt;10,"Q2",IF(PUMPING[[#This Row],[MONTH]]&lt;13,"Q3","Q4"))))</f>
        <v>Q4</v>
      </c>
      <c r="M2137" s="32" t="str">
        <f>IF(PUMPING[[#This Row],[PRODUCT]]="I/F","I/F",IF(LEFT(PUMPING[[#This Row],[BATCH]],2)="MR","MR",IF(LEFT(PUMPING[[#This Row],[BATCH]],2)="PR","PR",IF(LEFT(PUMPING[[#This Row],[BATCH]],2)="DT","DT","Others"))))</f>
        <v>MR</v>
      </c>
    </row>
    <row r="2138" spans="1:13" x14ac:dyDescent="0.25">
      <c r="A2138">
        <v>2</v>
      </c>
      <c r="B2138" s="1">
        <v>42406</v>
      </c>
      <c r="C2138" t="s">
        <v>6</v>
      </c>
      <c r="D2138" t="s">
        <v>1208</v>
      </c>
      <c r="E2138">
        <v>205</v>
      </c>
      <c r="F2138">
        <v>3952</v>
      </c>
      <c r="H2138" t="s">
        <v>151</v>
      </c>
      <c r="I2138" t="s">
        <v>1532</v>
      </c>
      <c r="J2138" s="32">
        <f t="shared" si="49"/>
        <v>2</v>
      </c>
      <c r="K2138" s="32">
        <f>IF(PUMPING[[#This Row],[MONTH]]&gt;3,YEAR(PUMPING[[#This Row],[DATE]]),YEAR(PUMPING[[#This Row],[DATE]])-1)</f>
        <v>2015</v>
      </c>
      <c r="L2138" s="32" t="str">
        <f>IF(PUMPING[[#This Row],[MONTH]]&lt;4,"Q4",IF(PUMPING[[#This Row],[MONTH]]&lt;7,"Q1",IF(PUMPING[[#This Row],[MONTH]]&lt;10,"Q2",IF(PUMPING[[#This Row],[MONTH]]&lt;13,"Q3","Q4"))))</f>
        <v>Q4</v>
      </c>
      <c r="M2138" s="32" t="str">
        <f>IF(PUMPING[[#This Row],[PRODUCT]]="I/F","I/F",IF(LEFT(PUMPING[[#This Row],[BATCH]],2)="MR","MR",IF(LEFT(PUMPING[[#This Row],[BATCH]],2)="PR","PR",IF(LEFT(PUMPING[[#This Row],[BATCH]],2)="DT","DT","Others"))))</f>
        <v>MR</v>
      </c>
    </row>
    <row r="2139" spans="1:13" x14ac:dyDescent="0.25">
      <c r="A2139">
        <v>3</v>
      </c>
      <c r="B2139" s="1">
        <v>42406</v>
      </c>
      <c r="C2139" t="s">
        <v>6</v>
      </c>
      <c r="D2139" t="s">
        <v>1209</v>
      </c>
      <c r="E2139">
        <v>351</v>
      </c>
      <c r="F2139">
        <v>400</v>
      </c>
      <c r="H2139" t="s">
        <v>155</v>
      </c>
      <c r="I2139" t="s">
        <v>146</v>
      </c>
      <c r="J2139" s="32">
        <f t="shared" si="49"/>
        <v>2</v>
      </c>
      <c r="K2139" s="32">
        <f>IF(PUMPING[[#This Row],[MONTH]]&gt;3,YEAR(PUMPING[[#This Row],[DATE]]),YEAR(PUMPING[[#This Row],[DATE]])-1)</f>
        <v>2015</v>
      </c>
      <c r="L2139" s="32" t="str">
        <f>IF(PUMPING[[#This Row],[MONTH]]&lt;4,"Q4",IF(PUMPING[[#This Row],[MONTH]]&lt;7,"Q1",IF(PUMPING[[#This Row],[MONTH]]&lt;10,"Q2",IF(PUMPING[[#This Row],[MONTH]]&lt;13,"Q3","Q4"))))</f>
        <v>Q4</v>
      </c>
      <c r="M2139" s="32" t="str">
        <f>IF(PUMPING[[#This Row],[PRODUCT]]="I/F","I/F",IF(LEFT(PUMPING[[#This Row],[BATCH]],2)="MR","MR",IF(LEFT(PUMPING[[#This Row],[BATCH]],2)="PR","PR",IF(LEFT(PUMPING[[#This Row],[BATCH]],2)="DT","DT","Others"))))</f>
        <v>MR</v>
      </c>
    </row>
    <row r="2140" spans="1:13" x14ac:dyDescent="0.25">
      <c r="A2140">
        <v>4</v>
      </c>
      <c r="B2140" s="1">
        <v>42406</v>
      </c>
      <c r="C2140" t="s">
        <v>6</v>
      </c>
      <c r="D2140" t="s">
        <v>1210</v>
      </c>
      <c r="E2140">
        <v>508</v>
      </c>
      <c r="F2140">
        <v>5517</v>
      </c>
      <c r="H2140" t="s">
        <v>153</v>
      </c>
      <c r="I2140" t="s">
        <v>1530</v>
      </c>
      <c r="J2140" s="32">
        <f t="shared" si="49"/>
        <v>2</v>
      </c>
      <c r="K2140" s="32">
        <f>IF(PUMPING[[#This Row],[MONTH]]&gt;3,YEAR(PUMPING[[#This Row],[DATE]]),YEAR(PUMPING[[#This Row],[DATE]])-1)</f>
        <v>2015</v>
      </c>
      <c r="L2140" s="32" t="str">
        <f>IF(PUMPING[[#This Row],[MONTH]]&lt;4,"Q4",IF(PUMPING[[#This Row],[MONTH]]&lt;7,"Q1",IF(PUMPING[[#This Row],[MONTH]]&lt;10,"Q2",IF(PUMPING[[#This Row],[MONTH]]&lt;13,"Q3","Q4"))))</f>
        <v>Q4</v>
      </c>
      <c r="M2140" s="32" t="str">
        <f>IF(PUMPING[[#This Row],[PRODUCT]]="I/F","I/F",IF(LEFT(PUMPING[[#This Row],[BATCH]],2)="MR","MR",IF(LEFT(PUMPING[[#This Row],[BATCH]],2)="PR","PR",IF(LEFT(PUMPING[[#This Row],[BATCH]],2)="DT","DT","Others"))))</f>
        <v>MR</v>
      </c>
    </row>
    <row r="2141" spans="1:13" x14ac:dyDescent="0.25">
      <c r="A2141">
        <v>1</v>
      </c>
      <c r="B2141" s="1">
        <v>42406</v>
      </c>
      <c r="C2141" t="s">
        <v>20</v>
      </c>
      <c r="D2141" t="s">
        <v>1211</v>
      </c>
      <c r="E2141">
        <v>33</v>
      </c>
      <c r="F2141">
        <v>450</v>
      </c>
      <c r="H2141" t="s">
        <v>1084</v>
      </c>
      <c r="I2141" t="s">
        <v>143</v>
      </c>
      <c r="J2141" s="32">
        <f t="shared" si="49"/>
        <v>2</v>
      </c>
      <c r="K2141" s="32">
        <f>IF(PUMPING[[#This Row],[MONTH]]&gt;3,YEAR(PUMPING[[#This Row],[DATE]]),YEAR(PUMPING[[#This Row],[DATE]])-1)</f>
        <v>2015</v>
      </c>
      <c r="L2141" s="32" t="str">
        <f>IF(PUMPING[[#This Row],[MONTH]]&lt;4,"Q4",IF(PUMPING[[#This Row],[MONTH]]&lt;7,"Q1",IF(PUMPING[[#This Row],[MONTH]]&lt;10,"Q2",IF(PUMPING[[#This Row],[MONTH]]&lt;13,"Q3","Q4"))))</f>
        <v>Q4</v>
      </c>
      <c r="M2141" s="32" t="str">
        <f>IF(PUMPING[[#This Row],[PRODUCT]]="I/F","I/F",IF(LEFT(PUMPING[[#This Row],[BATCH]],2)="MR","MR",IF(LEFT(PUMPING[[#This Row],[BATCH]],2)="PR","PR",IF(LEFT(PUMPING[[#This Row],[BATCH]],2)="DT","DT","Others"))))</f>
        <v>PR</v>
      </c>
    </row>
    <row r="2142" spans="1:13" x14ac:dyDescent="0.25">
      <c r="A2142">
        <v>2</v>
      </c>
      <c r="B2142" s="1">
        <v>42406</v>
      </c>
      <c r="C2142" t="s">
        <v>20</v>
      </c>
      <c r="D2142" t="s">
        <v>1212</v>
      </c>
      <c r="E2142">
        <v>33</v>
      </c>
      <c r="F2142">
        <v>4782</v>
      </c>
      <c r="H2142" t="s">
        <v>1084</v>
      </c>
      <c r="I2142" t="s">
        <v>143</v>
      </c>
      <c r="J2142" s="32">
        <f t="shared" si="49"/>
        <v>2</v>
      </c>
      <c r="K2142" s="32">
        <f>IF(PUMPING[[#This Row],[MONTH]]&gt;3,YEAR(PUMPING[[#This Row],[DATE]]),YEAR(PUMPING[[#This Row],[DATE]])-1)</f>
        <v>2015</v>
      </c>
      <c r="L2142" s="32" t="str">
        <f>IF(PUMPING[[#This Row],[MONTH]]&lt;4,"Q4",IF(PUMPING[[#This Row],[MONTH]]&lt;7,"Q1",IF(PUMPING[[#This Row],[MONTH]]&lt;10,"Q2",IF(PUMPING[[#This Row],[MONTH]]&lt;13,"Q3","Q4"))))</f>
        <v>Q4</v>
      </c>
      <c r="M2142" s="32" t="str">
        <f>IF(PUMPING[[#This Row],[PRODUCT]]="I/F","I/F",IF(LEFT(PUMPING[[#This Row],[BATCH]],2)="MR","MR",IF(LEFT(PUMPING[[#This Row],[BATCH]],2)="PR","PR",IF(LEFT(PUMPING[[#This Row],[BATCH]],2)="DT","DT","Others"))))</f>
        <v>PR</v>
      </c>
    </row>
    <row r="2143" spans="1:13" x14ac:dyDescent="0.25">
      <c r="A2143">
        <v>1</v>
      </c>
      <c r="B2143" s="1">
        <v>42406</v>
      </c>
      <c r="C2143" t="s">
        <v>8</v>
      </c>
      <c r="D2143" t="s">
        <v>1197</v>
      </c>
      <c r="E2143" t="s">
        <v>10</v>
      </c>
      <c r="F2143">
        <v>930</v>
      </c>
      <c r="H2143" t="s">
        <v>148</v>
      </c>
      <c r="I2143" t="s">
        <v>149</v>
      </c>
      <c r="J2143" s="32">
        <f t="shared" si="49"/>
        <v>2</v>
      </c>
      <c r="K2143" s="32">
        <f>IF(PUMPING[[#This Row],[MONTH]]&gt;3,YEAR(PUMPING[[#This Row],[DATE]]),YEAR(PUMPING[[#This Row],[DATE]])-1)</f>
        <v>2015</v>
      </c>
      <c r="L2143" s="32" t="str">
        <f>IF(PUMPING[[#This Row],[MONTH]]&lt;4,"Q4",IF(PUMPING[[#This Row],[MONTH]]&lt;7,"Q1",IF(PUMPING[[#This Row],[MONTH]]&lt;10,"Q2",IF(PUMPING[[#This Row],[MONTH]]&lt;13,"Q3","Q4"))))</f>
        <v>Q4</v>
      </c>
      <c r="M2143" s="32" t="str">
        <f>IF(PUMPING[[#This Row],[PRODUCT]]="I/F","I/F",IF(LEFT(PUMPING[[#This Row],[BATCH]],2)="MR","MR",IF(LEFT(PUMPING[[#This Row],[BATCH]],2)="PR","PR",IF(LEFT(PUMPING[[#This Row],[BATCH]],2)="DT","DT","Others"))))</f>
        <v>MR</v>
      </c>
    </row>
    <row r="2144" spans="1:13" x14ac:dyDescent="0.25">
      <c r="A2144">
        <v>2</v>
      </c>
      <c r="B2144" s="1">
        <v>42406</v>
      </c>
      <c r="C2144" t="s">
        <v>8</v>
      </c>
      <c r="D2144" t="s">
        <v>1198</v>
      </c>
      <c r="E2144" t="s">
        <v>10</v>
      </c>
      <c r="F2144">
        <v>3028</v>
      </c>
      <c r="H2144" t="s">
        <v>170</v>
      </c>
      <c r="I2144" t="s">
        <v>171</v>
      </c>
      <c r="J2144" s="32">
        <f t="shared" si="49"/>
        <v>2</v>
      </c>
      <c r="K2144" s="32">
        <f>IF(PUMPING[[#This Row],[MONTH]]&gt;3,YEAR(PUMPING[[#This Row],[DATE]]),YEAR(PUMPING[[#This Row],[DATE]])-1)</f>
        <v>2015</v>
      </c>
      <c r="L2144" s="32" t="str">
        <f>IF(PUMPING[[#This Row],[MONTH]]&lt;4,"Q4",IF(PUMPING[[#This Row],[MONTH]]&lt;7,"Q1",IF(PUMPING[[#This Row],[MONTH]]&lt;10,"Q2",IF(PUMPING[[#This Row],[MONTH]]&lt;13,"Q3","Q4"))))</f>
        <v>Q4</v>
      </c>
      <c r="M2144" s="32" t="str">
        <f>IF(PUMPING[[#This Row],[PRODUCT]]="I/F","I/F",IF(LEFT(PUMPING[[#This Row],[BATCH]],2)="MR","MR",IF(LEFT(PUMPING[[#This Row],[BATCH]],2)="PR","PR",IF(LEFT(PUMPING[[#This Row],[BATCH]],2)="DT","DT","Others"))))</f>
        <v>MR</v>
      </c>
    </row>
    <row r="2145" spans="1:13" x14ac:dyDescent="0.25">
      <c r="A2145">
        <v>3</v>
      </c>
      <c r="B2145" s="1">
        <v>42406</v>
      </c>
      <c r="C2145" t="s">
        <v>8</v>
      </c>
      <c r="D2145" t="s">
        <v>1197</v>
      </c>
      <c r="E2145" t="s">
        <v>10</v>
      </c>
      <c r="F2145">
        <v>2810</v>
      </c>
      <c r="H2145" t="s">
        <v>148</v>
      </c>
      <c r="I2145" t="s">
        <v>149</v>
      </c>
      <c r="J2145" s="32">
        <f t="shared" si="49"/>
        <v>2</v>
      </c>
      <c r="K2145" s="32">
        <f>IF(PUMPING[[#This Row],[MONTH]]&gt;3,YEAR(PUMPING[[#This Row],[DATE]]),YEAR(PUMPING[[#This Row],[DATE]])-1)</f>
        <v>2015</v>
      </c>
      <c r="L2145" s="32" t="str">
        <f>IF(PUMPING[[#This Row],[MONTH]]&lt;4,"Q4",IF(PUMPING[[#This Row],[MONTH]]&lt;7,"Q1",IF(PUMPING[[#This Row],[MONTH]]&lt;10,"Q2",IF(PUMPING[[#This Row],[MONTH]]&lt;13,"Q3","Q4"))))</f>
        <v>Q4</v>
      </c>
      <c r="M2145" s="32" t="str">
        <f>IF(PUMPING[[#This Row],[PRODUCT]]="I/F","I/F",IF(LEFT(PUMPING[[#This Row],[BATCH]],2)="MR","MR",IF(LEFT(PUMPING[[#This Row],[BATCH]],2)="PR","PR",IF(LEFT(PUMPING[[#This Row],[BATCH]],2)="DT","DT","Others"))))</f>
        <v>MR</v>
      </c>
    </row>
    <row r="2146" spans="1:13" x14ac:dyDescent="0.25">
      <c r="A2146">
        <v>1</v>
      </c>
      <c r="B2146" s="1">
        <v>42407</v>
      </c>
      <c r="C2146" t="s">
        <v>6</v>
      </c>
      <c r="D2146" t="s">
        <v>1210</v>
      </c>
      <c r="E2146">
        <v>508</v>
      </c>
      <c r="F2146">
        <v>12093</v>
      </c>
      <c r="H2146" t="s">
        <v>153</v>
      </c>
      <c r="I2146" t="s">
        <v>1530</v>
      </c>
      <c r="J2146" s="32">
        <f t="shared" si="49"/>
        <v>2</v>
      </c>
      <c r="K2146" s="32">
        <f>IF(PUMPING[[#This Row],[MONTH]]&gt;3,YEAR(PUMPING[[#This Row],[DATE]]),YEAR(PUMPING[[#This Row],[DATE]])-1)</f>
        <v>2015</v>
      </c>
      <c r="L2146" s="32" t="str">
        <f>IF(PUMPING[[#This Row],[MONTH]]&lt;4,"Q4",IF(PUMPING[[#This Row],[MONTH]]&lt;7,"Q1",IF(PUMPING[[#This Row],[MONTH]]&lt;10,"Q2",IF(PUMPING[[#This Row],[MONTH]]&lt;13,"Q3","Q4"))))</f>
        <v>Q4</v>
      </c>
      <c r="M2146" s="32" t="str">
        <f>IF(PUMPING[[#This Row],[PRODUCT]]="I/F","I/F",IF(LEFT(PUMPING[[#This Row],[BATCH]],2)="MR","MR",IF(LEFT(PUMPING[[#This Row],[BATCH]],2)="PR","PR",IF(LEFT(PUMPING[[#This Row],[BATCH]],2)="DT","DT","Others"))))</f>
        <v>MR</v>
      </c>
    </row>
    <row r="2147" spans="1:13" x14ac:dyDescent="0.25">
      <c r="A2147">
        <v>1</v>
      </c>
      <c r="B2147" s="1">
        <v>42407</v>
      </c>
      <c r="C2147" t="s">
        <v>20</v>
      </c>
      <c r="D2147" t="s">
        <v>1212</v>
      </c>
      <c r="E2147">
        <v>33</v>
      </c>
      <c r="F2147">
        <v>4361</v>
      </c>
      <c r="H2147" t="s">
        <v>1084</v>
      </c>
      <c r="I2147" t="s">
        <v>143</v>
      </c>
      <c r="J2147" s="32">
        <f t="shared" si="49"/>
        <v>2</v>
      </c>
      <c r="K2147" s="32">
        <f>IF(PUMPING[[#This Row],[MONTH]]&gt;3,YEAR(PUMPING[[#This Row],[DATE]]),YEAR(PUMPING[[#This Row],[DATE]])-1)</f>
        <v>2015</v>
      </c>
      <c r="L2147" s="32" t="str">
        <f>IF(PUMPING[[#This Row],[MONTH]]&lt;4,"Q4",IF(PUMPING[[#This Row],[MONTH]]&lt;7,"Q1",IF(PUMPING[[#This Row],[MONTH]]&lt;10,"Q2",IF(PUMPING[[#This Row],[MONTH]]&lt;13,"Q3","Q4"))))</f>
        <v>Q4</v>
      </c>
      <c r="M2147" s="32" t="str">
        <f>IF(PUMPING[[#This Row],[PRODUCT]]="I/F","I/F",IF(LEFT(PUMPING[[#This Row],[BATCH]],2)="MR","MR",IF(LEFT(PUMPING[[#This Row],[BATCH]],2)="PR","PR",IF(LEFT(PUMPING[[#This Row],[BATCH]],2)="DT","DT","Others"))))</f>
        <v>PR</v>
      </c>
    </row>
    <row r="2148" spans="1:13" x14ac:dyDescent="0.25">
      <c r="A2148">
        <v>1</v>
      </c>
      <c r="B2148" s="1">
        <v>42407</v>
      </c>
      <c r="C2148" t="s">
        <v>8</v>
      </c>
      <c r="D2148" t="s">
        <v>1199</v>
      </c>
      <c r="E2148" t="s">
        <v>10</v>
      </c>
      <c r="F2148">
        <v>368</v>
      </c>
      <c r="H2148" t="s">
        <v>148</v>
      </c>
      <c r="I2148" t="s">
        <v>149</v>
      </c>
      <c r="J2148" s="32">
        <f t="shared" si="49"/>
        <v>2</v>
      </c>
      <c r="K2148" s="32">
        <f>IF(PUMPING[[#This Row],[MONTH]]&gt;3,YEAR(PUMPING[[#This Row],[DATE]]),YEAR(PUMPING[[#This Row],[DATE]])-1)</f>
        <v>2015</v>
      </c>
      <c r="L2148" s="32" t="str">
        <f>IF(PUMPING[[#This Row],[MONTH]]&lt;4,"Q4",IF(PUMPING[[#This Row],[MONTH]]&lt;7,"Q1",IF(PUMPING[[#This Row],[MONTH]]&lt;10,"Q2",IF(PUMPING[[#This Row],[MONTH]]&lt;13,"Q3","Q4"))))</f>
        <v>Q4</v>
      </c>
      <c r="M2148" s="32" t="str">
        <f>IF(PUMPING[[#This Row],[PRODUCT]]="I/F","I/F",IF(LEFT(PUMPING[[#This Row],[BATCH]],2)="MR","MR",IF(LEFT(PUMPING[[#This Row],[BATCH]],2)="PR","PR",IF(LEFT(PUMPING[[#This Row],[BATCH]],2)="DT","DT","Others"))))</f>
        <v>MR</v>
      </c>
    </row>
    <row r="2149" spans="1:13" x14ac:dyDescent="0.25">
      <c r="A2149">
        <v>1</v>
      </c>
      <c r="B2149" s="1">
        <v>42407</v>
      </c>
      <c r="C2149" t="s">
        <v>162</v>
      </c>
      <c r="D2149" t="s">
        <v>1185</v>
      </c>
      <c r="E2149" t="s">
        <v>10</v>
      </c>
      <c r="F2149">
        <v>820</v>
      </c>
      <c r="H2149" t="s">
        <v>148</v>
      </c>
      <c r="I2149" t="s">
        <v>149</v>
      </c>
      <c r="J2149" s="32">
        <f t="shared" si="49"/>
        <v>2</v>
      </c>
      <c r="K2149" s="32">
        <f>IF(PUMPING[[#This Row],[MONTH]]&gt;3,YEAR(PUMPING[[#This Row],[DATE]]),YEAR(PUMPING[[#This Row],[DATE]])-1)</f>
        <v>2015</v>
      </c>
      <c r="L2149" s="32" t="str">
        <f>IF(PUMPING[[#This Row],[MONTH]]&lt;4,"Q4",IF(PUMPING[[#This Row],[MONTH]]&lt;7,"Q1",IF(PUMPING[[#This Row],[MONTH]]&lt;10,"Q2",IF(PUMPING[[#This Row],[MONTH]]&lt;13,"Q3","Q4"))))</f>
        <v>Q4</v>
      </c>
      <c r="M2149" s="32" t="str">
        <f>IF(PUMPING[[#This Row],[PRODUCT]]="I/F","I/F",IF(LEFT(PUMPING[[#This Row],[BATCH]],2)="MR","MR",IF(LEFT(PUMPING[[#This Row],[BATCH]],2)="PR","PR",IF(LEFT(PUMPING[[#This Row],[BATCH]],2)="DT","DT","Others"))))</f>
        <v>MR</v>
      </c>
    </row>
    <row r="2150" spans="1:13" x14ac:dyDescent="0.25">
      <c r="A2150">
        <v>2</v>
      </c>
      <c r="B2150" s="1">
        <v>42407</v>
      </c>
      <c r="C2150" t="s">
        <v>162</v>
      </c>
      <c r="D2150" t="s">
        <v>1197</v>
      </c>
      <c r="E2150" t="s">
        <v>10</v>
      </c>
      <c r="F2150">
        <v>1495</v>
      </c>
      <c r="H2150" t="s">
        <v>148</v>
      </c>
      <c r="I2150" t="s">
        <v>149</v>
      </c>
      <c r="J2150" s="32">
        <f t="shared" si="49"/>
        <v>2</v>
      </c>
      <c r="K2150" s="32">
        <f>IF(PUMPING[[#This Row],[MONTH]]&gt;3,YEAR(PUMPING[[#This Row],[DATE]]),YEAR(PUMPING[[#This Row],[DATE]])-1)</f>
        <v>2015</v>
      </c>
      <c r="L2150" s="32" t="str">
        <f>IF(PUMPING[[#This Row],[MONTH]]&lt;4,"Q4",IF(PUMPING[[#This Row],[MONTH]]&lt;7,"Q1",IF(PUMPING[[#This Row],[MONTH]]&lt;10,"Q2",IF(PUMPING[[#This Row],[MONTH]]&lt;13,"Q3","Q4"))))</f>
        <v>Q4</v>
      </c>
      <c r="M2150" s="32" t="str">
        <f>IF(PUMPING[[#This Row],[PRODUCT]]="I/F","I/F",IF(LEFT(PUMPING[[#This Row],[BATCH]],2)="MR","MR",IF(LEFT(PUMPING[[#This Row],[BATCH]],2)="PR","PR",IF(LEFT(PUMPING[[#This Row],[BATCH]],2)="DT","DT","Others"))))</f>
        <v>MR</v>
      </c>
    </row>
    <row r="2151" spans="1:13" x14ac:dyDescent="0.25">
      <c r="A2151">
        <v>3</v>
      </c>
      <c r="B2151" s="1">
        <v>42407</v>
      </c>
      <c r="C2151" t="s">
        <v>162</v>
      </c>
      <c r="D2151" t="s">
        <v>1199</v>
      </c>
      <c r="E2151" t="s">
        <v>113</v>
      </c>
      <c r="F2151">
        <v>2578</v>
      </c>
      <c r="H2151" t="s">
        <v>148</v>
      </c>
      <c r="I2151" t="s">
        <v>149</v>
      </c>
      <c r="J2151" s="32">
        <f t="shared" si="49"/>
        <v>2</v>
      </c>
      <c r="K2151" s="32">
        <f>IF(PUMPING[[#This Row],[MONTH]]&gt;3,YEAR(PUMPING[[#This Row],[DATE]]),YEAR(PUMPING[[#This Row],[DATE]])-1)</f>
        <v>2015</v>
      </c>
      <c r="L2151" s="32" t="str">
        <f>IF(PUMPING[[#This Row],[MONTH]]&lt;4,"Q4",IF(PUMPING[[#This Row],[MONTH]]&lt;7,"Q1",IF(PUMPING[[#This Row],[MONTH]]&lt;10,"Q2",IF(PUMPING[[#This Row],[MONTH]]&lt;13,"Q3","Q4"))))</f>
        <v>Q4</v>
      </c>
      <c r="M2151" s="32" t="str">
        <f>IF(PUMPING[[#This Row],[PRODUCT]]="I/F","I/F",IF(LEFT(PUMPING[[#This Row],[BATCH]],2)="MR","MR",IF(LEFT(PUMPING[[#This Row],[BATCH]],2)="PR","PR",IF(LEFT(PUMPING[[#This Row],[BATCH]],2)="DT","DT","Others"))))</f>
        <v>MR</v>
      </c>
    </row>
    <row r="2152" spans="1:13" x14ac:dyDescent="0.25">
      <c r="A2152">
        <v>1</v>
      </c>
      <c r="B2152" s="1">
        <v>42408</v>
      </c>
      <c r="C2152" t="s">
        <v>6</v>
      </c>
      <c r="D2152" t="s">
        <v>1213</v>
      </c>
      <c r="E2152">
        <v>505</v>
      </c>
      <c r="F2152">
        <v>5034</v>
      </c>
      <c r="H2152" t="s">
        <v>153</v>
      </c>
      <c r="I2152" t="s">
        <v>1530</v>
      </c>
      <c r="J2152" s="32">
        <f t="shared" si="49"/>
        <v>2</v>
      </c>
      <c r="K2152" s="32">
        <f>IF(PUMPING[[#This Row],[MONTH]]&gt;3,YEAR(PUMPING[[#This Row],[DATE]]),YEAR(PUMPING[[#This Row],[DATE]])-1)</f>
        <v>2015</v>
      </c>
      <c r="L2152" s="32" t="str">
        <f>IF(PUMPING[[#This Row],[MONTH]]&lt;4,"Q4",IF(PUMPING[[#This Row],[MONTH]]&lt;7,"Q1",IF(PUMPING[[#This Row],[MONTH]]&lt;10,"Q2",IF(PUMPING[[#This Row],[MONTH]]&lt;13,"Q3","Q4"))))</f>
        <v>Q4</v>
      </c>
      <c r="M2152" s="32" t="str">
        <f>IF(PUMPING[[#This Row],[PRODUCT]]="I/F","I/F",IF(LEFT(PUMPING[[#This Row],[BATCH]],2)="MR","MR",IF(LEFT(PUMPING[[#This Row],[BATCH]],2)="PR","PR",IF(LEFT(PUMPING[[#This Row],[BATCH]],2)="DT","DT","Others"))))</f>
        <v>MR</v>
      </c>
    </row>
    <row r="2153" spans="1:13" x14ac:dyDescent="0.25">
      <c r="A2153">
        <v>2</v>
      </c>
      <c r="B2153" s="1">
        <v>42408</v>
      </c>
      <c r="C2153" t="s">
        <v>6</v>
      </c>
      <c r="D2153" t="s">
        <v>1214</v>
      </c>
      <c r="E2153">
        <v>507</v>
      </c>
      <c r="F2153">
        <v>3813</v>
      </c>
      <c r="H2153" t="s">
        <v>153</v>
      </c>
      <c r="I2153" t="s">
        <v>1530</v>
      </c>
      <c r="J2153" s="32">
        <f t="shared" si="49"/>
        <v>2</v>
      </c>
      <c r="K2153" s="32">
        <f>IF(PUMPING[[#This Row],[MONTH]]&gt;3,YEAR(PUMPING[[#This Row],[DATE]]),YEAR(PUMPING[[#This Row],[DATE]])-1)</f>
        <v>2015</v>
      </c>
      <c r="L2153" s="32" t="str">
        <f>IF(PUMPING[[#This Row],[MONTH]]&lt;4,"Q4",IF(PUMPING[[#This Row],[MONTH]]&lt;7,"Q1",IF(PUMPING[[#This Row],[MONTH]]&lt;10,"Q2",IF(PUMPING[[#This Row],[MONTH]]&lt;13,"Q3","Q4"))))</f>
        <v>Q4</v>
      </c>
      <c r="M2153" s="32" t="str">
        <f>IF(PUMPING[[#This Row],[PRODUCT]]="I/F","I/F",IF(LEFT(PUMPING[[#This Row],[BATCH]],2)="MR","MR",IF(LEFT(PUMPING[[#This Row],[BATCH]],2)="PR","PR",IF(LEFT(PUMPING[[#This Row],[BATCH]],2)="DT","DT","Others"))))</f>
        <v>MR</v>
      </c>
    </row>
    <row r="2154" spans="1:13" x14ac:dyDescent="0.25">
      <c r="A2154">
        <v>1</v>
      </c>
      <c r="B2154" s="1">
        <v>42408</v>
      </c>
      <c r="C2154" t="s">
        <v>20</v>
      </c>
      <c r="D2154" t="s">
        <v>1212</v>
      </c>
      <c r="E2154">
        <v>33</v>
      </c>
      <c r="F2154">
        <v>450</v>
      </c>
      <c r="H2154" t="s">
        <v>1084</v>
      </c>
      <c r="I2154" t="s">
        <v>143</v>
      </c>
      <c r="J2154" s="32">
        <f t="shared" si="49"/>
        <v>2</v>
      </c>
      <c r="K2154" s="32">
        <f>IF(PUMPING[[#This Row],[MONTH]]&gt;3,YEAR(PUMPING[[#This Row],[DATE]]),YEAR(PUMPING[[#This Row],[DATE]])-1)</f>
        <v>2015</v>
      </c>
      <c r="L2154" s="32" t="str">
        <f>IF(PUMPING[[#This Row],[MONTH]]&lt;4,"Q4",IF(PUMPING[[#This Row],[MONTH]]&lt;7,"Q1",IF(PUMPING[[#This Row],[MONTH]]&lt;10,"Q2",IF(PUMPING[[#This Row],[MONTH]]&lt;13,"Q3","Q4"))))</f>
        <v>Q4</v>
      </c>
      <c r="M2154" s="32" t="str">
        <f>IF(PUMPING[[#This Row],[PRODUCT]]="I/F","I/F",IF(LEFT(PUMPING[[#This Row],[BATCH]],2)="MR","MR",IF(LEFT(PUMPING[[#This Row],[BATCH]],2)="PR","PR",IF(LEFT(PUMPING[[#This Row],[BATCH]],2)="DT","DT","Others"))))</f>
        <v>PR</v>
      </c>
    </row>
    <row r="2155" spans="1:13" x14ac:dyDescent="0.25">
      <c r="A2155">
        <v>2</v>
      </c>
      <c r="B2155" s="1">
        <v>42408</v>
      </c>
      <c r="C2155" t="s">
        <v>20</v>
      </c>
      <c r="D2155" t="s">
        <v>1215</v>
      </c>
      <c r="E2155">
        <v>32</v>
      </c>
      <c r="F2155">
        <v>7048</v>
      </c>
      <c r="H2155" t="s">
        <v>1084</v>
      </c>
      <c r="I2155" t="s">
        <v>143</v>
      </c>
      <c r="J2155" s="32">
        <f t="shared" si="49"/>
        <v>2</v>
      </c>
      <c r="K2155" s="32">
        <f>IF(PUMPING[[#This Row],[MONTH]]&gt;3,YEAR(PUMPING[[#This Row],[DATE]]),YEAR(PUMPING[[#This Row],[DATE]])-1)</f>
        <v>2015</v>
      </c>
      <c r="L2155" s="32" t="str">
        <f>IF(PUMPING[[#This Row],[MONTH]]&lt;4,"Q4",IF(PUMPING[[#This Row],[MONTH]]&lt;7,"Q1",IF(PUMPING[[#This Row],[MONTH]]&lt;10,"Q2",IF(PUMPING[[#This Row],[MONTH]]&lt;13,"Q3","Q4"))))</f>
        <v>Q4</v>
      </c>
      <c r="M2155" s="32" t="str">
        <f>IF(PUMPING[[#This Row],[PRODUCT]]="I/F","I/F",IF(LEFT(PUMPING[[#This Row],[BATCH]],2)="MR","MR",IF(LEFT(PUMPING[[#This Row],[BATCH]],2)="PR","PR",IF(LEFT(PUMPING[[#This Row],[BATCH]],2)="DT","DT","Others"))))</f>
        <v>PR</v>
      </c>
    </row>
    <row r="2156" spans="1:13" x14ac:dyDescent="0.25">
      <c r="A2156">
        <v>1</v>
      </c>
      <c r="B2156" s="1">
        <v>42408</v>
      </c>
      <c r="C2156" t="s">
        <v>8</v>
      </c>
      <c r="D2156" t="s">
        <v>1209</v>
      </c>
      <c r="E2156" t="s">
        <v>10</v>
      </c>
      <c r="F2156">
        <v>271</v>
      </c>
      <c r="H2156" t="s">
        <v>155</v>
      </c>
      <c r="I2156" t="s">
        <v>146</v>
      </c>
      <c r="J2156" s="32">
        <f t="shared" ref="J2156:J2219" si="50">MONTH(B2156)</f>
        <v>2</v>
      </c>
      <c r="K2156" s="32">
        <f>IF(PUMPING[[#This Row],[MONTH]]&gt;3,YEAR(PUMPING[[#This Row],[DATE]]),YEAR(PUMPING[[#This Row],[DATE]])-1)</f>
        <v>2015</v>
      </c>
      <c r="L2156" s="32" t="str">
        <f>IF(PUMPING[[#This Row],[MONTH]]&lt;4,"Q4",IF(PUMPING[[#This Row],[MONTH]]&lt;7,"Q1",IF(PUMPING[[#This Row],[MONTH]]&lt;10,"Q2",IF(PUMPING[[#This Row],[MONTH]]&lt;13,"Q3","Q4"))))</f>
        <v>Q4</v>
      </c>
      <c r="M2156" s="32" t="str">
        <f>IF(PUMPING[[#This Row],[PRODUCT]]="I/F","I/F",IF(LEFT(PUMPING[[#This Row],[BATCH]],2)="MR","MR",IF(LEFT(PUMPING[[#This Row],[BATCH]],2)="PR","PR",IF(LEFT(PUMPING[[#This Row],[BATCH]],2)="DT","DT","Others"))))</f>
        <v>MR</v>
      </c>
    </row>
    <row r="2157" spans="1:13" x14ac:dyDescent="0.25">
      <c r="A2157">
        <v>2</v>
      </c>
      <c r="B2157" s="1">
        <v>42408</v>
      </c>
      <c r="C2157" t="s">
        <v>8</v>
      </c>
      <c r="D2157" t="s">
        <v>1216</v>
      </c>
      <c r="E2157" t="s">
        <v>10</v>
      </c>
      <c r="F2157">
        <v>82</v>
      </c>
      <c r="H2157" t="s">
        <v>1100</v>
      </c>
      <c r="I2157" t="s">
        <v>204</v>
      </c>
      <c r="J2157" s="32">
        <f t="shared" si="50"/>
        <v>2</v>
      </c>
      <c r="K2157" s="32">
        <f>IF(PUMPING[[#This Row],[MONTH]]&gt;3,YEAR(PUMPING[[#This Row],[DATE]]),YEAR(PUMPING[[#This Row],[DATE]])-1)</f>
        <v>2015</v>
      </c>
      <c r="L2157" s="32" t="str">
        <f>IF(PUMPING[[#This Row],[MONTH]]&lt;4,"Q4",IF(PUMPING[[#This Row],[MONTH]]&lt;7,"Q1",IF(PUMPING[[#This Row],[MONTH]]&lt;10,"Q2",IF(PUMPING[[#This Row],[MONTH]]&lt;13,"Q3","Q4"))))</f>
        <v>Q4</v>
      </c>
      <c r="M2157" s="32" t="str">
        <f>IF(PUMPING[[#This Row],[PRODUCT]]="I/F","I/F",IF(LEFT(PUMPING[[#This Row],[BATCH]],2)="MR","MR",IF(LEFT(PUMPING[[#This Row],[BATCH]],2)="PR","PR",IF(LEFT(PUMPING[[#This Row],[BATCH]],2)="DT","DT","Others"))))</f>
        <v>I/F</v>
      </c>
    </row>
    <row r="2158" spans="1:13" x14ac:dyDescent="0.25">
      <c r="A2158">
        <v>3</v>
      </c>
      <c r="B2158" s="1">
        <v>42408</v>
      </c>
      <c r="C2158" t="s">
        <v>8</v>
      </c>
      <c r="D2158" t="s">
        <v>1210</v>
      </c>
      <c r="E2158" t="s">
        <v>10</v>
      </c>
      <c r="F2158">
        <v>1439</v>
      </c>
      <c r="H2158" t="s">
        <v>153</v>
      </c>
      <c r="I2158" t="s">
        <v>1530</v>
      </c>
      <c r="J2158" s="32">
        <f t="shared" si="50"/>
        <v>2</v>
      </c>
      <c r="K2158" s="32">
        <f>IF(PUMPING[[#This Row],[MONTH]]&gt;3,YEAR(PUMPING[[#This Row],[DATE]]),YEAR(PUMPING[[#This Row],[DATE]])-1)</f>
        <v>2015</v>
      </c>
      <c r="L2158" s="32" t="str">
        <f>IF(PUMPING[[#This Row],[MONTH]]&lt;4,"Q4",IF(PUMPING[[#This Row],[MONTH]]&lt;7,"Q1",IF(PUMPING[[#This Row],[MONTH]]&lt;10,"Q2",IF(PUMPING[[#This Row],[MONTH]]&lt;13,"Q3","Q4"))))</f>
        <v>Q4</v>
      </c>
      <c r="M2158" s="32" t="str">
        <f>IF(PUMPING[[#This Row],[PRODUCT]]="I/F","I/F",IF(LEFT(PUMPING[[#This Row],[BATCH]],2)="MR","MR",IF(LEFT(PUMPING[[#This Row],[BATCH]],2)="PR","PR",IF(LEFT(PUMPING[[#This Row],[BATCH]],2)="DT","DT","Others"))))</f>
        <v>MR</v>
      </c>
    </row>
    <row r="2159" spans="1:13" x14ac:dyDescent="0.25">
      <c r="A2159">
        <v>1</v>
      </c>
      <c r="B2159" s="1">
        <v>42409</v>
      </c>
      <c r="C2159" t="s">
        <v>6</v>
      </c>
      <c r="D2159" t="s">
        <v>1214</v>
      </c>
      <c r="E2159">
        <v>507</v>
      </c>
      <c r="F2159">
        <v>4569</v>
      </c>
      <c r="H2159" t="s">
        <v>153</v>
      </c>
      <c r="I2159" t="s">
        <v>1530</v>
      </c>
      <c r="J2159" s="32">
        <f t="shared" si="50"/>
        <v>2</v>
      </c>
      <c r="K2159" s="32">
        <f>IF(PUMPING[[#This Row],[MONTH]]&gt;3,YEAR(PUMPING[[#This Row],[DATE]]),YEAR(PUMPING[[#This Row],[DATE]])-1)</f>
        <v>2015</v>
      </c>
      <c r="L2159" s="32" t="str">
        <f>IF(PUMPING[[#This Row],[MONTH]]&lt;4,"Q4",IF(PUMPING[[#This Row],[MONTH]]&lt;7,"Q1",IF(PUMPING[[#This Row],[MONTH]]&lt;10,"Q2",IF(PUMPING[[#This Row],[MONTH]]&lt;13,"Q3","Q4"))))</f>
        <v>Q4</v>
      </c>
      <c r="M2159" s="32" t="str">
        <f>IF(PUMPING[[#This Row],[PRODUCT]]="I/F","I/F",IF(LEFT(PUMPING[[#This Row],[BATCH]],2)="MR","MR",IF(LEFT(PUMPING[[#This Row],[BATCH]],2)="PR","PR",IF(LEFT(PUMPING[[#This Row],[BATCH]],2)="DT","DT","Others"))))</f>
        <v>MR</v>
      </c>
    </row>
    <row r="2160" spans="1:13" x14ac:dyDescent="0.25">
      <c r="A2160">
        <v>2</v>
      </c>
      <c r="B2160" s="1">
        <v>42409</v>
      </c>
      <c r="C2160" t="s">
        <v>6</v>
      </c>
      <c r="D2160" t="s">
        <v>1217</v>
      </c>
      <c r="E2160">
        <v>651</v>
      </c>
      <c r="F2160">
        <v>300</v>
      </c>
      <c r="H2160" t="s">
        <v>155</v>
      </c>
      <c r="I2160" t="s">
        <v>146</v>
      </c>
      <c r="J2160" s="32">
        <f t="shared" si="50"/>
        <v>2</v>
      </c>
      <c r="K2160" s="32">
        <f>IF(PUMPING[[#This Row],[MONTH]]&gt;3,YEAR(PUMPING[[#This Row],[DATE]]),YEAR(PUMPING[[#This Row],[DATE]])-1)</f>
        <v>2015</v>
      </c>
      <c r="L2160" s="32" t="str">
        <f>IF(PUMPING[[#This Row],[MONTH]]&lt;4,"Q4",IF(PUMPING[[#This Row],[MONTH]]&lt;7,"Q1",IF(PUMPING[[#This Row],[MONTH]]&lt;10,"Q2",IF(PUMPING[[#This Row],[MONTH]]&lt;13,"Q3","Q4"))))</f>
        <v>Q4</v>
      </c>
      <c r="M2160" s="32" t="str">
        <f>IF(PUMPING[[#This Row],[PRODUCT]]="I/F","I/F",IF(LEFT(PUMPING[[#This Row],[BATCH]],2)="MR","MR",IF(LEFT(PUMPING[[#This Row],[BATCH]],2)="PR","PR",IF(LEFT(PUMPING[[#This Row],[BATCH]],2)="DT","DT","Others"))))</f>
        <v>MR</v>
      </c>
    </row>
    <row r="2161" spans="1:13" x14ac:dyDescent="0.25">
      <c r="A2161">
        <v>3</v>
      </c>
      <c r="B2161" s="1">
        <v>42409</v>
      </c>
      <c r="C2161" t="s">
        <v>6</v>
      </c>
      <c r="D2161" t="s">
        <v>1218</v>
      </c>
      <c r="E2161">
        <v>404</v>
      </c>
      <c r="F2161">
        <v>2500</v>
      </c>
      <c r="H2161" t="s">
        <v>145</v>
      </c>
      <c r="I2161" t="s">
        <v>146</v>
      </c>
      <c r="J2161" s="32">
        <f t="shared" si="50"/>
        <v>2</v>
      </c>
      <c r="K2161" s="32">
        <f>IF(PUMPING[[#This Row],[MONTH]]&gt;3,YEAR(PUMPING[[#This Row],[DATE]]),YEAR(PUMPING[[#This Row],[DATE]])-1)</f>
        <v>2015</v>
      </c>
      <c r="L2161" s="32" t="str">
        <f>IF(PUMPING[[#This Row],[MONTH]]&lt;4,"Q4",IF(PUMPING[[#This Row],[MONTH]]&lt;7,"Q1",IF(PUMPING[[#This Row],[MONTH]]&lt;10,"Q2",IF(PUMPING[[#This Row],[MONTH]]&lt;13,"Q3","Q4"))))</f>
        <v>Q4</v>
      </c>
      <c r="M2161" s="32" t="str">
        <f>IF(PUMPING[[#This Row],[PRODUCT]]="I/F","I/F",IF(LEFT(PUMPING[[#This Row],[BATCH]],2)="MR","MR",IF(LEFT(PUMPING[[#This Row],[BATCH]],2)="PR","PR",IF(LEFT(PUMPING[[#This Row],[BATCH]],2)="DT","DT","Others"))))</f>
        <v>MR</v>
      </c>
    </row>
    <row r="2162" spans="1:13" x14ac:dyDescent="0.25">
      <c r="A2162">
        <v>4</v>
      </c>
      <c r="B2162" s="1">
        <v>42409</v>
      </c>
      <c r="C2162" t="s">
        <v>6</v>
      </c>
      <c r="D2162" t="s">
        <v>1219</v>
      </c>
      <c r="E2162">
        <v>301</v>
      </c>
      <c r="F2162">
        <v>4976</v>
      </c>
      <c r="H2162" t="s">
        <v>1084</v>
      </c>
      <c r="I2162" t="s">
        <v>143</v>
      </c>
      <c r="J2162" s="32">
        <f t="shared" si="50"/>
        <v>2</v>
      </c>
      <c r="K2162" s="32">
        <f>IF(PUMPING[[#This Row],[MONTH]]&gt;3,YEAR(PUMPING[[#This Row],[DATE]]),YEAR(PUMPING[[#This Row],[DATE]])-1)</f>
        <v>2015</v>
      </c>
      <c r="L2162" s="32" t="str">
        <f>IF(PUMPING[[#This Row],[MONTH]]&lt;4,"Q4",IF(PUMPING[[#This Row],[MONTH]]&lt;7,"Q1",IF(PUMPING[[#This Row],[MONTH]]&lt;10,"Q2",IF(PUMPING[[#This Row],[MONTH]]&lt;13,"Q3","Q4"))))</f>
        <v>Q4</v>
      </c>
      <c r="M2162" s="32" t="str">
        <f>IF(PUMPING[[#This Row],[PRODUCT]]="I/F","I/F",IF(LEFT(PUMPING[[#This Row],[BATCH]],2)="MR","MR",IF(LEFT(PUMPING[[#This Row],[BATCH]],2)="PR","PR",IF(LEFT(PUMPING[[#This Row],[BATCH]],2)="DT","DT","Others"))))</f>
        <v>MR</v>
      </c>
    </row>
    <row r="2163" spans="1:13" x14ac:dyDescent="0.25">
      <c r="A2163">
        <v>1</v>
      </c>
      <c r="B2163" s="1">
        <v>42409</v>
      </c>
      <c r="C2163" t="s">
        <v>20</v>
      </c>
      <c r="D2163" t="s">
        <v>1215</v>
      </c>
      <c r="E2163">
        <v>32</v>
      </c>
      <c r="F2163">
        <v>143</v>
      </c>
      <c r="H2163" t="s">
        <v>1084</v>
      </c>
      <c r="I2163" t="s">
        <v>143</v>
      </c>
      <c r="J2163" s="32">
        <f t="shared" si="50"/>
        <v>2</v>
      </c>
      <c r="K2163" s="32">
        <f>IF(PUMPING[[#This Row],[MONTH]]&gt;3,YEAR(PUMPING[[#This Row],[DATE]]),YEAR(PUMPING[[#This Row],[DATE]])-1)</f>
        <v>2015</v>
      </c>
      <c r="L2163" s="32" t="str">
        <f>IF(PUMPING[[#This Row],[MONTH]]&lt;4,"Q4",IF(PUMPING[[#This Row],[MONTH]]&lt;7,"Q1",IF(PUMPING[[#This Row],[MONTH]]&lt;10,"Q2",IF(PUMPING[[#This Row],[MONTH]]&lt;13,"Q3","Q4"))))</f>
        <v>Q4</v>
      </c>
      <c r="M2163" s="32" t="str">
        <f>IF(PUMPING[[#This Row],[PRODUCT]]="I/F","I/F",IF(LEFT(PUMPING[[#This Row],[BATCH]],2)="MR","MR",IF(LEFT(PUMPING[[#This Row],[BATCH]],2)="PR","PR",IF(LEFT(PUMPING[[#This Row],[BATCH]],2)="DT","DT","Others"))))</f>
        <v>PR</v>
      </c>
    </row>
    <row r="2164" spans="1:13" x14ac:dyDescent="0.25">
      <c r="A2164">
        <v>2</v>
      </c>
      <c r="B2164" s="1">
        <v>42409</v>
      </c>
      <c r="C2164" t="s">
        <v>20</v>
      </c>
      <c r="D2164" t="s">
        <v>1220</v>
      </c>
      <c r="E2164">
        <v>32</v>
      </c>
      <c r="F2164">
        <v>500</v>
      </c>
      <c r="H2164" t="s">
        <v>145</v>
      </c>
      <c r="I2164" t="s">
        <v>146</v>
      </c>
      <c r="J2164" s="32">
        <f t="shared" si="50"/>
        <v>2</v>
      </c>
      <c r="K2164" s="32">
        <f>IF(PUMPING[[#This Row],[MONTH]]&gt;3,YEAR(PUMPING[[#This Row],[DATE]]),YEAR(PUMPING[[#This Row],[DATE]])-1)</f>
        <v>2015</v>
      </c>
      <c r="L2164" s="32" t="str">
        <f>IF(PUMPING[[#This Row],[MONTH]]&lt;4,"Q4",IF(PUMPING[[#This Row],[MONTH]]&lt;7,"Q1",IF(PUMPING[[#This Row],[MONTH]]&lt;10,"Q2",IF(PUMPING[[#This Row],[MONTH]]&lt;13,"Q3","Q4"))))</f>
        <v>Q4</v>
      </c>
      <c r="M2164" s="32" t="str">
        <f>IF(PUMPING[[#This Row],[PRODUCT]]="I/F","I/F",IF(LEFT(PUMPING[[#This Row],[BATCH]],2)="MR","MR",IF(LEFT(PUMPING[[#This Row],[BATCH]],2)="PR","PR",IF(LEFT(PUMPING[[#This Row],[BATCH]],2)="DT","DT","Others"))))</f>
        <v>PR</v>
      </c>
    </row>
    <row r="2165" spans="1:13" x14ac:dyDescent="0.25">
      <c r="A2165">
        <v>1</v>
      </c>
      <c r="B2165" s="1">
        <v>42409</v>
      </c>
      <c r="C2165" t="s">
        <v>8</v>
      </c>
      <c r="D2165" t="s">
        <v>1210</v>
      </c>
      <c r="E2165" t="s">
        <v>10</v>
      </c>
      <c r="F2165">
        <v>4515</v>
      </c>
      <c r="H2165" t="s">
        <v>153</v>
      </c>
      <c r="I2165" t="s">
        <v>1530</v>
      </c>
      <c r="J2165" s="32">
        <f t="shared" si="50"/>
        <v>2</v>
      </c>
      <c r="K2165" s="32">
        <f>IF(PUMPING[[#This Row],[MONTH]]&gt;3,YEAR(PUMPING[[#This Row],[DATE]]),YEAR(PUMPING[[#This Row],[DATE]])-1)</f>
        <v>2015</v>
      </c>
      <c r="L2165" s="32" t="str">
        <f>IF(PUMPING[[#This Row],[MONTH]]&lt;4,"Q4",IF(PUMPING[[#This Row],[MONTH]]&lt;7,"Q1",IF(PUMPING[[#This Row],[MONTH]]&lt;10,"Q2",IF(PUMPING[[#This Row],[MONTH]]&lt;13,"Q3","Q4"))))</f>
        <v>Q4</v>
      </c>
      <c r="M2165" s="32" t="str">
        <f>IF(PUMPING[[#This Row],[PRODUCT]]="I/F","I/F",IF(LEFT(PUMPING[[#This Row],[BATCH]],2)="MR","MR",IF(LEFT(PUMPING[[#This Row],[BATCH]],2)="PR","PR",IF(LEFT(PUMPING[[#This Row],[BATCH]],2)="DT","DT","Others"))))</f>
        <v>MR</v>
      </c>
    </row>
    <row r="2166" spans="1:13" x14ac:dyDescent="0.25">
      <c r="A2166">
        <v>2</v>
      </c>
      <c r="B2166" s="1">
        <v>42409</v>
      </c>
      <c r="C2166" t="s">
        <v>8</v>
      </c>
      <c r="D2166" t="s">
        <v>1213</v>
      </c>
      <c r="E2166" t="s">
        <v>10</v>
      </c>
      <c r="F2166">
        <v>1564</v>
      </c>
      <c r="H2166" t="s">
        <v>153</v>
      </c>
      <c r="I2166" t="s">
        <v>1530</v>
      </c>
      <c r="J2166" s="32">
        <f t="shared" si="50"/>
        <v>2</v>
      </c>
      <c r="K2166" s="32">
        <f>IF(PUMPING[[#This Row],[MONTH]]&gt;3,YEAR(PUMPING[[#This Row],[DATE]]),YEAR(PUMPING[[#This Row],[DATE]])-1)</f>
        <v>2015</v>
      </c>
      <c r="L2166" s="32" t="str">
        <f>IF(PUMPING[[#This Row],[MONTH]]&lt;4,"Q4",IF(PUMPING[[#This Row],[MONTH]]&lt;7,"Q1",IF(PUMPING[[#This Row],[MONTH]]&lt;10,"Q2",IF(PUMPING[[#This Row],[MONTH]]&lt;13,"Q3","Q4"))))</f>
        <v>Q4</v>
      </c>
      <c r="M2166" s="32" t="str">
        <f>IF(PUMPING[[#This Row],[PRODUCT]]="I/F","I/F",IF(LEFT(PUMPING[[#This Row],[BATCH]],2)="MR","MR",IF(LEFT(PUMPING[[#This Row],[BATCH]],2)="PR","PR",IF(LEFT(PUMPING[[#This Row],[BATCH]],2)="DT","DT","Others"))))</f>
        <v>MR</v>
      </c>
    </row>
    <row r="2167" spans="1:13" x14ac:dyDescent="0.25">
      <c r="A2167">
        <v>1</v>
      </c>
      <c r="B2167" s="1">
        <v>42410</v>
      </c>
      <c r="C2167" t="s">
        <v>6</v>
      </c>
      <c r="D2167" t="s">
        <v>1219</v>
      </c>
      <c r="E2167">
        <v>301</v>
      </c>
      <c r="F2167">
        <v>2538</v>
      </c>
      <c r="H2167" t="s">
        <v>1084</v>
      </c>
      <c r="I2167" t="s">
        <v>143</v>
      </c>
      <c r="J2167" s="32">
        <f t="shared" si="50"/>
        <v>2</v>
      </c>
      <c r="K2167" s="32">
        <f>IF(PUMPING[[#This Row],[MONTH]]&gt;3,YEAR(PUMPING[[#This Row],[DATE]]),YEAR(PUMPING[[#This Row],[DATE]])-1)</f>
        <v>2015</v>
      </c>
      <c r="L2167" s="32" t="str">
        <f>IF(PUMPING[[#This Row],[MONTH]]&lt;4,"Q4",IF(PUMPING[[#This Row],[MONTH]]&lt;7,"Q1",IF(PUMPING[[#This Row],[MONTH]]&lt;10,"Q2",IF(PUMPING[[#This Row],[MONTH]]&lt;13,"Q3","Q4"))))</f>
        <v>Q4</v>
      </c>
      <c r="M2167" s="32" t="str">
        <f>IF(PUMPING[[#This Row],[PRODUCT]]="I/F","I/F",IF(LEFT(PUMPING[[#This Row],[BATCH]],2)="MR","MR",IF(LEFT(PUMPING[[#This Row],[BATCH]],2)="PR","PR",IF(LEFT(PUMPING[[#This Row],[BATCH]],2)="DT","DT","Others"))))</f>
        <v>MR</v>
      </c>
    </row>
    <row r="2168" spans="1:13" x14ac:dyDescent="0.25">
      <c r="A2168">
        <v>2</v>
      </c>
      <c r="B2168" s="1">
        <v>42410</v>
      </c>
      <c r="C2168" t="s">
        <v>6</v>
      </c>
      <c r="D2168" t="s">
        <v>1221</v>
      </c>
      <c r="E2168">
        <v>302</v>
      </c>
      <c r="F2168">
        <v>3494</v>
      </c>
      <c r="H2168" t="s">
        <v>1084</v>
      </c>
      <c r="I2168" t="s">
        <v>143</v>
      </c>
      <c r="J2168" s="32">
        <f t="shared" si="50"/>
        <v>2</v>
      </c>
      <c r="K2168" s="32">
        <f>IF(PUMPING[[#This Row],[MONTH]]&gt;3,YEAR(PUMPING[[#This Row],[DATE]]),YEAR(PUMPING[[#This Row],[DATE]])-1)</f>
        <v>2015</v>
      </c>
      <c r="L2168" s="32" t="str">
        <f>IF(PUMPING[[#This Row],[MONTH]]&lt;4,"Q4",IF(PUMPING[[#This Row],[MONTH]]&lt;7,"Q1",IF(PUMPING[[#This Row],[MONTH]]&lt;10,"Q2",IF(PUMPING[[#This Row],[MONTH]]&lt;13,"Q3","Q4"))))</f>
        <v>Q4</v>
      </c>
      <c r="M2168" s="32" t="str">
        <f>IF(PUMPING[[#This Row],[PRODUCT]]="I/F","I/F",IF(LEFT(PUMPING[[#This Row],[BATCH]],2)="MR","MR",IF(LEFT(PUMPING[[#This Row],[BATCH]],2)="PR","PR",IF(LEFT(PUMPING[[#This Row],[BATCH]],2)="DT","DT","Others"))))</f>
        <v>MR</v>
      </c>
    </row>
    <row r="2169" spans="1:13" x14ac:dyDescent="0.25">
      <c r="A2169">
        <v>3</v>
      </c>
      <c r="B2169" s="1">
        <v>42410</v>
      </c>
      <c r="C2169" t="s">
        <v>6</v>
      </c>
      <c r="D2169" t="s">
        <v>1222</v>
      </c>
      <c r="E2169">
        <v>404</v>
      </c>
      <c r="F2169">
        <v>810</v>
      </c>
      <c r="H2169" t="s">
        <v>145</v>
      </c>
      <c r="I2169" t="s">
        <v>146</v>
      </c>
      <c r="J2169" s="32">
        <f t="shared" si="50"/>
        <v>2</v>
      </c>
      <c r="K2169" s="32">
        <f>IF(PUMPING[[#This Row],[MONTH]]&gt;3,YEAR(PUMPING[[#This Row],[DATE]]),YEAR(PUMPING[[#This Row],[DATE]])-1)</f>
        <v>2015</v>
      </c>
      <c r="L2169" s="32" t="str">
        <f>IF(PUMPING[[#This Row],[MONTH]]&lt;4,"Q4",IF(PUMPING[[#This Row],[MONTH]]&lt;7,"Q1",IF(PUMPING[[#This Row],[MONTH]]&lt;10,"Q2",IF(PUMPING[[#This Row],[MONTH]]&lt;13,"Q3","Q4"))))</f>
        <v>Q4</v>
      </c>
      <c r="M2169" s="32" t="str">
        <f>IF(PUMPING[[#This Row],[PRODUCT]]="I/F","I/F",IF(LEFT(PUMPING[[#This Row],[BATCH]],2)="MR","MR",IF(LEFT(PUMPING[[#This Row],[BATCH]],2)="PR","PR",IF(LEFT(PUMPING[[#This Row],[BATCH]],2)="DT","DT","Others"))))</f>
        <v>MR</v>
      </c>
    </row>
    <row r="2170" spans="1:13" x14ac:dyDescent="0.25">
      <c r="A2170">
        <v>4</v>
      </c>
      <c r="B2170" s="1">
        <v>42410</v>
      </c>
      <c r="C2170" t="s">
        <v>6</v>
      </c>
      <c r="D2170" t="s">
        <v>1223</v>
      </c>
      <c r="E2170">
        <v>123</v>
      </c>
      <c r="F2170">
        <v>3828</v>
      </c>
      <c r="H2170" t="s">
        <v>148</v>
      </c>
      <c r="I2170" t="s">
        <v>149</v>
      </c>
      <c r="J2170" s="32">
        <f t="shared" si="50"/>
        <v>2</v>
      </c>
      <c r="K2170" s="32">
        <f>IF(PUMPING[[#This Row],[MONTH]]&gt;3,YEAR(PUMPING[[#This Row],[DATE]]),YEAR(PUMPING[[#This Row],[DATE]])-1)</f>
        <v>2015</v>
      </c>
      <c r="L2170" s="32" t="str">
        <f>IF(PUMPING[[#This Row],[MONTH]]&lt;4,"Q4",IF(PUMPING[[#This Row],[MONTH]]&lt;7,"Q1",IF(PUMPING[[#This Row],[MONTH]]&lt;10,"Q2",IF(PUMPING[[#This Row],[MONTH]]&lt;13,"Q3","Q4"))))</f>
        <v>Q4</v>
      </c>
      <c r="M2170" s="32" t="str">
        <f>IF(PUMPING[[#This Row],[PRODUCT]]="I/F","I/F",IF(LEFT(PUMPING[[#This Row],[BATCH]],2)="MR","MR",IF(LEFT(PUMPING[[#This Row],[BATCH]],2)="PR","PR",IF(LEFT(PUMPING[[#This Row],[BATCH]],2)="DT","DT","Others"))))</f>
        <v>MR</v>
      </c>
    </row>
    <row r="2171" spans="1:13" x14ac:dyDescent="0.25">
      <c r="A2171">
        <v>1</v>
      </c>
      <c r="B2171" s="1">
        <v>42410</v>
      </c>
      <c r="C2171" t="s">
        <v>20</v>
      </c>
      <c r="D2171" t="s">
        <v>1224</v>
      </c>
      <c r="E2171">
        <v>54</v>
      </c>
      <c r="F2171">
        <v>124</v>
      </c>
      <c r="H2171" t="s">
        <v>155</v>
      </c>
      <c r="I2171" t="s">
        <v>146</v>
      </c>
      <c r="J2171" s="32">
        <f t="shared" si="50"/>
        <v>2</v>
      </c>
      <c r="K2171" s="32">
        <f>IF(PUMPING[[#This Row],[MONTH]]&gt;3,YEAR(PUMPING[[#This Row],[DATE]]),YEAR(PUMPING[[#This Row],[DATE]])-1)</f>
        <v>2015</v>
      </c>
      <c r="L2171" s="32" t="str">
        <f>IF(PUMPING[[#This Row],[MONTH]]&lt;4,"Q4",IF(PUMPING[[#This Row],[MONTH]]&lt;7,"Q1",IF(PUMPING[[#This Row],[MONTH]]&lt;10,"Q2",IF(PUMPING[[#This Row],[MONTH]]&lt;13,"Q3","Q4"))))</f>
        <v>Q4</v>
      </c>
      <c r="M2171" s="32" t="str">
        <f>IF(PUMPING[[#This Row],[PRODUCT]]="I/F","I/F",IF(LEFT(PUMPING[[#This Row],[BATCH]],2)="MR","MR",IF(LEFT(PUMPING[[#This Row],[BATCH]],2)="PR","PR",IF(LEFT(PUMPING[[#This Row],[BATCH]],2)="DT","DT","Others"))))</f>
        <v>PR</v>
      </c>
    </row>
    <row r="2172" spans="1:13" x14ac:dyDescent="0.25">
      <c r="A2172">
        <v>2</v>
      </c>
      <c r="B2172" s="1">
        <v>42410</v>
      </c>
      <c r="C2172" t="s">
        <v>20</v>
      </c>
      <c r="D2172" t="s">
        <v>1225</v>
      </c>
      <c r="E2172">
        <v>54</v>
      </c>
      <c r="F2172">
        <v>86</v>
      </c>
      <c r="H2172" t="s">
        <v>155</v>
      </c>
      <c r="I2172" t="s">
        <v>146</v>
      </c>
      <c r="J2172" s="32">
        <f t="shared" si="50"/>
        <v>2</v>
      </c>
      <c r="K2172" s="32">
        <f>IF(PUMPING[[#This Row],[MONTH]]&gt;3,YEAR(PUMPING[[#This Row],[DATE]]),YEAR(PUMPING[[#This Row],[DATE]])-1)</f>
        <v>2015</v>
      </c>
      <c r="L2172" s="32" t="str">
        <f>IF(PUMPING[[#This Row],[MONTH]]&lt;4,"Q4",IF(PUMPING[[#This Row],[MONTH]]&lt;7,"Q1",IF(PUMPING[[#This Row],[MONTH]]&lt;10,"Q2",IF(PUMPING[[#This Row],[MONTH]]&lt;13,"Q3","Q4"))))</f>
        <v>Q4</v>
      </c>
      <c r="M2172" s="32" t="str">
        <f>IF(PUMPING[[#This Row],[PRODUCT]]="I/F","I/F",IF(LEFT(PUMPING[[#This Row],[BATCH]],2)="MR","MR",IF(LEFT(PUMPING[[#This Row],[BATCH]],2)="PR","PR",IF(LEFT(PUMPING[[#This Row],[BATCH]],2)="DT","DT","Others"))))</f>
        <v>PR</v>
      </c>
    </row>
    <row r="2173" spans="1:13" x14ac:dyDescent="0.25">
      <c r="A2173">
        <v>3</v>
      </c>
      <c r="B2173" s="1">
        <v>42410</v>
      </c>
      <c r="C2173" t="s">
        <v>20</v>
      </c>
      <c r="D2173" t="s">
        <v>1204</v>
      </c>
      <c r="E2173">
        <v>52</v>
      </c>
      <c r="F2173">
        <v>2357</v>
      </c>
      <c r="H2173" t="s">
        <v>156</v>
      </c>
      <c r="I2173" t="s">
        <v>146</v>
      </c>
      <c r="J2173" s="32">
        <f t="shared" si="50"/>
        <v>2</v>
      </c>
      <c r="K2173" s="32">
        <f>IF(PUMPING[[#This Row],[MONTH]]&gt;3,YEAR(PUMPING[[#This Row],[DATE]]),YEAR(PUMPING[[#This Row],[DATE]])-1)</f>
        <v>2015</v>
      </c>
      <c r="L2173" s="32" t="str">
        <f>IF(PUMPING[[#This Row],[MONTH]]&lt;4,"Q4",IF(PUMPING[[#This Row],[MONTH]]&lt;7,"Q1",IF(PUMPING[[#This Row],[MONTH]]&lt;10,"Q2",IF(PUMPING[[#This Row],[MONTH]]&lt;13,"Q3","Q4"))))</f>
        <v>Q4</v>
      </c>
      <c r="M2173" s="32" t="str">
        <f>IF(PUMPING[[#This Row],[PRODUCT]]="I/F","I/F",IF(LEFT(PUMPING[[#This Row],[BATCH]],2)="MR","MR",IF(LEFT(PUMPING[[#This Row],[BATCH]],2)="PR","PR",IF(LEFT(PUMPING[[#This Row],[BATCH]],2)="DT","DT","Others"))))</f>
        <v>PR</v>
      </c>
    </row>
    <row r="2174" spans="1:13" x14ac:dyDescent="0.25">
      <c r="A2174">
        <v>4</v>
      </c>
      <c r="B2174" s="1">
        <v>42410</v>
      </c>
      <c r="C2174" t="s">
        <v>20</v>
      </c>
      <c r="D2174" t="s">
        <v>1225</v>
      </c>
      <c r="E2174">
        <v>54</v>
      </c>
      <c r="F2174">
        <v>354</v>
      </c>
      <c r="H2174" t="s">
        <v>155</v>
      </c>
      <c r="I2174" t="s">
        <v>146</v>
      </c>
      <c r="J2174" s="32">
        <f t="shared" si="50"/>
        <v>2</v>
      </c>
      <c r="K2174" s="32">
        <f>IF(PUMPING[[#This Row],[MONTH]]&gt;3,YEAR(PUMPING[[#This Row],[DATE]]),YEAR(PUMPING[[#This Row],[DATE]])-1)</f>
        <v>2015</v>
      </c>
      <c r="L2174" s="32" t="str">
        <f>IF(PUMPING[[#This Row],[MONTH]]&lt;4,"Q4",IF(PUMPING[[#This Row],[MONTH]]&lt;7,"Q1",IF(PUMPING[[#This Row],[MONTH]]&lt;10,"Q2",IF(PUMPING[[#This Row],[MONTH]]&lt;13,"Q3","Q4"))))</f>
        <v>Q4</v>
      </c>
      <c r="M2174" s="32" t="str">
        <f>IF(PUMPING[[#This Row],[PRODUCT]]="I/F","I/F",IF(LEFT(PUMPING[[#This Row],[BATCH]],2)="MR","MR",IF(LEFT(PUMPING[[#This Row],[BATCH]],2)="PR","PR",IF(LEFT(PUMPING[[#This Row],[BATCH]],2)="DT","DT","Others"))))</f>
        <v>PR</v>
      </c>
    </row>
    <row r="2175" spans="1:13" x14ac:dyDescent="0.25">
      <c r="A2175">
        <v>5</v>
      </c>
      <c r="B2175" s="1">
        <v>42410</v>
      </c>
      <c r="C2175" t="s">
        <v>20</v>
      </c>
      <c r="D2175" t="s">
        <v>1226</v>
      </c>
      <c r="E2175" t="s">
        <v>754</v>
      </c>
      <c r="F2175">
        <v>885</v>
      </c>
      <c r="H2175" t="s">
        <v>151</v>
      </c>
      <c r="I2175" t="s">
        <v>1532</v>
      </c>
      <c r="J2175" s="32">
        <f t="shared" si="50"/>
        <v>2</v>
      </c>
      <c r="K2175" s="32">
        <f>IF(PUMPING[[#This Row],[MONTH]]&gt;3,YEAR(PUMPING[[#This Row],[DATE]]),YEAR(PUMPING[[#This Row],[DATE]])-1)</f>
        <v>2015</v>
      </c>
      <c r="L2175" s="32" t="str">
        <f>IF(PUMPING[[#This Row],[MONTH]]&lt;4,"Q4",IF(PUMPING[[#This Row],[MONTH]]&lt;7,"Q1",IF(PUMPING[[#This Row],[MONTH]]&lt;10,"Q2",IF(PUMPING[[#This Row],[MONTH]]&lt;13,"Q3","Q4"))))</f>
        <v>Q4</v>
      </c>
      <c r="M2175" s="32" t="str">
        <f>IF(PUMPING[[#This Row],[PRODUCT]]="I/F","I/F",IF(LEFT(PUMPING[[#This Row],[BATCH]],2)="MR","MR",IF(LEFT(PUMPING[[#This Row],[BATCH]],2)="PR","PR",IF(LEFT(PUMPING[[#This Row],[BATCH]],2)="DT","DT","Others"))))</f>
        <v>PR</v>
      </c>
    </row>
    <row r="2176" spans="1:13" x14ac:dyDescent="0.25">
      <c r="A2176">
        <v>6</v>
      </c>
      <c r="B2176" s="1">
        <v>42410</v>
      </c>
      <c r="C2176" t="s">
        <v>20</v>
      </c>
      <c r="D2176" t="s">
        <v>1227</v>
      </c>
      <c r="E2176">
        <v>23</v>
      </c>
      <c r="F2176">
        <v>850</v>
      </c>
      <c r="H2176" t="s">
        <v>151</v>
      </c>
      <c r="I2176" t="s">
        <v>1532</v>
      </c>
      <c r="J2176" s="32">
        <f t="shared" si="50"/>
        <v>2</v>
      </c>
      <c r="K2176" s="32">
        <f>IF(PUMPING[[#This Row],[MONTH]]&gt;3,YEAR(PUMPING[[#This Row],[DATE]]),YEAR(PUMPING[[#This Row],[DATE]])-1)</f>
        <v>2015</v>
      </c>
      <c r="L2176" s="32" t="str">
        <f>IF(PUMPING[[#This Row],[MONTH]]&lt;4,"Q4",IF(PUMPING[[#This Row],[MONTH]]&lt;7,"Q1",IF(PUMPING[[#This Row],[MONTH]]&lt;10,"Q2",IF(PUMPING[[#This Row],[MONTH]]&lt;13,"Q3","Q4"))))</f>
        <v>Q4</v>
      </c>
      <c r="M2176" s="32" t="str">
        <f>IF(PUMPING[[#This Row],[PRODUCT]]="I/F","I/F",IF(LEFT(PUMPING[[#This Row],[BATCH]],2)="MR","MR",IF(LEFT(PUMPING[[#This Row],[BATCH]],2)="PR","PR",IF(LEFT(PUMPING[[#This Row],[BATCH]],2)="DT","DT","Others"))))</f>
        <v>PR</v>
      </c>
    </row>
    <row r="2177" spans="1:13" x14ac:dyDescent="0.25">
      <c r="A2177">
        <v>7</v>
      </c>
      <c r="B2177" s="1">
        <v>42410</v>
      </c>
      <c r="C2177" t="s">
        <v>20</v>
      </c>
      <c r="D2177" t="s">
        <v>1228</v>
      </c>
      <c r="E2177">
        <v>23</v>
      </c>
      <c r="F2177">
        <v>3155</v>
      </c>
      <c r="H2177" t="s">
        <v>151</v>
      </c>
      <c r="I2177" t="s">
        <v>1532</v>
      </c>
      <c r="J2177" s="32">
        <f t="shared" si="50"/>
        <v>2</v>
      </c>
      <c r="K2177" s="32">
        <f>IF(PUMPING[[#This Row],[MONTH]]&gt;3,YEAR(PUMPING[[#This Row],[DATE]]),YEAR(PUMPING[[#This Row],[DATE]])-1)</f>
        <v>2015</v>
      </c>
      <c r="L2177" s="32" t="str">
        <f>IF(PUMPING[[#This Row],[MONTH]]&lt;4,"Q4",IF(PUMPING[[#This Row],[MONTH]]&lt;7,"Q1",IF(PUMPING[[#This Row],[MONTH]]&lt;10,"Q2",IF(PUMPING[[#This Row],[MONTH]]&lt;13,"Q3","Q4"))))</f>
        <v>Q4</v>
      </c>
      <c r="M2177" s="32" t="str">
        <f>IF(PUMPING[[#This Row],[PRODUCT]]="I/F","I/F",IF(LEFT(PUMPING[[#This Row],[BATCH]],2)="MR","MR",IF(LEFT(PUMPING[[#This Row],[BATCH]],2)="PR","PR",IF(LEFT(PUMPING[[#This Row],[BATCH]],2)="DT","DT","Others"))))</f>
        <v>PR</v>
      </c>
    </row>
    <row r="2178" spans="1:13" x14ac:dyDescent="0.25">
      <c r="A2178">
        <v>1</v>
      </c>
      <c r="B2178" s="1">
        <v>42410</v>
      </c>
      <c r="C2178" t="s">
        <v>8</v>
      </c>
      <c r="D2178" t="s">
        <v>1213</v>
      </c>
      <c r="E2178" t="s">
        <v>10</v>
      </c>
      <c r="F2178">
        <v>879</v>
      </c>
      <c r="H2178" t="s">
        <v>153</v>
      </c>
      <c r="I2178" t="s">
        <v>1530</v>
      </c>
      <c r="J2178" s="32">
        <f t="shared" si="50"/>
        <v>2</v>
      </c>
      <c r="K2178" s="32">
        <f>IF(PUMPING[[#This Row],[MONTH]]&gt;3,YEAR(PUMPING[[#This Row],[DATE]]),YEAR(PUMPING[[#This Row],[DATE]])-1)</f>
        <v>2015</v>
      </c>
      <c r="L2178" s="32" t="str">
        <f>IF(PUMPING[[#This Row],[MONTH]]&lt;4,"Q4",IF(PUMPING[[#This Row],[MONTH]]&lt;7,"Q1",IF(PUMPING[[#This Row],[MONTH]]&lt;10,"Q2",IF(PUMPING[[#This Row],[MONTH]]&lt;13,"Q3","Q4"))))</f>
        <v>Q4</v>
      </c>
      <c r="M2178" s="32" t="str">
        <f>IF(PUMPING[[#This Row],[PRODUCT]]="I/F","I/F",IF(LEFT(PUMPING[[#This Row],[BATCH]],2)="MR","MR",IF(LEFT(PUMPING[[#This Row],[BATCH]],2)="PR","PR",IF(LEFT(PUMPING[[#This Row],[BATCH]],2)="DT","DT","Others"))))</f>
        <v>MR</v>
      </c>
    </row>
    <row r="2179" spans="1:13" x14ac:dyDescent="0.25">
      <c r="A2179">
        <v>2</v>
      </c>
      <c r="B2179" s="1">
        <v>42410</v>
      </c>
      <c r="C2179" t="s">
        <v>8</v>
      </c>
      <c r="D2179" t="s">
        <v>1214</v>
      </c>
      <c r="E2179" t="s">
        <v>10</v>
      </c>
      <c r="F2179">
        <v>4199</v>
      </c>
      <c r="H2179" t="s">
        <v>153</v>
      </c>
      <c r="I2179" t="s">
        <v>1530</v>
      </c>
      <c r="J2179" s="32">
        <f t="shared" si="50"/>
        <v>2</v>
      </c>
      <c r="K2179" s="32">
        <f>IF(PUMPING[[#This Row],[MONTH]]&gt;3,YEAR(PUMPING[[#This Row],[DATE]]),YEAR(PUMPING[[#This Row],[DATE]])-1)</f>
        <v>2015</v>
      </c>
      <c r="L2179" s="32" t="str">
        <f>IF(PUMPING[[#This Row],[MONTH]]&lt;4,"Q4",IF(PUMPING[[#This Row],[MONTH]]&lt;7,"Q1",IF(PUMPING[[#This Row],[MONTH]]&lt;10,"Q2",IF(PUMPING[[#This Row],[MONTH]]&lt;13,"Q3","Q4"))))</f>
        <v>Q4</v>
      </c>
      <c r="M2179" s="32" t="str">
        <f>IF(PUMPING[[#This Row],[PRODUCT]]="I/F","I/F",IF(LEFT(PUMPING[[#This Row],[BATCH]],2)="MR","MR",IF(LEFT(PUMPING[[#This Row],[BATCH]],2)="PR","PR",IF(LEFT(PUMPING[[#This Row],[BATCH]],2)="DT","DT","Others"))))</f>
        <v>MR</v>
      </c>
    </row>
    <row r="2180" spans="1:13" x14ac:dyDescent="0.25">
      <c r="A2180">
        <v>3</v>
      </c>
      <c r="B2180" s="1">
        <v>42410</v>
      </c>
      <c r="C2180" t="s">
        <v>8</v>
      </c>
      <c r="D2180" t="s">
        <v>1229</v>
      </c>
      <c r="E2180" t="s">
        <v>10</v>
      </c>
      <c r="F2180">
        <v>62</v>
      </c>
      <c r="H2180" t="s">
        <v>1230</v>
      </c>
      <c r="I2180" t="s">
        <v>204</v>
      </c>
      <c r="J2180" s="32">
        <f t="shared" si="50"/>
        <v>2</v>
      </c>
      <c r="K2180" s="32">
        <f>IF(PUMPING[[#This Row],[MONTH]]&gt;3,YEAR(PUMPING[[#This Row],[DATE]]),YEAR(PUMPING[[#This Row],[DATE]])-1)</f>
        <v>2015</v>
      </c>
      <c r="L2180" s="32" t="str">
        <f>IF(PUMPING[[#This Row],[MONTH]]&lt;4,"Q4",IF(PUMPING[[#This Row],[MONTH]]&lt;7,"Q1",IF(PUMPING[[#This Row],[MONTH]]&lt;10,"Q2",IF(PUMPING[[#This Row],[MONTH]]&lt;13,"Q3","Q4"))))</f>
        <v>Q4</v>
      </c>
      <c r="M2180" s="32" t="str">
        <f>IF(PUMPING[[#This Row],[PRODUCT]]="I/F","I/F",IF(LEFT(PUMPING[[#This Row],[BATCH]],2)="MR","MR",IF(LEFT(PUMPING[[#This Row],[BATCH]],2)="PR","PR",IF(LEFT(PUMPING[[#This Row],[BATCH]],2)="DT","DT","Others"))))</f>
        <v>I/F</v>
      </c>
    </row>
    <row r="2181" spans="1:13" x14ac:dyDescent="0.25">
      <c r="A2181">
        <v>4</v>
      </c>
      <c r="B2181" s="1">
        <v>42410</v>
      </c>
      <c r="C2181" t="s">
        <v>8</v>
      </c>
      <c r="D2181" t="s">
        <v>1231</v>
      </c>
      <c r="E2181" t="s">
        <v>502</v>
      </c>
      <c r="F2181">
        <v>28</v>
      </c>
      <c r="H2181" t="s">
        <v>1232</v>
      </c>
      <c r="I2181" t="s">
        <v>204</v>
      </c>
      <c r="J2181" s="32">
        <f t="shared" si="50"/>
        <v>2</v>
      </c>
      <c r="K2181" s="32">
        <f>IF(PUMPING[[#This Row],[MONTH]]&gt;3,YEAR(PUMPING[[#This Row],[DATE]]),YEAR(PUMPING[[#This Row],[DATE]])-1)</f>
        <v>2015</v>
      </c>
      <c r="L2181" s="32" t="str">
        <f>IF(PUMPING[[#This Row],[MONTH]]&lt;4,"Q4",IF(PUMPING[[#This Row],[MONTH]]&lt;7,"Q1",IF(PUMPING[[#This Row],[MONTH]]&lt;10,"Q2",IF(PUMPING[[#This Row],[MONTH]]&lt;13,"Q3","Q4"))))</f>
        <v>Q4</v>
      </c>
      <c r="M2181" s="32" t="str">
        <f>IF(PUMPING[[#This Row],[PRODUCT]]="I/F","I/F",IF(LEFT(PUMPING[[#This Row],[BATCH]],2)="MR","MR",IF(LEFT(PUMPING[[#This Row],[BATCH]],2)="PR","PR",IF(LEFT(PUMPING[[#This Row],[BATCH]],2)="DT","DT","Others"))))</f>
        <v>I/F</v>
      </c>
    </row>
    <row r="2182" spans="1:13" x14ac:dyDescent="0.25">
      <c r="A2182">
        <v>5</v>
      </c>
      <c r="B2182" s="1">
        <v>42410</v>
      </c>
      <c r="C2182" t="s">
        <v>8</v>
      </c>
      <c r="D2182" t="s">
        <v>1217</v>
      </c>
      <c r="E2182" t="s">
        <v>10</v>
      </c>
      <c r="F2182">
        <v>231</v>
      </c>
      <c r="H2182" t="s">
        <v>155</v>
      </c>
      <c r="I2182" t="s">
        <v>146</v>
      </c>
      <c r="J2182" s="32">
        <f t="shared" si="50"/>
        <v>2</v>
      </c>
      <c r="K2182" s="32">
        <f>IF(PUMPING[[#This Row],[MONTH]]&gt;3,YEAR(PUMPING[[#This Row],[DATE]]),YEAR(PUMPING[[#This Row],[DATE]])-1)</f>
        <v>2015</v>
      </c>
      <c r="L2182" s="32" t="str">
        <f>IF(PUMPING[[#This Row],[MONTH]]&lt;4,"Q4",IF(PUMPING[[#This Row],[MONTH]]&lt;7,"Q1",IF(PUMPING[[#This Row],[MONTH]]&lt;10,"Q2",IF(PUMPING[[#This Row],[MONTH]]&lt;13,"Q3","Q4"))))</f>
        <v>Q4</v>
      </c>
      <c r="M2182" s="32" t="str">
        <f>IF(PUMPING[[#This Row],[PRODUCT]]="I/F","I/F",IF(LEFT(PUMPING[[#This Row],[BATCH]],2)="MR","MR",IF(LEFT(PUMPING[[#This Row],[BATCH]],2)="PR","PR",IF(LEFT(PUMPING[[#This Row],[BATCH]],2)="DT","DT","Others"))))</f>
        <v>MR</v>
      </c>
    </row>
    <row r="2183" spans="1:13" x14ac:dyDescent="0.25">
      <c r="A2183">
        <v>6</v>
      </c>
      <c r="B2183" s="1">
        <v>42410</v>
      </c>
      <c r="C2183" t="s">
        <v>8</v>
      </c>
      <c r="D2183" t="s">
        <v>1218</v>
      </c>
      <c r="E2183" t="s">
        <v>10</v>
      </c>
      <c r="F2183">
        <v>175</v>
      </c>
      <c r="H2183" t="s">
        <v>145</v>
      </c>
      <c r="I2183" t="s">
        <v>146</v>
      </c>
      <c r="J2183" s="32">
        <f t="shared" si="50"/>
        <v>2</v>
      </c>
      <c r="K2183" s="32">
        <f>IF(PUMPING[[#This Row],[MONTH]]&gt;3,YEAR(PUMPING[[#This Row],[DATE]]),YEAR(PUMPING[[#This Row],[DATE]])-1)</f>
        <v>2015</v>
      </c>
      <c r="L2183" s="32" t="str">
        <f>IF(PUMPING[[#This Row],[MONTH]]&lt;4,"Q4",IF(PUMPING[[#This Row],[MONTH]]&lt;7,"Q1",IF(PUMPING[[#This Row],[MONTH]]&lt;10,"Q2",IF(PUMPING[[#This Row],[MONTH]]&lt;13,"Q3","Q4"))))</f>
        <v>Q4</v>
      </c>
      <c r="M2183" s="32" t="str">
        <f>IF(PUMPING[[#This Row],[PRODUCT]]="I/F","I/F",IF(LEFT(PUMPING[[#This Row],[BATCH]],2)="MR","MR",IF(LEFT(PUMPING[[#This Row],[BATCH]],2)="PR","PR",IF(LEFT(PUMPING[[#This Row],[BATCH]],2)="DT","DT","Others"))))</f>
        <v>MR</v>
      </c>
    </row>
    <row r="2184" spans="1:13" x14ac:dyDescent="0.25">
      <c r="A2184">
        <v>1</v>
      </c>
      <c r="B2184" s="1">
        <v>42411</v>
      </c>
      <c r="C2184" t="s">
        <v>6</v>
      </c>
      <c r="D2184" t="s">
        <v>1223</v>
      </c>
      <c r="E2184">
        <v>123</v>
      </c>
      <c r="F2184">
        <v>6138</v>
      </c>
      <c r="H2184" t="s">
        <v>148</v>
      </c>
      <c r="I2184" t="s">
        <v>149</v>
      </c>
      <c r="J2184" s="32">
        <f t="shared" si="50"/>
        <v>2</v>
      </c>
      <c r="K2184" s="32">
        <f>IF(PUMPING[[#This Row],[MONTH]]&gt;3,YEAR(PUMPING[[#This Row],[DATE]]),YEAR(PUMPING[[#This Row],[DATE]])-1)</f>
        <v>2015</v>
      </c>
      <c r="L2184" s="32" t="str">
        <f>IF(PUMPING[[#This Row],[MONTH]]&lt;4,"Q4",IF(PUMPING[[#This Row],[MONTH]]&lt;7,"Q1",IF(PUMPING[[#This Row],[MONTH]]&lt;10,"Q2",IF(PUMPING[[#This Row],[MONTH]]&lt;13,"Q3","Q4"))))</f>
        <v>Q4</v>
      </c>
      <c r="M2184" s="32" t="str">
        <f>IF(PUMPING[[#This Row],[PRODUCT]]="I/F","I/F",IF(LEFT(PUMPING[[#This Row],[BATCH]],2)="MR","MR",IF(LEFT(PUMPING[[#This Row],[BATCH]],2)="PR","PR",IF(LEFT(PUMPING[[#This Row],[BATCH]],2)="DT","DT","Others"))))</f>
        <v>MR</v>
      </c>
    </row>
    <row r="2185" spans="1:13" x14ac:dyDescent="0.25">
      <c r="A2185">
        <v>2</v>
      </c>
      <c r="B2185" s="1">
        <v>42411</v>
      </c>
      <c r="C2185" t="s">
        <v>6</v>
      </c>
      <c r="D2185" t="s">
        <v>1233</v>
      </c>
      <c r="E2185">
        <v>120</v>
      </c>
      <c r="F2185">
        <v>2780</v>
      </c>
      <c r="H2185" t="s">
        <v>170</v>
      </c>
      <c r="I2185" t="s">
        <v>171</v>
      </c>
      <c r="J2185" s="32">
        <f t="shared" si="50"/>
        <v>2</v>
      </c>
      <c r="K2185" s="32">
        <f>IF(PUMPING[[#This Row],[MONTH]]&gt;3,YEAR(PUMPING[[#This Row],[DATE]]),YEAR(PUMPING[[#This Row],[DATE]])-1)</f>
        <v>2015</v>
      </c>
      <c r="L2185" s="32" t="str">
        <f>IF(PUMPING[[#This Row],[MONTH]]&lt;4,"Q4",IF(PUMPING[[#This Row],[MONTH]]&lt;7,"Q1",IF(PUMPING[[#This Row],[MONTH]]&lt;10,"Q2",IF(PUMPING[[#This Row],[MONTH]]&lt;13,"Q3","Q4"))))</f>
        <v>Q4</v>
      </c>
      <c r="M2185" s="32" t="str">
        <f>IF(PUMPING[[#This Row],[PRODUCT]]="I/F","I/F",IF(LEFT(PUMPING[[#This Row],[BATCH]],2)="MR","MR",IF(LEFT(PUMPING[[#This Row],[BATCH]],2)="PR","PR",IF(LEFT(PUMPING[[#This Row],[BATCH]],2)="DT","DT","Others"))))</f>
        <v>MR</v>
      </c>
    </row>
    <row r="2186" spans="1:13" x14ac:dyDescent="0.25">
      <c r="A2186">
        <v>1</v>
      </c>
      <c r="B2186" s="1">
        <v>42411</v>
      </c>
      <c r="C2186" t="s">
        <v>20</v>
      </c>
      <c r="D2186" t="s">
        <v>1228</v>
      </c>
      <c r="E2186">
        <v>23</v>
      </c>
      <c r="F2186">
        <v>6605</v>
      </c>
      <c r="H2186" t="s">
        <v>151</v>
      </c>
      <c r="I2186" t="s">
        <v>1532</v>
      </c>
      <c r="J2186" s="32">
        <f t="shared" si="50"/>
        <v>2</v>
      </c>
      <c r="K2186" s="32">
        <f>IF(PUMPING[[#This Row],[MONTH]]&gt;3,YEAR(PUMPING[[#This Row],[DATE]]),YEAR(PUMPING[[#This Row],[DATE]])-1)</f>
        <v>2015</v>
      </c>
      <c r="L2186" s="32" t="str">
        <f>IF(PUMPING[[#This Row],[MONTH]]&lt;4,"Q4",IF(PUMPING[[#This Row],[MONTH]]&lt;7,"Q1",IF(PUMPING[[#This Row],[MONTH]]&lt;10,"Q2",IF(PUMPING[[#This Row],[MONTH]]&lt;13,"Q3","Q4"))))</f>
        <v>Q4</v>
      </c>
      <c r="M2186" s="32" t="str">
        <f>IF(PUMPING[[#This Row],[PRODUCT]]="I/F","I/F",IF(LEFT(PUMPING[[#This Row],[BATCH]],2)="MR","MR",IF(LEFT(PUMPING[[#This Row],[BATCH]],2)="PR","PR",IF(LEFT(PUMPING[[#This Row],[BATCH]],2)="DT","DT","Others"))))</f>
        <v>PR</v>
      </c>
    </row>
    <row r="2187" spans="1:13" x14ac:dyDescent="0.25">
      <c r="A2187">
        <v>2</v>
      </c>
      <c r="B2187" s="1">
        <v>42411</v>
      </c>
      <c r="C2187" t="s">
        <v>20</v>
      </c>
      <c r="D2187" t="s">
        <v>1234</v>
      </c>
      <c r="E2187">
        <v>16</v>
      </c>
      <c r="F2187">
        <v>1050</v>
      </c>
      <c r="H2187" t="s">
        <v>151</v>
      </c>
      <c r="I2187" t="s">
        <v>1532</v>
      </c>
      <c r="J2187" s="32">
        <f t="shared" si="50"/>
        <v>2</v>
      </c>
      <c r="K2187" s="32">
        <f>IF(PUMPING[[#This Row],[MONTH]]&gt;3,YEAR(PUMPING[[#This Row],[DATE]]),YEAR(PUMPING[[#This Row],[DATE]])-1)</f>
        <v>2015</v>
      </c>
      <c r="L2187" s="32" t="str">
        <f>IF(PUMPING[[#This Row],[MONTH]]&lt;4,"Q4",IF(PUMPING[[#This Row],[MONTH]]&lt;7,"Q1",IF(PUMPING[[#This Row],[MONTH]]&lt;10,"Q2",IF(PUMPING[[#This Row],[MONTH]]&lt;13,"Q3","Q4"))))</f>
        <v>Q4</v>
      </c>
      <c r="M2187" s="32" t="str">
        <f>IF(PUMPING[[#This Row],[PRODUCT]]="I/F","I/F",IF(LEFT(PUMPING[[#This Row],[BATCH]],2)="MR","MR",IF(LEFT(PUMPING[[#This Row],[BATCH]],2)="PR","PR",IF(LEFT(PUMPING[[#This Row],[BATCH]],2)="DT","DT","Others"))))</f>
        <v>PR</v>
      </c>
    </row>
    <row r="2188" spans="1:13" x14ac:dyDescent="0.25">
      <c r="A2188">
        <v>3</v>
      </c>
      <c r="B2188" s="1">
        <v>42411</v>
      </c>
      <c r="C2188" t="s">
        <v>20</v>
      </c>
      <c r="D2188" t="s">
        <v>1235</v>
      </c>
      <c r="E2188">
        <v>16</v>
      </c>
      <c r="F2188">
        <v>2247</v>
      </c>
      <c r="H2188" t="s">
        <v>151</v>
      </c>
      <c r="I2188" t="s">
        <v>1532</v>
      </c>
      <c r="J2188" s="32">
        <f t="shared" si="50"/>
        <v>2</v>
      </c>
      <c r="K2188" s="32">
        <f>IF(PUMPING[[#This Row],[MONTH]]&gt;3,YEAR(PUMPING[[#This Row],[DATE]]),YEAR(PUMPING[[#This Row],[DATE]])-1)</f>
        <v>2015</v>
      </c>
      <c r="L2188" s="32" t="str">
        <f>IF(PUMPING[[#This Row],[MONTH]]&lt;4,"Q4",IF(PUMPING[[#This Row],[MONTH]]&lt;7,"Q1",IF(PUMPING[[#This Row],[MONTH]]&lt;10,"Q2",IF(PUMPING[[#This Row],[MONTH]]&lt;13,"Q3","Q4"))))</f>
        <v>Q4</v>
      </c>
      <c r="M2188" s="32" t="str">
        <f>IF(PUMPING[[#This Row],[PRODUCT]]="I/F","I/F",IF(LEFT(PUMPING[[#This Row],[BATCH]],2)="MR","MR",IF(LEFT(PUMPING[[#This Row],[BATCH]],2)="PR","PR",IF(LEFT(PUMPING[[#This Row],[BATCH]],2)="DT","DT","Others"))))</f>
        <v>PR</v>
      </c>
    </row>
    <row r="2189" spans="1:13" x14ac:dyDescent="0.25">
      <c r="A2189">
        <v>1</v>
      </c>
      <c r="B2189" s="1">
        <v>42411</v>
      </c>
      <c r="C2189" t="s">
        <v>8</v>
      </c>
      <c r="D2189" t="s">
        <v>1218</v>
      </c>
      <c r="E2189" t="s">
        <v>10</v>
      </c>
      <c r="F2189">
        <v>2229</v>
      </c>
      <c r="H2189" t="s">
        <v>145</v>
      </c>
      <c r="I2189" t="s">
        <v>146</v>
      </c>
      <c r="J2189" s="32">
        <f t="shared" si="50"/>
        <v>2</v>
      </c>
      <c r="K2189" s="32">
        <f>IF(PUMPING[[#This Row],[MONTH]]&gt;3,YEAR(PUMPING[[#This Row],[DATE]]),YEAR(PUMPING[[#This Row],[DATE]])-1)</f>
        <v>2015</v>
      </c>
      <c r="L2189" s="32" t="str">
        <f>IF(PUMPING[[#This Row],[MONTH]]&lt;4,"Q4",IF(PUMPING[[#This Row],[MONTH]]&lt;7,"Q1",IF(PUMPING[[#This Row],[MONTH]]&lt;10,"Q2",IF(PUMPING[[#This Row],[MONTH]]&lt;13,"Q3","Q4"))))</f>
        <v>Q4</v>
      </c>
      <c r="M2189" s="32" t="str">
        <f>IF(PUMPING[[#This Row],[PRODUCT]]="I/F","I/F",IF(LEFT(PUMPING[[#This Row],[BATCH]],2)="MR","MR",IF(LEFT(PUMPING[[#This Row],[BATCH]],2)="PR","PR",IF(LEFT(PUMPING[[#This Row],[BATCH]],2)="DT","DT","Others"))))</f>
        <v>MR</v>
      </c>
    </row>
    <row r="2190" spans="1:13" x14ac:dyDescent="0.25">
      <c r="A2190">
        <v>1</v>
      </c>
      <c r="B2190" s="1">
        <v>42412</v>
      </c>
      <c r="C2190" t="s">
        <v>6</v>
      </c>
      <c r="D2190" t="s">
        <v>1233</v>
      </c>
      <c r="E2190">
        <v>120</v>
      </c>
      <c r="F2190">
        <v>720</v>
      </c>
      <c r="H2190" t="s">
        <v>170</v>
      </c>
      <c r="I2190" t="s">
        <v>171</v>
      </c>
      <c r="J2190" s="32">
        <f t="shared" si="50"/>
        <v>2</v>
      </c>
      <c r="K2190" s="32">
        <f>IF(PUMPING[[#This Row],[MONTH]]&gt;3,YEAR(PUMPING[[#This Row],[DATE]]),YEAR(PUMPING[[#This Row],[DATE]])-1)</f>
        <v>2015</v>
      </c>
      <c r="L2190" s="32" t="str">
        <f>IF(PUMPING[[#This Row],[MONTH]]&lt;4,"Q4",IF(PUMPING[[#This Row],[MONTH]]&lt;7,"Q1",IF(PUMPING[[#This Row],[MONTH]]&lt;10,"Q2",IF(PUMPING[[#This Row],[MONTH]]&lt;13,"Q3","Q4"))))</f>
        <v>Q4</v>
      </c>
      <c r="M2190" s="32" t="str">
        <f>IF(PUMPING[[#This Row],[PRODUCT]]="I/F","I/F",IF(LEFT(PUMPING[[#This Row],[BATCH]],2)="MR","MR",IF(LEFT(PUMPING[[#This Row],[BATCH]],2)="PR","PR",IF(LEFT(PUMPING[[#This Row],[BATCH]],2)="DT","DT","Others"))))</f>
        <v>MR</v>
      </c>
    </row>
    <row r="2191" spans="1:13" x14ac:dyDescent="0.25">
      <c r="A2191">
        <v>2</v>
      </c>
      <c r="B2191" s="1">
        <v>42412</v>
      </c>
      <c r="C2191" t="s">
        <v>6</v>
      </c>
      <c r="D2191" t="s">
        <v>1236</v>
      </c>
      <c r="E2191">
        <v>123</v>
      </c>
      <c r="F2191">
        <v>991</v>
      </c>
      <c r="H2191" t="s">
        <v>148</v>
      </c>
      <c r="I2191" t="s">
        <v>149</v>
      </c>
      <c r="J2191" s="32">
        <f t="shared" si="50"/>
        <v>2</v>
      </c>
      <c r="K2191" s="32">
        <f>IF(PUMPING[[#This Row],[MONTH]]&gt;3,YEAR(PUMPING[[#This Row],[DATE]]),YEAR(PUMPING[[#This Row],[DATE]])-1)</f>
        <v>2015</v>
      </c>
      <c r="L2191" s="32" t="str">
        <f>IF(PUMPING[[#This Row],[MONTH]]&lt;4,"Q4",IF(PUMPING[[#This Row],[MONTH]]&lt;7,"Q1",IF(PUMPING[[#This Row],[MONTH]]&lt;10,"Q2",IF(PUMPING[[#This Row],[MONTH]]&lt;13,"Q3","Q4"))))</f>
        <v>Q4</v>
      </c>
      <c r="M2191" s="32" t="str">
        <f>IF(PUMPING[[#This Row],[PRODUCT]]="I/F","I/F",IF(LEFT(PUMPING[[#This Row],[BATCH]],2)="MR","MR",IF(LEFT(PUMPING[[#This Row],[BATCH]],2)="PR","PR",IF(LEFT(PUMPING[[#This Row],[BATCH]],2)="DT","DT","Others"))))</f>
        <v>MR</v>
      </c>
    </row>
    <row r="2192" spans="1:13" x14ac:dyDescent="0.25">
      <c r="A2192">
        <v>3</v>
      </c>
      <c r="B2192" s="1">
        <v>42412</v>
      </c>
      <c r="C2192" t="s">
        <v>6</v>
      </c>
      <c r="D2192" t="s">
        <v>1237</v>
      </c>
      <c r="E2192">
        <v>407</v>
      </c>
      <c r="F2192">
        <v>155</v>
      </c>
      <c r="H2192" t="s">
        <v>156</v>
      </c>
      <c r="I2192" t="s">
        <v>146</v>
      </c>
      <c r="J2192" s="32">
        <f t="shared" si="50"/>
        <v>2</v>
      </c>
      <c r="K2192" s="32">
        <f>IF(PUMPING[[#This Row],[MONTH]]&gt;3,YEAR(PUMPING[[#This Row],[DATE]]),YEAR(PUMPING[[#This Row],[DATE]])-1)</f>
        <v>2015</v>
      </c>
      <c r="L2192" s="32" t="str">
        <f>IF(PUMPING[[#This Row],[MONTH]]&lt;4,"Q4",IF(PUMPING[[#This Row],[MONTH]]&lt;7,"Q1",IF(PUMPING[[#This Row],[MONTH]]&lt;10,"Q2",IF(PUMPING[[#This Row],[MONTH]]&lt;13,"Q3","Q4"))))</f>
        <v>Q4</v>
      </c>
      <c r="M2192" s="32" t="str">
        <f>IF(PUMPING[[#This Row],[PRODUCT]]="I/F","I/F",IF(LEFT(PUMPING[[#This Row],[BATCH]],2)="MR","MR",IF(LEFT(PUMPING[[#This Row],[BATCH]],2)="PR","PR",IF(LEFT(PUMPING[[#This Row],[BATCH]],2)="DT","DT","Others"))))</f>
        <v>MR</v>
      </c>
    </row>
    <row r="2193" spans="1:13" x14ac:dyDescent="0.25">
      <c r="A2193">
        <v>4</v>
      </c>
      <c r="B2193" s="1">
        <v>42412</v>
      </c>
      <c r="C2193" t="s">
        <v>6</v>
      </c>
      <c r="D2193" t="s">
        <v>1238</v>
      </c>
      <c r="E2193">
        <v>351</v>
      </c>
      <c r="F2193">
        <v>150</v>
      </c>
      <c r="H2193" t="s">
        <v>155</v>
      </c>
      <c r="I2193" t="s">
        <v>146</v>
      </c>
      <c r="J2193" s="32">
        <f t="shared" si="50"/>
        <v>2</v>
      </c>
      <c r="K2193" s="32">
        <f>IF(PUMPING[[#This Row],[MONTH]]&gt;3,YEAR(PUMPING[[#This Row],[DATE]]),YEAR(PUMPING[[#This Row],[DATE]])-1)</f>
        <v>2015</v>
      </c>
      <c r="L2193" s="32" t="str">
        <f>IF(PUMPING[[#This Row],[MONTH]]&lt;4,"Q4",IF(PUMPING[[#This Row],[MONTH]]&lt;7,"Q1",IF(PUMPING[[#This Row],[MONTH]]&lt;10,"Q2",IF(PUMPING[[#This Row],[MONTH]]&lt;13,"Q3","Q4"))))</f>
        <v>Q4</v>
      </c>
      <c r="M2193" s="32" t="str">
        <f>IF(PUMPING[[#This Row],[PRODUCT]]="I/F","I/F",IF(LEFT(PUMPING[[#This Row],[BATCH]],2)="MR","MR",IF(LEFT(PUMPING[[#This Row],[BATCH]],2)="PR","PR",IF(LEFT(PUMPING[[#This Row],[BATCH]],2)="DT","DT","Others"))))</f>
        <v>MR</v>
      </c>
    </row>
    <row r="2194" spans="1:13" x14ac:dyDescent="0.25">
      <c r="A2194">
        <v>5</v>
      </c>
      <c r="B2194" s="1">
        <v>42412</v>
      </c>
      <c r="C2194" t="s">
        <v>6</v>
      </c>
      <c r="D2194" t="s">
        <v>1239</v>
      </c>
      <c r="E2194">
        <v>201</v>
      </c>
      <c r="F2194">
        <v>4185</v>
      </c>
      <c r="H2194" t="s">
        <v>151</v>
      </c>
      <c r="I2194" t="s">
        <v>1532</v>
      </c>
      <c r="J2194" s="32">
        <f t="shared" si="50"/>
        <v>2</v>
      </c>
      <c r="K2194" s="32">
        <f>IF(PUMPING[[#This Row],[MONTH]]&gt;3,YEAR(PUMPING[[#This Row],[DATE]]),YEAR(PUMPING[[#This Row],[DATE]])-1)</f>
        <v>2015</v>
      </c>
      <c r="L2194" s="32" t="str">
        <f>IF(PUMPING[[#This Row],[MONTH]]&lt;4,"Q4",IF(PUMPING[[#This Row],[MONTH]]&lt;7,"Q1",IF(PUMPING[[#This Row],[MONTH]]&lt;10,"Q2",IF(PUMPING[[#This Row],[MONTH]]&lt;13,"Q3","Q4"))))</f>
        <v>Q4</v>
      </c>
      <c r="M2194" s="32" t="str">
        <f>IF(PUMPING[[#This Row],[PRODUCT]]="I/F","I/F",IF(LEFT(PUMPING[[#This Row],[BATCH]],2)="MR","MR",IF(LEFT(PUMPING[[#This Row],[BATCH]],2)="PR","PR",IF(LEFT(PUMPING[[#This Row],[BATCH]],2)="DT","DT","Others"))))</f>
        <v>MR</v>
      </c>
    </row>
    <row r="2195" spans="1:13" x14ac:dyDescent="0.25">
      <c r="A2195">
        <v>6</v>
      </c>
      <c r="B2195" s="1">
        <v>42412</v>
      </c>
      <c r="C2195" t="s">
        <v>6</v>
      </c>
      <c r="D2195" t="s">
        <v>1240</v>
      </c>
      <c r="E2195">
        <v>202</v>
      </c>
      <c r="F2195">
        <v>5137</v>
      </c>
      <c r="H2195" t="s">
        <v>151</v>
      </c>
      <c r="I2195" t="s">
        <v>1532</v>
      </c>
      <c r="J2195" s="32">
        <f t="shared" si="50"/>
        <v>2</v>
      </c>
      <c r="K2195" s="32">
        <f>IF(PUMPING[[#This Row],[MONTH]]&gt;3,YEAR(PUMPING[[#This Row],[DATE]]),YEAR(PUMPING[[#This Row],[DATE]])-1)</f>
        <v>2015</v>
      </c>
      <c r="L2195" s="32" t="str">
        <f>IF(PUMPING[[#This Row],[MONTH]]&lt;4,"Q4",IF(PUMPING[[#This Row],[MONTH]]&lt;7,"Q1",IF(PUMPING[[#This Row],[MONTH]]&lt;10,"Q2",IF(PUMPING[[#This Row],[MONTH]]&lt;13,"Q3","Q4"))))</f>
        <v>Q4</v>
      </c>
      <c r="M2195" s="32" t="str">
        <f>IF(PUMPING[[#This Row],[PRODUCT]]="I/F","I/F",IF(LEFT(PUMPING[[#This Row],[BATCH]],2)="MR","MR",IF(LEFT(PUMPING[[#This Row],[BATCH]],2)="PR","PR",IF(LEFT(PUMPING[[#This Row],[BATCH]],2)="DT","DT","Others"))))</f>
        <v>MR</v>
      </c>
    </row>
    <row r="2196" spans="1:13" x14ac:dyDescent="0.25">
      <c r="A2196">
        <v>1</v>
      </c>
      <c r="B2196" s="1">
        <v>42412</v>
      </c>
      <c r="C2196" t="s">
        <v>20</v>
      </c>
      <c r="D2196" t="s">
        <v>1235</v>
      </c>
      <c r="E2196">
        <v>16</v>
      </c>
      <c r="F2196">
        <v>491</v>
      </c>
      <c r="H2196" t="s">
        <v>151</v>
      </c>
      <c r="I2196" t="s">
        <v>1532</v>
      </c>
      <c r="J2196" s="32">
        <f t="shared" si="50"/>
        <v>2</v>
      </c>
      <c r="K2196" s="32">
        <f>IF(PUMPING[[#This Row],[MONTH]]&gt;3,YEAR(PUMPING[[#This Row],[DATE]]),YEAR(PUMPING[[#This Row],[DATE]])-1)</f>
        <v>2015</v>
      </c>
      <c r="L2196" s="32" t="str">
        <f>IF(PUMPING[[#This Row],[MONTH]]&lt;4,"Q4",IF(PUMPING[[#This Row],[MONTH]]&lt;7,"Q1",IF(PUMPING[[#This Row],[MONTH]]&lt;10,"Q2",IF(PUMPING[[#This Row],[MONTH]]&lt;13,"Q3","Q4"))))</f>
        <v>Q4</v>
      </c>
      <c r="M2196" s="32" t="str">
        <f>IF(PUMPING[[#This Row],[PRODUCT]]="I/F","I/F",IF(LEFT(PUMPING[[#This Row],[BATCH]],2)="MR","MR",IF(LEFT(PUMPING[[#This Row],[BATCH]],2)="PR","PR",IF(LEFT(PUMPING[[#This Row],[BATCH]],2)="DT","DT","Others"))))</f>
        <v>PR</v>
      </c>
    </row>
    <row r="2197" spans="1:13" x14ac:dyDescent="0.25">
      <c r="A2197">
        <v>2</v>
      </c>
      <c r="B2197" s="1">
        <v>42412</v>
      </c>
      <c r="C2197" t="s">
        <v>20</v>
      </c>
      <c r="D2197" t="s">
        <v>1225</v>
      </c>
      <c r="E2197">
        <v>54</v>
      </c>
      <c r="F2197">
        <v>605</v>
      </c>
      <c r="H2197" t="s">
        <v>155</v>
      </c>
      <c r="I2197" t="s">
        <v>146</v>
      </c>
      <c r="J2197" s="32">
        <f t="shared" si="50"/>
        <v>2</v>
      </c>
      <c r="K2197" s="32">
        <f>IF(PUMPING[[#This Row],[MONTH]]&gt;3,YEAR(PUMPING[[#This Row],[DATE]]),YEAR(PUMPING[[#This Row],[DATE]])-1)</f>
        <v>2015</v>
      </c>
      <c r="L2197" s="32" t="str">
        <f>IF(PUMPING[[#This Row],[MONTH]]&lt;4,"Q4",IF(PUMPING[[#This Row],[MONTH]]&lt;7,"Q1",IF(PUMPING[[#This Row],[MONTH]]&lt;10,"Q2",IF(PUMPING[[#This Row],[MONTH]]&lt;13,"Q3","Q4"))))</f>
        <v>Q4</v>
      </c>
      <c r="M2197" s="32" t="str">
        <f>IF(PUMPING[[#This Row],[PRODUCT]]="I/F","I/F",IF(LEFT(PUMPING[[#This Row],[BATCH]],2)="MR","MR",IF(LEFT(PUMPING[[#This Row],[BATCH]],2)="PR","PR",IF(LEFT(PUMPING[[#This Row],[BATCH]],2)="DT","DT","Others"))))</f>
        <v>PR</v>
      </c>
    </row>
    <row r="2198" spans="1:13" x14ac:dyDescent="0.25">
      <c r="A2198">
        <v>3</v>
      </c>
      <c r="B2198" s="1">
        <v>42412</v>
      </c>
      <c r="C2198" t="s">
        <v>20</v>
      </c>
      <c r="D2198" t="s">
        <v>1241</v>
      </c>
      <c r="E2198">
        <v>63</v>
      </c>
      <c r="F2198">
        <v>8749</v>
      </c>
      <c r="H2198" t="s">
        <v>153</v>
      </c>
      <c r="I2198" t="s">
        <v>1530</v>
      </c>
      <c r="J2198" s="32">
        <f t="shared" si="50"/>
        <v>2</v>
      </c>
      <c r="K2198" s="32">
        <f>IF(PUMPING[[#This Row],[MONTH]]&gt;3,YEAR(PUMPING[[#This Row],[DATE]]),YEAR(PUMPING[[#This Row],[DATE]])-1)</f>
        <v>2015</v>
      </c>
      <c r="L2198" s="32" t="str">
        <f>IF(PUMPING[[#This Row],[MONTH]]&lt;4,"Q4",IF(PUMPING[[#This Row],[MONTH]]&lt;7,"Q1",IF(PUMPING[[#This Row],[MONTH]]&lt;10,"Q2",IF(PUMPING[[#This Row],[MONTH]]&lt;13,"Q3","Q4"))))</f>
        <v>Q4</v>
      </c>
      <c r="M2198" s="32" t="str">
        <f>IF(PUMPING[[#This Row],[PRODUCT]]="I/F","I/F",IF(LEFT(PUMPING[[#This Row],[BATCH]],2)="MR","MR",IF(LEFT(PUMPING[[#This Row],[BATCH]],2)="PR","PR",IF(LEFT(PUMPING[[#This Row],[BATCH]],2)="DT","DT","Others"))))</f>
        <v>PR</v>
      </c>
    </row>
    <row r="2199" spans="1:13" x14ac:dyDescent="0.25">
      <c r="A2199">
        <v>1</v>
      </c>
      <c r="B2199" s="1">
        <v>42412</v>
      </c>
      <c r="C2199" t="s">
        <v>8</v>
      </c>
      <c r="D2199" t="s">
        <v>1242</v>
      </c>
      <c r="E2199" t="s">
        <v>10</v>
      </c>
      <c r="F2199">
        <v>71</v>
      </c>
      <c r="H2199" t="s">
        <v>1084</v>
      </c>
      <c r="I2199" t="s">
        <v>143</v>
      </c>
      <c r="J2199" s="32">
        <f t="shared" si="50"/>
        <v>2</v>
      </c>
      <c r="K2199" s="32">
        <f>IF(PUMPING[[#This Row],[MONTH]]&gt;3,YEAR(PUMPING[[#This Row],[DATE]]),YEAR(PUMPING[[#This Row],[DATE]])-1)</f>
        <v>2015</v>
      </c>
      <c r="L2199" s="32" t="str">
        <f>IF(PUMPING[[#This Row],[MONTH]]&lt;4,"Q4",IF(PUMPING[[#This Row],[MONTH]]&lt;7,"Q1",IF(PUMPING[[#This Row],[MONTH]]&lt;10,"Q2",IF(PUMPING[[#This Row],[MONTH]]&lt;13,"Q3","Q4"))))</f>
        <v>Q4</v>
      </c>
      <c r="M2199" s="32" t="str">
        <f>IF(PUMPING[[#This Row],[PRODUCT]]="I/F","I/F",IF(LEFT(PUMPING[[#This Row],[BATCH]],2)="MR","MR",IF(LEFT(PUMPING[[#This Row],[BATCH]],2)="PR","PR",IF(LEFT(PUMPING[[#This Row],[BATCH]],2)="DT","DT","Others"))))</f>
        <v>MR</v>
      </c>
    </row>
    <row r="2200" spans="1:13" x14ac:dyDescent="0.25">
      <c r="A2200">
        <v>2</v>
      </c>
      <c r="B2200" s="1">
        <v>42412</v>
      </c>
      <c r="C2200" t="s">
        <v>8</v>
      </c>
      <c r="D2200" t="s">
        <v>1243</v>
      </c>
      <c r="E2200" t="s">
        <v>10</v>
      </c>
      <c r="F2200">
        <v>87</v>
      </c>
      <c r="H2200" t="s">
        <v>1244</v>
      </c>
      <c r="I2200" t="s">
        <v>204</v>
      </c>
      <c r="J2200" s="32">
        <f t="shared" si="50"/>
        <v>2</v>
      </c>
      <c r="K2200" s="32">
        <f>IF(PUMPING[[#This Row],[MONTH]]&gt;3,YEAR(PUMPING[[#This Row],[DATE]]),YEAR(PUMPING[[#This Row],[DATE]])-1)</f>
        <v>2015</v>
      </c>
      <c r="L2200" s="32" t="str">
        <f>IF(PUMPING[[#This Row],[MONTH]]&lt;4,"Q4",IF(PUMPING[[#This Row],[MONTH]]&lt;7,"Q1",IF(PUMPING[[#This Row],[MONTH]]&lt;10,"Q2",IF(PUMPING[[#This Row],[MONTH]]&lt;13,"Q3","Q4"))))</f>
        <v>Q4</v>
      </c>
      <c r="M2200" s="32" t="str">
        <f>IF(PUMPING[[#This Row],[PRODUCT]]="I/F","I/F",IF(LEFT(PUMPING[[#This Row],[BATCH]],2)="MR","MR",IF(LEFT(PUMPING[[#This Row],[BATCH]],2)="PR","PR",IF(LEFT(PUMPING[[#This Row],[BATCH]],2)="DT","DT","Others"))))</f>
        <v>I/F</v>
      </c>
    </row>
    <row r="2201" spans="1:13" x14ac:dyDescent="0.25">
      <c r="A2201">
        <v>3</v>
      </c>
      <c r="B2201" s="1">
        <v>42412</v>
      </c>
      <c r="C2201" t="s">
        <v>8</v>
      </c>
      <c r="D2201" t="s">
        <v>1222</v>
      </c>
      <c r="E2201" t="s">
        <v>10</v>
      </c>
      <c r="F2201">
        <v>668</v>
      </c>
      <c r="H2201" t="s">
        <v>145</v>
      </c>
      <c r="I2201" t="s">
        <v>146</v>
      </c>
      <c r="J2201" s="32">
        <f t="shared" si="50"/>
        <v>2</v>
      </c>
      <c r="K2201" s="32">
        <f>IF(PUMPING[[#This Row],[MONTH]]&gt;3,YEAR(PUMPING[[#This Row],[DATE]]),YEAR(PUMPING[[#This Row],[DATE]])-1)</f>
        <v>2015</v>
      </c>
      <c r="L2201" s="32" t="str">
        <f>IF(PUMPING[[#This Row],[MONTH]]&lt;4,"Q4",IF(PUMPING[[#This Row],[MONTH]]&lt;7,"Q1",IF(PUMPING[[#This Row],[MONTH]]&lt;10,"Q2",IF(PUMPING[[#This Row],[MONTH]]&lt;13,"Q3","Q4"))))</f>
        <v>Q4</v>
      </c>
      <c r="M2201" s="32" t="str">
        <f>IF(PUMPING[[#This Row],[PRODUCT]]="I/F","I/F",IF(LEFT(PUMPING[[#This Row],[BATCH]],2)="MR","MR",IF(LEFT(PUMPING[[#This Row],[BATCH]],2)="PR","PR",IF(LEFT(PUMPING[[#This Row],[BATCH]],2)="DT","DT","Others"))))</f>
        <v>MR</v>
      </c>
    </row>
    <row r="2202" spans="1:13" x14ac:dyDescent="0.25">
      <c r="A2202">
        <v>4</v>
      </c>
      <c r="B2202" s="1">
        <v>42412</v>
      </c>
      <c r="C2202" t="s">
        <v>8</v>
      </c>
      <c r="D2202" t="s">
        <v>1223</v>
      </c>
      <c r="E2202" t="s">
        <v>10</v>
      </c>
      <c r="F2202">
        <v>2994</v>
      </c>
      <c r="H2202" t="s">
        <v>148</v>
      </c>
      <c r="I2202" t="s">
        <v>149</v>
      </c>
      <c r="J2202" s="32">
        <f t="shared" si="50"/>
        <v>2</v>
      </c>
      <c r="K2202" s="32">
        <f>IF(PUMPING[[#This Row],[MONTH]]&gt;3,YEAR(PUMPING[[#This Row],[DATE]]),YEAR(PUMPING[[#This Row],[DATE]])-1)</f>
        <v>2015</v>
      </c>
      <c r="L2202" s="32" t="str">
        <f>IF(PUMPING[[#This Row],[MONTH]]&lt;4,"Q4",IF(PUMPING[[#This Row],[MONTH]]&lt;7,"Q1",IF(PUMPING[[#This Row],[MONTH]]&lt;10,"Q2",IF(PUMPING[[#This Row],[MONTH]]&lt;13,"Q3","Q4"))))</f>
        <v>Q4</v>
      </c>
      <c r="M2202" s="32" t="str">
        <f>IF(PUMPING[[#This Row],[PRODUCT]]="I/F","I/F",IF(LEFT(PUMPING[[#This Row],[BATCH]],2)="MR","MR",IF(LEFT(PUMPING[[#This Row],[BATCH]],2)="PR","PR",IF(LEFT(PUMPING[[#This Row],[BATCH]],2)="DT","DT","Others"))))</f>
        <v>MR</v>
      </c>
    </row>
    <row r="2203" spans="1:13" x14ac:dyDescent="0.25">
      <c r="A2203">
        <v>1</v>
      </c>
      <c r="B2203" s="1">
        <v>42413</v>
      </c>
      <c r="C2203" t="s">
        <v>6</v>
      </c>
      <c r="D2203" t="s">
        <v>1240</v>
      </c>
      <c r="E2203">
        <v>202</v>
      </c>
      <c r="F2203">
        <v>1686</v>
      </c>
      <c r="H2203" t="s">
        <v>151</v>
      </c>
      <c r="I2203" t="s">
        <v>1532</v>
      </c>
      <c r="J2203" s="32">
        <f t="shared" si="50"/>
        <v>2</v>
      </c>
      <c r="K2203" s="32">
        <f>IF(PUMPING[[#This Row],[MONTH]]&gt;3,YEAR(PUMPING[[#This Row],[DATE]]),YEAR(PUMPING[[#This Row],[DATE]])-1)</f>
        <v>2015</v>
      </c>
      <c r="L2203" s="32" t="str">
        <f>IF(PUMPING[[#This Row],[MONTH]]&lt;4,"Q4",IF(PUMPING[[#This Row],[MONTH]]&lt;7,"Q1",IF(PUMPING[[#This Row],[MONTH]]&lt;10,"Q2",IF(PUMPING[[#This Row],[MONTH]]&lt;13,"Q3","Q4"))))</f>
        <v>Q4</v>
      </c>
      <c r="M2203" s="32" t="str">
        <f>IF(PUMPING[[#This Row],[PRODUCT]]="I/F","I/F",IF(LEFT(PUMPING[[#This Row],[BATCH]],2)="MR","MR",IF(LEFT(PUMPING[[#This Row],[BATCH]],2)="PR","PR",IF(LEFT(PUMPING[[#This Row],[BATCH]],2)="DT","DT","Others"))))</f>
        <v>MR</v>
      </c>
    </row>
    <row r="2204" spans="1:13" x14ac:dyDescent="0.25">
      <c r="A2204">
        <v>2</v>
      </c>
      <c r="B2204" s="1">
        <v>42413</v>
      </c>
      <c r="C2204" t="s">
        <v>6</v>
      </c>
      <c r="D2204" t="s">
        <v>1245</v>
      </c>
      <c r="E2204">
        <v>351</v>
      </c>
      <c r="F2204">
        <v>155</v>
      </c>
      <c r="H2204" t="s">
        <v>155</v>
      </c>
      <c r="I2204" t="s">
        <v>146</v>
      </c>
      <c r="J2204" s="32">
        <f t="shared" si="50"/>
        <v>2</v>
      </c>
      <c r="K2204" s="32">
        <f>IF(PUMPING[[#This Row],[MONTH]]&gt;3,YEAR(PUMPING[[#This Row],[DATE]]),YEAR(PUMPING[[#This Row],[DATE]])-1)</f>
        <v>2015</v>
      </c>
      <c r="L2204" s="32" t="str">
        <f>IF(PUMPING[[#This Row],[MONTH]]&lt;4,"Q4",IF(PUMPING[[#This Row],[MONTH]]&lt;7,"Q1",IF(PUMPING[[#This Row],[MONTH]]&lt;10,"Q2",IF(PUMPING[[#This Row],[MONTH]]&lt;13,"Q3","Q4"))))</f>
        <v>Q4</v>
      </c>
      <c r="M2204" s="32" t="str">
        <f>IF(PUMPING[[#This Row],[PRODUCT]]="I/F","I/F",IF(LEFT(PUMPING[[#This Row],[BATCH]],2)="MR","MR",IF(LEFT(PUMPING[[#This Row],[BATCH]],2)="PR","PR",IF(LEFT(PUMPING[[#This Row],[BATCH]],2)="DT","DT","Others"))))</f>
        <v>MR</v>
      </c>
    </row>
    <row r="2205" spans="1:13" x14ac:dyDescent="0.25">
      <c r="A2205">
        <v>3</v>
      </c>
      <c r="B2205" s="1">
        <v>42413</v>
      </c>
      <c r="C2205" t="s">
        <v>6</v>
      </c>
      <c r="D2205" t="s">
        <v>1246</v>
      </c>
      <c r="E2205">
        <v>403</v>
      </c>
      <c r="F2205">
        <v>160</v>
      </c>
      <c r="H2205" t="s">
        <v>156</v>
      </c>
      <c r="I2205" t="s">
        <v>146</v>
      </c>
      <c r="J2205" s="32">
        <f t="shared" si="50"/>
        <v>2</v>
      </c>
      <c r="K2205" s="32">
        <f>IF(PUMPING[[#This Row],[MONTH]]&gt;3,YEAR(PUMPING[[#This Row],[DATE]]),YEAR(PUMPING[[#This Row],[DATE]])-1)</f>
        <v>2015</v>
      </c>
      <c r="L2205" s="32" t="str">
        <f>IF(PUMPING[[#This Row],[MONTH]]&lt;4,"Q4",IF(PUMPING[[#This Row],[MONTH]]&lt;7,"Q1",IF(PUMPING[[#This Row],[MONTH]]&lt;10,"Q2",IF(PUMPING[[#This Row],[MONTH]]&lt;13,"Q3","Q4"))))</f>
        <v>Q4</v>
      </c>
      <c r="M2205" s="32" t="str">
        <f>IF(PUMPING[[#This Row],[PRODUCT]]="I/F","I/F",IF(LEFT(PUMPING[[#This Row],[BATCH]],2)="MR","MR",IF(LEFT(PUMPING[[#This Row],[BATCH]],2)="PR","PR",IF(LEFT(PUMPING[[#This Row],[BATCH]],2)="DT","DT","Others"))))</f>
        <v>MR</v>
      </c>
    </row>
    <row r="2206" spans="1:13" x14ac:dyDescent="0.25">
      <c r="A2206">
        <v>4</v>
      </c>
      <c r="B2206" s="1">
        <v>42413</v>
      </c>
      <c r="C2206" t="s">
        <v>6</v>
      </c>
      <c r="D2206" t="s">
        <v>1247</v>
      </c>
      <c r="E2206">
        <v>123</v>
      </c>
      <c r="F2206">
        <v>3368</v>
      </c>
      <c r="H2206" t="s">
        <v>148</v>
      </c>
      <c r="I2206" t="s">
        <v>149</v>
      </c>
      <c r="J2206" s="32">
        <f t="shared" si="50"/>
        <v>2</v>
      </c>
      <c r="K2206" s="32">
        <f>IF(PUMPING[[#This Row],[MONTH]]&gt;3,YEAR(PUMPING[[#This Row],[DATE]]),YEAR(PUMPING[[#This Row],[DATE]])-1)</f>
        <v>2015</v>
      </c>
      <c r="L2206" s="32" t="str">
        <f>IF(PUMPING[[#This Row],[MONTH]]&lt;4,"Q4",IF(PUMPING[[#This Row],[MONTH]]&lt;7,"Q1",IF(PUMPING[[#This Row],[MONTH]]&lt;10,"Q2",IF(PUMPING[[#This Row],[MONTH]]&lt;13,"Q3","Q4"))))</f>
        <v>Q4</v>
      </c>
      <c r="M2206" s="32" t="str">
        <f>IF(PUMPING[[#This Row],[PRODUCT]]="I/F","I/F",IF(LEFT(PUMPING[[#This Row],[BATCH]],2)="MR","MR",IF(LEFT(PUMPING[[#This Row],[BATCH]],2)="PR","PR",IF(LEFT(PUMPING[[#This Row],[BATCH]],2)="DT","DT","Others"))))</f>
        <v>MR</v>
      </c>
    </row>
    <row r="2207" spans="1:13" x14ac:dyDescent="0.25">
      <c r="A2207">
        <v>5</v>
      </c>
      <c r="B2207" s="1">
        <v>42413</v>
      </c>
      <c r="C2207" t="s">
        <v>6</v>
      </c>
      <c r="D2207" t="s">
        <v>1248</v>
      </c>
      <c r="E2207">
        <v>403</v>
      </c>
      <c r="F2207">
        <v>150</v>
      </c>
      <c r="H2207" t="s">
        <v>156</v>
      </c>
      <c r="I2207" t="s">
        <v>146</v>
      </c>
      <c r="J2207" s="32">
        <f t="shared" si="50"/>
        <v>2</v>
      </c>
      <c r="K2207" s="32">
        <f>IF(PUMPING[[#This Row],[MONTH]]&gt;3,YEAR(PUMPING[[#This Row],[DATE]]),YEAR(PUMPING[[#This Row],[DATE]])-1)</f>
        <v>2015</v>
      </c>
      <c r="L2207" s="32" t="str">
        <f>IF(PUMPING[[#This Row],[MONTH]]&lt;4,"Q4",IF(PUMPING[[#This Row],[MONTH]]&lt;7,"Q1",IF(PUMPING[[#This Row],[MONTH]]&lt;10,"Q2",IF(PUMPING[[#This Row],[MONTH]]&lt;13,"Q3","Q4"))))</f>
        <v>Q4</v>
      </c>
      <c r="M2207" s="32" t="str">
        <f>IF(PUMPING[[#This Row],[PRODUCT]]="I/F","I/F",IF(LEFT(PUMPING[[#This Row],[BATCH]],2)="MR","MR",IF(LEFT(PUMPING[[#This Row],[BATCH]],2)="PR","PR",IF(LEFT(PUMPING[[#This Row],[BATCH]],2)="DT","DT","Others"))))</f>
        <v>MR</v>
      </c>
    </row>
    <row r="2208" spans="1:13" x14ac:dyDescent="0.25">
      <c r="A2208">
        <v>6</v>
      </c>
      <c r="B2208" s="1">
        <v>42413</v>
      </c>
      <c r="C2208" t="s">
        <v>6</v>
      </c>
      <c r="D2208" t="s">
        <v>1249</v>
      </c>
      <c r="E2208">
        <v>351</v>
      </c>
      <c r="F2208">
        <v>298</v>
      </c>
      <c r="H2208" t="s">
        <v>155</v>
      </c>
      <c r="I2208" t="s">
        <v>146</v>
      </c>
      <c r="J2208" s="32">
        <f t="shared" si="50"/>
        <v>2</v>
      </c>
      <c r="K2208" s="32">
        <f>IF(PUMPING[[#This Row],[MONTH]]&gt;3,YEAR(PUMPING[[#This Row],[DATE]]),YEAR(PUMPING[[#This Row],[DATE]])-1)</f>
        <v>2015</v>
      </c>
      <c r="L2208" s="32" t="str">
        <f>IF(PUMPING[[#This Row],[MONTH]]&lt;4,"Q4",IF(PUMPING[[#This Row],[MONTH]]&lt;7,"Q1",IF(PUMPING[[#This Row],[MONTH]]&lt;10,"Q2",IF(PUMPING[[#This Row],[MONTH]]&lt;13,"Q3","Q4"))))</f>
        <v>Q4</v>
      </c>
      <c r="M2208" s="32" t="str">
        <f>IF(PUMPING[[#This Row],[PRODUCT]]="I/F","I/F",IF(LEFT(PUMPING[[#This Row],[BATCH]],2)="MR","MR",IF(LEFT(PUMPING[[#This Row],[BATCH]],2)="PR","PR",IF(LEFT(PUMPING[[#This Row],[BATCH]],2)="DT","DT","Others"))))</f>
        <v>MR</v>
      </c>
    </row>
    <row r="2209" spans="1:13" x14ac:dyDescent="0.25">
      <c r="A2209">
        <v>7</v>
      </c>
      <c r="B2209" s="1">
        <v>42413</v>
      </c>
      <c r="C2209" t="s">
        <v>6</v>
      </c>
      <c r="D2209" t="s">
        <v>1250</v>
      </c>
      <c r="E2209">
        <v>651</v>
      </c>
      <c r="F2209">
        <v>2820</v>
      </c>
      <c r="H2209" t="s">
        <v>153</v>
      </c>
      <c r="I2209" t="s">
        <v>1530</v>
      </c>
      <c r="J2209" s="32">
        <f t="shared" si="50"/>
        <v>2</v>
      </c>
      <c r="K2209" s="32">
        <f>IF(PUMPING[[#This Row],[MONTH]]&gt;3,YEAR(PUMPING[[#This Row],[DATE]]),YEAR(PUMPING[[#This Row],[DATE]])-1)</f>
        <v>2015</v>
      </c>
      <c r="L2209" s="32" t="str">
        <f>IF(PUMPING[[#This Row],[MONTH]]&lt;4,"Q4",IF(PUMPING[[#This Row],[MONTH]]&lt;7,"Q1",IF(PUMPING[[#This Row],[MONTH]]&lt;10,"Q2",IF(PUMPING[[#This Row],[MONTH]]&lt;13,"Q3","Q4"))))</f>
        <v>Q4</v>
      </c>
      <c r="M2209" s="32" t="str">
        <f>IF(PUMPING[[#This Row],[PRODUCT]]="I/F","I/F",IF(LEFT(PUMPING[[#This Row],[BATCH]],2)="MR","MR",IF(LEFT(PUMPING[[#This Row],[BATCH]],2)="PR","PR",IF(LEFT(PUMPING[[#This Row],[BATCH]],2)="DT","DT","Others"))))</f>
        <v>MR</v>
      </c>
    </row>
    <row r="2210" spans="1:13" x14ac:dyDescent="0.25">
      <c r="A2210">
        <v>1</v>
      </c>
      <c r="B2210" s="1">
        <v>42413</v>
      </c>
      <c r="C2210" t="s">
        <v>20</v>
      </c>
      <c r="D2210" t="s">
        <v>1241</v>
      </c>
      <c r="E2210">
        <v>63</v>
      </c>
      <c r="F2210">
        <v>1995</v>
      </c>
      <c r="H2210" t="s">
        <v>153</v>
      </c>
      <c r="I2210" t="s">
        <v>1530</v>
      </c>
      <c r="J2210" s="32">
        <f t="shared" si="50"/>
        <v>2</v>
      </c>
      <c r="K2210" s="32">
        <f>IF(PUMPING[[#This Row],[MONTH]]&gt;3,YEAR(PUMPING[[#This Row],[DATE]]),YEAR(PUMPING[[#This Row],[DATE]])-1)</f>
        <v>2015</v>
      </c>
      <c r="L2210" s="32" t="str">
        <f>IF(PUMPING[[#This Row],[MONTH]]&lt;4,"Q4",IF(PUMPING[[#This Row],[MONTH]]&lt;7,"Q1",IF(PUMPING[[#This Row],[MONTH]]&lt;10,"Q2",IF(PUMPING[[#This Row],[MONTH]]&lt;13,"Q3","Q4"))))</f>
        <v>Q4</v>
      </c>
      <c r="M2210" s="32" t="str">
        <f>IF(PUMPING[[#This Row],[PRODUCT]]="I/F","I/F",IF(LEFT(PUMPING[[#This Row],[BATCH]],2)="MR","MR",IF(LEFT(PUMPING[[#This Row],[BATCH]],2)="PR","PR",IF(LEFT(PUMPING[[#This Row],[BATCH]],2)="DT","DT","Others"))))</f>
        <v>PR</v>
      </c>
    </row>
    <row r="2211" spans="1:13" x14ac:dyDescent="0.25">
      <c r="A2211">
        <v>2</v>
      </c>
      <c r="B2211" s="1">
        <v>42413</v>
      </c>
      <c r="C2211" t="s">
        <v>20</v>
      </c>
      <c r="D2211" t="s">
        <v>1251</v>
      </c>
      <c r="E2211">
        <v>62</v>
      </c>
      <c r="F2211">
        <v>450</v>
      </c>
      <c r="H2211" t="s">
        <v>153</v>
      </c>
      <c r="I2211" t="s">
        <v>1530</v>
      </c>
      <c r="J2211" s="32">
        <f t="shared" si="50"/>
        <v>2</v>
      </c>
      <c r="K2211" s="32">
        <f>IF(PUMPING[[#This Row],[MONTH]]&gt;3,YEAR(PUMPING[[#This Row],[DATE]]),YEAR(PUMPING[[#This Row],[DATE]])-1)</f>
        <v>2015</v>
      </c>
      <c r="L2211" s="32" t="str">
        <f>IF(PUMPING[[#This Row],[MONTH]]&lt;4,"Q4",IF(PUMPING[[#This Row],[MONTH]]&lt;7,"Q1",IF(PUMPING[[#This Row],[MONTH]]&lt;10,"Q2",IF(PUMPING[[#This Row],[MONTH]]&lt;13,"Q3","Q4"))))</f>
        <v>Q4</v>
      </c>
      <c r="M2211" s="32" t="str">
        <f>IF(PUMPING[[#This Row],[PRODUCT]]="I/F","I/F",IF(LEFT(PUMPING[[#This Row],[BATCH]],2)="MR","MR",IF(LEFT(PUMPING[[#This Row],[BATCH]],2)="PR","PR",IF(LEFT(PUMPING[[#This Row],[BATCH]],2)="DT","DT","Others"))))</f>
        <v>PR</v>
      </c>
    </row>
    <row r="2212" spans="1:13" x14ac:dyDescent="0.25">
      <c r="A2212">
        <v>3</v>
      </c>
      <c r="B2212" s="1">
        <v>42413</v>
      </c>
      <c r="C2212" t="s">
        <v>20</v>
      </c>
      <c r="D2212" t="s">
        <v>1252</v>
      </c>
      <c r="E2212">
        <v>62</v>
      </c>
      <c r="F2212">
        <v>1155</v>
      </c>
      <c r="H2212" t="s">
        <v>153</v>
      </c>
      <c r="I2212" t="s">
        <v>1530</v>
      </c>
      <c r="J2212" s="32">
        <f t="shared" si="50"/>
        <v>2</v>
      </c>
      <c r="K2212" s="32">
        <f>IF(PUMPING[[#This Row],[MONTH]]&gt;3,YEAR(PUMPING[[#This Row],[DATE]]),YEAR(PUMPING[[#This Row],[DATE]])-1)</f>
        <v>2015</v>
      </c>
      <c r="L2212" s="32" t="str">
        <f>IF(PUMPING[[#This Row],[MONTH]]&lt;4,"Q4",IF(PUMPING[[#This Row],[MONTH]]&lt;7,"Q1",IF(PUMPING[[#This Row],[MONTH]]&lt;10,"Q2",IF(PUMPING[[#This Row],[MONTH]]&lt;13,"Q3","Q4"))))</f>
        <v>Q4</v>
      </c>
      <c r="M2212" s="32" t="str">
        <f>IF(PUMPING[[#This Row],[PRODUCT]]="I/F","I/F",IF(LEFT(PUMPING[[#This Row],[BATCH]],2)="MR","MR",IF(LEFT(PUMPING[[#This Row],[BATCH]],2)="PR","PR",IF(LEFT(PUMPING[[#This Row],[BATCH]],2)="DT","DT","Others"))))</f>
        <v>PR</v>
      </c>
    </row>
    <row r="2213" spans="1:13" x14ac:dyDescent="0.25">
      <c r="A2213">
        <v>4</v>
      </c>
      <c r="B2213" s="1">
        <v>42413</v>
      </c>
      <c r="C2213" t="s">
        <v>20</v>
      </c>
      <c r="D2213" t="s">
        <v>1225</v>
      </c>
      <c r="E2213">
        <v>54</v>
      </c>
      <c r="F2213">
        <v>309</v>
      </c>
      <c r="H2213" t="s">
        <v>155</v>
      </c>
      <c r="I2213" t="s">
        <v>146</v>
      </c>
      <c r="J2213" s="32">
        <f t="shared" si="50"/>
        <v>2</v>
      </c>
      <c r="K2213" s="32">
        <f>IF(PUMPING[[#This Row],[MONTH]]&gt;3,YEAR(PUMPING[[#This Row],[DATE]]),YEAR(PUMPING[[#This Row],[DATE]])-1)</f>
        <v>2015</v>
      </c>
      <c r="L2213" s="32" t="str">
        <f>IF(PUMPING[[#This Row],[MONTH]]&lt;4,"Q4",IF(PUMPING[[#This Row],[MONTH]]&lt;7,"Q1",IF(PUMPING[[#This Row],[MONTH]]&lt;10,"Q2",IF(PUMPING[[#This Row],[MONTH]]&lt;13,"Q3","Q4"))))</f>
        <v>Q4</v>
      </c>
      <c r="M2213" s="32" t="str">
        <f>IF(PUMPING[[#This Row],[PRODUCT]]="I/F","I/F",IF(LEFT(PUMPING[[#This Row],[BATCH]],2)="MR","MR",IF(LEFT(PUMPING[[#This Row],[BATCH]],2)="PR","PR",IF(LEFT(PUMPING[[#This Row],[BATCH]],2)="DT","DT","Others"))))</f>
        <v>PR</v>
      </c>
    </row>
    <row r="2214" spans="1:13" x14ac:dyDescent="0.25">
      <c r="A2214">
        <v>5</v>
      </c>
      <c r="B2214" s="1">
        <v>42413</v>
      </c>
      <c r="C2214" t="s">
        <v>20</v>
      </c>
      <c r="D2214" t="s">
        <v>1204</v>
      </c>
      <c r="E2214">
        <v>51</v>
      </c>
      <c r="F2214">
        <v>230</v>
      </c>
      <c r="H2214" t="s">
        <v>156</v>
      </c>
      <c r="I2214" t="s">
        <v>146</v>
      </c>
      <c r="J2214" s="32">
        <f t="shared" si="50"/>
        <v>2</v>
      </c>
      <c r="K2214" s="32">
        <f>IF(PUMPING[[#This Row],[MONTH]]&gt;3,YEAR(PUMPING[[#This Row],[DATE]]),YEAR(PUMPING[[#This Row],[DATE]])-1)</f>
        <v>2015</v>
      </c>
      <c r="L2214" s="32" t="str">
        <f>IF(PUMPING[[#This Row],[MONTH]]&lt;4,"Q4",IF(PUMPING[[#This Row],[MONTH]]&lt;7,"Q1",IF(PUMPING[[#This Row],[MONTH]]&lt;10,"Q2",IF(PUMPING[[#This Row],[MONTH]]&lt;13,"Q3","Q4"))))</f>
        <v>Q4</v>
      </c>
      <c r="M2214" s="32" t="str">
        <f>IF(PUMPING[[#This Row],[PRODUCT]]="I/F","I/F",IF(LEFT(PUMPING[[#This Row],[BATCH]],2)="MR","MR",IF(LEFT(PUMPING[[#This Row],[BATCH]],2)="PR","PR",IF(LEFT(PUMPING[[#This Row],[BATCH]],2)="DT","DT","Others"))))</f>
        <v>PR</v>
      </c>
    </row>
    <row r="2215" spans="1:13" x14ac:dyDescent="0.25">
      <c r="A2215">
        <v>1</v>
      </c>
      <c r="B2215" s="1">
        <v>42413</v>
      </c>
      <c r="C2215" t="s">
        <v>8</v>
      </c>
      <c r="D2215" t="s">
        <v>1223</v>
      </c>
      <c r="E2215" t="s">
        <v>10</v>
      </c>
      <c r="F2215">
        <v>2137</v>
      </c>
      <c r="H2215" t="s">
        <v>148</v>
      </c>
      <c r="I2215" t="s">
        <v>149</v>
      </c>
      <c r="J2215" s="32">
        <f t="shared" si="50"/>
        <v>2</v>
      </c>
      <c r="K2215" s="32">
        <f>IF(PUMPING[[#This Row],[MONTH]]&gt;3,YEAR(PUMPING[[#This Row],[DATE]]),YEAR(PUMPING[[#This Row],[DATE]])-1)</f>
        <v>2015</v>
      </c>
      <c r="L2215" s="32" t="str">
        <f>IF(PUMPING[[#This Row],[MONTH]]&lt;4,"Q4",IF(PUMPING[[#This Row],[MONTH]]&lt;7,"Q1",IF(PUMPING[[#This Row],[MONTH]]&lt;10,"Q2",IF(PUMPING[[#This Row],[MONTH]]&lt;13,"Q3","Q4"))))</f>
        <v>Q4</v>
      </c>
      <c r="M2215" s="32" t="str">
        <f>IF(PUMPING[[#This Row],[PRODUCT]]="I/F","I/F",IF(LEFT(PUMPING[[#This Row],[BATCH]],2)="MR","MR",IF(LEFT(PUMPING[[#This Row],[BATCH]],2)="PR","PR",IF(LEFT(PUMPING[[#This Row],[BATCH]],2)="DT","DT","Others"))))</f>
        <v>MR</v>
      </c>
    </row>
    <row r="2216" spans="1:13" x14ac:dyDescent="0.25">
      <c r="A2216">
        <v>2</v>
      </c>
      <c r="B2216" s="1">
        <v>42413</v>
      </c>
      <c r="C2216" t="s">
        <v>8</v>
      </c>
      <c r="D2216" t="s">
        <v>1233</v>
      </c>
      <c r="E2216" t="s">
        <v>10</v>
      </c>
      <c r="F2216">
        <v>3382</v>
      </c>
      <c r="H2216" t="s">
        <v>170</v>
      </c>
      <c r="I2216" t="s">
        <v>171</v>
      </c>
      <c r="J2216" s="32">
        <f t="shared" si="50"/>
        <v>2</v>
      </c>
      <c r="K2216" s="32">
        <f>IF(PUMPING[[#This Row],[MONTH]]&gt;3,YEAR(PUMPING[[#This Row],[DATE]]),YEAR(PUMPING[[#This Row],[DATE]])-1)</f>
        <v>2015</v>
      </c>
      <c r="L2216" s="32" t="str">
        <f>IF(PUMPING[[#This Row],[MONTH]]&lt;4,"Q4",IF(PUMPING[[#This Row],[MONTH]]&lt;7,"Q1",IF(PUMPING[[#This Row],[MONTH]]&lt;10,"Q2",IF(PUMPING[[#This Row],[MONTH]]&lt;13,"Q3","Q4"))))</f>
        <v>Q4</v>
      </c>
      <c r="M2216" s="32" t="str">
        <f>IF(PUMPING[[#This Row],[PRODUCT]]="I/F","I/F",IF(LEFT(PUMPING[[#This Row],[BATCH]],2)="MR","MR",IF(LEFT(PUMPING[[#This Row],[BATCH]],2)="PR","PR",IF(LEFT(PUMPING[[#This Row],[BATCH]],2)="DT","DT","Others"))))</f>
        <v>MR</v>
      </c>
    </row>
    <row r="2217" spans="1:13" x14ac:dyDescent="0.25">
      <c r="A2217">
        <v>3</v>
      </c>
      <c r="B2217" s="1">
        <v>42413</v>
      </c>
      <c r="C2217" t="s">
        <v>8</v>
      </c>
      <c r="D2217" t="s">
        <v>1236</v>
      </c>
      <c r="E2217" t="s">
        <v>10</v>
      </c>
      <c r="F2217">
        <v>868</v>
      </c>
      <c r="H2217" t="s">
        <v>148</v>
      </c>
      <c r="I2217" t="s">
        <v>149</v>
      </c>
      <c r="J2217" s="32">
        <f t="shared" si="50"/>
        <v>2</v>
      </c>
      <c r="K2217" s="32">
        <f>IF(PUMPING[[#This Row],[MONTH]]&gt;3,YEAR(PUMPING[[#This Row],[DATE]]),YEAR(PUMPING[[#This Row],[DATE]])-1)</f>
        <v>2015</v>
      </c>
      <c r="L2217" s="32" t="str">
        <f>IF(PUMPING[[#This Row],[MONTH]]&lt;4,"Q4",IF(PUMPING[[#This Row],[MONTH]]&lt;7,"Q1",IF(PUMPING[[#This Row],[MONTH]]&lt;10,"Q2",IF(PUMPING[[#This Row],[MONTH]]&lt;13,"Q3","Q4"))))</f>
        <v>Q4</v>
      </c>
      <c r="M2217" s="32" t="str">
        <f>IF(PUMPING[[#This Row],[PRODUCT]]="I/F","I/F",IF(LEFT(PUMPING[[#This Row],[BATCH]],2)="MR","MR",IF(LEFT(PUMPING[[#This Row],[BATCH]],2)="PR","PR",IF(LEFT(PUMPING[[#This Row],[BATCH]],2)="DT","DT","Others"))))</f>
        <v>MR</v>
      </c>
    </row>
    <row r="2218" spans="1:13" x14ac:dyDescent="0.25">
      <c r="A2218">
        <v>1</v>
      </c>
      <c r="B2218" s="1">
        <v>42414</v>
      </c>
      <c r="C2218" t="s">
        <v>6</v>
      </c>
      <c r="D2218" t="s">
        <v>1250</v>
      </c>
      <c r="E2218">
        <v>505</v>
      </c>
      <c r="F2218">
        <v>5730</v>
      </c>
      <c r="H2218" t="s">
        <v>153</v>
      </c>
      <c r="I2218" t="s">
        <v>1530</v>
      </c>
      <c r="J2218" s="32">
        <f t="shared" si="50"/>
        <v>2</v>
      </c>
      <c r="K2218" s="32">
        <f>IF(PUMPING[[#This Row],[MONTH]]&gt;3,YEAR(PUMPING[[#This Row],[DATE]]),YEAR(PUMPING[[#This Row],[DATE]])-1)</f>
        <v>2015</v>
      </c>
      <c r="L2218" s="32" t="str">
        <f>IF(PUMPING[[#This Row],[MONTH]]&lt;4,"Q4",IF(PUMPING[[#This Row],[MONTH]]&lt;7,"Q1",IF(PUMPING[[#This Row],[MONTH]]&lt;10,"Q2",IF(PUMPING[[#This Row],[MONTH]]&lt;13,"Q3","Q4"))))</f>
        <v>Q4</v>
      </c>
      <c r="M2218" s="32" t="str">
        <f>IF(PUMPING[[#This Row],[PRODUCT]]="I/F","I/F",IF(LEFT(PUMPING[[#This Row],[BATCH]],2)="MR","MR",IF(LEFT(PUMPING[[#This Row],[BATCH]],2)="PR","PR",IF(LEFT(PUMPING[[#This Row],[BATCH]],2)="DT","DT","Others"))))</f>
        <v>MR</v>
      </c>
    </row>
    <row r="2219" spans="1:13" x14ac:dyDescent="0.25">
      <c r="A2219">
        <v>1</v>
      </c>
      <c r="B2219" s="1">
        <v>42414</v>
      </c>
      <c r="C2219" t="s">
        <v>20</v>
      </c>
      <c r="D2219" t="s">
        <v>1253</v>
      </c>
      <c r="E2219">
        <v>51</v>
      </c>
      <c r="F2219">
        <v>220</v>
      </c>
      <c r="H2219" t="s">
        <v>156</v>
      </c>
      <c r="I2219" t="s">
        <v>146</v>
      </c>
      <c r="J2219" s="32">
        <f t="shared" si="50"/>
        <v>2</v>
      </c>
      <c r="K2219" s="32">
        <f>IF(PUMPING[[#This Row],[MONTH]]&gt;3,YEAR(PUMPING[[#This Row],[DATE]]),YEAR(PUMPING[[#This Row],[DATE]])-1)</f>
        <v>2015</v>
      </c>
      <c r="L2219" s="32" t="str">
        <f>IF(PUMPING[[#This Row],[MONTH]]&lt;4,"Q4",IF(PUMPING[[#This Row],[MONTH]]&lt;7,"Q1",IF(PUMPING[[#This Row],[MONTH]]&lt;10,"Q2",IF(PUMPING[[#This Row],[MONTH]]&lt;13,"Q3","Q4"))))</f>
        <v>Q4</v>
      </c>
      <c r="M2219" s="32" t="str">
        <f>IF(PUMPING[[#This Row],[PRODUCT]]="I/F","I/F",IF(LEFT(PUMPING[[#This Row],[BATCH]],2)="MR","MR",IF(LEFT(PUMPING[[#This Row],[BATCH]],2)="PR","PR",IF(LEFT(PUMPING[[#This Row],[BATCH]],2)="DT","DT","Others"))))</f>
        <v>PR</v>
      </c>
    </row>
    <row r="2220" spans="1:13" x14ac:dyDescent="0.25">
      <c r="A2220">
        <v>2</v>
      </c>
      <c r="B2220" s="1">
        <v>42414</v>
      </c>
      <c r="C2220" t="s">
        <v>20</v>
      </c>
      <c r="D2220" t="s">
        <v>1254</v>
      </c>
      <c r="E2220">
        <v>51</v>
      </c>
      <c r="F2220">
        <v>951</v>
      </c>
      <c r="H2220" t="s">
        <v>156</v>
      </c>
      <c r="I2220" t="s">
        <v>146</v>
      </c>
      <c r="J2220" s="32">
        <f t="shared" ref="J2220:J2283" si="51">MONTH(B2220)</f>
        <v>2</v>
      </c>
      <c r="K2220" s="32">
        <f>IF(PUMPING[[#This Row],[MONTH]]&gt;3,YEAR(PUMPING[[#This Row],[DATE]]),YEAR(PUMPING[[#This Row],[DATE]])-1)</f>
        <v>2015</v>
      </c>
      <c r="L2220" s="32" t="str">
        <f>IF(PUMPING[[#This Row],[MONTH]]&lt;4,"Q4",IF(PUMPING[[#This Row],[MONTH]]&lt;7,"Q1",IF(PUMPING[[#This Row],[MONTH]]&lt;10,"Q2",IF(PUMPING[[#This Row],[MONTH]]&lt;13,"Q3","Q4"))))</f>
        <v>Q4</v>
      </c>
      <c r="M2220" s="32" t="str">
        <f>IF(PUMPING[[#This Row],[PRODUCT]]="I/F","I/F",IF(LEFT(PUMPING[[#This Row],[BATCH]],2)="MR","MR",IF(LEFT(PUMPING[[#This Row],[BATCH]],2)="PR","PR",IF(LEFT(PUMPING[[#This Row],[BATCH]],2)="DT","DT","Others"))))</f>
        <v>PR</v>
      </c>
    </row>
    <row r="2221" spans="1:13" x14ac:dyDescent="0.25">
      <c r="A2221">
        <v>3</v>
      </c>
      <c r="B2221" s="1">
        <v>42414</v>
      </c>
      <c r="C2221" t="s">
        <v>20</v>
      </c>
      <c r="D2221" t="s">
        <v>1255</v>
      </c>
      <c r="E2221">
        <v>32</v>
      </c>
      <c r="F2221">
        <v>450</v>
      </c>
      <c r="H2221" t="s">
        <v>145</v>
      </c>
      <c r="I2221" t="s">
        <v>146</v>
      </c>
      <c r="J2221" s="32">
        <f t="shared" si="51"/>
        <v>2</v>
      </c>
      <c r="K2221" s="32">
        <f>IF(PUMPING[[#This Row],[MONTH]]&gt;3,YEAR(PUMPING[[#This Row],[DATE]]),YEAR(PUMPING[[#This Row],[DATE]])-1)</f>
        <v>2015</v>
      </c>
      <c r="L2221" s="32" t="str">
        <f>IF(PUMPING[[#This Row],[MONTH]]&lt;4,"Q4",IF(PUMPING[[#This Row],[MONTH]]&lt;7,"Q1",IF(PUMPING[[#This Row],[MONTH]]&lt;10,"Q2",IF(PUMPING[[#This Row],[MONTH]]&lt;13,"Q3","Q4"))))</f>
        <v>Q4</v>
      </c>
      <c r="M2221" s="32" t="str">
        <f>IF(PUMPING[[#This Row],[PRODUCT]]="I/F","I/F",IF(LEFT(PUMPING[[#This Row],[BATCH]],2)="MR","MR",IF(LEFT(PUMPING[[#This Row],[BATCH]],2)="PR","PR",IF(LEFT(PUMPING[[#This Row],[BATCH]],2)="DT","DT","Others"))))</f>
        <v>PR</v>
      </c>
    </row>
    <row r="2222" spans="1:13" x14ac:dyDescent="0.25">
      <c r="A2222">
        <v>4</v>
      </c>
      <c r="B2222" s="1">
        <v>42414</v>
      </c>
      <c r="C2222" t="s">
        <v>20</v>
      </c>
      <c r="D2222" t="s">
        <v>1256</v>
      </c>
      <c r="E2222">
        <v>32</v>
      </c>
      <c r="F2222">
        <v>550</v>
      </c>
      <c r="H2222" t="s">
        <v>145</v>
      </c>
      <c r="I2222" t="s">
        <v>146</v>
      </c>
      <c r="J2222" s="32">
        <f t="shared" si="51"/>
        <v>2</v>
      </c>
      <c r="K2222" s="32">
        <f>IF(PUMPING[[#This Row],[MONTH]]&gt;3,YEAR(PUMPING[[#This Row],[DATE]]),YEAR(PUMPING[[#This Row],[DATE]])-1)</f>
        <v>2015</v>
      </c>
      <c r="L2222" s="32" t="str">
        <f>IF(PUMPING[[#This Row],[MONTH]]&lt;4,"Q4",IF(PUMPING[[#This Row],[MONTH]]&lt;7,"Q1",IF(PUMPING[[#This Row],[MONTH]]&lt;10,"Q2",IF(PUMPING[[#This Row],[MONTH]]&lt;13,"Q3","Q4"))))</f>
        <v>Q4</v>
      </c>
      <c r="M2222" s="32" t="str">
        <f>IF(PUMPING[[#This Row],[PRODUCT]]="I/F","I/F",IF(LEFT(PUMPING[[#This Row],[BATCH]],2)="MR","MR",IF(LEFT(PUMPING[[#This Row],[BATCH]],2)="PR","PR",IF(LEFT(PUMPING[[#This Row],[BATCH]],2)="DT","DT","Others"))))</f>
        <v>PR</v>
      </c>
    </row>
    <row r="2223" spans="1:13" x14ac:dyDescent="0.25">
      <c r="A2223">
        <v>5</v>
      </c>
      <c r="B2223" s="1">
        <v>42414</v>
      </c>
      <c r="C2223" t="s">
        <v>20</v>
      </c>
      <c r="D2223" t="s">
        <v>1257</v>
      </c>
      <c r="E2223">
        <v>32</v>
      </c>
      <c r="F2223">
        <v>6614</v>
      </c>
      <c r="H2223" t="s">
        <v>1084</v>
      </c>
      <c r="I2223" t="s">
        <v>143</v>
      </c>
      <c r="J2223" s="32">
        <f t="shared" si="51"/>
        <v>2</v>
      </c>
      <c r="K2223" s="32">
        <f>IF(PUMPING[[#This Row],[MONTH]]&gt;3,YEAR(PUMPING[[#This Row],[DATE]]),YEAR(PUMPING[[#This Row],[DATE]])-1)</f>
        <v>2015</v>
      </c>
      <c r="L2223" s="32" t="str">
        <f>IF(PUMPING[[#This Row],[MONTH]]&lt;4,"Q4",IF(PUMPING[[#This Row],[MONTH]]&lt;7,"Q1",IF(PUMPING[[#This Row],[MONTH]]&lt;10,"Q2",IF(PUMPING[[#This Row],[MONTH]]&lt;13,"Q3","Q4"))))</f>
        <v>Q4</v>
      </c>
      <c r="M2223" s="32" t="str">
        <f>IF(PUMPING[[#This Row],[PRODUCT]]="I/F","I/F",IF(LEFT(PUMPING[[#This Row],[BATCH]],2)="MR","MR",IF(LEFT(PUMPING[[#This Row],[BATCH]],2)="PR","PR",IF(LEFT(PUMPING[[#This Row],[BATCH]],2)="DT","DT","Others"))))</f>
        <v>PR</v>
      </c>
    </row>
    <row r="2224" spans="1:13" x14ac:dyDescent="0.25">
      <c r="A2224">
        <v>1</v>
      </c>
      <c r="B2224" s="1">
        <v>42414</v>
      </c>
      <c r="C2224" t="s">
        <v>162</v>
      </c>
      <c r="D2224" t="s">
        <v>1199</v>
      </c>
      <c r="E2224" t="s">
        <v>239</v>
      </c>
      <c r="F2224">
        <v>1013</v>
      </c>
      <c r="H2224" t="s">
        <v>148</v>
      </c>
      <c r="I2224" t="s">
        <v>149</v>
      </c>
      <c r="J2224" s="32">
        <f t="shared" si="51"/>
        <v>2</v>
      </c>
      <c r="K2224" s="32">
        <f>IF(PUMPING[[#This Row],[MONTH]]&gt;3,YEAR(PUMPING[[#This Row],[DATE]]),YEAR(PUMPING[[#This Row],[DATE]])-1)</f>
        <v>2015</v>
      </c>
      <c r="L2224" s="32" t="str">
        <f>IF(PUMPING[[#This Row],[MONTH]]&lt;4,"Q4",IF(PUMPING[[#This Row],[MONTH]]&lt;7,"Q1",IF(PUMPING[[#This Row],[MONTH]]&lt;10,"Q2",IF(PUMPING[[#This Row],[MONTH]]&lt;13,"Q3","Q4"))))</f>
        <v>Q4</v>
      </c>
      <c r="M2224" s="32" t="str">
        <f>IF(PUMPING[[#This Row],[PRODUCT]]="I/F","I/F",IF(LEFT(PUMPING[[#This Row],[BATCH]],2)="MR","MR",IF(LEFT(PUMPING[[#This Row],[BATCH]],2)="PR","PR",IF(LEFT(PUMPING[[#This Row],[BATCH]],2)="DT","DT","Others"))))</f>
        <v>MR</v>
      </c>
    </row>
    <row r="2225" spans="1:13" x14ac:dyDescent="0.25">
      <c r="A2225">
        <v>2</v>
      </c>
      <c r="B2225" s="1">
        <v>42414</v>
      </c>
      <c r="C2225" t="s">
        <v>162</v>
      </c>
      <c r="D2225" t="s">
        <v>1223</v>
      </c>
      <c r="E2225" t="s">
        <v>239</v>
      </c>
      <c r="F2225">
        <v>2974</v>
      </c>
      <c r="H2225" t="s">
        <v>148</v>
      </c>
      <c r="I2225" t="s">
        <v>149</v>
      </c>
      <c r="J2225" s="32">
        <f t="shared" si="51"/>
        <v>2</v>
      </c>
      <c r="K2225" s="32">
        <f>IF(PUMPING[[#This Row],[MONTH]]&gt;3,YEAR(PUMPING[[#This Row],[DATE]]),YEAR(PUMPING[[#This Row],[DATE]])-1)</f>
        <v>2015</v>
      </c>
      <c r="L2225" s="32" t="str">
        <f>IF(PUMPING[[#This Row],[MONTH]]&lt;4,"Q4",IF(PUMPING[[#This Row],[MONTH]]&lt;7,"Q1",IF(PUMPING[[#This Row],[MONTH]]&lt;10,"Q2",IF(PUMPING[[#This Row],[MONTH]]&lt;13,"Q3","Q4"))))</f>
        <v>Q4</v>
      </c>
      <c r="M2225" s="32" t="str">
        <f>IF(PUMPING[[#This Row],[PRODUCT]]="I/F","I/F",IF(LEFT(PUMPING[[#This Row],[BATCH]],2)="MR","MR",IF(LEFT(PUMPING[[#This Row],[BATCH]],2)="PR","PR",IF(LEFT(PUMPING[[#This Row],[BATCH]],2)="DT","DT","Others"))))</f>
        <v>MR</v>
      </c>
    </row>
    <row r="2226" spans="1:13" x14ac:dyDescent="0.25">
      <c r="A2226">
        <v>3</v>
      </c>
      <c r="B2226" s="1">
        <v>42414</v>
      </c>
      <c r="C2226" t="s">
        <v>162</v>
      </c>
      <c r="D2226" t="s">
        <v>1258</v>
      </c>
      <c r="E2226">
        <v>16</v>
      </c>
      <c r="F2226">
        <v>1790</v>
      </c>
      <c r="H2226" t="s">
        <v>164</v>
      </c>
      <c r="I2226" t="s">
        <v>146</v>
      </c>
      <c r="J2226" s="32">
        <f t="shared" si="51"/>
        <v>2</v>
      </c>
      <c r="K2226" s="32">
        <f>IF(PUMPING[[#This Row],[MONTH]]&gt;3,YEAR(PUMPING[[#This Row],[DATE]]),YEAR(PUMPING[[#This Row],[DATE]])-1)</f>
        <v>2015</v>
      </c>
      <c r="L2226" s="32" t="str">
        <f>IF(PUMPING[[#This Row],[MONTH]]&lt;4,"Q4",IF(PUMPING[[#This Row],[MONTH]]&lt;7,"Q1",IF(PUMPING[[#This Row],[MONTH]]&lt;10,"Q2",IF(PUMPING[[#This Row],[MONTH]]&lt;13,"Q3","Q4"))))</f>
        <v>Q4</v>
      </c>
      <c r="M2226" s="32" t="str">
        <f>IF(PUMPING[[#This Row],[PRODUCT]]="I/F","I/F",IF(LEFT(PUMPING[[#This Row],[BATCH]],2)="MR","MR",IF(LEFT(PUMPING[[#This Row],[BATCH]],2)="PR","PR",IF(LEFT(PUMPING[[#This Row],[BATCH]],2)="DT","DT","Others"))))</f>
        <v>DT</v>
      </c>
    </row>
    <row r="2227" spans="1:13" x14ac:dyDescent="0.25">
      <c r="A2227">
        <v>1</v>
      </c>
      <c r="B2227" s="1">
        <v>42415</v>
      </c>
      <c r="C2227" t="s">
        <v>6</v>
      </c>
      <c r="D2227" t="s">
        <v>1250</v>
      </c>
      <c r="E2227">
        <v>505</v>
      </c>
      <c r="F2227">
        <v>2391</v>
      </c>
      <c r="H2227" t="s">
        <v>153</v>
      </c>
      <c r="I2227" t="s">
        <v>1530</v>
      </c>
      <c r="J2227" s="32">
        <f t="shared" si="51"/>
        <v>2</v>
      </c>
      <c r="K2227" s="32">
        <f>IF(PUMPING[[#This Row],[MONTH]]&gt;3,YEAR(PUMPING[[#This Row],[DATE]]),YEAR(PUMPING[[#This Row],[DATE]])-1)</f>
        <v>2015</v>
      </c>
      <c r="L2227" s="32" t="str">
        <f>IF(PUMPING[[#This Row],[MONTH]]&lt;4,"Q4",IF(PUMPING[[#This Row],[MONTH]]&lt;7,"Q1",IF(PUMPING[[#This Row],[MONTH]]&lt;10,"Q2",IF(PUMPING[[#This Row],[MONTH]]&lt;13,"Q3","Q4"))))</f>
        <v>Q4</v>
      </c>
      <c r="M2227" s="32" t="str">
        <f>IF(PUMPING[[#This Row],[PRODUCT]]="I/F","I/F",IF(LEFT(PUMPING[[#This Row],[BATCH]],2)="MR","MR",IF(LEFT(PUMPING[[#This Row],[BATCH]],2)="PR","PR",IF(LEFT(PUMPING[[#This Row],[BATCH]],2)="DT","DT","Others"))))</f>
        <v>MR</v>
      </c>
    </row>
    <row r="2228" spans="1:13" x14ac:dyDescent="0.25">
      <c r="A2228">
        <v>2</v>
      </c>
      <c r="B2228" s="1">
        <v>42415</v>
      </c>
      <c r="C2228" t="s">
        <v>6</v>
      </c>
      <c r="D2228" t="s">
        <v>1259</v>
      </c>
      <c r="E2228">
        <v>508</v>
      </c>
      <c r="F2228">
        <v>2511</v>
      </c>
      <c r="H2228" t="s">
        <v>153</v>
      </c>
      <c r="I2228" t="s">
        <v>1530</v>
      </c>
      <c r="J2228" s="32">
        <f t="shared" si="51"/>
        <v>2</v>
      </c>
      <c r="K2228" s="32">
        <f>IF(PUMPING[[#This Row],[MONTH]]&gt;3,YEAR(PUMPING[[#This Row],[DATE]]),YEAR(PUMPING[[#This Row],[DATE]])-1)</f>
        <v>2015</v>
      </c>
      <c r="L2228" s="32" t="str">
        <f>IF(PUMPING[[#This Row],[MONTH]]&lt;4,"Q4",IF(PUMPING[[#This Row],[MONTH]]&lt;7,"Q1",IF(PUMPING[[#This Row],[MONTH]]&lt;10,"Q2",IF(PUMPING[[#This Row],[MONTH]]&lt;13,"Q3","Q4"))))</f>
        <v>Q4</v>
      </c>
      <c r="M2228" s="32" t="str">
        <f>IF(PUMPING[[#This Row],[PRODUCT]]="I/F","I/F",IF(LEFT(PUMPING[[#This Row],[BATCH]],2)="MR","MR",IF(LEFT(PUMPING[[#This Row],[BATCH]],2)="PR","PR",IF(LEFT(PUMPING[[#This Row],[BATCH]],2)="DT","DT","Others"))))</f>
        <v>MR</v>
      </c>
    </row>
    <row r="2229" spans="1:13" x14ac:dyDescent="0.25">
      <c r="A2229">
        <v>1</v>
      </c>
      <c r="B2229" s="1">
        <v>42415</v>
      </c>
      <c r="C2229" t="s">
        <v>20</v>
      </c>
      <c r="D2229" t="s">
        <v>1257</v>
      </c>
      <c r="E2229">
        <v>32</v>
      </c>
      <c r="F2229">
        <v>1536</v>
      </c>
      <c r="H2229" t="s">
        <v>1084</v>
      </c>
      <c r="I2229" t="s">
        <v>143</v>
      </c>
      <c r="J2229" s="32">
        <f t="shared" si="51"/>
        <v>2</v>
      </c>
      <c r="K2229" s="32">
        <f>IF(PUMPING[[#This Row],[MONTH]]&gt;3,YEAR(PUMPING[[#This Row],[DATE]]),YEAR(PUMPING[[#This Row],[DATE]])-1)</f>
        <v>2015</v>
      </c>
      <c r="L2229" s="32" t="str">
        <f>IF(PUMPING[[#This Row],[MONTH]]&lt;4,"Q4",IF(PUMPING[[#This Row],[MONTH]]&lt;7,"Q1",IF(PUMPING[[#This Row],[MONTH]]&lt;10,"Q2",IF(PUMPING[[#This Row],[MONTH]]&lt;13,"Q3","Q4"))))</f>
        <v>Q4</v>
      </c>
      <c r="M2229" s="32" t="str">
        <f>IF(PUMPING[[#This Row],[PRODUCT]]="I/F","I/F",IF(LEFT(PUMPING[[#This Row],[BATCH]],2)="MR","MR",IF(LEFT(PUMPING[[#This Row],[BATCH]],2)="PR","PR",IF(LEFT(PUMPING[[#This Row],[BATCH]],2)="DT","DT","Others"))))</f>
        <v>PR</v>
      </c>
    </row>
    <row r="2230" spans="1:13" x14ac:dyDescent="0.25">
      <c r="A2230">
        <v>2</v>
      </c>
      <c r="B2230" s="1">
        <v>42415</v>
      </c>
      <c r="C2230" t="s">
        <v>20</v>
      </c>
      <c r="D2230" t="s">
        <v>1260</v>
      </c>
      <c r="E2230">
        <v>34</v>
      </c>
      <c r="F2230">
        <v>450</v>
      </c>
      <c r="H2230" t="s">
        <v>1084</v>
      </c>
      <c r="I2230" t="s">
        <v>143</v>
      </c>
      <c r="J2230" s="32">
        <f t="shared" si="51"/>
        <v>2</v>
      </c>
      <c r="K2230" s="32">
        <f>IF(PUMPING[[#This Row],[MONTH]]&gt;3,YEAR(PUMPING[[#This Row],[DATE]]),YEAR(PUMPING[[#This Row],[DATE]])-1)</f>
        <v>2015</v>
      </c>
      <c r="L2230" s="32" t="str">
        <f>IF(PUMPING[[#This Row],[MONTH]]&lt;4,"Q4",IF(PUMPING[[#This Row],[MONTH]]&lt;7,"Q1",IF(PUMPING[[#This Row],[MONTH]]&lt;10,"Q2",IF(PUMPING[[#This Row],[MONTH]]&lt;13,"Q3","Q4"))))</f>
        <v>Q4</v>
      </c>
      <c r="M2230" s="32" t="str">
        <f>IF(PUMPING[[#This Row],[PRODUCT]]="I/F","I/F",IF(LEFT(PUMPING[[#This Row],[BATCH]],2)="MR","MR",IF(LEFT(PUMPING[[#This Row],[BATCH]],2)="PR","PR",IF(LEFT(PUMPING[[#This Row],[BATCH]],2)="DT","DT","Others"))))</f>
        <v>PR</v>
      </c>
    </row>
    <row r="2231" spans="1:13" x14ac:dyDescent="0.25">
      <c r="A2231">
        <v>3</v>
      </c>
      <c r="B2231" s="1">
        <v>42415</v>
      </c>
      <c r="C2231" t="s">
        <v>20</v>
      </c>
      <c r="D2231" t="s">
        <v>1261</v>
      </c>
      <c r="E2231">
        <v>34</v>
      </c>
      <c r="F2231">
        <v>4055</v>
      </c>
      <c r="H2231" t="s">
        <v>1084</v>
      </c>
      <c r="I2231" t="s">
        <v>143</v>
      </c>
      <c r="J2231" s="32">
        <f t="shared" si="51"/>
        <v>2</v>
      </c>
      <c r="K2231" s="32">
        <f>IF(PUMPING[[#This Row],[MONTH]]&gt;3,YEAR(PUMPING[[#This Row],[DATE]]),YEAR(PUMPING[[#This Row],[DATE]])-1)</f>
        <v>2015</v>
      </c>
      <c r="L2231" s="32" t="str">
        <f>IF(PUMPING[[#This Row],[MONTH]]&lt;4,"Q4",IF(PUMPING[[#This Row],[MONTH]]&lt;7,"Q1",IF(PUMPING[[#This Row],[MONTH]]&lt;10,"Q2",IF(PUMPING[[#This Row],[MONTH]]&lt;13,"Q3","Q4"))))</f>
        <v>Q4</v>
      </c>
      <c r="M2231" s="32" t="str">
        <f>IF(PUMPING[[#This Row],[PRODUCT]]="I/F","I/F",IF(LEFT(PUMPING[[#This Row],[BATCH]],2)="MR","MR",IF(LEFT(PUMPING[[#This Row],[BATCH]],2)="PR","PR",IF(LEFT(PUMPING[[#This Row],[BATCH]],2)="DT","DT","Others"))))</f>
        <v>PR</v>
      </c>
    </row>
    <row r="2232" spans="1:13" x14ac:dyDescent="0.25">
      <c r="A2232">
        <v>4</v>
      </c>
      <c r="B2232" s="1">
        <v>42415</v>
      </c>
      <c r="C2232" t="s">
        <v>20</v>
      </c>
      <c r="D2232" t="s">
        <v>1262</v>
      </c>
      <c r="E2232">
        <v>34</v>
      </c>
      <c r="F2232">
        <v>500</v>
      </c>
      <c r="H2232" t="s">
        <v>145</v>
      </c>
      <c r="I2232" t="s">
        <v>146</v>
      </c>
      <c r="J2232" s="32">
        <f t="shared" si="51"/>
        <v>2</v>
      </c>
      <c r="K2232" s="32">
        <f>IF(PUMPING[[#This Row],[MONTH]]&gt;3,YEAR(PUMPING[[#This Row],[DATE]]),YEAR(PUMPING[[#This Row],[DATE]])-1)</f>
        <v>2015</v>
      </c>
      <c r="L2232" s="32" t="str">
        <f>IF(PUMPING[[#This Row],[MONTH]]&lt;4,"Q4",IF(PUMPING[[#This Row],[MONTH]]&lt;7,"Q1",IF(PUMPING[[#This Row],[MONTH]]&lt;10,"Q2",IF(PUMPING[[#This Row],[MONTH]]&lt;13,"Q3","Q4"))))</f>
        <v>Q4</v>
      </c>
      <c r="M2232" s="32" t="str">
        <f>IF(PUMPING[[#This Row],[PRODUCT]]="I/F","I/F",IF(LEFT(PUMPING[[#This Row],[BATCH]],2)="MR","MR",IF(LEFT(PUMPING[[#This Row],[BATCH]],2)="PR","PR",IF(LEFT(PUMPING[[#This Row],[BATCH]],2)="DT","DT","Others"))))</f>
        <v>PR</v>
      </c>
    </row>
    <row r="2233" spans="1:13" x14ac:dyDescent="0.25">
      <c r="A2233">
        <v>5</v>
      </c>
      <c r="B2233" s="1">
        <v>42415</v>
      </c>
      <c r="C2233" t="s">
        <v>20</v>
      </c>
      <c r="D2233" t="s">
        <v>1263</v>
      </c>
      <c r="E2233">
        <v>54</v>
      </c>
      <c r="F2233">
        <v>251</v>
      </c>
      <c r="H2233" t="s">
        <v>155</v>
      </c>
      <c r="I2233" t="s">
        <v>146</v>
      </c>
      <c r="J2233" s="32">
        <f t="shared" si="51"/>
        <v>2</v>
      </c>
      <c r="K2233" s="32">
        <f>IF(PUMPING[[#This Row],[MONTH]]&gt;3,YEAR(PUMPING[[#This Row],[DATE]]),YEAR(PUMPING[[#This Row],[DATE]])-1)</f>
        <v>2015</v>
      </c>
      <c r="L2233" s="32" t="str">
        <f>IF(PUMPING[[#This Row],[MONTH]]&lt;4,"Q4",IF(PUMPING[[#This Row],[MONTH]]&lt;7,"Q1",IF(PUMPING[[#This Row],[MONTH]]&lt;10,"Q2",IF(PUMPING[[#This Row],[MONTH]]&lt;13,"Q3","Q4"))))</f>
        <v>Q4</v>
      </c>
      <c r="M2233" s="32" t="str">
        <f>IF(PUMPING[[#This Row],[PRODUCT]]="I/F","I/F",IF(LEFT(PUMPING[[#This Row],[BATCH]],2)="MR","MR",IF(LEFT(PUMPING[[#This Row],[BATCH]],2)="PR","PR",IF(LEFT(PUMPING[[#This Row],[BATCH]],2)="DT","DT","Others"))))</f>
        <v>PR</v>
      </c>
    </row>
    <row r="2234" spans="1:13" x14ac:dyDescent="0.25">
      <c r="A2234">
        <v>6</v>
      </c>
      <c r="B2234" s="1">
        <v>42415</v>
      </c>
      <c r="C2234" t="s">
        <v>20</v>
      </c>
      <c r="D2234" t="s">
        <v>1252</v>
      </c>
      <c r="E2234">
        <v>68</v>
      </c>
      <c r="F2234">
        <v>193</v>
      </c>
      <c r="H2234" t="s">
        <v>153</v>
      </c>
      <c r="I2234" t="s">
        <v>1530</v>
      </c>
      <c r="J2234" s="32">
        <f t="shared" si="51"/>
        <v>2</v>
      </c>
      <c r="K2234" s="32">
        <f>IF(PUMPING[[#This Row],[MONTH]]&gt;3,YEAR(PUMPING[[#This Row],[DATE]]),YEAR(PUMPING[[#This Row],[DATE]])-1)</f>
        <v>2015</v>
      </c>
      <c r="L2234" s="32" t="str">
        <f>IF(PUMPING[[#This Row],[MONTH]]&lt;4,"Q4",IF(PUMPING[[#This Row],[MONTH]]&lt;7,"Q1",IF(PUMPING[[#This Row],[MONTH]]&lt;10,"Q2",IF(PUMPING[[#This Row],[MONTH]]&lt;13,"Q3","Q4"))))</f>
        <v>Q4</v>
      </c>
      <c r="M2234" s="32" t="str">
        <f>IF(PUMPING[[#This Row],[PRODUCT]]="I/F","I/F",IF(LEFT(PUMPING[[#This Row],[BATCH]],2)="MR","MR",IF(LEFT(PUMPING[[#This Row],[BATCH]],2)="PR","PR",IF(LEFT(PUMPING[[#This Row],[BATCH]],2)="DT","DT","Others"))))</f>
        <v>PR</v>
      </c>
    </row>
    <row r="2235" spans="1:13" x14ac:dyDescent="0.25">
      <c r="A2235">
        <v>1</v>
      </c>
      <c r="B2235" s="1">
        <v>42415</v>
      </c>
      <c r="C2235" t="s">
        <v>8</v>
      </c>
      <c r="D2235" t="s">
        <v>1264</v>
      </c>
      <c r="E2235">
        <v>16</v>
      </c>
      <c r="F2235">
        <v>918</v>
      </c>
      <c r="H2235" t="s">
        <v>164</v>
      </c>
      <c r="I2235" t="s">
        <v>146</v>
      </c>
      <c r="J2235" s="32">
        <f t="shared" si="51"/>
        <v>2</v>
      </c>
      <c r="K2235" s="32">
        <f>IF(PUMPING[[#This Row],[MONTH]]&gt;3,YEAR(PUMPING[[#This Row],[DATE]]),YEAR(PUMPING[[#This Row],[DATE]])-1)</f>
        <v>2015</v>
      </c>
      <c r="L2235" s="32" t="str">
        <f>IF(PUMPING[[#This Row],[MONTH]]&lt;4,"Q4",IF(PUMPING[[#This Row],[MONTH]]&lt;7,"Q1",IF(PUMPING[[#This Row],[MONTH]]&lt;10,"Q2",IF(PUMPING[[#This Row],[MONTH]]&lt;13,"Q3","Q4"))))</f>
        <v>Q4</v>
      </c>
      <c r="M2235" s="32" t="str">
        <f>IF(PUMPING[[#This Row],[PRODUCT]]="I/F","I/F",IF(LEFT(PUMPING[[#This Row],[BATCH]],2)="MR","MR",IF(LEFT(PUMPING[[#This Row],[BATCH]],2)="PR","PR",IF(LEFT(PUMPING[[#This Row],[BATCH]],2)="DT","DT","Others"))))</f>
        <v>DT</v>
      </c>
    </row>
    <row r="2236" spans="1:13" x14ac:dyDescent="0.25">
      <c r="A2236">
        <v>2</v>
      </c>
      <c r="B2236" s="1">
        <v>42415</v>
      </c>
      <c r="C2236" t="s">
        <v>8</v>
      </c>
      <c r="D2236" t="s">
        <v>1204</v>
      </c>
      <c r="E2236" t="s">
        <v>1265</v>
      </c>
      <c r="F2236">
        <v>70</v>
      </c>
      <c r="H2236" t="s">
        <v>156</v>
      </c>
      <c r="I2236" t="s">
        <v>146</v>
      </c>
      <c r="J2236" s="32">
        <f t="shared" si="51"/>
        <v>2</v>
      </c>
      <c r="K2236" s="32">
        <f>IF(PUMPING[[#This Row],[MONTH]]&gt;3,YEAR(PUMPING[[#This Row],[DATE]]),YEAR(PUMPING[[#This Row],[DATE]])-1)</f>
        <v>2015</v>
      </c>
      <c r="L2236" s="32" t="str">
        <f>IF(PUMPING[[#This Row],[MONTH]]&lt;4,"Q4",IF(PUMPING[[#This Row],[MONTH]]&lt;7,"Q1",IF(PUMPING[[#This Row],[MONTH]]&lt;10,"Q2",IF(PUMPING[[#This Row],[MONTH]]&lt;13,"Q3","Q4"))))</f>
        <v>Q4</v>
      </c>
      <c r="M2236" s="32" t="str">
        <f>IF(PUMPING[[#This Row],[PRODUCT]]="I/F","I/F",IF(LEFT(PUMPING[[#This Row],[BATCH]],2)="MR","MR",IF(LEFT(PUMPING[[#This Row],[BATCH]],2)="PR","PR",IF(LEFT(PUMPING[[#This Row],[BATCH]],2)="DT","DT","Others"))))</f>
        <v>PR</v>
      </c>
    </row>
    <row r="2237" spans="1:13" x14ac:dyDescent="0.25">
      <c r="A2237">
        <v>3</v>
      </c>
      <c r="B2237" s="1">
        <v>42415</v>
      </c>
      <c r="C2237" t="s">
        <v>8</v>
      </c>
      <c r="D2237" t="s">
        <v>1225</v>
      </c>
      <c r="E2237" t="s">
        <v>1265</v>
      </c>
      <c r="F2237">
        <v>123</v>
      </c>
      <c r="H2237" t="s">
        <v>155</v>
      </c>
      <c r="I2237" t="s">
        <v>146</v>
      </c>
      <c r="J2237" s="32">
        <f t="shared" si="51"/>
        <v>2</v>
      </c>
      <c r="K2237" s="32">
        <f>IF(PUMPING[[#This Row],[MONTH]]&gt;3,YEAR(PUMPING[[#This Row],[DATE]]),YEAR(PUMPING[[#This Row],[DATE]])-1)</f>
        <v>2015</v>
      </c>
      <c r="L2237" s="32" t="str">
        <f>IF(PUMPING[[#This Row],[MONTH]]&lt;4,"Q4",IF(PUMPING[[#This Row],[MONTH]]&lt;7,"Q1",IF(PUMPING[[#This Row],[MONTH]]&lt;10,"Q2",IF(PUMPING[[#This Row],[MONTH]]&lt;13,"Q3","Q4"))))</f>
        <v>Q4</v>
      </c>
      <c r="M2237" s="32" t="str">
        <f>IF(PUMPING[[#This Row],[PRODUCT]]="I/F","I/F",IF(LEFT(PUMPING[[#This Row],[BATCH]],2)="MR","MR",IF(LEFT(PUMPING[[#This Row],[BATCH]],2)="PR","PR",IF(LEFT(PUMPING[[#This Row],[BATCH]],2)="DT","DT","Others"))))</f>
        <v>PR</v>
      </c>
    </row>
    <row r="2238" spans="1:13" x14ac:dyDescent="0.25">
      <c r="A2238">
        <v>4</v>
      </c>
      <c r="B2238" s="1">
        <v>42415</v>
      </c>
      <c r="C2238" t="s">
        <v>8</v>
      </c>
      <c r="D2238" t="s">
        <v>1266</v>
      </c>
      <c r="E2238" t="s">
        <v>1265</v>
      </c>
      <c r="F2238">
        <v>117</v>
      </c>
      <c r="H2238" t="s">
        <v>1267</v>
      </c>
      <c r="I2238" t="s">
        <v>204</v>
      </c>
      <c r="J2238" s="32">
        <f t="shared" si="51"/>
        <v>2</v>
      </c>
      <c r="K2238" s="32">
        <f>IF(PUMPING[[#This Row],[MONTH]]&gt;3,YEAR(PUMPING[[#This Row],[DATE]]),YEAR(PUMPING[[#This Row],[DATE]])-1)</f>
        <v>2015</v>
      </c>
      <c r="L2238" s="32" t="str">
        <f>IF(PUMPING[[#This Row],[MONTH]]&lt;4,"Q4",IF(PUMPING[[#This Row],[MONTH]]&lt;7,"Q1",IF(PUMPING[[#This Row],[MONTH]]&lt;10,"Q2",IF(PUMPING[[#This Row],[MONTH]]&lt;13,"Q3","Q4"))))</f>
        <v>Q4</v>
      </c>
      <c r="M2238" s="32" t="str">
        <f>IF(PUMPING[[#This Row],[PRODUCT]]="I/F","I/F",IF(LEFT(PUMPING[[#This Row],[BATCH]],2)="MR","MR",IF(LEFT(PUMPING[[#This Row],[BATCH]],2)="PR","PR",IF(LEFT(PUMPING[[#This Row],[BATCH]],2)="DT","DT","Others"))))</f>
        <v>I/F</v>
      </c>
    </row>
    <row r="2239" spans="1:13" x14ac:dyDescent="0.25">
      <c r="A2239">
        <v>5</v>
      </c>
      <c r="B2239" s="1">
        <v>42415</v>
      </c>
      <c r="C2239" t="s">
        <v>8</v>
      </c>
      <c r="D2239" t="s">
        <v>1225</v>
      </c>
      <c r="E2239" t="s">
        <v>1265</v>
      </c>
      <c r="F2239">
        <v>174</v>
      </c>
      <c r="H2239" t="s">
        <v>155</v>
      </c>
      <c r="I2239" t="s">
        <v>146</v>
      </c>
      <c r="J2239" s="32">
        <f t="shared" si="51"/>
        <v>2</v>
      </c>
      <c r="K2239" s="32">
        <f>IF(PUMPING[[#This Row],[MONTH]]&gt;3,YEAR(PUMPING[[#This Row],[DATE]]),YEAR(PUMPING[[#This Row],[DATE]])-1)</f>
        <v>2015</v>
      </c>
      <c r="L2239" s="32" t="str">
        <f>IF(PUMPING[[#This Row],[MONTH]]&lt;4,"Q4",IF(PUMPING[[#This Row],[MONTH]]&lt;7,"Q1",IF(PUMPING[[#This Row],[MONTH]]&lt;10,"Q2",IF(PUMPING[[#This Row],[MONTH]]&lt;13,"Q3","Q4"))))</f>
        <v>Q4</v>
      </c>
      <c r="M2239" s="32" t="str">
        <f>IF(PUMPING[[#This Row],[PRODUCT]]="I/F","I/F",IF(LEFT(PUMPING[[#This Row],[BATCH]],2)="MR","MR",IF(LEFT(PUMPING[[#This Row],[BATCH]],2)="PR","PR",IF(LEFT(PUMPING[[#This Row],[BATCH]],2)="DT","DT","Others"))))</f>
        <v>PR</v>
      </c>
    </row>
    <row r="2240" spans="1:13" x14ac:dyDescent="0.25">
      <c r="A2240">
        <v>6</v>
      </c>
      <c r="B2240" s="1">
        <v>42415</v>
      </c>
      <c r="C2240" t="s">
        <v>8</v>
      </c>
      <c r="D2240" t="s">
        <v>1268</v>
      </c>
      <c r="E2240" t="s">
        <v>1265</v>
      </c>
      <c r="F2240">
        <v>62</v>
      </c>
      <c r="H2240" t="s">
        <v>1267</v>
      </c>
      <c r="I2240" t="s">
        <v>204</v>
      </c>
      <c r="J2240" s="32">
        <f t="shared" si="51"/>
        <v>2</v>
      </c>
      <c r="K2240" s="32">
        <f>IF(PUMPING[[#This Row],[MONTH]]&gt;3,YEAR(PUMPING[[#This Row],[DATE]]),YEAR(PUMPING[[#This Row],[DATE]])-1)</f>
        <v>2015</v>
      </c>
      <c r="L2240" s="32" t="str">
        <f>IF(PUMPING[[#This Row],[MONTH]]&lt;4,"Q4",IF(PUMPING[[#This Row],[MONTH]]&lt;7,"Q1",IF(PUMPING[[#This Row],[MONTH]]&lt;10,"Q2",IF(PUMPING[[#This Row],[MONTH]]&lt;13,"Q3","Q4"))))</f>
        <v>Q4</v>
      </c>
      <c r="M2240" s="32" t="str">
        <f>IF(PUMPING[[#This Row],[PRODUCT]]="I/F","I/F",IF(LEFT(PUMPING[[#This Row],[BATCH]],2)="MR","MR",IF(LEFT(PUMPING[[#This Row],[BATCH]],2)="PR","PR",IF(LEFT(PUMPING[[#This Row],[BATCH]],2)="DT","DT","Others"))))</f>
        <v>I/F</v>
      </c>
    </row>
    <row r="2241" spans="1:13" x14ac:dyDescent="0.25">
      <c r="A2241">
        <v>7</v>
      </c>
      <c r="B2241" s="1">
        <v>42415</v>
      </c>
      <c r="C2241" t="s">
        <v>8</v>
      </c>
      <c r="D2241" t="s">
        <v>1223</v>
      </c>
      <c r="E2241" t="s">
        <v>41</v>
      </c>
      <c r="F2241">
        <v>1349</v>
      </c>
      <c r="H2241" t="s">
        <v>148</v>
      </c>
      <c r="I2241" t="s">
        <v>149</v>
      </c>
      <c r="J2241" s="32">
        <f t="shared" si="51"/>
        <v>2</v>
      </c>
      <c r="K2241" s="32">
        <f>IF(PUMPING[[#This Row],[MONTH]]&gt;3,YEAR(PUMPING[[#This Row],[DATE]]),YEAR(PUMPING[[#This Row],[DATE]])-1)</f>
        <v>2015</v>
      </c>
      <c r="L2241" s="32" t="str">
        <f>IF(PUMPING[[#This Row],[MONTH]]&lt;4,"Q4",IF(PUMPING[[#This Row],[MONTH]]&lt;7,"Q1",IF(PUMPING[[#This Row],[MONTH]]&lt;10,"Q2",IF(PUMPING[[#This Row],[MONTH]]&lt;13,"Q3","Q4"))))</f>
        <v>Q4</v>
      </c>
      <c r="M2241" s="32" t="str">
        <f>IF(PUMPING[[#This Row],[PRODUCT]]="I/F","I/F",IF(LEFT(PUMPING[[#This Row],[BATCH]],2)="MR","MR",IF(LEFT(PUMPING[[#This Row],[BATCH]],2)="PR","PR",IF(LEFT(PUMPING[[#This Row],[BATCH]],2)="DT","DT","Others"))))</f>
        <v>MR</v>
      </c>
    </row>
    <row r="2242" spans="1:13" x14ac:dyDescent="0.25">
      <c r="A2242">
        <v>1</v>
      </c>
      <c r="B2242" s="1">
        <v>42416</v>
      </c>
      <c r="C2242" t="s">
        <v>6</v>
      </c>
      <c r="D2242" t="s">
        <v>1259</v>
      </c>
      <c r="E2242">
        <v>508</v>
      </c>
      <c r="F2242">
        <v>11548</v>
      </c>
      <c r="H2242" t="s">
        <v>153</v>
      </c>
      <c r="I2242" t="s">
        <v>1530</v>
      </c>
      <c r="J2242" s="32">
        <f t="shared" si="51"/>
        <v>2</v>
      </c>
      <c r="K2242" s="32">
        <f>IF(PUMPING[[#This Row],[MONTH]]&gt;3,YEAR(PUMPING[[#This Row],[DATE]]),YEAR(PUMPING[[#This Row],[DATE]])-1)</f>
        <v>2015</v>
      </c>
      <c r="L2242" s="32" t="str">
        <f>IF(PUMPING[[#This Row],[MONTH]]&lt;4,"Q4",IF(PUMPING[[#This Row],[MONTH]]&lt;7,"Q1",IF(PUMPING[[#This Row],[MONTH]]&lt;10,"Q2",IF(PUMPING[[#This Row],[MONTH]]&lt;13,"Q3","Q4"))))</f>
        <v>Q4</v>
      </c>
      <c r="M2242" s="32" t="str">
        <f>IF(PUMPING[[#This Row],[PRODUCT]]="I/F","I/F",IF(LEFT(PUMPING[[#This Row],[BATCH]],2)="MR","MR",IF(LEFT(PUMPING[[#This Row],[BATCH]],2)="PR","PR",IF(LEFT(PUMPING[[#This Row],[BATCH]],2)="DT","DT","Others"))))</f>
        <v>MR</v>
      </c>
    </row>
    <row r="2243" spans="1:13" x14ac:dyDescent="0.25">
      <c r="A2243">
        <v>2</v>
      </c>
      <c r="B2243" s="1">
        <v>42416</v>
      </c>
      <c r="C2243" t="s">
        <v>6</v>
      </c>
      <c r="D2243" t="s">
        <v>1269</v>
      </c>
      <c r="E2243">
        <v>651</v>
      </c>
      <c r="F2243">
        <v>306</v>
      </c>
      <c r="H2243" t="s">
        <v>155</v>
      </c>
      <c r="I2243" t="s">
        <v>146</v>
      </c>
      <c r="J2243" s="32">
        <f t="shared" si="51"/>
        <v>2</v>
      </c>
      <c r="K2243" s="32">
        <f>IF(PUMPING[[#This Row],[MONTH]]&gt;3,YEAR(PUMPING[[#This Row],[DATE]]),YEAR(PUMPING[[#This Row],[DATE]])-1)</f>
        <v>2015</v>
      </c>
      <c r="L2243" s="32" t="str">
        <f>IF(PUMPING[[#This Row],[MONTH]]&lt;4,"Q4",IF(PUMPING[[#This Row],[MONTH]]&lt;7,"Q1",IF(PUMPING[[#This Row],[MONTH]]&lt;10,"Q2",IF(PUMPING[[#This Row],[MONTH]]&lt;13,"Q3","Q4"))))</f>
        <v>Q4</v>
      </c>
      <c r="M2243" s="32" t="str">
        <f>IF(PUMPING[[#This Row],[PRODUCT]]="I/F","I/F",IF(LEFT(PUMPING[[#This Row],[BATCH]],2)="MR","MR",IF(LEFT(PUMPING[[#This Row],[BATCH]],2)="PR","PR",IF(LEFT(PUMPING[[#This Row],[BATCH]],2)="DT","DT","Others"))))</f>
        <v>MR</v>
      </c>
    </row>
    <row r="2244" spans="1:13" x14ac:dyDescent="0.25">
      <c r="A2244">
        <v>3</v>
      </c>
      <c r="B2244" s="1">
        <v>42416</v>
      </c>
      <c r="C2244" t="s">
        <v>6</v>
      </c>
      <c r="D2244" t="s">
        <v>1270</v>
      </c>
      <c r="E2244">
        <v>401</v>
      </c>
      <c r="F2244">
        <v>110</v>
      </c>
      <c r="H2244" t="s">
        <v>156</v>
      </c>
      <c r="I2244" t="s">
        <v>146</v>
      </c>
      <c r="J2244" s="32">
        <f t="shared" si="51"/>
        <v>2</v>
      </c>
      <c r="K2244" s="32">
        <f>IF(PUMPING[[#This Row],[MONTH]]&gt;3,YEAR(PUMPING[[#This Row],[DATE]]),YEAR(PUMPING[[#This Row],[DATE]])-1)</f>
        <v>2015</v>
      </c>
      <c r="L2244" s="32" t="str">
        <f>IF(PUMPING[[#This Row],[MONTH]]&lt;4,"Q4",IF(PUMPING[[#This Row],[MONTH]]&lt;7,"Q1",IF(PUMPING[[#This Row],[MONTH]]&lt;10,"Q2",IF(PUMPING[[#This Row],[MONTH]]&lt;13,"Q3","Q4"))))</f>
        <v>Q4</v>
      </c>
      <c r="M2244" s="32" t="str">
        <f>IF(PUMPING[[#This Row],[PRODUCT]]="I/F","I/F",IF(LEFT(PUMPING[[#This Row],[BATCH]],2)="MR","MR",IF(LEFT(PUMPING[[#This Row],[BATCH]],2)="PR","PR",IF(LEFT(PUMPING[[#This Row],[BATCH]],2)="DT","DT","Others"))))</f>
        <v>MR</v>
      </c>
    </row>
    <row r="2245" spans="1:13" x14ac:dyDescent="0.25">
      <c r="A2245">
        <v>1</v>
      </c>
      <c r="B2245" s="1">
        <v>42416</v>
      </c>
      <c r="C2245" t="s">
        <v>20</v>
      </c>
      <c r="D2245" t="s">
        <v>1271</v>
      </c>
      <c r="E2245">
        <v>68</v>
      </c>
      <c r="F2245">
        <v>10919</v>
      </c>
      <c r="H2245" t="s">
        <v>153</v>
      </c>
      <c r="I2245" t="s">
        <v>1530</v>
      </c>
      <c r="J2245" s="32">
        <f t="shared" si="51"/>
        <v>2</v>
      </c>
      <c r="K2245" s="32">
        <f>IF(PUMPING[[#This Row],[MONTH]]&gt;3,YEAR(PUMPING[[#This Row],[DATE]]),YEAR(PUMPING[[#This Row],[DATE]])-1)</f>
        <v>2015</v>
      </c>
      <c r="L2245" s="32" t="str">
        <f>IF(PUMPING[[#This Row],[MONTH]]&lt;4,"Q4",IF(PUMPING[[#This Row],[MONTH]]&lt;7,"Q1",IF(PUMPING[[#This Row],[MONTH]]&lt;10,"Q2",IF(PUMPING[[#This Row],[MONTH]]&lt;13,"Q3","Q4"))))</f>
        <v>Q4</v>
      </c>
      <c r="M2245" s="32" t="str">
        <f>IF(PUMPING[[#This Row],[PRODUCT]]="I/F","I/F",IF(LEFT(PUMPING[[#This Row],[BATCH]],2)="MR","MR",IF(LEFT(PUMPING[[#This Row],[BATCH]],2)="PR","PR",IF(LEFT(PUMPING[[#This Row],[BATCH]],2)="DT","DT","Others"))))</f>
        <v>PR</v>
      </c>
    </row>
    <row r="2246" spans="1:13" x14ac:dyDescent="0.25">
      <c r="A2246">
        <v>1</v>
      </c>
      <c r="B2246" s="1">
        <v>42416</v>
      </c>
      <c r="C2246" t="s">
        <v>274</v>
      </c>
      <c r="D2246" t="s">
        <v>1250</v>
      </c>
      <c r="E2246" t="s">
        <v>10</v>
      </c>
      <c r="F2246">
        <v>1744</v>
      </c>
      <c r="H2246" t="s">
        <v>153</v>
      </c>
      <c r="I2246" t="s">
        <v>1530</v>
      </c>
      <c r="J2246" s="32">
        <f t="shared" si="51"/>
        <v>2</v>
      </c>
      <c r="K2246" s="32">
        <f>IF(PUMPING[[#This Row],[MONTH]]&gt;3,YEAR(PUMPING[[#This Row],[DATE]]),YEAR(PUMPING[[#This Row],[DATE]])-1)</f>
        <v>2015</v>
      </c>
      <c r="L2246" s="32" t="str">
        <f>IF(PUMPING[[#This Row],[MONTH]]&lt;4,"Q4",IF(PUMPING[[#This Row],[MONTH]]&lt;7,"Q1",IF(PUMPING[[#This Row],[MONTH]]&lt;10,"Q2",IF(PUMPING[[#This Row],[MONTH]]&lt;13,"Q3","Q4"))))</f>
        <v>Q4</v>
      </c>
      <c r="M2246" s="32" t="str">
        <f>IF(PUMPING[[#This Row],[PRODUCT]]="I/F","I/F",IF(LEFT(PUMPING[[#This Row],[BATCH]],2)="MR","MR",IF(LEFT(PUMPING[[#This Row],[BATCH]],2)="PR","PR",IF(LEFT(PUMPING[[#This Row],[BATCH]],2)="DT","DT","Others"))))</f>
        <v>MR</v>
      </c>
    </row>
    <row r="2247" spans="1:13" x14ac:dyDescent="0.25">
      <c r="A2247">
        <v>1</v>
      </c>
      <c r="B2247" s="1">
        <v>42416</v>
      </c>
      <c r="C2247" t="s">
        <v>8</v>
      </c>
      <c r="D2247" t="s">
        <v>1272</v>
      </c>
      <c r="E2247" t="s">
        <v>41</v>
      </c>
      <c r="F2247">
        <v>548</v>
      </c>
      <c r="H2247" t="s">
        <v>1267</v>
      </c>
      <c r="I2247" t="s">
        <v>204</v>
      </c>
      <c r="J2247" s="32">
        <f t="shared" si="51"/>
        <v>2</v>
      </c>
      <c r="K2247" s="32">
        <f>IF(PUMPING[[#This Row],[MONTH]]&gt;3,YEAR(PUMPING[[#This Row],[DATE]]),YEAR(PUMPING[[#This Row],[DATE]])-1)</f>
        <v>2015</v>
      </c>
      <c r="L2247" s="32" t="str">
        <f>IF(PUMPING[[#This Row],[MONTH]]&lt;4,"Q4",IF(PUMPING[[#This Row],[MONTH]]&lt;7,"Q1",IF(PUMPING[[#This Row],[MONTH]]&lt;10,"Q2",IF(PUMPING[[#This Row],[MONTH]]&lt;13,"Q3","Q4"))))</f>
        <v>Q4</v>
      </c>
      <c r="M2247" s="32" t="str">
        <f>IF(PUMPING[[#This Row],[PRODUCT]]="I/F","I/F",IF(LEFT(PUMPING[[#This Row],[BATCH]],2)="MR","MR",IF(LEFT(PUMPING[[#This Row],[BATCH]],2)="PR","PR",IF(LEFT(PUMPING[[#This Row],[BATCH]],2)="DT","DT","Others"))))</f>
        <v>I/F</v>
      </c>
    </row>
    <row r="2248" spans="1:13" x14ac:dyDescent="0.25">
      <c r="A2248">
        <v>2</v>
      </c>
      <c r="B2248" s="1">
        <v>42416</v>
      </c>
      <c r="C2248" t="s">
        <v>8</v>
      </c>
      <c r="D2248" t="s">
        <v>1247</v>
      </c>
      <c r="E2248" t="s">
        <v>10</v>
      </c>
      <c r="F2248">
        <v>1404</v>
      </c>
      <c r="H2248" t="s">
        <v>148</v>
      </c>
      <c r="I2248" t="s">
        <v>149</v>
      </c>
      <c r="J2248" s="32">
        <f t="shared" si="51"/>
        <v>2</v>
      </c>
      <c r="K2248" s="32">
        <f>IF(PUMPING[[#This Row],[MONTH]]&gt;3,YEAR(PUMPING[[#This Row],[DATE]]),YEAR(PUMPING[[#This Row],[DATE]])-1)</f>
        <v>2015</v>
      </c>
      <c r="L2248" s="32" t="str">
        <f>IF(PUMPING[[#This Row],[MONTH]]&lt;4,"Q4",IF(PUMPING[[#This Row],[MONTH]]&lt;7,"Q1",IF(PUMPING[[#This Row],[MONTH]]&lt;10,"Q2",IF(PUMPING[[#This Row],[MONTH]]&lt;13,"Q3","Q4"))))</f>
        <v>Q4</v>
      </c>
      <c r="M2248" s="32" t="str">
        <f>IF(PUMPING[[#This Row],[PRODUCT]]="I/F","I/F",IF(LEFT(PUMPING[[#This Row],[BATCH]],2)="MR","MR",IF(LEFT(PUMPING[[#This Row],[BATCH]],2)="PR","PR",IF(LEFT(PUMPING[[#This Row],[BATCH]],2)="DT","DT","Others"))))</f>
        <v>MR</v>
      </c>
    </row>
    <row r="2249" spans="1:13" x14ac:dyDescent="0.25">
      <c r="A2249">
        <v>1</v>
      </c>
      <c r="B2249" s="1">
        <v>42417</v>
      </c>
      <c r="C2249" t="s">
        <v>6</v>
      </c>
      <c r="D2249" t="s">
        <v>1270</v>
      </c>
      <c r="E2249">
        <v>401</v>
      </c>
      <c r="F2249">
        <v>46</v>
      </c>
      <c r="H2249" t="s">
        <v>156</v>
      </c>
      <c r="I2249" t="s">
        <v>146</v>
      </c>
      <c r="J2249" s="32">
        <f t="shared" si="51"/>
        <v>2</v>
      </c>
      <c r="K2249" s="32">
        <f>IF(PUMPING[[#This Row],[MONTH]]&gt;3,YEAR(PUMPING[[#This Row],[DATE]]),YEAR(PUMPING[[#This Row],[DATE]])-1)</f>
        <v>2015</v>
      </c>
      <c r="L2249" s="32" t="str">
        <f>IF(PUMPING[[#This Row],[MONTH]]&lt;4,"Q4",IF(PUMPING[[#This Row],[MONTH]]&lt;7,"Q1",IF(PUMPING[[#This Row],[MONTH]]&lt;10,"Q2",IF(PUMPING[[#This Row],[MONTH]]&lt;13,"Q3","Q4"))))</f>
        <v>Q4</v>
      </c>
      <c r="M2249" s="32" t="str">
        <f>IF(PUMPING[[#This Row],[PRODUCT]]="I/F","I/F",IF(LEFT(PUMPING[[#This Row],[BATCH]],2)="MR","MR",IF(LEFT(PUMPING[[#This Row],[BATCH]],2)="PR","PR",IF(LEFT(PUMPING[[#This Row],[BATCH]],2)="DT","DT","Others"))))</f>
        <v>MR</v>
      </c>
    </row>
    <row r="2250" spans="1:13" x14ac:dyDescent="0.25">
      <c r="A2250">
        <v>2</v>
      </c>
      <c r="B2250" s="1">
        <v>42417</v>
      </c>
      <c r="C2250" t="s">
        <v>6</v>
      </c>
      <c r="D2250" t="s">
        <v>1273</v>
      </c>
      <c r="E2250">
        <v>124</v>
      </c>
      <c r="F2250">
        <v>8000</v>
      </c>
      <c r="H2250" t="s">
        <v>148</v>
      </c>
      <c r="I2250" t="s">
        <v>149</v>
      </c>
      <c r="J2250" s="32">
        <f t="shared" si="51"/>
        <v>2</v>
      </c>
      <c r="K2250" s="32">
        <f>IF(PUMPING[[#This Row],[MONTH]]&gt;3,YEAR(PUMPING[[#This Row],[DATE]]),YEAR(PUMPING[[#This Row],[DATE]])-1)</f>
        <v>2015</v>
      </c>
      <c r="L2250" s="32" t="str">
        <f>IF(PUMPING[[#This Row],[MONTH]]&lt;4,"Q4",IF(PUMPING[[#This Row],[MONTH]]&lt;7,"Q1",IF(PUMPING[[#This Row],[MONTH]]&lt;10,"Q2",IF(PUMPING[[#This Row],[MONTH]]&lt;13,"Q3","Q4"))))</f>
        <v>Q4</v>
      </c>
      <c r="M2250" s="32" t="str">
        <f>IF(PUMPING[[#This Row],[PRODUCT]]="I/F","I/F",IF(LEFT(PUMPING[[#This Row],[BATCH]],2)="MR","MR",IF(LEFT(PUMPING[[#This Row],[BATCH]],2)="PR","PR",IF(LEFT(PUMPING[[#This Row],[BATCH]],2)="DT","DT","Others"))))</f>
        <v>MR</v>
      </c>
    </row>
    <row r="2251" spans="1:13" x14ac:dyDescent="0.25">
      <c r="A2251">
        <v>3</v>
      </c>
      <c r="B2251" s="1">
        <v>42417</v>
      </c>
      <c r="C2251" t="s">
        <v>6</v>
      </c>
      <c r="D2251" t="s">
        <v>1274</v>
      </c>
      <c r="E2251">
        <v>401</v>
      </c>
      <c r="F2251">
        <v>2792</v>
      </c>
      <c r="H2251" t="s">
        <v>145</v>
      </c>
      <c r="I2251" t="s">
        <v>146</v>
      </c>
      <c r="J2251" s="32">
        <f t="shared" si="51"/>
        <v>2</v>
      </c>
      <c r="K2251" s="32">
        <f>IF(PUMPING[[#This Row],[MONTH]]&gt;3,YEAR(PUMPING[[#This Row],[DATE]]),YEAR(PUMPING[[#This Row],[DATE]])-1)</f>
        <v>2015</v>
      </c>
      <c r="L2251" s="32" t="str">
        <f>IF(PUMPING[[#This Row],[MONTH]]&lt;4,"Q4",IF(PUMPING[[#This Row],[MONTH]]&lt;7,"Q1",IF(PUMPING[[#This Row],[MONTH]]&lt;10,"Q2",IF(PUMPING[[#This Row],[MONTH]]&lt;13,"Q3","Q4"))))</f>
        <v>Q4</v>
      </c>
      <c r="M2251" s="32" t="str">
        <f>IF(PUMPING[[#This Row],[PRODUCT]]="I/F","I/F",IF(LEFT(PUMPING[[#This Row],[BATCH]],2)="MR","MR",IF(LEFT(PUMPING[[#This Row],[BATCH]],2)="PR","PR",IF(LEFT(PUMPING[[#This Row],[BATCH]],2)="DT","DT","Others"))))</f>
        <v>MR</v>
      </c>
    </row>
    <row r="2252" spans="1:13" x14ac:dyDescent="0.25">
      <c r="A2252">
        <v>4</v>
      </c>
      <c r="B2252" s="1">
        <v>42417</v>
      </c>
      <c r="C2252" t="s">
        <v>6</v>
      </c>
      <c r="D2252" t="s">
        <v>1275</v>
      </c>
      <c r="E2252">
        <v>303</v>
      </c>
      <c r="F2252">
        <v>1586</v>
      </c>
      <c r="H2252" t="s">
        <v>1084</v>
      </c>
      <c r="I2252" t="s">
        <v>143</v>
      </c>
      <c r="J2252" s="32">
        <f t="shared" si="51"/>
        <v>2</v>
      </c>
      <c r="K2252" s="32">
        <f>IF(PUMPING[[#This Row],[MONTH]]&gt;3,YEAR(PUMPING[[#This Row],[DATE]]),YEAR(PUMPING[[#This Row],[DATE]])-1)</f>
        <v>2015</v>
      </c>
      <c r="L2252" s="32" t="str">
        <f>IF(PUMPING[[#This Row],[MONTH]]&lt;4,"Q4",IF(PUMPING[[#This Row],[MONTH]]&lt;7,"Q1",IF(PUMPING[[#This Row],[MONTH]]&lt;10,"Q2",IF(PUMPING[[#This Row],[MONTH]]&lt;13,"Q3","Q4"))))</f>
        <v>Q4</v>
      </c>
      <c r="M2252" s="32" t="str">
        <f>IF(PUMPING[[#This Row],[PRODUCT]]="I/F","I/F",IF(LEFT(PUMPING[[#This Row],[BATCH]],2)="MR","MR",IF(LEFT(PUMPING[[#This Row],[BATCH]],2)="PR","PR",IF(LEFT(PUMPING[[#This Row],[BATCH]],2)="DT","DT","Others"))))</f>
        <v>MR</v>
      </c>
    </row>
    <row r="2253" spans="1:13" x14ac:dyDescent="0.25">
      <c r="A2253">
        <v>1</v>
      </c>
      <c r="B2253" s="1">
        <v>42417</v>
      </c>
      <c r="C2253" t="s">
        <v>274</v>
      </c>
      <c r="D2253" t="s">
        <v>1250</v>
      </c>
      <c r="E2253" t="s">
        <v>10</v>
      </c>
      <c r="F2253">
        <v>3380</v>
      </c>
      <c r="H2253" t="s">
        <v>153</v>
      </c>
      <c r="I2253" t="s">
        <v>1530</v>
      </c>
      <c r="J2253" s="32">
        <f t="shared" si="51"/>
        <v>2</v>
      </c>
      <c r="K2253" s="32">
        <f>IF(PUMPING[[#This Row],[MONTH]]&gt;3,YEAR(PUMPING[[#This Row],[DATE]]),YEAR(PUMPING[[#This Row],[DATE]])-1)</f>
        <v>2015</v>
      </c>
      <c r="L2253" s="32" t="str">
        <f>IF(PUMPING[[#This Row],[MONTH]]&lt;4,"Q4",IF(PUMPING[[#This Row],[MONTH]]&lt;7,"Q1",IF(PUMPING[[#This Row],[MONTH]]&lt;10,"Q2",IF(PUMPING[[#This Row],[MONTH]]&lt;13,"Q3","Q4"))))</f>
        <v>Q4</v>
      </c>
      <c r="M2253" s="32" t="str">
        <f>IF(PUMPING[[#This Row],[PRODUCT]]="I/F","I/F",IF(LEFT(PUMPING[[#This Row],[BATCH]],2)="MR","MR",IF(LEFT(PUMPING[[#This Row],[BATCH]],2)="PR","PR",IF(LEFT(PUMPING[[#This Row],[BATCH]],2)="DT","DT","Others"))))</f>
        <v>MR</v>
      </c>
    </row>
    <row r="2254" spans="1:13" x14ac:dyDescent="0.25">
      <c r="A2254">
        <v>2</v>
      </c>
      <c r="B2254" s="1">
        <v>42417</v>
      </c>
      <c r="C2254" t="s">
        <v>274</v>
      </c>
      <c r="D2254" t="s">
        <v>1259</v>
      </c>
      <c r="E2254" t="s">
        <v>10</v>
      </c>
      <c r="F2254">
        <v>8931</v>
      </c>
      <c r="H2254" t="s">
        <v>153</v>
      </c>
      <c r="I2254" t="s">
        <v>1530</v>
      </c>
      <c r="J2254" s="32">
        <f t="shared" si="51"/>
        <v>2</v>
      </c>
      <c r="K2254" s="32">
        <f>IF(PUMPING[[#This Row],[MONTH]]&gt;3,YEAR(PUMPING[[#This Row],[DATE]]),YEAR(PUMPING[[#This Row],[DATE]])-1)</f>
        <v>2015</v>
      </c>
      <c r="L2254" s="32" t="str">
        <f>IF(PUMPING[[#This Row],[MONTH]]&lt;4,"Q4",IF(PUMPING[[#This Row],[MONTH]]&lt;7,"Q1",IF(PUMPING[[#This Row],[MONTH]]&lt;10,"Q2",IF(PUMPING[[#This Row],[MONTH]]&lt;13,"Q3","Q4"))))</f>
        <v>Q4</v>
      </c>
      <c r="M2254" s="32" t="str">
        <f>IF(PUMPING[[#This Row],[PRODUCT]]="I/F","I/F",IF(LEFT(PUMPING[[#This Row],[BATCH]],2)="MR","MR",IF(LEFT(PUMPING[[#This Row],[BATCH]],2)="PR","PR",IF(LEFT(PUMPING[[#This Row],[BATCH]],2)="DT","DT","Others"))))</f>
        <v>MR</v>
      </c>
    </row>
    <row r="2255" spans="1:13" x14ac:dyDescent="0.25">
      <c r="A2255">
        <v>1</v>
      </c>
      <c r="B2255" s="1">
        <v>42418</v>
      </c>
      <c r="C2255" t="s">
        <v>6</v>
      </c>
      <c r="D2255" t="s">
        <v>1275</v>
      </c>
      <c r="E2255">
        <v>303</v>
      </c>
      <c r="F2255">
        <v>5851</v>
      </c>
      <c r="H2255" t="s">
        <v>1084</v>
      </c>
      <c r="I2255" t="s">
        <v>143</v>
      </c>
      <c r="J2255" s="32">
        <f t="shared" si="51"/>
        <v>2</v>
      </c>
      <c r="K2255" s="32">
        <f>IF(PUMPING[[#This Row],[MONTH]]&gt;3,YEAR(PUMPING[[#This Row],[DATE]]),YEAR(PUMPING[[#This Row],[DATE]])-1)</f>
        <v>2015</v>
      </c>
      <c r="L2255" s="32" t="str">
        <f>IF(PUMPING[[#This Row],[MONTH]]&lt;4,"Q4",IF(PUMPING[[#This Row],[MONTH]]&lt;7,"Q1",IF(PUMPING[[#This Row],[MONTH]]&lt;10,"Q2",IF(PUMPING[[#This Row],[MONTH]]&lt;13,"Q3","Q4"))))</f>
        <v>Q4</v>
      </c>
      <c r="M2255" s="32" t="str">
        <f>IF(PUMPING[[#This Row],[PRODUCT]]="I/F","I/F",IF(LEFT(PUMPING[[#This Row],[BATCH]],2)="MR","MR",IF(LEFT(PUMPING[[#This Row],[BATCH]],2)="PR","PR",IF(LEFT(PUMPING[[#This Row],[BATCH]],2)="DT","DT","Others"))))</f>
        <v>MR</v>
      </c>
    </row>
    <row r="2256" spans="1:13" x14ac:dyDescent="0.25">
      <c r="A2256">
        <v>2</v>
      </c>
      <c r="B2256" s="1">
        <v>42418</v>
      </c>
      <c r="C2256" t="s">
        <v>6</v>
      </c>
      <c r="D2256" t="s">
        <v>1276</v>
      </c>
      <c r="E2256">
        <v>405</v>
      </c>
      <c r="F2256">
        <v>3563</v>
      </c>
      <c r="H2256" t="s">
        <v>1084</v>
      </c>
      <c r="I2256" t="s">
        <v>143</v>
      </c>
      <c r="J2256" s="32">
        <f t="shared" si="51"/>
        <v>2</v>
      </c>
      <c r="K2256" s="32">
        <f>IF(PUMPING[[#This Row],[MONTH]]&gt;3,YEAR(PUMPING[[#This Row],[DATE]]),YEAR(PUMPING[[#This Row],[DATE]])-1)</f>
        <v>2015</v>
      </c>
      <c r="L2256" s="32" t="str">
        <f>IF(PUMPING[[#This Row],[MONTH]]&lt;4,"Q4",IF(PUMPING[[#This Row],[MONTH]]&lt;7,"Q1",IF(PUMPING[[#This Row],[MONTH]]&lt;10,"Q2",IF(PUMPING[[#This Row],[MONTH]]&lt;13,"Q3","Q4"))))</f>
        <v>Q4</v>
      </c>
      <c r="M2256" s="32" t="str">
        <f>IF(PUMPING[[#This Row],[PRODUCT]]="I/F","I/F",IF(LEFT(PUMPING[[#This Row],[BATCH]],2)="MR","MR",IF(LEFT(PUMPING[[#This Row],[BATCH]],2)="PR","PR",IF(LEFT(PUMPING[[#This Row],[BATCH]],2)="DT","DT","Others"))))</f>
        <v>MR</v>
      </c>
    </row>
    <row r="2257" spans="1:13" x14ac:dyDescent="0.25">
      <c r="A2257">
        <v>3</v>
      </c>
      <c r="B2257" s="1">
        <v>42418</v>
      </c>
      <c r="C2257" t="s">
        <v>6</v>
      </c>
      <c r="D2257" t="s">
        <v>1277</v>
      </c>
      <c r="E2257">
        <v>402</v>
      </c>
      <c r="F2257">
        <v>783</v>
      </c>
      <c r="H2257" t="s">
        <v>145</v>
      </c>
      <c r="I2257" t="s">
        <v>146</v>
      </c>
      <c r="J2257" s="32">
        <f t="shared" si="51"/>
        <v>2</v>
      </c>
      <c r="K2257" s="32">
        <f>IF(PUMPING[[#This Row],[MONTH]]&gt;3,YEAR(PUMPING[[#This Row],[DATE]]),YEAR(PUMPING[[#This Row],[DATE]])-1)</f>
        <v>2015</v>
      </c>
      <c r="L2257" s="32" t="str">
        <f>IF(PUMPING[[#This Row],[MONTH]]&lt;4,"Q4",IF(PUMPING[[#This Row],[MONTH]]&lt;7,"Q1",IF(PUMPING[[#This Row],[MONTH]]&lt;10,"Q2",IF(PUMPING[[#This Row],[MONTH]]&lt;13,"Q3","Q4"))))</f>
        <v>Q4</v>
      </c>
      <c r="M2257" s="32" t="str">
        <f>IF(PUMPING[[#This Row],[PRODUCT]]="I/F","I/F",IF(LEFT(PUMPING[[#This Row],[BATCH]],2)="MR","MR",IF(LEFT(PUMPING[[#This Row],[BATCH]],2)="PR","PR",IF(LEFT(PUMPING[[#This Row],[BATCH]],2)="DT","DT","Others"))))</f>
        <v>MR</v>
      </c>
    </row>
    <row r="2258" spans="1:13" x14ac:dyDescent="0.25">
      <c r="A2258">
        <v>4</v>
      </c>
      <c r="B2258" s="1">
        <v>42418</v>
      </c>
      <c r="C2258" t="s">
        <v>6</v>
      </c>
      <c r="D2258" t="s">
        <v>1278</v>
      </c>
      <c r="E2258">
        <v>124</v>
      </c>
      <c r="F2258">
        <v>1497</v>
      </c>
      <c r="H2258" t="s">
        <v>148</v>
      </c>
      <c r="I2258" t="s">
        <v>149</v>
      </c>
      <c r="J2258" s="32">
        <f t="shared" si="51"/>
        <v>2</v>
      </c>
      <c r="K2258" s="32">
        <f>IF(PUMPING[[#This Row],[MONTH]]&gt;3,YEAR(PUMPING[[#This Row],[DATE]]),YEAR(PUMPING[[#This Row],[DATE]])-1)</f>
        <v>2015</v>
      </c>
      <c r="L2258" s="32" t="str">
        <f>IF(PUMPING[[#This Row],[MONTH]]&lt;4,"Q4",IF(PUMPING[[#This Row],[MONTH]]&lt;7,"Q1",IF(PUMPING[[#This Row],[MONTH]]&lt;10,"Q2",IF(PUMPING[[#This Row],[MONTH]]&lt;13,"Q3","Q4"))))</f>
        <v>Q4</v>
      </c>
      <c r="M2258" s="32" t="str">
        <f>IF(PUMPING[[#This Row],[PRODUCT]]="I/F","I/F",IF(LEFT(PUMPING[[#This Row],[BATCH]],2)="MR","MR",IF(LEFT(PUMPING[[#This Row],[BATCH]],2)="PR","PR",IF(LEFT(PUMPING[[#This Row],[BATCH]],2)="DT","DT","Others"))))</f>
        <v>MR</v>
      </c>
    </row>
    <row r="2259" spans="1:13" x14ac:dyDescent="0.25">
      <c r="A2259">
        <v>1</v>
      </c>
      <c r="B2259" s="1">
        <v>42418</v>
      </c>
      <c r="C2259" t="s">
        <v>274</v>
      </c>
      <c r="D2259" t="s">
        <v>1259</v>
      </c>
      <c r="E2259" t="s">
        <v>10</v>
      </c>
      <c r="F2259">
        <v>5033</v>
      </c>
      <c r="H2259" t="s">
        <v>153</v>
      </c>
      <c r="I2259" t="s">
        <v>1530</v>
      </c>
      <c r="J2259" s="32">
        <f t="shared" si="51"/>
        <v>2</v>
      </c>
      <c r="K2259" s="32">
        <f>IF(PUMPING[[#This Row],[MONTH]]&gt;3,YEAR(PUMPING[[#This Row],[DATE]]),YEAR(PUMPING[[#This Row],[DATE]])-1)</f>
        <v>2015</v>
      </c>
      <c r="L2259" s="32" t="str">
        <f>IF(PUMPING[[#This Row],[MONTH]]&lt;4,"Q4",IF(PUMPING[[#This Row],[MONTH]]&lt;7,"Q1",IF(PUMPING[[#This Row],[MONTH]]&lt;10,"Q2",IF(PUMPING[[#This Row],[MONTH]]&lt;13,"Q3","Q4"))))</f>
        <v>Q4</v>
      </c>
      <c r="M2259" s="32" t="str">
        <f>IF(PUMPING[[#This Row],[PRODUCT]]="I/F","I/F",IF(LEFT(PUMPING[[#This Row],[BATCH]],2)="MR","MR",IF(LEFT(PUMPING[[#This Row],[BATCH]],2)="PR","PR",IF(LEFT(PUMPING[[#This Row],[BATCH]],2)="DT","DT","Others"))))</f>
        <v>MR</v>
      </c>
    </row>
    <row r="2260" spans="1:13" x14ac:dyDescent="0.25">
      <c r="A2260">
        <v>2</v>
      </c>
      <c r="B2260" s="1">
        <v>42418</v>
      </c>
      <c r="C2260" t="s">
        <v>274</v>
      </c>
      <c r="D2260" t="s">
        <v>1269</v>
      </c>
      <c r="E2260" t="s">
        <v>10</v>
      </c>
      <c r="F2260">
        <v>220</v>
      </c>
      <c r="H2260" t="s">
        <v>155</v>
      </c>
      <c r="I2260" t="s">
        <v>146</v>
      </c>
      <c r="J2260" s="32">
        <f t="shared" si="51"/>
        <v>2</v>
      </c>
      <c r="K2260" s="32">
        <f>IF(PUMPING[[#This Row],[MONTH]]&gt;3,YEAR(PUMPING[[#This Row],[DATE]]),YEAR(PUMPING[[#This Row],[DATE]])-1)</f>
        <v>2015</v>
      </c>
      <c r="L2260" s="32" t="str">
        <f>IF(PUMPING[[#This Row],[MONTH]]&lt;4,"Q4",IF(PUMPING[[#This Row],[MONTH]]&lt;7,"Q1",IF(PUMPING[[#This Row],[MONTH]]&lt;10,"Q2",IF(PUMPING[[#This Row],[MONTH]]&lt;13,"Q3","Q4"))))</f>
        <v>Q4</v>
      </c>
      <c r="M2260" s="32" t="str">
        <f>IF(PUMPING[[#This Row],[PRODUCT]]="I/F","I/F",IF(LEFT(PUMPING[[#This Row],[BATCH]],2)="MR","MR",IF(LEFT(PUMPING[[#This Row],[BATCH]],2)="PR","PR",IF(LEFT(PUMPING[[#This Row],[BATCH]],2)="DT","DT","Others"))))</f>
        <v>MR</v>
      </c>
    </row>
    <row r="2261" spans="1:13" x14ac:dyDescent="0.25">
      <c r="A2261">
        <v>1</v>
      </c>
      <c r="B2261" s="1">
        <v>42418</v>
      </c>
      <c r="C2261" t="s">
        <v>8</v>
      </c>
      <c r="D2261" t="s">
        <v>1270</v>
      </c>
      <c r="E2261" t="s">
        <v>10</v>
      </c>
      <c r="F2261">
        <v>137</v>
      </c>
      <c r="H2261" t="s">
        <v>156</v>
      </c>
      <c r="I2261" t="s">
        <v>146</v>
      </c>
      <c r="J2261" s="32">
        <f t="shared" si="51"/>
        <v>2</v>
      </c>
      <c r="K2261" s="32">
        <f>IF(PUMPING[[#This Row],[MONTH]]&gt;3,YEAR(PUMPING[[#This Row],[DATE]]),YEAR(PUMPING[[#This Row],[DATE]])-1)</f>
        <v>2015</v>
      </c>
      <c r="L2261" s="32" t="str">
        <f>IF(PUMPING[[#This Row],[MONTH]]&lt;4,"Q4",IF(PUMPING[[#This Row],[MONTH]]&lt;7,"Q1",IF(PUMPING[[#This Row],[MONTH]]&lt;10,"Q2",IF(PUMPING[[#This Row],[MONTH]]&lt;13,"Q3","Q4"))))</f>
        <v>Q4</v>
      </c>
      <c r="M2261" s="32" t="str">
        <f>IF(PUMPING[[#This Row],[PRODUCT]]="I/F","I/F",IF(LEFT(PUMPING[[#This Row],[BATCH]],2)="MR","MR",IF(LEFT(PUMPING[[#This Row],[BATCH]],2)="PR","PR",IF(LEFT(PUMPING[[#This Row],[BATCH]],2)="DT","DT","Others"))))</f>
        <v>MR</v>
      </c>
    </row>
    <row r="2262" spans="1:13" x14ac:dyDescent="0.25">
      <c r="A2262">
        <v>2</v>
      </c>
      <c r="B2262" s="1">
        <v>42418</v>
      </c>
      <c r="C2262" t="s">
        <v>8</v>
      </c>
      <c r="D2262" t="s">
        <v>1273</v>
      </c>
      <c r="E2262" t="s">
        <v>10</v>
      </c>
      <c r="F2262">
        <v>3359</v>
      </c>
      <c r="H2262" t="s">
        <v>148</v>
      </c>
      <c r="I2262" t="s">
        <v>149</v>
      </c>
      <c r="J2262" s="32">
        <f t="shared" si="51"/>
        <v>2</v>
      </c>
      <c r="K2262" s="32">
        <f>IF(PUMPING[[#This Row],[MONTH]]&gt;3,YEAR(PUMPING[[#This Row],[DATE]]),YEAR(PUMPING[[#This Row],[DATE]])-1)</f>
        <v>2015</v>
      </c>
      <c r="L2262" s="32" t="str">
        <f>IF(PUMPING[[#This Row],[MONTH]]&lt;4,"Q4",IF(PUMPING[[#This Row],[MONTH]]&lt;7,"Q1",IF(PUMPING[[#This Row],[MONTH]]&lt;10,"Q2",IF(PUMPING[[#This Row],[MONTH]]&lt;13,"Q3","Q4"))))</f>
        <v>Q4</v>
      </c>
      <c r="M2262" s="32" t="str">
        <f>IF(PUMPING[[#This Row],[PRODUCT]]="I/F","I/F",IF(LEFT(PUMPING[[#This Row],[BATCH]],2)="MR","MR",IF(LEFT(PUMPING[[#This Row],[BATCH]],2)="PR","PR",IF(LEFT(PUMPING[[#This Row],[BATCH]],2)="DT","DT","Others"))))</f>
        <v>MR</v>
      </c>
    </row>
    <row r="2263" spans="1:13" x14ac:dyDescent="0.25">
      <c r="A2263">
        <v>1</v>
      </c>
      <c r="B2263" s="1">
        <v>42419</v>
      </c>
      <c r="C2263" t="s">
        <v>6</v>
      </c>
      <c r="D2263" t="s">
        <v>1278</v>
      </c>
      <c r="E2263">
        <v>124</v>
      </c>
      <c r="F2263">
        <v>4602</v>
      </c>
      <c r="H2263" t="s">
        <v>148</v>
      </c>
      <c r="I2263" t="s">
        <v>149</v>
      </c>
      <c r="J2263" s="32">
        <f t="shared" si="51"/>
        <v>2</v>
      </c>
      <c r="K2263" s="32">
        <f>IF(PUMPING[[#This Row],[MONTH]]&gt;3,YEAR(PUMPING[[#This Row],[DATE]]),YEAR(PUMPING[[#This Row],[DATE]])-1)</f>
        <v>2015</v>
      </c>
      <c r="L2263" s="32" t="str">
        <f>IF(PUMPING[[#This Row],[MONTH]]&lt;4,"Q4",IF(PUMPING[[#This Row],[MONTH]]&lt;7,"Q1",IF(PUMPING[[#This Row],[MONTH]]&lt;10,"Q2",IF(PUMPING[[#This Row],[MONTH]]&lt;13,"Q3","Q4"))))</f>
        <v>Q4</v>
      </c>
      <c r="M2263" s="32" t="str">
        <f>IF(PUMPING[[#This Row],[PRODUCT]]="I/F","I/F",IF(LEFT(PUMPING[[#This Row],[BATCH]],2)="MR","MR",IF(LEFT(PUMPING[[#This Row],[BATCH]],2)="PR","PR",IF(LEFT(PUMPING[[#This Row],[BATCH]],2)="DT","DT","Others"))))</f>
        <v>MR</v>
      </c>
    </row>
    <row r="2264" spans="1:13" x14ac:dyDescent="0.25">
      <c r="A2264">
        <v>2</v>
      </c>
      <c r="B2264" s="1">
        <v>42419</v>
      </c>
      <c r="C2264" t="s">
        <v>6</v>
      </c>
      <c r="D2264" t="s">
        <v>1279</v>
      </c>
      <c r="E2264">
        <v>119</v>
      </c>
      <c r="F2264">
        <v>3508</v>
      </c>
      <c r="H2264" t="s">
        <v>170</v>
      </c>
      <c r="I2264" t="s">
        <v>171</v>
      </c>
      <c r="J2264" s="32">
        <f t="shared" si="51"/>
        <v>2</v>
      </c>
      <c r="K2264" s="32">
        <f>IF(PUMPING[[#This Row],[MONTH]]&gt;3,YEAR(PUMPING[[#This Row],[DATE]]),YEAR(PUMPING[[#This Row],[DATE]])-1)</f>
        <v>2015</v>
      </c>
      <c r="L2264" s="32" t="str">
        <f>IF(PUMPING[[#This Row],[MONTH]]&lt;4,"Q4",IF(PUMPING[[#This Row],[MONTH]]&lt;7,"Q1",IF(PUMPING[[#This Row],[MONTH]]&lt;10,"Q2",IF(PUMPING[[#This Row],[MONTH]]&lt;13,"Q3","Q4"))))</f>
        <v>Q4</v>
      </c>
      <c r="M2264" s="32" t="str">
        <f>IF(PUMPING[[#This Row],[PRODUCT]]="I/F","I/F",IF(LEFT(PUMPING[[#This Row],[BATCH]],2)="MR","MR",IF(LEFT(PUMPING[[#This Row],[BATCH]],2)="PR","PR",IF(LEFT(PUMPING[[#This Row],[BATCH]],2)="DT","DT","Others"))))</f>
        <v>MR</v>
      </c>
    </row>
    <row r="2265" spans="1:13" x14ac:dyDescent="0.25">
      <c r="A2265">
        <v>3</v>
      </c>
      <c r="B2265" s="1">
        <v>42419</v>
      </c>
      <c r="C2265" t="s">
        <v>6</v>
      </c>
      <c r="D2265" t="s">
        <v>1280</v>
      </c>
      <c r="E2265">
        <v>101</v>
      </c>
      <c r="F2265">
        <v>3843</v>
      </c>
      <c r="H2265" t="s">
        <v>148</v>
      </c>
      <c r="I2265" t="s">
        <v>149</v>
      </c>
      <c r="J2265" s="32">
        <f t="shared" si="51"/>
        <v>2</v>
      </c>
      <c r="K2265" s="32">
        <f>IF(PUMPING[[#This Row],[MONTH]]&gt;3,YEAR(PUMPING[[#This Row],[DATE]]),YEAR(PUMPING[[#This Row],[DATE]])-1)</f>
        <v>2015</v>
      </c>
      <c r="L2265" s="32" t="str">
        <f>IF(PUMPING[[#This Row],[MONTH]]&lt;4,"Q4",IF(PUMPING[[#This Row],[MONTH]]&lt;7,"Q1",IF(PUMPING[[#This Row],[MONTH]]&lt;10,"Q2",IF(PUMPING[[#This Row],[MONTH]]&lt;13,"Q3","Q4"))))</f>
        <v>Q4</v>
      </c>
      <c r="M2265" s="32" t="str">
        <f>IF(PUMPING[[#This Row],[PRODUCT]]="I/F","I/F",IF(LEFT(PUMPING[[#This Row],[BATCH]],2)="MR","MR",IF(LEFT(PUMPING[[#This Row],[BATCH]],2)="PR","PR",IF(LEFT(PUMPING[[#This Row],[BATCH]],2)="DT","DT","Others"))))</f>
        <v>MR</v>
      </c>
    </row>
    <row r="2266" spans="1:13" x14ac:dyDescent="0.25">
      <c r="A2266">
        <v>1</v>
      </c>
      <c r="B2266" s="1">
        <v>42419</v>
      </c>
      <c r="C2266" t="s">
        <v>274</v>
      </c>
      <c r="D2266" t="s">
        <v>1269</v>
      </c>
      <c r="E2266" t="s">
        <v>10</v>
      </c>
      <c r="F2266">
        <v>2466</v>
      </c>
      <c r="H2266" t="s">
        <v>155</v>
      </c>
      <c r="I2266" t="s">
        <v>146</v>
      </c>
      <c r="J2266" s="32">
        <f t="shared" si="51"/>
        <v>2</v>
      </c>
      <c r="K2266" s="32">
        <f>IF(PUMPING[[#This Row],[MONTH]]&gt;3,YEAR(PUMPING[[#This Row],[DATE]]),YEAR(PUMPING[[#This Row],[DATE]])-1)</f>
        <v>2015</v>
      </c>
      <c r="L2266" s="32" t="str">
        <f>IF(PUMPING[[#This Row],[MONTH]]&lt;4,"Q4",IF(PUMPING[[#This Row],[MONTH]]&lt;7,"Q1",IF(PUMPING[[#This Row],[MONTH]]&lt;10,"Q2",IF(PUMPING[[#This Row],[MONTH]]&lt;13,"Q3","Q4"))))</f>
        <v>Q4</v>
      </c>
      <c r="M2266" s="32" t="str">
        <f>IF(PUMPING[[#This Row],[PRODUCT]]="I/F","I/F",IF(LEFT(PUMPING[[#This Row],[BATCH]],2)="MR","MR",IF(LEFT(PUMPING[[#This Row],[BATCH]],2)="PR","PR",IF(LEFT(PUMPING[[#This Row],[BATCH]],2)="DT","DT","Others"))))</f>
        <v>MR</v>
      </c>
    </row>
    <row r="2267" spans="1:13" x14ac:dyDescent="0.25">
      <c r="A2267">
        <v>1</v>
      </c>
      <c r="B2267" s="1">
        <v>42419</v>
      </c>
      <c r="C2267" t="s">
        <v>8</v>
      </c>
      <c r="D2267" t="s">
        <v>1273</v>
      </c>
      <c r="E2267" t="s">
        <v>10</v>
      </c>
      <c r="F2267">
        <v>1499</v>
      </c>
      <c r="H2267" t="s">
        <v>148</v>
      </c>
      <c r="I2267" t="s">
        <v>149</v>
      </c>
      <c r="J2267" s="32">
        <f t="shared" si="51"/>
        <v>2</v>
      </c>
      <c r="K2267" s="32">
        <f>IF(PUMPING[[#This Row],[MONTH]]&gt;3,YEAR(PUMPING[[#This Row],[DATE]]),YEAR(PUMPING[[#This Row],[DATE]])-1)</f>
        <v>2015</v>
      </c>
      <c r="L2267" s="32" t="str">
        <f>IF(PUMPING[[#This Row],[MONTH]]&lt;4,"Q4",IF(PUMPING[[#This Row],[MONTH]]&lt;7,"Q1",IF(PUMPING[[#This Row],[MONTH]]&lt;10,"Q2",IF(PUMPING[[#This Row],[MONTH]]&lt;13,"Q3","Q4"))))</f>
        <v>Q4</v>
      </c>
      <c r="M2267" s="32" t="str">
        <f>IF(PUMPING[[#This Row],[PRODUCT]]="I/F","I/F",IF(LEFT(PUMPING[[#This Row],[BATCH]],2)="MR","MR",IF(LEFT(PUMPING[[#This Row],[BATCH]],2)="PR","PR",IF(LEFT(PUMPING[[#This Row],[BATCH]],2)="DT","DT","Others"))))</f>
        <v>MR</v>
      </c>
    </row>
    <row r="2268" spans="1:13" x14ac:dyDescent="0.25">
      <c r="A2268">
        <v>2</v>
      </c>
      <c r="B2268" s="1">
        <v>42419</v>
      </c>
      <c r="C2268" t="s">
        <v>8</v>
      </c>
      <c r="D2268" t="s">
        <v>1223</v>
      </c>
      <c r="E2268" t="s">
        <v>113</v>
      </c>
      <c r="F2268">
        <v>130</v>
      </c>
      <c r="H2268" t="s">
        <v>148</v>
      </c>
      <c r="I2268" t="s">
        <v>149</v>
      </c>
      <c r="J2268" s="32">
        <f t="shared" si="51"/>
        <v>2</v>
      </c>
      <c r="K2268" s="32">
        <f>IF(PUMPING[[#This Row],[MONTH]]&gt;3,YEAR(PUMPING[[#This Row],[DATE]]),YEAR(PUMPING[[#This Row],[DATE]])-1)</f>
        <v>2015</v>
      </c>
      <c r="L2268" s="32" t="str">
        <f>IF(PUMPING[[#This Row],[MONTH]]&lt;4,"Q4",IF(PUMPING[[#This Row],[MONTH]]&lt;7,"Q1",IF(PUMPING[[#This Row],[MONTH]]&lt;10,"Q2",IF(PUMPING[[#This Row],[MONTH]]&lt;13,"Q3","Q4"))))</f>
        <v>Q4</v>
      </c>
      <c r="M2268" s="32" t="str">
        <f>IF(PUMPING[[#This Row],[PRODUCT]]="I/F","I/F",IF(LEFT(PUMPING[[#This Row],[BATCH]],2)="MR","MR",IF(LEFT(PUMPING[[#This Row],[BATCH]],2)="PR","PR",IF(LEFT(PUMPING[[#This Row],[BATCH]],2)="DT","DT","Others"))))</f>
        <v>MR</v>
      </c>
    </row>
    <row r="2269" spans="1:13" x14ac:dyDescent="0.25">
      <c r="A2269">
        <v>3</v>
      </c>
      <c r="B2269" s="1">
        <v>42419</v>
      </c>
      <c r="C2269" t="s">
        <v>8</v>
      </c>
      <c r="D2269" t="s">
        <v>1236</v>
      </c>
      <c r="E2269" t="s">
        <v>113</v>
      </c>
      <c r="F2269">
        <v>284</v>
      </c>
      <c r="H2269" t="s">
        <v>148</v>
      </c>
      <c r="I2269" t="s">
        <v>149</v>
      </c>
      <c r="J2269" s="32">
        <f t="shared" si="51"/>
        <v>2</v>
      </c>
      <c r="K2269" s="32">
        <f>IF(PUMPING[[#This Row],[MONTH]]&gt;3,YEAR(PUMPING[[#This Row],[DATE]]),YEAR(PUMPING[[#This Row],[DATE]])-1)</f>
        <v>2015</v>
      </c>
      <c r="L2269" s="32" t="str">
        <f>IF(PUMPING[[#This Row],[MONTH]]&lt;4,"Q4",IF(PUMPING[[#This Row],[MONTH]]&lt;7,"Q1",IF(PUMPING[[#This Row],[MONTH]]&lt;10,"Q2",IF(PUMPING[[#This Row],[MONTH]]&lt;13,"Q3","Q4"))))</f>
        <v>Q4</v>
      </c>
      <c r="M2269" s="32" t="str">
        <f>IF(PUMPING[[#This Row],[PRODUCT]]="I/F","I/F",IF(LEFT(PUMPING[[#This Row],[BATCH]],2)="MR","MR",IF(LEFT(PUMPING[[#This Row],[BATCH]],2)="PR","PR",IF(LEFT(PUMPING[[#This Row],[BATCH]],2)="DT","DT","Others"))))</f>
        <v>MR</v>
      </c>
    </row>
    <row r="2270" spans="1:13" x14ac:dyDescent="0.25">
      <c r="A2270">
        <v>4</v>
      </c>
      <c r="B2270" s="1">
        <v>42419</v>
      </c>
      <c r="C2270" t="s">
        <v>8</v>
      </c>
      <c r="D2270" t="s">
        <v>1247</v>
      </c>
      <c r="E2270" t="s">
        <v>113</v>
      </c>
      <c r="F2270">
        <v>2348</v>
      </c>
      <c r="H2270" t="s">
        <v>148</v>
      </c>
      <c r="I2270" t="s">
        <v>149</v>
      </c>
      <c r="J2270" s="32">
        <f t="shared" si="51"/>
        <v>2</v>
      </c>
      <c r="K2270" s="32">
        <f>IF(PUMPING[[#This Row],[MONTH]]&gt;3,YEAR(PUMPING[[#This Row],[DATE]]),YEAR(PUMPING[[#This Row],[DATE]])-1)</f>
        <v>2015</v>
      </c>
      <c r="L2270" s="32" t="str">
        <f>IF(PUMPING[[#This Row],[MONTH]]&lt;4,"Q4",IF(PUMPING[[#This Row],[MONTH]]&lt;7,"Q1",IF(PUMPING[[#This Row],[MONTH]]&lt;10,"Q2",IF(PUMPING[[#This Row],[MONTH]]&lt;13,"Q3","Q4"))))</f>
        <v>Q4</v>
      </c>
      <c r="M2270" s="32" t="str">
        <f>IF(PUMPING[[#This Row],[PRODUCT]]="I/F","I/F",IF(LEFT(PUMPING[[#This Row],[BATCH]],2)="MR","MR",IF(LEFT(PUMPING[[#This Row],[BATCH]],2)="PR","PR",IF(LEFT(PUMPING[[#This Row],[BATCH]],2)="DT","DT","Others"))))</f>
        <v>MR</v>
      </c>
    </row>
    <row r="2271" spans="1:13" x14ac:dyDescent="0.25">
      <c r="A2271">
        <v>1</v>
      </c>
      <c r="B2271" s="1">
        <v>42419</v>
      </c>
      <c r="C2271" t="s">
        <v>63</v>
      </c>
      <c r="D2271" t="s">
        <v>1259</v>
      </c>
      <c r="E2271" t="s">
        <v>961</v>
      </c>
      <c r="F2271">
        <v>690</v>
      </c>
      <c r="H2271" t="s">
        <v>153</v>
      </c>
      <c r="I2271" t="s">
        <v>1530</v>
      </c>
      <c r="J2271" s="32">
        <f t="shared" si="51"/>
        <v>2</v>
      </c>
      <c r="K2271" s="32">
        <f>IF(PUMPING[[#This Row],[MONTH]]&gt;3,YEAR(PUMPING[[#This Row],[DATE]]),YEAR(PUMPING[[#This Row],[DATE]])-1)</f>
        <v>2015</v>
      </c>
      <c r="L2271" s="32" t="str">
        <f>IF(PUMPING[[#This Row],[MONTH]]&lt;4,"Q4",IF(PUMPING[[#This Row],[MONTH]]&lt;7,"Q1",IF(PUMPING[[#This Row],[MONTH]]&lt;10,"Q2",IF(PUMPING[[#This Row],[MONTH]]&lt;13,"Q3","Q4"))))</f>
        <v>Q4</v>
      </c>
      <c r="M2271" s="32" t="str">
        <f>IF(PUMPING[[#This Row],[PRODUCT]]="I/F","I/F",IF(LEFT(PUMPING[[#This Row],[BATCH]],2)="MR","MR",IF(LEFT(PUMPING[[#This Row],[BATCH]],2)="PR","PR",IF(LEFT(PUMPING[[#This Row],[BATCH]],2)="DT","DT","Others"))))</f>
        <v>MR</v>
      </c>
    </row>
    <row r="2272" spans="1:13" x14ac:dyDescent="0.25">
      <c r="A2272">
        <v>1</v>
      </c>
      <c r="B2272" s="1">
        <v>42420</v>
      </c>
      <c r="C2272" t="s">
        <v>6</v>
      </c>
      <c r="D2272" t="s">
        <v>1280</v>
      </c>
      <c r="E2272">
        <v>101</v>
      </c>
      <c r="F2272">
        <v>656</v>
      </c>
      <c r="H2272" t="s">
        <v>148</v>
      </c>
      <c r="I2272" t="s">
        <v>149</v>
      </c>
      <c r="J2272" s="32">
        <f t="shared" si="51"/>
        <v>2</v>
      </c>
      <c r="K2272" s="32">
        <f>IF(PUMPING[[#This Row],[MONTH]]&gt;3,YEAR(PUMPING[[#This Row],[DATE]]),YEAR(PUMPING[[#This Row],[DATE]])-1)</f>
        <v>2015</v>
      </c>
      <c r="L2272" s="32" t="str">
        <f>IF(PUMPING[[#This Row],[MONTH]]&lt;4,"Q4",IF(PUMPING[[#This Row],[MONTH]]&lt;7,"Q1",IF(PUMPING[[#This Row],[MONTH]]&lt;10,"Q2",IF(PUMPING[[#This Row],[MONTH]]&lt;13,"Q3","Q4"))))</f>
        <v>Q4</v>
      </c>
      <c r="M2272" s="32" t="str">
        <f>IF(PUMPING[[#This Row],[PRODUCT]]="I/F","I/F",IF(LEFT(PUMPING[[#This Row],[BATCH]],2)="MR","MR",IF(LEFT(PUMPING[[#This Row],[BATCH]],2)="PR","PR",IF(LEFT(PUMPING[[#This Row],[BATCH]],2)="DT","DT","Others"))))</f>
        <v>MR</v>
      </c>
    </row>
    <row r="2273" spans="1:13" x14ac:dyDescent="0.25">
      <c r="A2273">
        <v>2</v>
      </c>
      <c r="B2273" s="1">
        <v>42420</v>
      </c>
      <c r="C2273" t="s">
        <v>6</v>
      </c>
      <c r="D2273" t="s">
        <v>1281</v>
      </c>
      <c r="E2273">
        <v>402</v>
      </c>
      <c r="F2273">
        <v>153</v>
      </c>
      <c r="H2273" t="s">
        <v>156</v>
      </c>
      <c r="I2273" t="s">
        <v>146</v>
      </c>
      <c r="J2273" s="32">
        <f t="shared" si="51"/>
        <v>2</v>
      </c>
      <c r="K2273" s="32">
        <f>IF(PUMPING[[#This Row],[MONTH]]&gt;3,YEAR(PUMPING[[#This Row],[DATE]]),YEAR(PUMPING[[#This Row],[DATE]])-1)</f>
        <v>2015</v>
      </c>
      <c r="L2273" s="32" t="str">
        <f>IF(PUMPING[[#This Row],[MONTH]]&lt;4,"Q4",IF(PUMPING[[#This Row],[MONTH]]&lt;7,"Q1",IF(PUMPING[[#This Row],[MONTH]]&lt;10,"Q2",IF(PUMPING[[#This Row],[MONTH]]&lt;13,"Q3","Q4"))))</f>
        <v>Q4</v>
      </c>
      <c r="M2273" s="32" t="str">
        <f>IF(PUMPING[[#This Row],[PRODUCT]]="I/F","I/F",IF(LEFT(PUMPING[[#This Row],[BATCH]],2)="MR","MR",IF(LEFT(PUMPING[[#This Row],[BATCH]],2)="PR","PR",IF(LEFT(PUMPING[[#This Row],[BATCH]],2)="DT","DT","Others"))))</f>
        <v>MR</v>
      </c>
    </row>
    <row r="2274" spans="1:13" x14ac:dyDescent="0.25">
      <c r="A2274">
        <v>3</v>
      </c>
      <c r="B2274" s="1">
        <v>42420</v>
      </c>
      <c r="C2274" t="s">
        <v>6</v>
      </c>
      <c r="D2274" t="s">
        <v>1282</v>
      </c>
      <c r="E2274">
        <v>351</v>
      </c>
      <c r="F2274">
        <v>452</v>
      </c>
      <c r="H2274" t="s">
        <v>155</v>
      </c>
      <c r="I2274" t="s">
        <v>146</v>
      </c>
      <c r="J2274" s="32">
        <f t="shared" si="51"/>
        <v>2</v>
      </c>
      <c r="K2274" s="32">
        <f>IF(PUMPING[[#This Row],[MONTH]]&gt;3,YEAR(PUMPING[[#This Row],[DATE]]),YEAR(PUMPING[[#This Row],[DATE]])-1)</f>
        <v>2015</v>
      </c>
      <c r="L2274" s="32" t="str">
        <f>IF(PUMPING[[#This Row],[MONTH]]&lt;4,"Q4",IF(PUMPING[[#This Row],[MONTH]]&lt;7,"Q1",IF(PUMPING[[#This Row],[MONTH]]&lt;10,"Q2",IF(PUMPING[[#This Row],[MONTH]]&lt;13,"Q3","Q4"))))</f>
        <v>Q4</v>
      </c>
      <c r="M2274" s="32" t="str">
        <f>IF(PUMPING[[#This Row],[PRODUCT]]="I/F","I/F",IF(LEFT(PUMPING[[#This Row],[BATCH]],2)="MR","MR",IF(LEFT(PUMPING[[#This Row],[BATCH]],2)="PR","PR",IF(LEFT(PUMPING[[#This Row],[BATCH]],2)="DT","DT","Others"))))</f>
        <v>MR</v>
      </c>
    </row>
    <row r="2275" spans="1:13" x14ac:dyDescent="0.25">
      <c r="A2275">
        <v>4</v>
      </c>
      <c r="B2275" s="1">
        <v>42420</v>
      </c>
      <c r="C2275" t="s">
        <v>6</v>
      </c>
      <c r="D2275" t="s">
        <v>1283</v>
      </c>
      <c r="E2275">
        <v>208</v>
      </c>
      <c r="F2275">
        <v>7484</v>
      </c>
      <c r="H2275" t="s">
        <v>151</v>
      </c>
      <c r="I2275" t="s">
        <v>1532</v>
      </c>
      <c r="J2275" s="32">
        <f t="shared" si="51"/>
        <v>2</v>
      </c>
      <c r="K2275" s="32">
        <f>IF(PUMPING[[#This Row],[MONTH]]&gt;3,YEAR(PUMPING[[#This Row],[DATE]]),YEAR(PUMPING[[#This Row],[DATE]])-1)</f>
        <v>2015</v>
      </c>
      <c r="L2275" s="32" t="str">
        <f>IF(PUMPING[[#This Row],[MONTH]]&lt;4,"Q4",IF(PUMPING[[#This Row],[MONTH]]&lt;7,"Q1",IF(PUMPING[[#This Row],[MONTH]]&lt;10,"Q2",IF(PUMPING[[#This Row],[MONTH]]&lt;13,"Q3","Q4"))))</f>
        <v>Q4</v>
      </c>
      <c r="M2275" s="32" t="str">
        <f>IF(PUMPING[[#This Row],[PRODUCT]]="I/F","I/F",IF(LEFT(PUMPING[[#This Row],[BATCH]],2)="MR","MR",IF(LEFT(PUMPING[[#This Row],[BATCH]],2)="PR","PR",IF(LEFT(PUMPING[[#This Row],[BATCH]],2)="DT","DT","Others"))))</f>
        <v>MR</v>
      </c>
    </row>
    <row r="2276" spans="1:13" x14ac:dyDescent="0.25">
      <c r="A2276">
        <v>5</v>
      </c>
      <c r="B2276" s="1">
        <v>42420</v>
      </c>
      <c r="C2276" t="s">
        <v>6</v>
      </c>
      <c r="D2276" t="s">
        <v>1284</v>
      </c>
      <c r="E2276">
        <v>202</v>
      </c>
      <c r="F2276">
        <v>2023</v>
      </c>
      <c r="H2276" t="s">
        <v>151</v>
      </c>
      <c r="I2276" t="s">
        <v>1532</v>
      </c>
      <c r="J2276" s="32">
        <f t="shared" si="51"/>
        <v>2</v>
      </c>
      <c r="K2276" s="32">
        <f>IF(PUMPING[[#This Row],[MONTH]]&gt;3,YEAR(PUMPING[[#This Row],[DATE]]),YEAR(PUMPING[[#This Row],[DATE]])-1)</f>
        <v>2015</v>
      </c>
      <c r="L2276" s="32" t="str">
        <f>IF(PUMPING[[#This Row],[MONTH]]&lt;4,"Q4",IF(PUMPING[[#This Row],[MONTH]]&lt;7,"Q1",IF(PUMPING[[#This Row],[MONTH]]&lt;10,"Q2",IF(PUMPING[[#This Row],[MONTH]]&lt;13,"Q3","Q4"))))</f>
        <v>Q4</v>
      </c>
      <c r="M2276" s="32" t="str">
        <f>IF(PUMPING[[#This Row],[PRODUCT]]="I/F","I/F",IF(LEFT(PUMPING[[#This Row],[BATCH]],2)="MR","MR",IF(LEFT(PUMPING[[#This Row],[BATCH]],2)="PR","PR",IF(LEFT(PUMPING[[#This Row],[BATCH]],2)="DT","DT","Others"))))</f>
        <v>MR</v>
      </c>
    </row>
    <row r="2277" spans="1:13" x14ac:dyDescent="0.25">
      <c r="A2277">
        <v>1</v>
      </c>
      <c r="B2277" s="1">
        <v>42420</v>
      </c>
      <c r="C2277" t="s">
        <v>274</v>
      </c>
      <c r="D2277" t="s">
        <v>1277</v>
      </c>
      <c r="E2277" t="s">
        <v>10</v>
      </c>
      <c r="F2277">
        <v>701</v>
      </c>
      <c r="H2277" t="s">
        <v>145</v>
      </c>
      <c r="I2277" t="s">
        <v>146</v>
      </c>
      <c r="J2277" s="32">
        <f t="shared" si="51"/>
        <v>2</v>
      </c>
      <c r="K2277" s="32">
        <f>IF(PUMPING[[#This Row],[MONTH]]&gt;3,YEAR(PUMPING[[#This Row],[DATE]]),YEAR(PUMPING[[#This Row],[DATE]])-1)</f>
        <v>2015</v>
      </c>
      <c r="L2277" s="32" t="str">
        <f>IF(PUMPING[[#This Row],[MONTH]]&lt;4,"Q4",IF(PUMPING[[#This Row],[MONTH]]&lt;7,"Q1",IF(PUMPING[[#This Row],[MONTH]]&lt;10,"Q2",IF(PUMPING[[#This Row],[MONTH]]&lt;13,"Q3","Q4"))))</f>
        <v>Q4</v>
      </c>
      <c r="M2277" s="32" t="str">
        <f>IF(PUMPING[[#This Row],[PRODUCT]]="I/F","I/F",IF(LEFT(PUMPING[[#This Row],[BATCH]],2)="MR","MR",IF(LEFT(PUMPING[[#This Row],[BATCH]],2)="PR","PR",IF(LEFT(PUMPING[[#This Row],[BATCH]],2)="DT","DT","Others"))))</f>
        <v>MR</v>
      </c>
    </row>
    <row r="2278" spans="1:13" x14ac:dyDescent="0.25">
      <c r="A2278">
        <v>1</v>
      </c>
      <c r="B2278" s="1">
        <v>42420</v>
      </c>
      <c r="C2278" t="s">
        <v>8</v>
      </c>
      <c r="D2278" t="s">
        <v>1247</v>
      </c>
      <c r="E2278" t="s">
        <v>113</v>
      </c>
      <c r="F2278">
        <v>150</v>
      </c>
      <c r="H2278" t="s">
        <v>148</v>
      </c>
      <c r="I2278" t="s">
        <v>149</v>
      </c>
      <c r="J2278" s="32">
        <f t="shared" si="51"/>
        <v>2</v>
      </c>
      <c r="K2278" s="32">
        <f>IF(PUMPING[[#This Row],[MONTH]]&gt;3,YEAR(PUMPING[[#This Row],[DATE]]),YEAR(PUMPING[[#This Row],[DATE]])-1)</f>
        <v>2015</v>
      </c>
      <c r="L2278" s="32" t="str">
        <f>IF(PUMPING[[#This Row],[MONTH]]&lt;4,"Q4",IF(PUMPING[[#This Row],[MONTH]]&lt;7,"Q1",IF(PUMPING[[#This Row],[MONTH]]&lt;10,"Q2",IF(PUMPING[[#This Row],[MONTH]]&lt;13,"Q3","Q4"))))</f>
        <v>Q4</v>
      </c>
      <c r="M2278" s="32" t="str">
        <f>IF(PUMPING[[#This Row],[PRODUCT]]="I/F","I/F",IF(LEFT(PUMPING[[#This Row],[BATCH]],2)="MR","MR",IF(LEFT(PUMPING[[#This Row],[BATCH]],2)="PR","PR",IF(LEFT(PUMPING[[#This Row],[BATCH]],2)="DT","DT","Others"))))</f>
        <v>MR</v>
      </c>
    </row>
    <row r="2279" spans="1:13" x14ac:dyDescent="0.25">
      <c r="A2279">
        <v>2</v>
      </c>
      <c r="B2279" s="1">
        <v>42420</v>
      </c>
      <c r="C2279" t="s">
        <v>8</v>
      </c>
      <c r="D2279" t="s">
        <v>1273</v>
      </c>
      <c r="E2279" t="s">
        <v>113</v>
      </c>
      <c r="F2279">
        <v>1977</v>
      </c>
      <c r="H2279" t="s">
        <v>148</v>
      </c>
      <c r="I2279" t="s">
        <v>149</v>
      </c>
      <c r="J2279" s="32">
        <f t="shared" si="51"/>
        <v>2</v>
      </c>
      <c r="K2279" s="32">
        <f>IF(PUMPING[[#This Row],[MONTH]]&gt;3,YEAR(PUMPING[[#This Row],[DATE]]),YEAR(PUMPING[[#This Row],[DATE]])-1)</f>
        <v>2015</v>
      </c>
      <c r="L2279" s="32" t="str">
        <f>IF(PUMPING[[#This Row],[MONTH]]&lt;4,"Q4",IF(PUMPING[[#This Row],[MONTH]]&lt;7,"Q1",IF(PUMPING[[#This Row],[MONTH]]&lt;10,"Q2",IF(PUMPING[[#This Row],[MONTH]]&lt;13,"Q3","Q4"))))</f>
        <v>Q4</v>
      </c>
      <c r="M2279" s="32" t="str">
        <f>IF(PUMPING[[#This Row],[PRODUCT]]="I/F","I/F",IF(LEFT(PUMPING[[#This Row],[BATCH]],2)="MR","MR",IF(LEFT(PUMPING[[#This Row],[BATCH]],2)="PR","PR",IF(LEFT(PUMPING[[#This Row],[BATCH]],2)="DT","DT","Others"))))</f>
        <v>MR</v>
      </c>
    </row>
    <row r="2280" spans="1:13" x14ac:dyDescent="0.25">
      <c r="A2280">
        <v>3</v>
      </c>
      <c r="B2280" s="1">
        <v>42420</v>
      </c>
      <c r="C2280" t="s">
        <v>8</v>
      </c>
      <c r="D2280" t="s">
        <v>1278</v>
      </c>
      <c r="E2280" t="s">
        <v>58</v>
      </c>
      <c r="F2280">
        <v>3121</v>
      </c>
      <c r="H2280" t="s">
        <v>148</v>
      </c>
      <c r="I2280" t="s">
        <v>149</v>
      </c>
      <c r="J2280" s="32">
        <f t="shared" si="51"/>
        <v>2</v>
      </c>
      <c r="K2280" s="32">
        <f>IF(PUMPING[[#This Row],[MONTH]]&gt;3,YEAR(PUMPING[[#This Row],[DATE]]),YEAR(PUMPING[[#This Row],[DATE]])-1)</f>
        <v>2015</v>
      </c>
      <c r="L2280" s="32" t="str">
        <f>IF(PUMPING[[#This Row],[MONTH]]&lt;4,"Q4",IF(PUMPING[[#This Row],[MONTH]]&lt;7,"Q1",IF(PUMPING[[#This Row],[MONTH]]&lt;10,"Q2",IF(PUMPING[[#This Row],[MONTH]]&lt;13,"Q3","Q4"))))</f>
        <v>Q4</v>
      </c>
      <c r="M2280" s="32" t="str">
        <f>IF(PUMPING[[#This Row],[PRODUCT]]="I/F","I/F",IF(LEFT(PUMPING[[#This Row],[BATCH]],2)="MR","MR",IF(LEFT(PUMPING[[#This Row],[BATCH]],2)="PR","PR",IF(LEFT(PUMPING[[#This Row],[BATCH]],2)="DT","DT","Others"))))</f>
        <v>MR</v>
      </c>
    </row>
    <row r="2281" spans="1:13" x14ac:dyDescent="0.25">
      <c r="A2281">
        <v>4</v>
      </c>
      <c r="B2281" s="1">
        <v>42420</v>
      </c>
      <c r="C2281" t="s">
        <v>8</v>
      </c>
      <c r="D2281" t="s">
        <v>1279</v>
      </c>
      <c r="E2281" t="s">
        <v>58</v>
      </c>
      <c r="F2281">
        <v>180</v>
      </c>
      <c r="H2281" t="s">
        <v>170</v>
      </c>
      <c r="I2281" t="s">
        <v>171</v>
      </c>
      <c r="J2281" s="32">
        <f t="shared" si="51"/>
        <v>2</v>
      </c>
      <c r="K2281" s="32">
        <f>IF(PUMPING[[#This Row],[MONTH]]&gt;3,YEAR(PUMPING[[#This Row],[DATE]]),YEAR(PUMPING[[#This Row],[DATE]])-1)</f>
        <v>2015</v>
      </c>
      <c r="L2281" s="32" t="str">
        <f>IF(PUMPING[[#This Row],[MONTH]]&lt;4,"Q4",IF(PUMPING[[#This Row],[MONTH]]&lt;7,"Q1",IF(PUMPING[[#This Row],[MONTH]]&lt;10,"Q2",IF(PUMPING[[#This Row],[MONTH]]&lt;13,"Q3","Q4"))))</f>
        <v>Q4</v>
      </c>
      <c r="M2281" s="32" t="str">
        <f>IF(PUMPING[[#This Row],[PRODUCT]]="I/F","I/F",IF(LEFT(PUMPING[[#This Row],[BATCH]],2)="MR","MR",IF(LEFT(PUMPING[[#This Row],[BATCH]],2)="PR","PR",IF(LEFT(PUMPING[[#This Row],[BATCH]],2)="DT","DT","Others"))))</f>
        <v>MR</v>
      </c>
    </row>
    <row r="2282" spans="1:13" x14ac:dyDescent="0.25">
      <c r="A2282">
        <v>1</v>
      </c>
      <c r="B2282" s="1">
        <v>42420</v>
      </c>
      <c r="C2282" t="s">
        <v>63</v>
      </c>
      <c r="D2282" t="s">
        <v>1259</v>
      </c>
      <c r="E2282" t="s">
        <v>961</v>
      </c>
      <c r="F2282">
        <v>688</v>
      </c>
      <c r="H2282" t="s">
        <v>153</v>
      </c>
      <c r="I2282" t="s">
        <v>1530</v>
      </c>
      <c r="J2282" s="32">
        <f t="shared" si="51"/>
        <v>2</v>
      </c>
      <c r="K2282" s="32">
        <f>IF(PUMPING[[#This Row],[MONTH]]&gt;3,YEAR(PUMPING[[#This Row],[DATE]]),YEAR(PUMPING[[#This Row],[DATE]])-1)</f>
        <v>2015</v>
      </c>
      <c r="L2282" s="32" t="str">
        <f>IF(PUMPING[[#This Row],[MONTH]]&lt;4,"Q4",IF(PUMPING[[#This Row],[MONTH]]&lt;7,"Q1",IF(PUMPING[[#This Row],[MONTH]]&lt;10,"Q2",IF(PUMPING[[#This Row],[MONTH]]&lt;13,"Q3","Q4"))))</f>
        <v>Q4</v>
      </c>
      <c r="M2282" s="32" t="str">
        <f>IF(PUMPING[[#This Row],[PRODUCT]]="I/F","I/F",IF(LEFT(PUMPING[[#This Row],[BATCH]],2)="MR","MR",IF(LEFT(PUMPING[[#This Row],[BATCH]],2)="PR","PR",IF(LEFT(PUMPING[[#This Row],[BATCH]],2)="DT","DT","Others"))))</f>
        <v>MR</v>
      </c>
    </row>
    <row r="2283" spans="1:13" x14ac:dyDescent="0.25">
      <c r="A2283">
        <v>1</v>
      </c>
      <c r="B2283" s="1">
        <v>42421</v>
      </c>
      <c r="C2283" t="s">
        <v>6</v>
      </c>
      <c r="D2283" t="s">
        <v>1284</v>
      </c>
      <c r="E2283">
        <v>202</v>
      </c>
      <c r="F2283">
        <v>4491</v>
      </c>
      <c r="H2283" t="s">
        <v>151</v>
      </c>
      <c r="I2283" t="s">
        <v>1532</v>
      </c>
      <c r="J2283" s="32">
        <f t="shared" si="51"/>
        <v>2</v>
      </c>
      <c r="K2283" s="32">
        <f>IF(PUMPING[[#This Row],[MONTH]]&gt;3,YEAR(PUMPING[[#This Row],[DATE]]),YEAR(PUMPING[[#This Row],[DATE]])-1)</f>
        <v>2015</v>
      </c>
      <c r="L2283" s="32" t="str">
        <f>IF(PUMPING[[#This Row],[MONTH]]&lt;4,"Q4",IF(PUMPING[[#This Row],[MONTH]]&lt;7,"Q1",IF(PUMPING[[#This Row],[MONTH]]&lt;10,"Q2",IF(PUMPING[[#This Row],[MONTH]]&lt;13,"Q3","Q4"))))</f>
        <v>Q4</v>
      </c>
      <c r="M2283" s="32" t="str">
        <f>IF(PUMPING[[#This Row],[PRODUCT]]="I/F","I/F",IF(LEFT(PUMPING[[#This Row],[BATCH]],2)="MR","MR",IF(LEFT(PUMPING[[#This Row],[BATCH]],2)="PR","PR",IF(LEFT(PUMPING[[#This Row],[BATCH]],2)="DT","DT","Others"))))</f>
        <v>MR</v>
      </c>
    </row>
    <row r="2284" spans="1:13" x14ac:dyDescent="0.25">
      <c r="A2284">
        <v>2</v>
      </c>
      <c r="B2284" s="1">
        <v>42421</v>
      </c>
      <c r="C2284" t="s">
        <v>6</v>
      </c>
      <c r="D2284" t="s">
        <v>1285</v>
      </c>
      <c r="E2284">
        <v>351</v>
      </c>
      <c r="F2284">
        <v>430</v>
      </c>
      <c r="H2284" t="s">
        <v>155</v>
      </c>
      <c r="I2284" t="s">
        <v>146</v>
      </c>
      <c r="J2284" s="32">
        <f t="shared" ref="J2284:J2347" si="52">MONTH(B2284)</f>
        <v>2</v>
      </c>
      <c r="K2284" s="32">
        <f>IF(PUMPING[[#This Row],[MONTH]]&gt;3,YEAR(PUMPING[[#This Row],[DATE]]),YEAR(PUMPING[[#This Row],[DATE]])-1)</f>
        <v>2015</v>
      </c>
      <c r="L2284" s="32" t="str">
        <f>IF(PUMPING[[#This Row],[MONTH]]&lt;4,"Q4",IF(PUMPING[[#This Row],[MONTH]]&lt;7,"Q1",IF(PUMPING[[#This Row],[MONTH]]&lt;10,"Q2",IF(PUMPING[[#This Row],[MONTH]]&lt;13,"Q3","Q4"))))</f>
        <v>Q4</v>
      </c>
      <c r="M2284" s="32" t="str">
        <f>IF(PUMPING[[#This Row],[PRODUCT]]="I/F","I/F",IF(LEFT(PUMPING[[#This Row],[BATCH]],2)="MR","MR",IF(LEFT(PUMPING[[#This Row],[BATCH]],2)="PR","PR",IF(LEFT(PUMPING[[#This Row],[BATCH]],2)="DT","DT","Others"))))</f>
        <v>MR</v>
      </c>
    </row>
    <row r="2285" spans="1:13" x14ac:dyDescent="0.25">
      <c r="A2285">
        <v>3</v>
      </c>
      <c r="B2285" s="1">
        <v>42421</v>
      </c>
      <c r="C2285" t="s">
        <v>6</v>
      </c>
      <c r="D2285" t="s">
        <v>1286</v>
      </c>
      <c r="E2285">
        <v>513</v>
      </c>
      <c r="F2285">
        <v>3570</v>
      </c>
      <c r="H2285" t="s">
        <v>153</v>
      </c>
      <c r="I2285" t="s">
        <v>1530</v>
      </c>
      <c r="J2285" s="32">
        <f t="shared" si="52"/>
        <v>2</v>
      </c>
      <c r="K2285" s="32">
        <f>IF(PUMPING[[#This Row],[MONTH]]&gt;3,YEAR(PUMPING[[#This Row],[DATE]]),YEAR(PUMPING[[#This Row],[DATE]])-1)</f>
        <v>2015</v>
      </c>
      <c r="L2285" s="32" t="str">
        <f>IF(PUMPING[[#This Row],[MONTH]]&lt;4,"Q4",IF(PUMPING[[#This Row],[MONTH]]&lt;7,"Q1",IF(PUMPING[[#This Row],[MONTH]]&lt;10,"Q2",IF(PUMPING[[#This Row],[MONTH]]&lt;13,"Q3","Q4"))))</f>
        <v>Q4</v>
      </c>
      <c r="M2285" s="32" t="str">
        <f>IF(PUMPING[[#This Row],[PRODUCT]]="I/F","I/F",IF(LEFT(PUMPING[[#This Row],[BATCH]],2)="MR","MR",IF(LEFT(PUMPING[[#This Row],[BATCH]],2)="PR","PR",IF(LEFT(PUMPING[[#This Row],[BATCH]],2)="DT","DT","Others"))))</f>
        <v>MR</v>
      </c>
    </row>
    <row r="2286" spans="1:13" x14ac:dyDescent="0.25">
      <c r="A2286">
        <v>1</v>
      </c>
      <c r="B2286" s="1">
        <v>42421</v>
      </c>
      <c r="C2286" t="s">
        <v>274</v>
      </c>
      <c r="D2286" t="s">
        <v>1282</v>
      </c>
      <c r="E2286" t="s">
        <v>10</v>
      </c>
      <c r="F2286">
        <v>304</v>
      </c>
      <c r="H2286" t="s">
        <v>155</v>
      </c>
      <c r="I2286" t="s">
        <v>146</v>
      </c>
      <c r="J2286" s="32">
        <f t="shared" si="52"/>
        <v>2</v>
      </c>
      <c r="K2286" s="32">
        <f>IF(PUMPING[[#This Row],[MONTH]]&gt;3,YEAR(PUMPING[[#This Row],[DATE]]),YEAR(PUMPING[[#This Row],[DATE]])-1)</f>
        <v>2015</v>
      </c>
      <c r="L2286" s="32" t="str">
        <f>IF(PUMPING[[#This Row],[MONTH]]&lt;4,"Q4",IF(PUMPING[[#This Row],[MONTH]]&lt;7,"Q1",IF(PUMPING[[#This Row],[MONTH]]&lt;10,"Q2",IF(PUMPING[[#This Row],[MONTH]]&lt;13,"Q3","Q4"))))</f>
        <v>Q4</v>
      </c>
      <c r="M2286" s="32" t="str">
        <f>IF(PUMPING[[#This Row],[PRODUCT]]="I/F","I/F",IF(LEFT(PUMPING[[#This Row],[BATCH]],2)="MR","MR",IF(LEFT(PUMPING[[#This Row],[BATCH]],2)="PR","PR",IF(LEFT(PUMPING[[#This Row],[BATCH]],2)="DT","DT","Others"))))</f>
        <v>MR</v>
      </c>
    </row>
    <row r="2287" spans="1:13" x14ac:dyDescent="0.25">
      <c r="A2287">
        <v>1</v>
      </c>
      <c r="B2287" s="1">
        <v>42421</v>
      </c>
      <c r="C2287" t="s">
        <v>8</v>
      </c>
      <c r="D2287" t="s">
        <v>1279</v>
      </c>
      <c r="E2287" t="s">
        <v>58</v>
      </c>
      <c r="F2287">
        <v>3188</v>
      </c>
      <c r="H2287" t="s">
        <v>170</v>
      </c>
      <c r="I2287" t="s">
        <v>171</v>
      </c>
      <c r="J2287" s="32">
        <f t="shared" si="52"/>
        <v>2</v>
      </c>
      <c r="K2287" s="32">
        <f>IF(PUMPING[[#This Row],[MONTH]]&gt;3,YEAR(PUMPING[[#This Row],[DATE]]),YEAR(PUMPING[[#This Row],[DATE]])-1)</f>
        <v>2015</v>
      </c>
      <c r="L2287" s="32" t="str">
        <f>IF(PUMPING[[#This Row],[MONTH]]&lt;4,"Q4",IF(PUMPING[[#This Row],[MONTH]]&lt;7,"Q1",IF(PUMPING[[#This Row],[MONTH]]&lt;10,"Q2",IF(PUMPING[[#This Row],[MONTH]]&lt;13,"Q3","Q4"))))</f>
        <v>Q4</v>
      </c>
      <c r="M2287" s="32" t="str">
        <f>IF(PUMPING[[#This Row],[PRODUCT]]="I/F","I/F",IF(LEFT(PUMPING[[#This Row],[BATCH]],2)="MR","MR",IF(LEFT(PUMPING[[#This Row],[BATCH]],2)="PR","PR",IF(LEFT(PUMPING[[#This Row],[BATCH]],2)="DT","DT","Others"))))</f>
        <v>MR</v>
      </c>
    </row>
    <row r="2288" spans="1:13" x14ac:dyDescent="0.25">
      <c r="A2288">
        <v>2</v>
      </c>
      <c r="B2288" s="1">
        <v>42421</v>
      </c>
      <c r="C2288" t="s">
        <v>8</v>
      </c>
      <c r="D2288" t="s">
        <v>1280</v>
      </c>
      <c r="E2288" t="s">
        <v>58</v>
      </c>
      <c r="F2288">
        <v>3083</v>
      </c>
      <c r="H2288" t="s">
        <v>148</v>
      </c>
      <c r="I2288" t="s">
        <v>149</v>
      </c>
      <c r="J2288" s="32">
        <f t="shared" si="52"/>
        <v>2</v>
      </c>
      <c r="K2288" s="32">
        <f>IF(PUMPING[[#This Row],[MONTH]]&gt;3,YEAR(PUMPING[[#This Row],[DATE]]),YEAR(PUMPING[[#This Row],[DATE]])-1)</f>
        <v>2015</v>
      </c>
      <c r="L2288" s="32" t="str">
        <f>IF(PUMPING[[#This Row],[MONTH]]&lt;4,"Q4",IF(PUMPING[[#This Row],[MONTH]]&lt;7,"Q1",IF(PUMPING[[#This Row],[MONTH]]&lt;10,"Q2",IF(PUMPING[[#This Row],[MONTH]]&lt;13,"Q3","Q4"))))</f>
        <v>Q4</v>
      </c>
      <c r="M2288" s="32" t="str">
        <f>IF(PUMPING[[#This Row],[PRODUCT]]="I/F","I/F",IF(LEFT(PUMPING[[#This Row],[BATCH]],2)="MR","MR",IF(LEFT(PUMPING[[#This Row],[BATCH]],2)="PR","PR",IF(LEFT(PUMPING[[#This Row],[BATCH]],2)="DT","DT","Others"))))</f>
        <v>MR</v>
      </c>
    </row>
    <row r="2289" spans="1:13" x14ac:dyDescent="0.25">
      <c r="A2289">
        <v>3</v>
      </c>
      <c r="B2289" s="1">
        <v>42421</v>
      </c>
      <c r="C2289" t="s">
        <v>8</v>
      </c>
      <c r="D2289" t="s">
        <v>1281</v>
      </c>
      <c r="E2289" t="s">
        <v>58</v>
      </c>
      <c r="F2289">
        <v>112</v>
      </c>
      <c r="H2289" t="s">
        <v>156</v>
      </c>
      <c r="I2289" t="s">
        <v>146</v>
      </c>
      <c r="J2289" s="32">
        <f t="shared" si="52"/>
        <v>2</v>
      </c>
      <c r="K2289" s="32">
        <f>IF(PUMPING[[#This Row],[MONTH]]&gt;3,YEAR(PUMPING[[#This Row],[DATE]]),YEAR(PUMPING[[#This Row],[DATE]])-1)</f>
        <v>2015</v>
      </c>
      <c r="L2289" s="32" t="str">
        <f>IF(PUMPING[[#This Row],[MONTH]]&lt;4,"Q4",IF(PUMPING[[#This Row],[MONTH]]&lt;7,"Q1",IF(PUMPING[[#This Row],[MONTH]]&lt;10,"Q2",IF(PUMPING[[#This Row],[MONTH]]&lt;13,"Q3","Q4"))))</f>
        <v>Q4</v>
      </c>
      <c r="M2289" s="32" t="str">
        <f>IF(PUMPING[[#This Row],[PRODUCT]]="I/F","I/F",IF(LEFT(PUMPING[[#This Row],[BATCH]],2)="MR","MR",IF(LEFT(PUMPING[[#This Row],[BATCH]],2)="PR","PR",IF(LEFT(PUMPING[[#This Row],[BATCH]],2)="DT","DT","Others"))))</f>
        <v>MR</v>
      </c>
    </row>
    <row r="2290" spans="1:13" x14ac:dyDescent="0.25">
      <c r="A2290">
        <v>4</v>
      </c>
      <c r="B2290" s="1">
        <v>42421</v>
      </c>
      <c r="C2290" t="s">
        <v>8</v>
      </c>
      <c r="D2290" t="s">
        <v>1282</v>
      </c>
      <c r="E2290" t="s">
        <v>58</v>
      </c>
      <c r="F2290">
        <v>55</v>
      </c>
      <c r="H2290" t="s">
        <v>155</v>
      </c>
      <c r="I2290" t="s">
        <v>146</v>
      </c>
      <c r="J2290" s="32">
        <f t="shared" si="52"/>
        <v>2</v>
      </c>
      <c r="K2290" s="32">
        <f>IF(PUMPING[[#This Row],[MONTH]]&gt;3,YEAR(PUMPING[[#This Row],[DATE]]),YEAR(PUMPING[[#This Row],[DATE]])-1)</f>
        <v>2015</v>
      </c>
      <c r="L2290" s="32" t="str">
        <f>IF(PUMPING[[#This Row],[MONTH]]&lt;4,"Q4",IF(PUMPING[[#This Row],[MONTH]]&lt;7,"Q1",IF(PUMPING[[#This Row],[MONTH]]&lt;10,"Q2",IF(PUMPING[[#This Row],[MONTH]]&lt;13,"Q3","Q4"))))</f>
        <v>Q4</v>
      </c>
      <c r="M2290" s="32" t="str">
        <f>IF(PUMPING[[#This Row],[PRODUCT]]="I/F","I/F",IF(LEFT(PUMPING[[#This Row],[BATCH]],2)="MR","MR",IF(LEFT(PUMPING[[#This Row],[BATCH]],2)="PR","PR",IF(LEFT(PUMPING[[#This Row],[BATCH]],2)="DT","DT","Others"))))</f>
        <v>MR</v>
      </c>
    </row>
    <row r="2291" spans="1:13" x14ac:dyDescent="0.25">
      <c r="A2291">
        <v>1</v>
      </c>
      <c r="B2291" s="1">
        <v>42421</v>
      </c>
      <c r="C2291" t="s">
        <v>63</v>
      </c>
      <c r="D2291" t="s">
        <v>1259</v>
      </c>
      <c r="E2291" t="s">
        <v>961</v>
      </c>
      <c r="F2291">
        <v>304</v>
      </c>
      <c r="H2291" t="s">
        <v>153</v>
      </c>
      <c r="I2291" t="s">
        <v>1530</v>
      </c>
      <c r="J2291" s="32">
        <f t="shared" si="52"/>
        <v>2</v>
      </c>
      <c r="K2291" s="32">
        <f>IF(PUMPING[[#This Row],[MONTH]]&gt;3,YEAR(PUMPING[[#This Row],[DATE]]),YEAR(PUMPING[[#This Row],[DATE]])-1)</f>
        <v>2015</v>
      </c>
      <c r="L2291" s="32" t="str">
        <f>IF(PUMPING[[#This Row],[MONTH]]&lt;4,"Q4",IF(PUMPING[[#This Row],[MONTH]]&lt;7,"Q1",IF(PUMPING[[#This Row],[MONTH]]&lt;10,"Q2",IF(PUMPING[[#This Row],[MONTH]]&lt;13,"Q3","Q4"))))</f>
        <v>Q4</v>
      </c>
      <c r="M2291" s="32" t="str">
        <f>IF(PUMPING[[#This Row],[PRODUCT]]="I/F","I/F",IF(LEFT(PUMPING[[#This Row],[BATCH]],2)="MR","MR",IF(LEFT(PUMPING[[#This Row],[BATCH]],2)="PR","PR",IF(LEFT(PUMPING[[#This Row],[BATCH]],2)="DT","DT","Others"))))</f>
        <v>MR</v>
      </c>
    </row>
    <row r="2292" spans="1:13" x14ac:dyDescent="0.25">
      <c r="A2292">
        <v>1</v>
      </c>
      <c r="B2292" s="1">
        <v>42422</v>
      </c>
      <c r="C2292" t="s">
        <v>6</v>
      </c>
      <c r="D2292" t="s">
        <v>1286</v>
      </c>
      <c r="E2292">
        <v>513</v>
      </c>
      <c r="F2292">
        <v>2843</v>
      </c>
      <c r="H2292" t="s">
        <v>153</v>
      </c>
      <c r="I2292" t="s">
        <v>1530</v>
      </c>
      <c r="J2292" s="32">
        <f t="shared" si="52"/>
        <v>2</v>
      </c>
      <c r="K2292" s="32">
        <f>IF(PUMPING[[#This Row],[MONTH]]&gt;3,YEAR(PUMPING[[#This Row],[DATE]]),YEAR(PUMPING[[#This Row],[DATE]])-1)</f>
        <v>2015</v>
      </c>
      <c r="L2292" s="32" t="str">
        <f>IF(PUMPING[[#This Row],[MONTH]]&lt;4,"Q4",IF(PUMPING[[#This Row],[MONTH]]&lt;7,"Q1",IF(PUMPING[[#This Row],[MONTH]]&lt;10,"Q2",IF(PUMPING[[#This Row],[MONTH]]&lt;13,"Q3","Q4"))))</f>
        <v>Q4</v>
      </c>
      <c r="M2292" s="32" t="str">
        <f>IF(PUMPING[[#This Row],[PRODUCT]]="I/F","I/F",IF(LEFT(PUMPING[[#This Row],[BATCH]],2)="MR","MR",IF(LEFT(PUMPING[[#This Row],[BATCH]],2)="PR","PR",IF(LEFT(PUMPING[[#This Row],[BATCH]],2)="DT","DT","Others"))))</f>
        <v>MR</v>
      </c>
    </row>
    <row r="2293" spans="1:13" x14ac:dyDescent="0.25">
      <c r="A2293">
        <v>2</v>
      </c>
      <c r="B2293" s="1">
        <v>42422</v>
      </c>
      <c r="C2293" t="s">
        <v>6</v>
      </c>
      <c r="D2293" t="s">
        <v>1287</v>
      </c>
      <c r="E2293">
        <v>507</v>
      </c>
      <c r="F2293">
        <v>5097</v>
      </c>
      <c r="H2293" t="s">
        <v>153</v>
      </c>
      <c r="I2293" t="s">
        <v>1530</v>
      </c>
      <c r="J2293" s="32">
        <f t="shared" si="52"/>
        <v>2</v>
      </c>
      <c r="K2293" s="32">
        <f>IF(PUMPING[[#This Row],[MONTH]]&gt;3,YEAR(PUMPING[[#This Row],[DATE]]),YEAR(PUMPING[[#This Row],[DATE]])-1)</f>
        <v>2015</v>
      </c>
      <c r="L2293" s="32" t="str">
        <f>IF(PUMPING[[#This Row],[MONTH]]&lt;4,"Q4",IF(PUMPING[[#This Row],[MONTH]]&lt;7,"Q1",IF(PUMPING[[#This Row],[MONTH]]&lt;10,"Q2",IF(PUMPING[[#This Row],[MONTH]]&lt;13,"Q3","Q4"))))</f>
        <v>Q4</v>
      </c>
      <c r="M2293" s="32" t="str">
        <f>IF(PUMPING[[#This Row],[PRODUCT]]="I/F","I/F",IF(LEFT(PUMPING[[#This Row],[BATCH]],2)="MR","MR",IF(LEFT(PUMPING[[#This Row],[BATCH]],2)="PR","PR",IF(LEFT(PUMPING[[#This Row],[BATCH]],2)="DT","DT","Others"))))</f>
        <v>MR</v>
      </c>
    </row>
    <row r="2294" spans="1:13" x14ac:dyDescent="0.25">
      <c r="A2294">
        <v>3</v>
      </c>
      <c r="B2294" s="1">
        <v>42422</v>
      </c>
      <c r="C2294" t="s">
        <v>6</v>
      </c>
      <c r="D2294" t="s">
        <v>1288</v>
      </c>
      <c r="E2294">
        <v>513</v>
      </c>
      <c r="F2294">
        <v>5163</v>
      </c>
      <c r="H2294" t="s">
        <v>153</v>
      </c>
      <c r="I2294" t="s">
        <v>1530</v>
      </c>
      <c r="J2294" s="32">
        <f t="shared" si="52"/>
        <v>2</v>
      </c>
      <c r="K2294" s="32">
        <f>IF(PUMPING[[#This Row],[MONTH]]&gt;3,YEAR(PUMPING[[#This Row],[DATE]]),YEAR(PUMPING[[#This Row],[DATE]])-1)</f>
        <v>2015</v>
      </c>
      <c r="L2294" s="32" t="str">
        <f>IF(PUMPING[[#This Row],[MONTH]]&lt;4,"Q4",IF(PUMPING[[#This Row],[MONTH]]&lt;7,"Q1",IF(PUMPING[[#This Row],[MONTH]]&lt;10,"Q2",IF(PUMPING[[#This Row],[MONTH]]&lt;13,"Q3","Q4"))))</f>
        <v>Q4</v>
      </c>
      <c r="M2294" s="32" t="str">
        <f>IF(PUMPING[[#This Row],[PRODUCT]]="I/F","I/F",IF(LEFT(PUMPING[[#This Row],[BATCH]],2)="MR","MR",IF(LEFT(PUMPING[[#This Row],[BATCH]],2)="PR","PR",IF(LEFT(PUMPING[[#This Row],[BATCH]],2)="DT","DT","Others"))))</f>
        <v>MR</v>
      </c>
    </row>
    <row r="2295" spans="1:13" x14ac:dyDescent="0.25">
      <c r="A2295">
        <v>1</v>
      </c>
      <c r="B2295" s="1">
        <v>42422</v>
      </c>
      <c r="C2295" t="s">
        <v>274</v>
      </c>
      <c r="D2295" t="s">
        <v>1283</v>
      </c>
      <c r="E2295" t="s">
        <v>10</v>
      </c>
      <c r="F2295">
        <v>6016</v>
      </c>
      <c r="H2295" t="s">
        <v>151</v>
      </c>
      <c r="I2295" t="s">
        <v>1532</v>
      </c>
      <c r="J2295" s="32">
        <f t="shared" si="52"/>
        <v>2</v>
      </c>
      <c r="K2295" s="32">
        <f>IF(PUMPING[[#This Row],[MONTH]]&gt;3,YEAR(PUMPING[[#This Row],[DATE]]),YEAR(PUMPING[[#This Row],[DATE]])-1)</f>
        <v>2015</v>
      </c>
      <c r="L2295" s="32" t="str">
        <f>IF(PUMPING[[#This Row],[MONTH]]&lt;4,"Q4",IF(PUMPING[[#This Row],[MONTH]]&lt;7,"Q1",IF(PUMPING[[#This Row],[MONTH]]&lt;10,"Q2",IF(PUMPING[[#This Row],[MONTH]]&lt;13,"Q3","Q4"))))</f>
        <v>Q4</v>
      </c>
      <c r="M2295" s="32" t="str">
        <f>IF(PUMPING[[#This Row],[PRODUCT]]="I/F","I/F",IF(LEFT(PUMPING[[#This Row],[BATCH]],2)="MR","MR",IF(LEFT(PUMPING[[#This Row],[BATCH]],2)="PR","PR",IF(LEFT(PUMPING[[#This Row],[BATCH]],2)="DT","DT","Others"))))</f>
        <v>MR</v>
      </c>
    </row>
    <row r="2296" spans="1:13" x14ac:dyDescent="0.25">
      <c r="A2296">
        <v>2</v>
      </c>
      <c r="B2296" s="1">
        <v>42422</v>
      </c>
      <c r="C2296" t="s">
        <v>274</v>
      </c>
      <c r="D2296" t="s">
        <v>1284</v>
      </c>
      <c r="E2296" t="s">
        <v>10</v>
      </c>
      <c r="F2296">
        <v>2259</v>
      </c>
      <c r="H2296" t="s">
        <v>151</v>
      </c>
      <c r="I2296" t="s">
        <v>1532</v>
      </c>
      <c r="J2296" s="32">
        <f t="shared" si="52"/>
        <v>2</v>
      </c>
      <c r="K2296" s="32">
        <f>IF(PUMPING[[#This Row],[MONTH]]&gt;3,YEAR(PUMPING[[#This Row],[DATE]]),YEAR(PUMPING[[#This Row],[DATE]])-1)</f>
        <v>2015</v>
      </c>
      <c r="L2296" s="32" t="str">
        <f>IF(PUMPING[[#This Row],[MONTH]]&lt;4,"Q4",IF(PUMPING[[#This Row],[MONTH]]&lt;7,"Q1",IF(PUMPING[[#This Row],[MONTH]]&lt;10,"Q2",IF(PUMPING[[#This Row],[MONTH]]&lt;13,"Q3","Q4"))))</f>
        <v>Q4</v>
      </c>
      <c r="M2296" s="32" t="str">
        <f>IF(PUMPING[[#This Row],[PRODUCT]]="I/F","I/F",IF(LEFT(PUMPING[[#This Row],[BATCH]],2)="MR","MR",IF(LEFT(PUMPING[[#This Row],[BATCH]],2)="PR","PR",IF(LEFT(PUMPING[[#This Row],[BATCH]],2)="DT","DT","Others"))))</f>
        <v>MR</v>
      </c>
    </row>
    <row r="2297" spans="1:13" x14ac:dyDescent="0.25">
      <c r="A2297">
        <v>1</v>
      </c>
      <c r="B2297" s="1">
        <v>42423</v>
      </c>
      <c r="C2297" t="s">
        <v>6</v>
      </c>
      <c r="D2297" t="s">
        <v>1288</v>
      </c>
      <c r="E2297">
        <v>513</v>
      </c>
      <c r="F2297">
        <v>7286</v>
      </c>
      <c r="H2297" t="s">
        <v>153</v>
      </c>
      <c r="I2297" t="s">
        <v>1530</v>
      </c>
      <c r="J2297" s="32">
        <f t="shared" si="52"/>
        <v>2</v>
      </c>
      <c r="K2297" s="32">
        <f>IF(PUMPING[[#This Row],[MONTH]]&gt;3,YEAR(PUMPING[[#This Row],[DATE]]),YEAR(PUMPING[[#This Row],[DATE]])-1)</f>
        <v>2015</v>
      </c>
      <c r="L2297" s="32" t="str">
        <f>IF(PUMPING[[#This Row],[MONTH]]&lt;4,"Q4",IF(PUMPING[[#This Row],[MONTH]]&lt;7,"Q1",IF(PUMPING[[#This Row],[MONTH]]&lt;10,"Q2",IF(PUMPING[[#This Row],[MONTH]]&lt;13,"Q3","Q4"))))</f>
        <v>Q4</v>
      </c>
      <c r="M2297" s="32" t="str">
        <f>IF(PUMPING[[#This Row],[PRODUCT]]="I/F","I/F",IF(LEFT(PUMPING[[#This Row],[BATCH]],2)="MR","MR",IF(LEFT(PUMPING[[#This Row],[BATCH]],2)="PR","PR",IF(LEFT(PUMPING[[#This Row],[BATCH]],2)="DT","DT","Others"))))</f>
        <v>MR</v>
      </c>
    </row>
    <row r="2298" spans="1:13" x14ac:dyDescent="0.25">
      <c r="A2298">
        <v>2</v>
      </c>
      <c r="B2298" s="1">
        <v>42423</v>
      </c>
      <c r="C2298" t="s">
        <v>6</v>
      </c>
      <c r="D2298" t="s">
        <v>1289</v>
      </c>
      <c r="E2298">
        <v>651</v>
      </c>
      <c r="F2298">
        <v>297</v>
      </c>
      <c r="H2298" t="s">
        <v>155</v>
      </c>
      <c r="I2298" t="s">
        <v>146</v>
      </c>
      <c r="J2298" s="32">
        <f t="shared" si="52"/>
        <v>2</v>
      </c>
      <c r="K2298" s="32">
        <f>IF(PUMPING[[#This Row],[MONTH]]&gt;3,YEAR(PUMPING[[#This Row],[DATE]]),YEAR(PUMPING[[#This Row],[DATE]])-1)</f>
        <v>2015</v>
      </c>
      <c r="L2298" s="32" t="str">
        <f>IF(PUMPING[[#This Row],[MONTH]]&lt;4,"Q4",IF(PUMPING[[#This Row],[MONTH]]&lt;7,"Q1",IF(PUMPING[[#This Row],[MONTH]]&lt;10,"Q2",IF(PUMPING[[#This Row],[MONTH]]&lt;13,"Q3","Q4"))))</f>
        <v>Q4</v>
      </c>
      <c r="M2298" s="32" t="str">
        <f>IF(PUMPING[[#This Row],[PRODUCT]]="I/F","I/F",IF(LEFT(PUMPING[[#This Row],[BATCH]],2)="MR","MR",IF(LEFT(PUMPING[[#This Row],[BATCH]],2)="PR","PR",IF(LEFT(PUMPING[[#This Row],[BATCH]],2)="DT","DT","Others"))))</f>
        <v>MR</v>
      </c>
    </row>
    <row r="2299" spans="1:13" x14ac:dyDescent="0.25">
      <c r="A2299">
        <v>3</v>
      </c>
      <c r="B2299" s="1">
        <v>42423</v>
      </c>
      <c r="C2299" t="s">
        <v>6</v>
      </c>
      <c r="D2299" t="s">
        <v>1290</v>
      </c>
      <c r="E2299">
        <v>401</v>
      </c>
      <c r="F2299">
        <v>150</v>
      </c>
      <c r="H2299" t="s">
        <v>156</v>
      </c>
      <c r="I2299" t="s">
        <v>146</v>
      </c>
      <c r="J2299" s="32">
        <f t="shared" si="52"/>
        <v>2</v>
      </c>
      <c r="K2299" s="32">
        <f>IF(PUMPING[[#This Row],[MONTH]]&gt;3,YEAR(PUMPING[[#This Row],[DATE]]),YEAR(PUMPING[[#This Row],[DATE]])-1)</f>
        <v>2015</v>
      </c>
      <c r="L2299" s="32" t="str">
        <f>IF(PUMPING[[#This Row],[MONTH]]&lt;4,"Q4",IF(PUMPING[[#This Row],[MONTH]]&lt;7,"Q1",IF(PUMPING[[#This Row],[MONTH]]&lt;10,"Q2",IF(PUMPING[[#This Row],[MONTH]]&lt;13,"Q3","Q4"))))</f>
        <v>Q4</v>
      </c>
      <c r="M2299" s="32" t="str">
        <f>IF(PUMPING[[#This Row],[PRODUCT]]="I/F","I/F",IF(LEFT(PUMPING[[#This Row],[BATCH]],2)="MR","MR",IF(LEFT(PUMPING[[#This Row],[BATCH]],2)="PR","PR",IF(LEFT(PUMPING[[#This Row],[BATCH]],2)="DT","DT","Others"))))</f>
        <v>MR</v>
      </c>
    </row>
    <row r="2300" spans="1:13" x14ac:dyDescent="0.25">
      <c r="A2300">
        <v>4</v>
      </c>
      <c r="B2300" s="1">
        <v>42423</v>
      </c>
      <c r="C2300" t="s">
        <v>6</v>
      </c>
      <c r="D2300" t="s">
        <v>1291</v>
      </c>
      <c r="E2300">
        <v>101</v>
      </c>
      <c r="F2300">
        <v>1321</v>
      </c>
      <c r="H2300" t="s">
        <v>148</v>
      </c>
      <c r="I2300" t="s">
        <v>149</v>
      </c>
      <c r="J2300" s="32">
        <f t="shared" si="52"/>
        <v>2</v>
      </c>
      <c r="K2300" s="32">
        <f>IF(PUMPING[[#This Row],[MONTH]]&gt;3,YEAR(PUMPING[[#This Row],[DATE]]),YEAR(PUMPING[[#This Row],[DATE]])-1)</f>
        <v>2015</v>
      </c>
      <c r="L2300" s="32" t="str">
        <f>IF(PUMPING[[#This Row],[MONTH]]&lt;4,"Q4",IF(PUMPING[[#This Row],[MONTH]]&lt;7,"Q1",IF(PUMPING[[#This Row],[MONTH]]&lt;10,"Q2",IF(PUMPING[[#This Row],[MONTH]]&lt;13,"Q3","Q4"))))</f>
        <v>Q4</v>
      </c>
      <c r="M2300" s="32" t="str">
        <f>IF(PUMPING[[#This Row],[PRODUCT]]="I/F","I/F",IF(LEFT(PUMPING[[#This Row],[BATCH]],2)="MR","MR",IF(LEFT(PUMPING[[#This Row],[BATCH]],2)="PR","PR",IF(LEFT(PUMPING[[#This Row],[BATCH]],2)="DT","DT","Others"))))</f>
        <v>MR</v>
      </c>
    </row>
    <row r="2301" spans="1:13" x14ac:dyDescent="0.25">
      <c r="A2301">
        <v>1</v>
      </c>
      <c r="B2301" s="1">
        <v>42423</v>
      </c>
      <c r="C2301" t="s">
        <v>274</v>
      </c>
      <c r="D2301" t="s">
        <v>1292</v>
      </c>
      <c r="E2301" t="s">
        <v>10</v>
      </c>
      <c r="F2301">
        <v>508</v>
      </c>
      <c r="H2301" t="s">
        <v>153</v>
      </c>
      <c r="I2301" t="s">
        <v>1530</v>
      </c>
      <c r="J2301" s="32">
        <f t="shared" si="52"/>
        <v>2</v>
      </c>
      <c r="K2301" s="32">
        <f>IF(PUMPING[[#This Row],[MONTH]]&gt;3,YEAR(PUMPING[[#This Row],[DATE]]),YEAR(PUMPING[[#This Row],[DATE]])-1)</f>
        <v>2015</v>
      </c>
      <c r="L2301" s="32" t="str">
        <f>IF(PUMPING[[#This Row],[MONTH]]&lt;4,"Q4",IF(PUMPING[[#This Row],[MONTH]]&lt;7,"Q1",IF(PUMPING[[#This Row],[MONTH]]&lt;10,"Q2",IF(PUMPING[[#This Row],[MONTH]]&lt;13,"Q3","Q4"))))</f>
        <v>Q4</v>
      </c>
      <c r="M2301" s="32" t="str">
        <f>IF(PUMPING[[#This Row],[PRODUCT]]="I/F","I/F",IF(LEFT(PUMPING[[#This Row],[BATCH]],2)="MR","MR",IF(LEFT(PUMPING[[#This Row],[BATCH]],2)="PR","PR",IF(LEFT(PUMPING[[#This Row],[BATCH]],2)="DT","DT","Others"))))</f>
        <v>MR</v>
      </c>
    </row>
    <row r="2302" spans="1:13" x14ac:dyDescent="0.25">
      <c r="A2302">
        <v>2</v>
      </c>
      <c r="B2302" s="1">
        <v>42423</v>
      </c>
      <c r="C2302" t="s">
        <v>274</v>
      </c>
      <c r="D2302" t="s">
        <v>1285</v>
      </c>
      <c r="E2302" t="s">
        <v>10</v>
      </c>
      <c r="F2302">
        <v>377</v>
      </c>
      <c r="H2302" t="s">
        <v>155</v>
      </c>
      <c r="I2302" t="s">
        <v>146</v>
      </c>
      <c r="J2302" s="32">
        <f t="shared" si="52"/>
        <v>2</v>
      </c>
      <c r="K2302" s="32">
        <f>IF(PUMPING[[#This Row],[MONTH]]&gt;3,YEAR(PUMPING[[#This Row],[DATE]]),YEAR(PUMPING[[#This Row],[DATE]])-1)</f>
        <v>2015</v>
      </c>
      <c r="L2302" s="32" t="str">
        <f>IF(PUMPING[[#This Row],[MONTH]]&lt;4,"Q4",IF(PUMPING[[#This Row],[MONTH]]&lt;7,"Q1",IF(PUMPING[[#This Row],[MONTH]]&lt;10,"Q2",IF(PUMPING[[#This Row],[MONTH]]&lt;13,"Q3","Q4"))))</f>
        <v>Q4</v>
      </c>
      <c r="M2302" s="32" t="str">
        <f>IF(PUMPING[[#This Row],[PRODUCT]]="I/F","I/F",IF(LEFT(PUMPING[[#This Row],[BATCH]],2)="MR","MR",IF(LEFT(PUMPING[[#This Row],[BATCH]],2)="PR","PR",IF(LEFT(PUMPING[[#This Row],[BATCH]],2)="DT","DT","Others"))))</f>
        <v>MR</v>
      </c>
    </row>
    <row r="2303" spans="1:13" x14ac:dyDescent="0.25">
      <c r="A2303">
        <v>3</v>
      </c>
      <c r="B2303" s="1">
        <v>42423</v>
      </c>
      <c r="C2303" t="s">
        <v>274</v>
      </c>
      <c r="D2303" t="s">
        <v>1286</v>
      </c>
      <c r="E2303" t="s">
        <v>10</v>
      </c>
      <c r="F2303">
        <v>3795</v>
      </c>
      <c r="H2303" t="s">
        <v>153</v>
      </c>
      <c r="I2303" t="s">
        <v>1530</v>
      </c>
      <c r="J2303" s="32">
        <f t="shared" si="52"/>
        <v>2</v>
      </c>
      <c r="K2303" s="32">
        <f>IF(PUMPING[[#This Row],[MONTH]]&gt;3,YEAR(PUMPING[[#This Row],[DATE]]),YEAR(PUMPING[[#This Row],[DATE]])-1)</f>
        <v>2015</v>
      </c>
      <c r="L2303" s="32" t="str">
        <f>IF(PUMPING[[#This Row],[MONTH]]&lt;4,"Q4",IF(PUMPING[[#This Row],[MONTH]]&lt;7,"Q1",IF(PUMPING[[#This Row],[MONTH]]&lt;10,"Q2",IF(PUMPING[[#This Row],[MONTH]]&lt;13,"Q3","Q4"))))</f>
        <v>Q4</v>
      </c>
      <c r="M2303" s="32" t="str">
        <f>IF(PUMPING[[#This Row],[PRODUCT]]="I/F","I/F",IF(LEFT(PUMPING[[#This Row],[BATCH]],2)="MR","MR",IF(LEFT(PUMPING[[#This Row],[BATCH]],2)="PR","PR",IF(LEFT(PUMPING[[#This Row],[BATCH]],2)="DT","DT","Others"))))</f>
        <v>MR</v>
      </c>
    </row>
    <row r="2304" spans="1:13" x14ac:dyDescent="0.25">
      <c r="A2304">
        <v>4</v>
      </c>
      <c r="B2304" s="1">
        <v>42423</v>
      </c>
      <c r="C2304" t="s">
        <v>274</v>
      </c>
      <c r="D2304" t="s">
        <v>1287</v>
      </c>
      <c r="E2304" t="s">
        <v>10</v>
      </c>
      <c r="F2304">
        <v>1508</v>
      </c>
      <c r="H2304" t="s">
        <v>153</v>
      </c>
      <c r="I2304" t="s">
        <v>1530</v>
      </c>
      <c r="J2304" s="32">
        <f t="shared" si="52"/>
        <v>2</v>
      </c>
      <c r="K2304" s="32">
        <f>IF(PUMPING[[#This Row],[MONTH]]&gt;3,YEAR(PUMPING[[#This Row],[DATE]]),YEAR(PUMPING[[#This Row],[DATE]])-1)</f>
        <v>2015</v>
      </c>
      <c r="L2304" s="32" t="str">
        <f>IF(PUMPING[[#This Row],[MONTH]]&lt;4,"Q4",IF(PUMPING[[#This Row],[MONTH]]&lt;7,"Q1",IF(PUMPING[[#This Row],[MONTH]]&lt;10,"Q2",IF(PUMPING[[#This Row],[MONTH]]&lt;13,"Q3","Q4"))))</f>
        <v>Q4</v>
      </c>
      <c r="M2304" s="32" t="str">
        <f>IF(PUMPING[[#This Row],[PRODUCT]]="I/F","I/F",IF(LEFT(PUMPING[[#This Row],[BATCH]],2)="MR","MR",IF(LEFT(PUMPING[[#This Row],[BATCH]],2)="PR","PR",IF(LEFT(PUMPING[[#This Row],[BATCH]],2)="DT","DT","Others"))))</f>
        <v>MR</v>
      </c>
    </row>
    <row r="2305" spans="1:13" x14ac:dyDescent="0.25">
      <c r="A2305">
        <v>1</v>
      </c>
      <c r="B2305" s="1">
        <v>42424</v>
      </c>
      <c r="C2305" t="s">
        <v>6</v>
      </c>
      <c r="D2305" t="s">
        <v>1293</v>
      </c>
      <c r="E2305">
        <v>101</v>
      </c>
      <c r="F2305">
        <v>481</v>
      </c>
      <c r="H2305" t="s">
        <v>148</v>
      </c>
      <c r="I2305" t="s">
        <v>149</v>
      </c>
      <c r="J2305" s="32">
        <f t="shared" si="52"/>
        <v>2</v>
      </c>
      <c r="K2305" s="32">
        <f>IF(PUMPING[[#This Row],[MONTH]]&gt;3,YEAR(PUMPING[[#This Row],[DATE]]),YEAR(PUMPING[[#This Row],[DATE]])-1)</f>
        <v>2015</v>
      </c>
      <c r="L2305" s="32" t="str">
        <f>IF(PUMPING[[#This Row],[MONTH]]&lt;4,"Q4",IF(PUMPING[[#This Row],[MONTH]]&lt;7,"Q1",IF(PUMPING[[#This Row],[MONTH]]&lt;10,"Q2",IF(PUMPING[[#This Row],[MONTH]]&lt;13,"Q3","Q4"))))</f>
        <v>Q4</v>
      </c>
      <c r="M2305" s="32" t="str">
        <f>IF(PUMPING[[#This Row],[PRODUCT]]="I/F","I/F",IF(LEFT(PUMPING[[#This Row],[BATCH]],2)="MR","MR",IF(LEFT(PUMPING[[#This Row],[BATCH]],2)="PR","PR",IF(LEFT(PUMPING[[#This Row],[BATCH]],2)="DT","DT","Others"))))</f>
        <v>MR</v>
      </c>
    </row>
    <row r="2306" spans="1:13" x14ac:dyDescent="0.25">
      <c r="A2306">
        <v>2</v>
      </c>
      <c r="B2306" s="1">
        <v>42424</v>
      </c>
      <c r="C2306" t="s">
        <v>6</v>
      </c>
      <c r="D2306" t="s">
        <v>1294</v>
      </c>
      <c r="E2306">
        <v>123</v>
      </c>
      <c r="F2306">
        <v>8097</v>
      </c>
      <c r="H2306" t="s">
        <v>148</v>
      </c>
      <c r="I2306" t="s">
        <v>149</v>
      </c>
      <c r="J2306" s="32">
        <f t="shared" si="52"/>
        <v>2</v>
      </c>
      <c r="K2306" s="32">
        <f>IF(PUMPING[[#This Row],[MONTH]]&gt;3,YEAR(PUMPING[[#This Row],[DATE]]),YEAR(PUMPING[[#This Row],[DATE]])-1)</f>
        <v>2015</v>
      </c>
      <c r="L2306" s="32" t="str">
        <f>IF(PUMPING[[#This Row],[MONTH]]&lt;4,"Q4",IF(PUMPING[[#This Row],[MONTH]]&lt;7,"Q1",IF(PUMPING[[#This Row],[MONTH]]&lt;10,"Q2",IF(PUMPING[[#This Row],[MONTH]]&lt;13,"Q3","Q4"))))</f>
        <v>Q4</v>
      </c>
      <c r="M2306" s="32" t="str">
        <f>IF(PUMPING[[#This Row],[PRODUCT]]="I/F","I/F",IF(LEFT(PUMPING[[#This Row],[BATCH]],2)="MR","MR",IF(LEFT(PUMPING[[#This Row],[BATCH]],2)="PR","PR",IF(LEFT(PUMPING[[#This Row],[BATCH]],2)="DT","DT","Others"))))</f>
        <v>MR</v>
      </c>
    </row>
    <row r="2307" spans="1:13" x14ac:dyDescent="0.25">
      <c r="A2307">
        <v>3</v>
      </c>
      <c r="B2307" s="1">
        <v>42424</v>
      </c>
      <c r="C2307" t="s">
        <v>6</v>
      </c>
      <c r="D2307" t="s">
        <v>1295</v>
      </c>
      <c r="E2307">
        <v>401</v>
      </c>
      <c r="F2307">
        <v>2039</v>
      </c>
      <c r="H2307" t="s">
        <v>145</v>
      </c>
      <c r="I2307" t="s">
        <v>146</v>
      </c>
      <c r="J2307" s="32">
        <f t="shared" si="52"/>
        <v>2</v>
      </c>
      <c r="K2307" s="32">
        <f>IF(PUMPING[[#This Row],[MONTH]]&gt;3,YEAR(PUMPING[[#This Row],[DATE]]),YEAR(PUMPING[[#This Row],[DATE]])-1)</f>
        <v>2015</v>
      </c>
      <c r="L2307" s="32" t="str">
        <f>IF(PUMPING[[#This Row],[MONTH]]&lt;4,"Q4",IF(PUMPING[[#This Row],[MONTH]]&lt;7,"Q1",IF(PUMPING[[#This Row],[MONTH]]&lt;10,"Q2",IF(PUMPING[[#This Row],[MONTH]]&lt;13,"Q3","Q4"))))</f>
        <v>Q4</v>
      </c>
      <c r="M2307" s="32" t="str">
        <f>IF(PUMPING[[#This Row],[PRODUCT]]="I/F","I/F",IF(LEFT(PUMPING[[#This Row],[BATCH]],2)="MR","MR",IF(LEFT(PUMPING[[#This Row],[BATCH]],2)="PR","PR",IF(LEFT(PUMPING[[#This Row],[BATCH]],2)="DT","DT","Others"))))</f>
        <v>MR</v>
      </c>
    </row>
    <row r="2308" spans="1:13" x14ac:dyDescent="0.25">
      <c r="A2308">
        <v>1</v>
      </c>
      <c r="B2308" s="1">
        <v>42424</v>
      </c>
      <c r="C2308" t="s">
        <v>20</v>
      </c>
      <c r="D2308" t="s">
        <v>1296</v>
      </c>
      <c r="E2308">
        <v>54</v>
      </c>
      <c r="F2308">
        <v>133</v>
      </c>
      <c r="H2308" t="s">
        <v>155</v>
      </c>
      <c r="I2308" t="s">
        <v>146</v>
      </c>
      <c r="J2308" s="32">
        <f t="shared" si="52"/>
        <v>2</v>
      </c>
      <c r="K2308" s="32">
        <f>IF(PUMPING[[#This Row],[MONTH]]&gt;3,YEAR(PUMPING[[#This Row],[DATE]]),YEAR(PUMPING[[#This Row],[DATE]])-1)</f>
        <v>2015</v>
      </c>
      <c r="L2308" s="32" t="str">
        <f>IF(PUMPING[[#This Row],[MONTH]]&lt;4,"Q4",IF(PUMPING[[#This Row],[MONTH]]&lt;7,"Q1",IF(PUMPING[[#This Row],[MONTH]]&lt;10,"Q2",IF(PUMPING[[#This Row],[MONTH]]&lt;13,"Q3","Q4"))))</f>
        <v>Q4</v>
      </c>
      <c r="M2308" s="32" t="str">
        <f>IF(PUMPING[[#This Row],[PRODUCT]]="I/F","I/F",IF(LEFT(PUMPING[[#This Row],[BATCH]],2)="MR","MR",IF(LEFT(PUMPING[[#This Row],[BATCH]],2)="PR","PR",IF(LEFT(PUMPING[[#This Row],[BATCH]],2)="DT","DT","Others"))))</f>
        <v>PR</v>
      </c>
    </row>
    <row r="2309" spans="1:13" x14ac:dyDescent="0.25">
      <c r="A2309">
        <v>2</v>
      </c>
      <c r="B2309" s="1">
        <v>42424</v>
      </c>
      <c r="C2309" t="s">
        <v>20</v>
      </c>
      <c r="D2309" t="s">
        <v>1297</v>
      </c>
      <c r="E2309">
        <v>54</v>
      </c>
      <c r="F2309">
        <v>169</v>
      </c>
      <c r="H2309" t="s">
        <v>155</v>
      </c>
      <c r="I2309" t="s">
        <v>146</v>
      </c>
      <c r="J2309" s="32">
        <f t="shared" si="52"/>
        <v>2</v>
      </c>
      <c r="K2309" s="32">
        <f>IF(PUMPING[[#This Row],[MONTH]]&gt;3,YEAR(PUMPING[[#This Row],[DATE]]),YEAR(PUMPING[[#This Row],[DATE]])-1)</f>
        <v>2015</v>
      </c>
      <c r="L2309" s="32" t="str">
        <f>IF(PUMPING[[#This Row],[MONTH]]&lt;4,"Q4",IF(PUMPING[[#This Row],[MONTH]]&lt;7,"Q1",IF(PUMPING[[#This Row],[MONTH]]&lt;10,"Q2",IF(PUMPING[[#This Row],[MONTH]]&lt;13,"Q3","Q4"))))</f>
        <v>Q4</v>
      </c>
      <c r="M2309" s="32" t="str">
        <f>IF(PUMPING[[#This Row],[PRODUCT]]="I/F","I/F",IF(LEFT(PUMPING[[#This Row],[BATCH]],2)="MR","MR",IF(LEFT(PUMPING[[#This Row],[BATCH]],2)="PR","PR",IF(LEFT(PUMPING[[#This Row],[BATCH]],2)="DT","DT","Others"))))</f>
        <v>PR</v>
      </c>
    </row>
    <row r="2310" spans="1:13" x14ac:dyDescent="0.25">
      <c r="A2310">
        <v>3</v>
      </c>
      <c r="B2310" s="1">
        <v>42424</v>
      </c>
      <c r="C2310" t="s">
        <v>20</v>
      </c>
      <c r="D2310" t="s">
        <v>1298</v>
      </c>
      <c r="E2310">
        <v>53</v>
      </c>
      <c r="F2310">
        <v>924</v>
      </c>
      <c r="H2310" t="s">
        <v>156</v>
      </c>
      <c r="I2310" t="s">
        <v>146</v>
      </c>
      <c r="J2310" s="32">
        <f t="shared" si="52"/>
        <v>2</v>
      </c>
      <c r="K2310" s="32">
        <f>IF(PUMPING[[#This Row],[MONTH]]&gt;3,YEAR(PUMPING[[#This Row],[DATE]]),YEAR(PUMPING[[#This Row],[DATE]])-1)</f>
        <v>2015</v>
      </c>
      <c r="L2310" s="32" t="str">
        <f>IF(PUMPING[[#This Row],[MONTH]]&lt;4,"Q4",IF(PUMPING[[#This Row],[MONTH]]&lt;7,"Q1",IF(PUMPING[[#This Row],[MONTH]]&lt;10,"Q2",IF(PUMPING[[#This Row],[MONTH]]&lt;13,"Q3","Q4"))))</f>
        <v>Q4</v>
      </c>
      <c r="M2310" s="32" t="str">
        <f>IF(PUMPING[[#This Row],[PRODUCT]]="I/F","I/F",IF(LEFT(PUMPING[[#This Row],[BATCH]],2)="MR","MR",IF(LEFT(PUMPING[[#This Row],[BATCH]],2)="PR","PR",IF(LEFT(PUMPING[[#This Row],[BATCH]],2)="DT","DT","Others"))))</f>
        <v>PR</v>
      </c>
    </row>
    <row r="2311" spans="1:13" x14ac:dyDescent="0.25">
      <c r="A2311">
        <v>4</v>
      </c>
      <c r="B2311" s="1">
        <v>42424</v>
      </c>
      <c r="C2311" t="s">
        <v>20</v>
      </c>
      <c r="D2311" t="s">
        <v>1262</v>
      </c>
      <c r="E2311">
        <v>35</v>
      </c>
      <c r="F2311">
        <v>186</v>
      </c>
      <c r="H2311" t="s">
        <v>145</v>
      </c>
      <c r="I2311" t="s">
        <v>146</v>
      </c>
      <c r="J2311" s="32">
        <f t="shared" si="52"/>
        <v>2</v>
      </c>
      <c r="K2311" s="32">
        <f>IF(PUMPING[[#This Row],[MONTH]]&gt;3,YEAR(PUMPING[[#This Row],[DATE]]),YEAR(PUMPING[[#This Row],[DATE]])-1)</f>
        <v>2015</v>
      </c>
      <c r="L2311" s="32" t="str">
        <f>IF(PUMPING[[#This Row],[MONTH]]&lt;4,"Q4",IF(PUMPING[[#This Row],[MONTH]]&lt;7,"Q1",IF(PUMPING[[#This Row],[MONTH]]&lt;10,"Q2",IF(PUMPING[[#This Row],[MONTH]]&lt;13,"Q3","Q4"))))</f>
        <v>Q4</v>
      </c>
      <c r="M2311" s="32" t="str">
        <f>IF(PUMPING[[#This Row],[PRODUCT]]="I/F","I/F",IF(LEFT(PUMPING[[#This Row],[BATCH]],2)="MR","MR",IF(LEFT(PUMPING[[#This Row],[BATCH]],2)="PR","PR",IF(LEFT(PUMPING[[#This Row],[BATCH]],2)="DT","DT","Others"))))</f>
        <v>PR</v>
      </c>
    </row>
    <row r="2312" spans="1:13" x14ac:dyDescent="0.25">
      <c r="A2312">
        <v>1</v>
      </c>
      <c r="B2312" s="1">
        <v>42424</v>
      </c>
      <c r="C2312" t="s">
        <v>274</v>
      </c>
      <c r="D2312" t="s">
        <v>1287</v>
      </c>
      <c r="E2312" t="s">
        <v>10</v>
      </c>
      <c r="F2312">
        <v>3516</v>
      </c>
      <c r="H2312" t="s">
        <v>153</v>
      </c>
      <c r="I2312" t="s">
        <v>1530</v>
      </c>
      <c r="J2312" s="32">
        <f t="shared" si="52"/>
        <v>2</v>
      </c>
      <c r="K2312" s="32">
        <f>IF(PUMPING[[#This Row],[MONTH]]&gt;3,YEAR(PUMPING[[#This Row],[DATE]]),YEAR(PUMPING[[#This Row],[DATE]])-1)</f>
        <v>2015</v>
      </c>
      <c r="L2312" s="32" t="str">
        <f>IF(PUMPING[[#This Row],[MONTH]]&lt;4,"Q4",IF(PUMPING[[#This Row],[MONTH]]&lt;7,"Q1",IF(PUMPING[[#This Row],[MONTH]]&lt;10,"Q2",IF(PUMPING[[#This Row],[MONTH]]&lt;13,"Q3","Q4"))))</f>
        <v>Q4</v>
      </c>
      <c r="M2312" s="32" t="str">
        <f>IF(PUMPING[[#This Row],[PRODUCT]]="I/F","I/F",IF(LEFT(PUMPING[[#This Row],[BATCH]],2)="MR","MR",IF(LEFT(PUMPING[[#This Row],[BATCH]],2)="PR","PR",IF(LEFT(PUMPING[[#This Row],[BATCH]],2)="DT","DT","Others"))))</f>
        <v>MR</v>
      </c>
    </row>
    <row r="2313" spans="1:13" x14ac:dyDescent="0.25">
      <c r="A2313">
        <v>2</v>
      </c>
      <c r="B2313" s="1">
        <v>42424</v>
      </c>
      <c r="C2313" t="s">
        <v>274</v>
      </c>
      <c r="D2313" t="s">
        <v>1288</v>
      </c>
      <c r="E2313" t="s">
        <v>10</v>
      </c>
      <c r="F2313">
        <v>3038</v>
      </c>
      <c r="H2313" t="s">
        <v>153</v>
      </c>
      <c r="I2313" t="s">
        <v>1530</v>
      </c>
      <c r="J2313" s="32">
        <f t="shared" si="52"/>
        <v>2</v>
      </c>
      <c r="K2313" s="32">
        <f>IF(PUMPING[[#This Row],[MONTH]]&gt;3,YEAR(PUMPING[[#This Row],[DATE]]),YEAR(PUMPING[[#This Row],[DATE]])-1)</f>
        <v>2015</v>
      </c>
      <c r="L2313" s="32" t="str">
        <f>IF(PUMPING[[#This Row],[MONTH]]&lt;4,"Q4",IF(PUMPING[[#This Row],[MONTH]]&lt;7,"Q1",IF(PUMPING[[#This Row],[MONTH]]&lt;10,"Q2",IF(PUMPING[[#This Row],[MONTH]]&lt;13,"Q3","Q4"))))</f>
        <v>Q4</v>
      </c>
      <c r="M2313" s="32" t="str">
        <f>IF(PUMPING[[#This Row],[PRODUCT]]="I/F","I/F",IF(LEFT(PUMPING[[#This Row],[BATCH]],2)="MR","MR",IF(LEFT(PUMPING[[#This Row],[BATCH]],2)="PR","PR",IF(LEFT(PUMPING[[#This Row],[BATCH]],2)="DT","DT","Others"))))</f>
        <v>MR</v>
      </c>
    </row>
    <row r="2314" spans="1:13" x14ac:dyDescent="0.25">
      <c r="A2314">
        <v>1</v>
      </c>
      <c r="B2314" s="1">
        <v>42424</v>
      </c>
      <c r="C2314" t="s">
        <v>8</v>
      </c>
      <c r="D2314" t="s">
        <v>1288</v>
      </c>
      <c r="E2314" t="s">
        <v>10</v>
      </c>
      <c r="F2314">
        <v>1914</v>
      </c>
      <c r="H2314" t="s">
        <v>153</v>
      </c>
      <c r="I2314" t="s">
        <v>1530</v>
      </c>
      <c r="J2314" s="32">
        <f t="shared" si="52"/>
        <v>2</v>
      </c>
      <c r="K2314" s="32">
        <f>IF(PUMPING[[#This Row],[MONTH]]&gt;3,YEAR(PUMPING[[#This Row],[DATE]]),YEAR(PUMPING[[#This Row],[DATE]])-1)</f>
        <v>2015</v>
      </c>
      <c r="L2314" s="32" t="str">
        <f>IF(PUMPING[[#This Row],[MONTH]]&lt;4,"Q4",IF(PUMPING[[#This Row],[MONTH]]&lt;7,"Q1",IF(PUMPING[[#This Row],[MONTH]]&lt;10,"Q2",IF(PUMPING[[#This Row],[MONTH]]&lt;13,"Q3","Q4"))))</f>
        <v>Q4</v>
      </c>
      <c r="M2314" s="32" t="str">
        <f>IF(PUMPING[[#This Row],[PRODUCT]]="I/F","I/F",IF(LEFT(PUMPING[[#This Row],[BATCH]],2)="MR","MR",IF(LEFT(PUMPING[[#This Row],[BATCH]],2)="PR","PR",IF(LEFT(PUMPING[[#This Row],[BATCH]],2)="DT","DT","Others"))))</f>
        <v>MR</v>
      </c>
    </row>
    <row r="2315" spans="1:13" x14ac:dyDescent="0.25">
      <c r="A2315">
        <v>1</v>
      </c>
      <c r="B2315" s="1">
        <v>42425</v>
      </c>
      <c r="C2315" t="s">
        <v>6</v>
      </c>
      <c r="D2315" t="s">
        <v>1295</v>
      </c>
      <c r="E2315">
        <v>401</v>
      </c>
      <c r="F2315">
        <v>10</v>
      </c>
      <c r="H2315" t="s">
        <v>145</v>
      </c>
      <c r="I2315" t="s">
        <v>146</v>
      </c>
      <c r="J2315" s="32">
        <f t="shared" si="52"/>
        <v>2</v>
      </c>
      <c r="K2315" s="32">
        <f>IF(PUMPING[[#This Row],[MONTH]]&gt;3,YEAR(PUMPING[[#This Row],[DATE]]),YEAR(PUMPING[[#This Row],[DATE]])-1)</f>
        <v>2015</v>
      </c>
      <c r="L2315" s="32" t="str">
        <f>IF(PUMPING[[#This Row],[MONTH]]&lt;4,"Q4",IF(PUMPING[[#This Row],[MONTH]]&lt;7,"Q1",IF(PUMPING[[#This Row],[MONTH]]&lt;10,"Q2",IF(PUMPING[[#This Row],[MONTH]]&lt;13,"Q3","Q4"))))</f>
        <v>Q4</v>
      </c>
      <c r="M2315" s="32" t="str">
        <f>IF(PUMPING[[#This Row],[PRODUCT]]="I/F","I/F",IF(LEFT(PUMPING[[#This Row],[BATCH]],2)="MR","MR",IF(LEFT(PUMPING[[#This Row],[BATCH]],2)="PR","PR",IF(LEFT(PUMPING[[#This Row],[BATCH]],2)="DT","DT","Others"))))</f>
        <v>MR</v>
      </c>
    </row>
    <row r="2316" spans="1:13" x14ac:dyDescent="0.25">
      <c r="A2316">
        <v>2</v>
      </c>
      <c r="B2316" s="1">
        <v>42425</v>
      </c>
      <c r="C2316" t="s">
        <v>6</v>
      </c>
      <c r="D2316" t="s">
        <v>1299</v>
      </c>
      <c r="E2316">
        <v>403</v>
      </c>
      <c r="F2316">
        <v>751</v>
      </c>
      <c r="H2316" t="s">
        <v>145</v>
      </c>
      <c r="I2316" t="s">
        <v>146</v>
      </c>
      <c r="J2316" s="32">
        <f t="shared" si="52"/>
        <v>2</v>
      </c>
      <c r="K2316" s="32">
        <f>IF(PUMPING[[#This Row],[MONTH]]&gt;3,YEAR(PUMPING[[#This Row],[DATE]]),YEAR(PUMPING[[#This Row],[DATE]])-1)</f>
        <v>2015</v>
      </c>
      <c r="L2316" s="32" t="str">
        <f>IF(PUMPING[[#This Row],[MONTH]]&lt;4,"Q4",IF(PUMPING[[#This Row],[MONTH]]&lt;7,"Q1",IF(PUMPING[[#This Row],[MONTH]]&lt;10,"Q2",IF(PUMPING[[#This Row],[MONTH]]&lt;13,"Q3","Q4"))))</f>
        <v>Q4</v>
      </c>
      <c r="M2316" s="32" t="str">
        <f>IF(PUMPING[[#This Row],[PRODUCT]]="I/F","I/F",IF(LEFT(PUMPING[[#This Row],[BATCH]],2)="MR","MR",IF(LEFT(PUMPING[[#This Row],[BATCH]],2)="PR","PR",IF(LEFT(PUMPING[[#This Row],[BATCH]],2)="DT","DT","Others"))))</f>
        <v>MR</v>
      </c>
    </row>
    <row r="2317" spans="1:13" x14ac:dyDescent="0.25">
      <c r="A2317">
        <v>3</v>
      </c>
      <c r="B2317" s="1">
        <v>42425</v>
      </c>
      <c r="C2317" t="s">
        <v>6</v>
      </c>
      <c r="D2317" t="s">
        <v>1300</v>
      </c>
      <c r="E2317">
        <v>301</v>
      </c>
      <c r="F2317">
        <v>4840</v>
      </c>
      <c r="H2317" t="s">
        <v>1084</v>
      </c>
      <c r="I2317" t="s">
        <v>143</v>
      </c>
      <c r="J2317" s="32">
        <f t="shared" si="52"/>
        <v>2</v>
      </c>
      <c r="K2317" s="32">
        <f>IF(PUMPING[[#This Row],[MONTH]]&gt;3,YEAR(PUMPING[[#This Row],[DATE]]),YEAR(PUMPING[[#This Row],[DATE]])-1)</f>
        <v>2015</v>
      </c>
      <c r="L2317" s="32" t="str">
        <f>IF(PUMPING[[#This Row],[MONTH]]&lt;4,"Q4",IF(PUMPING[[#This Row],[MONTH]]&lt;7,"Q1",IF(PUMPING[[#This Row],[MONTH]]&lt;10,"Q2",IF(PUMPING[[#This Row],[MONTH]]&lt;13,"Q3","Q4"))))</f>
        <v>Q4</v>
      </c>
      <c r="M2317" s="32" t="str">
        <f>IF(PUMPING[[#This Row],[PRODUCT]]="I/F","I/F",IF(LEFT(PUMPING[[#This Row],[BATCH]],2)="MR","MR",IF(LEFT(PUMPING[[#This Row],[BATCH]],2)="PR","PR",IF(LEFT(PUMPING[[#This Row],[BATCH]],2)="DT","DT","Others"))))</f>
        <v>MR</v>
      </c>
    </row>
    <row r="2318" spans="1:13" x14ac:dyDescent="0.25">
      <c r="A2318">
        <v>1</v>
      </c>
      <c r="B2318" s="1">
        <v>42425</v>
      </c>
      <c r="C2318" t="s">
        <v>20</v>
      </c>
      <c r="D2318" t="s">
        <v>1262</v>
      </c>
      <c r="E2318">
        <v>35</v>
      </c>
      <c r="F2318">
        <v>264</v>
      </c>
      <c r="H2318" t="s">
        <v>145</v>
      </c>
      <c r="I2318" t="s">
        <v>146</v>
      </c>
      <c r="J2318" s="32">
        <f t="shared" si="52"/>
        <v>2</v>
      </c>
      <c r="K2318" s="32">
        <f>IF(PUMPING[[#This Row],[MONTH]]&gt;3,YEAR(PUMPING[[#This Row],[DATE]]),YEAR(PUMPING[[#This Row],[DATE]])-1)</f>
        <v>2015</v>
      </c>
      <c r="L2318" s="32" t="str">
        <f>IF(PUMPING[[#This Row],[MONTH]]&lt;4,"Q4",IF(PUMPING[[#This Row],[MONTH]]&lt;7,"Q1",IF(PUMPING[[#This Row],[MONTH]]&lt;10,"Q2",IF(PUMPING[[#This Row],[MONTH]]&lt;13,"Q3","Q4"))))</f>
        <v>Q4</v>
      </c>
      <c r="M2318" s="32" t="str">
        <f>IF(PUMPING[[#This Row],[PRODUCT]]="I/F","I/F",IF(LEFT(PUMPING[[#This Row],[BATCH]],2)="MR","MR",IF(LEFT(PUMPING[[#This Row],[BATCH]],2)="PR","PR",IF(LEFT(PUMPING[[#This Row],[BATCH]],2)="DT","DT","Others"))))</f>
        <v>PR</v>
      </c>
    </row>
    <row r="2319" spans="1:13" x14ac:dyDescent="0.25">
      <c r="A2319">
        <v>2</v>
      </c>
      <c r="B2319" s="1">
        <v>42425</v>
      </c>
      <c r="C2319" t="s">
        <v>20</v>
      </c>
      <c r="D2319" t="s">
        <v>1301</v>
      </c>
      <c r="E2319">
        <v>35</v>
      </c>
      <c r="F2319">
        <v>550</v>
      </c>
      <c r="H2319" t="s">
        <v>145</v>
      </c>
      <c r="I2319" t="s">
        <v>146</v>
      </c>
      <c r="J2319" s="32">
        <f t="shared" si="52"/>
        <v>2</v>
      </c>
      <c r="K2319" s="32">
        <f>IF(PUMPING[[#This Row],[MONTH]]&gt;3,YEAR(PUMPING[[#This Row],[DATE]]),YEAR(PUMPING[[#This Row],[DATE]])-1)</f>
        <v>2015</v>
      </c>
      <c r="L2319" s="32" t="str">
        <f>IF(PUMPING[[#This Row],[MONTH]]&lt;4,"Q4",IF(PUMPING[[#This Row],[MONTH]]&lt;7,"Q1",IF(PUMPING[[#This Row],[MONTH]]&lt;10,"Q2",IF(PUMPING[[#This Row],[MONTH]]&lt;13,"Q3","Q4"))))</f>
        <v>Q4</v>
      </c>
      <c r="M2319" s="32" t="str">
        <f>IF(PUMPING[[#This Row],[PRODUCT]]="I/F","I/F",IF(LEFT(PUMPING[[#This Row],[BATCH]],2)="MR","MR",IF(LEFT(PUMPING[[#This Row],[BATCH]],2)="PR","PR",IF(LEFT(PUMPING[[#This Row],[BATCH]],2)="DT","DT","Others"))))</f>
        <v>PR</v>
      </c>
    </row>
    <row r="2320" spans="1:13" x14ac:dyDescent="0.25">
      <c r="A2320">
        <v>3</v>
      </c>
      <c r="B2320" s="1">
        <v>42425</v>
      </c>
      <c r="C2320" t="s">
        <v>20</v>
      </c>
      <c r="D2320" t="s">
        <v>1302</v>
      </c>
      <c r="E2320">
        <v>35</v>
      </c>
      <c r="F2320">
        <v>8669</v>
      </c>
      <c r="H2320" t="s">
        <v>159</v>
      </c>
      <c r="I2320" t="s">
        <v>143</v>
      </c>
      <c r="J2320" s="32">
        <f t="shared" si="52"/>
        <v>2</v>
      </c>
      <c r="K2320" s="32">
        <f>IF(PUMPING[[#This Row],[MONTH]]&gt;3,YEAR(PUMPING[[#This Row],[DATE]]),YEAR(PUMPING[[#This Row],[DATE]])-1)</f>
        <v>2015</v>
      </c>
      <c r="L2320" s="32" t="str">
        <f>IF(PUMPING[[#This Row],[MONTH]]&lt;4,"Q4",IF(PUMPING[[#This Row],[MONTH]]&lt;7,"Q1",IF(PUMPING[[#This Row],[MONTH]]&lt;10,"Q2",IF(PUMPING[[#This Row],[MONTH]]&lt;13,"Q3","Q4"))))</f>
        <v>Q4</v>
      </c>
      <c r="M2320" s="32" t="str">
        <f>IF(PUMPING[[#This Row],[PRODUCT]]="I/F","I/F",IF(LEFT(PUMPING[[#This Row],[BATCH]],2)="MR","MR",IF(LEFT(PUMPING[[#This Row],[BATCH]],2)="PR","PR",IF(LEFT(PUMPING[[#This Row],[BATCH]],2)="DT","DT","Others"))))</f>
        <v>PR</v>
      </c>
    </row>
    <row r="2321" spans="1:13" x14ac:dyDescent="0.25">
      <c r="A2321">
        <v>4</v>
      </c>
      <c r="B2321" s="1">
        <v>42425</v>
      </c>
      <c r="C2321" t="s">
        <v>20</v>
      </c>
      <c r="D2321" t="s">
        <v>1303</v>
      </c>
      <c r="E2321">
        <v>33</v>
      </c>
      <c r="F2321">
        <v>450</v>
      </c>
      <c r="H2321" t="s">
        <v>159</v>
      </c>
      <c r="I2321" t="s">
        <v>143</v>
      </c>
      <c r="J2321" s="32">
        <f t="shared" si="52"/>
        <v>2</v>
      </c>
      <c r="K2321" s="32">
        <f>IF(PUMPING[[#This Row],[MONTH]]&gt;3,YEAR(PUMPING[[#This Row],[DATE]]),YEAR(PUMPING[[#This Row],[DATE]])-1)</f>
        <v>2015</v>
      </c>
      <c r="L2321" s="32" t="str">
        <f>IF(PUMPING[[#This Row],[MONTH]]&lt;4,"Q4",IF(PUMPING[[#This Row],[MONTH]]&lt;7,"Q1",IF(PUMPING[[#This Row],[MONTH]]&lt;10,"Q2",IF(PUMPING[[#This Row],[MONTH]]&lt;13,"Q3","Q4"))))</f>
        <v>Q4</v>
      </c>
      <c r="M2321" s="32" t="str">
        <f>IF(PUMPING[[#This Row],[PRODUCT]]="I/F","I/F",IF(LEFT(PUMPING[[#This Row],[BATCH]],2)="MR","MR",IF(LEFT(PUMPING[[#This Row],[BATCH]],2)="PR","PR",IF(LEFT(PUMPING[[#This Row],[BATCH]],2)="DT","DT","Others"))))</f>
        <v>PR</v>
      </c>
    </row>
    <row r="2322" spans="1:13" x14ac:dyDescent="0.25">
      <c r="A2322">
        <v>5</v>
      </c>
      <c r="B2322" s="1">
        <v>42425</v>
      </c>
      <c r="C2322" t="s">
        <v>20</v>
      </c>
      <c r="D2322" t="s">
        <v>1304</v>
      </c>
      <c r="E2322">
        <v>33</v>
      </c>
      <c r="F2322">
        <v>529</v>
      </c>
      <c r="H2322" t="s">
        <v>159</v>
      </c>
      <c r="I2322" t="s">
        <v>143</v>
      </c>
      <c r="J2322" s="32">
        <f t="shared" si="52"/>
        <v>2</v>
      </c>
      <c r="K2322" s="32">
        <f>IF(PUMPING[[#This Row],[MONTH]]&gt;3,YEAR(PUMPING[[#This Row],[DATE]]),YEAR(PUMPING[[#This Row],[DATE]])-1)</f>
        <v>2015</v>
      </c>
      <c r="L2322" s="32" t="str">
        <f>IF(PUMPING[[#This Row],[MONTH]]&lt;4,"Q4",IF(PUMPING[[#This Row],[MONTH]]&lt;7,"Q1",IF(PUMPING[[#This Row],[MONTH]]&lt;10,"Q2",IF(PUMPING[[#This Row],[MONTH]]&lt;13,"Q3","Q4"))))</f>
        <v>Q4</v>
      </c>
      <c r="M2322" s="32" t="str">
        <f>IF(PUMPING[[#This Row],[PRODUCT]]="I/F","I/F",IF(LEFT(PUMPING[[#This Row],[BATCH]],2)="MR","MR",IF(LEFT(PUMPING[[#This Row],[BATCH]],2)="PR","PR",IF(LEFT(PUMPING[[#This Row],[BATCH]],2)="DT","DT","Others"))))</f>
        <v>PR</v>
      </c>
    </row>
    <row r="2323" spans="1:13" x14ac:dyDescent="0.25">
      <c r="A2323">
        <v>1</v>
      </c>
      <c r="B2323" s="1">
        <v>42425</v>
      </c>
      <c r="C2323" t="s">
        <v>8</v>
      </c>
      <c r="D2323" t="s">
        <v>1288</v>
      </c>
      <c r="E2323" t="s">
        <v>10</v>
      </c>
      <c r="F2323">
        <v>3659</v>
      </c>
      <c r="H2323" t="s">
        <v>153</v>
      </c>
      <c r="I2323" t="s">
        <v>1530</v>
      </c>
      <c r="J2323" s="32">
        <f t="shared" si="52"/>
        <v>2</v>
      </c>
      <c r="K2323" s="32">
        <f>IF(PUMPING[[#This Row],[MONTH]]&gt;3,YEAR(PUMPING[[#This Row],[DATE]]),YEAR(PUMPING[[#This Row],[DATE]])-1)</f>
        <v>2015</v>
      </c>
      <c r="L2323" s="32" t="str">
        <f>IF(PUMPING[[#This Row],[MONTH]]&lt;4,"Q4",IF(PUMPING[[#This Row],[MONTH]]&lt;7,"Q1",IF(PUMPING[[#This Row],[MONTH]]&lt;10,"Q2",IF(PUMPING[[#This Row],[MONTH]]&lt;13,"Q3","Q4"))))</f>
        <v>Q4</v>
      </c>
      <c r="M2323" s="32" t="str">
        <f>IF(PUMPING[[#This Row],[PRODUCT]]="I/F","I/F",IF(LEFT(PUMPING[[#This Row],[BATCH]],2)="MR","MR",IF(LEFT(PUMPING[[#This Row],[BATCH]],2)="PR","PR",IF(LEFT(PUMPING[[#This Row],[BATCH]],2)="DT","DT","Others"))))</f>
        <v>MR</v>
      </c>
    </row>
    <row r="2324" spans="1:13" x14ac:dyDescent="0.25">
      <c r="A2324">
        <v>2</v>
      </c>
      <c r="B2324" s="1">
        <v>42425</v>
      </c>
      <c r="C2324" t="s">
        <v>8</v>
      </c>
      <c r="D2324" t="s">
        <v>1289</v>
      </c>
      <c r="E2324" t="s">
        <v>10</v>
      </c>
      <c r="F2324">
        <v>25</v>
      </c>
      <c r="H2324" t="s">
        <v>155</v>
      </c>
      <c r="I2324" t="s">
        <v>146</v>
      </c>
      <c r="J2324" s="32">
        <f t="shared" si="52"/>
        <v>2</v>
      </c>
      <c r="K2324" s="32">
        <f>IF(PUMPING[[#This Row],[MONTH]]&gt;3,YEAR(PUMPING[[#This Row],[DATE]]),YEAR(PUMPING[[#This Row],[DATE]])-1)</f>
        <v>2015</v>
      </c>
      <c r="L2324" s="32" t="str">
        <f>IF(PUMPING[[#This Row],[MONTH]]&lt;4,"Q4",IF(PUMPING[[#This Row],[MONTH]]&lt;7,"Q1",IF(PUMPING[[#This Row],[MONTH]]&lt;10,"Q2",IF(PUMPING[[#This Row],[MONTH]]&lt;13,"Q3","Q4"))))</f>
        <v>Q4</v>
      </c>
      <c r="M2324" s="32" t="str">
        <f>IF(PUMPING[[#This Row],[PRODUCT]]="I/F","I/F",IF(LEFT(PUMPING[[#This Row],[BATCH]],2)="MR","MR",IF(LEFT(PUMPING[[#This Row],[BATCH]],2)="PR","PR",IF(LEFT(PUMPING[[#This Row],[BATCH]],2)="DT","DT","Others"))))</f>
        <v>MR</v>
      </c>
    </row>
    <row r="2325" spans="1:13" x14ac:dyDescent="0.25">
      <c r="A2325">
        <v>3</v>
      </c>
      <c r="B2325" s="1">
        <v>42425</v>
      </c>
      <c r="C2325" t="s">
        <v>8</v>
      </c>
      <c r="D2325" t="s">
        <v>1296</v>
      </c>
      <c r="E2325" t="s">
        <v>1305</v>
      </c>
      <c r="F2325">
        <v>48</v>
      </c>
      <c r="H2325" t="s">
        <v>155</v>
      </c>
      <c r="I2325" t="s">
        <v>146</v>
      </c>
      <c r="J2325" s="32">
        <f t="shared" si="52"/>
        <v>2</v>
      </c>
      <c r="K2325" s="32">
        <f>IF(PUMPING[[#This Row],[MONTH]]&gt;3,YEAR(PUMPING[[#This Row],[DATE]]),YEAR(PUMPING[[#This Row],[DATE]])-1)</f>
        <v>2015</v>
      </c>
      <c r="L2325" s="32" t="str">
        <f>IF(PUMPING[[#This Row],[MONTH]]&lt;4,"Q4",IF(PUMPING[[#This Row],[MONTH]]&lt;7,"Q1",IF(PUMPING[[#This Row],[MONTH]]&lt;10,"Q2",IF(PUMPING[[#This Row],[MONTH]]&lt;13,"Q3","Q4"))))</f>
        <v>Q4</v>
      </c>
      <c r="M2325" s="32" t="str">
        <f>IF(PUMPING[[#This Row],[PRODUCT]]="I/F","I/F",IF(LEFT(PUMPING[[#This Row],[BATCH]],2)="MR","MR",IF(LEFT(PUMPING[[#This Row],[BATCH]],2)="PR","PR",IF(LEFT(PUMPING[[#This Row],[BATCH]],2)="DT","DT","Others"))))</f>
        <v>PR</v>
      </c>
    </row>
    <row r="2326" spans="1:13" x14ac:dyDescent="0.25">
      <c r="A2326">
        <v>4</v>
      </c>
      <c r="B2326" s="1">
        <v>42425</v>
      </c>
      <c r="C2326" t="s">
        <v>8</v>
      </c>
      <c r="D2326" t="s">
        <v>1297</v>
      </c>
      <c r="E2326" t="s">
        <v>1305</v>
      </c>
      <c r="F2326">
        <v>169</v>
      </c>
      <c r="H2326" t="s">
        <v>155</v>
      </c>
      <c r="I2326" t="s">
        <v>146</v>
      </c>
      <c r="J2326" s="32">
        <f t="shared" si="52"/>
        <v>2</v>
      </c>
      <c r="K2326" s="32">
        <f>IF(PUMPING[[#This Row],[MONTH]]&gt;3,YEAR(PUMPING[[#This Row],[DATE]]),YEAR(PUMPING[[#This Row],[DATE]])-1)</f>
        <v>2015</v>
      </c>
      <c r="L2326" s="32" t="str">
        <f>IF(PUMPING[[#This Row],[MONTH]]&lt;4,"Q4",IF(PUMPING[[#This Row],[MONTH]]&lt;7,"Q1",IF(PUMPING[[#This Row],[MONTH]]&lt;10,"Q2",IF(PUMPING[[#This Row],[MONTH]]&lt;13,"Q3","Q4"))))</f>
        <v>Q4</v>
      </c>
      <c r="M2326" s="32" t="str">
        <f>IF(PUMPING[[#This Row],[PRODUCT]]="I/F","I/F",IF(LEFT(PUMPING[[#This Row],[BATCH]],2)="MR","MR",IF(LEFT(PUMPING[[#This Row],[BATCH]],2)="PR","PR",IF(LEFT(PUMPING[[#This Row],[BATCH]],2)="DT","DT","Others"))))</f>
        <v>PR</v>
      </c>
    </row>
    <row r="2327" spans="1:13" x14ac:dyDescent="0.25">
      <c r="A2327">
        <v>5</v>
      </c>
      <c r="B2327" s="1">
        <v>42425</v>
      </c>
      <c r="C2327" t="s">
        <v>8</v>
      </c>
      <c r="D2327" t="s">
        <v>1298</v>
      </c>
      <c r="E2327" t="s">
        <v>1305</v>
      </c>
      <c r="F2327">
        <v>439</v>
      </c>
      <c r="H2327" t="s">
        <v>156</v>
      </c>
      <c r="I2327" t="s">
        <v>146</v>
      </c>
      <c r="J2327" s="32">
        <f t="shared" si="52"/>
        <v>2</v>
      </c>
      <c r="K2327" s="32">
        <f>IF(PUMPING[[#This Row],[MONTH]]&gt;3,YEAR(PUMPING[[#This Row],[DATE]]),YEAR(PUMPING[[#This Row],[DATE]])-1)</f>
        <v>2015</v>
      </c>
      <c r="L2327" s="32" t="str">
        <f>IF(PUMPING[[#This Row],[MONTH]]&lt;4,"Q4",IF(PUMPING[[#This Row],[MONTH]]&lt;7,"Q1",IF(PUMPING[[#This Row],[MONTH]]&lt;10,"Q2",IF(PUMPING[[#This Row],[MONTH]]&lt;13,"Q3","Q4"))))</f>
        <v>Q4</v>
      </c>
      <c r="M2327" s="32" t="str">
        <f>IF(PUMPING[[#This Row],[PRODUCT]]="I/F","I/F",IF(LEFT(PUMPING[[#This Row],[BATCH]],2)="MR","MR",IF(LEFT(PUMPING[[#This Row],[BATCH]],2)="PR","PR",IF(LEFT(PUMPING[[#This Row],[BATCH]],2)="DT","DT","Others"))))</f>
        <v>PR</v>
      </c>
    </row>
    <row r="2328" spans="1:13" x14ac:dyDescent="0.25">
      <c r="A2328">
        <v>1</v>
      </c>
      <c r="B2328" s="1">
        <v>42426</v>
      </c>
      <c r="C2328" t="s">
        <v>6</v>
      </c>
      <c r="D2328" t="s">
        <v>1300</v>
      </c>
      <c r="E2328">
        <v>301</v>
      </c>
      <c r="F2328">
        <v>2555</v>
      </c>
      <c r="H2328" t="s">
        <v>1084</v>
      </c>
      <c r="I2328" t="s">
        <v>143</v>
      </c>
      <c r="J2328" s="32">
        <f t="shared" si="52"/>
        <v>2</v>
      </c>
      <c r="K2328" s="32">
        <f>IF(PUMPING[[#This Row],[MONTH]]&gt;3,YEAR(PUMPING[[#This Row],[DATE]]),YEAR(PUMPING[[#This Row],[DATE]])-1)</f>
        <v>2015</v>
      </c>
      <c r="L2328" s="32" t="str">
        <f>IF(PUMPING[[#This Row],[MONTH]]&lt;4,"Q4",IF(PUMPING[[#This Row],[MONTH]]&lt;7,"Q1",IF(PUMPING[[#This Row],[MONTH]]&lt;10,"Q2",IF(PUMPING[[#This Row],[MONTH]]&lt;13,"Q3","Q4"))))</f>
        <v>Q4</v>
      </c>
      <c r="M2328" s="32" t="str">
        <f>IF(PUMPING[[#This Row],[PRODUCT]]="I/F","I/F",IF(LEFT(PUMPING[[#This Row],[BATCH]],2)="MR","MR",IF(LEFT(PUMPING[[#This Row],[BATCH]],2)="PR","PR",IF(LEFT(PUMPING[[#This Row],[BATCH]],2)="DT","DT","Others"))))</f>
        <v>MR</v>
      </c>
    </row>
    <row r="2329" spans="1:13" x14ac:dyDescent="0.25">
      <c r="A2329">
        <v>3</v>
      </c>
      <c r="B2329" s="1">
        <v>42425</v>
      </c>
      <c r="C2329" t="s">
        <v>20</v>
      </c>
      <c r="D2329" t="s">
        <v>1306</v>
      </c>
      <c r="E2329">
        <v>34</v>
      </c>
      <c r="F2329">
        <v>946</v>
      </c>
      <c r="H2329" t="s">
        <v>159</v>
      </c>
      <c r="I2329" t="s">
        <v>143</v>
      </c>
      <c r="J2329" s="32">
        <f t="shared" si="52"/>
        <v>2</v>
      </c>
      <c r="K2329" s="32">
        <f>IF(PUMPING[[#This Row],[MONTH]]&gt;3,YEAR(PUMPING[[#This Row],[DATE]]),YEAR(PUMPING[[#This Row],[DATE]])-1)</f>
        <v>2015</v>
      </c>
      <c r="L2329" s="32" t="str">
        <f>IF(PUMPING[[#This Row],[MONTH]]&lt;4,"Q4",IF(PUMPING[[#This Row],[MONTH]]&lt;7,"Q1",IF(PUMPING[[#This Row],[MONTH]]&lt;10,"Q2",IF(PUMPING[[#This Row],[MONTH]]&lt;13,"Q3","Q4"))))</f>
        <v>Q4</v>
      </c>
      <c r="M2329" s="32" t="str">
        <f>IF(PUMPING[[#This Row],[PRODUCT]]="I/F","I/F",IF(LEFT(PUMPING[[#This Row],[BATCH]],2)="MR","MR",IF(LEFT(PUMPING[[#This Row],[BATCH]],2)="PR","PR",IF(LEFT(PUMPING[[#This Row],[BATCH]],2)="DT","DT","Others"))))</f>
        <v>PR</v>
      </c>
    </row>
    <row r="2330" spans="1:13" x14ac:dyDescent="0.25">
      <c r="A2330">
        <v>1</v>
      </c>
      <c r="B2330" s="1">
        <v>42426</v>
      </c>
      <c r="C2330" t="s">
        <v>8</v>
      </c>
      <c r="D2330" t="s">
        <v>1298</v>
      </c>
      <c r="E2330" t="s">
        <v>1307</v>
      </c>
      <c r="F2330">
        <v>474</v>
      </c>
      <c r="H2330" t="s">
        <v>156</v>
      </c>
      <c r="I2330" t="s">
        <v>146</v>
      </c>
      <c r="J2330" s="32">
        <f t="shared" si="52"/>
        <v>2</v>
      </c>
      <c r="K2330" s="32">
        <f>IF(PUMPING[[#This Row],[MONTH]]&gt;3,YEAR(PUMPING[[#This Row],[DATE]]),YEAR(PUMPING[[#This Row],[DATE]])-1)</f>
        <v>2015</v>
      </c>
      <c r="L2330" s="32" t="str">
        <f>IF(PUMPING[[#This Row],[MONTH]]&lt;4,"Q4",IF(PUMPING[[#This Row],[MONTH]]&lt;7,"Q1",IF(PUMPING[[#This Row],[MONTH]]&lt;10,"Q2",IF(PUMPING[[#This Row],[MONTH]]&lt;13,"Q3","Q4"))))</f>
        <v>Q4</v>
      </c>
      <c r="M2330" s="32" t="str">
        <f>IF(PUMPING[[#This Row],[PRODUCT]]="I/F","I/F",IF(LEFT(PUMPING[[#This Row],[BATCH]],2)="MR","MR",IF(LEFT(PUMPING[[#This Row],[BATCH]],2)="PR","PR",IF(LEFT(PUMPING[[#This Row],[BATCH]],2)="DT","DT","Others"))))</f>
        <v>PR</v>
      </c>
    </row>
    <row r="2331" spans="1:13" x14ac:dyDescent="0.25">
      <c r="A2331">
        <v>2</v>
      </c>
      <c r="B2331" s="1">
        <v>42426</v>
      </c>
      <c r="C2331" t="s">
        <v>8</v>
      </c>
      <c r="D2331" t="s">
        <v>1262</v>
      </c>
      <c r="E2331" t="s">
        <v>1307</v>
      </c>
      <c r="F2331">
        <v>450</v>
      </c>
      <c r="H2331" t="s">
        <v>145</v>
      </c>
      <c r="I2331" t="s">
        <v>146</v>
      </c>
      <c r="J2331" s="32">
        <f t="shared" si="52"/>
        <v>2</v>
      </c>
      <c r="K2331" s="32">
        <f>IF(PUMPING[[#This Row],[MONTH]]&gt;3,YEAR(PUMPING[[#This Row],[DATE]]),YEAR(PUMPING[[#This Row],[DATE]])-1)</f>
        <v>2015</v>
      </c>
      <c r="L2331" s="32" t="str">
        <f>IF(PUMPING[[#This Row],[MONTH]]&lt;4,"Q4",IF(PUMPING[[#This Row],[MONTH]]&lt;7,"Q1",IF(PUMPING[[#This Row],[MONTH]]&lt;10,"Q2",IF(PUMPING[[#This Row],[MONTH]]&lt;13,"Q3","Q4"))))</f>
        <v>Q4</v>
      </c>
      <c r="M2331" s="32" t="str">
        <f>IF(PUMPING[[#This Row],[PRODUCT]]="I/F","I/F",IF(LEFT(PUMPING[[#This Row],[BATCH]],2)="MR","MR",IF(LEFT(PUMPING[[#This Row],[BATCH]],2)="PR","PR",IF(LEFT(PUMPING[[#This Row],[BATCH]],2)="DT","DT","Others"))))</f>
        <v>PR</v>
      </c>
    </row>
    <row r="2332" spans="1:13" x14ac:dyDescent="0.25">
      <c r="A2332">
        <v>3</v>
      </c>
      <c r="B2332" s="1">
        <v>42426</v>
      </c>
      <c r="C2332" t="s">
        <v>8</v>
      </c>
      <c r="D2332" t="s">
        <v>1301</v>
      </c>
      <c r="E2332" t="s">
        <v>1307</v>
      </c>
      <c r="F2332">
        <v>551</v>
      </c>
      <c r="H2332" t="s">
        <v>145</v>
      </c>
      <c r="I2332" t="s">
        <v>146</v>
      </c>
      <c r="J2332" s="32">
        <f t="shared" si="52"/>
        <v>2</v>
      </c>
      <c r="K2332" s="32">
        <f>IF(PUMPING[[#This Row],[MONTH]]&gt;3,YEAR(PUMPING[[#This Row],[DATE]]),YEAR(PUMPING[[#This Row],[DATE]])-1)</f>
        <v>2015</v>
      </c>
      <c r="L2332" s="32" t="str">
        <f>IF(PUMPING[[#This Row],[MONTH]]&lt;4,"Q4",IF(PUMPING[[#This Row],[MONTH]]&lt;7,"Q1",IF(PUMPING[[#This Row],[MONTH]]&lt;10,"Q2",IF(PUMPING[[#This Row],[MONTH]]&lt;13,"Q3","Q4"))))</f>
        <v>Q4</v>
      </c>
      <c r="M2332" s="32" t="str">
        <f>IF(PUMPING[[#This Row],[PRODUCT]]="I/F","I/F",IF(LEFT(PUMPING[[#This Row],[BATCH]],2)="MR","MR",IF(LEFT(PUMPING[[#This Row],[BATCH]],2)="PR","PR",IF(LEFT(PUMPING[[#This Row],[BATCH]],2)="DT","DT","Others"))))</f>
        <v>PR</v>
      </c>
    </row>
    <row r="2333" spans="1:13" x14ac:dyDescent="0.25">
      <c r="A2333">
        <v>4</v>
      </c>
      <c r="B2333" s="1">
        <v>42426</v>
      </c>
      <c r="C2333" t="s">
        <v>8</v>
      </c>
      <c r="D2333" t="s">
        <v>1289</v>
      </c>
      <c r="E2333" t="s">
        <v>10</v>
      </c>
      <c r="F2333">
        <v>152</v>
      </c>
      <c r="H2333" t="s">
        <v>155</v>
      </c>
      <c r="I2333" t="s">
        <v>146</v>
      </c>
      <c r="J2333" s="32">
        <f t="shared" si="52"/>
        <v>2</v>
      </c>
      <c r="K2333" s="32">
        <f>IF(PUMPING[[#This Row],[MONTH]]&gt;3,YEAR(PUMPING[[#This Row],[DATE]]),YEAR(PUMPING[[#This Row],[DATE]])-1)</f>
        <v>2015</v>
      </c>
      <c r="L2333" s="32" t="str">
        <f>IF(PUMPING[[#This Row],[MONTH]]&lt;4,"Q4",IF(PUMPING[[#This Row],[MONTH]]&lt;7,"Q1",IF(PUMPING[[#This Row],[MONTH]]&lt;10,"Q2",IF(PUMPING[[#This Row],[MONTH]]&lt;13,"Q3","Q4"))))</f>
        <v>Q4</v>
      </c>
      <c r="M2333" s="32" t="str">
        <f>IF(PUMPING[[#This Row],[PRODUCT]]="I/F","I/F",IF(LEFT(PUMPING[[#This Row],[BATCH]],2)="MR","MR",IF(LEFT(PUMPING[[#This Row],[BATCH]],2)="PR","PR",IF(LEFT(PUMPING[[#This Row],[BATCH]],2)="DT","DT","Others"))))</f>
        <v>MR</v>
      </c>
    </row>
    <row r="2334" spans="1:13" x14ac:dyDescent="0.25">
      <c r="A2334">
        <v>5</v>
      </c>
      <c r="B2334" s="1">
        <v>42426</v>
      </c>
      <c r="C2334" t="s">
        <v>8</v>
      </c>
      <c r="D2334" t="s">
        <v>1308</v>
      </c>
      <c r="E2334" t="s">
        <v>10</v>
      </c>
      <c r="F2334">
        <v>234</v>
      </c>
      <c r="H2334" t="s">
        <v>1309</v>
      </c>
      <c r="I2334" t="s">
        <v>204</v>
      </c>
      <c r="J2334" s="32">
        <f t="shared" si="52"/>
        <v>2</v>
      </c>
      <c r="K2334" s="32">
        <f>IF(PUMPING[[#This Row],[MONTH]]&gt;3,YEAR(PUMPING[[#This Row],[DATE]]),YEAR(PUMPING[[#This Row],[DATE]])-1)</f>
        <v>2015</v>
      </c>
      <c r="L2334" s="32" t="str">
        <f>IF(PUMPING[[#This Row],[MONTH]]&lt;4,"Q4",IF(PUMPING[[#This Row],[MONTH]]&lt;7,"Q1",IF(PUMPING[[#This Row],[MONTH]]&lt;10,"Q2",IF(PUMPING[[#This Row],[MONTH]]&lt;13,"Q3","Q4"))))</f>
        <v>Q4</v>
      </c>
      <c r="M2334" s="32" t="str">
        <f>IF(PUMPING[[#This Row],[PRODUCT]]="I/F","I/F",IF(LEFT(PUMPING[[#This Row],[BATCH]],2)="MR","MR",IF(LEFT(PUMPING[[#This Row],[BATCH]],2)="PR","PR",IF(LEFT(PUMPING[[#This Row],[BATCH]],2)="DT","DT","Others"))))</f>
        <v>I/F</v>
      </c>
    </row>
    <row r="2335" spans="1:13" x14ac:dyDescent="0.25">
      <c r="A2335">
        <v>6</v>
      </c>
      <c r="B2335" s="1">
        <v>42426</v>
      </c>
      <c r="C2335" t="s">
        <v>8</v>
      </c>
      <c r="D2335" t="s">
        <v>1291</v>
      </c>
      <c r="E2335" t="s">
        <v>10</v>
      </c>
      <c r="F2335">
        <v>1748</v>
      </c>
      <c r="H2335" t="s">
        <v>148</v>
      </c>
      <c r="I2335" t="s">
        <v>149</v>
      </c>
      <c r="J2335" s="32">
        <f t="shared" si="52"/>
        <v>2</v>
      </c>
      <c r="K2335" s="32">
        <f>IF(PUMPING[[#This Row],[MONTH]]&gt;3,YEAR(PUMPING[[#This Row],[DATE]]),YEAR(PUMPING[[#This Row],[DATE]])-1)</f>
        <v>2015</v>
      </c>
      <c r="L2335" s="32" t="str">
        <f>IF(PUMPING[[#This Row],[MONTH]]&lt;4,"Q4",IF(PUMPING[[#This Row],[MONTH]]&lt;7,"Q1",IF(PUMPING[[#This Row],[MONTH]]&lt;10,"Q2",IF(PUMPING[[#This Row],[MONTH]]&lt;13,"Q3","Q4"))))</f>
        <v>Q4</v>
      </c>
      <c r="M2335" s="32" t="str">
        <f>IF(PUMPING[[#This Row],[PRODUCT]]="I/F","I/F",IF(LEFT(PUMPING[[#This Row],[BATCH]],2)="MR","MR",IF(LEFT(PUMPING[[#This Row],[BATCH]],2)="PR","PR",IF(LEFT(PUMPING[[#This Row],[BATCH]],2)="DT","DT","Others"))))</f>
        <v>MR</v>
      </c>
    </row>
    <row r="2336" spans="1:13" x14ac:dyDescent="0.25">
      <c r="A2336">
        <v>7</v>
      </c>
      <c r="B2336" s="1">
        <v>42426</v>
      </c>
      <c r="C2336" t="s">
        <v>8</v>
      </c>
      <c r="D2336" t="s">
        <v>1310</v>
      </c>
      <c r="E2336" t="s">
        <v>10</v>
      </c>
      <c r="F2336">
        <v>1819</v>
      </c>
      <c r="H2336" t="s">
        <v>148</v>
      </c>
      <c r="I2336" t="s">
        <v>149</v>
      </c>
      <c r="J2336" s="32">
        <f t="shared" si="52"/>
        <v>2</v>
      </c>
      <c r="K2336" s="32">
        <f>IF(PUMPING[[#This Row],[MONTH]]&gt;3,YEAR(PUMPING[[#This Row],[DATE]]),YEAR(PUMPING[[#This Row],[DATE]])-1)</f>
        <v>2015</v>
      </c>
      <c r="L2336" s="32" t="str">
        <f>IF(PUMPING[[#This Row],[MONTH]]&lt;4,"Q4",IF(PUMPING[[#This Row],[MONTH]]&lt;7,"Q1",IF(PUMPING[[#This Row],[MONTH]]&lt;10,"Q2",IF(PUMPING[[#This Row],[MONTH]]&lt;13,"Q3","Q4"))))</f>
        <v>Q4</v>
      </c>
      <c r="M2336" s="32" t="str">
        <f>IF(PUMPING[[#This Row],[PRODUCT]]="I/F","I/F",IF(LEFT(PUMPING[[#This Row],[BATCH]],2)="MR","MR",IF(LEFT(PUMPING[[#This Row],[BATCH]],2)="PR","PR",IF(LEFT(PUMPING[[#This Row],[BATCH]],2)="DT","DT","Others"))))</f>
        <v>MR</v>
      </c>
    </row>
    <row r="2337" spans="1:13" x14ac:dyDescent="0.25">
      <c r="A2337">
        <v>1</v>
      </c>
      <c r="B2337" s="1">
        <v>42427</v>
      </c>
      <c r="C2337" t="s">
        <v>6</v>
      </c>
      <c r="D2337" t="s">
        <v>1311</v>
      </c>
      <c r="E2337">
        <v>123</v>
      </c>
      <c r="F2337">
        <v>988</v>
      </c>
      <c r="H2337" t="s">
        <v>148</v>
      </c>
      <c r="I2337" t="s">
        <v>149</v>
      </c>
      <c r="J2337" s="32">
        <f t="shared" si="52"/>
        <v>2</v>
      </c>
      <c r="K2337" s="32">
        <f>IF(PUMPING[[#This Row],[MONTH]]&gt;3,YEAR(PUMPING[[#This Row],[DATE]]),YEAR(PUMPING[[#This Row],[DATE]])-1)</f>
        <v>2015</v>
      </c>
      <c r="L2337" s="32" t="str">
        <f>IF(PUMPING[[#This Row],[MONTH]]&lt;4,"Q4",IF(PUMPING[[#This Row],[MONTH]]&lt;7,"Q1",IF(PUMPING[[#This Row],[MONTH]]&lt;10,"Q2",IF(PUMPING[[#This Row],[MONTH]]&lt;13,"Q3","Q4"))))</f>
        <v>Q4</v>
      </c>
      <c r="M2337" s="32" t="str">
        <f>IF(PUMPING[[#This Row],[PRODUCT]]="I/F","I/F",IF(LEFT(PUMPING[[#This Row],[BATCH]],2)="MR","MR",IF(LEFT(PUMPING[[#This Row],[BATCH]],2)="PR","PR",IF(LEFT(PUMPING[[#This Row],[BATCH]],2)="DT","DT","Others"))))</f>
        <v>MR</v>
      </c>
    </row>
    <row r="2338" spans="1:13" x14ac:dyDescent="0.25">
      <c r="A2338">
        <v>2</v>
      </c>
      <c r="B2338" s="1">
        <v>42427</v>
      </c>
      <c r="C2338" t="s">
        <v>6</v>
      </c>
      <c r="D2338" t="s">
        <v>1312</v>
      </c>
      <c r="E2338">
        <v>120</v>
      </c>
      <c r="F2338">
        <v>3509</v>
      </c>
      <c r="H2338" t="s">
        <v>170</v>
      </c>
      <c r="I2338" t="s">
        <v>171</v>
      </c>
      <c r="J2338" s="32">
        <f t="shared" si="52"/>
        <v>2</v>
      </c>
      <c r="K2338" s="32">
        <f>IF(PUMPING[[#This Row],[MONTH]]&gt;3,YEAR(PUMPING[[#This Row],[DATE]]),YEAR(PUMPING[[#This Row],[DATE]])-1)</f>
        <v>2015</v>
      </c>
      <c r="L2338" s="32" t="str">
        <f>IF(PUMPING[[#This Row],[MONTH]]&lt;4,"Q4",IF(PUMPING[[#This Row],[MONTH]]&lt;7,"Q1",IF(PUMPING[[#This Row],[MONTH]]&lt;10,"Q2",IF(PUMPING[[#This Row],[MONTH]]&lt;13,"Q3","Q4"))))</f>
        <v>Q4</v>
      </c>
      <c r="M2338" s="32" t="str">
        <f>IF(PUMPING[[#This Row],[PRODUCT]]="I/F","I/F",IF(LEFT(PUMPING[[#This Row],[BATCH]],2)="MR","MR",IF(LEFT(PUMPING[[#This Row],[BATCH]],2)="PR","PR",IF(LEFT(PUMPING[[#This Row],[BATCH]],2)="DT","DT","Others"))))</f>
        <v>MR</v>
      </c>
    </row>
    <row r="2339" spans="1:13" x14ac:dyDescent="0.25">
      <c r="A2339">
        <v>3</v>
      </c>
      <c r="B2339" s="1">
        <v>42427</v>
      </c>
      <c r="C2339" t="s">
        <v>6</v>
      </c>
      <c r="D2339" t="s">
        <v>1313</v>
      </c>
      <c r="E2339">
        <v>103</v>
      </c>
      <c r="F2339">
        <v>2161</v>
      </c>
      <c r="H2339" t="s">
        <v>148</v>
      </c>
      <c r="I2339" t="s">
        <v>149</v>
      </c>
      <c r="J2339" s="32">
        <f t="shared" si="52"/>
        <v>2</v>
      </c>
      <c r="K2339" s="32">
        <f>IF(PUMPING[[#This Row],[MONTH]]&gt;3,YEAR(PUMPING[[#This Row],[DATE]]),YEAR(PUMPING[[#This Row],[DATE]])-1)</f>
        <v>2015</v>
      </c>
      <c r="L2339" s="32" t="str">
        <f>IF(PUMPING[[#This Row],[MONTH]]&lt;4,"Q4",IF(PUMPING[[#This Row],[MONTH]]&lt;7,"Q1",IF(PUMPING[[#This Row],[MONTH]]&lt;10,"Q2",IF(PUMPING[[#This Row],[MONTH]]&lt;13,"Q3","Q4"))))</f>
        <v>Q4</v>
      </c>
      <c r="M2339" s="32" t="str">
        <f>IF(PUMPING[[#This Row],[PRODUCT]]="I/F","I/F",IF(LEFT(PUMPING[[#This Row],[BATCH]],2)="MR","MR",IF(LEFT(PUMPING[[#This Row],[BATCH]],2)="PR","PR",IF(LEFT(PUMPING[[#This Row],[BATCH]],2)="DT","DT","Others"))))</f>
        <v>MR</v>
      </c>
    </row>
    <row r="2340" spans="1:13" x14ac:dyDescent="0.25">
      <c r="A2340">
        <v>1</v>
      </c>
      <c r="B2340" s="1">
        <v>42427</v>
      </c>
      <c r="C2340" t="s">
        <v>20</v>
      </c>
      <c r="D2340" t="s">
        <v>1306</v>
      </c>
      <c r="E2340">
        <v>34</v>
      </c>
      <c r="F2340">
        <v>2770</v>
      </c>
      <c r="H2340" t="s">
        <v>159</v>
      </c>
      <c r="I2340" t="s">
        <v>143</v>
      </c>
      <c r="J2340" s="32">
        <f t="shared" si="52"/>
        <v>2</v>
      </c>
      <c r="K2340" s="32">
        <f>IF(PUMPING[[#This Row],[MONTH]]&gt;3,YEAR(PUMPING[[#This Row],[DATE]]),YEAR(PUMPING[[#This Row],[DATE]])-1)</f>
        <v>2015</v>
      </c>
      <c r="L2340" s="32" t="str">
        <f>IF(PUMPING[[#This Row],[MONTH]]&lt;4,"Q4",IF(PUMPING[[#This Row],[MONTH]]&lt;7,"Q1",IF(PUMPING[[#This Row],[MONTH]]&lt;10,"Q2",IF(PUMPING[[#This Row],[MONTH]]&lt;13,"Q3","Q4"))))</f>
        <v>Q4</v>
      </c>
      <c r="M2340" s="32" t="str">
        <f>IF(PUMPING[[#This Row],[PRODUCT]]="I/F","I/F",IF(LEFT(PUMPING[[#This Row],[BATCH]],2)="MR","MR",IF(LEFT(PUMPING[[#This Row],[BATCH]],2)="PR","PR",IF(LEFT(PUMPING[[#This Row],[BATCH]],2)="DT","DT","Others"))))</f>
        <v>PR</v>
      </c>
    </row>
    <row r="2341" spans="1:13" x14ac:dyDescent="0.25">
      <c r="A2341">
        <v>2</v>
      </c>
      <c r="B2341" s="1">
        <v>42427</v>
      </c>
      <c r="C2341" t="s">
        <v>20</v>
      </c>
      <c r="D2341" t="s">
        <v>1314</v>
      </c>
      <c r="F2341">
        <v>450</v>
      </c>
      <c r="H2341" t="s">
        <v>159</v>
      </c>
      <c r="I2341" t="s">
        <v>143</v>
      </c>
      <c r="J2341" s="32">
        <f t="shared" si="52"/>
        <v>2</v>
      </c>
      <c r="K2341" s="32">
        <f>IF(PUMPING[[#This Row],[MONTH]]&gt;3,YEAR(PUMPING[[#This Row],[DATE]]),YEAR(PUMPING[[#This Row],[DATE]])-1)</f>
        <v>2015</v>
      </c>
      <c r="L2341" s="32" t="str">
        <f>IF(PUMPING[[#This Row],[MONTH]]&lt;4,"Q4",IF(PUMPING[[#This Row],[MONTH]]&lt;7,"Q1",IF(PUMPING[[#This Row],[MONTH]]&lt;10,"Q2",IF(PUMPING[[#This Row],[MONTH]]&lt;13,"Q3","Q4"))))</f>
        <v>Q4</v>
      </c>
      <c r="M2341" s="32" t="str">
        <f>IF(PUMPING[[#This Row],[PRODUCT]]="I/F","I/F",IF(LEFT(PUMPING[[#This Row],[BATCH]],2)="MR","MR",IF(LEFT(PUMPING[[#This Row],[BATCH]],2)="PR","PR",IF(LEFT(PUMPING[[#This Row],[BATCH]],2)="DT","DT","Others"))))</f>
        <v>PR</v>
      </c>
    </row>
    <row r="2342" spans="1:13" x14ac:dyDescent="0.25">
      <c r="A2342">
        <v>3</v>
      </c>
      <c r="B2342" s="1">
        <v>42427</v>
      </c>
      <c r="C2342" t="s">
        <v>20</v>
      </c>
      <c r="D2342" t="s">
        <v>1315</v>
      </c>
      <c r="F2342">
        <v>9667</v>
      </c>
      <c r="H2342" t="s">
        <v>159</v>
      </c>
      <c r="I2342" t="s">
        <v>143</v>
      </c>
      <c r="J2342" s="32">
        <f t="shared" si="52"/>
        <v>2</v>
      </c>
      <c r="K2342" s="32">
        <f>IF(PUMPING[[#This Row],[MONTH]]&gt;3,YEAR(PUMPING[[#This Row],[DATE]]),YEAR(PUMPING[[#This Row],[DATE]])-1)</f>
        <v>2015</v>
      </c>
      <c r="L2342" s="32" t="str">
        <f>IF(PUMPING[[#This Row],[MONTH]]&lt;4,"Q4",IF(PUMPING[[#This Row],[MONTH]]&lt;7,"Q1",IF(PUMPING[[#This Row],[MONTH]]&lt;10,"Q2",IF(PUMPING[[#This Row],[MONTH]]&lt;13,"Q3","Q4"))))</f>
        <v>Q4</v>
      </c>
      <c r="M2342" s="32" t="str">
        <f>IF(PUMPING[[#This Row],[PRODUCT]]="I/F","I/F",IF(LEFT(PUMPING[[#This Row],[BATCH]],2)="MR","MR",IF(LEFT(PUMPING[[#This Row],[BATCH]],2)="PR","PR",IF(LEFT(PUMPING[[#This Row],[BATCH]],2)="DT","DT","Others"))))</f>
        <v>PR</v>
      </c>
    </row>
    <row r="2343" spans="1:13" x14ac:dyDescent="0.25">
      <c r="A2343">
        <v>4</v>
      </c>
      <c r="B2343" s="1">
        <v>42427</v>
      </c>
      <c r="C2343" t="s">
        <v>20</v>
      </c>
      <c r="D2343" t="s">
        <v>1316</v>
      </c>
      <c r="F2343">
        <v>116</v>
      </c>
      <c r="H2343" t="s">
        <v>159</v>
      </c>
      <c r="I2343" t="s">
        <v>143</v>
      </c>
      <c r="J2343" s="32">
        <f t="shared" si="52"/>
        <v>2</v>
      </c>
      <c r="K2343" s="32">
        <f>IF(PUMPING[[#This Row],[MONTH]]&gt;3,YEAR(PUMPING[[#This Row],[DATE]]),YEAR(PUMPING[[#This Row],[DATE]])-1)</f>
        <v>2015</v>
      </c>
      <c r="L2343" s="32" t="str">
        <f>IF(PUMPING[[#This Row],[MONTH]]&lt;4,"Q4",IF(PUMPING[[#This Row],[MONTH]]&lt;7,"Q1",IF(PUMPING[[#This Row],[MONTH]]&lt;10,"Q2",IF(PUMPING[[#This Row],[MONTH]]&lt;13,"Q3","Q4"))))</f>
        <v>Q4</v>
      </c>
      <c r="M2343" s="32" t="str">
        <f>IF(PUMPING[[#This Row],[PRODUCT]]="I/F","I/F",IF(LEFT(PUMPING[[#This Row],[BATCH]],2)="MR","MR",IF(LEFT(PUMPING[[#This Row],[BATCH]],2)="PR","PR",IF(LEFT(PUMPING[[#This Row],[BATCH]],2)="DT","DT","Others"))))</f>
        <v>PR</v>
      </c>
    </row>
    <row r="2344" spans="1:13" x14ac:dyDescent="0.25">
      <c r="A2344">
        <v>1</v>
      </c>
      <c r="B2344" s="1">
        <v>42427</v>
      </c>
      <c r="C2344" t="s">
        <v>8</v>
      </c>
      <c r="D2344" t="s">
        <v>1310</v>
      </c>
      <c r="E2344" t="s">
        <v>10</v>
      </c>
      <c r="F2344">
        <v>6108</v>
      </c>
      <c r="H2344" t="s">
        <v>148</v>
      </c>
      <c r="I2344" t="s">
        <v>149</v>
      </c>
      <c r="J2344" s="32">
        <f t="shared" si="52"/>
        <v>2</v>
      </c>
      <c r="K2344" s="32">
        <f>IF(PUMPING[[#This Row],[MONTH]]&gt;3,YEAR(PUMPING[[#This Row],[DATE]]),YEAR(PUMPING[[#This Row],[DATE]])-1)</f>
        <v>2015</v>
      </c>
      <c r="L2344" s="32" t="str">
        <f>IF(PUMPING[[#This Row],[MONTH]]&lt;4,"Q4",IF(PUMPING[[#This Row],[MONTH]]&lt;7,"Q1",IF(PUMPING[[#This Row],[MONTH]]&lt;10,"Q2",IF(PUMPING[[#This Row],[MONTH]]&lt;13,"Q3","Q4"))))</f>
        <v>Q4</v>
      </c>
      <c r="M2344" s="32" t="str">
        <f>IF(PUMPING[[#This Row],[PRODUCT]]="I/F","I/F",IF(LEFT(PUMPING[[#This Row],[BATCH]],2)="MR","MR",IF(LEFT(PUMPING[[#This Row],[BATCH]],2)="PR","PR",IF(LEFT(PUMPING[[#This Row],[BATCH]],2)="DT","DT","Others"))))</f>
        <v>MR</v>
      </c>
    </row>
    <row r="2345" spans="1:13" x14ac:dyDescent="0.25">
      <c r="A2345">
        <v>2</v>
      </c>
      <c r="B2345" s="1">
        <v>42427</v>
      </c>
      <c r="C2345" t="s">
        <v>8</v>
      </c>
      <c r="D2345" t="s">
        <v>1317</v>
      </c>
      <c r="E2345" t="s">
        <v>10</v>
      </c>
      <c r="F2345">
        <v>178</v>
      </c>
      <c r="H2345" t="s">
        <v>987</v>
      </c>
      <c r="I2345" t="s">
        <v>204</v>
      </c>
      <c r="J2345" s="32">
        <f t="shared" si="52"/>
        <v>2</v>
      </c>
      <c r="K2345" s="32">
        <f>IF(PUMPING[[#This Row],[MONTH]]&gt;3,YEAR(PUMPING[[#This Row],[DATE]]),YEAR(PUMPING[[#This Row],[DATE]])-1)</f>
        <v>2015</v>
      </c>
      <c r="L2345" s="32" t="str">
        <f>IF(PUMPING[[#This Row],[MONTH]]&lt;4,"Q4",IF(PUMPING[[#This Row],[MONTH]]&lt;7,"Q1",IF(PUMPING[[#This Row],[MONTH]]&lt;10,"Q2",IF(PUMPING[[#This Row],[MONTH]]&lt;13,"Q3","Q4"))))</f>
        <v>Q4</v>
      </c>
      <c r="M2345" s="32" t="str">
        <f>IF(PUMPING[[#This Row],[PRODUCT]]="I/F","I/F",IF(LEFT(PUMPING[[#This Row],[BATCH]],2)="MR","MR",IF(LEFT(PUMPING[[#This Row],[BATCH]],2)="PR","PR",IF(LEFT(PUMPING[[#This Row],[BATCH]],2)="DT","DT","Others"))))</f>
        <v>I/F</v>
      </c>
    </row>
    <row r="2346" spans="1:13" x14ac:dyDescent="0.25">
      <c r="A2346">
        <v>3</v>
      </c>
      <c r="B2346" s="1">
        <v>42427</v>
      </c>
      <c r="C2346" t="s">
        <v>8</v>
      </c>
      <c r="D2346" t="s">
        <v>1295</v>
      </c>
      <c r="E2346" t="s">
        <v>10</v>
      </c>
      <c r="F2346">
        <v>170</v>
      </c>
      <c r="H2346" t="s">
        <v>145</v>
      </c>
      <c r="I2346" t="s">
        <v>146</v>
      </c>
      <c r="J2346" s="32">
        <f t="shared" si="52"/>
        <v>2</v>
      </c>
      <c r="K2346" s="32">
        <f>IF(PUMPING[[#This Row],[MONTH]]&gt;3,YEAR(PUMPING[[#This Row],[DATE]]),YEAR(PUMPING[[#This Row],[DATE]])-1)</f>
        <v>2015</v>
      </c>
      <c r="L2346" s="32" t="str">
        <f>IF(PUMPING[[#This Row],[MONTH]]&lt;4,"Q4",IF(PUMPING[[#This Row],[MONTH]]&lt;7,"Q1",IF(PUMPING[[#This Row],[MONTH]]&lt;10,"Q2",IF(PUMPING[[#This Row],[MONTH]]&lt;13,"Q3","Q4"))))</f>
        <v>Q4</v>
      </c>
      <c r="M2346" s="32" t="str">
        <f>IF(PUMPING[[#This Row],[PRODUCT]]="I/F","I/F",IF(LEFT(PUMPING[[#This Row],[BATCH]],2)="MR","MR",IF(LEFT(PUMPING[[#This Row],[BATCH]],2)="PR","PR",IF(LEFT(PUMPING[[#This Row],[BATCH]],2)="DT","DT","Others"))))</f>
        <v>MR</v>
      </c>
    </row>
    <row r="2347" spans="1:13" x14ac:dyDescent="0.25">
      <c r="A2347">
        <v>1</v>
      </c>
      <c r="B2347" s="1">
        <v>42428</v>
      </c>
      <c r="C2347" t="s">
        <v>6</v>
      </c>
      <c r="D2347" t="s">
        <v>1313</v>
      </c>
      <c r="E2347">
        <v>103</v>
      </c>
      <c r="F2347">
        <v>5227</v>
      </c>
      <c r="H2347" t="s">
        <v>148</v>
      </c>
      <c r="I2347" t="s">
        <v>149</v>
      </c>
      <c r="J2347" s="32">
        <f t="shared" si="52"/>
        <v>2</v>
      </c>
      <c r="K2347" s="32">
        <f>IF(PUMPING[[#This Row],[MONTH]]&gt;3,YEAR(PUMPING[[#This Row],[DATE]]),YEAR(PUMPING[[#This Row],[DATE]])-1)</f>
        <v>2015</v>
      </c>
      <c r="L2347" s="32" t="str">
        <f>IF(PUMPING[[#This Row],[MONTH]]&lt;4,"Q4",IF(PUMPING[[#This Row],[MONTH]]&lt;7,"Q1",IF(PUMPING[[#This Row],[MONTH]]&lt;10,"Q2",IF(PUMPING[[#This Row],[MONTH]]&lt;13,"Q3","Q4"))))</f>
        <v>Q4</v>
      </c>
      <c r="M2347" s="32" t="str">
        <f>IF(PUMPING[[#This Row],[PRODUCT]]="I/F","I/F",IF(LEFT(PUMPING[[#This Row],[BATCH]],2)="MR","MR",IF(LEFT(PUMPING[[#This Row],[BATCH]],2)="PR","PR",IF(LEFT(PUMPING[[#This Row],[BATCH]],2)="DT","DT","Others"))))</f>
        <v>MR</v>
      </c>
    </row>
    <row r="2348" spans="1:13" x14ac:dyDescent="0.25">
      <c r="A2348">
        <v>2</v>
      </c>
      <c r="B2348" s="1">
        <v>42428</v>
      </c>
      <c r="C2348" t="s">
        <v>6</v>
      </c>
      <c r="D2348" t="s">
        <v>1318</v>
      </c>
      <c r="E2348">
        <v>403</v>
      </c>
      <c r="F2348">
        <v>133</v>
      </c>
      <c r="H2348" t="s">
        <v>148</v>
      </c>
      <c r="I2348" t="s">
        <v>149</v>
      </c>
      <c r="J2348" s="32">
        <f t="shared" ref="J2348:J2398" si="53">MONTH(B2348)</f>
        <v>2</v>
      </c>
      <c r="K2348" s="32">
        <f>IF(PUMPING[[#This Row],[MONTH]]&gt;3,YEAR(PUMPING[[#This Row],[DATE]]),YEAR(PUMPING[[#This Row],[DATE]])-1)</f>
        <v>2015</v>
      </c>
      <c r="L2348" s="32" t="str">
        <f>IF(PUMPING[[#This Row],[MONTH]]&lt;4,"Q4",IF(PUMPING[[#This Row],[MONTH]]&lt;7,"Q1",IF(PUMPING[[#This Row],[MONTH]]&lt;10,"Q2",IF(PUMPING[[#This Row],[MONTH]]&lt;13,"Q3","Q4"))))</f>
        <v>Q4</v>
      </c>
      <c r="M2348" s="32" t="str">
        <f>IF(PUMPING[[#This Row],[PRODUCT]]="I/F","I/F",IF(LEFT(PUMPING[[#This Row],[BATCH]],2)="MR","MR",IF(LEFT(PUMPING[[#This Row],[BATCH]],2)="PR","PR",IF(LEFT(PUMPING[[#This Row],[BATCH]],2)="DT","DT","Others"))))</f>
        <v>MR</v>
      </c>
    </row>
    <row r="2349" spans="1:13" x14ac:dyDescent="0.25">
      <c r="A2349">
        <v>3</v>
      </c>
      <c r="B2349" s="1">
        <v>42428</v>
      </c>
      <c r="C2349" t="s">
        <v>6</v>
      </c>
      <c r="D2349" t="s">
        <v>1319</v>
      </c>
      <c r="E2349">
        <v>651</v>
      </c>
      <c r="F2349">
        <v>90</v>
      </c>
      <c r="H2349" t="s">
        <v>155</v>
      </c>
      <c r="I2349" t="s">
        <v>146</v>
      </c>
      <c r="J2349" s="32">
        <f t="shared" si="53"/>
        <v>2</v>
      </c>
      <c r="K2349" s="32">
        <f>IF(PUMPING[[#This Row],[MONTH]]&gt;3,YEAR(PUMPING[[#This Row],[DATE]]),YEAR(PUMPING[[#This Row],[DATE]])-1)</f>
        <v>2015</v>
      </c>
      <c r="L2349" s="32" t="str">
        <f>IF(PUMPING[[#This Row],[MONTH]]&lt;4,"Q4",IF(PUMPING[[#This Row],[MONTH]]&lt;7,"Q1",IF(PUMPING[[#This Row],[MONTH]]&lt;10,"Q2",IF(PUMPING[[#This Row],[MONTH]]&lt;13,"Q3","Q4"))))</f>
        <v>Q4</v>
      </c>
      <c r="M2349" s="32" t="str">
        <f>IF(PUMPING[[#This Row],[PRODUCT]]="I/F","I/F",IF(LEFT(PUMPING[[#This Row],[BATCH]],2)="MR","MR",IF(LEFT(PUMPING[[#This Row],[BATCH]],2)="PR","PR",IF(LEFT(PUMPING[[#This Row],[BATCH]],2)="DT","DT","Others"))))</f>
        <v>MR</v>
      </c>
    </row>
    <row r="2350" spans="1:13" x14ac:dyDescent="0.25">
      <c r="A2350">
        <v>4</v>
      </c>
      <c r="B2350" s="1">
        <v>42428</v>
      </c>
      <c r="C2350" t="s">
        <v>6</v>
      </c>
      <c r="D2350" t="s">
        <v>1320</v>
      </c>
      <c r="E2350">
        <v>208</v>
      </c>
      <c r="F2350">
        <v>4533</v>
      </c>
      <c r="H2350" t="s">
        <v>151</v>
      </c>
      <c r="I2350" t="s">
        <v>1532</v>
      </c>
      <c r="J2350" s="32">
        <f t="shared" si="53"/>
        <v>2</v>
      </c>
      <c r="K2350" s="32">
        <f>IF(PUMPING[[#This Row],[MONTH]]&gt;3,YEAR(PUMPING[[#This Row],[DATE]]),YEAR(PUMPING[[#This Row],[DATE]])-1)</f>
        <v>2015</v>
      </c>
      <c r="L2350" s="32" t="str">
        <f>IF(PUMPING[[#This Row],[MONTH]]&lt;4,"Q4",IF(PUMPING[[#This Row],[MONTH]]&lt;7,"Q1",IF(PUMPING[[#This Row],[MONTH]]&lt;10,"Q2",IF(PUMPING[[#This Row],[MONTH]]&lt;13,"Q3","Q4"))))</f>
        <v>Q4</v>
      </c>
      <c r="M2350" s="32" t="str">
        <f>IF(PUMPING[[#This Row],[PRODUCT]]="I/F","I/F",IF(LEFT(PUMPING[[#This Row],[BATCH]],2)="MR","MR",IF(LEFT(PUMPING[[#This Row],[BATCH]],2)="PR","PR",IF(LEFT(PUMPING[[#This Row],[BATCH]],2)="DT","DT","Others"))))</f>
        <v>MR</v>
      </c>
    </row>
    <row r="2351" spans="1:13" x14ac:dyDescent="0.25">
      <c r="A2351">
        <v>1</v>
      </c>
      <c r="B2351" s="1">
        <v>42428</v>
      </c>
      <c r="C2351" t="s">
        <v>20</v>
      </c>
      <c r="D2351" t="s">
        <v>1315</v>
      </c>
      <c r="E2351">
        <v>31</v>
      </c>
      <c r="F2351">
        <v>334</v>
      </c>
      <c r="H2351" t="s">
        <v>159</v>
      </c>
      <c r="I2351" t="s">
        <v>143</v>
      </c>
      <c r="J2351" s="32">
        <f t="shared" si="53"/>
        <v>2</v>
      </c>
      <c r="K2351" s="32">
        <f>IF(PUMPING[[#This Row],[MONTH]]&gt;3,YEAR(PUMPING[[#This Row],[DATE]]),YEAR(PUMPING[[#This Row],[DATE]])-1)</f>
        <v>2015</v>
      </c>
      <c r="L2351" s="32" t="str">
        <f>IF(PUMPING[[#This Row],[MONTH]]&lt;4,"Q4",IF(PUMPING[[#This Row],[MONTH]]&lt;7,"Q1",IF(PUMPING[[#This Row],[MONTH]]&lt;10,"Q2",IF(PUMPING[[#This Row],[MONTH]]&lt;13,"Q3","Q4"))))</f>
        <v>Q4</v>
      </c>
      <c r="M2351" s="32" t="str">
        <f>IF(PUMPING[[#This Row],[PRODUCT]]="I/F","I/F",IF(LEFT(PUMPING[[#This Row],[BATCH]],2)="MR","MR",IF(LEFT(PUMPING[[#This Row],[BATCH]],2)="PR","PR",IF(LEFT(PUMPING[[#This Row],[BATCH]],2)="DT","DT","Others"))))</f>
        <v>PR</v>
      </c>
    </row>
    <row r="2352" spans="1:13" x14ac:dyDescent="0.25">
      <c r="A2352">
        <v>2</v>
      </c>
      <c r="B2352" s="1">
        <v>42428</v>
      </c>
      <c r="C2352" t="s">
        <v>20</v>
      </c>
      <c r="D2352" t="s">
        <v>1321</v>
      </c>
      <c r="E2352">
        <v>31</v>
      </c>
      <c r="F2352">
        <v>3602</v>
      </c>
      <c r="H2352" t="s">
        <v>159</v>
      </c>
      <c r="I2352" t="s">
        <v>143</v>
      </c>
      <c r="J2352" s="32">
        <f t="shared" si="53"/>
        <v>2</v>
      </c>
      <c r="K2352" s="32">
        <f>IF(PUMPING[[#This Row],[MONTH]]&gt;3,YEAR(PUMPING[[#This Row],[DATE]]),YEAR(PUMPING[[#This Row],[DATE]])-1)</f>
        <v>2015</v>
      </c>
      <c r="L2352" s="32" t="str">
        <f>IF(PUMPING[[#This Row],[MONTH]]&lt;4,"Q4",IF(PUMPING[[#This Row],[MONTH]]&lt;7,"Q1",IF(PUMPING[[#This Row],[MONTH]]&lt;10,"Q2",IF(PUMPING[[#This Row],[MONTH]]&lt;13,"Q3","Q4"))))</f>
        <v>Q4</v>
      </c>
      <c r="M2352" s="32" t="str">
        <f>IF(PUMPING[[#This Row],[PRODUCT]]="I/F","I/F",IF(LEFT(PUMPING[[#This Row],[BATCH]],2)="MR","MR",IF(LEFT(PUMPING[[#This Row],[BATCH]],2)="PR","PR",IF(LEFT(PUMPING[[#This Row],[BATCH]],2)="DT","DT","Others"))))</f>
        <v>PR</v>
      </c>
    </row>
    <row r="2353" spans="1:13" x14ac:dyDescent="0.25">
      <c r="A2353">
        <v>1</v>
      </c>
      <c r="B2353" s="1">
        <v>42428</v>
      </c>
      <c r="C2353" t="s">
        <v>8</v>
      </c>
      <c r="D2353" t="s">
        <v>1295</v>
      </c>
      <c r="E2353" t="s">
        <v>10</v>
      </c>
      <c r="F2353">
        <v>1757</v>
      </c>
      <c r="H2353" t="s">
        <v>145</v>
      </c>
      <c r="I2353" t="s">
        <v>146</v>
      </c>
      <c r="J2353" s="32">
        <f t="shared" si="53"/>
        <v>2</v>
      </c>
      <c r="K2353" s="32">
        <f>IF(PUMPING[[#This Row],[MONTH]]&gt;3,YEAR(PUMPING[[#This Row],[DATE]]),YEAR(PUMPING[[#This Row],[DATE]])-1)</f>
        <v>2015</v>
      </c>
      <c r="L2353" s="32" t="str">
        <f>IF(PUMPING[[#This Row],[MONTH]]&lt;4,"Q4",IF(PUMPING[[#This Row],[MONTH]]&lt;7,"Q1",IF(PUMPING[[#This Row],[MONTH]]&lt;10,"Q2",IF(PUMPING[[#This Row],[MONTH]]&lt;13,"Q3","Q4"))))</f>
        <v>Q4</v>
      </c>
      <c r="M2353" s="32" t="str">
        <f>IF(PUMPING[[#This Row],[PRODUCT]]="I/F","I/F",IF(LEFT(PUMPING[[#This Row],[BATCH]],2)="MR","MR",IF(LEFT(PUMPING[[#This Row],[BATCH]],2)="PR","PR",IF(LEFT(PUMPING[[#This Row],[BATCH]],2)="DT","DT","Others"))))</f>
        <v>MR</v>
      </c>
    </row>
    <row r="2354" spans="1:13" x14ac:dyDescent="0.25">
      <c r="A2354">
        <v>2</v>
      </c>
      <c r="B2354" s="1">
        <v>42428</v>
      </c>
      <c r="C2354" t="s">
        <v>8</v>
      </c>
      <c r="D2354" t="s">
        <v>1299</v>
      </c>
      <c r="E2354" t="s">
        <v>10</v>
      </c>
      <c r="F2354">
        <v>721</v>
      </c>
      <c r="H2354" t="s">
        <v>145</v>
      </c>
      <c r="I2354" t="s">
        <v>146</v>
      </c>
      <c r="J2354" s="32">
        <f t="shared" si="53"/>
        <v>2</v>
      </c>
      <c r="K2354" s="32">
        <f>IF(PUMPING[[#This Row],[MONTH]]&gt;3,YEAR(PUMPING[[#This Row],[DATE]]),YEAR(PUMPING[[#This Row],[DATE]])-1)</f>
        <v>2015</v>
      </c>
      <c r="L2354" s="32" t="str">
        <f>IF(PUMPING[[#This Row],[MONTH]]&lt;4,"Q4",IF(PUMPING[[#This Row],[MONTH]]&lt;7,"Q1",IF(PUMPING[[#This Row],[MONTH]]&lt;10,"Q2",IF(PUMPING[[#This Row],[MONTH]]&lt;13,"Q3","Q4"))))</f>
        <v>Q4</v>
      </c>
      <c r="M2354" s="32" t="str">
        <f>IF(PUMPING[[#This Row],[PRODUCT]]="I/F","I/F",IF(LEFT(PUMPING[[#This Row],[BATCH]],2)="MR","MR",IF(LEFT(PUMPING[[#This Row],[BATCH]],2)="PR","PR",IF(LEFT(PUMPING[[#This Row],[BATCH]],2)="DT","DT","Others"))))</f>
        <v>MR</v>
      </c>
    </row>
    <row r="2355" spans="1:13" x14ac:dyDescent="0.25">
      <c r="A2355">
        <v>3</v>
      </c>
      <c r="B2355" s="1">
        <v>42428</v>
      </c>
      <c r="C2355" t="s">
        <v>8</v>
      </c>
      <c r="D2355" t="s">
        <v>1322</v>
      </c>
      <c r="E2355" t="s">
        <v>10</v>
      </c>
      <c r="F2355">
        <v>234</v>
      </c>
      <c r="H2355" t="s">
        <v>145</v>
      </c>
      <c r="I2355" t="s">
        <v>146</v>
      </c>
      <c r="J2355" s="32">
        <f t="shared" si="53"/>
        <v>2</v>
      </c>
      <c r="K2355" s="32">
        <f>IF(PUMPING[[#This Row],[MONTH]]&gt;3,YEAR(PUMPING[[#This Row],[DATE]]),YEAR(PUMPING[[#This Row],[DATE]])-1)</f>
        <v>2015</v>
      </c>
      <c r="L2355" s="32" t="str">
        <f>IF(PUMPING[[#This Row],[MONTH]]&lt;4,"Q4",IF(PUMPING[[#This Row],[MONTH]]&lt;7,"Q1",IF(PUMPING[[#This Row],[MONTH]]&lt;10,"Q2",IF(PUMPING[[#This Row],[MONTH]]&lt;13,"Q3","Q4"))))</f>
        <v>Q4</v>
      </c>
      <c r="M2355" s="32" t="str">
        <f>IF(PUMPING[[#This Row],[PRODUCT]]="I/F","I/F",IF(LEFT(PUMPING[[#This Row],[BATCH]],2)="MR","MR",IF(LEFT(PUMPING[[#This Row],[BATCH]],2)="PR","PR",IF(LEFT(PUMPING[[#This Row],[BATCH]],2)="DT","DT","Others"))))</f>
        <v>MR</v>
      </c>
    </row>
    <row r="2356" spans="1:13" x14ac:dyDescent="0.25">
      <c r="A2356">
        <v>1</v>
      </c>
      <c r="B2356" s="1">
        <v>42428</v>
      </c>
      <c r="C2356" t="s">
        <v>162</v>
      </c>
      <c r="D2356" t="s">
        <v>1323</v>
      </c>
      <c r="E2356" t="s">
        <v>223</v>
      </c>
      <c r="F2356">
        <v>1338</v>
      </c>
      <c r="H2356" t="s">
        <v>148</v>
      </c>
      <c r="I2356" t="s">
        <v>149</v>
      </c>
      <c r="J2356" s="32">
        <f t="shared" si="53"/>
        <v>2</v>
      </c>
      <c r="K2356" s="32">
        <f>IF(PUMPING[[#This Row],[MONTH]]&gt;3,YEAR(PUMPING[[#This Row],[DATE]]),YEAR(PUMPING[[#This Row],[DATE]])-1)</f>
        <v>2015</v>
      </c>
      <c r="L2356" s="32" t="str">
        <f>IF(PUMPING[[#This Row],[MONTH]]&lt;4,"Q4",IF(PUMPING[[#This Row],[MONTH]]&lt;7,"Q1",IF(PUMPING[[#This Row],[MONTH]]&lt;10,"Q2",IF(PUMPING[[#This Row],[MONTH]]&lt;13,"Q3","Q4"))))</f>
        <v>Q4</v>
      </c>
      <c r="M2356" s="32" t="str">
        <f>IF(PUMPING[[#This Row],[PRODUCT]]="I/F","I/F",IF(LEFT(PUMPING[[#This Row],[BATCH]],2)="MR","MR",IF(LEFT(PUMPING[[#This Row],[BATCH]],2)="PR","PR",IF(LEFT(PUMPING[[#This Row],[BATCH]],2)="DT","DT","Others"))))</f>
        <v>MR</v>
      </c>
    </row>
    <row r="2357" spans="1:13" x14ac:dyDescent="0.25">
      <c r="A2357">
        <v>2</v>
      </c>
      <c r="B2357" s="1">
        <v>42428</v>
      </c>
      <c r="C2357" t="s">
        <v>162</v>
      </c>
      <c r="D2357" t="s">
        <v>1324</v>
      </c>
      <c r="E2357" t="s">
        <v>223</v>
      </c>
      <c r="F2357">
        <v>1816</v>
      </c>
      <c r="H2357" t="s">
        <v>148</v>
      </c>
      <c r="I2357" t="s">
        <v>149</v>
      </c>
      <c r="J2357" s="32">
        <f t="shared" si="53"/>
        <v>2</v>
      </c>
      <c r="K2357" s="32">
        <f>IF(PUMPING[[#This Row],[MONTH]]&gt;3,YEAR(PUMPING[[#This Row],[DATE]]),YEAR(PUMPING[[#This Row],[DATE]])-1)</f>
        <v>2015</v>
      </c>
      <c r="L2357" s="32" t="str">
        <f>IF(PUMPING[[#This Row],[MONTH]]&lt;4,"Q4",IF(PUMPING[[#This Row],[MONTH]]&lt;7,"Q1",IF(PUMPING[[#This Row],[MONTH]]&lt;10,"Q2",IF(PUMPING[[#This Row],[MONTH]]&lt;13,"Q3","Q4"))))</f>
        <v>Q4</v>
      </c>
      <c r="M2357" s="32" t="str">
        <f>IF(PUMPING[[#This Row],[PRODUCT]]="I/F","I/F",IF(LEFT(PUMPING[[#This Row],[BATCH]],2)="MR","MR",IF(LEFT(PUMPING[[#This Row],[BATCH]],2)="PR","PR",IF(LEFT(PUMPING[[#This Row],[BATCH]],2)="DT","DT","Others"))))</f>
        <v>MR</v>
      </c>
    </row>
    <row r="2358" spans="1:13" x14ac:dyDescent="0.25">
      <c r="A2358">
        <v>1</v>
      </c>
      <c r="B2358" s="1">
        <v>42429</v>
      </c>
      <c r="C2358" t="s">
        <v>6</v>
      </c>
      <c r="D2358" t="s">
        <v>1320</v>
      </c>
      <c r="E2358">
        <v>208</v>
      </c>
      <c r="F2358">
        <v>2712</v>
      </c>
      <c r="H2358" t="s">
        <v>151</v>
      </c>
      <c r="I2358" t="s">
        <v>1532</v>
      </c>
      <c r="J2358" s="32">
        <f t="shared" si="53"/>
        <v>2</v>
      </c>
      <c r="K2358" s="32">
        <f>IF(PUMPING[[#This Row],[MONTH]]&gt;3,YEAR(PUMPING[[#This Row],[DATE]]),YEAR(PUMPING[[#This Row],[DATE]])-1)</f>
        <v>2015</v>
      </c>
      <c r="L2358" s="32" t="str">
        <f>IF(PUMPING[[#This Row],[MONTH]]&lt;4,"Q4",IF(PUMPING[[#This Row],[MONTH]]&lt;7,"Q1",IF(PUMPING[[#This Row],[MONTH]]&lt;10,"Q2",IF(PUMPING[[#This Row],[MONTH]]&lt;13,"Q3","Q4"))))</f>
        <v>Q4</v>
      </c>
      <c r="M2358" s="32" t="str">
        <f>IF(PUMPING[[#This Row],[PRODUCT]]="I/F","I/F",IF(LEFT(PUMPING[[#This Row],[BATCH]],2)="MR","MR",IF(LEFT(PUMPING[[#This Row],[BATCH]],2)="PR","PR",IF(LEFT(PUMPING[[#This Row],[BATCH]],2)="DT","DT","Others"))))</f>
        <v>MR</v>
      </c>
    </row>
    <row r="2359" spans="1:13" x14ac:dyDescent="0.25">
      <c r="A2359">
        <v>2</v>
      </c>
      <c r="B2359" s="1">
        <v>42429</v>
      </c>
      <c r="C2359" t="s">
        <v>6</v>
      </c>
      <c r="D2359" t="s">
        <v>1325</v>
      </c>
      <c r="E2359">
        <v>206</v>
      </c>
      <c r="F2359">
        <v>3782</v>
      </c>
      <c r="H2359" t="s">
        <v>151</v>
      </c>
      <c r="I2359" t="s">
        <v>1532</v>
      </c>
      <c r="J2359" s="32">
        <f t="shared" si="53"/>
        <v>2</v>
      </c>
      <c r="K2359" s="32">
        <f>IF(PUMPING[[#This Row],[MONTH]]&gt;3,YEAR(PUMPING[[#This Row],[DATE]]),YEAR(PUMPING[[#This Row],[DATE]])-1)</f>
        <v>2015</v>
      </c>
      <c r="L2359" s="32" t="str">
        <f>IF(PUMPING[[#This Row],[MONTH]]&lt;4,"Q4",IF(PUMPING[[#This Row],[MONTH]]&lt;7,"Q1",IF(PUMPING[[#This Row],[MONTH]]&lt;10,"Q2",IF(PUMPING[[#This Row],[MONTH]]&lt;13,"Q3","Q4"))))</f>
        <v>Q4</v>
      </c>
      <c r="M2359" s="32" t="str">
        <f>IF(PUMPING[[#This Row],[PRODUCT]]="I/F","I/F",IF(LEFT(PUMPING[[#This Row],[BATCH]],2)="MR","MR",IF(LEFT(PUMPING[[#This Row],[BATCH]],2)="PR","PR",IF(LEFT(PUMPING[[#This Row],[BATCH]],2)="DT","DT","Others"))))</f>
        <v>MR</v>
      </c>
    </row>
    <row r="2360" spans="1:13" x14ac:dyDescent="0.25">
      <c r="A2360">
        <v>3</v>
      </c>
      <c r="B2360" s="1">
        <v>42429</v>
      </c>
      <c r="C2360" t="s">
        <v>6</v>
      </c>
      <c r="D2360" t="s">
        <v>1326</v>
      </c>
      <c r="E2360">
        <v>651</v>
      </c>
      <c r="F2360">
        <v>316</v>
      </c>
      <c r="H2360" t="s">
        <v>155</v>
      </c>
      <c r="I2360" t="s">
        <v>146</v>
      </c>
      <c r="J2360" s="32">
        <f t="shared" si="53"/>
        <v>2</v>
      </c>
      <c r="K2360" s="32">
        <f>IF(PUMPING[[#This Row],[MONTH]]&gt;3,YEAR(PUMPING[[#This Row],[DATE]]),YEAR(PUMPING[[#This Row],[DATE]])-1)</f>
        <v>2015</v>
      </c>
      <c r="L2360" s="32" t="str">
        <f>IF(PUMPING[[#This Row],[MONTH]]&lt;4,"Q4",IF(PUMPING[[#This Row],[MONTH]]&lt;7,"Q1",IF(PUMPING[[#This Row],[MONTH]]&lt;10,"Q2",IF(PUMPING[[#This Row],[MONTH]]&lt;13,"Q3","Q4"))))</f>
        <v>Q4</v>
      </c>
      <c r="M2360" s="32" t="str">
        <f>IF(PUMPING[[#This Row],[PRODUCT]]="I/F","I/F",IF(LEFT(PUMPING[[#This Row],[BATCH]],2)="MR","MR",IF(LEFT(PUMPING[[#This Row],[BATCH]],2)="PR","PR",IF(LEFT(PUMPING[[#This Row],[BATCH]],2)="DT","DT","Others"))))</f>
        <v>MR</v>
      </c>
    </row>
    <row r="2361" spans="1:13" x14ac:dyDescent="0.25">
      <c r="A2361">
        <v>4</v>
      </c>
      <c r="B2361" s="1">
        <v>42429</v>
      </c>
      <c r="C2361" t="s">
        <v>6</v>
      </c>
      <c r="D2361" t="s">
        <v>1327</v>
      </c>
      <c r="E2361">
        <v>505</v>
      </c>
      <c r="F2361">
        <v>696</v>
      </c>
      <c r="H2361" t="s">
        <v>153</v>
      </c>
      <c r="I2361" t="s">
        <v>1530</v>
      </c>
      <c r="J2361" s="32">
        <f t="shared" si="53"/>
        <v>2</v>
      </c>
      <c r="K2361" s="32">
        <f>IF(PUMPING[[#This Row],[MONTH]]&gt;3,YEAR(PUMPING[[#This Row],[DATE]]),YEAR(PUMPING[[#This Row],[DATE]])-1)</f>
        <v>2015</v>
      </c>
      <c r="L2361" s="32" t="str">
        <f>IF(PUMPING[[#This Row],[MONTH]]&lt;4,"Q4",IF(PUMPING[[#This Row],[MONTH]]&lt;7,"Q1",IF(PUMPING[[#This Row],[MONTH]]&lt;10,"Q2",IF(PUMPING[[#This Row],[MONTH]]&lt;13,"Q3","Q4"))))</f>
        <v>Q4</v>
      </c>
      <c r="M2361" s="32" t="str">
        <f>IF(PUMPING[[#This Row],[PRODUCT]]="I/F","I/F",IF(LEFT(PUMPING[[#This Row],[BATCH]],2)="MR","MR",IF(LEFT(PUMPING[[#This Row],[BATCH]],2)="PR","PR",IF(LEFT(PUMPING[[#This Row],[BATCH]],2)="DT","DT","Others"))))</f>
        <v>MR</v>
      </c>
    </row>
    <row r="2362" spans="1:13" x14ac:dyDescent="0.25">
      <c r="A2362">
        <v>1</v>
      </c>
      <c r="B2362" s="1">
        <v>42429</v>
      </c>
      <c r="C2362" t="s">
        <v>20</v>
      </c>
      <c r="D2362" t="s">
        <v>1321</v>
      </c>
      <c r="E2362">
        <v>31</v>
      </c>
      <c r="F2362">
        <v>6036</v>
      </c>
      <c r="H2362" t="s">
        <v>159</v>
      </c>
      <c r="I2362" t="s">
        <v>143</v>
      </c>
      <c r="J2362" s="32">
        <f t="shared" si="53"/>
        <v>2</v>
      </c>
      <c r="K2362" s="32">
        <f>IF(PUMPING[[#This Row],[MONTH]]&gt;3,YEAR(PUMPING[[#This Row],[DATE]]),YEAR(PUMPING[[#This Row],[DATE]])-1)</f>
        <v>2015</v>
      </c>
      <c r="L2362" s="32" t="str">
        <f>IF(PUMPING[[#This Row],[MONTH]]&lt;4,"Q4",IF(PUMPING[[#This Row],[MONTH]]&lt;7,"Q1",IF(PUMPING[[#This Row],[MONTH]]&lt;10,"Q2",IF(PUMPING[[#This Row],[MONTH]]&lt;13,"Q3","Q4"))))</f>
        <v>Q4</v>
      </c>
      <c r="M2362" s="32" t="str">
        <f>IF(PUMPING[[#This Row],[PRODUCT]]="I/F","I/F",IF(LEFT(PUMPING[[#This Row],[BATCH]],2)="MR","MR",IF(LEFT(PUMPING[[#This Row],[BATCH]],2)="PR","PR",IF(LEFT(PUMPING[[#This Row],[BATCH]],2)="DT","DT","Others"))))</f>
        <v>PR</v>
      </c>
    </row>
    <row r="2363" spans="1:13" x14ac:dyDescent="0.25">
      <c r="A2363">
        <v>2</v>
      </c>
      <c r="B2363" s="1">
        <v>42429</v>
      </c>
      <c r="C2363" t="s">
        <v>20</v>
      </c>
      <c r="D2363" t="s">
        <v>1328</v>
      </c>
      <c r="E2363">
        <v>35</v>
      </c>
      <c r="F2363">
        <v>450</v>
      </c>
      <c r="H2363" t="s">
        <v>159</v>
      </c>
      <c r="I2363" t="s">
        <v>143</v>
      </c>
      <c r="J2363" s="32">
        <f t="shared" si="53"/>
        <v>2</v>
      </c>
      <c r="K2363" s="32">
        <f>IF(PUMPING[[#This Row],[MONTH]]&gt;3,YEAR(PUMPING[[#This Row],[DATE]]),YEAR(PUMPING[[#This Row],[DATE]])-1)</f>
        <v>2015</v>
      </c>
      <c r="L2363" s="32" t="str">
        <f>IF(PUMPING[[#This Row],[MONTH]]&lt;4,"Q4",IF(PUMPING[[#This Row],[MONTH]]&lt;7,"Q1",IF(PUMPING[[#This Row],[MONTH]]&lt;10,"Q2",IF(PUMPING[[#This Row],[MONTH]]&lt;13,"Q3","Q4"))))</f>
        <v>Q4</v>
      </c>
      <c r="M2363" s="32" t="str">
        <f>IF(PUMPING[[#This Row],[PRODUCT]]="I/F","I/F",IF(LEFT(PUMPING[[#This Row],[BATCH]],2)="MR","MR",IF(LEFT(PUMPING[[#This Row],[BATCH]],2)="PR","PR",IF(LEFT(PUMPING[[#This Row],[BATCH]],2)="DT","DT","Others"))))</f>
        <v>PR</v>
      </c>
    </row>
    <row r="2364" spans="1:13" x14ac:dyDescent="0.25">
      <c r="A2364">
        <v>3</v>
      </c>
      <c r="B2364" s="1">
        <v>42429</v>
      </c>
      <c r="C2364" t="s">
        <v>20</v>
      </c>
      <c r="D2364" t="s">
        <v>1329</v>
      </c>
      <c r="E2364">
        <v>35</v>
      </c>
      <c r="F2364">
        <v>6776</v>
      </c>
      <c r="H2364" t="s">
        <v>159</v>
      </c>
      <c r="I2364" t="s">
        <v>143</v>
      </c>
      <c r="J2364" s="32">
        <f t="shared" si="53"/>
        <v>2</v>
      </c>
      <c r="K2364" s="32">
        <f>IF(PUMPING[[#This Row],[MONTH]]&gt;3,YEAR(PUMPING[[#This Row],[DATE]]),YEAR(PUMPING[[#This Row],[DATE]])-1)</f>
        <v>2015</v>
      </c>
      <c r="L2364" s="32" t="str">
        <f>IF(PUMPING[[#This Row],[MONTH]]&lt;4,"Q4",IF(PUMPING[[#This Row],[MONTH]]&lt;7,"Q1",IF(PUMPING[[#This Row],[MONTH]]&lt;10,"Q2",IF(PUMPING[[#This Row],[MONTH]]&lt;13,"Q3","Q4"))))</f>
        <v>Q4</v>
      </c>
      <c r="M2364" s="32" t="str">
        <f>IF(PUMPING[[#This Row],[PRODUCT]]="I/F","I/F",IF(LEFT(PUMPING[[#This Row],[BATCH]],2)="MR","MR",IF(LEFT(PUMPING[[#This Row],[BATCH]],2)="PR","PR",IF(LEFT(PUMPING[[#This Row],[BATCH]],2)="DT","DT","Others"))))</f>
        <v>PR</v>
      </c>
    </row>
    <row r="2365" spans="1:13" x14ac:dyDescent="0.25">
      <c r="A2365">
        <v>1</v>
      </c>
      <c r="B2365" s="1">
        <v>42429</v>
      </c>
      <c r="C2365" t="s">
        <v>8</v>
      </c>
      <c r="D2365" t="s">
        <v>1330</v>
      </c>
      <c r="E2365" t="s">
        <v>10</v>
      </c>
      <c r="F2365">
        <v>699</v>
      </c>
      <c r="H2365" t="s">
        <v>1079</v>
      </c>
      <c r="I2365" t="s">
        <v>146</v>
      </c>
      <c r="J2365" s="32">
        <f t="shared" si="53"/>
        <v>2</v>
      </c>
      <c r="K2365" s="32">
        <f>IF(PUMPING[[#This Row],[MONTH]]&gt;3,YEAR(PUMPING[[#This Row],[DATE]]),YEAR(PUMPING[[#This Row],[DATE]])-1)</f>
        <v>2015</v>
      </c>
      <c r="L2365" s="32" t="str">
        <f>IF(PUMPING[[#This Row],[MONTH]]&lt;4,"Q4",IF(PUMPING[[#This Row],[MONTH]]&lt;7,"Q1",IF(PUMPING[[#This Row],[MONTH]]&lt;10,"Q2",IF(PUMPING[[#This Row],[MONTH]]&lt;13,"Q3","Q4"))))</f>
        <v>Q4</v>
      </c>
      <c r="M2365" s="32" t="str">
        <f>IF(PUMPING[[#This Row],[PRODUCT]]="I/F","I/F",IF(LEFT(PUMPING[[#This Row],[BATCH]],2)="MR","MR",IF(LEFT(PUMPING[[#This Row],[BATCH]],2)="PR","PR",IF(LEFT(PUMPING[[#This Row],[BATCH]],2)="DT","DT","Others"))))</f>
        <v>MR</v>
      </c>
    </row>
    <row r="2366" spans="1:13" x14ac:dyDescent="0.25">
      <c r="A2366">
        <v>2</v>
      </c>
      <c r="B2366" s="1">
        <v>42429</v>
      </c>
      <c r="C2366" t="s">
        <v>8</v>
      </c>
      <c r="D2366" t="s">
        <v>1311</v>
      </c>
      <c r="E2366" t="s">
        <v>10</v>
      </c>
      <c r="F2366">
        <v>1677</v>
      </c>
      <c r="H2366" t="s">
        <v>148</v>
      </c>
      <c r="I2366" t="s">
        <v>149</v>
      </c>
      <c r="J2366" s="32">
        <f t="shared" si="53"/>
        <v>2</v>
      </c>
      <c r="K2366" s="32">
        <f>IF(PUMPING[[#This Row],[MONTH]]&gt;3,YEAR(PUMPING[[#This Row],[DATE]]),YEAR(PUMPING[[#This Row],[DATE]])-1)</f>
        <v>2015</v>
      </c>
      <c r="L2366" s="32" t="str">
        <f>IF(PUMPING[[#This Row],[MONTH]]&lt;4,"Q4",IF(PUMPING[[#This Row],[MONTH]]&lt;7,"Q1",IF(PUMPING[[#This Row],[MONTH]]&lt;10,"Q2",IF(PUMPING[[#This Row],[MONTH]]&lt;13,"Q3","Q4"))))</f>
        <v>Q4</v>
      </c>
      <c r="M2366" s="32" t="str">
        <f>IF(PUMPING[[#This Row],[PRODUCT]]="I/F","I/F",IF(LEFT(PUMPING[[#This Row],[BATCH]],2)="MR","MR",IF(LEFT(PUMPING[[#This Row],[BATCH]],2)="PR","PR",IF(LEFT(PUMPING[[#This Row],[BATCH]],2)="DT","DT","Others"))))</f>
        <v>MR</v>
      </c>
    </row>
    <row r="2367" spans="1:13" x14ac:dyDescent="0.25">
      <c r="A2367">
        <v>3</v>
      </c>
      <c r="B2367" s="1">
        <v>42429</v>
      </c>
      <c r="C2367" t="s">
        <v>8</v>
      </c>
      <c r="D2367" t="s">
        <v>1312</v>
      </c>
      <c r="E2367" t="s">
        <v>10</v>
      </c>
      <c r="F2367">
        <v>3393</v>
      </c>
      <c r="H2367" t="s">
        <v>170</v>
      </c>
      <c r="I2367" t="s">
        <v>171</v>
      </c>
      <c r="J2367" s="32">
        <f t="shared" si="53"/>
        <v>2</v>
      </c>
      <c r="K2367" s="32">
        <f>IF(PUMPING[[#This Row],[MONTH]]&gt;3,YEAR(PUMPING[[#This Row],[DATE]]),YEAR(PUMPING[[#This Row],[DATE]])-1)</f>
        <v>2015</v>
      </c>
      <c r="L2367" s="32" t="str">
        <f>IF(PUMPING[[#This Row],[MONTH]]&lt;4,"Q4",IF(PUMPING[[#This Row],[MONTH]]&lt;7,"Q1",IF(PUMPING[[#This Row],[MONTH]]&lt;10,"Q2",IF(PUMPING[[#This Row],[MONTH]]&lt;13,"Q3","Q4"))))</f>
        <v>Q4</v>
      </c>
      <c r="M2367" s="32" t="str">
        <f>IF(PUMPING[[#This Row],[PRODUCT]]="I/F","I/F",IF(LEFT(PUMPING[[#This Row],[BATCH]],2)="MR","MR",IF(LEFT(PUMPING[[#This Row],[BATCH]],2)="PR","PR",IF(LEFT(PUMPING[[#This Row],[BATCH]],2)="DT","DT","Others"))))</f>
        <v>MR</v>
      </c>
    </row>
    <row r="2368" spans="1:13" x14ac:dyDescent="0.25">
      <c r="A2368">
        <v>4</v>
      </c>
      <c r="B2368" s="1">
        <v>42429</v>
      </c>
      <c r="C2368" t="s">
        <v>8</v>
      </c>
      <c r="D2368" t="s">
        <v>1313</v>
      </c>
      <c r="E2368" t="s">
        <v>10</v>
      </c>
      <c r="F2368">
        <v>900</v>
      </c>
      <c r="H2368" t="s">
        <v>148</v>
      </c>
      <c r="I2368" t="s">
        <v>149</v>
      </c>
      <c r="J2368" s="32">
        <f t="shared" si="53"/>
        <v>2</v>
      </c>
      <c r="K2368" s="32">
        <f>IF(PUMPING[[#This Row],[MONTH]]&gt;3,YEAR(PUMPING[[#This Row],[DATE]]),YEAR(PUMPING[[#This Row],[DATE]])-1)</f>
        <v>2015</v>
      </c>
      <c r="L2368" s="32" t="str">
        <f>IF(PUMPING[[#This Row],[MONTH]]&lt;4,"Q4",IF(PUMPING[[#This Row],[MONTH]]&lt;7,"Q1",IF(PUMPING[[#This Row],[MONTH]]&lt;10,"Q2",IF(PUMPING[[#This Row],[MONTH]]&lt;13,"Q3","Q4"))))</f>
        <v>Q4</v>
      </c>
      <c r="M2368" s="32" t="str">
        <f>IF(PUMPING[[#This Row],[PRODUCT]]="I/F","I/F",IF(LEFT(PUMPING[[#This Row],[BATCH]],2)="MR","MR",IF(LEFT(PUMPING[[#This Row],[BATCH]],2)="PR","PR",IF(LEFT(PUMPING[[#This Row],[BATCH]],2)="DT","DT","Others"))))</f>
        <v>MR</v>
      </c>
    </row>
    <row r="2369" spans="1:13" x14ac:dyDescent="0.25">
      <c r="A2369">
        <v>1</v>
      </c>
      <c r="B2369" s="1">
        <v>42430</v>
      </c>
      <c r="C2369" t="s">
        <v>6</v>
      </c>
      <c r="D2369" t="s">
        <v>1327</v>
      </c>
      <c r="E2369">
        <v>505</v>
      </c>
      <c r="F2369">
        <v>12584</v>
      </c>
      <c r="H2369" t="s">
        <v>153</v>
      </c>
      <c r="I2369" t="s">
        <v>1530</v>
      </c>
      <c r="J2369" s="32">
        <f t="shared" si="53"/>
        <v>3</v>
      </c>
      <c r="K2369" s="32">
        <f>IF(PUMPING[[#This Row],[MONTH]]&gt;3,YEAR(PUMPING[[#This Row],[DATE]]),YEAR(PUMPING[[#This Row],[DATE]])-1)</f>
        <v>2015</v>
      </c>
      <c r="L2369" s="32" t="str">
        <f>IF(PUMPING[[#This Row],[MONTH]]&lt;4,"Q4",IF(PUMPING[[#This Row],[MONTH]]&lt;7,"Q1",IF(PUMPING[[#This Row],[MONTH]]&lt;10,"Q2",IF(PUMPING[[#This Row],[MONTH]]&lt;13,"Q3","Q4"))))</f>
        <v>Q4</v>
      </c>
      <c r="M2369" s="32" t="str">
        <f>IF(PUMPING[[#This Row],[PRODUCT]]="I/F","I/F",IF(LEFT(PUMPING[[#This Row],[BATCH]],2)="MR","MR",IF(LEFT(PUMPING[[#This Row],[BATCH]],2)="PR","PR",IF(LEFT(PUMPING[[#This Row],[BATCH]],2)="DT","DT","Others"))))</f>
        <v>MR</v>
      </c>
    </row>
    <row r="2370" spans="1:13" x14ac:dyDescent="0.25">
      <c r="A2370">
        <v>1</v>
      </c>
      <c r="B2370" s="1">
        <v>42430</v>
      </c>
      <c r="C2370" t="s">
        <v>20</v>
      </c>
      <c r="D2370" t="s">
        <v>1329</v>
      </c>
      <c r="E2370">
        <v>35</v>
      </c>
      <c r="F2370">
        <v>2546</v>
      </c>
      <c r="H2370" t="s">
        <v>159</v>
      </c>
      <c r="I2370" t="s">
        <v>143</v>
      </c>
      <c r="J2370" s="32">
        <f t="shared" si="53"/>
        <v>3</v>
      </c>
      <c r="K2370" s="32">
        <f>IF(PUMPING[[#This Row],[MONTH]]&gt;3,YEAR(PUMPING[[#This Row],[DATE]]),YEAR(PUMPING[[#This Row],[DATE]])-1)</f>
        <v>2015</v>
      </c>
      <c r="L2370" s="32" t="str">
        <f>IF(PUMPING[[#This Row],[MONTH]]&lt;4,"Q4",IF(PUMPING[[#This Row],[MONTH]]&lt;7,"Q1",IF(PUMPING[[#This Row],[MONTH]]&lt;10,"Q2",IF(PUMPING[[#This Row],[MONTH]]&lt;13,"Q3","Q4"))))</f>
        <v>Q4</v>
      </c>
      <c r="M2370" s="32" t="str">
        <f>IF(PUMPING[[#This Row],[PRODUCT]]="I/F","I/F",IF(LEFT(PUMPING[[#This Row],[BATCH]],2)="MR","MR",IF(LEFT(PUMPING[[#This Row],[BATCH]],2)="PR","PR",IF(LEFT(PUMPING[[#This Row],[BATCH]],2)="DT","DT","Others"))))</f>
        <v>PR</v>
      </c>
    </row>
    <row r="2371" spans="1:13" x14ac:dyDescent="0.25">
      <c r="A2371">
        <v>1</v>
      </c>
      <c r="B2371" s="1">
        <v>42430</v>
      </c>
      <c r="C2371" t="s">
        <v>8</v>
      </c>
      <c r="D2371" t="s">
        <v>1313</v>
      </c>
      <c r="E2371" t="s">
        <v>10</v>
      </c>
      <c r="F2371">
        <v>3159</v>
      </c>
      <c r="H2371" t="s">
        <v>148</v>
      </c>
      <c r="I2371" t="s">
        <v>149</v>
      </c>
      <c r="J2371" s="32">
        <f t="shared" si="53"/>
        <v>3</v>
      </c>
      <c r="K2371" s="32">
        <f>IF(PUMPING[[#This Row],[MONTH]]&gt;3,YEAR(PUMPING[[#This Row],[DATE]]),YEAR(PUMPING[[#This Row],[DATE]])-1)</f>
        <v>2015</v>
      </c>
      <c r="L2371" s="32" t="str">
        <f>IF(PUMPING[[#This Row],[MONTH]]&lt;4,"Q4",IF(PUMPING[[#This Row],[MONTH]]&lt;7,"Q1",IF(PUMPING[[#This Row],[MONTH]]&lt;10,"Q2",IF(PUMPING[[#This Row],[MONTH]]&lt;13,"Q3","Q4"))))</f>
        <v>Q4</v>
      </c>
      <c r="M2371" s="32" t="str">
        <f>IF(PUMPING[[#This Row],[PRODUCT]]="I/F","I/F",IF(LEFT(PUMPING[[#This Row],[BATCH]],2)="MR","MR",IF(LEFT(PUMPING[[#This Row],[BATCH]],2)="PR","PR",IF(LEFT(PUMPING[[#This Row],[BATCH]],2)="DT","DT","Others"))))</f>
        <v>MR</v>
      </c>
    </row>
    <row r="2372" spans="1:13" x14ac:dyDescent="0.25">
      <c r="A2372">
        <v>2</v>
      </c>
      <c r="B2372" s="1">
        <v>42430</v>
      </c>
      <c r="C2372" t="s">
        <v>8</v>
      </c>
      <c r="D2372" t="s">
        <v>1331</v>
      </c>
      <c r="E2372" t="s">
        <v>10</v>
      </c>
      <c r="F2372">
        <v>215</v>
      </c>
      <c r="H2372" t="s">
        <v>1267</v>
      </c>
      <c r="I2372" t="s">
        <v>149</v>
      </c>
      <c r="J2372" s="32">
        <f t="shared" si="53"/>
        <v>3</v>
      </c>
      <c r="K2372" s="32">
        <f>IF(PUMPING[[#This Row],[MONTH]]&gt;3,YEAR(PUMPING[[#This Row],[DATE]]),YEAR(PUMPING[[#This Row],[DATE]])-1)</f>
        <v>2015</v>
      </c>
      <c r="L2372" s="32" t="str">
        <f>IF(PUMPING[[#This Row],[MONTH]]&lt;4,"Q4",IF(PUMPING[[#This Row],[MONTH]]&lt;7,"Q1",IF(PUMPING[[#This Row],[MONTH]]&lt;10,"Q2",IF(PUMPING[[#This Row],[MONTH]]&lt;13,"Q3","Q4"))))</f>
        <v>Q4</v>
      </c>
      <c r="M2372" s="32" t="str">
        <f>IF(PUMPING[[#This Row],[PRODUCT]]="I/F","I/F",IF(LEFT(PUMPING[[#This Row],[BATCH]],2)="MR","MR",IF(LEFT(PUMPING[[#This Row],[BATCH]],2)="PR","PR",IF(LEFT(PUMPING[[#This Row],[BATCH]],2)="DT","DT","Others"))))</f>
        <v>Others</v>
      </c>
    </row>
    <row r="2373" spans="1:13" x14ac:dyDescent="0.25">
      <c r="A2373">
        <v>1</v>
      </c>
      <c r="B2373" s="1">
        <v>42430</v>
      </c>
      <c r="C2373" t="s">
        <v>162</v>
      </c>
      <c r="D2373" t="s">
        <v>1278</v>
      </c>
      <c r="E2373" t="s">
        <v>41</v>
      </c>
      <c r="F2373">
        <v>1282</v>
      </c>
      <c r="H2373" t="s">
        <v>148</v>
      </c>
      <c r="I2373" t="s">
        <v>149</v>
      </c>
      <c r="J2373" s="32">
        <f t="shared" si="53"/>
        <v>3</v>
      </c>
      <c r="K2373" s="32">
        <f>IF(PUMPING[[#This Row],[MONTH]]&gt;3,YEAR(PUMPING[[#This Row],[DATE]]),YEAR(PUMPING[[#This Row],[DATE]])-1)</f>
        <v>2015</v>
      </c>
      <c r="L2373" s="32" t="str">
        <f>IF(PUMPING[[#This Row],[MONTH]]&lt;4,"Q4",IF(PUMPING[[#This Row],[MONTH]]&lt;7,"Q1",IF(PUMPING[[#This Row],[MONTH]]&lt;10,"Q2",IF(PUMPING[[#This Row],[MONTH]]&lt;13,"Q3","Q4"))))</f>
        <v>Q4</v>
      </c>
      <c r="M2373" s="32" t="str">
        <f>IF(PUMPING[[#This Row],[PRODUCT]]="I/F","I/F",IF(LEFT(PUMPING[[#This Row],[BATCH]],2)="MR","MR",IF(LEFT(PUMPING[[#This Row],[BATCH]],2)="PR","PR",IF(LEFT(PUMPING[[#This Row],[BATCH]],2)="DT","DT","Others"))))</f>
        <v>MR</v>
      </c>
    </row>
    <row r="2374" spans="1:13" x14ac:dyDescent="0.25">
      <c r="A2374">
        <v>2</v>
      </c>
      <c r="B2374" s="1">
        <v>42430</v>
      </c>
      <c r="C2374" t="s">
        <v>162</v>
      </c>
      <c r="D2374" t="s">
        <v>1280</v>
      </c>
      <c r="E2374" t="s">
        <v>41</v>
      </c>
      <c r="F2374">
        <v>1647</v>
      </c>
      <c r="H2374" t="s">
        <v>148</v>
      </c>
      <c r="I2374" t="s">
        <v>149</v>
      </c>
      <c r="J2374" s="32">
        <f t="shared" si="53"/>
        <v>3</v>
      </c>
      <c r="K2374" s="32">
        <f>IF(PUMPING[[#This Row],[MONTH]]&gt;3,YEAR(PUMPING[[#This Row],[DATE]]),YEAR(PUMPING[[#This Row],[DATE]])-1)</f>
        <v>2015</v>
      </c>
      <c r="L2374" s="32" t="str">
        <f>IF(PUMPING[[#This Row],[MONTH]]&lt;4,"Q4",IF(PUMPING[[#This Row],[MONTH]]&lt;7,"Q1",IF(PUMPING[[#This Row],[MONTH]]&lt;10,"Q2",IF(PUMPING[[#This Row],[MONTH]]&lt;13,"Q3","Q4"))))</f>
        <v>Q4</v>
      </c>
      <c r="M2374" s="32" t="str">
        <f>IF(PUMPING[[#This Row],[PRODUCT]]="I/F","I/F",IF(LEFT(PUMPING[[#This Row],[BATCH]],2)="MR","MR",IF(LEFT(PUMPING[[#This Row],[BATCH]],2)="PR","PR",IF(LEFT(PUMPING[[#This Row],[BATCH]],2)="DT","DT","Others"))))</f>
        <v>MR</v>
      </c>
    </row>
    <row r="2375" spans="1:13" x14ac:dyDescent="0.25">
      <c r="A2375">
        <v>1</v>
      </c>
      <c r="B2375" s="1">
        <v>42431</v>
      </c>
      <c r="C2375" t="s">
        <v>6</v>
      </c>
      <c r="D2375" t="s">
        <v>1327</v>
      </c>
      <c r="E2375">
        <v>505</v>
      </c>
      <c r="F2375">
        <v>1610</v>
      </c>
      <c r="H2375" t="s">
        <v>153</v>
      </c>
      <c r="I2375" t="s">
        <v>1530</v>
      </c>
      <c r="J2375" s="32">
        <f t="shared" si="53"/>
        <v>3</v>
      </c>
      <c r="K2375" s="32">
        <f>IF(PUMPING[[#This Row],[MONTH]]&gt;3,YEAR(PUMPING[[#This Row],[DATE]]),YEAR(PUMPING[[#This Row],[DATE]])-1)</f>
        <v>2015</v>
      </c>
      <c r="L2375" s="32" t="str">
        <f>IF(PUMPING[[#This Row],[MONTH]]&lt;4,"Q4",IF(PUMPING[[#This Row],[MONTH]]&lt;7,"Q1",IF(PUMPING[[#This Row],[MONTH]]&lt;10,"Q2",IF(PUMPING[[#This Row],[MONTH]]&lt;13,"Q3","Q4"))))</f>
        <v>Q4</v>
      </c>
      <c r="M2375" s="32" t="str">
        <f>IF(PUMPING[[#This Row],[PRODUCT]]="I/F","I/F",IF(LEFT(PUMPING[[#This Row],[BATCH]],2)="MR","MR",IF(LEFT(PUMPING[[#This Row],[BATCH]],2)="PR","PR",IF(LEFT(PUMPING[[#This Row],[BATCH]],2)="DT","DT","Others"))))</f>
        <v>MR</v>
      </c>
    </row>
    <row r="2376" spans="1:13" x14ac:dyDescent="0.25">
      <c r="A2376">
        <v>2</v>
      </c>
      <c r="B2376" s="1">
        <v>42431</v>
      </c>
      <c r="C2376" t="s">
        <v>6</v>
      </c>
      <c r="D2376" t="s">
        <v>1332</v>
      </c>
      <c r="E2376">
        <v>513</v>
      </c>
      <c r="F2376">
        <v>2778</v>
      </c>
      <c r="H2376" t="s">
        <v>153</v>
      </c>
      <c r="I2376" t="s">
        <v>1530</v>
      </c>
      <c r="J2376" s="32">
        <f t="shared" si="53"/>
        <v>3</v>
      </c>
      <c r="K2376" s="32">
        <f>IF(PUMPING[[#This Row],[MONTH]]&gt;3,YEAR(PUMPING[[#This Row],[DATE]]),YEAR(PUMPING[[#This Row],[DATE]])-1)</f>
        <v>2015</v>
      </c>
      <c r="L2376" s="32" t="str">
        <f>IF(PUMPING[[#This Row],[MONTH]]&lt;4,"Q4",IF(PUMPING[[#This Row],[MONTH]]&lt;7,"Q1",IF(PUMPING[[#This Row],[MONTH]]&lt;10,"Q2",IF(PUMPING[[#This Row],[MONTH]]&lt;13,"Q3","Q4"))))</f>
        <v>Q4</v>
      </c>
      <c r="M2376" s="32" t="str">
        <f>IF(PUMPING[[#This Row],[PRODUCT]]="I/F","I/F",IF(LEFT(PUMPING[[#This Row],[BATCH]],2)="MR","MR",IF(LEFT(PUMPING[[#This Row],[BATCH]],2)="PR","PR",IF(LEFT(PUMPING[[#This Row],[BATCH]],2)="DT","DT","Others"))))</f>
        <v>MR</v>
      </c>
    </row>
    <row r="2377" spans="1:13" x14ac:dyDescent="0.25">
      <c r="A2377">
        <v>1</v>
      </c>
      <c r="B2377" s="1">
        <v>42431</v>
      </c>
      <c r="C2377" t="s">
        <v>20</v>
      </c>
      <c r="D2377" t="s">
        <v>1333</v>
      </c>
      <c r="E2377">
        <v>33</v>
      </c>
      <c r="F2377">
        <v>450</v>
      </c>
      <c r="H2377" t="s">
        <v>159</v>
      </c>
      <c r="I2377" t="s">
        <v>143</v>
      </c>
      <c r="J2377" s="32">
        <f t="shared" si="53"/>
        <v>3</v>
      </c>
      <c r="K2377" s="32">
        <f>IF(PUMPING[[#This Row],[MONTH]]&gt;3,YEAR(PUMPING[[#This Row],[DATE]]),YEAR(PUMPING[[#This Row],[DATE]])-1)</f>
        <v>2015</v>
      </c>
      <c r="L2377" s="32" t="str">
        <f>IF(PUMPING[[#This Row],[MONTH]]&lt;4,"Q4",IF(PUMPING[[#This Row],[MONTH]]&lt;7,"Q1",IF(PUMPING[[#This Row],[MONTH]]&lt;10,"Q2",IF(PUMPING[[#This Row],[MONTH]]&lt;13,"Q3","Q4"))))</f>
        <v>Q4</v>
      </c>
      <c r="M2377" s="32" t="str">
        <f>IF(PUMPING[[#This Row],[PRODUCT]]="I/F","I/F",IF(LEFT(PUMPING[[#This Row],[BATCH]],2)="MR","MR",IF(LEFT(PUMPING[[#This Row],[BATCH]],2)="PR","PR",IF(LEFT(PUMPING[[#This Row],[BATCH]],2)="DT","DT","Others"))))</f>
        <v>PR</v>
      </c>
    </row>
    <row r="2378" spans="1:13" x14ac:dyDescent="0.25">
      <c r="A2378">
        <v>2</v>
      </c>
      <c r="B2378" s="1">
        <v>42431</v>
      </c>
      <c r="C2378" t="s">
        <v>20</v>
      </c>
      <c r="D2378" t="s">
        <v>1334</v>
      </c>
      <c r="E2378">
        <v>33</v>
      </c>
      <c r="F2378">
        <v>7608</v>
      </c>
      <c r="H2378" t="s">
        <v>159</v>
      </c>
      <c r="I2378" t="s">
        <v>143</v>
      </c>
      <c r="J2378" s="32">
        <f t="shared" si="53"/>
        <v>3</v>
      </c>
      <c r="K2378" s="32">
        <f>IF(PUMPING[[#This Row],[MONTH]]&gt;3,YEAR(PUMPING[[#This Row],[DATE]]),YEAR(PUMPING[[#This Row],[DATE]])-1)</f>
        <v>2015</v>
      </c>
      <c r="L2378" s="32" t="str">
        <f>IF(PUMPING[[#This Row],[MONTH]]&lt;4,"Q4",IF(PUMPING[[#This Row],[MONTH]]&lt;7,"Q1",IF(PUMPING[[#This Row],[MONTH]]&lt;10,"Q2",IF(PUMPING[[#This Row],[MONTH]]&lt;13,"Q3","Q4"))))</f>
        <v>Q4</v>
      </c>
      <c r="M2378" s="32" t="str">
        <f>IF(PUMPING[[#This Row],[PRODUCT]]="I/F","I/F",IF(LEFT(PUMPING[[#This Row],[BATCH]],2)="MR","MR",IF(LEFT(PUMPING[[#This Row],[BATCH]],2)="PR","PR",IF(LEFT(PUMPING[[#This Row],[BATCH]],2)="DT","DT","Others"))))</f>
        <v>PR</v>
      </c>
    </row>
    <row r="2379" spans="1:13" x14ac:dyDescent="0.25">
      <c r="A2379">
        <v>1</v>
      </c>
      <c r="B2379" s="1">
        <v>42431</v>
      </c>
      <c r="C2379" t="s">
        <v>162</v>
      </c>
      <c r="D2379" t="s">
        <v>1280</v>
      </c>
      <c r="E2379" t="s">
        <v>41</v>
      </c>
      <c r="F2379">
        <v>85</v>
      </c>
      <c r="H2379" t="s">
        <v>148</v>
      </c>
      <c r="I2379" t="s">
        <v>149</v>
      </c>
      <c r="J2379" s="32">
        <f t="shared" si="53"/>
        <v>3</v>
      </c>
      <c r="K2379" s="32">
        <f>IF(PUMPING[[#This Row],[MONTH]]&gt;3,YEAR(PUMPING[[#This Row],[DATE]]),YEAR(PUMPING[[#This Row],[DATE]])-1)</f>
        <v>2015</v>
      </c>
      <c r="L2379" s="32" t="str">
        <f>IF(PUMPING[[#This Row],[MONTH]]&lt;4,"Q4",IF(PUMPING[[#This Row],[MONTH]]&lt;7,"Q1",IF(PUMPING[[#This Row],[MONTH]]&lt;10,"Q2",IF(PUMPING[[#This Row],[MONTH]]&lt;13,"Q3","Q4"))))</f>
        <v>Q4</v>
      </c>
      <c r="M2379" s="32" t="str">
        <f>IF(PUMPING[[#This Row],[PRODUCT]]="I/F","I/F",IF(LEFT(PUMPING[[#This Row],[BATCH]],2)="MR","MR",IF(LEFT(PUMPING[[#This Row],[BATCH]],2)="PR","PR",IF(LEFT(PUMPING[[#This Row],[BATCH]],2)="DT","DT","Others"))))</f>
        <v>MR</v>
      </c>
    </row>
    <row r="2380" spans="1:13" x14ac:dyDescent="0.25">
      <c r="A2380">
        <v>2</v>
      </c>
      <c r="B2380" s="1">
        <v>42431</v>
      </c>
      <c r="C2380" t="s">
        <v>162</v>
      </c>
      <c r="D2380" t="s">
        <v>1313</v>
      </c>
      <c r="E2380" t="s">
        <v>41</v>
      </c>
      <c r="F2380">
        <v>2192</v>
      </c>
      <c r="H2380" t="s">
        <v>148</v>
      </c>
      <c r="I2380" t="s">
        <v>149</v>
      </c>
      <c r="J2380" s="32">
        <f t="shared" si="53"/>
        <v>3</v>
      </c>
      <c r="K2380" s="32">
        <f>IF(PUMPING[[#This Row],[MONTH]]&gt;3,YEAR(PUMPING[[#This Row],[DATE]]),YEAR(PUMPING[[#This Row],[DATE]])-1)</f>
        <v>2015</v>
      </c>
      <c r="L2380" s="32" t="str">
        <f>IF(PUMPING[[#This Row],[MONTH]]&lt;4,"Q4",IF(PUMPING[[#This Row],[MONTH]]&lt;7,"Q1",IF(PUMPING[[#This Row],[MONTH]]&lt;10,"Q2",IF(PUMPING[[#This Row],[MONTH]]&lt;13,"Q3","Q4"))))</f>
        <v>Q4</v>
      </c>
      <c r="M2380" s="32" t="str">
        <f>IF(PUMPING[[#This Row],[PRODUCT]]="I/F","I/F",IF(LEFT(PUMPING[[#This Row],[BATCH]],2)="MR","MR",IF(LEFT(PUMPING[[#This Row],[BATCH]],2)="PR","PR",IF(LEFT(PUMPING[[#This Row],[BATCH]],2)="DT","DT","Others"))))</f>
        <v>MR</v>
      </c>
    </row>
    <row r="2381" spans="1:13" x14ac:dyDescent="0.25">
      <c r="A2381">
        <v>3</v>
      </c>
      <c r="B2381" s="1">
        <v>42431</v>
      </c>
      <c r="C2381" t="s">
        <v>162</v>
      </c>
      <c r="D2381" t="s">
        <v>1335</v>
      </c>
      <c r="E2381">
        <v>16</v>
      </c>
      <c r="F2381">
        <v>3503</v>
      </c>
      <c r="H2381" t="s">
        <v>164</v>
      </c>
      <c r="I2381" t="s">
        <v>146</v>
      </c>
      <c r="J2381" s="32">
        <f t="shared" si="53"/>
        <v>3</v>
      </c>
      <c r="K2381" s="32">
        <f>IF(PUMPING[[#This Row],[MONTH]]&gt;3,YEAR(PUMPING[[#This Row],[DATE]]),YEAR(PUMPING[[#This Row],[DATE]])-1)</f>
        <v>2015</v>
      </c>
      <c r="L2381" s="32" t="str">
        <f>IF(PUMPING[[#This Row],[MONTH]]&lt;4,"Q4",IF(PUMPING[[#This Row],[MONTH]]&lt;7,"Q1",IF(PUMPING[[#This Row],[MONTH]]&lt;10,"Q2",IF(PUMPING[[#This Row],[MONTH]]&lt;13,"Q3","Q4"))))</f>
        <v>Q4</v>
      </c>
      <c r="M2381" s="32" t="str">
        <f>IF(PUMPING[[#This Row],[PRODUCT]]="I/F","I/F",IF(LEFT(PUMPING[[#This Row],[BATCH]],2)="MR","MR",IF(LEFT(PUMPING[[#This Row],[BATCH]],2)="PR","PR",IF(LEFT(PUMPING[[#This Row],[BATCH]],2)="DT","DT","Others"))))</f>
        <v>DT</v>
      </c>
    </row>
    <row r="2382" spans="1:13" x14ac:dyDescent="0.25">
      <c r="A2382">
        <v>1</v>
      </c>
      <c r="B2382" s="1">
        <v>42432</v>
      </c>
      <c r="C2382" t="s">
        <v>6</v>
      </c>
      <c r="D2382" t="s">
        <v>1336</v>
      </c>
      <c r="E2382">
        <v>351</v>
      </c>
      <c r="F2382">
        <v>200</v>
      </c>
      <c r="H2382" t="s">
        <v>155</v>
      </c>
      <c r="I2382" t="s">
        <v>146</v>
      </c>
      <c r="J2382" s="32">
        <f t="shared" si="53"/>
        <v>3</v>
      </c>
      <c r="K2382" s="32">
        <f>IF(PUMPING[[#This Row],[MONTH]]&gt;3,YEAR(PUMPING[[#This Row],[DATE]]),YEAR(PUMPING[[#This Row],[DATE]])-1)</f>
        <v>2015</v>
      </c>
      <c r="L2382" s="32" t="str">
        <f>IF(PUMPING[[#This Row],[MONTH]]&lt;4,"Q4",IF(PUMPING[[#This Row],[MONTH]]&lt;7,"Q1",IF(PUMPING[[#This Row],[MONTH]]&lt;10,"Q2",IF(PUMPING[[#This Row],[MONTH]]&lt;13,"Q3","Q4"))))</f>
        <v>Q4</v>
      </c>
      <c r="M2382" s="32" t="str">
        <f>IF(PUMPING[[#This Row],[PRODUCT]]="I/F","I/F",IF(LEFT(PUMPING[[#This Row],[BATCH]],2)="MR","MR",IF(LEFT(PUMPING[[#This Row],[BATCH]],2)="PR","PR",IF(LEFT(PUMPING[[#This Row],[BATCH]],2)="DT","DT","Others"))))</f>
        <v>MR</v>
      </c>
    </row>
    <row r="2383" spans="1:13" x14ac:dyDescent="0.25">
      <c r="A2383">
        <v>2</v>
      </c>
      <c r="B2383" s="1">
        <v>42432</v>
      </c>
      <c r="C2383" t="s">
        <v>6</v>
      </c>
      <c r="D2383" t="s">
        <v>1337</v>
      </c>
      <c r="E2383">
        <v>403</v>
      </c>
      <c r="F2383">
        <v>138</v>
      </c>
      <c r="H2383" t="s">
        <v>156</v>
      </c>
      <c r="I2383" t="s">
        <v>146</v>
      </c>
      <c r="J2383" s="32">
        <f t="shared" si="53"/>
        <v>3</v>
      </c>
      <c r="K2383" s="32">
        <f>IF(PUMPING[[#This Row],[MONTH]]&gt;3,YEAR(PUMPING[[#This Row],[DATE]]),YEAR(PUMPING[[#This Row],[DATE]])-1)</f>
        <v>2015</v>
      </c>
      <c r="L2383" s="32" t="str">
        <f>IF(PUMPING[[#This Row],[MONTH]]&lt;4,"Q4",IF(PUMPING[[#This Row],[MONTH]]&lt;7,"Q1",IF(PUMPING[[#This Row],[MONTH]]&lt;10,"Q2",IF(PUMPING[[#This Row],[MONTH]]&lt;13,"Q3","Q4"))))</f>
        <v>Q4</v>
      </c>
      <c r="M2383" s="32" t="str">
        <f>IF(PUMPING[[#This Row],[PRODUCT]]="I/F","I/F",IF(LEFT(PUMPING[[#This Row],[BATCH]],2)="MR","MR",IF(LEFT(PUMPING[[#This Row],[BATCH]],2)="PR","PR",IF(LEFT(PUMPING[[#This Row],[BATCH]],2)="DT","DT","Others"))))</f>
        <v>MR</v>
      </c>
    </row>
    <row r="2384" spans="1:13" x14ac:dyDescent="0.25">
      <c r="A2384">
        <v>3</v>
      </c>
      <c r="B2384" s="1">
        <v>42432</v>
      </c>
      <c r="C2384" t="s">
        <v>6</v>
      </c>
      <c r="D2384" t="s">
        <v>1338</v>
      </c>
      <c r="E2384">
        <v>124</v>
      </c>
      <c r="F2384">
        <v>874</v>
      </c>
      <c r="H2384" t="s">
        <v>148</v>
      </c>
      <c r="I2384" t="s">
        <v>149</v>
      </c>
      <c r="J2384" s="32">
        <f t="shared" si="53"/>
        <v>3</v>
      </c>
      <c r="K2384" s="32">
        <f>IF(PUMPING[[#This Row],[MONTH]]&gt;3,YEAR(PUMPING[[#This Row],[DATE]]),YEAR(PUMPING[[#This Row],[DATE]])-1)</f>
        <v>2015</v>
      </c>
      <c r="L2384" s="32" t="str">
        <f>IF(PUMPING[[#This Row],[MONTH]]&lt;4,"Q4",IF(PUMPING[[#This Row],[MONTH]]&lt;7,"Q1",IF(PUMPING[[#This Row],[MONTH]]&lt;10,"Q2",IF(PUMPING[[#This Row],[MONTH]]&lt;13,"Q3","Q4"))))</f>
        <v>Q4</v>
      </c>
      <c r="M2384" s="32" t="str">
        <f>IF(PUMPING[[#This Row],[PRODUCT]]="I/F","I/F",IF(LEFT(PUMPING[[#This Row],[BATCH]],2)="MR","MR",IF(LEFT(PUMPING[[#This Row],[BATCH]],2)="PR","PR",IF(LEFT(PUMPING[[#This Row],[BATCH]],2)="DT","DT","Others"))))</f>
        <v>MR</v>
      </c>
    </row>
    <row r="2385" spans="1:13" x14ac:dyDescent="0.25">
      <c r="A2385">
        <v>1</v>
      </c>
      <c r="B2385" s="1">
        <v>42432</v>
      </c>
      <c r="C2385" t="s">
        <v>20</v>
      </c>
      <c r="D2385" t="s">
        <v>1339</v>
      </c>
      <c r="E2385">
        <v>54</v>
      </c>
      <c r="F2385">
        <v>255</v>
      </c>
      <c r="H2385" t="s">
        <v>155</v>
      </c>
      <c r="I2385" t="s">
        <v>146</v>
      </c>
      <c r="J2385" s="32">
        <f t="shared" si="53"/>
        <v>3</v>
      </c>
      <c r="K2385" s="32">
        <f>IF(PUMPING[[#This Row],[MONTH]]&gt;3,YEAR(PUMPING[[#This Row],[DATE]]),YEAR(PUMPING[[#This Row],[DATE]])-1)</f>
        <v>2015</v>
      </c>
      <c r="L2385" s="32" t="str">
        <f>IF(PUMPING[[#This Row],[MONTH]]&lt;4,"Q4",IF(PUMPING[[#This Row],[MONTH]]&lt;7,"Q1",IF(PUMPING[[#This Row],[MONTH]]&lt;10,"Q2",IF(PUMPING[[#This Row],[MONTH]]&lt;13,"Q3","Q4"))))</f>
        <v>Q4</v>
      </c>
      <c r="M2385" s="32" t="str">
        <f>IF(PUMPING[[#This Row],[PRODUCT]]="I/F","I/F",IF(LEFT(PUMPING[[#This Row],[BATCH]],2)="MR","MR",IF(LEFT(PUMPING[[#This Row],[BATCH]],2)="PR","PR",IF(LEFT(PUMPING[[#This Row],[BATCH]],2)="DT","DT","Others"))))</f>
        <v>PR</v>
      </c>
    </row>
    <row r="2386" spans="1:13" x14ac:dyDescent="0.25">
      <c r="A2386">
        <v>2</v>
      </c>
      <c r="B2386" s="1">
        <v>42432</v>
      </c>
      <c r="C2386" t="s">
        <v>20</v>
      </c>
      <c r="D2386" t="s">
        <v>1340</v>
      </c>
      <c r="E2386" t="s">
        <v>176</v>
      </c>
      <c r="F2386">
        <v>9987</v>
      </c>
      <c r="H2386" t="s">
        <v>153</v>
      </c>
      <c r="I2386" t="s">
        <v>1530</v>
      </c>
      <c r="J2386" s="32">
        <f t="shared" si="53"/>
        <v>3</v>
      </c>
      <c r="K2386" s="32">
        <f>IF(PUMPING[[#This Row],[MONTH]]&gt;3,YEAR(PUMPING[[#This Row],[DATE]]),YEAR(PUMPING[[#This Row],[DATE]])-1)</f>
        <v>2015</v>
      </c>
      <c r="L2386" s="32" t="str">
        <f>IF(PUMPING[[#This Row],[MONTH]]&lt;4,"Q4",IF(PUMPING[[#This Row],[MONTH]]&lt;7,"Q1",IF(PUMPING[[#This Row],[MONTH]]&lt;10,"Q2",IF(PUMPING[[#This Row],[MONTH]]&lt;13,"Q3","Q4"))))</f>
        <v>Q4</v>
      </c>
      <c r="M2386" s="32" t="str">
        <f>IF(PUMPING[[#This Row],[PRODUCT]]="I/F","I/F",IF(LEFT(PUMPING[[#This Row],[BATCH]],2)="MR","MR",IF(LEFT(PUMPING[[#This Row],[BATCH]],2)="PR","PR",IF(LEFT(PUMPING[[#This Row],[BATCH]],2)="DT","DT","Others"))))</f>
        <v>PR</v>
      </c>
    </row>
    <row r="2387" spans="1:13" x14ac:dyDescent="0.25">
      <c r="A2387">
        <v>1</v>
      </c>
      <c r="B2387" s="1">
        <v>42432</v>
      </c>
      <c r="C2387" t="s">
        <v>8</v>
      </c>
      <c r="D2387" t="s">
        <v>1326</v>
      </c>
      <c r="E2387" t="s">
        <v>58</v>
      </c>
      <c r="F2387">
        <v>175</v>
      </c>
      <c r="H2387" t="s">
        <v>155</v>
      </c>
      <c r="I2387" t="s">
        <v>146</v>
      </c>
      <c r="J2387" s="32">
        <f t="shared" si="53"/>
        <v>3</v>
      </c>
      <c r="K2387" s="32">
        <f>IF(PUMPING[[#This Row],[MONTH]]&gt;3,YEAR(PUMPING[[#This Row],[DATE]]),YEAR(PUMPING[[#This Row],[DATE]])-1)</f>
        <v>2015</v>
      </c>
      <c r="L2387" s="32" t="str">
        <f>IF(PUMPING[[#This Row],[MONTH]]&lt;4,"Q4",IF(PUMPING[[#This Row],[MONTH]]&lt;7,"Q1",IF(PUMPING[[#This Row],[MONTH]]&lt;10,"Q2",IF(PUMPING[[#This Row],[MONTH]]&lt;13,"Q3","Q4"))))</f>
        <v>Q4</v>
      </c>
      <c r="M2387" s="32" t="str">
        <f>IF(PUMPING[[#This Row],[PRODUCT]]="I/F","I/F",IF(LEFT(PUMPING[[#This Row],[BATCH]],2)="MR","MR",IF(LEFT(PUMPING[[#This Row],[BATCH]],2)="PR","PR",IF(LEFT(PUMPING[[#This Row],[BATCH]],2)="DT","DT","Others"))))</f>
        <v>MR</v>
      </c>
    </row>
    <row r="2388" spans="1:13" x14ac:dyDescent="0.25">
      <c r="A2388">
        <v>2</v>
      </c>
      <c r="B2388" s="1">
        <v>42432</v>
      </c>
      <c r="C2388" t="s">
        <v>8</v>
      </c>
      <c r="D2388" t="s">
        <v>1341</v>
      </c>
      <c r="E2388" t="s">
        <v>58</v>
      </c>
      <c r="F2388">
        <v>210</v>
      </c>
      <c r="H2388" t="s">
        <v>1342</v>
      </c>
      <c r="I2388" t="s">
        <v>204</v>
      </c>
      <c r="J2388" s="32">
        <f t="shared" si="53"/>
        <v>3</v>
      </c>
      <c r="K2388" s="32">
        <f>IF(PUMPING[[#This Row],[MONTH]]&gt;3,YEAR(PUMPING[[#This Row],[DATE]]),YEAR(PUMPING[[#This Row],[DATE]])-1)</f>
        <v>2015</v>
      </c>
      <c r="L2388" s="32" t="str">
        <f>IF(PUMPING[[#This Row],[MONTH]]&lt;4,"Q4",IF(PUMPING[[#This Row],[MONTH]]&lt;7,"Q1",IF(PUMPING[[#This Row],[MONTH]]&lt;10,"Q2",IF(PUMPING[[#This Row],[MONTH]]&lt;13,"Q3","Q4"))))</f>
        <v>Q4</v>
      </c>
      <c r="M2388" s="32" t="str">
        <f>IF(PUMPING[[#This Row],[PRODUCT]]="I/F","I/F",IF(LEFT(PUMPING[[#This Row],[BATCH]],2)="MR","MR",IF(LEFT(PUMPING[[#This Row],[BATCH]],2)="PR","PR",IF(LEFT(PUMPING[[#This Row],[BATCH]],2)="DT","DT","Others"))))</f>
        <v>I/F</v>
      </c>
    </row>
    <row r="2389" spans="1:13" x14ac:dyDescent="0.25">
      <c r="A2389">
        <v>3</v>
      </c>
      <c r="B2389" s="1">
        <v>42432</v>
      </c>
      <c r="C2389" t="s">
        <v>8</v>
      </c>
      <c r="D2389" t="s">
        <v>1327</v>
      </c>
      <c r="E2389" t="s">
        <v>58</v>
      </c>
      <c r="F2389">
        <v>383</v>
      </c>
      <c r="H2389" t="s">
        <v>153</v>
      </c>
      <c r="I2389" t="s">
        <v>1530</v>
      </c>
      <c r="J2389" s="32">
        <f t="shared" si="53"/>
        <v>3</v>
      </c>
      <c r="K2389" s="32">
        <f>IF(PUMPING[[#This Row],[MONTH]]&gt;3,YEAR(PUMPING[[#This Row],[DATE]]),YEAR(PUMPING[[#This Row],[DATE]])-1)</f>
        <v>2015</v>
      </c>
      <c r="L2389" s="32" t="str">
        <f>IF(PUMPING[[#This Row],[MONTH]]&lt;4,"Q4",IF(PUMPING[[#This Row],[MONTH]]&lt;7,"Q1",IF(PUMPING[[#This Row],[MONTH]]&lt;10,"Q2",IF(PUMPING[[#This Row],[MONTH]]&lt;13,"Q3","Q4"))))</f>
        <v>Q4</v>
      </c>
      <c r="M2389" s="32" t="str">
        <f>IF(PUMPING[[#This Row],[PRODUCT]]="I/F","I/F",IF(LEFT(PUMPING[[#This Row],[BATCH]],2)="MR","MR",IF(LEFT(PUMPING[[#This Row],[BATCH]],2)="PR","PR",IF(LEFT(PUMPING[[#This Row],[BATCH]],2)="DT","DT","Others"))))</f>
        <v>MR</v>
      </c>
    </row>
    <row r="2390" spans="1:13" x14ac:dyDescent="0.25">
      <c r="A2390">
        <v>1</v>
      </c>
      <c r="B2390" s="1">
        <v>42432</v>
      </c>
      <c r="C2390" t="s">
        <v>162</v>
      </c>
      <c r="D2390" t="s">
        <v>1335</v>
      </c>
      <c r="E2390">
        <v>16</v>
      </c>
      <c r="F2390">
        <v>2576</v>
      </c>
      <c r="H2390" t="s">
        <v>164</v>
      </c>
      <c r="I2390" t="s">
        <v>146</v>
      </c>
      <c r="J2390" s="32">
        <f t="shared" si="53"/>
        <v>3</v>
      </c>
      <c r="K2390" s="32">
        <f>IF(PUMPING[[#This Row],[MONTH]]&gt;3,YEAR(PUMPING[[#This Row],[DATE]]),YEAR(PUMPING[[#This Row],[DATE]])-1)</f>
        <v>2015</v>
      </c>
      <c r="L2390" s="32" t="str">
        <f>IF(PUMPING[[#This Row],[MONTH]]&lt;4,"Q4",IF(PUMPING[[#This Row],[MONTH]]&lt;7,"Q1",IF(PUMPING[[#This Row],[MONTH]]&lt;10,"Q2",IF(PUMPING[[#This Row],[MONTH]]&lt;13,"Q3","Q4"))))</f>
        <v>Q4</v>
      </c>
      <c r="M2390" s="32" t="str">
        <f>IF(PUMPING[[#This Row],[PRODUCT]]="I/F","I/F",IF(LEFT(PUMPING[[#This Row],[BATCH]],2)="MR","MR",IF(LEFT(PUMPING[[#This Row],[BATCH]],2)="PR","PR",IF(LEFT(PUMPING[[#This Row],[BATCH]],2)="DT","DT","Others"))))</f>
        <v>DT</v>
      </c>
    </row>
    <row r="2391" spans="1:13" x14ac:dyDescent="0.25">
      <c r="A2391">
        <v>1</v>
      </c>
      <c r="B2391" s="1">
        <v>42433</v>
      </c>
      <c r="C2391" t="s">
        <v>6</v>
      </c>
      <c r="D2391" t="s">
        <v>1338</v>
      </c>
      <c r="E2391">
        <v>124</v>
      </c>
      <c r="F2391">
        <v>4637</v>
      </c>
      <c r="H2391" t="s">
        <v>148</v>
      </c>
      <c r="I2391" t="s">
        <v>149</v>
      </c>
      <c r="J2391" s="32">
        <f t="shared" si="53"/>
        <v>3</v>
      </c>
      <c r="K2391" s="32">
        <f>IF(PUMPING[[#This Row],[MONTH]]&gt;3,YEAR(PUMPING[[#This Row],[DATE]]),YEAR(PUMPING[[#This Row],[DATE]])-1)</f>
        <v>2015</v>
      </c>
      <c r="L2391" s="32" t="str">
        <f>IF(PUMPING[[#This Row],[MONTH]]&lt;4,"Q4",IF(PUMPING[[#This Row],[MONTH]]&lt;7,"Q1",IF(PUMPING[[#This Row],[MONTH]]&lt;10,"Q2",IF(PUMPING[[#This Row],[MONTH]]&lt;13,"Q3","Q4"))))</f>
        <v>Q4</v>
      </c>
      <c r="M2391" s="32" t="str">
        <f>IF(PUMPING[[#This Row],[PRODUCT]]="I/F","I/F",IF(LEFT(PUMPING[[#This Row],[BATCH]],2)="MR","MR",IF(LEFT(PUMPING[[#This Row],[BATCH]],2)="PR","PR",IF(LEFT(PUMPING[[#This Row],[BATCH]],2)="DT","DT","Others"))))</f>
        <v>MR</v>
      </c>
    </row>
    <row r="2392" spans="1:13" x14ac:dyDescent="0.25">
      <c r="A2392">
        <v>2</v>
      </c>
      <c r="B2392" s="1">
        <v>42433</v>
      </c>
      <c r="C2392" t="s">
        <v>6</v>
      </c>
      <c r="D2392" t="s">
        <v>1343</v>
      </c>
      <c r="E2392">
        <v>119</v>
      </c>
      <c r="F2392">
        <v>3500</v>
      </c>
      <c r="H2392" t="s">
        <v>170</v>
      </c>
      <c r="I2392" t="s">
        <v>171</v>
      </c>
      <c r="J2392" s="32">
        <f t="shared" si="53"/>
        <v>3</v>
      </c>
      <c r="K2392" s="32">
        <f>IF(PUMPING[[#This Row],[MONTH]]&gt;3,YEAR(PUMPING[[#This Row],[DATE]]),YEAR(PUMPING[[#This Row],[DATE]])-1)</f>
        <v>2015</v>
      </c>
      <c r="L2392" s="32" t="str">
        <f>IF(PUMPING[[#This Row],[MONTH]]&lt;4,"Q4",IF(PUMPING[[#This Row],[MONTH]]&lt;7,"Q1",IF(PUMPING[[#This Row],[MONTH]]&lt;10,"Q2",IF(PUMPING[[#This Row],[MONTH]]&lt;13,"Q3","Q4"))))</f>
        <v>Q4</v>
      </c>
      <c r="M2392" s="32" t="str">
        <f>IF(PUMPING[[#This Row],[PRODUCT]]="I/F","I/F",IF(LEFT(PUMPING[[#This Row],[BATCH]],2)="MR","MR",IF(LEFT(PUMPING[[#This Row],[BATCH]],2)="PR","PR",IF(LEFT(PUMPING[[#This Row],[BATCH]],2)="DT","DT","Others"))))</f>
        <v>MR</v>
      </c>
    </row>
    <row r="2393" spans="1:13" x14ac:dyDescent="0.25">
      <c r="A2393">
        <v>3</v>
      </c>
      <c r="B2393" s="1">
        <v>42433</v>
      </c>
      <c r="C2393" t="s">
        <v>6</v>
      </c>
      <c r="D2393" t="s">
        <v>1344</v>
      </c>
      <c r="E2393">
        <v>124</v>
      </c>
      <c r="F2393">
        <v>3408</v>
      </c>
      <c r="H2393" t="s">
        <v>148</v>
      </c>
      <c r="I2393" t="s">
        <v>149</v>
      </c>
      <c r="J2393" s="32">
        <f t="shared" si="53"/>
        <v>3</v>
      </c>
      <c r="K2393" s="32">
        <f>IF(PUMPING[[#This Row],[MONTH]]&gt;3,YEAR(PUMPING[[#This Row],[DATE]]),YEAR(PUMPING[[#This Row],[DATE]])-1)</f>
        <v>2015</v>
      </c>
      <c r="L2393" s="32" t="str">
        <f>IF(PUMPING[[#This Row],[MONTH]]&lt;4,"Q4",IF(PUMPING[[#This Row],[MONTH]]&lt;7,"Q1",IF(PUMPING[[#This Row],[MONTH]]&lt;10,"Q2",IF(PUMPING[[#This Row],[MONTH]]&lt;13,"Q3","Q4"))))</f>
        <v>Q4</v>
      </c>
      <c r="M2393" s="32" t="str">
        <f>IF(PUMPING[[#This Row],[PRODUCT]]="I/F","I/F",IF(LEFT(PUMPING[[#This Row],[BATCH]],2)="MR","MR",IF(LEFT(PUMPING[[#This Row],[BATCH]],2)="PR","PR",IF(LEFT(PUMPING[[#This Row],[BATCH]],2)="DT","DT","Others"))))</f>
        <v>MR</v>
      </c>
    </row>
    <row r="2394" spans="1:13" x14ac:dyDescent="0.25">
      <c r="A2394">
        <v>1</v>
      </c>
      <c r="B2394" s="1">
        <v>42433</v>
      </c>
      <c r="C2394" t="s">
        <v>20</v>
      </c>
      <c r="D2394" t="s">
        <v>1340</v>
      </c>
      <c r="E2394" t="s">
        <v>57</v>
      </c>
      <c r="F2394">
        <v>3703</v>
      </c>
      <c r="H2394" t="s">
        <v>153</v>
      </c>
      <c r="I2394" t="s">
        <v>1530</v>
      </c>
      <c r="J2394" s="32">
        <f t="shared" si="53"/>
        <v>3</v>
      </c>
      <c r="K2394" s="32">
        <f>IF(PUMPING[[#This Row],[MONTH]]&gt;3,YEAR(PUMPING[[#This Row],[DATE]]),YEAR(PUMPING[[#This Row],[DATE]])-1)</f>
        <v>2015</v>
      </c>
      <c r="L2394" s="32" t="str">
        <f>IF(PUMPING[[#This Row],[MONTH]]&lt;4,"Q4",IF(PUMPING[[#This Row],[MONTH]]&lt;7,"Q1",IF(PUMPING[[#This Row],[MONTH]]&lt;10,"Q2",IF(PUMPING[[#This Row],[MONTH]]&lt;13,"Q3","Q4"))))</f>
        <v>Q4</v>
      </c>
      <c r="M2394" s="32" t="str">
        <f>IF(PUMPING[[#This Row],[PRODUCT]]="I/F","I/F",IF(LEFT(PUMPING[[#This Row],[BATCH]],2)="MR","MR",IF(LEFT(PUMPING[[#This Row],[BATCH]],2)="PR","PR",IF(LEFT(PUMPING[[#This Row],[BATCH]],2)="DT","DT","Others"))))</f>
        <v>PR</v>
      </c>
    </row>
    <row r="2395" spans="1:13" x14ac:dyDescent="0.25">
      <c r="A2395">
        <v>2</v>
      </c>
      <c r="B2395" s="1">
        <v>42433</v>
      </c>
      <c r="C2395" t="s">
        <v>20</v>
      </c>
      <c r="D2395" t="s">
        <v>1345</v>
      </c>
      <c r="E2395" t="s">
        <v>57</v>
      </c>
      <c r="F2395">
        <v>4327</v>
      </c>
      <c r="H2395" t="s">
        <v>153</v>
      </c>
      <c r="I2395" t="s">
        <v>1530</v>
      </c>
      <c r="J2395" s="32">
        <f t="shared" si="53"/>
        <v>3</v>
      </c>
      <c r="K2395" s="32">
        <f>IF(PUMPING[[#This Row],[MONTH]]&gt;3,YEAR(PUMPING[[#This Row],[DATE]]),YEAR(PUMPING[[#This Row],[DATE]])-1)</f>
        <v>2015</v>
      </c>
      <c r="L2395" s="32" t="str">
        <f>IF(PUMPING[[#This Row],[MONTH]]&lt;4,"Q4",IF(PUMPING[[#This Row],[MONTH]]&lt;7,"Q1",IF(PUMPING[[#This Row],[MONTH]]&lt;10,"Q2",IF(PUMPING[[#This Row],[MONTH]]&lt;13,"Q3","Q4"))))</f>
        <v>Q4</v>
      </c>
      <c r="M2395" s="32" t="str">
        <f>IF(PUMPING[[#This Row],[PRODUCT]]="I/F","I/F",IF(LEFT(PUMPING[[#This Row],[BATCH]],2)="MR","MR",IF(LEFT(PUMPING[[#This Row],[BATCH]],2)="PR","PR",IF(LEFT(PUMPING[[#This Row],[BATCH]],2)="DT","DT","Others"))))</f>
        <v>PR</v>
      </c>
    </row>
    <row r="2396" spans="1:13" x14ac:dyDescent="0.25">
      <c r="A2396">
        <v>3</v>
      </c>
      <c r="B2396" s="1">
        <v>42433</v>
      </c>
      <c r="C2396" t="s">
        <v>20</v>
      </c>
      <c r="D2396" t="s">
        <v>1340</v>
      </c>
      <c r="E2396" t="s">
        <v>57</v>
      </c>
      <c r="F2396">
        <v>337</v>
      </c>
      <c r="H2396" t="s">
        <v>153</v>
      </c>
      <c r="I2396" t="s">
        <v>1530</v>
      </c>
      <c r="J2396" s="32">
        <f t="shared" si="53"/>
        <v>3</v>
      </c>
      <c r="K2396" s="32">
        <f>IF(PUMPING[[#This Row],[MONTH]]&gt;3,YEAR(PUMPING[[#This Row],[DATE]]),YEAR(PUMPING[[#This Row],[DATE]])-1)</f>
        <v>2015</v>
      </c>
      <c r="L2396" s="32" t="str">
        <f>IF(PUMPING[[#This Row],[MONTH]]&lt;4,"Q4",IF(PUMPING[[#This Row],[MONTH]]&lt;7,"Q1",IF(PUMPING[[#This Row],[MONTH]]&lt;10,"Q2",IF(PUMPING[[#This Row],[MONTH]]&lt;13,"Q3","Q4"))))</f>
        <v>Q4</v>
      </c>
      <c r="M2396" s="32" t="str">
        <f>IF(PUMPING[[#This Row],[PRODUCT]]="I/F","I/F",IF(LEFT(PUMPING[[#This Row],[BATCH]],2)="MR","MR",IF(LEFT(PUMPING[[#This Row],[BATCH]],2)="PR","PR",IF(LEFT(PUMPING[[#This Row],[BATCH]],2)="DT","DT","Others"))))</f>
        <v>PR</v>
      </c>
    </row>
    <row r="2397" spans="1:13" x14ac:dyDescent="0.25">
      <c r="A2397">
        <v>1</v>
      </c>
      <c r="B2397" s="1">
        <v>42433</v>
      </c>
      <c r="C2397" t="s">
        <v>274</v>
      </c>
      <c r="D2397" t="s">
        <v>1327</v>
      </c>
      <c r="E2397" t="s">
        <v>10</v>
      </c>
      <c r="F2397">
        <v>3994</v>
      </c>
      <c r="H2397" t="s">
        <v>153</v>
      </c>
      <c r="I2397" t="s">
        <v>1530</v>
      </c>
      <c r="J2397" s="32">
        <f t="shared" si="53"/>
        <v>3</v>
      </c>
      <c r="K2397" s="32">
        <f>IF(PUMPING[[#This Row],[MONTH]]&gt;3,YEAR(PUMPING[[#This Row],[DATE]]),YEAR(PUMPING[[#This Row],[DATE]])-1)</f>
        <v>2015</v>
      </c>
      <c r="L2397" s="32" t="str">
        <f>IF(PUMPING[[#This Row],[MONTH]]&lt;4,"Q4",IF(PUMPING[[#This Row],[MONTH]]&lt;7,"Q1",IF(PUMPING[[#This Row],[MONTH]]&lt;10,"Q2",IF(PUMPING[[#This Row],[MONTH]]&lt;13,"Q3","Q4"))))</f>
        <v>Q4</v>
      </c>
      <c r="M2397" s="32" t="str">
        <f>IF(PUMPING[[#This Row],[PRODUCT]]="I/F","I/F",IF(LEFT(PUMPING[[#This Row],[BATCH]],2)="MR","MR",IF(LEFT(PUMPING[[#This Row],[BATCH]],2)="PR","PR",IF(LEFT(PUMPING[[#This Row],[BATCH]],2)="DT","DT","Others"))))</f>
        <v>MR</v>
      </c>
    </row>
    <row r="2398" spans="1:13" x14ac:dyDescent="0.25">
      <c r="A2398">
        <v>1</v>
      </c>
      <c r="B2398" s="1">
        <v>42433</v>
      </c>
      <c r="C2398" t="s">
        <v>8</v>
      </c>
      <c r="D2398" t="s">
        <v>1327</v>
      </c>
      <c r="E2398" t="s">
        <v>10</v>
      </c>
      <c r="F2398">
        <v>3177</v>
      </c>
      <c r="H2398" t="s">
        <v>153</v>
      </c>
      <c r="I2398" t="s">
        <v>1530</v>
      </c>
      <c r="J2398" s="32">
        <f t="shared" si="53"/>
        <v>3</v>
      </c>
      <c r="K2398" s="32">
        <f>IF(PUMPING[[#This Row],[MONTH]]&gt;3,YEAR(PUMPING[[#This Row],[DATE]]),YEAR(PUMPING[[#This Row],[DATE]])-1)</f>
        <v>2015</v>
      </c>
      <c r="L2398" s="32" t="str">
        <f>IF(PUMPING[[#This Row],[MONTH]]&lt;4,"Q4",IF(PUMPING[[#This Row],[MONTH]]&lt;7,"Q1",IF(PUMPING[[#This Row],[MONTH]]&lt;10,"Q2",IF(PUMPING[[#This Row],[MONTH]]&lt;13,"Q3","Q4"))))</f>
        <v>Q4</v>
      </c>
      <c r="M2398" s="32" t="str">
        <f>IF(PUMPING[[#This Row],[PRODUCT]]="I/F","I/F",IF(LEFT(PUMPING[[#This Row],[BATCH]],2)="MR","MR",IF(LEFT(PUMPING[[#This Row],[BATCH]],2)="PR","PR",IF(LEFT(PUMPING[[#This Row],[BATCH]],2)="DT","DT","Others"))))</f>
        <v>MR</v>
      </c>
    </row>
    <row r="2399" spans="1:13" ht="21" x14ac:dyDescent="0.25">
      <c r="A2399">
        <v>1</v>
      </c>
      <c r="B2399" s="1">
        <v>42410</v>
      </c>
      <c r="C2399" t="s">
        <v>1596</v>
      </c>
      <c r="D2399" s="42" t="s">
        <v>1551</v>
      </c>
      <c r="E2399" s="43">
        <v>507</v>
      </c>
      <c r="F2399" s="3">
        <v>2900</v>
      </c>
      <c r="G2399" t="s">
        <v>1564</v>
      </c>
      <c r="H2399" t="str">
        <f t="shared" ref="H2399:H2421" si="54">MID(D2399,3,2)</f>
        <v>4H</v>
      </c>
      <c r="I2399" t="s">
        <v>1530</v>
      </c>
      <c r="J2399" s="32">
        <f t="shared" ref="J2399:J2430" si="55">MONTH(B2399)</f>
        <v>2</v>
      </c>
      <c r="K2399" s="32">
        <f>IF(PUMPING[[#This Row],[MONTH]]&gt;3,YEAR(PUMPING[[#This Row],[DATE]]),YEAR(PUMPING[[#This Row],[DATE]])-1)</f>
        <v>2015</v>
      </c>
      <c r="L2399" s="32" t="str">
        <f>IF(PUMPING[[#This Row],[MONTH]]&lt;4,"Q4",IF(PUMPING[[#This Row],[MONTH]]&lt;7,"Q1",IF(PUMPING[[#This Row],[MONTH]]&lt;10,"Q2",IF(PUMPING[[#This Row],[MONTH]]&lt;13,"Q3","Q4"))))</f>
        <v>Q4</v>
      </c>
      <c r="M2399" s="32" t="str">
        <f>IF(PUMPING[[#This Row],[PRODUCT]]="I/F","I/F",IF(LEFT(PUMPING[[#This Row],[BATCH]],2)="MR","MR",IF(LEFT(PUMPING[[#This Row],[BATCH]],2)="PR","PR",IF(LEFT(PUMPING[[#This Row],[BATCH]],2)="DT","DT","Others"))))</f>
        <v>MR</v>
      </c>
    </row>
    <row r="2400" spans="1:13" ht="21" x14ac:dyDescent="0.25">
      <c r="A2400">
        <v>1</v>
      </c>
      <c r="B2400" s="1">
        <v>42411</v>
      </c>
      <c r="C2400" t="s">
        <v>1596</v>
      </c>
      <c r="D2400" s="42" t="s">
        <v>1551</v>
      </c>
      <c r="E2400" s="43">
        <v>507</v>
      </c>
      <c r="F2400" s="3">
        <v>755</v>
      </c>
      <c r="G2400" t="s">
        <v>1564</v>
      </c>
      <c r="H2400" t="str">
        <f t="shared" si="54"/>
        <v>4H</v>
      </c>
      <c r="I2400" t="s">
        <v>1530</v>
      </c>
      <c r="J2400" s="32">
        <f t="shared" si="55"/>
        <v>2</v>
      </c>
      <c r="K2400" s="32">
        <f>IF(PUMPING[[#This Row],[MONTH]]&gt;3,YEAR(PUMPING[[#This Row],[DATE]]),YEAR(PUMPING[[#This Row],[DATE]])-1)</f>
        <v>2015</v>
      </c>
      <c r="L2400" s="32" t="str">
        <f>IF(PUMPING[[#This Row],[MONTH]]&lt;4,"Q4",IF(PUMPING[[#This Row],[MONTH]]&lt;7,"Q1",IF(PUMPING[[#This Row],[MONTH]]&lt;10,"Q2",IF(PUMPING[[#This Row],[MONTH]]&lt;13,"Q3","Q4"))))</f>
        <v>Q4</v>
      </c>
      <c r="M2400" s="32" t="str">
        <f>IF(PUMPING[[#This Row],[PRODUCT]]="I/F","I/F",IF(LEFT(PUMPING[[#This Row],[BATCH]],2)="MR","MR",IF(LEFT(PUMPING[[#This Row],[BATCH]],2)="PR","PR",IF(LEFT(PUMPING[[#This Row],[BATCH]],2)="DT","DT","Others"))))</f>
        <v>MR</v>
      </c>
    </row>
    <row r="2401" spans="1:13" ht="21" x14ac:dyDescent="0.25">
      <c r="A2401">
        <v>1</v>
      </c>
      <c r="B2401" s="1">
        <v>42412</v>
      </c>
      <c r="C2401" t="s">
        <v>1596</v>
      </c>
      <c r="D2401" s="42" t="s">
        <v>1552</v>
      </c>
      <c r="E2401" s="43">
        <v>351</v>
      </c>
      <c r="F2401" s="3">
        <v>104</v>
      </c>
      <c r="G2401" t="s">
        <v>1564</v>
      </c>
      <c r="H2401" t="str">
        <f t="shared" si="54"/>
        <v>PC</v>
      </c>
      <c r="I2401" t="s">
        <v>146</v>
      </c>
      <c r="J2401" s="32">
        <f t="shared" si="55"/>
        <v>2</v>
      </c>
      <c r="K2401" s="32">
        <f>IF(PUMPING[[#This Row],[MONTH]]&gt;3,YEAR(PUMPING[[#This Row],[DATE]]),YEAR(PUMPING[[#This Row],[DATE]])-1)</f>
        <v>2015</v>
      </c>
      <c r="L2401" s="32" t="str">
        <f>IF(PUMPING[[#This Row],[MONTH]]&lt;4,"Q4",IF(PUMPING[[#This Row],[MONTH]]&lt;7,"Q1",IF(PUMPING[[#This Row],[MONTH]]&lt;10,"Q2",IF(PUMPING[[#This Row],[MONTH]]&lt;13,"Q3","Q4"))))</f>
        <v>Q4</v>
      </c>
      <c r="M2401" s="32" t="str">
        <f>IF(PUMPING[[#This Row],[PRODUCT]]="I/F","I/F",IF(LEFT(PUMPING[[#This Row],[BATCH]],2)="MR","MR",IF(LEFT(PUMPING[[#This Row],[BATCH]],2)="PR","PR",IF(LEFT(PUMPING[[#This Row],[BATCH]],2)="DT","DT","Others"))))</f>
        <v>MR</v>
      </c>
    </row>
    <row r="2402" spans="1:13" ht="21" x14ac:dyDescent="0.25">
      <c r="A2402">
        <v>2</v>
      </c>
      <c r="B2402" s="1">
        <v>42412</v>
      </c>
      <c r="C2402" t="s">
        <v>1596</v>
      </c>
      <c r="D2402" s="42" t="s">
        <v>1553</v>
      </c>
      <c r="E2402" s="43">
        <v>404</v>
      </c>
      <c r="F2402" s="3">
        <v>616</v>
      </c>
      <c r="G2402" t="s">
        <v>1564</v>
      </c>
      <c r="H2402" t="str">
        <f t="shared" si="54"/>
        <v>NS</v>
      </c>
      <c r="I2402" t="s">
        <v>146</v>
      </c>
      <c r="J2402" s="32">
        <f t="shared" si="55"/>
        <v>2</v>
      </c>
      <c r="K2402" s="32">
        <f>IF(PUMPING[[#This Row],[MONTH]]&gt;3,YEAR(PUMPING[[#This Row],[DATE]]),YEAR(PUMPING[[#This Row],[DATE]])-1)</f>
        <v>2015</v>
      </c>
      <c r="L2402" s="32" t="str">
        <f>IF(PUMPING[[#This Row],[MONTH]]&lt;4,"Q4",IF(PUMPING[[#This Row],[MONTH]]&lt;7,"Q1",IF(PUMPING[[#This Row],[MONTH]]&lt;10,"Q2",IF(PUMPING[[#This Row],[MONTH]]&lt;13,"Q3","Q4"))))</f>
        <v>Q4</v>
      </c>
      <c r="M2402" s="32" t="str">
        <f>IF(PUMPING[[#This Row],[PRODUCT]]="I/F","I/F",IF(LEFT(PUMPING[[#This Row],[BATCH]],2)="MR","MR",IF(LEFT(PUMPING[[#This Row],[BATCH]],2)="PR","PR",IF(LEFT(PUMPING[[#This Row],[BATCH]],2)="DT","DT","Others"))))</f>
        <v>MR</v>
      </c>
    </row>
    <row r="2403" spans="1:13" ht="21" x14ac:dyDescent="0.25">
      <c r="A2403">
        <v>3</v>
      </c>
      <c r="B2403" s="1">
        <v>42412</v>
      </c>
      <c r="C2403" t="s">
        <v>1596</v>
      </c>
      <c r="D2403" s="42" t="s">
        <v>1554</v>
      </c>
      <c r="E2403" s="43">
        <v>403</v>
      </c>
      <c r="F2403" s="3">
        <v>2179</v>
      </c>
      <c r="G2403" t="s">
        <v>1564</v>
      </c>
      <c r="H2403" t="str">
        <f t="shared" si="54"/>
        <v>NS</v>
      </c>
      <c r="I2403" t="s">
        <v>146</v>
      </c>
      <c r="J2403" s="32">
        <f t="shared" si="55"/>
        <v>2</v>
      </c>
      <c r="K2403" s="32">
        <f>IF(PUMPING[[#This Row],[MONTH]]&gt;3,YEAR(PUMPING[[#This Row],[DATE]]),YEAR(PUMPING[[#This Row],[DATE]])-1)</f>
        <v>2015</v>
      </c>
      <c r="L2403" s="32" t="str">
        <f>IF(PUMPING[[#This Row],[MONTH]]&lt;4,"Q4",IF(PUMPING[[#This Row],[MONTH]]&lt;7,"Q1",IF(PUMPING[[#This Row],[MONTH]]&lt;10,"Q2",IF(PUMPING[[#This Row],[MONTH]]&lt;13,"Q3","Q4"))))</f>
        <v>Q4</v>
      </c>
      <c r="M2403" s="32" t="str">
        <f>IF(PUMPING[[#This Row],[PRODUCT]]="I/F","I/F",IF(LEFT(PUMPING[[#This Row],[BATCH]],2)="MR","MR",IF(LEFT(PUMPING[[#This Row],[BATCH]],2)="PR","PR",IF(LEFT(PUMPING[[#This Row],[BATCH]],2)="DT","DT","Others"))))</f>
        <v>MR</v>
      </c>
    </row>
    <row r="2404" spans="1:13" ht="21" x14ac:dyDescent="0.25">
      <c r="A2404">
        <v>4</v>
      </c>
      <c r="B2404" s="1">
        <v>42412</v>
      </c>
      <c r="C2404" t="s">
        <v>1596</v>
      </c>
      <c r="D2404" s="44" t="s">
        <v>405</v>
      </c>
      <c r="E2404" s="43">
        <v>351</v>
      </c>
      <c r="F2404" s="3">
        <v>107</v>
      </c>
      <c r="G2404" t="s">
        <v>1564</v>
      </c>
      <c r="H2404" t="str">
        <f t="shared" si="54"/>
        <v>PC</v>
      </c>
      <c r="I2404" t="s">
        <v>146</v>
      </c>
      <c r="J2404" s="32">
        <f t="shared" si="55"/>
        <v>2</v>
      </c>
      <c r="K2404" s="32">
        <f>IF(PUMPING[[#This Row],[MONTH]]&gt;3,YEAR(PUMPING[[#This Row],[DATE]]),YEAR(PUMPING[[#This Row],[DATE]])-1)</f>
        <v>2015</v>
      </c>
      <c r="L2404" s="32" t="str">
        <f>IF(PUMPING[[#This Row],[MONTH]]&lt;4,"Q4",IF(PUMPING[[#This Row],[MONTH]]&lt;7,"Q1",IF(PUMPING[[#This Row],[MONTH]]&lt;10,"Q2",IF(PUMPING[[#This Row],[MONTH]]&lt;13,"Q3","Q4"))))</f>
        <v>Q4</v>
      </c>
      <c r="M2404" s="32" t="str">
        <f>IF(PUMPING[[#This Row],[PRODUCT]]="I/F","I/F",IF(LEFT(PUMPING[[#This Row],[BATCH]],2)="MR","MR",IF(LEFT(PUMPING[[#This Row],[BATCH]],2)="PR","PR",IF(LEFT(PUMPING[[#This Row],[BATCH]],2)="DT","DT","Others"))))</f>
        <v>MR</v>
      </c>
    </row>
    <row r="2405" spans="1:13" ht="21" x14ac:dyDescent="0.25">
      <c r="A2405">
        <v>1</v>
      </c>
      <c r="B2405" s="1">
        <v>42413</v>
      </c>
      <c r="C2405" t="s">
        <v>1596</v>
      </c>
      <c r="D2405" s="42" t="s">
        <v>406</v>
      </c>
      <c r="E2405" s="43">
        <v>513</v>
      </c>
      <c r="F2405" s="3">
        <v>7491</v>
      </c>
      <c r="G2405" t="s">
        <v>1564</v>
      </c>
      <c r="H2405" t="str">
        <f t="shared" si="54"/>
        <v>4H</v>
      </c>
      <c r="I2405" t="s">
        <v>1530</v>
      </c>
      <c r="J2405" s="32">
        <f t="shared" si="55"/>
        <v>2</v>
      </c>
      <c r="K2405" s="32">
        <f>IF(PUMPING[[#This Row],[MONTH]]&gt;3,YEAR(PUMPING[[#This Row],[DATE]]),YEAR(PUMPING[[#This Row],[DATE]])-1)</f>
        <v>2015</v>
      </c>
      <c r="L2405" s="32" t="str">
        <f>IF(PUMPING[[#This Row],[MONTH]]&lt;4,"Q4",IF(PUMPING[[#This Row],[MONTH]]&lt;7,"Q1",IF(PUMPING[[#This Row],[MONTH]]&lt;10,"Q2",IF(PUMPING[[#This Row],[MONTH]]&lt;13,"Q3","Q4"))))</f>
        <v>Q4</v>
      </c>
      <c r="M2405" s="32" t="str">
        <f>IF(PUMPING[[#This Row],[PRODUCT]]="I/F","I/F",IF(LEFT(PUMPING[[#This Row],[BATCH]],2)="MR","MR",IF(LEFT(PUMPING[[#This Row],[BATCH]],2)="PR","PR",IF(LEFT(PUMPING[[#This Row],[BATCH]],2)="DT","DT","Others"))))</f>
        <v>MR</v>
      </c>
    </row>
    <row r="2406" spans="1:13" ht="21" x14ac:dyDescent="0.25">
      <c r="A2406">
        <v>1</v>
      </c>
      <c r="B2406" s="1">
        <v>42414</v>
      </c>
      <c r="C2406" t="s">
        <v>1596</v>
      </c>
      <c r="D2406" s="42" t="s">
        <v>406</v>
      </c>
      <c r="E2406" s="43">
        <v>513</v>
      </c>
      <c r="F2406" s="3">
        <v>533</v>
      </c>
      <c r="G2406" t="s">
        <v>1564</v>
      </c>
      <c r="H2406" t="str">
        <f t="shared" si="54"/>
        <v>4H</v>
      </c>
      <c r="I2406" t="s">
        <v>1530</v>
      </c>
      <c r="J2406" s="32">
        <f t="shared" si="55"/>
        <v>2</v>
      </c>
      <c r="K2406" s="32">
        <f>IF(PUMPING[[#This Row],[MONTH]]&gt;3,YEAR(PUMPING[[#This Row],[DATE]]),YEAR(PUMPING[[#This Row],[DATE]])-1)</f>
        <v>2015</v>
      </c>
      <c r="L2406" s="32" t="str">
        <f>IF(PUMPING[[#This Row],[MONTH]]&lt;4,"Q4",IF(PUMPING[[#This Row],[MONTH]]&lt;7,"Q1",IF(PUMPING[[#This Row],[MONTH]]&lt;10,"Q2",IF(PUMPING[[#This Row],[MONTH]]&lt;13,"Q3","Q4"))))</f>
        <v>Q4</v>
      </c>
      <c r="M2406" s="32" t="str">
        <f>IF(PUMPING[[#This Row],[PRODUCT]]="I/F","I/F",IF(LEFT(PUMPING[[#This Row],[BATCH]],2)="MR","MR",IF(LEFT(PUMPING[[#This Row],[BATCH]],2)="PR","PR",IF(LEFT(PUMPING[[#This Row],[BATCH]],2)="DT","DT","Others"))))</f>
        <v>MR</v>
      </c>
    </row>
    <row r="2407" spans="1:13" ht="21" x14ac:dyDescent="0.25">
      <c r="A2407">
        <v>1</v>
      </c>
      <c r="B2407" s="1">
        <v>42423</v>
      </c>
      <c r="C2407" t="s">
        <v>1596</v>
      </c>
      <c r="D2407" s="42" t="s">
        <v>1555</v>
      </c>
      <c r="E2407" s="43">
        <v>651</v>
      </c>
      <c r="F2407" s="3">
        <v>104</v>
      </c>
      <c r="G2407" t="s">
        <v>1564</v>
      </c>
      <c r="H2407" t="str">
        <f t="shared" si="54"/>
        <v>PC</v>
      </c>
      <c r="I2407" t="s">
        <v>146</v>
      </c>
      <c r="J2407" s="32">
        <f t="shared" si="55"/>
        <v>2</v>
      </c>
      <c r="K2407" s="32">
        <f>IF(PUMPING[[#This Row],[MONTH]]&gt;3,YEAR(PUMPING[[#This Row],[DATE]]),YEAR(PUMPING[[#This Row],[DATE]])-1)</f>
        <v>2015</v>
      </c>
      <c r="L2407" s="32" t="str">
        <f>IF(PUMPING[[#This Row],[MONTH]]&lt;4,"Q4",IF(PUMPING[[#This Row],[MONTH]]&lt;7,"Q1",IF(PUMPING[[#This Row],[MONTH]]&lt;10,"Q2",IF(PUMPING[[#This Row],[MONTH]]&lt;13,"Q3","Q4"))))</f>
        <v>Q4</v>
      </c>
      <c r="M2407" s="32" t="str">
        <f>IF(PUMPING[[#This Row],[PRODUCT]]="I/F","I/F",IF(LEFT(PUMPING[[#This Row],[BATCH]],2)="MR","MR",IF(LEFT(PUMPING[[#This Row],[BATCH]],2)="PR","PR",IF(LEFT(PUMPING[[#This Row],[BATCH]],2)="DT","DT","Others"))))</f>
        <v>MR</v>
      </c>
    </row>
    <row r="2408" spans="1:13" ht="21" x14ac:dyDescent="0.25">
      <c r="A2408">
        <v>2</v>
      </c>
      <c r="B2408" s="1">
        <v>42423</v>
      </c>
      <c r="C2408" t="s">
        <v>1596</v>
      </c>
      <c r="D2408" s="42" t="s">
        <v>1556</v>
      </c>
      <c r="E2408" s="43">
        <v>401</v>
      </c>
      <c r="F2408" s="3">
        <v>1943</v>
      </c>
      <c r="G2408" t="s">
        <v>1564</v>
      </c>
      <c r="H2408" t="str">
        <f t="shared" si="54"/>
        <v>NS</v>
      </c>
      <c r="I2408" t="s">
        <v>146</v>
      </c>
      <c r="J2408" s="32">
        <f t="shared" si="55"/>
        <v>2</v>
      </c>
      <c r="K2408" s="32">
        <f>IF(PUMPING[[#This Row],[MONTH]]&gt;3,YEAR(PUMPING[[#This Row],[DATE]]),YEAR(PUMPING[[#This Row],[DATE]])-1)</f>
        <v>2015</v>
      </c>
      <c r="L2408" s="32" t="str">
        <f>IF(PUMPING[[#This Row],[MONTH]]&lt;4,"Q4",IF(PUMPING[[#This Row],[MONTH]]&lt;7,"Q1",IF(PUMPING[[#This Row],[MONTH]]&lt;10,"Q2",IF(PUMPING[[#This Row],[MONTH]]&lt;13,"Q3","Q4"))))</f>
        <v>Q4</v>
      </c>
      <c r="M2408" s="32" t="str">
        <f>IF(PUMPING[[#This Row],[PRODUCT]]="I/F","I/F",IF(LEFT(PUMPING[[#This Row],[BATCH]],2)="MR","MR",IF(LEFT(PUMPING[[#This Row],[BATCH]],2)="PR","PR",IF(LEFT(PUMPING[[#This Row],[BATCH]],2)="DT","DT","Others"))))</f>
        <v>MR</v>
      </c>
    </row>
    <row r="2409" spans="1:13" ht="21" x14ac:dyDescent="0.25">
      <c r="A2409">
        <v>1</v>
      </c>
      <c r="B2409" s="1">
        <v>42424</v>
      </c>
      <c r="C2409" t="s">
        <v>1596</v>
      </c>
      <c r="D2409" s="42" t="s">
        <v>1556</v>
      </c>
      <c r="E2409" s="43">
        <v>401</v>
      </c>
      <c r="F2409" s="3">
        <v>857</v>
      </c>
      <c r="G2409" t="s">
        <v>1564</v>
      </c>
      <c r="H2409" t="str">
        <f t="shared" si="54"/>
        <v>NS</v>
      </c>
      <c r="I2409" t="s">
        <v>146</v>
      </c>
      <c r="J2409" s="32">
        <f t="shared" si="55"/>
        <v>2</v>
      </c>
      <c r="K2409" s="32">
        <f>IF(PUMPING[[#This Row],[MONTH]]&gt;3,YEAR(PUMPING[[#This Row],[DATE]]),YEAR(PUMPING[[#This Row],[DATE]])-1)</f>
        <v>2015</v>
      </c>
      <c r="L2409" s="32" t="str">
        <f>IF(PUMPING[[#This Row],[MONTH]]&lt;4,"Q4",IF(PUMPING[[#This Row],[MONTH]]&lt;7,"Q1",IF(PUMPING[[#This Row],[MONTH]]&lt;10,"Q2",IF(PUMPING[[#This Row],[MONTH]]&lt;13,"Q3","Q4"))))</f>
        <v>Q4</v>
      </c>
      <c r="M2409" s="32" t="str">
        <f>IF(PUMPING[[#This Row],[PRODUCT]]="I/F","I/F",IF(LEFT(PUMPING[[#This Row],[BATCH]],2)="MR","MR",IF(LEFT(PUMPING[[#This Row],[BATCH]],2)="PR","PR",IF(LEFT(PUMPING[[#This Row],[BATCH]],2)="DT","DT","Others"))))</f>
        <v>MR</v>
      </c>
    </row>
    <row r="2410" spans="1:13" ht="21" x14ac:dyDescent="0.25">
      <c r="A2410">
        <v>2</v>
      </c>
      <c r="B2410" s="1">
        <v>42424</v>
      </c>
      <c r="C2410" t="s">
        <v>1596</v>
      </c>
      <c r="D2410" s="42" t="s">
        <v>414</v>
      </c>
      <c r="E2410" s="43">
        <v>651</v>
      </c>
      <c r="F2410" s="3">
        <v>170</v>
      </c>
      <c r="G2410" t="s">
        <v>1564</v>
      </c>
      <c r="H2410" t="str">
        <f t="shared" si="54"/>
        <v>PC</v>
      </c>
      <c r="I2410" t="s">
        <v>146</v>
      </c>
      <c r="J2410" s="32">
        <f t="shared" si="55"/>
        <v>2</v>
      </c>
      <c r="K2410" s="32">
        <f>IF(PUMPING[[#This Row],[MONTH]]&gt;3,YEAR(PUMPING[[#This Row],[DATE]]),YEAR(PUMPING[[#This Row],[DATE]])-1)</f>
        <v>2015</v>
      </c>
      <c r="L2410" s="32" t="str">
        <f>IF(PUMPING[[#This Row],[MONTH]]&lt;4,"Q4",IF(PUMPING[[#This Row],[MONTH]]&lt;7,"Q1",IF(PUMPING[[#This Row],[MONTH]]&lt;10,"Q2",IF(PUMPING[[#This Row],[MONTH]]&lt;13,"Q3","Q4"))))</f>
        <v>Q4</v>
      </c>
      <c r="M2410" s="32" t="str">
        <f>IF(PUMPING[[#This Row],[PRODUCT]]="I/F","I/F",IF(LEFT(PUMPING[[#This Row],[BATCH]],2)="MR","MR",IF(LEFT(PUMPING[[#This Row],[BATCH]],2)="PR","PR",IF(LEFT(PUMPING[[#This Row],[BATCH]],2)="DT","DT","Others"))))</f>
        <v>MR</v>
      </c>
    </row>
    <row r="2411" spans="1:13" ht="21" x14ac:dyDescent="0.25">
      <c r="A2411">
        <v>3</v>
      </c>
      <c r="B2411" s="1">
        <v>42424</v>
      </c>
      <c r="C2411" t="s">
        <v>1596</v>
      </c>
      <c r="D2411" s="42" t="s">
        <v>1557</v>
      </c>
      <c r="E2411" s="43">
        <v>206</v>
      </c>
      <c r="F2411" s="3">
        <v>3479</v>
      </c>
      <c r="G2411" t="s">
        <v>1564</v>
      </c>
      <c r="H2411" t="str">
        <f t="shared" si="54"/>
        <v>4M</v>
      </c>
      <c r="I2411" t="s">
        <v>1532</v>
      </c>
      <c r="J2411" s="32">
        <f t="shared" si="55"/>
        <v>2</v>
      </c>
      <c r="K2411" s="32">
        <f>IF(PUMPING[[#This Row],[MONTH]]&gt;3,YEAR(PUMPING[[#This Row],[DATE]]),YEAR(PUMPING[[#This Row],[DATE]])-1)</f>
        <v>2015</v>
      </c>
      <c r="L2411" s="32" t="str">
        <f>IF(PUMPING[[#This Row],[MONTH]]&lt;4,"Q4",IF(PUMPING[[#This Row],[MONTH]]&lt;7,"Q1",IF(PUMPING[[#This Row],[MONTH]]&lt;10,"Q2",IF(PUMPING[[#This Row],[MONTH]]&lt;13,"Q3","Q4"))))</f>
        <v>Q4</v>
      </c>
      <c r="M2411" s="32" t="str">
        <f>IF(PUMPING[[#This Row],[PRODUCT]]="I/F","I/F",IF(LEFT(PUMPING[[#This Row],[BATCH]],2)="MR","MR",IF(LEFT(PUMPING[[#This Row],[BATCH]],2)="PR","PR",IF(LEFT(PUMPING[[#This Row],[BATCH]],2)="DT","DT","Others"))))</f>
        <v>MR</v>
      </c>
    </row>
    <row r="2412" spans="1:13" ht="21" x14ac:dyDescent="0.25">
      <c r="A2412">
        <v>4</v>
      </c>
      <c r="B2412" s="1">
        <v>42424</v>
      </c>
      <c r="C2412" t="s">
        <v>1596</v>
      </c>
      <c r="D2412" s="44" t="s">
        <v>1558</v>
      </c>
      <c r="E2412" s="43">
        <v>205</v>
      </c>
      <c r="F2412" s="3">
        <v>2592</v>
      </c>
      <c r="G2412" t="s">
        <v>1564</v>
      </c>
      <c r="H2412" t="str">
        <f t="shared" si="54"/>
        <v>4M</v>
      </c>
      <c r="I2412" t="s">
        <v>1532</v>
      </c>
      <c r="J2412" s="32">
        <f t="shared" si="55"/>
        <v>2</v>
      </c>
      <c r="K2412" s="32">
        <f>IF(PUMPING[[#This Row],[MONTH]]&gt;3,YEAR(PUMPING[[#This Row],[DATE]]),YEAR(PUMPING[[#This Row],[DATE]])-1)</f>
        <v>2015</v>
      </c>
      <c r="L2412" s="32" t="str">
        <f>IF(PUMPING[[#This Row],[MONTH]]&lt;4,"Q4",IF(PUMPING[[#This Row],[MONTH]]&lt;7,"Q1",IF(PUMPING[[#This Row],[MONTH]]&lt;10,"Q2",IF(PUMPING[[#This Row],[MONTH]]&lt;13,"Q3","Q4"))))</f>
        <v>Q4</v>
      </c>
      <c r="M2412" s="32" t="str">
        <f>IF(PUMPING[[#This Row],[PRODUCT]]="I/F","I/F",IF(LEFT(PUMPING[[#This Row],[BATCH]],2)="MR","MR",IF(LEFT(PUMPING[[#This Row],[BATCH]],2)="PR","PR",IF(LEFT(PUMPING[[#This Row],[BATCH]],2)="DT","DT","Others"))))</f>
        <v>MR</v>
      </c>
    </row>
    <row r="2413" spans="1:13" ht="21" x14ac:dyDescent="0.25">
      <c r="A2413">
        <v>1</v>
      </c>
      <c r="B2413" s="1">
        <v>42425</v>
      </c>
      <c r="C2413" t="s">
        <v>1596</v>
      </c>
      <c r="D2413" s="42" t="s">
        <v>1558</v>
      </c>
      <c r="E2413" s="43">
        <v>205</v>
      </c>
      <c r="F2413" s="3">
        <v>1441</v>
      </c>
      <c r="G2413" t="s">
        <v>1564</v>
      </c>
      <c r="H2413" t="str">
        <f t="shared" si="54"/>
        <v>4M</v>
      </c>
      <c r="I2413" t="s">
        <v>1532</v>
      </c>
      <c r="J2413" s="32">
        <f t="shared" si="55"/>
        <v>2</v>
      </c>
      <c r="K2413" s="32">
        <f>IF(PUMPING[[#This Row],[MONTH]]&gt;3,YEAR(PUMPING[[#This Row],[DATE]]),YEAR(PUMPING[[#This Row],[DATE]])-1)</f>
        <v>2015</v>
      </c>
      <c r="L2413" s="32" t="str">
        <f>IF(PUMPING[[#This Row],[MONTH]]&lt;4,"Q4",IF(PUMPING[[#This Row],[MONTH]]&lt;7,"Q1",IF(PUMPING[[#This Row],[MONTH]]&lt;10,"Q2",IF(PUMPING[[#This Row],[MONTH]]&lt;13,"Q3","Q4"))))</f>
        <v>Q4</v>
      </c>
      <c r="M2413" s="32" t="str">
        <f>IF(PUMPING[[#This Row],[PRODUCT]]="I/F","I/F",IF(LEFT(PUMPING[[#This Row],[BATCH]],2)="MR","MR",IF(LEFT(PUMPING[[#This Row],[BATCH]],2)="PR","PR",IF(LEFT(PUMPING[[#This Row],[BATCH]],2)="DT","DT","Others"))))</f>
        <v>MR</v>
      </c>
    </row>
    <row r="2414" spans="1:13" ht="21" x14ac:dyDescent="0.25">
      <c r="A2414">
        <v>2</v>
      </c>
      <c r="B2414" s="1">
        <v>42425</v>
      </c>
      <c r="C2414" t="s">
        <v>1596</v>
      </c>
      <c r="D2414" s="42" t="s">
        <v>417</v>
      </c>
      <c r="E2414" s="43">
        <v>651</v>
      </c>
      <c r="F2414" s="3">
        <v>101</v>
      </c>
      <c r="G2414" t="s">
        <v>1564</v>
      </c>
      <c r="H2414" t="str">
        <f t="shared" si="54"/>
        <v>PC</v>
      </c>
      <c r="I2414" t="s">
        <v>146</v>
      </c>
      <c r="J2414" s="32">
        <f t="shared" si="55"/>
        <v>2</v>
      </c>
      <c r="K2414" s="32">
        <f>IF(PUMPING[[#This Row],[MONTH]]&gt;3,YEAR(PUMPING[[#This Row],[DATE]]),YEAR(PUMPING[[#This Row],[DATE]])-1)</f>
        <v>2015</v>
      </c>
      <c r="L2414" s="32" t="str">
        <f>IF(PUMPING[[#This Row],[MONTH]]&lt;4,"Q4",IF(PUMPING[[#This Row],[MONTH]]&lt;7,"Q1",IF(PUMPING[[#This Row],[MONTH]]&lt;10,"Q2",IF(PUMPING[[#This Row],[MONTH]]&lt;13,"Q3","Q4"))))</f>
        <v>Q4</v>
      </c>
      <c r="M2414" s="32" t="str">
        <f>IF(PUMPING[[#This Row],[PRODUCT]]="I/F","I/F",IF(LEFT(PUMPING[[#This Row],[BATCH]],2)="MR","MR",IF(LEFT(PUMPING[[#This Row],[BATCH]],2)="PR","PR",IF(LEFT(PUMPING[[#This Row],[BATCH]],2)="DT","DT","Others"))))</f>
        <v>MR</v>
      </c>
    </row>
    <row r="2415" spans="1:13" ht="21" x14ac:dyDescent="0.25">
      <c r="A2415">
        <v>3</v>
      </c>
      <c r="B2415" s="1">
        <v>42425</v>
      </c>
      <c r="C2415" t="s">
        <v>1596</v>
      </c>
      <c r="D2415" s="42" t="s">
        <v>1559</v>
      </c>
      <c r="E2415" s="43">
        <v>403</v>
      </c>
      <c r="F2415" s="3">
        <v>800</v>
      </c>
      <c r="G2415" t="s">
        <v>1564</v>
      </c>
      <c r="H2415" t="str">
        <f t="shared" si="54"/>
        <v>NS</v>
      </c>
      <c r="I2415" t="s">
        <v>146</v>
      </c>
      <c r="J2415" s="32">
        <f t="shared" si="55"/>
        <v>2</v>
      </c>
      <c r="K2415" s="32">
        <f>IF(PUMPING[[#This Row],[MONTH]]&gt;3,YEAR(PUMPING[[#This Row],[DATE]]),YEAR(PUMPING[[#This Row],[DATE]])-1)</f>
        <v>2015</v>
      </c>
      <c r="L2415" s="32" t="str">
        <f>IF(PUMPING[[#This Row],[MONTH]]&lt;4,"Q4",IF(PUMPING[[#This Row],[MONTH]]&lt;7,"Q1",IF(PUMPING[[#This Row],[MONTH]]&lt;10,"Q2",IF(PUMPING[[#This Row],[MONTH]]&lt;13,"Q3","Q4"))))</f>
        <v>Q4</v>
      </c>
      <c r="M2415" s="32" t="str">
        <f>IF(PUMPING[[#This Row],[PRODUCT]]="I/F","I/F",IF(LEFT(PUMPING[[#This Row],[BATCH]],2)="MR","MR",IF(LEFT(PUMPING[[#This Row],[BATCH]],2)="PR","PR",IF(LEFT(PUMPING[[#This Row],[BATCH]],2)="DT","DT","Others"))))</f>
        <v>MR</v>
      </c>
    </row>
    <row r="2416" spans="1:13" ht="21" x14ac:dyDescent="0.25">
      <c r="A2416">
        <v>4</v>
      </c>
      <c r="B2416" s="1">
        <v>42425</v>
      </c>
      <c r="C2416" t="s">
        <v>1596</v>
      </c>
      <c r="D2416" s="44" t="s">
        <v>1560</v>
      </c>
      <c r="E2416" s="43">
        <v>651</v>
      </c>
      <c r="F2416" s="3">
        <v>115</v>
      </c>
      <c r="G2416" t="s">
        <v>1564</v>
      </c>
      <c r="H2416" t="str">
        <f t="shared" si="54"/>
        <v>PC</v>
      </c>
      <c r="I2416" t="s">
        <v>146</v>
      </c>
      <c r="J2416" s="32">
        <f t="shared" si="55"/>
        <v>2</v>
      </c>
      <c r="K2416" s="32">
        <f>IF(PUMPING[[#This Row],[MONTH]]&gt;3,YEAR(PUMPING[[#This Row],[DATE]]),YEAR(PUMPING[[#This Row],[DATE]])-1)</f>
        <v>2015</v>
      </c>
      <c r="L2416" s="32" t="str">
        <f>IF(PUMPING[[#This Row],[MONTH]]&lt;4,"Q4",IF(PUMPING[[#This Row],[MONTH]]&lt;7,"Q1",IF(PUMPING[[#This Row],[MONTH]]&lt;10,"Q2",IF(PUMPING[[#This Row],[MONTH]]&lt;13,"Q3","Q4"))))</f>
        <v>Q4</v>
      </c>
      <c r="M2416" s="32" t="str">
        <f>IF(PUMPING[[#This Row],[PRODUCT]]="I/F","I/F",IF(LEFT(PUMPING[[#This Row],[BATCH]],2)="MR","MR",IF(LEFT(PUMPING[[#This Row],[BATCH]],2)="PR","PR",IF(LEFT(PUMPING[[#This Row],[BATCH]],2)="DT","DT","Others"))))</f>
        <v>MR</v>
      </c>
    </row>
    <row r="2417" spans="1:13" ht="21" x14ac:dyDescent="0.25">
      <c r="A2417">
        <v>5</v>
      </c>
      <c r="B2417" s="1">
        <v>42425</v>
      </c>
      <c r="C2417" t="s">
        <v>1596</v>
      </c>
      <c r="D2417" s="44" t="s">
        <v>1561</v>
      </c>
      <c r="E2417" s="43">
        <v>505</v>
      </c>
      <c r="F2417" s="3">
        <v>2054</v>
      </c>
      <c r="G2417" t="s">
        <v>1564</v>
      </c>
      <c r="H2417" t="str">
        <f t="shared" si="54"/>
        <v>4H</v>
      </c>
      <c r="I2417" t="s">
        <v>1530</v>
      </c>
      <c r="J2417" s="32">
        <f t="shared" si="55"/>
        <v>2</v>
      </c>
      <c r="K2417" s="32">
        <f>IF(PUMPING[[#This Row],[MONTH]]&gt;3,YEAR(PUMPING[[#This Row],[DATE]]),YEAR(PUMPING[[#This Row],[DATE]])-1)</f>
        <v>2015</v>
      </c>
      <c r="L2417" s="32" t="str">
        <f>IF(PUMPING[[#This Row],[MONTH]]&lt;4,"Q4",IF(PUMPING[[#This Row],[MONTH]]&lt;7,"Q1",IF(PUMPING[[#This Row],[MONTH]]&lt;10,"Q2",IF(PUMPING[[#This Row],[MONTH]]&lt;13,"Q3","Q4"))))</f>
        <v>Q4</v>
      </c>
      <c r="M2417" s="32" t="str">
        <f>IF(PUMPING[[#This Row],[PRODUCT]]="I/F","I/F",IF(LEFT(PUMPING[[#This Row],[BATCH]],2)="MR","MR",IF(LEFT(PUMPING[[#This Row],[BATCH]],2)="PR","PR",IF(LEFT(PUMPING[[#This Row],[BATCH]],2)="DT","DT","Others"))))</f>
        <v>MR</v>
      </c>
    </row>
    <row r="2418" spans="1:13" ht="21" x14ac:dyDescent="0.25">
      <c r="A2418">
        <v>1</v>
      </c>
      <c r="B2418" s="1">
        <v>42426</v>
      </c>
      <c r="C2418" t="s">
        <v>1596</v>
      </c>
      <c r="D2418" s="42" t="s">
        <v>1562</v>
      </c>
      <c r="E2418" s="43">
        <v>505</v>
      </c>
      <c r="F2418" s="3">
        <v>2458</v>
      </c>
      <c r="G2418" t="s">
        <v>1564</v>
      </c>
      <c r="H2418" t="str">
        <f t="shared" si="54"/>
        <v>4H</v>
      </c>
      <c r="I2418" t="s">
        <v>1530</v>
      </c>
      <c r="J2418" s="32">
        <f t="shared" si="55"/>
        <v>2</v>
      </c>
      <c r="K2418" s="32">
        <f>IF(PUMPING[[#This Row],[MONTH]]&gt;3,YEAR(PUMPING[[#This Row],[DATE]]),YEAR(PUMPING[[#This Row],[DATE]])-1)</f>
        <v>2015</v>
      </c>
      <c r="L2418" s="32" t="str">
        <f>IF(PUMPING[[#This Row],[MONTH]]&lt;4,"Q4",IF(PUMPING[[#This Row],[MONTH]]&lt;7,"Q1",IF(PUMPING[[#This Row],[MONTH]]&lt;10,"Q2",IF(PUMPING[[#This Row],[MONTH]]&lt;13,"Q3","Q4"))))</f>
        <v>Q4</v>
      </c>
      <c r="M2418" s="32" t="str">
        <f>IF(PUMPING[[#This Row],[PRODUCT]]="I/F","I/F",IF(LEFT(PUMPING[[#This Row],[BATCH]],2)="MR","MR",IF(LEFT(PUMPING[[#This Row],[BATCH]],2)="PR","PR",IF(LEFT(PUMPING[[#This Row],[BATCH]],2)="DT","DT","Others"))))</f>
        <v>MR</v>
      </c>
    </row>
    <row r="2419" spans="1:13" ht="21" x14ac:dyDescent="0.25">
      <c r="A2419">
        <v>2</v>
      </c>
      <c r="B2419" s="1">
        <v>42426</v>
      </c>
      <c r="C2419" t="s">
        <v>1596</v>
      </c>
      <c r="D2419" s="42" t="s">
        <v>1563</v>
      </c>
      <c r="E2419" s="43">
        <v>513</v>
      </c>
      <c r="F2419" s="3">
        <v>2635</v>
      </c>
      <c r="G2419" t="s">
        <v>1564</v>
      </c>
      <c r="H2419" t="str">
        <f t="shared" si="54"/>
        <v>4H</v>
      </c>
      <c r="I2419" t="s">
        <v>1530</v>
      </c>
      <c r="J2419" s="32">
        <f t="shared" si="55"/>
        <v>2</v>
      </c>
      <c r="K2419" s="32">
        <f>IF(PUMPING[[#This Row],[MONTH]]&gt;3,YEAR(PUMPING[[#This Row],[DATE]]),YEAR(PUMPING[[#This Row],[DATE]])-1)</f>
        <v>2015</v>
      </c>
      <c r="L2419" s="32" t="str">
        <f>IF(PUMPING[[#This Row],[MONTH]]&lt;4,"Q4",IF(PUMPING[[#This Row],[MONTH]]&lt;7,"Q1",IF(PUMPING[[#This Row],[MONTH]]&lt;10,"Q2",IF(PUMPING[[#This Row],[MONTH]]&lt;13,"Q3","Q4"))))</f>
        <v>Q4</v>
      </c>
      <c r="M2419" s="32" t="str">
        <f>IF(PUMPING[[#This Row],[PRODUCT]]="I/F","I/F",IF(LEFT(PUMPING[[#This Row],[BATCH]],2)="MR","MR",IF(LEFT(PUMPING[[#This Row],[BATCH]],2)="PR","PR",IF(LEFT(PUMPING[[#This Row],[BATCH]],2)="DT","DT","Others"))))</f>
        <v>MR</v>
      </c>
    </row>
    <row r="2420" spans="1:13" ht="21" x14ac:dyDescent="0.25">
      <c r="A2420" s="45">
        <v>1</v>
      </c>
      <c r="B2420" s="46">
        <v>42427</v>
      </c>
      <c r="C2420" s="45" t="s">
        <v>1596</v>
      </c>
      <c r="D2420" s="47" t="s">
        <v>1563</v>
      </c>
      <c r="E2420" s="48">
        <v>513</v>
      </c>
      <c r="F2420" s="49">
        <v>21</v>
      </c>
      <c r="G2420" s="45" t="s">
        <v>1564</v>
      </c>
      <c r="H2420" s="45" t="str">
        <f t="shared" si="54"/>
        <v>4H</v>
      </c>
      <c r="I2420" s="45" t="s">
        <v>1530</v>
      </c>
      <c r="J2420" s="50">
        <f t="shared" si="55"/>
        <v>2</v>
      </c>
      <c r="K2420" s="32">
        <f>IF(PUMPING[[#This Row],[MONTH]]&gt;3,YEAR(PUMPING[[#This Row],[DATE]]),YEAR(PUMPING[[#This Row],[DATE]])-1)</f>
        <v>2015</v>
      </c>
      <c r="L2420" s="32" t="str">
        <f>IF(PUMPING[[#This Row],[MONTH]]&lt;4,"Q4",IF(PUMPING[[#This Row],[MONTH]]&lt;7,"Q1",IF(PUMPING[[#This Row],[MONTH]]&lt;10,"Q2",IF(PUMPING[[#This Row],[MONTH]]&lt;13,"Q3","Q4"))))</f>
        <v>Q4</v>
      </c>
      <c r="M2420" s="32" t="str">
        <f>IF(PUMPING[[#This Row],[PRODUCT]]="I/F","I/F",IF(LEFT(PUMPING[[#This Row],[BATCH]],2)="MR","MR",IF(LEFT(PUMPING[[#This Row],[BATCH]],2)="PR","PR",IF(LEFT(PUMPING[[#This Row],[BATCH]],2)="DT","DT","Others"))))</f>
        <v>MR</v>
      </c>
    </row>
    <row r="2421" spans="1:13" ht="21" x14ac:dyDescent="0.25">
      <c r="A2421">
        <v>1</v>
      </c>
      <c r="B2421" s="1">
        <v>42402</v>
      </c>
      <c r="C2421" t="s">
        <v>1597</v>
      </c>
      <c r="D2421" s="44" t="s">
        <v>1565</v>
      </c>
      <c r="E2421" s="43">
        <v>508</v>
      </c>
      <c r="F2421" s="3">
        <v>873</v>
      </c>
      <c r="G2421" t="s">
        <v>1566</v>
      </c>
      <c r="H2421" t="str">
        <f t="shared" si="54"/>
        <v>4H</v>
      </c>
      <c r="I2421" t="s">
        <v>1530</v>
      </c>
      <c r="J2421" s="32">
        <f t="shared" si="55"/>
        <v>2</v>
      </c>
      <c r="K2421" s="32">
        <f>IF(PUMPING[[#This Row],[MONTH]]&gt;3,YEAR(PUMPING[[#This Row],[DATE]]),YEAR(PUMPING[[#This Row],[DATE]])-1)</f>
        <v>2015</v>
      </c>
      <c r="L2421" s="32" t="str">
        <f>IF(PUMPING[[#This Row],[MONTH]]&lt;4,"Q4",IF(PUMPING[[#This Row],[MONTH]]&lt;7,"Q1",IF(PUMPING[[#This Row],[MONTH]]&lt;10,"Q2",IF(PUMPING[[#This Row],[MONTH]]&lt;13,"Q3","Q4"))))</f>
        <v>Q4</v>
      </c>
      <c r="M2421" s="32" t="str">
        <f>IF(PUMPING[[#This Row],[PRODUCT]]="I/F","I/F",IF(LEFT(PUMPING[[#This Row],[BATCH]],2)="MR","MR",IF(LEFT(PUMPING[[#This Row],[BATCH]],2)="PR","PR",IF(LEFT(PUMPING[[#This Row],[BATCH]],2)="DT","DT","Others"))))</f>
        <v>MR</v>
      </c>
    </row>
    <row r="2422" spans="1:13" ht="21" x14ac:dyDescent="0.25">
      <c r="A2422">
        <v>1</v>
      </c>
      <c r="B2422" s="1">
        <v>42408</v>
      </c>
      <c r="C2422" t="s">
        <v>1597</v>
      </c>
      <c r="D2422" s="44" t="s">
        <v>1567</v>
      </c>
      <c r="E2422" s="43">
        <v>508</v>
      </c>
      <c r="F2422" s="3">
        <v>1090</v>
      </c>
      <c r="G2422" t="s">
        <v>1566</v>
      </c>
      <c r="H2422" t="str">
        <f t="shared" ref="H2422:H2458" si="56">MID(D2422,3,2)</f>
        <v>4H</v>
      </c>
      <c r="I2422" t="s">
        <v>1530</v>
      </c>
      <c r="J2422" s="32">
        <f t="shared" si="55"/>
        <v>2</v>
      </c>
      <c r="K2422" s="32">
        <f>IF(PUMPING[[#This Row],[MONTH]]&gt;3,YEAR(PUMPING[[#This Row],[DATE]]),YEAR(PUMPING[[#This Row],[DATE]])-1)</f>
        <v>2015</v>
      </c>
      <c r="L2422" s="32" t="str">
        <f>IF(PUMPING[[#This Row],[MONTH]]&lt;4,"Q4",IF(PUMPING[[#This Row],[MONTH]]&lt;7,"Q1",IF(PUMPING[[#This Row],[MONTH]]&lt;10,"Q2",IF(PUMPING[[#This Row],[MONTH]]&lt;13,"Q3","Q4"))))</f>
        <v>Q4</v>
      </c>
      <c r="M2422" s="32" t="str">
        <f>IF(PUMPING[[#This Row],[PRODUCT]]="I/F","I/F",IF(LEFT(PUMPING[[#This Row],[BATCH]],2)="MR","MR",IF(LEFT(PUMPING[[#This Row],[BATCH]],2)="PR","PR",IF(LEFT(PUMPING[[#This Row],[BATCH]],2)="DT","DT","Others"))))</f>
        <v>MR</v>
      </c>
    </row>
    <row r="2423" spans="1:13" ht="21" x14ac:dyDescent="0.25">
      <c r="A2423">
        <v>2</v>
      </c>
      <c r="B2423" s="1">
        <v>42408</v>
      </c>
      <c r="C2423" t="s">
        <v>1597</v>
      </c>
      <c r="D2423" s="42" t="s">
        <v>1568</v>
      </c>
      <c r="E2423" s="43">
        <v>505</v>
      </c>
      <c r="F2423" s="3">
        <v>1315</v>
      </c>
      <c r="G2423" t="s">
        <v>1566</v>
      </c>
      <c r="H2423" t="str">
        <f t="shared" si="56"/>
        <v>4H</v>
      </c>
      <c r="I2423" t="s">
        <v>1530</v>
      </c>
      <c r="J2423" s="32">
        <f t="shared" si="55"/>
        <v>2</v>
      </c>
      <c r="K2423" s="32">
        <f>IF(PUMPING[[#This Row],[MONTH]]&gt;3,YEAR(PUMPING[[#This Row],[DATE]]),YEAR(PUMPING[[#This Row],[DATE]])-1)</f>
        <v>2015</v>
      </c>
      <c r="L2423" s="32" t="str">
        <f>IF(PUMPING[[#This Row],[MONTH]]&lt;4,"Q4",IF(PUMPING[[#This Row],[MONTH]]&lt;7,"Q1",IF(PUMPING[[#This Row],[MONTH]]&lt;10,"Q2",IF(PUMPING[[#This Row],[MONTH]]&lt;13,"Q3","Q4"))))</f>
        <v>Q4</v>
      </c>
      <c r="M2423" s="32" t="str">
        <f>IF(PUMPING[[#This Row],[PRODUCT]]="I/F","I/F",IF(LEFT(PUMPING[[#This Row],[BATCH]],2)="MR","MR",IF(LEFT(PUMPING[[#This Row],[BATCH]],2)="PR","PR",IF(LEFT(PUMPING[[#This Row],[BATCH]],2)="DT","DT","Others"))))</f>
        <v>MR</v>
      </c>
    </row>
    <row r="2424" spans="1:13" ht="21" x14ac:dyDescent="0.25">
      <c r="A2424">
        <v>3</v>
      </c>
      <c r="B2424" s="1">
        <v>42408</v>
      </c>
      <c r="C2424" t="s">
        <v>1597</v>
      </c>
      <c r="D2424" s="44" t="s">
        <v>1569</v>
      </c>
      <c r="E2424" s="43">
        <v>651</v>
      </c>
      <c r="F2424" s="3">
        <v>82</v>
      </c>
      <c r="G2424" t="s">
        <v>1566</v>
      </c>
      <c r="H2424" t="str">
        <f t="shared" si="56"/>
        <v>PC</v>
      </c>
      <c r="I2424" t="s">
        <v>146</v>
      </c>
      <c r="J2424" s="32">
        <f t="shared" si="55"/>
        <v>2</v>
      </c>
      <c r="K2424" s="32">
        <f>IF(PUMPING[[#This Row],[MONTH]]&gt;3,YEAR(PUMPING[[#This Row],[DATE]]),YEAR(PUMPING[[#This Row],[DATE]])-1)</f>
        <v>2015</v>
      </c>
      <c r="L2424" s="32" t="str">
        <f>IF(PUMPING[[#This Row],[MONTH]]&lt;4,"Q4",IF(PUMPING[[#This Row],[MONTH]]&lt;7,"Q1",IF(PUMPING[[#This Row],[MONTH]]&lt;10,"Q2",IF(PUMPING[[#This Row],[MONTH]]&lt;13,"Q3","Q4"))))</f>
        <v>Q4</v>
      </c>
      <c r="M2424" s="32" t="str">
        <f>IF(PUMPING[[#This Row],[PRODUCT]]="I/F","I/F",IF(LEFT(PUMPING[[#This Row],[BATCH]],2)="MR","MR",IF(LEFT(PUMPING[[#This Row],[BATCH]],2)="PR","PR",IF(LEFT(PUMPING[[#This Row],[BATCH]],2)="DT","DT","Others"))))</f>
        <v>MR</v>
      </c>
    </row>
    <row r="2425" spans="1:13" ht="21" x14ac:dyDescent="0.25">
      <c r="A2425">
        <v>4</v>
      </c>
      <c r="B2425" s="1">
        <v>42408</v>
      </c>
      <c r="C2425" t="s">
        <v>1597</v>
      </c>
      <c r="D2425" s="44" t="s">
        <v>1570</v>
      </c>
      <c r="E2425" s="43">
        <v>404</v>
      </c>
      <c r="F2425" s="3">
        <v>840</v>
      </c>
      <c r="G2425" t="s">
        <v>1566</v>
      </c>
      <c r="H2425" t="str">
        <f t="shared" si="56"/>
        <v>NS</v>
      </c>
      <c r="I2425" t="s">
        <v>146</v>
      </c>
      <c r="J2425" s="32">
        <f t="shared" si="55"/>
        <v>2</v>
      </c>
      <c r="K2425" s="32">
        <f>IF(PUMPING[[#This Row],[MONTH]]&gt;3,YEAR(PUMPING[[#This Row],[DATE]]),YEAR(PUMPING[[#This Row],[DATE]])-1)</f>
        <v>2015</v>
      </c>
      <c r="L2425" s="32" t="str">
        <f>IF(PUMPING[[#This Row],[MONTH]]&lt;4,"Q4",IF(PUMPING[[#This Row],[MONTH]]&lt;7,"Q1",IF(PUMPING[[#This Row],[MONTH]]&lt;10,"Q2",IF(PUMPING[[#This Row],[MONTH]]&lt;13,"Q3","Q4"))))</f>
        <v>Q4</v>
      </c>
      <c r="M2425" s="32" t="str">
        <f>IF(PUMPING[[#This Row],[PRODUCT]]="I/F","I/F",IF(LEFT(PUMPING[[#This Row],[BATCH]],2)="MR","MR",IF(LEFT(PUMPING[[#This Row],[BATCH]],2)="PR","PR",IF(LEFT(PUMPING[[#This Row],[BATCH]],2)="DT","DT","Others"))))</f>
        <v>MR</v>
      </c>
    </row>
    <row r="2426" spans="1:13" ht="21" x14ac:dyDescent="0.25">
      <c r="A2426">
        <v>5</v>
      </c>
      <c r="B2426" s="1">
        <v>42408</v>
      </c>
      <c r="C2426" t="s">
        <v>1597</v>
      </c>
      <c r="D2426" s="44" t="s">
        <v>1571</v>
      </c>
      <c r="E2426" s="43">
        <v>651</v>
      </c>
      <c r="F2426" s="3">
        <v>79</v>
      </c>
      <c r="G2426" t="s">
        <v>1566</v>
      </c>
      <c r="H2426" t="str">
        <f t="shared" si="56"/>
        <v>PC</v>
      </c>
      <c r="I2426" t="s">
        <v>146</v>
      </c>
      <c r="J2426" s="32">
        <f t="shared" si="55"/>
        <v>2</v>
      </c>
      <c r="K2426" s="32">
        <f>IF(PUMPING[[#This Row],[MONTH]]&gt;3,YEAR(PUMPING[[#This Row],[DATE]]),YEAR(PUMPING[[#This Row],[DATE]])-1)</f>
        <v>2015</v>
      </c>
      <c r="L2426" s="32" t="str">
        <f>IF(PUMPING[[#This Row],[MONTH]]&lt;4,"Q4",IF(PUMPING[[#This Row],[MONTH]]&lt;7,"Q1",IF(PUMPING[[#This Row],[MONTH]]&lt;10,"Q2",IF(PUMPING[[#This Row],[MONTH]]&lt;13,"Q3","Q4"))))</f>
        <v>Q4</v>
      </c>
      <c r="M2426" s="32" t="str">
        <f>IF(PUMPING[[#This Row],[PRODUCT]]="I/F","I/F",IF(LEFT(PUMPING[[#This Row],[BATCH]],2)="MR","MR",IF(LEFT(PUMPING[[#This Row],[BATCH]],2)="PR","PR",IF(LEFT(PUMPING[[#This Row],[BATCH]],2)="DT","DT","Others"))))</f>
        <v>MR</v>
      </c>
    </row>
    <row r="2427" spans="1:13" ht="21" x14ac:dyDescent="0.25">
      <c r="A2427">
        <v>6</v>
      </c>
      <c r="B2427" s="1">
        <v>42408</v>
      </c>
      <c r="C2427" t="s">
        <v>1597</v>
      </c>
      <c r="D2427" s="42" t="s">
        <v>1572</v>
      </c>
      <c r="E2427" s="43">
        <v>205</v>
      </c>
      <c r="F2427" s="3">
        <v>1306</v>
      </c>
      <c r="G2427" t="s">
        <v>1566</v>
      </c>
      <c r="H2427" t="str">
        <f t="shared" si="56"/>
        <v>4M</v>
      </c>
      <c r="I2427" t="s">
        <v>1532</v>
      </c>
      <c r="J2427" s="32">
        <f t="shared" si="55"/>
        <v>2</v>
      </c>
      <c r="K2427" s="32">
        <f>IF(PUMPING[[#This Row],[MONTH]]&gt;3,YEAR(PUMPING[[#This Row],[DATE]]),YEAR(PUMPING[[#This Row],[DATE]])-1)</f>
        <v>2015</v>
      </c>
      <c r="L2427" s="32" t="str">
        <f>IF(PUMPING[[#This Row],[MONTH]]&lt;4,"Q4",IF(PUMPING[[#This Row],[MONTH]]&lt;7,"Q1",IF(PUMPING[[#This Row],[MONTH]]&lt;10,"Q2",IF(PUMPING[[#This Row],[MONTH]]&lt;13,"Q3","Q4"))))</f>
        <v>Q4</v>
      </c>
      <c r="M2427" s="32" t="str">
        <f>IF(PUMPING[[#This Row],[PRODUCT]]="I/F","I/F",IF(LEFT(PUMPING[[#This Row],[BATCH]],2)="MR","MR",IF(LEFT(PUMPING[[#This Row],[BATCH]],2)="PR","PR",IF(LEFT(PUMPING[[#This Row],[BATCH]],2)="DT","DT","Others"))))</f>
        <v>MR</v>
      </c>
    </row>
    <row r="2428" spans="1:13" ht="21" x14ac:dyDescent="0.25">
      <c r="A2428">
        <v>1</v>
      </c>
      <c r="B2428" s="1">
        <v>42409</v>
      </c>
      <c r="C2428" t="s">
        <v>1597</v>
      </c>
      <c r="D2428" s="44" t="s">
        <v>1572</v>
      </c>
      <c r="E2428" s="43">
        <v>205</v>
      </c>
      <c r="F2428" s="3">
        <v>743</v>
      </c>
      <c r="G2428" t="s">
        <v>1566</v>
      </c>
      <c r="H2428" t="str">
        <f t="shared" si="56"/>
        <v>4M</v>
      </c>
      <c r="I2428" t="s">
        <v>1532</v>
      </c>
      <c r="J2428" s="32">
        <f t="shared" si="55"/>
        <v>2</v>
      </c>
      <c r="K2428" s="32">
        <f>IF(PUMPING[[#This Row],[MONTH]]&gt;3,YEAR(PUMPING[[#This Row],[DATE]]),YEAR(PUMPING[[#This Row],[DATE]])-1)</f>
        <v>2015</v>
      </c>
      <c r="L2428" s="32" t="str">
        <f>IF(PUMPING[[#This Row],[MONTH]]&lt;4,"Q4",IF(PUMPING[[#This Row],[MONTH]]&lt;7,"Q1",IF(PUMPING[[#This Row],[MONTH]]&lt;10,"Q2",IF(PUMPING[[#This Row],[MONTH]]&lt;13,"Q3","Q4"))))</f>
        <v>Q4</v>
      </c>
      <c r="M2428" s="32" t="str">
        <f>IF(PUMPING[[#This Row],[PRODUCT]]="I/F","I/F",IF(LEFT(PUMPING[[#This Row],[BATCH]],2)="MR","MR",IF(LEFT(PUMPING[[#This Row],[BATCH]],2)="PR","PR",IF(LEFT(PUMPING[[#This Row],[BATCH]],2)="DT","DT","Others"))))</f>
        <v>MR</v>
      </c>
    </row>
    <row r="2429" spans="1:13" ht="21" x14ac:dyDescent="0.25">
      <c r="A2429">
        <v>2</v>
      </c>
      <c r="B2429" s="1">
        <v>42409</v>
      </c>
      <c r="C2429" t="s">
        <v>1597</v>
      </c>
      <c r="D2429" s="42" t="s">
        <v>1573</v>
      </c>
      <c r="E2429" s="43">
        <v>208</v>
      </c>
      <c r="F2429" s="3">
        <v>650</v>
      </c>
      <c r="G2429" t="s">
        <v>1566</v>
      </c>
      <c r="H2429" t="str">
        <f t="shared" si="56"/>
        <v>3M</v>
      </c>
      <c r="I2429" t="s">
        <v>1528</v>
      </c>
      <c r="J2429" s="32">
        <f t="shared" si="55"/>
        <v>2</v>
      </c>
      <c r="K2429" s="32">
        <f>IF(PUMPING[[#This Row],[MONTH]]&gt;3,YEAR(PUMPING[[#This Row],[DATE]]),YEAR(PUMPING[[#This Row],[DATE]])-1)</f>
        <v>2015</v>
      </c>
      <c r="L2429" s="32" t="str">
        <f>IF(PUMPING[[#This Row],[MONTH]]&lt;4,"Q4",IF(PUMPING[[#This Row],[MONTH]]&lt;7,"Q1",IF(PUMPING[[#This Row],[MONTH]]&lt;10,"Q2",IF(PUMPING[[#This Row],[MONTH]]&lt;13,"Q3","Q4"))))</f>
        <v>Q4</v>
      </c>
      <c r="M2429" s="32" t="str">
        <f>IF(PUMPING[[#This Row],[PRODUCT]]="I/F","I/F",IF(LEFT(PUMPING[[#This Row],[BATCH]],2)="MR","MR",IF(LEFT(PUMPING[[#This Row],[BATCH]],2)="PR","PR",IF(LEFT(PUMPING[[#This Row],[BATCH]],2)="DT","DT","Others"))))</f>
        <v>MR</v>
      </c>
    </row>
    <row r="2430" spans="1:13" ht="21" x14ac:dyDescent="0.25">
      <c r="A2430">
        <v>3</v>
      </c>
      <c r="B2430" s="1">
        <v>42409</v>
      </c>
      <c r="C2430" t="s">
        <v>1597</v>
      </c>
      <c r="D2430" s="44" t="s">
        <v>1574</v>
      </c>
      <c r="E2430" s="43">
        <v>205</v>
      </c>
      <c r="F2430" s="3">
        <v>1352</v>
      </c>
      <c r="G2430" t="s">
        <v>1566</v>
      </c>
      <c r="H2430" t="str">
        <f t="shared" si="56"/>
        <v>4M</v>
      </c>
      <c r="I2430" t="s">
        <v>1532</v>
      </c>
      <c r="J2430" s="32">
        <f t="shared" si="55"/>
        <v>2</v>
      </c>
      <c r="K2430" s="32">
        <f>IF(PUMPING[[#This Row],[MONTH]]&gt;3,YEAR(PUMPING[[#This Row],[DATE]]),YEAR(PUMPING[[#This Row],[DATE]])-1)</f>
        <v>2015</v>
      </c>
      <c r="L2430" s="32" t="str">
        <f>IF(PUMPING[[#This Row],[MONTH]]&lt;4,"Q4",IF(PUMPING[[#This Row],[MONTH]]&lt;7,"Q1",IF(PUMPING[[#This Row],[MONTH]]&lt;10,"Q2",IF(PUMPING[[#This Row],[MONTH]]&lt;13,"Q3","Q4"))))</f>
        <v>Q4</v>
      </c>
      <c r="M2430" s="32" t="str">
        <f>IF(PUMPING[[#This Row],[PRODUCT]]="I/F","I/F",IF(LEFT(PUMPING[[#This Row],[BATCH]],2)="MR","MR",IF(LEFT(PUMPING[[#This Row],[BATCH]],2)="PR","PR",IF(LEFT(PUMPING[[#This Row],[BATCH]],2)="DT","DT","Others"))))</f>
        <v>MR</v>
      </c>
    </row>
    <row r="2431" spans="1:13" ht="21" x14ac:dyDescent="0.25">
      <c r="A2431">
        <v>4</v>
      </c>
      <c r="B2431" s="1">
        <v>42409</v>
      </c>
      <c r="C2431" t="s">
        <v>1597</v>
      </c>
      <c r="D2431" s="44" t="s">
        <v>1575</v>
      </c>
      <c r="E2431" s="43">
        <v>651</v>
      </c>
      <c r="F2431" s="3">
        <v>80</v>
      </c>
      <c r="G2431" t="s">
        <v>1566</v>
      </c>
      <c r="H2431" t="str">
        <f t="shared" si="56"/>
        <v>PC</v>
      </c>
      <c r="I2431" t="s">
        <v>146</v>
      </c>
      <c r="J2431" s="32">
        <f t="shared" ref="J2431:J2462" si="57">MONTH(B2431)</f>
        <v>2</v>
      </c>
      <c r="K2431" s="32">
        <f>IF(PUMPING[[#This Row],[MONTH]]&gt;3,YEAR(PUMPING[[#This Row],[DATE]]),YEAR(PUMPING[[#This Row],[DATE]])-1)</f>
        <v>2015</v>
      </c>
      <c r="L2431" s="32" t="str">
        <f>IF(PUMPING[[#This Row],[MONTH]]&lt;4,"Q4",IF(PUMPING[[#This Row],[MONTH]]&lt;7,"Q1",IF(PUMPING[[#This Row],[MONTH]]&lt;10,"Q2",IF(PUMPING[[#This Row],[MONTH]]&lt;13,"Q3","Q4"))))</f>
        <v>Q4</v>
      </c>
      <c r="M2431" s="32" t="str">
        <f>IF(PUMPING[[#This Row],[PRODUCT]]="I/F","I/F",IF(LEFT(PUMPING[[#This Row],[BATCH]],2)="MR","MR",IF(LEFT(PUMPING[[#This Row],[BATCH]],2)="PR","PR",IF(LEFT(PUMPING[[#This Row],[BATCH]],2)="DT","DT","Others"))))</f>
        <v>MR</v>
      </c>
    </row>
    <row r="2432" spans="1:13" ht="21" x14ac:dyDescent="0.25">
      <c r="A2432">
        <v>5</v>
      </c>
      <c r="B2432" s="1">
        <v>42409</v>
      </c>
      <c r="C2432" t="s">
        <v>1597</v>
      </c>
      <c r="D2432" s="44" t="s">
        <v>1576</v>
      </c>
      <c r="E2432" s="43">
        <v>404</v>
      </c>
      <c r="F2432" s="3">
        <v>1335</v>
      </c>
      <c r="G2432" t="s">
        <v>1566</v>
      </c>
      <c r="H2432" t="str">
        <f t="shared" si="56"/>
        <v>NS</v>
      </c>
      <c r="I2432" t="s">
        <v>146</v>
      </c>
      <c r="J2432" s="32">
        <f t="shared" si="57"/>
        <v>2</v>
      </c>
      <c r="K2432" s="32">
        <f>IF(PUMPING[[#This Row],[MONTH]]&gt;3,YEAR(PUMPING[[#This Row],[DATE]]),YEAR(PUMPING[[#This Row],[DATE]])-1)</f>
        <v>2015</v>
      </c>
      <c r="L2432" s="32" t="str">
        <f>IF(PUMPING[[#This Row],[MONTH]]&lt;4,"Q4",IF(PUMPING[[#This Row],[MONTH]]&lt;7,"Q1",IF(PUMPING[[#This Row],[MONTH]]&lt;10,"Q2",IF(PUMPING[[#This Row],[MONTH]]&lt;13,"Q3","Q4"))))</f>
        <v>Q4</v>
      </c>
      <c r="M2432" s="32" t="str">
        <f>IF(PUMPING[[#This Row],[PRODUCT]]="I/F","I/F",IF(LEFT(PUMPING[[#This Row],[BATCH]],2)="MR","MR",IF(LEFT(PUMPING[[#This Row],[BATCH]],2)="PR","PR",IF(LEFT(PUMPING[[#This Row],[BATCH]],2)="DT","DT","Others"))))</f>
        <v>MR</v>
      </c>
    </row>
    <row r="2433" spans="1:13" ht="21" x14ac:dyDescent="0.25">
      <c r="A2433">
        <v>6</v>
      </c>
      <c r="B2433" s="1">
        <v>42409</v>
      </c>
      <c r="C2433" t="s">
        <v>1597</v>
      </c>
      <c r="D2433" s="42" t="s">
        <v>1577</v>
      </c>
      <c r="E2433" s="43">
        <v>501</v>
      </c>
      <c r="F2433" s="3">
        <v>721</v>
      </c>
      <c r="G2433" t="s">
        <v>1566</v>
      </c>
      <c r="H2433" t="str">
        <f t="shared" si="56"/>
        <v>3H</v>
      </c>
      <c r="I2433" t="s">
        <v>1525</v>
      </c>
      <c r="J2433" s="32">
        <f t="shared" si="57"/>
        <v>2</v>
      </c>
      <c r="K2433" s="32">
        <f>IF(PUMPING[[#This Row],[MONTH]]&gt;3,YEAR(PUMPING[[#This Row],[DATE]]),YEAR(PUMPING[[#This Row],[DATE]])-1)</f>
        <v>2015</v>
      </c>
      <c r="L2433" s="32" t="str">
        <f>IF(PUMPING[[#This Row],[MONTH]]&lt;4,"Q4",IF(PUMPING[[#This Row],[MONTH]]&lt;7,"Q1",IF(PUMPING[[#This Row],[MONTH]]&lt;10,"Q2",IF(PUMPING[[#This Row],[MONTH]]&lt;13,"Q3","Q4"))))</f>
        <v>Q4</v>
      </c>
      <c r="M2433" s="32" t="str">
        <f>IF(PUMPING[[#This Row],[PRODUCT]]="I/F","I/F",IF(LEFT(PUMPING[[#This Row],[BATCH]],2)="MR","MR",IF(LEFT(PUMPING[[#This Row],[BATCH]],2)="PR","PR",IF(LEFT(PUMPING[[#This Row],[BATCH]],2)="DT","DT","Others"))))</f>
        <v>MR</v>
      </c>
    </row>
    <row r="2434" spans="1:13" ht="21" x14ac:dyDescent="0.25">
      <c r="A2434">
        <v>1</v>
      </c>
      <c r="B2434" s="1">
        <v>42410</v>
      </c>
      <c r="C2434" t="s">
        <v>1597</v>
      </c>
      <c r="D2434" s="44" t="s">
        <v>1577</v>
      </c>
      <c r="E2434" s="43">
        <v>501</v>
      </c>
      <c r="F2434" s="3">
        <v>1968</v>
      </c>
      <c r="G2434" t="s">
        <v>1566</v>
      </c>
      <c r="H2434" t="str">
        <f t="shared" si="56"/>
        <v>3H</v>
      </c>
      <c r="I2434" t="s">
        <v>1525</v>
      </c>
      <c r="J2434" s="32">
        <f t="shared" si="57"/>
        <v>2</v>
      </c>
      <c r="K2434" s="32">
        <f>IF(PUMPING[[#This Row],[MONTH]]&gt;3,YEAR(PUMPING[[#This Row],[DATE]]),YEAR(PUMPING[[#This Row],[DATE]])-1)</f>
        <v>2015</v>
      </c>
      <c r="L2434" s="32" t="str">
        <f>IF(PUMPING[[#This Row],[MONTH]]&lt;4,"Q4",IF(PUMPING[[#This Row],[MONTH]]&lt;7,"Q1",IF(PUMPING[[#This Row],[MONTH]]&lt;10,"Q2",IF(PUMPING[[#This Row],[MONTH]]&lt;13,"Q3","Q4"))))</f>
        <v>Q4</v>
      </c>
      <c r="M2434" s="32" t="str">
        <f>IF(PUMPING[[#This Row],[PRODUCT]]="I/F","I/F",IF(LEFT(PUMPING[[#This Row],[BATCH]],2)="MR","MR",IF(LEFT(PUMPING[[#This Row],[BATCH]],2)="PR","PR",IF(LEFT(PUMPING[[#This Row],[BATCH]],2)="DT","DT","Others"))))</f>
        <v>MR</v>
      </c>
    </row>
    <row r="2435" spans="1:13" ht="21" x14ac:dyDescent="0.25">
      <c r="A2435">
        <v>2</v>
      </c>
      <c r="B2435" s="1">
        <v>42410</v>
      </c>
      <c r="C2435" t="s">
        <v>1597</v>
      </c>
      <c r="D2435" s="42" t="s">
        <v>1578</v>
      </c>
      <c r="E2435" s="43">
        <v>507</v>
      </c>
      <c r="F2435" s="3">
        <v>810</v>
      </c>
      <c r="G2435" t="s">
        <v>1566</v>
      </c>
      <c r="H2435" t="str">
        <f t="shared" si="56"/>
        <v>4H</v>
      </c>
      <c r="I2435" t="s">
        <v>1530</v>
      </c>
      <c r="J2435" s="32">
        <f t="shared" si="57"/>
        <v>2</v>
      </c>
      <c r="K2435" s="32">
        <f>IF(PUMPING[[#This Row],[MONTH]]&gt;3,YEAR(PUMPING[[#This Row],[DATE]]),YEAR(PUMPING[[#This Row],[DATE]])-1)</f>
        <v>2015</v>
      </c>
      <c r="L2435" s="32" t="str">
        <f>IF(PUMPING[[#This Row],[MONTH]]&lt;4,"Q4",IF(PUMPING[[#This Row],[MONTH]]&lt;7,"Q1",IF(PUMPING[[#This Row],[MONTH]]&lt;10,"Q2",IF(PUMPING[[#This Row],[MONTH]]&lt;13,"Q3","Q4"))))</f>
        <v>Q4</v>
      </c>
      <c r="M2435" s="32" t="str">
        <f>IF(PUMPING[[#This Row],[PRODUCT]]="I/F","I/F",IF(LEFT(PUMPING[[#This Row],[BATCH]],2)="MR","MR",IF(LEFT(PUMPING[[#This Row],[BATCH]],2)="PR","PR",IF(LEFT(PUMPING[[#This Row],[BATCH]],2)="DT","DT","Others"))))</f>
        <v>MR</v>
      </c>
    </row>
    <row r="2436" spans="1:13" ht="21" x14ac:dyDescent="0.25">
      <c r="A2436">
        <v>1</v>
      </c>
      <c r="B2436" s="1">
        <v>42411</v>
      </c>
      <c r="C2436" t="s">
        <v>1597</v>
      </c>
      <c r="D2436" s="44" t="s">
        <v>1404</v>
      </c>
      <c r="E2436" s="43">
        <v>513</v>
      </c>
      <c r="F2436" s="3">
        <v>1403</v>
      </c>
      <c r="G2436" t="s">
        <v>1566</v>
      </c>
      <c r="H2436" t="str">
        <f t="shared" si="56"/>
        <v>4H</v>
      </c>
      <c r="I2436" t="s">
        <v>1530</v>
      </c>
      <c r="J2436" s="32">
        <f t="shared" si="57"/>
        <v>2</v>
      </c>
      <c r="K2436" s="32">
        <f>IF(PUMPING[[#This Row],[MONTH]]&gt;3,YEAR(PUMPING[[#This Row],[DATE]]),YEAR(PUMPING[[#This Row],[DATE]])-1)</f>
        <v>2015</v>
      </c>
      <c r="L2436" s="32" t="str">
        <f>IF(PUMPING[[#This Row],[MONTH]]&lt;4,"Q4",IF(PUMPING[[#This Row],[MONTH]]&lt;7,"Q1",IF(PUMPING[[#This Row],[MONTH]]&lt;10,"Q2",IF(PUMPING[[#This Row],[MONTH]]&lt;13,"Q3","Q4"))))</f>
        <v>Q4</v>
      </c>
      <c r="M2436" s="32" t="str">
        <f>IF(PUMPING[[#This Row],[PRODUCT]]="I/F","I/F",IF(LEFT(PUMPING[[#This Row],[BATCH]],2)="MR","MR",IF(LEFT(PUMPING[[#This Row],[BATCH]],2)="PR","PR",IF(LEFT(PUMPING[[#This Row],[BATCH]],2)="DT","DT","Others"))))</f>
        <v>MR</v>
      </c>
    </row>
    <row r="2437" spans="1:13" ht="21" x14ac:dyDescent="0.25">
      <c r="A2437">
        <v>1</v>
      </c>
      <c r="B2437" s="1">
        <v>42412</v>
      </c>
      <c r="C2437" t="s">
        <v>1597</v>
      </c>
      <c r="D2437" s="44" t="s">
        <v>1404</v>
      </c>
      <c r="E2437" s="43">
        <v>513</v>
      </c>
      <c r="F2437" s="3">
        <v>1945</v>
      </c>
      <c r="G2437" t="s">
        <v>1566</v>
      </c>
      <c r="H2437" t="str">
        <f t="shared" si="56"/>
        <v>4H</v>
      </c>
      <c r="I2437" t="s">
        <v>1530</v>
      </c>
      <c r="J2437" s="32">
        <f t="shared" si="57"/>
        <v>2</v>
      </c>
      <c r="K2437" s="32">
        <f>IF(PUMPING[[#This Row],[MONTH]]&gt;3,YEAR(PUMPING[[#This Row],[DATE]]),YEAR(PUMPING[[#This Row],[DATE]])-1)</f>
        <v>2015</v>
      </c>
      <c r="L2437" s="32" t="str">
        <f>IF(PUMPING[[#This Row],[MONTH]]&lt;4,"Q4",IF(PUMPING[[#This Row],[MONTH]]&lt;7,"Q1",IF(PUMPING[[#This Row],[MONTH]]&lt;10,"Q2",IF(PUMPING[[#This Row],[MONTH]]&lt;13,"Q3","Q4"))))</f>
        <v>Q4</v>
      </c>
      <c r="M2437" s="32" t="str">
        <f>IF(PUMPING[[#This Row],[PRODUCT]]="I/F","I/F",IF(LEFT(PUMPING[[#This Row],[BATCH]],2)="MR","MR",IF(LEFT(PUMPING[[#This Row],[BATCH]],2)="PR","PR",IF(LEFT(PUMPING[[#This Row],[BATCH]],2)="DT","DT","Others"))))</f>
        <v>MR</v>
      </c>
    </row>
    <row r="2438" spans="1:13" ht="21" x14ac:dyDescent="0.25">
      <c r="A2438">
        <v>1</v>
      </c>
      <c r="B2438" s="1">
        <v>42417</v>
      </c>
      <c r="C2438" t="s">
        <v>1597</v>
      </c>
      <c r="D2438" s="44" t="s">
        <v>1579</v>
      </c>
      <c r="E2438" s="43">
        <v>508</v>
      </c>
      <c r="F2438" s="3">
        <v>2460</v>
      </c>
      <c r="G2438" t="s">
        <v>1566</v>
      </c>
      <c r="H2438" t="str">
        <f t="shared" si="56"/>
        <v>4H</v>
      </c>
      <c r="I2438" t="s">
        <v>1530</v>
      </c>
      <c r="J2438" s="32">
        <f t="shared" si="57"/>
        <v>2</v>
      </c>
      <c r="K2438" s="32">
        <f>IF(PUMPING[[#This Row],[MONTH]]&gt;3,YEAR(PUMPING[[#This Row],[DATE]]),YEAR(PUMPING[[#This Row],[DATE]])-1)</f>
        <v>2015</v>
      </c>
      <c r="L2438" s="32" t="str">
        <f>IF(PUMPING[[#This Row],[MONTH]]&lt;4,"Q4",IF(PUMPING[[#This Row],[MONTH]]&lt;7,"Q1",IF(PUMPING[[#This Row],[MONTH]]&lt;10,"Q2",IF(PUMPING[[#This Row],[MONTH]]&lt;13,"Q3","Q4"))))</f>
        <v>Q4</v>
      </c>
      <c r="M2438" s="32" t="str">
        <f>IF(PUMPING[[#This Row],[PRODUCT]]="I/F","I/F",IF(LEFT(PUMPING[[#This Row],[BATCH]],2)="MR","MR",IF(LEFT(PUMPING[[#This Row],[BATCH]],2)="PR","PR",IF(LEFT(PUMPING[[#This Row],[BATCH]],2)="DT","DT","Others"))))</f>
        <v>MR</v>
      </c>
    </row>
    <row r="2439" spans="1:13" ht="21" x14ac:dyDescent="0.25">
      <c r="A2439">
        <v>2</v>
      </c>
      <c r="B2439" s="1">
        <v>42417</v>
      </c>
      <c r="C2439" t="s">
        <v>1597</v>
      </c>
      <c r="D2439" s="42" t="s">
        <v>1580</v>
      </c>
      <c r="E2439" s="43">
        <v>351</v>
      </c>
      <c r="F2439" s="3">
        <v>53</v>
      </c>
      <c r="G2439" t="s">
        <v>1566</v>
      </c>
      <c r="H2439" t="str">
        <f t="shared" si="56"/>
        <v>PC</v>
      </c>
      <c r="I2439" t="s">
        <v>146</v>
      </c>
      <c r="J2439" s="32">
        <f t="shared" si="57"/>
        <v>2</v>
      </c>
      <c r="K2439" s="32">
        <f>IF(PUMPING[[#This Row],[MONTH]]&gt;3,YEAR(PUMPING[[#This Row],[DATE]]),YEAR(PUMPING[[#This Row],[DATE]])-1)</f>
        <v>2015</v>
      </c>
      <c r="L2439" s="32" t="str">
        <f>IF(PUMPING[[#This Row],[MONTH]]&lt;4,"Q4",IF(PUMPING[[#This Row],[MONTH]]&lt;7,"Q1",IF(PUMPING[[#This Row],[MONTH]]&lt;10,"Q2",IF(PUMPING[[#This Row],[MONTH]]&lt;13,"Q3","Q4"))))</f>
        <v>Q4</v>
      </c>
      <c r="M2439" s="32" t="str">
        <f>IF(PUMPING[[#This Row],[PRODUCT]]="I/F","I/F",IF(LEFT(PUMPING[[#This Row],[BATCH]],2)="MR","MR",IF(LEFT(PUMPING[[#This Row],[BATCH]],2)="PR","PR",IF(LEFT(PUMPING[[#This Row],[BATCH]],2)="DT","DT","Others"))))</f>
        <v>MR</v>
      </c>
    </row>
    <row r="2440" spans="1:13" ht="21" x14ac:dyDescent="0.25">
      <c r="A2440">
        <v>3</v>
      </c>
      <c r="B2440" s="1">
        <v>42417</v>
      </c>
      <c r="C2440" t="s">
        <v>1597</v>
      </c>
      <c r="D2440" s="44" t="s">
        <v>608</v>
      </c>
      <c r="E2440" s="43">
        <v>401</v>
      </c>
      <c r="F2440" s="3">
        <v>1501</v>
      </c>
      <c r="G2440" t="s">
        <v>1566</v>
      </c>
      <c r="H2440" t="str">
        <f t="shared" si="56"/>
        <v>NS</v>
      </c>
      <c r="I2440" t="s">
        <v>146</v>
      </c>
      <c r="J2440" s="32">
        <f t="shared" si="57"/>
        <v>2</v>
      </c>
      <c r="K2440" s="32">
        <f>IF(PUMPING[[#This Row],[MONTH]]&gt;3,YEAR(PUMPING[[#This Row],[DATE]]),YEAR(PUMPING[[#This Row],[DATE]])-1)</f>
        <v>2015</v>
      </c>
      <c r="L2440" s="32" t="str">
        <f>IF(PUMPING[[#This Row],[MONTH]]&lt;4,"Q4",IF(PUMPING[[#This Row],[MONTH]]&lt;7,"Q1",IF(PUMPING[[#This Row],[MONTH]]&lt;10,"Q2",IF(PUMPING[[#This Row],[MONTH]]&lt;13,"Q3","Q4"))))</f>
        <v>Q4</v>
      </c>
      <c r="M2440" s="32" t="str">
        <f>IF(PUMPING[[#This Row],[PRODUCT]]="I/F","I/F",IF(LEFT(PUMPING[[#This Row],[BATCH]],2)="MR","MR",IF(LEFT(PUMPING[[#This Row],[BATCH]],2)="PR","PR",IF(LEFT(PUMPING[[#This Row],[BATCH]],2)="DT","DT","Others"))))</f>
        <v>MR</v>
      </c>
    </row>
    <row r="2441" spans="1:13" ht="21" x14ac:dyDescent="0.25">
      <c r="A2441">
        <v>4</v>
      </c>
      <c r="B2441" s="1">
        <v>42417</v>
      </c>
      <c r="C2441" t="s">
        <v>1597</v>
      </c>
      <c r="D2441" s="44" t="s">
        <v>1581</v>
      </c>
      <c r="E2441" s="43">
        <v>402</v>
      </c>
      <c r="F2441" s="3">
        <v>298</v>
      </c>
      <c r="G2441" t="s">
        <v>1566</v>
      </c>
      <c r="H2441" t="str">
        <f t="shared" si="56"/>
        <v>NS</v>
      </c>
      <c r="I2441" t="s">
        <v>146</v>
      </c>
      <c r="J2441" s="32">
        <f t="shared" si="57"/>
        <v>2</v>
      </c>
      <c r="K2441" s="32">
        <f>IF(PUMPING[[#This Row],[MONTH]]&gt;3,YEAR(PUMPING[[#This Row],[DATE]]),YEAR(PUMPING[[#This Row],[DATE]])-1)</f>
        <v>2015</v>
      </c>
      <c r="L2441" s="32" t="str">
        <f>IF(PUMPING[[#This Row],[MONTH]]&lt;4,"Q4",IF(PUMPING[[#This Row],[MONTH]]&lt;7,"Q1",IF(PUMPING[[#This Row],[MONTH]]&lt;10,"Q2",IF(PUMPING[[#This Row],[MONTH]]&lt;13,"Q3","Q4"))))</f>
        <v>Q4</v>
      </c>
      <c r="M2441" s="32" t="str">
        <f>IF(PUMPING[[#This Row],[PRODUCT]]="I/F","I/F",IF(LEFT(PUMPING[[#This Row],[BATCH]],2)="MR","MR",IF(LEFT(PUMPING[[#This Row],[BATCH]],2)="PR","PR",IF(LEFT(PUMPING[[#This Row],[BATCH]],2)="DT","DT","Others"))))</f>
        <v>MR</v>
      </c>
    </row>
    <row r="2442" spans="1:13" ht="21" x14ac:dyDescent="0.25">
      <c r="A2442">
        <v>5</v>
      </c>
      <c r="B2442" s="1">
        <v>42417</v>
      </c>
      <c r="C2442" t="s">
        <v>1597</v>
      </c>
      <c r="D2442" s="44" t="s">
        <v>1582</v>
      </c>
      <c r="E2442" s="43">
        <v>351</v>
      </c>
      <c r="F2442" s="3">
        <v>81</v>
      </c>
      <c r="G2442" t="s">
        <v>1566</v>
      </c>
      <c r="H2442" t="str">
        <f t="shared" si="56"/>
        <v>PC</v>
      </c>
      <c r="I2442" t="s">
        <v>146</v>
      </c>
      <c r="J2442" s="32">
        <f t="shared" si="57"/>
        <v>2</v>
      </c>
      <c r="K2442" s="32">
        <f>IF(PUMPING[[#This Row],[MONTH]]&gt;3,YEAR(PUMPING[[#This Row],[DATE]]),YEAR(PUMPING[[#This Row],[DATE]])-1)</f>
        <v>2015</v>
      </c>
      <c r="L2442" s="32" t="str">
        <f>IF(PUMPING[[#This Row],[MONTH]]&lt;4,"Q4",IF(PUMPING[[#This Row],[MONTH]]&lt;7,"Q1",IF(PUMPING[[#This Row],[MONTH]]&lt;10,"Q2",IF(PUMPING[[#This Row],[MONTH]]&lt;13,"Q3","Q4"))))</f>
        <v>Q4</v>
      </c>
      <c r="M2442" s="32" t="str">
        <f>IF(PUMPING[[#This Row],[PRODUCT]]="I/F","I/F",IF(LEFT(PUMPING[[#This Row],[BATCH]],2)="MR","MR",IF(LEFT(PUMPING[[#This Row],[BATCH]],2)="PR","PR",IF(LEFT(PUMPING[[#This Row],[BATCH]],2)="DT","DT","Others"))))</f>
        <v>MR</v>
      </c>
    </row>
    <row r="2443" spans="1:13" ht="21" x14ac:dyDescent="0.25">
      <c r="A2443">
        <v>6</v>
      </c>
      <c r="B2443" s="1">
        <v>42417</v>
      </c>
      <c r="C2443" t="s">
        <v>1597</v>
      </c>
      <c r="D2443" s="42" t="s">
        <v>1583</v>
      </c>
      <c r="E2443" s="43">
        <v>508</v>
      </c>
      <c r="F2443" s="3">
        <v>10</v>
      </c>
      <c r="G2443" t="s">
        <v>1566</v>
      </c>
      <c r="H2443" t="str">
        <f t="shared" si="56"/>
        <v>4H</v>
      </c>
      <c r="I2443" t="s">
        <v>1530</v>
      </c>
      <c r="J2443" s="32">
        <f t="shared" si="57"/>
        <v>2</v>
      </c>
      <c r="K2443" s="32">
        <f>IF(PUMPING[[#This Row],[MONTH]]&gt;3,YEAR(PUMPING[[#This Row],[DATE]]),YEAR(PUMPING[[#This Row],[DATE]])-1)</f>
        <v>2015</v>
      </c>
      <c r="L2443" s="32" t="str">
        <f>IF(PUMPING[[#This Row],[MONTH]]&lt;4,"Q4",IF(PUMPING[[#This Row],[MONTH]]&lt;7,"Q1",IF(PUMPING[[#This Row],[MONTH]]&lt;10,"Q2",IF(PUMPING[[#This Row],[MONTH]]&lt;13,"Q3","Q4"))))</f>
        <v>Q4</v>
      </c>
      <c r="M2443" s="32" t="str">
        <f>IF(PUMPING[[#This Row],[PRODUCT]]="I/F","I/F",IF(LEFT(PUMPING[[#This Row],[BATCH]],2)="MR","MR",IF(LEFT(PUMPING[[#This Row],[BATCH]],2)="PR","PR",IF(LEFT(PUMPING[[#This Row],[BATCH]],2)="DT","DT","Others"))))</f>
        <v>MR</v>
      </c>
    </row>
    <row r="2444" spans="1:13" ht="21" x14ac:dyDescent="0.25">
      <c r="A2444">
        <v>1</v>
      </c>
      <c r="B2444" s="1">
        <v>42418</v>
      </c>
      <c r="C2444" t="s">
        <v>1597</v>
      </c>
      <c r="D2444" s="42" t="s">
        <v>1583</v>
      </c>
      <c r="E2444" s="43">
        <v>508</v>
      </c>
      <c r="F2444" s="3">
        <v>846</v>
      </c>
      <c r="G2444" t="s">
        <v>1566</v>
      </c>
      <c r="H2444" t="str">
        <f t="shared" si="56"/>
        <v>4H</v>
      </c>
      <c r="I2444" t="s">
        <v>1530</v>
      </c>
      <c r="J2444" s="32">
        <f t="shared" si="57"/>
        <v>2</v>
      </c>
      <c r="K2444" s="32">
        <f>IF(PUMPING[[#This Row],[MONTH]]&gt;3,YEAR(PUMPING[[#This Row],[DATE]]),YEAR(PUMPING[[#This Row],[DATE]])-1)</f>
        <v>2015</v>
      </c>
      <c r="L2444" s="32" t="str">
        <f>IF(PUMPING[[#This Row],[MONTH]]&lt;4,"Q4",IF(PUMPING[[#This Row],[MONTH]]&lt;7,"Q1",IF(PUMPING[[#This Row],[MONTH]]&lt;10,"Q2",IF(PUMPING[[#This Row],[MONTH]]&lt;13,"Q3","Q4"))))</f>
        <v>Q4</v>
      </c>
      <c r="M2444" s="32" t="str">
        <f>IF(PUMPING[[#This Row],[PRODUCT]]="I/F","I/F",IF(LEFT(PUMPING[[#This Row],[BATCH]],2)="MR","MR",IF(LEFT(PUMPING[[#This Row],[BATCH]],2)="PR","PR",IF(LEFT(PUMPING[[#This Row],[BATCH]],2)="DT","DT","Others"))))</f>
        <v>MR</v>
      </c>
    </row>
    <row r="2445" spans="1:13" ht="21" x14ac:dyDescent="0.25">
      <c r="A2445">
        <v>1</v>
      </c>
      <c r="B2445" s="1">
        <v>42422</v>
      </c>
      <c r="C2445" t="s">
        <v>1597</v>
      </c>
      <c r="D2445" s="42" t="s">
        <v>1584</v>
      </c>
      <c r="E2445" s="43">
        <v>351</v>
      </c>
      <c r="F2445" s="3">
        <v>82</v>
      </c>
      <c r="G2445" t="s">
        <v>1566</v>
      </c>
      <c r="H2445" t="str">
        <f t="shared" si="56"/>
        <v>PC</v>
      </c>
      <c r="I2445" t="s">
        <v>146</v>
      </c>
      <c r="J2445" s="32">
        <f t="shared" si="57"/>
        <v>2</v>
      </c>
      <c r="K2445" s="32">
        <f>IF(PUMPING[[#This Row],[MONTH]]&gt;3,YEAR(PUMPING[[#This Row],[DATE]]),YEAR(PUMPING[[#This Row],[DATE]])-1)</f>
        <v>2015</v>
      </c>
      <c r="L2445" s="32" t="str">
        <f>IF(PUMPING[[#This Row],[MONTH]]&lt;4,"Q4",IF(PUMPING[[#This Row],[MONTH]]&lt;7,"Q1",IF(PUMPING[[#This Row],[MONTH]]&lt;10,"Q2",IF(PUMPING[[#This Row],[MONTH]]&lt;13,"Q3","Q4"))))</f>
        <v>Q4</v>
      </c>
      <c r="M2445" s="32" t="str">
        <f>IF(PUMPING[[#This Row],[PRODUCT]]="I/F","I/F",IF(LEFT(PUMPING[[#This Row],[BATCH]],2)="MR","MR",IF(LEFT(PUMPING[[#This Row],[BATCH]],2)="PR","PR",IF(LEFT(PUMPING[[#This Row],[BATCH]],2)="DT","DT","Others"))))</f>
        <v>MR</v>
      </c>
    </row>
    <row r="2446" spans="1:13" ht="21" x14ac:dyDescent="0.25">
      <c r="A2446">
        <v>2</v>
      </c>
      <c r="B2446" s="1">
        <v>42422</v>
      </c>
      <c r="C2446" t="s">
        <v>1597</v>
      </c>
      <c r="D2446" s="42" t="s">
        <v>1585</v>
      </c>
      <c r="E2446" s="43">
        <v>402</v>
      </c>
      <c r="F2446" s="3">
        <v>190</v>
      </c>
      <c r="G2446" t="s">
        <v>1566</v>
      </c>
      <c r="H2446" t="str">
        <f t="shared" si="56"/>
        <v>NS</v>
      </c>
      <c r="I2446" t="s">
        <v>146</v>
      </c>
      <c r="J2446" s="32">
        <f t="shared" si="57"/>
        <v>2</v>
      </c>
      <c r="K2446" s="32">
        <f>IF(PUMPING[[#This Row],[MONTH]]&gt;3,YEAR(PUMPING[[#This Row],[DATE]]),YEAR(PUMPING[[#This Row],[DATE]])-1)</f>
        <v>2015</v>
      </c>
      <c r="L2446" s="32" t="str">
        <f>IF(PUMPING[[#This Row],[MONTH]]&lt;4,"Q4",IF(PUMPING[[#This Row],[MONTH]]&lt;7,"Q1",IF(PUMPING[[#This Row],[MONTH]]&lt;10,"Q2",IF(PUMPING[[#This Row],[MONTH]]&lt;13,"Q3","Q4"))))</f>
        <v>Q4</v>
      </c>
      <c r="M2446" s="32" t="str">
        <f>IF(PUMPING[[#This Row],[PRODUCT]]="I/F","I/F",IF(LEFT(PUMPING[[#This Row],[BATCH]],2)="MR","MR",IF(LEFT(PUMPING[[#This Row],[BATCH]],2)="PR","PR",IF(LEFT(PUMPING[[#This Row],[BATCH]],2)="DT","DT","Others"))))</f>
        <v>MR</v>
      </c>
    </row>
    <row r="2447" spans="1:13" ht="21" x14ac:dyDescent="0.25">
      <c r="A2447">
        <v>3</v>
      </c>
      <c r="B2447" s="1">
        <v>42422</v>
      </c>
      <c r="C2447" t="s">
        <v>1597</v>
      </c>
      <c r="D2447" s="44" t="s">
        <v>1586</v>
      </c>
      <c r="E2447" s="43">
        <v>351</v>
      </c>
      <c r="F2447" s="3">
        <v>80</v>
      </c>
      <c r="G2447" t="s">
        <v>1566</v>
      </c>
      <c r="H2447" t="str">
        <f t="shared" si="56"/>
        <v>PC</v>
      </c>
      <c r="I2447" t="s">
        <v>146</v>
      </c>
      <c r="J2447" s="32">
        <f t="shared" si="57"/>
        <v>2</v>
      </c>
      <c r="K2447" s="32">
        <f>IF(PUMPING[[#This Row],[MONTH]]&gt;3,YEAR(PUMPING[[#This Row],[DATE]]),YEAR(PUMPING[[#This Row],[DATE]])-1)</f>
        <v>2015</v>
      </c>
      <c r="L2447" s="32" t="str">
        <f>IF(PUMPING[[#This Row],[MONTH]]&lt;4,"Q4",IF(PUMPING[[#This Row],[MONTH]]&lt;7,"Q1",IF(PUMPING[[#This Row],[MONTH]]&lt;10,"Q2",IF(PUMPING[[#This Row],[MONTH]]&lt;13,"Q3","Q4"))))</f>
        <v>Q4</v>
      </c>
      <c r="M2447" s="32" t="str">
        <f>IF(PUMPING[[#This Row],[PRODUCT]]="I/F","I/F",IF(LEFT(PUMPING[[#This Row],[BATCH]],2)="MR","MR",IF(LEFT(PUMPING[[#This Row],[BATCH]],2)="PR","PR",IF(LEFT(PUMPING[[#This Row],[BATCH]],2)="DT","DT","Others"))))</f>
        <v>MR</v>
      </c>
    </row>
    <row r="2448" spans="1:13" ht="21" x14ac:dyDescent="0.25">
      <c r="A2448">
        <v>4</v>
      </c>
      <c r="B2448" s="1">
        <v>42422</v>
      </c>
      <c r="C2448" t="s">
        <v>1597</v>
      </c>
      <c r="D2448" s="44" t="s">
        <v>1587</v>
      </c>
      <c r="E2448" s="43">
        <v>206</v>
      </c>
      <c r="F2448" s="3">
        <v>2500</v>
      </c>
      <c r="G2448" t="s">
        <v>1566</v>
      </c>
      <c r="H2448" t="str">
        <f t="shared" si="56"/>
        <v>4M</v>
      </c>
      <c r="I2448" t="s">
        <v>1532</v>
      </c>
      <c r="J2448" s="32">
        <f t="shared" si="57"/>
        <v>2</v>
      </c>
      <c r="K2448" s="32">
        <f>IF(PUMPING[[#This Row],[MONTH]]&gt;3,YEAR(PUMPING[[#This Row],[DATE]]),YEAR(PUMPING[[#This Row],[DATE]])-1)</f>
        <v>2015</v>
      </c>
      <c r="L2448" s="32" t="str">
        <f>IF(PUMPING[[#This Row],[MONTH]]&lt;4,"Q4",IF(PUMPING[[#This Row],[MONTH]]&lt;7,"Q1",IF(PUMPING[[#This Row],[MONTH]]&lt;10,"Q2",IF(PUMPING[[#This Row],[MONTH]]&lt;13,"Q3","Q4"))))</f>
        <v>Q4</v>
      </c>
      <c r="M2448" s="32" t="str">
        <f>IF(PUMPING[[#This Row],[PRODUCT]]="I/F","I/F",IF(LEFT(PUMPING[[#This Row],[BATCH]],2)="MR","MR",IF(LEFT(PUMPING[[#This Row],[BATCH]],2)="PR","PR",IF(LEFT(PUMPING[[#This Row],[BATCH]],2)="DT","DT","Others"))))</f>
        <v>MR</v>
      </c>
    </row>
    <row r="2449" spans="1:13" ht="21" x14ac:dyDescent="0.25">
      <c r="A2449">
        <v>5</v>
      </c>
      <c r="B2449" s="1">
        <v>42422</v>
      </c>
      <c r="C2449" t="s">
        <v>1597</v>
      </c>
      <c r="D2449" s="44" t="s">
        <v>1588</v>
      </c>
      <c r="E2449" s="43">
        <v>306</v>
      </c>
      <c r="F2449" s="3">
        <v>380</v>
      </c>
      <c r="G2449" t="s">
        <v>1566</v>
      </c>
      <c r="H2449" t="str">
        <f t="shared" si="56"/>
        <v>3M</v>
      </c>
      <c r="I2449" t="s">
        <v>1528</v>
      </c>
      <c r="J2449" s="32">
        <f t="shared" si="57"/>
        <v>2</v>
      </c>
      <c r="K2449" s="32">
        <f>IF(PUMPING[[#This Row],[MONTH]]&gt;3,YEAR(PUMPING[[#This Row],[DATE]]),YEAR(PUMPING[[#This Row],[DATE]])-1)</f>
        <v>2015</v>
      </c>
      <c r="L2449" s="32" t="str">
        <f>IF(PUMPING[[#This Row],[MONTH]]&lt;4,"Q4",IF(PUMPING[[#This Row],[MONTH]]&lt;7,"Q1",IF(PUMPING[[#This Row],[MONTH]]&lt;10,"Q2",IF(PUMPING[[#This Row],[MONTH]]&lt;13,"Q3","Q4"))))</f>
        <v>Q4</v>
      </c>
      <c r="M2449" s="32" t="str">
        <f>IF(PUMPING[[#This Row],[PRODUCT]]="I/F","I/F",IF(LEFT(PUMPING[[#This Row],[BATCH]],2)="MR","MR",IF(LEFT(PUMPING[[#This Row],[BATCH]],2)="PR","PR",IF(LEFT(PUMPING[[#This Row],[BATCH]],2)="DT","DT","Others"))))</f>
        <v>MR</v>
      </c>
    </row>
    <row r="2450" spans="1:13" ht="21" x14ac:dyDescent="0.25">
      <c r="A2450">
        <v>6</v>
      </c>
      <c r="B2450" s="1">
        <v>42422</v>
      </c>
      <c r="C2450" t="s">
        <v>1597</v>
      </c>
      <c r="D2450" s="42" t="s">
        <v>1589</v>
      </c>
      <c r="E2450" s="43">
        <v>206</v>
      </c>
      <c r="F2450" s="3">
        <v>207</v>
      </c>
      <c r="G2450" t="s">
        <v>1566</v>
      </c>
      <c r="H2450" t="str">
        <f t="shared" si="56"/>
        <v>4M</v>
      </c>
      <c r="I2450" t="s">
        <v>1532</v>
      </c>
      <c r="J2450" s="32">
        <f t="shared" si="57"/>
        <v>2</v>
      </c>
      <c r="K2450" s="32">
        <f>IF(PUMPING[[#This Row],[MONTH]]&gt;3,YEAR(PUMPING[[#This Row],[DATE]]),YEAR(PUMPING[[#This Row],[DATE]])-1)</f>
        <v>2015</v>
      </c>
      <c r="L2450" s="32" t="str">
        <f>IF(PUMPING[[#This Row],[MONTH]]&lt;4,"Q4",IF(PUMPING[[#This Row],[MONTH]]&lt;7,"Q1",IF(PUMPING[[#This Row],[MONTH]]&lt;10,"Q2",IF(PUMPING[[#This Row],[MONTH]]&lt;13,"Q3","Q4"))))</f>
        <v>Q4</v>
      </c>
      <c r="M2450" s="32" t="str">
        <f>IF(PUMPING[[#This Row],[PRODUCT]]="I/F","I/F",IF(LEFT(PUMPING[[#This Row],[BATCH]],2)="MR","MR",IF(LEFT(PUMPING[[#This Row],[BATCH]],2)="PR","PR",IF(LEFT(PUMPING[[#This Row],[BATCH]],2)="DT","DT","Others"))))</f>
        <v>MR</v>
      </c>
    </row>
    <row r="2451" spans="1:13" ht="21" x14ac:dyDescent="0.25">
      <c r="A2451">
        <v>1</v>
      </c>
      <c r="B2451" s="1">
        <v>42423</v>
      </c>
      <c r="C2451" t="s">
        <v>1597</v>
      </c>
      <c r="D2451" s="42" t="s">
        <v>1589</v>
      </c>
      <c r="E2451" s="43">
        <v>206</v>
      </c>
      <c r="F2451" s="3">
        <v>790</v>
      </c>
      <c r="G2451" t="s">
        <v>1566</v>
      </c>
      <c r="H2451" t="str">
        <f t="shared" si="56"/>
        <v>4M</v>
      </c>
      <c r="I2451" t="s">
        <v>1532</v>
      </c>
      <c r="J2451" s="32">
        <f t="shared" si="57"/>
        <v>2</v>
      </c>
      <c r="K2451" s="32">
        <f>IF(PUMPING[[#This Row],[MONTH]]&gt;3,YEAR(PUMPING[[#This Row],[DATE]]),YEAR(PUMPING[[#This Row],[DATE]])-1)</f>
        <v>2015</v>
      </c>
      <c r="L2451" s="32" t="str">
        <f>IF(PUMPING[[#This Row],[MONTH]]&lt;4,"Q4",IF(PUMPING[[#This Row],[MONTH]]&lt;7,"Q1",IF(PUMPING[[#This Row],[MONTH]]&lt;10,"Q2",IF(PUMPING[[#This Row],[MONTH]]&lt;13,"Q3","Q4"))))</f>
        <v>Q4</v>
      </c>
      <c r="M2451" s="32" t="str">
        <f>IF(PUMPING[[#This Row],[PRODUCT]]="I/F","I/F",IF(LEFT(PUMPING[[#This Row],[BATCH]],2)="MR","MR",IF(LEFT(PUMPING[[#This Row],[BATCH]],2)="PR","PR",IF(LEFT(PUMPING[[#This Row],[BATCH]],2)="DT","DT","Others"))))</f>
        <v>MR</v>
      </c>
    </row>
    <row r="2452" spans="1:13" ht="21" x14ac:dyDescent="0.25">
      <c r="A2452">
        <v>2</v>
      </c>
      <c r="B2452" s="1">
        <v>42423</v>
      </c>
      <c r="C2452" t="s">
        <v>1597</v>
      </c>
      <c r="D2452" s="42" t="s">
        <v>1590</v>
      </c>
      <c r="E2452" s="43">
        <v>651</v>
      </c>
      <c r="F2452" s="3">
        <v>80</v>
      </c>
      <c r="G2452" t="s">
        <v>1566</v>
      </c>
      <c r="H2452" t="str">
        <f t="shared" si="56"/>
        <v>PC</v>
      </c>
      <c r="I2452" t="s">
        <v>146</v>
      </c>
      <c r="J2452" s="32">
        <f t="shared" si="57"/>
        <v>2</v>
      </c>
      <c r="K2452" s="32">
        <f>IF(PUMPING[[#This Row],[MONTH]]&gt;3,YEAR(PUMPING[[#This Row],[DATE]]),YEAR(PUMPING[[#This Row],[DATE]])-1)</f>
        <v>2015</v>
      </c>
      <c r="L2452" s="32" t="str">
        <f>IF(PUMPING[[#This Row],[MONTH]]&lt;4,"Q4",IF(PUMPING[[#This Row],[MONTH]]&lt;7,"Q1",IF(PUMPING[[#This Row],[MONTH]]&lt;10,"Q2",IF(PUMPING[[#This Row],[MONTH]]&lt;13,"Q3","Q4"))))</f>
        <v>Q4</v>
      </c>
      <c r="M2452" s="32" t="str">
        <f>IF(PUMPING[[#This Row],[PRODUCT]]="I/F","I/F",IF(LEFT(PUMPING[[#This Row],[BATCH]],2)="MR","MR",IF(LEFT(PUMPING[[#This Row],[BATCH]],2)="PR","PR",IF(LEFT(PUMPING[[#This Row],[BATCH]],2)="DT","DT","Others"))))</f>
        <v>MR</v>
      </c>
    </row>
    <row r="2453" spans="1:13" ht="21" x14ac:dyDescent="0.25">
      <c r="A2453">
        <v>3</v>
      </c>
      <c r="B2453" s="1">
        <v>42423</v>
      </c>
      <c r="C2453" t="s">
        <v>1597</v>
      </c>
      <c r="D2453" s="44" t="s">
        <v>1591</v>
      </c>
      <c r="E2453" s="43">
        <v>402</v>
      </c>
      <c r="F2453" s="3">
        <v>190</v>
      </c>
      <c r="G2453" t="s">
        <v>1566</v>
      </c>
      <c r="H2453" t="str">
        <f t="shared" si="56"/>
        <v>NS</v>
      </c>
      <c r="I2453" t="s">
        <v>146</v>
      </c>
      <c r="J2453" s="32">
        <f t="shared" si="57"/>
        <v>2</v>
      </c>
      <c r="K2453" s="32">
        <f>IF(PUMPING[[#This Row],[MONTH]]&gt;3,YEAR(PUMPING[[#This Row],[DATE]]),YEAR(PUMPING[[#This Row],[DATE]])-1)</f>
        <v>2015</v>
      </c>
      <c r="L2453" s="32" t="str">
        <f>IF(PUMPING[[#This Row],[MONTH]]&lt;4,"Q4",IF(PUMPING[[#This Row],[MONTH]]&lt;7,"Q1",IF(PUMPING[[#This Row],[MONTH]]&lt;10,"Q2",IF(PUMPING[[#This Row],[MONTH]]&lt;13,"Q3","Q4"))))</f>
        <v>Q4</v>
      </c>
      <c r="M2453" s="32" t="str">
        <f>IF(PUMPING[[#This Row],[PRODUCT]]="I/F","I/F",IF(LEFT(PUMPING[[#This Row],[BATCH]],2)="MR","MR",IF(LEFT(PUMPING[[#This Row],[BATCH]],2)="PR","PR",IF(LEFT(PUMPING[[#This Row],[BATCH]],2)="DT","DT","Others"))))</f>
        <v>MR</v>
      </c>
    </row>
    <row r="2454" spans="1:13" ht="21" x14ac:dyDescent="0.25">
      <c r="A2454">
        <v>4</v>
      </c>
      <c r="B2454" s="1">
        <v>42423</v>
      </c>
      <c r="C2454" t="s">
        <v>1597</v>
      </c>
      <c r="D2454" s="44" t="s">
        <v>1592</v>
      </c>
      <c r="E2454" s="43">
        <v>651</v>
      </c>
      <c r="F2454" s="3">
        <v>80</v>
      </c>
      <c r="G2454" t="s">
        <v>1566</v>
      </c>
      <c r="H2454" t="str">
        <f t="shared" si="56"/>
        <v>PC</v>
      </c>
      <c r="I2454" t="s">
        <v>146</v>
      </c>
      <c r="J2454" s="32">
        <f t="shared" si="57"/>
        <v>2</v>
      </c>
      <c r="K2454" s="32">
        <f>IF(PUMPING[[#This Row],[MONTH]]&gt;3,YEAR(PUMPING[[#This Row],[DATE]]),YEAR(PUMPING[[#This Row],[DATE]])-1)</f>
        <v>2015</v>
      </c>
      <c r="L2454" s="32" t="str">
        <f>IF(PUMPING[[#This Row],[MONTH]]&lt;4,"Q4",IF(PUMPING[[#This Row],[MONTH]]&lt;7,"Q1",IF(PUMPING[[#This Row],[MONTH]]&lt;10,"Q2",IF(PUMPING[[#This Row],[MONTH]]&lt;13,"Q3","Q4"))))</f>
        <v>Q4</v>
      </c>
      <c r="M2454" s="32" t="str">
        <f>IF(PUMPING[[#This Row],[PRODUCT]]="I/F","I/F",IF(LEFT(PUMPING[[#This Row],[BATCH]],2)="MR","MR",IF(LEFT(PUMPING[[#This Row],[BATCH]],2)="PR","PR",IF(LEFT(PUMPING[[#This Row],[BATCH]],2)="DT","DT","Others"))))</f>
        <v>MR</v>
      </c>
    </row>
    <row r="2455" spans="1:13" ht="21" x14ac:dyDescent="0.25">
      <c r="A2455">
        <v>5</v>
      </c>
      <c r="B2455" s="1">
        <v>42423</v>
      </c>
      <c r="C2455" t="s">
        <v>1597</v>
      </c>
      <c r="D2455" s="44" t="s">
        <v>1593</v>
      </c>
      <c r="E2455" s="43">
        <v>513</v>
      </c>
      <c r="F2455" s="3">
        <v>815</v>
      </c>
      <c r="G2455" t="s">
        <v>1566</v>
      </c>
      <c r="H2455" t="str">
        <f t="shared" si="56"/>
        <v>4H</v>
      </c>
      <c r="I2455" t="s">
        <v>1530</v>
      </c>
      <c r="J2455" s="32">
        <f t="shared" si="57"/>
        <v>2</v>
      </c>
      <c r="K2455" s="32">
        <f>IF(PUMPING[[#This Row],[MONTH]]&gt;3,YEAR(PUMPING[[#This Row],[DATE]]),YEAR(PUMPING[[#This Row],[DATE]])-1)</f>
        <v>2015</v>
      </c>
      <c r="L2455" s="32" t="str">
        <f>IF(PUMPING[[#This Row],[MONTH]]&lt;4,"Q4",IF(PUMPING[[#This Row],[MONTH]]&lt;7,"Q1",IF(PUMPING[[#This Row],[MONTH]]&lt;10,"Q2",IF(PUMPING[[#This Row],[MONTH]]&lt;13,"Q3","Q4"))))</f>
        <v>Q4</v>
      </c>
      <c r="M2455" s="32" t="str">
        <f>IF(PUMPING[[#This Row],[PRODUCT]]="I/F","I/F",IF(LEFT(PUMPING[[#This Row],[BATCH]],2)="MR","MR",IF(LEFT(PUMPING[[#This Row],[BATCH]],2)="PR","PR",IF(LEFT(PUMPING[[#This Row],[BATCH]],2)="DT","DT","Others"))))</f>
        <v>MR</v>
      </c>
    </row>
    <row r="2456" spans="1:13" ht="21" x14ac:dyDescent="0.25">
      <c r="A2456">
        <v>1</v>
      </c>
      <c r="B2456" s="1">
        <v>42425</v>
      </c>
      <c r="C2456" t="s">
        <v>1597</v>
      </c>
      <c r="D2456" s="42" t="s">
        <v>1594</v>
      </c>
      <c r="E2456" s="43">
        <v>505</v>
      </c>
      <c r="F2456" s="3">
        <v>1591</v>
      </c>
      <c r="G2456" t="s">
        <v>1566</v>
      </c>
      <c r="H2456" t="str">
        <f t="shared" si="56"/>
        <v>4H</v>
      </c>
      <c r="I2456" t="s">
        <v>1530</v>
      </c>
      <c r="J2456" s="32">
        <f t="shared" si="57"/>
        <v>2</v>
      </c>
      <c r="K2456" s="32">
        <f>IF(PUMPING[[#This Row],[MONTH]]&gt;3,YEAR(PUMPING[[#This Row],[DATE]]),YEAR(PUMPING[[#This Row],[DATE]])-1)</f>
        <v>2015</v>
      </c>
      <c r="L2456" s="32" t="str">
        <f>IF(PUMPING[[#This Row],[MONTH]]&lt;4,"Q4",IF(PUMPING[[#This Row],[MONTH]]&lt;7,"Q1",IF(PUMPING[[#This Row],[MONTH]]&lt;10,"Q2",IF(PUMPING[[#This Row],[MONTH]]&lt;13,"Q3","Q4"))))</f>
        <v>Q4</v>
      </c>
      <c r="M2456" s="32" t="str">
        <f>IF(PUMPING[[#This Row],[PRODUCT]]="I/F","I/F",IF(LEFT(PUMPING[[#This Row],[BATCH]],2)="MR","MR",IF(LEFT(PUMPING[[#This Row],[BATCH]],2)="PR","PR",IF(LEFT(PUMPING[[#This Row],[BATCH]],2)="DT","DT","Others"))))</f>
        <v>MR</v>
      </c>
    </row>
    <row r="2457" spans="1:13" ht="21" x14ac:dyDescent="0.25">
      <c r="A2457">
        <v>1</v>
      </c>
      <c r="B2457" s="1">
        <v>42426</v>
      </c>
      <c r="C2457" t="s">
        <v>1597</v>
      </c>
      <c r="D2457" s="42" t="s">
        <v>1594</v>
      </c>
      <c r="E2457" s="43">
        <v>505</v>
      </c>
      <c r="F2457" s="3">
        <v>412</v>
      </c>
      <c r="G2457" t="s">
        <v>1566</v>
      </c>
      <c r="H2457" t="str">
        <f t="shared" si="56"/>
        <v>4H</v>
      </c>
      <c r="I2457" t="s">
        <v>1530</v>
      </c>
      <c r="J2457" s="32">
        <f t="shared" si="57"/>
        <v>2</v>
      </c>
      <c r="K2457" s="32">
        <f>IF(PUMPING[[#This Row],[MONTH]]&gt;3,YEAR(PUMPING[[#This Row],[DATE]]),YEAR(PUMPING[[#This Row],[DATE]])-1)</f>
        <v>2015</v>
      </c>
      <c r="L2457" s="32" t="str">
        <f>IF(PUMPING[[#This Row],[MONTH]]&lt;4,"Q4",IF(PUMPING[[#This Row],[MONTH]]&lt;7,"Q1",IF(PUMPING[[#This Row],[MONTH]]&lt;10,"Q2",IF(PUMPING[[#This Row],[MONTH]]&lt;13,"Q3","Q4"))))</f>
        <v>Q4</v>
      </c>
      <c r="M2457" s="32" t="str">
        <f>IF(PUMPING[[#This Row],[PRODUCT]]="I/F","I/F",IF(LEFT(PUMPING[[#This Row],[BATCH]],2)="MR","MR",IF(LEFT(PUMPING[[#This Row],[BATCH]],2)="PR","PR",IF(LEFT(PUMPING[[#This Row],[BATCH]],2)="DT","DT","Others"))))</f>
        <v>MR</v>
      </c>
    </row>
    <row r="2458" spans="1:13" ht="21" x14ac:dyDescent="0.25">
      <c r="A2458" s="45">
        <v>1</v>
      </c>
      <c r="B2458" s="46">
        <v>42427</v>
      </c>
      <c r="C2458" s="45" t="s">
        <v>1597</v>
      </c>
      <c r="D2458" s="47" t="s">
        <v>1595</v>
      </c>
      <c r="E2458" s="48">
        <v>513</v>
      </c>
      <c r="F2458" s="49">
        <v>3852</v>
      </c>
      <c r="G2458" s="45" t="s">
        <v>1566</v>
      </c>
      <c r="H2458" s="45" t="str">
        <f t="shared" si="56"/>
        <v>4H</v>
      </c>
      <c r="I2458" s="45" t="s">
        <v>1530</v>
      </c>
      <c r="J2458" s="50">
        <f t="shared" si="57"/>
        <v>2</v>
      </c>
      <c r="K2458" s="32">
        <f>IF(PUMPING[[#This Row],[MONTH]]&gt;3,YEAR(PUMPING[[#This Row],[DATE]]),YEAR(PUMPING[[#This Row],[DATE]])-1)</f>
        <v>2015</v>
      </c>
      <c r="L2458" s="32" t="str">
        <f>IF(PUMPING[[#This Row],[MONTH]]&lt;4,"Q4",IF(PUMPING[[#This Row],[MONTH]]&lt;7,"Q1",IF(PUMPING[[#This Row],[MONTH]]&lt;10,"Q2",IF(PUMPING[[#This Row],[MONTH]]&lt;13,"Q3","Q4"))))</f>
        <v>Q4</v>
      </c>
      <c r="M2458" s="32" t="str">
        <f>IF(PUMPING[[#This Row],[PRODUCT]]="I/F","I/F",IF(LEFT(PUMPING[[#This Row],[BATCH]],2)="MR","MR",IF(LEFT(PUMPING[[#This Row],[BATCH]],2)="PR","PR",IF(LEFT(PUMPING[[#This Row],[BATCH]],2)="DT","DT","Others"))))</f>
        <v>MR</v>
      </c>
    </row>
    <row r="2459" spans="1:13" ht="21" x14ac:dyDescent="0.25">
      <c r="A2459">
        <v>1</v>
      </c>
      <c r="B2459" s="1">
        <v>42376</v>
      </c>
      <c r="C2459" t="s">
        <v>1596</v>
      </c>
      <c r="D2459" s="42" t="s">
        <v>1598</v>
      </c>
      <c r="E2459" s="43">
        <v>651</v>
      </c>
      <c r="F2459" s="3">
        <v>100</v>
      </c>
      <c r="G2459" t="s">
        <v>1564</v>
      </c>
      <c r="H2459" t="str">
        <f t="shared" ref="H2459:H2484" si="58">MID(D2459,3,2)</f>
        <v>PC</v>
      </c>
      <c r="I2459" t="s">
        <v>146</v>
      </c>
      <c r="J2459" s="32">
        <f t="shared" si="57"/>
        <v>1</v>
      </c>
      <c r="K2459" s="32">
        <f>IF(PUMPING[[#This Row],[MONTH]]&gt;3,YEAR(PUMPING[[#This Row],[DATE]]),YEAR(PUMPING[[#This Row],[DATE]])-1)</f>
        <v>2015</v>
      </c>
      <c r="L2459" s="32" t="str">
        <f>IF(PUMPING[[#This Row],[MONTH]]&lt;4,"Q4",IF(PUMPING[[#This Row],[MONTH]]&lt;7,"Q1",IF(PUMPING[[#This Row],[MONTH]]&lt;10,"Q2",IF(PUMPING[[#This Row],[MONTH]]&lt;13,"Q3","Q4"))))</f>
        <v>Q4</v>
      </c>
      <c r="M2459" s="32" t="str">
        <f>IF(PUMPING[[#This Row],[PRODUCT]]="I/F","I/F",IF(LEFT(PUMPING[[#This Row],[BATCH]],2)="MR","MR",IF(LEFT(PUMPING[[#This Row],[BATCH]],2)="PR","PR",IF(LEFT(PUMPING[[#This Row],[BATCH]],2)="DT","DT","Others"))))</f>
        <v>MR</v>
      </c>
    </row>
    <row r="2460" spans="1:13" ht="21" x14ac:dyDescent="0.25">
      <c r="A2460">
        <v>2</v>
      </c>
      <c r="B2460" s="1">
        <v>42376</v>
      </c>
      <c r="C2460" t="s">
        <v>1596</v>
      </c>
      <c r="D2460" s="44" t="s">
        <v>1599</v>
      </c>
      <c r="E2460" s="43">
        <v>403</v>
      </c>
      <c r="F2460" s="3">
        <v>741</v>
      </c>
      <c r="G2460" t="s">
        <v>1564</v>
      </c>
      <c r="H2460" t="str">
        <f t="shared" si="58"/>
        <v>NS</v>
      </c>
      <c r="I2460" t="s">
        <v>146</v>
      </c>
      <c r="J2460" s="32">
        <f t="shared" si="57"/>
        <v>1</v>
      </c>
      <c r="K2460" s="32">
        <f>IF(PUMPING[[#This Row],[MONTH]]&gt;3,YEAR(PUMPING[[#This Row],[DATE]]),YEAR(PUMPING[[#This Row],[DATE]])-1)</f>
        <v>2015</v>
      </c>
      <c r="L2460" s="32" t="str">
        <f>IF(PUMPING[[#This Row],[MONTH]]&lt;4,"Q4",IF(PUMPING[[#This Row],[MONTH]]&lt;7,"Q1",IF(PUMPING[[#This Row],[MONTH]]&lt;10,"Q2",IF(PUMPING[[#This Row],[MONTH]]&lt;13,"Q3","Q4"))))</f>
        <v>Q4</v>
      </c>
      <c r="M2460" s="32" t="str">
        <f>IF(PUMPING[[#This Row],[PRODUCT]]="I/F","I/F",IF(LEFT(PUMPING[[#This Row],[BATCH]],2)="MR","MR",IF(LEFT(PUMPING[[#This Row],[BATCH]],2)="PR","PR",IF(LEFT(PUMPING[[#This Row],[BATCH]],2)="DT","DT","Others"))))</f>
        <v>MR</v>
      </c>
    </row>
    <row r="2461" spans="1:13" ht="21" x14ac:dyDescent="0.25">
      <c r="A2461">
        <v>3</v>
      </c>
      <c r="B2461" s="1">
        <v>42376</v>
      </c>
      <c r="C2461" t="s">
        <v>1596</v>
      </c>
      <c r="D2461" s="44" t="s">
        <v>1600</v>
      </c>
      <c r="E2461" s="43">
        <v>401</v>
      </c>
      <c r="F2461" s="3">
        <v>397</v>
      </c>
      <c r="G2461" t="s">
        <v>1564</v>
      </c>
      <c r="H2461" t="str">
        <f t="shared" si="58"/>
        <v>NS</v>
      </c>
      <c r="I2461" t="s">
        <v>146</v>
      </c>
      <c r="J2461" s="32">
        <f t="shared" si="57"/>
        <v>1</v>
      </c>
      <c r="K2461" s="32">
        <f>IF(PUMPING[[#This Row],[MONTH]]&gt;3,YEAR(PUMPING[[#This Row],[DATE]]),YEAR(PUMPING[[#This Row],[DATE]])-1)</f>
        <v>2015</v>
      </c>
      <c r="L2461" s="32" t="str">
        <f>IF(PUMPING[[#This Row],[MONTH]]&lt;4,"Q4",IF(PUMPING[[#This Row],[MONTH]]&lt;7,"Q1",IF(PUMPING[[#This Row],[MONTH]]&lt;10,"Q2",IF(PUMPING[[#This Row],[MONTH]]&lt;13,"Q3","Q4"))))</f>
        <v>Q4</v>
      </c>
      <c r="M2461" s="32" t="str">
        <f>IF(PUMPING[[#This Row],[PRODUCT]]="I/F","I/F",IF(LEFT(PUMPING[[#This Row],[BATCH]],2)="MR","MR",IF(LEFT(PUMPING[[#This Row],[BATCH]],2)="PR","PR",IF(LEFT(PUMPING[[#This Row],[BATCH]],2)="DT","DT","Others"))))</f>
        <v>MR</v>
      </c>
    </row>
    <row r="2462" spans="1:13" ht="21" x14ac:dyDescent="0.25">
      <c r="A2462">
        <v>4</v>
      </c>
      <c r="B2462" s="1">
        <v>42376</v>
      </c>
      <c r="C2462" t="s">
        <v>1596</v>
      </c>
      <c r="D2462" s="44" t="s">
        <v>1601</v>
      </c>
      <c r="E2462" s="43">
        <v>351</v>
      </c>
      <c r="F2462" s="3">
        <v>100</v>
      </c>
      <c r="G2462" t="s">
        <v>1564</v>
      </c>
      <c r="H2462" t="str">
        <f t="shared" si="58"/>
        <v>PC</v>
      </c>
      <c r="I2462" t="s">
        <v>146</v>
      </c>
      <c r="J2462" s="32">
        <f t="shared" si="57"/>
        <v>1</v>
      </c>
      <c r="K2462" s="32">
        <f>IF(PUMPING[[#This Row],[MONTH]]&gt;3,YEAR(PUMPING[[#This Row],[DATE]]),YEAR(PUMPING[[#This Row],[DATE]])-1)</f>
        <v>2015</v>
      </c>
      <c r="L2462" s="32" t="str">
        <f>IF(PUMPING[[#This Row],[MONTH]]&lt;4,"Q4",IF(PUMPING[[#This Row],[MONTH]]&lt;7,"Q1",IF(PUMPING[[#This Row],[MONTH]]&lt;10,"Q2",IF(PUMPING[[#This Row],[MONTH]]&lt;13,"Q3","Q4"))))</f>
        <v>Q4</v>
      </c>
      <c r="M2462" s="32" t="str">
        <f>IF(PUMPING[[#This Row],[PRODUCT]]="I/F","I/F",IF(LEFT(PUMPING[[#This Row],[BATCH]],2)="MR","MR",IF(LEFT(PUMPING[[#This Row],[BATCH]],2)="PR","PR",IF(LEFT(PUMPING[[#This Row],[BATCH]],2)="DT","DT","Others"))))</f>
        <v>MR</v>
      </c>
    </row>
    <row r="2463" spans="1:13" ht="21" x14ac:dyDescent="0.25">
      <c r="A2463">
        <v>5</v>
      </c>
      <c r="B2463" s="1">
        <v>42376</v>
      </c>
      <c r="C2463" t="s">
        <v>1596</v>
      </c>
      <c r="D2463" s="42" t="s">
        <v>1602</v>
      </c>
      <c r="E2463" s="43">
        <v>513</v>
      </c>
      <c r="F2463" s="3">
        <v>5781</v>
      </c>
      <c r="G2463" t="s">
        <v>1564</v>
      </c>
      <c r="H2463" t="str">
        <f t="shared" si="58"/>
        <v>4H</v>
      </c>
      <c r="I2463" t="s">
        <v>1530</v>
      </c>
      <c r="J2463" s="32">
        <f t="shared" ref="J2463:J2494" si="59">MONTH(B2463)</f>
        <v>1</v>
      </c>
      <c r="K2463" s="32">
        <f>IF(PUMPING[[#This Row],[MONTH]]&gt;3,YEAR(PUMPING[[#This Row],[DATE]]),YEAR(PUMPING[[#This Row],[DATE]])-1)</f>
        <v>2015</v>
      </c>
      <c r="L2463" s="32" t="str">
        <f>IF(PUMPING[[#This Row],[MONTH]]&lt;4,"Q4",IF(PUMPING[[#This Row],[MONTH]]&lt;7,"Q1",IF(PUMPING[[#This Row],[MONTH]]&lt;10,"Q2",IF(PUMPING[[#This Row],[MONTH]]&lt;13,"Q3","Q4"))))</f>
        <v>Q4</v>
      </c>
      <c r="M2463" s="32" t="str">
        <f>IF(PUMPING[[#This Row],[PRODUCT]]="I/F","I/F",IF(LEFT(PUMPING[[#This Row],[BATCH]],2)="MR","MR",IF(LEFT(PUMPING[[#This Row],[BATCH]],2)="PR","PR",IF(LEFT(PUMPING[[#This Row],[BATCH]],2)="DT","DT","Others"))))</f>
        <v>MR</v>
      </c>
    </row>
    <row r="2464" spans="1:13" ht="21" x14ac:dyDescent="0.25">
      <c r="A2464">
        <v>1</v>
      </c>
      <c r="B2464" s="1">
        <v>42377</v>
      </c>
      <c r="C2464" t="s">
        <v>1596</v>
      </c>
      <c r="D2464" s="42" t="s">
        <v>1602</v>
      </c>
      <c r="E2464" s="43">
        <v>513</v>
      </c>
      <c r="F2464" s="3">
        <v>1273</v>
      </c>
      <c r="G2464" t="s">
        <v>1564</v>
      </c>
      <c r="H2464" t="str">
        <f t="shared" si="58"/>
        <v>4H</v>
      </c>
      <c r="I2464" t="s">
        <v>1530</v>
      </c>
      <c r="J2464" s="32">
        <f t="shared" si="59"/>
        <v>1</v>
      </c>
      <c r="K2464" s="32">
        <f>IF(PUMPING[[#This Row],[MONTH]]&gt;3,YEAR(PUMPING[[#This Row],[DATE]]),YEAR(PUMPING[[#This Row],[DATE]])-1)</f>
        <v>2015</v>
      </c>
      <c r="L2464" s="32" t="str">
        <f>IF(PUMPING[[#This Row],[MONTH]]&lt;4,"Q4",IF(PUMPING[[#This Row],[MONTH]]&lt;7,"Q1",IF(PUMPING[[#This Row],[MONTH]]&lt;10,"Q2",IF(PUMPING[[#This Row],[MONTH]]&lt;13,"Q3","Q4"))))</f>
        <v>Q4</v>
      </c>
      <c r="M2464" s="32" t="str">
        <f>IF(PUMPING[[#This Row],[PRODUCT]]="I/F","I/F",IF(LEFT(PUMPING[[#This Row],[BATCH]],2)="MR","MR",IF(LEFT(PUMPING[[#This Row],[BATCH]],2)="PR","PR",IF(LEFT(PUMPING[[#This Row],[BATCH]],2)="DT","DT","Others"))))</f>
        <v>MR</v>
      </c>
    </row>
    <row r="2465" spans="1:13" ht="21" x14ac:dyDescent="0.25">
      <c r="A2465">
        <v>1</v>
      </c>
      <c r="B2465" s="1">
        <v>42385</v>
      </c>
      <c r="C2465" t="s">
        <v>1596</v>
      </c>
      <c r="D2465" s="42" t="s">
        <v>1603</v>
      </c>
      <c r="E2465" s="43">
        <v>351</v>
      </c>
      <c r="F2465" s="3">
        <v>62</v>
      </c>
      <c r="G2465" t="s">
        <v>1564</v>
      </c>
      <c r="H2465" t="str">
        <f t="shared" si="58"/>
        <v>PC</v>
      </c>
      <c r="I2465" t="s">
        <v>146</v>
      </c>
      <c r="J2465" s="32">
        <f t="shared" si="59"/>
        <v>1</v>
      </c>
      <c r="K2465" s="32">
        <f>IF(PUMPING[[#This Row],[MONTH]]&gt;3,YEAR(PUMPING[[#This Row],[DATE]]),YEAR(PUMPING[[#This Row],[DATE]])-1)</f>
        <v>2015</v>
      </c>
      <c r="L2465" s="32" t="str">
        <f>IF(PUMPING[[#This Row],[MONTH]]&lt;4,"Q4",IF(PUMPING[[#This Row],[MONTH]]&lt;7,"Q1",IF(PUMPING[[#This Row],[MONTH]]&lt;10,"Q2",IF(PUMPING[[#This Row],[MONTH]]&lt;13,"Q3","Q4"))))</f>
        <v>Q4</v>
      </c>
      <c r="M2465" s="32" t="str">
        <f>IF(PUMPING[[#This Row],[PRODUCT]]="I/F","I/F",IF(LEFT(PUMPING[[#This Row],[BATCH]],2)="MR","MR",IF(LEFT(PUMPING[[#This Row],[BATCH]],2)="PR","PR",IF(LEFT(PUMPING[[#This Row],[BATCH]],2)="DT","DT","Others"))))</f>
        <v>MR</v>
      </c>
    </row>
    <row r="2466" spans="1:13" ht="21" x14ac:dyDescent="0.25">
      <c r="A2466">
        <v>2</v>
      </c>
      <c r="B2466" s="1">
        <v>42385</v>
      </c>
      <c r="C2466" t="s">
        <v>1596</v>
      </c>
      <c r="D2466" s="44" t="s">
        <v>370</v>
      </c>
      <c r="E2466" s="43">
        <v>402</v>
      </c>
      <c r="F2466" s="3">
        <v>1380</v>
      </c>
      <c r="G2466" t="s">
        <v>1564</v>
      </c>
      <c r="H2466" t="str">
        <f t="shared" si="58"/>
        <v>NS</v>
      </c>
      <c r="I2466" t="s">
        <v>146</v>
      </c>
      <c r="J2466" s="32">
        <f t="shared" si="59"/>
        <v>1</v>
      </c>
      <c r="K2466" s="32">
        <f>IF(PUMPING[[#This Row],[MONTH]]&gt;3,YEAR(PUMPING[[#This Row],[DATE]]),YEAR(PUMPING[[#This Row],[DATE]])-1)</f>
        <v>2015</v>
      </c>
      <c r="L2466" s="32" t="str">
        <f>IF(PUMPING[[#This Row],[MONTH]]&lt;4,"Q4",IF(PUMPING[[#This Row],[MONTH]]&lt;7,"Q1",IF(PUMPING[[#This Row],[MONTH]]&lt;10,"Q2",IF(PUMPING[[#This Row],[MONTH]]&lt;13,"Q3","Q4"))))</f>
        <v>Q4</v>
      </c>
      <c r="M2466" s="32" t="str">
        <f>IF(PUMPING[[#This Row],[PRODUCT]]="I/F","I/F",IF(LEFT(PUMPING[[#This Row],[BATCH]],2)="MR","MR",IF(LEFT(PUMPING[[#This Row],[BATCH]],2)="PR","PR",IF(LEFT(PUMPING[[#This Row],[BATCH]],2)="DT","DT","Others"))))</f>
        <v>MR</v>
      </c>
    </row>
    <row r="2467" spans="1:13" ht="21" x14ac:dyDescent="0.25">
      <c r="A2467">
        <v>3</v>
      </c>
      <c r="B2467" s="1">
        <v>42385</v>
      </c>
      <c r="C2467" t="s">
        <v>1596</v>
      </c>
      <c r="D2467" s="44" t="s">
        <v>382</v>
      </c>
      <c r="E2467" s="43">
        <v>351</v>
      </c>
      <c r="F2467" s="3">
        <v>140</v>
      </c>
      <c r="G2467" t="s">
        <v>1564</v>
      </c>
      <c r="H2467" t="str">
        <f t="shared" si="58"/>
        <v>PC</v>
      </c>
      <c r="I2467" t="s">
        <v>146</v>
      </c>
      <c r="J2467" s="32">
        <f t="shared" si="59"/>
        <v>1</v>
      </c>
      <c r="K2467" s="32">
        <f>IF(PUMPING[[#This Row],[MONTH]]&gt;3,YEAR(PUMPING[[#This Row],[DATE]]),YEAR(PUMPING[[#This Row],[DATE]])-1)</f>
        <v>2015</v>
      </c>
      <c r="L2467" s="32" t="str">
        <f>IF(PUMPING[[#This Row],[MONTH]]&lt;4,"Q4",IF(PUMPING[[#This Row],[MONTH]]&lt;7,"Q1",IF(PUMPING[[#This Row],[MONTH]]&lt;10,"Q2",IF(PUMPING[[#This Row],[MONTH]]&lt;13,"Q3","Q4"))))</f>
        <v>Q4</v>
      </c>
      <c r="M2467" s="32" t="str">
        <f>IF(PUMPING[[#This Row],[PRODUCT]]="I/F","I/F",IF(LEFT(PUMPING[[#This Row],[BATCH]],2)="MR","MR",IF(LEFT(PUMPING[[#This Row],[BATCH]],2)="PR","PR",IF(LEFT(PUMPING[[#This Row],[BATCH]],2)="DT","DT","Others"))))</f>
        <v>MR</v>
      </c>
    </row>
    <row r="2468" spans="1:13" ht="21" x14ac:dyDescent="0.25">
      <c r="A2468">
        <v>4</v>
      </c>
      <c r="B2468" s="1">
        <v>42385</v>
      </c>
      <c r="C2468" t="s">
        <v>1596</v>
      </c>
      <c r="D2468" s="44" t="s">
        <v>1604</v>
      </c>
      <c r="E2468" s="43">
        <v>202</v>
      </c>
      <c r="F2468" s="3">
        <v>1787</v>
      </c>
      <c r="G2468" t="s">
        <v>1564</v>
      </c>
      <c r="H2468" t="str">
        <f t="shared" si="58"/>
        <v>4M</v>
      </c>
      <c r="I2468" t="s">
        <v>1532</v>
      </c>
      <c r="J2468" s="32">
        <f t="shared" si="59"/>
        <v>1</v>
      </c>
      <c r="K2468" s="32">
        <f>IF(PUMPING[[#This Row],[MONTH]]&gt;3,YEAR(PUMPING[[#This Row],[DATE]]),YEAR(PUMPING[[#This Row],[DATE]])-1)</f>
        <v>2015</v>
      </c>
      <c r="L2468" s="32" t="str">
        <f>IF(PUMPING[[#This Row],[MONTH]]&lt;4,"Q4",IF(PUMPING[[#This Row],[MONTH]]&lt;7,"Q1",IF(PUMPING[[#This Row],[MONTH]]&lt;10,"Q2",IF(PUMPING[[#This Row],[MONTH]]&lt;13,"Q3","Q4"))))</f>
        <v>Q4</v>
      </c>
      <c r="M2468" s="32" t="str">
        <f>IF(PUMPING[[#This Row],[PRODUCT]]="I/F","I/F",IF(LEFT(PUMPING[[#This Row],[BATCH]],2)="MR","MR",IF(LEFT(PUMPING[[#This Row],[BATCH]],2)="PR","PR",IF(LEFT(PUMPING[[#This Row],[BATCH]],2)="DT","DT","Others"))))</f>
        <v>MR</v>
      </c>
    </row>
    <row r="2469" spans="1:13" ht="21" x14ac:dyDescent="0.25">
      <c r="A2469">
        <v>1</v>
      </c>
      <c r="B2469" s="1">
        <v>42386</v>
      </c>
      <c r="C2469" t="s">
        <v>1596</v>
      </c>
      <c r="D2469" s="44" t="s">
        <v>1604</v>
      </c>
      <c r="E2469" s="43">
        <v>202</v>
      </c>
      <c r="F2469" s="3">
        <v>5198</v>
      </c>
      <c r="G2469" t="s">
        <v>1564</v>
      </c>
      <c r="H2469" t="str">
        <f t="shared" si="58"/>
        <v>4M</v>
      </c>
      <c r="I2469" t="s">
        <v>1532</v>
      </c>
      <c r="J2469" s="32">
        <f t="shared" si="59"/>
        <v>1</v>
      </c>
      <c r="K2469" s="32">
        <f>IF(PUMPING[[#This Row],[MONTH]]&gt;3,YEAR(PUMPING[[#This Row],[DATE]]),YEAR(PUMPING[[#This Row],[DATE]])-1)</f>
        <v>2015</v>
      </c>
      <c r="L2469" s="32" t="str">
        <f>IF(PUMPING[[#This Row],[MONTH]]&lt;4,"Q4",IF(PUMPING[[#This Row],[MONTH]]&lt;7,"Q1",IF(PUMPING[[#This Row],[MONTH]]&lt;10,"Q2",IF(PUMPING[[#This Row],[MONTH]]&lt;13,"Q3","Q4"))))</f>
        <v>Q4</v>
      </c>
      <c r="M2469" s="32" t="str">
        <f>IF(PUMPING[[#This Row],[PRODUCT]]="I/F","I/F",IF(LEFT(PUMPING[[#This Row],[BATCH]],2)="MR","MR",IF(LEFT(PUMPING[[#This Row],[BATCH]],2)="PR","PR",IF(LEFT(PUMPING[[#This Row],[BATCH]],2)="DT","DT","Others"))))</f>
        <v>MR</v>
      </c>
    </row>
    <row r="2470" spans="1:13" ht="21" x14ac:dyDescent="0.25">
      <c r="A2470">
        <v>2</v>
      </c>
      <c r="B2470" s="1">
        <v>42386</v>
      </c>
      <c r="C2470" t="s">
        <v>1596</v>
      </c>
      <c r="D2470" s="44" t="s">
        <v>1605</v>
      </c>
      <c r="E2470" s="43">
        <v>351</v>
      </c>
      <c r="F2470" s="3">
        <v>100</v>
      </c>
      <c r="G2470" t="s">
        <v>1564</v>
      </c>
      <c r="H2470" t="str">
        <f t="shared" si="58"/>
        <v>PC</v>
      </c>
      <c r="I2470" t="s">
        <v>146</v>
      </c>
      <c r="J2470" s="32">
        <f t="shared" si="59"/>
        <v>1</v>
      </c>
      <c r="K2470" s="32">
        <f>IF(PUMPING[[#This Row],[MONTH]]&gt;3,YEAR(PUMPING[[#This Row],[DATE]]),YEAR(PUMPING[[#This Row],[DATE]])-1)</f>
        <v>2015</v>
      </c>
      <c r="L2470" s="32" t="str">
        <f>IF(PUMPING[[#This Row],[MONTH]]&lt;4,"Q4",IF(PUMPING[[#This Row],[MONTH]]&lt;7,"Q1",IF(PUMPING[[#This Row],[MONTH]]&lt;10,"Q2",IF(PUMPING[[#This Row],[MONTH]]&lt;13,"Q3","Q4"))))</f>
        <v>Q4</v>
      </c>
      <c r="M2470" s="32" t="str">
        <f>IF(PUMPING[[#This Row],[PRODUCT]]="I/F","I/F",IF(LEFT(PUMPING[[#This Row],[BATCH]],2)="MR","MR",IF(LEFT(PUMPING[[#This Row],[BATCH]],2)="PR","PR",IF(LEFT(PUMPING[[#This Row],[BATCH]],2)="DT","DT","Others"))))</f>
        <v>MR</v>
      </c>
    </row>
    <row r="2471" spans="1:13" ht="21" x14ac:dyDescent="0.25">
      <c r="A2471">
        <v>3</v>
      </c>
      <c r="B2471" s="1">
        <v>42386</v>
      </c>
      <c r="C2471" t="s">
        <v>1596</v>
      </c>
      <c r="D2471" s="44" t="s">
        <v>1606</v>
      </c>
      <c r="E2471" s="43">
        <v>404</v>
      </c>
      <c r="F2471" s="3">
        <v>1290</v>
      </c>
      <c r="G2471" t="s">
        <v>1564</v>
      </c>
      <c r="H2471" t="str">
        <f t="shared" si="58"/>
        <v>NS</v>
      </c>
      <c r="I2471" t="s">
        <v>146</v>
      </c>
      <c r="J2471" s="32">
        <f t="shared" si="59"/>
        <v>1</v>
      </c>
      <c r="K2471" s="32">
        <f>IF(PUMPING[[#This Row],[MONTH]]&gt;3,YEAR(PUMPING[[#This Row],[DATE]]),YEAR(PUMPING[[#This Row],[DATE]])-1)</f>
        <v>2015</v>
      </c>
      <c r="L2471" s="32" t="str">
        <f>IF(PUMPING[[#This Row],[MONTH]]&lt;4,"Q4",IF(PUMPING[[#This Row],[MONTH]]&lt;7,"Q1",IF(PUMPING[[#This Row],[MONTH]]&lt;10,"Q2",IF(PUMPING[[#This Row],[MONTH]]&lt;13,"Q3","Q4"))))</f>
        <v>Q4</v>
      </c>
      <c r="M2471" s="32" t="str">
        <f>IF(PUMPING[[#This Row],[PRODUCT]]="I/F","I/F",IF(LEFT(PUMPING[[#This Row],[BATCH]],2)="MR","MR",IF(LEFT(PUMPING[[#This Row],[BATCH]],2)="PR","PR",IF(LEFT(PUMPING[[#This Row],[BATCH]],2)="DT","DT","Others"))))</f>
        <v>MR</v>
      </c>
    </row>
    <row r="2472" spans="1:13" ht="21" x14ac:dyDescent="0.25">
      <c r="A2472">
        <v>4</v>
      </c>
      <c r="B2472" s="1">
        <v>42386</v>
      </c>
      <c r="C2472" t="s">
        <v>1596</v>
      </c>
      <c r="D2472" s="44" t="s">
        <v>1607</v>
      </c>
      <c r="E2472" s="43">
        <v>351</v>
      </c>
      <c r="F2472" s="3">
        <v>100</v>
      </c>
      <c r="G2472" t="s">
        <v>1564</v>
      </c>
      <c r="H2472" t="str">
        <f t="shared" si="58"/>
        <v>PC</v>
      </c>
      <c r="I2472" t="s">
        <v>146</v>
      </c>
      <c r="J2472" s="32">
        <f t="shared" si="59"/>
        <v>1</v>
      </c>
      <c r="K2472" s="32">
        <f>IF(PUMPING[[#This Row],[MONTH]]&gt;3,YEAR(PUMPING[[#This Row],[DATE]]),YEAR(PUMPING[[#This Row],[DATE]])-1)</f>
        <v>2015</v>
      </c>
      <c r="L2472" s="32" t="str">
        <f>IF(PUMPING[[#This Row],[MONTH]]&lt;4,"Q4",IF(PUMPING[[#This Row],[MONTH]]&lt;7,"Q1",IF(PUMPING[[#This Row],[MONTH]]&lt;10,"Q2",IF(PUMPING[[#This Row],[MONTH]]&lt;13,"Q3","Q4"))))</f>
        <v>Q4</v>
      </c>
      <c r="M2472" s="32" t="str">
        <f>IF(PUMPING[[#This Row],[PRODUCT]]="I/F","I/F",IF(LEFT(PUMPING[[#This Row],[BATCH]],2)="MR","MR",IF(LEFT(PUMPING[[#This Row],[BATCH]],2)="PR","PR",IF(LEFT(PUMPING[[#This Row],[BATCH]],2)="DT","DT","Others"))))</f>
        <v>MR</v>
      </c>
    </row>
    <row r="2473" spans="1:13" ht="21" x14ac:dyDescent="0.25">
      <c r="A2473">
        <v>5</v>
      </c>
      <c r="B2473" s="1">
        <v>42386</v>
      </c>
      <c r="C2473" t="s">
        <v>1596</v>
      </c>
      <c r="D2473" s="44" t="s">
        <v>1608</v>
      </c>
      <c r="E2473" s="43">
        <v>505</v>
      </c>
      <c r="F2473" s="3">
        <v>676</v>
      </c>
      <c r="G2473" t="s">
        <v>1564</v>
      </c>
      <c r="H2473" t="str">
        <f t="shared" si="58"/>
        <v>4H</v>
      </c>
      <c r="I2473" t="s">
        <v>1530</v>
      </c>
      <c r="J2473" s="32">
        <f t="shared" si="59"/>
        <v>1</v>
      </c>
      <c r="K2473" s="32">
        <f>IF(PUMPING[[#This Row],[MONTH]]&gt;3,YEAR(PUMPING[[#This Row],[DATE]]),YEAR(PUMPING[[#This Row],[DATE]])-1)</f>
        <v>2015</v>
      </c>
      <c r="L2473" s="32" t="str">
        <f>IF(PUMPING[[#This Row],[MONTH]]&lt;4,"Q4",IF(PUMPING[[#This Row],[MONTH]]&lt;7,"Q1",IF(PUMPING[[#This Row],[MONTH]]&lt;10,"Q2",IF(PUMPING[[#This Row],[MONTH]]&lt;13,"Q3","Q4"))))</f>
        <v>Q4</v>
      </c>
      <c r="M2473" s="32" t="str">
        <f>IF(PUMPING[[#This Row],[PRODUCT]]="I/F","I/F",IF(LEFT(PUMPING[[#This Row],[BATCH]],2)="MR","MR",IF(LEFT(PUMPING[[#This Row],[BATCH]],2)="PR","PR",IF(LEFT(PUMPING[[#This Row],[BATCH]],2)="DT","DT","Others"))))</f>
        <v>MR</v>
      </c>
    </row>
    <row r="2474" spans="1:13" ht="21" x14ac:dyDescent="0.25">
      <c r="A2474">
        <v>1</v>
      </c>
      <c r="B2474" s="1">
        <v>42387</v>
      </c>
      <c r="C2474" t="s">
        <v>1596</v>
      </c>
      <c r="D2474" s="44" t="s">
        <v>1608</v>
      </c>
      <c r="E2474" s="43">
        <v>505</v>
      </c>
      <c r="F2474" s="3">
        <v>4494</v>
      </c>
      <c r="G2474" t="s">
        <v>1564</v>
      </c>
      <c r="H2474" t="str">
        <f t="shared" si="58"/>
        <v>4H</v>
      </c>
      <c r="I2474" t="s">
        <v>1530</v>
      </c>
      <c r="J2474" s="32">
        <f t="shared" si="59"/>
        <v>1</v>
      </c>
      <c r="K2474" s="32">
        <f>IF(PUMPING[[#This Row],[MONTH]]&gt;3,YEAR(PUMPING[[#This Row],[DATE]]),YEAR(PUMPING[[#This Row],[DATE]])-1)</f>
        <v>2015</v>
      </c>
      <c r="L2474" s="32" t="str">
        <f>IF(PUMPING[[#This Row],[MONTH]]&lt;4,"Q4",IF(PUMPING[[#This Row],[MONTH]]&lt;7,"Q1",IF(PUMPING[[#This Row],[MONTH]]&lt;10,"Q2",IF(PUMPING[[#This Row],[MONTH]]&lt;13,"Q3","Q4"))))</f>
        <v>Q4</v>
      </c>
      <c r="M2474" s="32" t="str">
        <f>IF(PUMPING[[#This Row],[PRODUCT]]="I/F","I/F",IF(LEFT(PUMPING[[#This Row],[BATCH]],2)="MR","MR",IF(LEFT(PUMPING[[#This Row],[BATCH]],2)="PR","PR",IF(LEFT(PUMPING[[#This Row],[BATCH]],2)="DT","DT","Others"))))</f>
        <v>MR</v>
      </c>
    </row>
    <row r="2475" spans="1:13" ht="21" x14ac:dyDescent="0.25">
      <c r="A2475">
        <v>2</v>
      </c>
      <c r="B2475" s="1">
        <v>42387</v>
      </c>
      <c r="C2475" t="s">
        <v>1596</v>
      </c>
      <c r="D2475" s="44" t="s">
        <v>1609</v>
      </c>
      <c r="E2475" s="43">
        <v>513</v>
      </c>
      <c r="F2475" s="3">
        <v>2005</v>
      </c>
      <c r="G2475" t="s">
        <v>1564</v>
      </c>
      <c r="H2475" t="str">
        <f t="shared" si="58"/>
        <v>4H</v>
      </c>
      <c r="I2475" t="s">
        <v>1530</v>
      </c>
      <c r="J2475" s="32">
        <f t="shared" si="59"/>
        <v>1</v>
      </c>
      <c r="K2475" s="32">
        <f>IF(PUMPING[[#This Row],[MONTH]]&gt;3,YEAR(PUMPING[[#This Row],[DATE]]),YEAR(PUMPING[[#This Row],[DATE]])-1)</f>
        <v>2015</v>
      </c>
      <c r="L2475" s="32" t="str">
        <f>IF(PUMPING[[#This Row],[MONTH]]&lt;4,"Q4",IF(PUMPING[[#This Row],[MONTH]]&lt;7,"Q1",IF(PUMPING[[#This Row],[MONTH]]&lt;10,"Q2",IF(PUMPING[[#This Row],[MONTH]]&lt;13,"Q3","Q4"))))</f>
        <v>Q4</v>
      </c>
      <c r="M2475" s="32" t="str">
        <f>IF(PUMPING[[#This Row],[PRODUCT]]="I/F","I/F",IF(LEFT(PUMPING[[#This Row],[BATCH]],2)="MR","MR",IF(LEFT(PUMPING[[#This Row],[BATCH]],2)="PR","PR",IF(LEFT(PUMPING[[#This Row],[BATCH]],2)="DT","DT","Others"))))</f>
        <v>MR</v>
      </c>
    </row>
    <row r="2476" spans="1:13" ht="21" x14ac:dyDescent="0.25">
      <c r="A2476">
        <v>1</v>
      </c>
      <c r="B2476" s="1">
        <v>42397</v>
      </c>
      <c r="C2476" t="s">
        <v>1596</v>
      </c>
      <c r="D2476" s="44" t="s">
        <v>1610</v>
      </c>
      <c r="E2476" s="43">
        <v>513</v>
      </c>
      <c r="F2476" s="3">
        <v>2695</v>
      </c>
      <c r="G2476" t="s">
        <v>1564</v>
      </c>
      <c r="H2476" t="str">
        <f t="shared" si="58"/>
        <v>4H</v>
      </c>
      <c r="I2476" t="s">
        <v>1530</v>
      </c>
      <c r="J2476" s="32">
        <f t="shared" si="59"/>
        <v>1</v>
      </c>
      <c r="K2476" s="32">
        <f>IF(PUMPING[[#This Row],[MONTH]]&gt;3,YEAR(PUMPING[[#This Row],[DATE]]),YEAR(PUMPING[[#This Row],[DATE]])-1)</f>
        <v>2015</v>
      </c>
      <c r="L2476" s="32" t="str">
        <f>IF(PUMPING[[#This Row],[MONTH]]&lt;4,"Q4",IF(PUMPING[[#This Row],[MONTH]]&lt;7,"Q1",IF(PUMPING[[#This Row],[MONTH]]&lt;10,"Q2",IF(PUMPING[[#This Row],[MONTH]]&lt;13,"Q3","Q4"))))</f>
        <v>Q4</v>
      </c>
      <c r="M2476" s="32" t="str">
        <f>IF(PUMPING[[#This Row],[PRODUCT]]="I/F","I/F",IF(LEFT(PUMPING[[#This Row],[BATCH]],2)="MR","MR",IF(LEFT(PUMPING[[#This Row],[BATCH]],2)="PR","PR",IF(LEFT(PUMPING[[#This Row],[BATCH]],2)="DT","DT","Others"))))</f>
        <v>MR</v>
      </c>
    </row>
    <row r="2477" spans="1:13" ht="21" x14ac:dyDescent="0.25">
      <c r="A2477">
        <v>1</v>
      </c>
      <c r="B2477" s="1">
        <v>42399</v>
      </c>
      <c r="C2477" t="s">
        <v>1596</v>
      </c>
      <c r="D2477" s="44" t="s">
        <v>389</v>
      </c>
      <c r="E2477" s="43">
        <v>351</v>
      </c>
      <c r="F2477" s="3">
        <v>104</v>
      </c>
      <c r="G2477" t="s">
        <v>1564</v>
      </c>
      <c r="H2477" t="str">
        <f t="shared" si="58"/>
        <v>PC</v>
      </c>
      <c r="I2477" t="s">
        <v>146</v>
      </c>
      <c r="J2477" s="32">
        <f t="shared" si="59"/>
        <v>1</v>
      </c>
      <c r="K2477" s="32">
        <f>IF(PUMPING[[#This Row],[MONTH]]&gt;3,YEAR(PUMPING[[#This Row],[DATE]]),YEAR(PUMPING[[#This Row],[DATE]])-1)</f>
        <v>2015</v>
      </c>
      <c r="L2477" s="32" t="str">
        <f>IF(PUMPING[[#This Row],[MONTH]]&lt;4,"Q4",IF(PUMPING[[#This Row],[MONTH]]&lt;7,"Q1",IF(PUMPING[[#This Row],[MONTH]]&lt;10,"Q2",IF(PUMPING[[#This Row],[MONTH]]&lt;13,"Q3","Q4"))))</f>
        <v>Q4</v>
      </c>
      <c r="M2477" s="32" t="str">
        <f>IF(PUMPING[[#This Row],[PRODUCT]]="I/F","I/F",IF(LEFT(PUMPING[[#This Row],[BATCH]],2)="MR","MR",IF(LEFT(PUMPING[[#This Row],[BATCH]],2)="PR","PR",IF(LEFT(PUMPING[[#This Row],[BATCH]],2)="DT","DT","Others"))))</f>
        <v>MR</v>
      </c>
    </row>
    <row r="2478" spans="1:13" ht="21" x14ac:dyDescent="0.25">
      <c r="A2478">
        <v>2</v>
      </c>
      <c r="B2478" s="1">
        <v>42399</v>
      </c>
      <c r="C2478" t="s">
        <v>1596</v>
      </c>
      <c r="D2478" s="44" t="s">
        <v>390</v>
      </c>
      <c r="E2478" s="43">
        <v>401</v>
      </c>
      <c r="F2478" s="3">
        <v>1313</v>
      </c>
      <c r="G2478" t="s">
        <v>1564</v>
      </c>
      <c r="H2478" t="str">
        <f t="shared" si="58"/>
        <v>NS</v>
      </c>
      <c r="I2478" t="s">
        <v>146</v>
      </c>
      <c r="J2478" s="32">
        <f t="shared" si="59"/>
        <v>1</v>
      </c>
      <c r="K2478" s="32">
        <f>IF(PUMPING[[#This Row],[MONTH]]&gt;3,YEAR(PUMPING[[#This Row],[DATE]]),YEAR(PUMPING[[#This Row],[DATE]])-1)</f>
        <v>2015</v>
      </c>
      <c r="L2478" s="32" t="str">
        <f>IF(PUMPING[[#This Row],[MONTH]]&lt;4,"Q4",IF(PUMPING[[#This Row],[MONTH]]&lt;7,"Q1",IF(PUMPING[[#This Row],[MONTH]]&lt;10,"Q2",IF(PUMPING[[#This Row],[MONTH]]&lt;13,"Q3","Q4"))))</f>
        <v>Q4</v>
      </c>
      <c r="M2478" s="32" t="str">
        <f>IF(PUMPING[[#This Row],[PRODUCT]]="I/F","I/F",IF(LEFT(PUMPING[[#This Row],[BATCH]],2)="MR","MR",IF(LEFT(PUMPING[[#This Row],[BATCH]],2)="PR","PR",IF(LEFT(PUMPING[[#This Row],[BATCH]],2)="DT","DT","Others"))))</f>
        <v>MR</v>
      </c>
    </row>
    <row r="2479" spans="1:13" ht="21" x14ac:dyDescent="0.25">
      <c r="A2479">
        <v>3</v>
      </c>
      <c r="B2479" s="1">
        <v>42399</v>
      </c>
      <c r="C2479" t="s">
        <v>1596</v>
      </c>
      <c r="D2479" s="44" t="s">
        <v>1611</v>
      </c>
      <c r="E2479" s="43">
        <v>402</v>
      </c>
      <c r="F2479" s="3">
        <v>1487</v>
      </c>
      <c r="G2479" t="s">
        <v>1564</v>
      </c>
      <c r="H2479" t="str">
        <f t="shared" si="58"/>
        <v>NS</v>
      </c>
      <c r="I2479" t="s">
        <v>146</v>
      </c>
      <c r="J2479" s="32">
        <f t="shared" si="59"/>
        <v>1</v>
      </c>
      <c r="K2479" s="32">
        <f>IF(PUMPING[[#This Row],[MONTH]]&gt;3,YEAR(PUMPING[[#This Row],[DATE]]),YEAR(PUMPING[[#This Row],[DATE]])-1)</f>
        <v>2015</v>
      </c>
      <c r="L2479" s="32" t="str">
        <f>IF(PUMPING[[#This Row],[MONTH]]&lt;4,"Q4",IF(PUMPING[[#This Row],[MONTH]]&lt;7,"Q1",IF(PUMPING[[#This Row],[MONTH]]&lt;10,"Q2",IF(PUMPING[[#This Row],[MONTH]]&lt;13,"Q3","Q4"))))</f>
        <v>Q4</v>
      </c>
      <c r="M2479" s="32" t="str">
        <f>IF(PUMPING[[#This Row],[PRODUCT]]="I/F","I/F",IF(LEFT(PUMPING[[#This Row],[BATCH]],2)="MR","MR",IF(LEFT(PUMPING[[#This Row],[BATCH]],2)="PR","PR",IF(LEFT(PUMPING[[#This Row],[BATCH]],2)="DT","DT","Others"))))</f>
        <v>MR</v>
      </c>
    </row>
    <row r="2480" spans="1:13" ht="21" x14ac:dyDescent="0.25">
      <c r="A2480">
        <v>4</v>
      </c>
      <c r="B2480" s="1">
        <v>42399</v>
      </c>
      <c r="C2480" t="s">
        <v>1596</v>
      </c>
      <c r="D2480" s="44" t="s">
        <v>1612</v>
      </c>
      <c r="E2480" s="43">
        <v>351</v>
      </c>
      <c r="F2480" s="3">
        <v>109</v>
      </c>
      <c r="G2480" t="s">
        <v>1564</v>
      </c>
      <c r="H2480" t="str">
        <f t="shared" si="58"/>
        <v>PC</v>
      </c>
      <c r="I2480" t="s">
        <v>146</v>
      </c>
      <c r="J2480" s="32">
        <f t="shared" si="59"/>
        <v>1</v>
      </c>
      <c r="K2480" s="32">
        <f>IF(PUMPING[[#This Row],[MONTH]]&gt;3,YEAR(PUMPING[[#This Row],[DATE]]),YEAR(PUMPING[[#This Row],[DATE]])-1)</f>
        <v>2015</v>
      </c>
      <c r="L2480" s="32" t="str">
        <f>IF(PUMPING[[#This Row],[MONTH]]&lt;4,"Q4",IF(PUMPING[[#This Row],[MONTH]]&lt;7,"Q1",IF(PUMPING[[#This Row],[MONTH]]&lt;10,"Q2",IF(PUMPING[[#This Row],[MONTH]]&lt;13,"Q3","Q4"))))</f>
        <v>Q4</v>
      </c>
      <c r="M2480" s="32" t="str">
        <f>IF(PUMPING[[#This Row],[PRODUCT]]="I/F","I/F",IF(LEFT(PUMPING[[#This Row],[BATCH]],2)="MR","MR",IF(LEFT(PUMPING[[#This Row],[BATCH]],2)="PR","PR",IF(LEFT(PUMPING[[#This Row],[BATCH]],2)="DT","DT","Others"))))</f>
        <v>MR</v>
      </c>
    </row>
    <row r="2481" spans="1:13" ht="21" x14ac:dyDescent="0.25">
      <c r="A2481">
        <v>5</v>
      </c>
      <c r="B2481" s="1">
        <v>42399</v>
      </c>
      <c r="C2481" t="s">
        <v>1596</v>
      </c>
      <c r="D2481" s="44" t="s">
        <v>1613</v>
      </c>
      <c r="E2481" s="43">
        <v>513</v>
      </c>
      <c r="F2481" s="3">
        <v>1668</v>
      </c>
      <c r="G2481" t="s">
        <v>1564</v>
      </c>
      <c r="H2481" t="str">
        <f t="shared" si="58"/>
        <v>4H</v>
      </c>
      <c r="I2481" t="s">
        <v>1530</v>
      </c>
      <c r="J2481" s="32">
        <f t="shared" si="59"/>
        <v>1</v>
      </c>
      <c r="K2481" s="32">
        <f>IF(PUMPING[[#This Row],[MONTH]]&gt;3,YEAR(PUMPING[[#This Row],[DATE]]),YEAR(PUMPING[[#This Row],[DATE]])-1)</f>
        <v>2015</v>
      </c>
      <c r="L2481" s="32" t="str">
        <f>IF(PUMPING[[#This Row],[MONTH]]&lt;4,"Q4",IF(PUMPING[[#This Row],[MONTH]]&lt;7,"Q1",IF(PUMPING[[#This Row],[MONTH]]&lt;10,"Q2",IF(PUMPING[[#This Row],[MONTH]]&lt;13,"Q3","Q4"))))</f>
        <v>Q4</v>
      </c>
      <c r="M2481" s="32" t="str">
        <f>IF(PUMPING[[#This Row],[PRODUCT]]="I/F","I/F",IF(LEFT(PUMPING[[#This Row],[BATCH]],2)="MR","MR",IF(LEFT(PUMPING[[#This Row],[BATCH]],2)="PR","PR",IF(LEFT(PUMPING[[#This Row],[BATCH]],2)="DT","DT","Others"))))</f>
        <v>MR</v>
      </c>
    </row>
    <row r="2482" spans="1:13" ht="21" x14ac:dyDescent="0.25">
      <c r="A2482">
        <v>6</v>
      </c>
      <c r="B2482" s="1">
        <v>42399</v>
      </c>
      <c r="C2482" t="s">
        <v>1596</v>
      </c>
      <c r="D2482" s="42" t="s">
        <v>1614</v>
      </c>
      <c r="E2482" s="43">
        <v>507</v>
      </c>
      <c r="F2482" s="3">
        <v>409</v>
      </c>
      <c r="G2482" t="s">
        <v>1564</v>
      </c>
      <c r="H2482" t="str">
        <f t="shared" si="58"/>
        <v>4H</v>
      </c>
      <c r="I2482" t="s">
        <v>1530</v>
      </c>
      <c r="J2482" s="32">
        <f t="shared" si="59"/>
        <v>1</v>
      </c>
      <c r="K2482" s="32">
        <f>IF(PUMPING[[#This Row],[MONTH]]&gt;3,YEAR(PUMPING[[#This Row],[DATE]]),YEAR(PUMPING[[#This Row],[DATE]])-1)</f>
        <v>2015</v>
      </c>
      <c r="L2482" s="32" t="str">
        <f>IF(PUMPING[[#This Row],[MONTH]]&lt;4,"Q4",IF(PUMPING[[#This Row],[MONTH]]&lt;7,"Q1",IF(PUMPING[[#This Row],[MONTH]]&lt;10,"Q2",IF(PUMPING[[#This Row],[MONTH]]&lt;13,"Q3","Q4"))))</f>
        <v>Q4</v>
      </c>
      <c r="M2482" s="32" t="str">
        <f>IF(PUMPING[[#This Row],[PRODUCT]]="I/F","I/F",IF(LEFT(PUMPING[[#This Row],[BATCH]],2)="MR","MR",IF(LEFT(PUMPING[[#This Row],[BATCH]],2)="PR","PR",IF(LEFT(PUMPING[[#This Row],[BATCH]],2)="DT","DT","Others"))))</f>
        <v>MR</v>
      </c>
    </row>
    <row r="2483" spans="1:13" ht="21" x14ac:dyDescent="0.25">
      <c r="A2483">
        <v>1</v>
      </c>
      <c r="B2483" s="1">
        <v>42400</v>
      </c>
      <c r="C2483" t="s">
        <v>1596</v>
      </c>
      <c r="D2483" s="42" t="s">
        <v>1614</v>
      </c>
      <c r="E2483" s="43">
        <v>507</v>
      </c>
      <c r="F2483" s="3">
        <v>1679</v>
      </c>
      <c r="G2483" t="s">
        <v>1564</v>
      </c>
      <c r="H2483" t="str">
        <f t="shared" si="58"/>
        <v>4H</v>
      </c>
      <c r="I2483" t="s">
        <v>1530</v>
      </c>
      <c r="J2483" s="32">
        <f t="shared" si="59"/>
        <v>1</v>
      </c>
      <c r="K2483" s="32">
        <f>IF(PUMPING[[#This Row],[MONTH]]&gt;3,YEAR(PUMPING[[#This Row],[DATE]]),YEAR(PUMPING[[#This Row],[DATE]])-1)</f>
        <v>2015</v>
      </c>
      <c r="L2483" s="32" t="str">
        <f>IF(PUMPING[[#This Row],[MONTH]]&lt;4,"Q4",IF(PUMPING[[#This Row],[MONTH]]&lt;7,"Q1",IF(PUMPING[[#This Row],[MONTH]]&lt;10,"Q2",IF(PUMPING[[#This Row],[MONTH]]&lt;13,"Q3","Q4"))))</f>
        <v>Q4</v>
      </c>
      <c r="M2483" s="32" t="str">
        <f>IF(PUMPING[[#This Row],[PRODUCT]]="I/F","I/F",IF(LEFT(PUMPING[[#This Row],[BATCH]],2)="MR","MR",IF(LEFT(PUMPING[[#This Row],[BATCH]],2)="PR","PR",IF(LEFT(PUMPING[[#This Row],[BATCH]],2)="DT","DT","Others"))))</f>
        <v>MR</v>
      </c>
    </row>
    <row r="2484" spans="1:13" ht="21" x14ac:dyDescent="0.25">
      <c r="A2484" s="45">
        <v>2</v>
      </c>
      <c r="B2484" s="46">
        <v>42400</v>
      </c>
      <c r="C2484" s="45" t="s">
        <v>1596</v>
      </c>
      <c r="D2484" s="47" t="s">
        <v>1615</v>
      </c>
      <c r="E2484" s="48">
        <v>508</v>
      </c>
      <c r="F2484" s="49">
        <v>3590</v>
      </c>
      <c r="G2484" s="45" t="s">
        <v>1564</v>
      </c>
      <c r="H2484" s="45" t="str">
        <f t="shared" si="58"/>
        <v>4H</v>
      </c>
      <c r="I2484" s="45" t="s">
        <v>1530</v>
      </c>
      <c r="J2484" s="50">
        <f t="shared" si="59"/>
        <v>1</v>
      </c>
      <c r="K2484" s="32">
        <f>IF(PUMPING[[#This Row],[MONTH]]&gt;3,YEAR(PUMPING[[#This Row],[DATE]]),YEAR(PUMPING[[#This Row],[DATE]])-1)</f>
        <v>2015</v>
      </c>
      <c r="L2484" s="32" t="str">
        <f>IF(PUMPING[[#This Row],[MONTH]]&lt;4,"Q4",IF(PUMPING[[#This Row],[MONTH]]&lt;7,"Q1",IF(PUMPING[[#This Row],[MONTH]]&lt;10,"Q2",IF(PUMPING[[#This Row],[MONTH]]&lt;13,"Q3","Q4"))))</f>
        <v>Q4</v>
      </c>
      <c r="M2484" s="32" t="str">
        <f>IF(PUMPING[[#This Row],[PRODUCT]]="I/F","I/F",IF(LEFT(PUMPING[[#This Row],[BATCH]],2)="MR","MR",IF(LEFT(PUMPING[[#This Row],[BATCH]],2)="PR","PR",IF(LEFT(PUMPING[[#This Row],[BATCH]],2)="DT","DT","Others"))))</f>
        <v>MR</v>
      </c>
    </row>
    <row r="2485" spans="1:13" ht="21" x14ac:dyDescent="0.25">
      <c r="A2485">
        <v>1</v>
      </c>
      <c r="B2485" s="1">
        <v>42374</v>
      </c>
      <c r="C2485" t="s">
        <v>1597</v>
      </c>
      <c r="D2485" s="51" t="s">
        <v>1616</v>
      </c>
      <c r="E2485" s="52">
        <v>505</v>
      </c>
      <c r="F2485" s="3">
        <v>2366</v>
      </c>
      <c r="G2485" t="s">
        <v>1566</v>
      </c>
      <c r="H2485" t="str">
        <f t="shared" ref="H2485:H2502" si="60">MID(D2485,3,2)</f>
        <v>4H</v>
      </c>
      <c r="I2485" t="s">
        <v>1530</v>
      </c>
      <c r="J2485" s="32">
        <f t="shared" si="59"/>
        <v>1</v>
      </c>
      <c r="K2485" s="32">
        <f>IF(PUMPING[[#This Row],[MONTH]]&gt;3,YEAR(PUMPING[[#This Row],[DATE]]),YEAR(PUMPING[[#This Row],[DATE]])-1)</f>
        <v>2015</v>
      </c>
      <c r="L2485" s="32" t="str">
        <f>IF(PUMPING[[#This Row],[MONTH]]&lt;4,"Q4",IF(PUMPING[[#This Row],[MONTH]]&lt;7,"Q1",IF(PUMPING[[#This Row],[MONTH]]&lt;10,"Q2",IF(PUMPING[[#This Row],[MONTH]]&lt;13,"Q3","Q4"))))</f>
        <v>Q4</v>
      </c>
      <c r="M2485" s="32" t="str">
        <f>IF(PUMPING[[#This Row],[PRODUCT]]="I/F","I/F",IF(LEFT(PUMPING[[#This Row],[BATCH]],2)="MR","MR",IF(LEFT(PUMPING[[#This Row],[BATCH]],2)="PR","PR",IF(LEFT(PUMPING[[#This Row],[BATCH]],2)="DT","DT","Others"))))</f>
        <v>MR</v>
      </c>
    </row>
    <row r="2486" spans="1:13" ht="21" x14ac:dyDescent="0.25">
      <c r="A2486">
        <v>2</v>
      </c>
      <c r="B2486" s="1">
        <v>42374</v>
      </c>
      <c r="C2486" t="s">
        <v>1597</v>
      </c>
      <c r="D2486" s="51" t="s">
        <v>1617</v>
      </c>
      <c r="E2486" s="52">
        <v>507</v>
      </c>
      <c r="F2486" s="3">
        <v>112</v>
      </c>
      <c r="G2486" t="s">
        <v>1566</v>
      </c>
      <c r="H2486" t="str">
        <f t="shared" si="60"/>
        <v>4H</v>
      </c>
      <c r="I2486" t="s">
        <v>1530</v>
      </c>
      <c r="J2486" s="32">
        <f t="shared" si="59"/>
        <v>1</v>
      </c>
      <c r="K2486" s="32">
        <f>IF(PUMPING[[#This Row],[MONTH]]&gt;3,YEAR(PUMPING[[#This Row],[DATE]]),YEAR(PUMPING[[#This Row],[DATE]])-1)</f>
        <v>2015</v>
      </c>
      <c r="L2486" s="32" t="str">
        <f>IF(PUMPING[[#This Row],[MONTH]]&lt;4,"Q4",IF(PUMPING[[#This Row],[MONTH]]&lt;7,"Q1",IF(PUMPING[[#This Row],[MONTH]]&lt;10,"Q2",IF(PUMPING[[#This Row],[MONTH]]&lt;13,"Q3","Q4"))))</f>
        <v>Q4</v>
      </c>
      <c r="M2486" s="32" t="str">
        <f>IF(PUMPING[[#This Row],[PRODUCT]]="I/F","I/F",IF(LEFT(PUMPING[[#This Row],[BATCH]],2)="MR","MR",IF(LEFT(PUMPING[[#This Row],[BATCH]],2)="PR","PR",IF(LEFT(PUMPING[[#This Row],[BATCH]],2)="DT","DT","Others"))))</f>
        <v>MR</v>
      </c>
    </row>
    <row r="2487" spans="1:13" ht="21" x14ac:dyDescent="0.25">
      <c r="A2487">
        <v>3</v>
      </c>
      <c r="B2487" s="1">
        <v>42374</v>
      </c>
      <c r="C2487" t="s">
        <v>1597</v>
      </c>
      <c r="D2487" s="44" t="s">
        <v>1618</v>
      </c>
      <c r="E2487" s="52">
        <v>351</v>
      </c>
      <c r="F2487" s="3">
        <v>77</v>
      </c>
      <c r="G2487" t="s">
        <v>1566</v>
      </c>
      <c r="H2487" t="str">
        <f t="shared" si="60"/>
        <v>PC</v>
      </c>
      <c r="I2487" t="s">
        <v>146</v>
      </c>
      <c r="J2487" s="32">
        <f t="shared" si="59"/>
        <v>1</v>
      </c>
      <c r="K2487" s="32">
        <f>IF(PUMPING[[#This Row],[MONTH]]&gt;3,YEAR(PUMPING[[#This Row],[DATE]]),YEAR(PUMPING[[#This Row],[DATE]])-1)</f>
        <v>2015</v>
      </c>
      <c r="L2487" s="32" t="str">
        <f>IF(PUMPING[[#This Row],[MONTH]]&lt;4,"Q4",IF(PUMPING[[#This Row],[MONTH]]&lt;7,"Q1",IF(PUMPING[[#This Row],[MONTH]]&lt;10,"Q2",IF(PUMPING[[#This Row],[MONTH]]&lt;13,"Q3","Q4"))))</f>
        <v>Q4</v>
      </c>
      <c r="M2487" s="32" t="str">
        <f>IF(PUMPING[[#This Row],[PRODUCT]]="I/F","I/F",IF(LEFT(PUMPING[[#This Row],[BATCH]],2)="MR","MR",IF(LEFT(PUMPING[[#This Row],[BATCH]],2)="PR","PR",IF(LEFT(PUMPING[[#This Row],[BATCH]],2)="DT","DT","Others"))))</f>
        <v>MR</v>
      </c>
    </row>
    <row r="2488" spans="1:13" ht="21" x14ac:dyDescent="0.25">
      <c r="A2488">
        <v>4</v>
      </c>
      <c r="B2488" s="1">
        <v>42374</v>
      </c>
      <c r="C2488" t="s">
        <v>1597</v>
      </c>
      <c r="D2488" s="42" t="s">
        <v>1619</v>
      </c>
      <c r="E2488" s="43">
        <v>403</v>
      </c>
      <c r="F2488" s="3">
        <v>874</v>
      </c>
      <c r="G2488" t="s">
        <v>1566</v>
      </c>
      <c r="H2488" t="str">
        <f t="shared" si="60"/>
        <v>NS</v>
      </c>
      <c r="I2488" t="s">
        <v>146</v>
      </c>
      <c r="J2488" s="32">
        <f t="shared" si="59"/>
        <v>1</v>
      </c>
      <c r="K2488" s="32">
        <f>IF(PUMPING[[#This Row],[MONTH]]&gt;3,YEAR(PUMPING[[#This Row],[DATE]]),YEAR(PUMPING[[#This Row],[DATE]])-1)</f>
        <v>2015</v>
      </c>
      <c r="L2488" s="32" t="str">
        <f>IF(PUMPING[[#This Row],[MONTH]]&lt;4,"Q4",IF(PUMPING[[#This Row],[MONTH]]&lt;7,"Q1",IF(PUMPING[[#This Row],[MONTH]]&lt;10,"Q2",IF(PUMPING[[#This Row],[MONTH]]&lt;13,"Q3","Q4"))))</f>
        <v>Q4</v>
      </c>
      <c r="M2488" s="32" t="str">
        <f>IF(PUMPING[[#This Row],[PRODUCT]]="I/F","I/F",IF(LEFT(PUMPING[[#This Row],[BATCH]],2)="MR","MR",IF(LEFT(PUMPING[[#This Row],[BATCH]],2)="PR","PR",IF(LEFT(PUMPING[[#This Row],[BATCH]],2)="DT","DT","Others"))))</f>
        <v>MR</v>
      </c>
    </row>
    <row r="2489" spans="1:13" ht="21" x14ac:dyDescent="0.25">
      <c r="A2489">
        <v>1</v>
      </c>
      <c r="B2489" s="1">
        <v>42375</v>
      </c>
      <c r="C2489" t="s">
        <v>1597</v>
      </c>
      <c r="D2489" s="42" t="s">
        <v>1619</v>
      </c>
      <c r="E2489" s="43">
        <v>403</v>
      </c>
      <c r="F2489" s="3">
        <v>573</v>
      </c>
      <c r="G2489" t="s">
        <v>1566</v>
      </c>
      <c r="H2489" t="str">
        <f t="shared" si="60"/>
        <v>NS</v>
      </c>
      <c r="I2489" t="s">
        <v>146</v>
      </c>
      <c r="J2489" s="32">
        <f t="shared" si="59"/>
        <v>1</v>
      </c>
      <c r="K2489" s="32">
        <f>IF(PUMPING[[#This Row],[MONTH]]&gt;3,YEAR(PUMPING[[#This Row],[DATE]]),YEAR(PUMPING[[#This Row],[DATE]])-1)</f>
        <v>2015</v>
      </c>
      <c r="L2489" s="32" t="str">
        <f>IF(PUMPING[[#This Row],[MONTH]]&lt;4,"Q4",IF(PUMPING[[#This Row],[MONTH]]&lt;7,"Q1",IF(PUMPING[[#This Row],[MONTH]]&lt;10,"Q2",IF(PUMPING[[#This Row],[MONTH]]&lt;13,"Q3","Q4"))))</f>
        <v>Q4</v>
      </c>
      <c r="M2489" s="32" t="str">
        <f>IF(PUMPING[[#This Row],[PRODUCT]]="I/F","I/F",IF(LEFT(PUMPING[[#This Row],[BATCH]],2)="MR","MR",IF(LEFT(PUMPING[[#This Row],[BATCH]],2)="PR","PR",IF(LEFT(PUMPING[[#This Row],[BATCH]],2)="DT","DT","Others"))))</f>
        <v>MR</v>
      </c>
    </row>
    <row r="2490" spans="1:13" ht="21" x14ac:dyDescent="0.25">
      <c r="A2490">
        <v>2</v>
      </c>
      <c r="B2490" s="1">
        <v>42375</v>
      </c>
      <c r="C2490" t="s">
        <v>1597</v>
      </c>
      <c r="D2490" s="51" t="s">
        <v>554</v>
      </c>
      <c r="E2490" s="52">
        <v>351</v>
      </c>
      <c r="F2490" s="3">
        <v>81</v>
      </c>
      <c r="G2490" t="s">
        <v>1566</v>
      </c>
      <c r="H2490" t="str">
        <f t="shared" si="60"/>
        <v>PC</v>
      </c>
      <c r="I2490" t="s">
        <v>146</v>
      </c>
      <c r="J2490" s="32">
        <f t="shared" si="59"/>
        <v>1</v>
      </c>
      <c r="K2490" s="32">
        <f>IF(PUMPING[[#This Row],[MONTH]]&gt;3,YEAR(PUMPING[[#This Row],[DATE]]),YEAR(PUMPING[[#This Row],[DATE]])-1)</f>
        <v>2015</v>
      </c>
      <c r="L2490" s="32" t="str">
        <f>IF(PUMPING[[#This Row],[MONTH]]&lt;4,"Q4",IF(PUMPING[[#This Row],[MONTH]]&lt;7,"Q1",IF(PUMPING[[#This Row],[MONTH]]&lt;10,"Q2",IF(PUMPING[[#This Row],[MONTH]]&lt;13,"Q3","Q4"))))</f>
        <v>Q4</v>
      </c>
      <c r="M2490" s="32" t="str">
        <f>IF(PUMPING[[#This Row],[PRODUCT]]="I/F","I/F",IF(LEFT(PUMPING[[#This Row],[BATCH]],2)="MR","MR",IF(LEFT(PUMPING[[#This Row],[BATCH]],2)="PR","PR",IF(LEFT(PUMPING[[#This Row],[BATCH]],2)="DT","DT","Others"))))</f>
        <v>MR</v>
      </c>
    </row>
    <row r="2491" spans="1:13" ht="21" x14ac:dyDescent="0.25">
      <c r="A2491">
        <v>1</v>
      </c>
      <c r="B2491" s="1">
        <v>42381</v>
      </c>
      <c r="C2491" t="s">
        <v>1597</v>
      </c>
      <c r="D2491" s="42" t="s">
        <v>555</v>
      </c>
      <c r="E2491" s="43">
        <v>404</v>
      </c>
      <c r="F2491" s="3">
        <v>1575</v>
      </c>
      <c r="G2491" t="s">
        <v>1566</v>
      </c>
      <c r="H2491" t="str">
        <f t="shared" si="60"/>
        <v>NS</v>
      </c>
      <c r="I2491" t="s">
        <v>146</v>
      </c>
      <c r="J2491" s="32">
        <f t="shared" si="59"/>
        <v>1</v>
      </c>
      <c r="K2491" s="32">
        <f>IF(PUMPING[[#This Row],[MONTH]]&gt;3,YEAR(PUMPING[[#This Row],[DATE]]),YEAR(PUMPING[[#This Row],[DATE]])-1)</f>
        <v>2015</v>
      </c>
      <c r="L2491" s="32" t="str">
        <f>IF(PUMPING[[#This Row],[MONTH]]&lt;4,"Q4",IF(PUMPING[[#This Row],[MONTH]]&lt;7,"Q1",IF(PUMPING[[#This Row],[MONTH]]&lt;10,"Q2",IF(PUMPING[[#This Row],[MONTH]]&lt;13,"Q3","Q4"))))</f>
        <v>Q4</v>
      </c>
      <c r="M2491" s="32" t="str">
        <f>IF(PUMPING[[#This Row],[PRODUCT]]="I/F","I/F",IF(LEFT(PUMPING[[#This Row],[BATCH]],2)="MR","MR",IF(LEFT(PUMPING[[#This Row],[BATCH]],2)="PR","PR",IF(LEFT(PUMPING[[#This Row],[BATCH]],2)="DT","DT","Others"))))</f>
        <v>MR</v>
      </c>
    </row>
    <row r="2492" spans="1:13" ht="21" x14ac:dyDescent="0.25">
      <c r="A2492">
        <v>2</v>
      </c>
      <c r="B2492" s="1">
        <v>42381</v>
      </c>
      <c r="C2492" t="s">
        <v>1597</v>
      </c>
      <c r="D2492" s="51" t="s">
        <v>1620</v>
      </c>
      <c r="E2492" s="52">
        <v>651</v>
      </c>
      <c r="F2492" s="3">
        <v>74</v>
      </c>
      <c r="G2492" t="s">
        <v>1566</v>
      </c>
      <c r="H2492" t="str">
        <f t="shared" si="60"/>
        <v>PC</v>
      </c>
      <c r="I2492" t="s">
        <v>146</v>
      </c>
      <c r="J2492" s="32">
        <f t="shared" si="59"/>
        <v>1</v>
      </c>
      <c r="K2492" s="32">
        <f>IF(PUMPING[[#This Row],[MONTH]]&gt;3,YEAR(PUMPING[[#This Row],[DATE]]),YEAR(PUMPING[[#This Row],[DATE]])-1)</f>
        <v>2015</v>
      </c>
      <c r="L2492" s="32" t="str">
        <f>IF(PUMPING[[#This Row],[MONTH]]&lt;4,"Q4",IF(PUMPING[[#This Row],[MONTH]]&lt;7,"Q1",IF(PUMPING[[#This Row],[MONTH]]&lt;10,"Q2",IF(PUMPING[[#This Row],[MONTH]]&lt;13,"Q3","Q4"))))</f>
        <v>Q4</v>
      </c>
      <c r="M2492" s="32" t="str">
        <f>IF(PUMPING[[#This Row],[PRODUCT]]="I/F","I/F",IF(LEFT(PUMPING[[#This Row],[BATCH]],2)="MR","MR",IF(LEFT(PUMPING[[#This Row],[BATCH]],2)="PR","PR",IF(LEFT(PUMPING[[#This Row],[BATCH]],2)="DT","DT","Others"))))</f>
        <v>MR</v>
      </c>
    </row>
    <row r="2493" spans="1:13" ht="21" x14ac:dyDescent="0.25">
      <c r="A2493">
        <v>3</v>
      </c>
      <c r="B2493" s="1">
        <v>42381</v>
      </c>
      <c r="C2493" t="s">
        <v>1597</v>
      </c>
      <c r="D2493" s="44" t="s">
        <v>1621</v>
      </c>
      <c r="E2493" s="52">
        <v>513</v>
      </c>
      <c r="F2493" s="3">
        <v>776</v>
      </c>
      <c r="G2493" t="s">
        <v>1566</v>
      </c>
      <c r="H2493" t="str">
        <f t="shared" si="60"/>
        <v>4H</v>
      </c>
      <c r="I2493" t="s">
        <v>1530</v>
      </c>
      <c r="J2493" s="32">
        <f t="shared" si="59"/>
        <v>1</v>
      </c>
      <c r="K2493" s="32">
        <f>IF(PUMPING[[#This Row],[MONTH]]&gt;3,YEAR(PUMPING[[#This Row],[DATE]]),YEAR(PUMPING[[#This Row],[DATE]])-1)</f>
        <v>2015</v>
      </c>
      <c r="L2493" s="32" t="str">
        <f>IF(PUMPING[[#This Row],[MONTH]]&lt;4,"Q4",IF(PUMPING[[#This Row],[MONTH]]&lt;7,"Q1",IF(PUMPING[[#This Row],[MONTH]]&lt;10,"Q2",IF(PUMPING[[#This Row],[MONTH]]&lt;13,"Q3","Q4"))))</f>
        <v>Q4</v>
      </c>
      <c r="M2493" s="32" t="str">
        <f>IF(PUMPING[[#This Row],[PRODUCT]]="I/F","I/F",IF(LEFT(PUMPING[[#This Row],[BATCH]],2)="MR","MR",IF(LEFT(PUMPING[[#This Row],[BATCH]],2)="PR","PR",IF(LEFT(PUMPING[[#This Row],[BATCH]],2)="DT","DT","Others"))))</f>
        <v>MR</v>
      </c>
    </row>
    <row r="2494" spans="1:13" ht="21" x14ac:dyDescent="0.25">
      <c r="A2494">
        <v>1</v>
      </c>
      <c r="B2494" s="1">
        <v>42385</v>
      </c>
      <c r="C2494" t="s">
        <v>1597</v>
      </c>
      <c r="D2494" s="42" t="s">
        <v>1622</v>
      </c>
      <c r="E2494" s="43">
        <v>351</v>
      </c>
      <c r="F2494" s="3">
        <v>28</v>
      </c>
      <c r="G2494" t="s">
        <v>1566</v>
      </c>
      <c r="H2494" t="str">
        <f t="shared" si="60"/>
        <v>PC</v>
      </c>
      <c r="I2494" t="s">
        <v>146</v>
      </c>
      <c r="J2494" s="32">
        <f t="shared" si="59"/>
        <v>1</v>
      </c>
      <c r="K2494" s="32">
        <f>IF(PUMPING[[#This Row],[MONTH]]&gt;3,YEAR(PUMPING[[#This Row],[DATE]]),YEAR(PUMPING[[#This Row],[DATE]])-1)</f>
        <v>2015</v>
      </c>
      <c r="L2494" s="32" t="str">
        <f>IF(PUMPING[[#This Row],[MONTH]]&lt;4,"Q4",IF(PUMPING[[#This Row],[MONTH]]&lt;7,"Q1",IF(PUMPING[[#This Row],[MONTH]]&lt;10,"Q2",IF(PUMPING[[#This Row],[MONTH]]&lt;13,"Q3","Q4"))))</f>
        <v>Q4</v>
      </c>
      <c r="M2494" s="32" t="str">
        <f>IF(PUMPING[[#This Row],[PRODUCT]]="I/F","I/F",IF(LEFT(PUMPING[[#This Row],[BATCH]],2)="MR","MR",IF(LEFT(PUMPING[[#This Row],[BATCH]],2)="PR","PR",IF(LEFT(PUMPING[[#This Row],[BATCH]],2)="DT","DT","Others"))))</f>
        <v>MR</v>
      </c>
    </row>
    <row r="2495" spans="1:13" ht="21" x14ac:dyDescent="0.25">
      <c r="A2495">
        <v>1</v>
      </c>
      <c r="B2495" s="1">
        <v>42388</v>
      </c>
      <c r="C2495" t="s">
        <v>1597</v>
      </c>
      <c r="D2495" s="42" t="s">
        <v>1623</v>
      </c>
      <c r="E2495" s="43">
        <v>513</v>
      </c>
      <c r="F2495" s="3">
        <v>2176</v>
      </c>
      <c r="G2495" t="s">
        <v>1566</v>
      </c>
      <c r="H2495" t="str">
        <f t="shared" si="60"/>
        <v>4H</v>
      </c>
      <c r="I2495" t="s">
        <v>1530</v>
      </c>
      <c r="J2495" s="32">
        <f t="shared" ref="J2495:J2526" si="61">MONTH(B2495)</f>
        <v>1</v>
      </c>
      <c r="K2495" s="32">
        <f>IF(PUMPING[[#This Row],[MONTH]]&gt;3,YEAR(PUMPING[[#This Row],[DATE]]),YEAR(PUMPING[[#This Row],[DATE]])-1)</f>
        <v>2015</v>
      </c>
      <c r="L2495" s="32" t="str">
        <f>IF(PUMPING[[#This Row],[MONTH]]&lt;4,"Q4",IF(PUMPING[[#This Row],[MONTH]]&lt;7,"Q1",IF(PUMPING[[#This Row],[MONTH]]&lt;10,"Q2",IF(PUMPING[[#This Row],[MONTH]]&lt;13,"Q3","Q4"))))</f>
        <v>Q4</v>
      </c>
      <c r="M2495" s="32" t="str">
        <f>IF(PUMPING[[#This Row],[PRODUCT]]="I/F","I/F",IF(LEFT(PUMPING[[#This Row],[BATCH]],2)="MR","MR",IF(LEFT(PUMPING[[#This Row],[BATCH]],2)="PR","PR",IF(LEFT(PUMPING[[#This Row],[BATCH]],2)="DT","DT","Others"))))</f>
        <v>MR</v>
      </c>
    </row>
    <row r="2496" spans="1:13" ht="21" x14ac:dyDescent="0.25">
      <c r="A2496">
        <v>2</v>
      </c>
      <c r="B2496" s="1">
        <v>42388</v>
      </c>
      <c r="C2496" t="s">
        <v>1597</v>
      </c>
      <c r="D2496" s="42" t="s">
        <v>1624</v>
      </c>
      <c r="E2496" s="43">
        <v>351</v>
      </c>
      <c r="F2496" s="3">
        <v>81</v>
      </c>
      <c r="G2496" t="s">
        <v>1566</v>
      </c>
      <c r="H2496" t="str">
        <f t="shared" si="60"/>
        <v>PC</v>
      </c>
      <c r="I2496" t="s">
        <v>146</v>
      </c>
      <c r="J2496" s="32">
        <f t="shared" si="61"/>
        <v>1</v>
      </c>
      <c r="K2496" s="32">
        <f>IF(PUMPING[[#This Row],[MONTH]]&gt;3,YEAR(PUMPING[[#This Row],[DATE]]),YEAR(PUMPING[[#This Row],[DATE]])-1)</f>
        <v>2015</v>
      </c>
      <c r="L2496" s="32" t="str">
        <f>IF(PUMPING[[#This Row],[MONTH]]&lt;4,"Q4",IF(PUMPING[[#This Row],[MONTH]]&lt;7,"Q1",IF(PUMPING[[#This Row],[MONTH]]&lt;10,"Q2",IF(PUMPING[[#This Row],[MONTH]]&lt;13,"Q3","Q4"))))</f>
        <v>Q4</v>
      </c>
      <c r="M2496" s="32" t="str">
        <f>IF(PUMPING[[#This Row],[PRODUCT]]="I/F","I/F",IF(LEFT(PUMPING[[#This Row],[BATCH]],2)="MR","MR",IF(LEFT(PUMPING[[#This Row],[BATCH]],2)="PR","PR",IF(LEFT(PUMPING[[#This Row],[BATCH]],2)="DT","DT","Others"))))</f>
        <v>MR</v>
      </c>
    </row>
    <row r="2497" spans="1:13" ht="21" x14ac:dyDescent="0.25">
      <c r="A2497">
        <v>3</v>
      </c>
      <c r="B2497" s="1">
        <v>42388</v>
      </c>
      <c r="C2497" t="s">
        <v>1597</v>
      </c>
      <c r="D2497" s="44" t="s">
        <v>1625</v>
      </c>
      <c r="E2497" s="43">
        <v>404</v>
      </c>
      <c r="F2497" s="3">
        <v>1977</v>
      </c>
      <c r="G2497" t="s">
        <v>1566</v>
      </c>
      <c r="H2497" t="str">
        <f t="shared" si="60"/>
        <v>NS</v>
      </c>
      <c r="I2497" t="s">
        <v>146</v>
      </c>
      <c r="J2497" s="32">
        <f t="shared" si="61"/>
        <v>1</v>
      </c>
      <c r="K2497" s="32">
        <f>IF(PUMPING[[#This Row],[MONTH]]&gt;3,YEAR(PUMPING[[#This Row],[DATE]]),YEAR(PUMPING[[#This Row],[DATE]])-1)</f>
        <v>2015</v>
      </c>
      <c r="L2497" s="32" t="str">
        <f>IF(PUMPING[[#This Row],[MONTH]]&lt;4,"Q4",IF(PUMPING[[#This Row],[MONTH]]&lt;7,"Q1",IF(PUMPING[[#This Row],[MONTH]]&lt;10,"Q2",IF(PUMPING[[#This Row],[MONTH]]&lt;13,"Q3","Q4"))))</f>
        <v>Q4</v>
      </c>
      <c r="M2497" s="32" t="str">
        <f>IF(PUMPING[[#This Row],[PRODUCT]]="I/F","I/F",IF(LEFT(PUMPING[[#This Row],[BATCH]],2)="MR","MR",IF(LEFT(PUMPING[[#This Row],[BATCH]],2)="PR","PR",IF(LEFT(PUMPING[[#This Row],[BATCH]],2)="DT","DT","Others"))))</f>
        <v>MR</v>
      </c>
    </row>
    <row r="2498" spans="1:13" ht="21" x14ac:dyDescent="0.25">
      <c r="A2498">
        <v>1</v>
      </c>
      <c r="B2498" s="1">
        <v>42389</v>
      </c>
      <c r="C2498" t="s">
        <v>1597</v>
      </c>
      <c r="D2498" s="44" t="s">
        <v>1625</v>
      </c>
      <c r="E2498" s="43">
        <v>404</v>
      </c>
      <c r="F2498" s="3">
        <v>27</v>
      </c>
      <c r="G2498" t="s">
        <v>1566</v>
      </c>
      <c r="H2498" t="str">
        <f t="shared" si="60"/>
        <v>NS</v>
      </c>
      <c r="I2498" t="s">
        <v>146</v>
      </c>
      <c r="J2498" s="32">
        <f t="shared" si="61"/>
        <v>1</v>
      </c>
      <c r="K2498" s="32">
        <f>IF(PUMPING[[#This Row],[MONTH]]&gt;3,YEAR(PUMPING[[#This Row],[DATE]]),YEAR(PUMPING[[#This Row],[DATE]])-1)</f>
        <v>2015</v>
      </c>
      <c r="L2498" s="32" t="str">
        <f>IF(PUMPING[[#This Row],[MONTH]]&lt;4,"Q4",IF(PUMPING[[#This Row],[MONTH]]&lt;7,"Q1",IF(PUMPING[[#This Row],[MONTH]]&lt;10,"Q2",IF(PUMPING[[#This Row],[MONTH]]&lt;13,"Q3","Q4"))))</f>
        <v>Q4</v>
      </c>
      <c r="M2498" s="32" t="str">
        <f>IF(PUMPING[[#This Row],[PRODUCT]]="I/F","I/F",IF(LEFT(PUMPING[[#This Row],[BATCH]],2)="MR","MR",IF(LEFT(PUMPING[[#This Row],[BATCH]],2)="PR","PR",IF(LEFT(PUMPING[[#This Row],[BATCH]],2)="DT","DT","Others"))))</f>
        <v>MR</v>
      </c>
    </row>
    <row r="2499" spans="1:13" ht="21" x14ac:dyDescent="0.25">
      <c r="A2499">
        <v>2</v>
      </c>
      <c r="B2499" s="1">
        <v>42389</v>
      </c>
      <c r="C2499" t="s">
        <v>1597</v>
      </c>
      <c r="D2499" s="42" t="s">
        <v>1626</v>
      </c>
      <c r="E2499" s="43">
        <v>351</v>
      </c>
      <c r="F2499" s="3">
        <v>76</v>
      </c>
      <c r="G2499" t="s">
        <v>1566</v>
      </c>
      <c r="H2499" t="str">
        <f t="shared" si="60"/>
        <v>PC</v>
      </c>
      <c r="I2499" t="s">
        <v>146</v>
      </c>
      <c r="J2499" s="32">
        <f t="shared" si="61"/>
        <v>1</v>
      </c>
      <c r="K2499" s="32">
        <f>IF(PUMPING[[#This Row],[MONTH]]&gt;3,YEAR(PUMPING[[#This Row],[DATE]]),YEAR(PUMPING[[#This Row],[DATE]])-1)</f>
        <v>2015</v>
      </c>
      <c r="L2499" s="32" t="str">
        <f>IF(PUMPING[[#This Row],[MONTH]]&lt;4,"Q4",IF(PUMPING[[#This Row],[MONTH]]&lt;7,"Q1",IF(PUMPING[[#This Row],[MONTH]]&lt;10,"Q2",IF(PUMPING[[#This Row],[MONTH]]&lt;13,"Q3","Q4"))))</f>
        <v>Q4</v>
      </c>
      <c r="M2499" s="32" t="str">
        <f>IF(PUMPING[[#This Row],[PRODUCT]]="I/F","I/F",IF(LEFT(PUMPING[[#This Row],[BATCH]],2)="MR","MR",IF(LEFT(PUMPING[[#This Row],[BATCH]],2)="PR","PR",IF(LEFT(PUMPING[[#This Row],[BATCH]],2)="DT","DT","Others"))))</f>
        <v>MR</v>
      </c>
    </row>
    <row r="2500" spans="1:13" ht="21" x14ac:dyDescent="0.25">
      <c r="A2500">
        <v>3</v>
      </c>
      <c r="B2500" s="1">
        <v>42389</v>
      </c>
      <c r="C2500" t="s">
        <v>1597</v>
      </c>
      <c r="D2500" s="44" t="s">
        <v>578</v>
      </c>
      <c r="E2500" s="43">
        <v>513</v>
      </c>
      <c r="F2500" s="3">
        <v>775</v>
      </c>
      <c r="G2500" t="s">
        <v>1566</v>
      </c>
      <c r="H2500" t="str">
        <f t="shared" si="60"/>
        <v>4H</v>
      </c>
      <c r="I2500" t="s">
        <v>1530</v>
      </c>
      <c r="J2500" s="32">
        <f t="shared" si="61"/>
        <v>1</v>
      </c>
      <c r="K2500" s="32">
        <f>IF(PUMPING[[#This Row],[MONTH]]&gt;3,YEAR(PUMPING[[#This Row],[DATE]]),YEAR(PUMPING[[#This Row],[DATE]])-1)</f>
        <v>2015</v>
      </c>
      <c r="L2500" s="32" t="str">
        <f>IF(PUMPING[[#This Row],[MONTH]]&lt;4,"Q4",IF(PUMPING[[#This Row],[MONTH]]&lt;7,"Q1",IF(PUMPING[[#This Row],[MONTH]]&lt;10,"Q2",IF(PUMPING[[#This Row],[MONTH]]&lt;13,"Q3","Q4"))))</f>
        <v>Q4</v>
      </c>
      <c r="M2500" s="32" t="str">
        <f>IF(PUMPING[[#This Row],[PRODUCT]]="I/F","I/F",IF(LEFT(PUMPING[[#This Row],[BATCH]],2)="MR","MR",IF(LEFT(PUMPING[[#This Row],[BATCH]],2)="PR","PR",IF(LEFT(PUMPING[[#This Row],[BATCH]],2)="DT","DT","Others"))))</f>
        <v>MR</v>
      </c>
    </row>
    <row r="2501" spans="1:13" ht="21" x14ac:dyDescent="0.25">
      <c r="A2501">
        <v>1</v>
      </c>
      <c r="B2501" s="1">
        <v>42397</v>
      </c>
      <c r="C2501" t="s">
        <v>1597</v>
      </c>
      <c r="D2501" s="44" t="s">
        <v>1627</v>
      </c>
      <c r="E2501" s="43">
        <v>513</v>
      </c>
      <c r="F2501" s="3">
        <v>959</v>
      </c>
      <c r="G2501" t="s">
        <v>1566</v>
      </c>
      <c r="H2501" t="str">
        <f t="shared" si="60"/>
        <v>4H</v>
      </c>
      <c r="I2501" t="s">
        <v>1530</v>
      </c>
      <c r="J2501" s="32">
        <f t="shared" si="61"/>
        <v>1</v>
      </c>
      <c r="K2501" s="32">
        <f>IF(PUMPING[[#This Row],[MONTH]]&gt;3,YEAR(PUMPING[[#This Row],[DATE]]),YEAR(PUMPING[[#This Row],[DATE]])-1)</f>
        <v>2015</v>
      </c>
      <c r="L2501" s="32" t="str">
        <f>IF(PUMPING[[#This Row],[MONTH]]&lt;4,"Q4",IF(PUMPING[[#This Row],[MONTH]]&lt;7,"Q1",IF(PUMPING[[#This Row],[MONTH]]&lt;10,"Q2",IF(PUMPING[[#This Row],[MONTH]]&lt;13,"Q3","Q4"))))</f>
        <v>Q4</v>
      </c>
      <c r="M2501" s="32" t="str">
        <f>IF(PUMPING[[#This Row],[PRODUCT]]="I/F","I/F",IF(LEFT(PUMPING[[#This Row],[BATCH]],2)="MR","MR",IF(LEFT(PUMPING[[#This Row],[BATCH]],2)="PR","PR",IF(LEFT(PUMPING[[#This Row],[BATCH]],2)="DT","DT","Others"))))</f>
        <v>MR</v>
      </c>
    </row>
    <row r="2502" spans="1:13" ht="21" x14ac:dyDescent="0.25">
      <c r="A2502" s="45">
        <v>1</v>
      </c>
      <c r="B2502" s="46">
        <v>42398</v>
      </c>
      <c r="C2502" s="45" t="s">
        <v>1597</v>
      </c>
      <c r="D2502" s="53" t="s">
        <v>1627</v>
      </c>
      <c r="E2502" s="48">
        <v>513</v>
      </c>
      <c r="F2502" s="49">
        <v>1534</v>
      </c>
      <c r="G2502" s="45" t="s">
        <v>1566</v>
      </c>
      <c r="H2502" s="45" t="str">
        <f t="shared" si="60"/>
        <v>4H</v>
      </c>
      <c r="I2502" s="45" t="s">
        <v>1530</v>
      </c>
      <c r="J2502" s="50">
        <f t="shared" si="61"/>
        <v>1</v>
      </c>
      <c r="K2502" s="32">
        <f>IF(PUMPING[[#This Row],[MONTH]]&gt;3,YEAR(PUMPING[[#This Row],[DATE]]),YEAR(PUMPING[[#This Row],[DATE]])-1)</f>
        <v>2015</v>
      </c>
      <c r="L2502" s="32" t="str">
        <f>IF(PUMPING[[#This Row],[MONTH]]&lt;4,"Q4",IF(PUMPING[[#This Row],[MONTH]]&lt;7,"Q1",IF(PUMPING[[#This Row],[MONTH]]&lt;10,"Q2",IF(PUMPING[[#This Row],[MONTH]]&lt;13,"Q3","Q4"))))</f>
        <v>Q4</v>
      </c>
      <c r="M2502" s="32" t="str">
        <f>IF(PUMPING[[#This Row],[PRODUCT]]="I/F","I/F",IF(LEFT(PUMPING[[#This Row],[BATCH]],2)="MR","MR",IF(LEFT(PUMPING[[#This Row],[BATCH]],2)="PR","PR",IF(LEFT(PUMPING[[#This Row],[BATCH]],2)="DT","DT","Others"))))</f>
        <v>MR</v>
      </c>
    </row>
    <row r="2503" spans="1:13" ht="21" x14ac:dyDescent="0.25">
      <c r="A2503">
        <v>1</v>
      </c>
      <c r="B2503" s="1">
        <v>42339</v>
      </c>
      <c r="C2503" t="s">
        <v>1596</v>
      </c>
      <c r="D2503" s="42" t="s">
        <v>302</v>
      </c>
      <c r="E2503" s="43">
        <v>351</v>
      </c>
      <c r="F2503" s="3">
        <v>52</v>
      </c>
      <c r="G2503" t="s">
        <v>1564</v>
      </c>
      <c r="H2503" t="str">
        <f t="shared" ref="H2503:H2533" si="62">MID(D2503,3,2)</f>
        <v>PC</v>
      </c>
      <c r="I2503" t="s">
        <v>146</v>
      </c>
      <c r="J2503" s="32">
        <f t="shared" si="61"/>
        <v>12</v>
      </c>
      <c r="K2503" s="32">
        <f>IF(PUMPING[[#This Row],[MONTH]]&gt;3,YEAR(PUMPING[[#This Row],[DATE]]),YEAR(PUMPING[[#This Row],[DATE]])-1)</f>
        <v>2015</v>
      </c>
      <c r="L2503" s="32" t="str">
        <f>IF(PUMPING[[#This Row],[MONTH]]&lt;4,"Q4",IF(PUMPING[[#This Row],[MONTH]]&lt;7,"Q1",IF(PUMPING[[#This Row],[MONTH]]&lt;10,"Q2",IF(PUMPING[[#This Row],[MONTH]]&lt;13,"Q3","Q4"))))</f>
        <v>Q3</v>
      </c>
      <c r="M2503" s="32" t="str">
        <f>IF(PUMPING[[#This Row],[PRODUCT]]="I/F","I/F",IF(LEFT(PUMPING[[#This Row],[BATCH]],2)="MR","MR",IF(LEFT(PUMPING[[#This Row],[BATCH]],2)="PR","PR",IF(LEFT(PUMPING[[#This Row],[BATCH]],2)="DT","DT","Others"))))</f>
        <v>MR</v>
      </c>
    </row>
    <row r="2504" spans="1:13" ht="21" x14ac:dyDescent="0.25">
      <c r="A2504">
        <v>1</v>
      </c>
      <c r="B2504" s="1">
        <v>42346</v>
      </c>
      <c r="C2504" t="s">
        <v>1596</v>
      </c>
      <c r="D2504" s="42" t="s">
        <v>1628</v>
      </c>
      <c r="E2504" s="43">
        <v>651</v>
      </c>
      <c r="F2504" s="3">
        <v>51</v>
      </c>
      <c r="G2504" t="s">
        <v>1564</v>
      </c>
      <c r="H2504" t="str">
        <f t="shared" si="62"/>
        <v>PC</v>
      </c>
      <c r="I2504" t="s">
        <v>146</v>
      </c>
      <c r="J2504" s="32">
        <f t="shared" si="61"/>
        <v>12</v>
      </c>
      <c r="K2504" s="32">
        <f>IF(PUMPING[[#This Row],[MONTH]]&gt;3,YEAR(PUMPING[[#This Row],[DATE]]),YEAR(PUMPING[[#This Row],[DATE]])-1)</f>
        <v>2015</v>
      </c>
      <c r="L2504" s="32" t="str">
        <f>IF(PUMPING[[#This Row],[MONTH]]&lt;4,"Q4",IF(PUMPING[[#This Row],[MONTH]]&lt;7,"Q1",IF(PUMPING[[#This Row],[MONTH]]&lt;10,"Q2",IF(PUMPING[[#This Row],[MONTH]]&lt;13,"Q3","Q4"))))</f>
        <v>Q3</v>
      </c>
      <c r="M2504" s="32" t="str">
        <f>IF(PUMPING[[#This Row],[PRODUCT]]="I/F","I/F",IF(LEFT(PUMPING[[#This Row],[BATCH]],2)="MR","MR",IF(LEFT(PUMPING[[#This Row],[BATCH]],2)="PR","PR",IF(LEFT(PUMPING[[#This Row],[BATCH]],2)="DT","DT","Others"))))</f>
        <v>MR</v>
      </c>
    </row>
    <row r="2505" spans="1:13" ht="21" x14ac:dyDescent="0.25">
      <c r="A2505">
        <v>2</v>
      </c>
      <c r="B2505" s="1">
        <v>42346</v>
      </c>
      <c r="C2505" t="s">
        <v>1596</v>
      </c>
      <c r="D2505" s="44" t="s">
        <v>1629</v>
      </c>
      <c r="E2505" s="43">
        <v>402</v>
      </c>
      <c r="F2505" s="3">
        <v>2795</v>
      </c>
      <c r="G2505" t="s">
        <v>1564</v>
      </c>
      <c r="H2505" t="str">
        <f t="shared" si="62"/>
        <v>NS</v>
      </c>
      <c r="I2505" t="s">
        <v>146</v>
      </c>
      <c r="J2505" s="32">
        <f t="shared" si="61"/>
        <v>12</v>
      </c>
      <c r="K2505" s="32">
        <f>IF(PUMPING[[#This Row],[MONTH]]&gt;3,YEAR(PUMPING[[#This Row],[DATE]]),YEAR(PUMPING[[#This Row],[DATE]])-1)</f>
        <v>2015</v>
      </c>
      <c r="L2505" s="32" t="str">
        <f>IF(PUMPING[[#This Row],[MONTH]]&lt;4,"Q4",IF(PUMPING[[#This Row],[MONTH]]&lt;7,"Q1",IF(PUMPING[[#This Row],[MONTH]]&lt;10,"Q2",IF(PUMPING[[#This Row],[MONTH]]&lt;13,"Q3","Q4"))))</f>
        <v>Q3</v>
      </c>
      <c r="M2505" s="32" t="str">
        <f>IF(PUMPING[[#This Row],[PRODUCT]]="I/F","I/F",IF(LEFT(PUMPING[[#This Row],[BATCH]],2)="MR","MR",IF(LEFT(PUMPING[[#This Row],[BATCH]],2)="PR","PR",IF(LEFT(PUMPING[[#This Row],[BATCH]],2)="DT","DT","Others"))))</f>
        <v>MR</v>
      </c>
    </row>
    <row r="2506" spans="1:13" ht="21" x14ac:dyDescent="0.25">
      <c r="A2506">
        <v>3</v>
      </c>
      <c r="B2506" s="1">
        <v>42346</v>
      </c>
      <c r="C2506" t="s">
        <v>1596</v>
      </c>
      <c r="D2506" s="44" t="s">
        <v>1630</v>
      </c>
      <c r="E2506" s="43">
        <v>651</v>
      </c>
      <c r="F2506" s="3">
        <v>101</v>
      </c>
      <c r="G2506" t="s">
        <v>1564</v>
      </c>
      <c r="H2506" t="str">
        <f t="shared" si="62"/>
        <v>PC</v>
      </c>
      <c r="I2506" t="s">
        <v>146</v>
      </c>
      <c r="J2506" s="32">
        <f t="shared" si="61"/>
        <v>12</v>
      </c>
      <c r="K2506" s="32">
        <f>IF(PUMPING[[#This Row],[MONTH]]&gt;3,YEAR(PUMPING[[#This Row],[DATE]]),YEAR(PUMPING[[#This Row],[DATE]])-1)</f>
        <v>2015</v>
      </c>
      <c r="L2506" s="32" t="str">
        <f>IF(PUMPING[[#This Row],[MONTH]]&lt;4,"Q4",IF(PUMPING[[#This Row],[MONTH]]&lt;7,"Q1",IF(PUMPING[[#This Row],[MONTH]]&lt;10,"Q2",IF(PUMPING[[#This Row],[MONTH]]&lt;13,"Q3","Q4"))))</f>
        <v>Q3</v>
      </c>
      <c r="M2506" s="32" t="str">
        <f>IF(PUMPING[[#This Row],[PRODUCT]]="I/F","I/F",IF(LEFT(PUMPING[[#This Row],[BATCH]],2)="MR","MR",IF(LEFT(PUMPING[[#This Row],[BATCH]],2)="PR","PR",IF(LEFT(PUMPING[[#This Row],[BATCH]],2)="DT","DT","Others"))))</f>
        <v>MR</v>
      </c>
    </row>
    <row r="2507" spans="1:13" ht="21" x14ac:dyDescent="0.25">
      <c r="A2507">
        <v>4</v>
      </c>
      <c r="B2507" s="1">
        <v>42346</v>
      </c>
      <c r="C2507" t="s">
        <v>1596</v>
      </c>
      <c r="D2507" s="44" t="s">
        <v>1631</v>
      </c>
      <c r="E2507" s="43">
        <v>507</v>
      </c>
      <c r="F2507" s="3">
        <v>1058</v>
      </c>
      <c r="G2507" t="s">
        <v>1564</v>
      </c>
      <c r="H2507" t="str">
        <f t="shared" si="62"/>
        <v>4H</v>
      </c>
      <c r="I2507" t="s">
        <v>1530</v>
      </c>
      <c r="J2507" s="32">
        <f t="shared" si="61"/>
        <v>12</v>
      </c>
      <c r="K2507" s="32">
        <f>IF(PUMPING[[#This Row],[MONTH]]&gt;3,YEAR(PUMPING[[#This Row],[DATE]]),YEAR(PUMPING[[#This Row],[DATE]])-1)</f>
        <v>2015</v>
      </c>
      <c r="L2507" s="32" t="str">
        <f>IF(PUMPING[[#This Row],[MONTH]]&lt;4,"Q4",IF(PUMPING[[#This Row],[MONTH]]&lt;7,"Q1",IF(PUMPING[[#This Row],[MONTH]]&lt;10,"Q2",IF(PUMPING[[#This Row],[MONTH]]&lt;13,"Q3","Q4"))))</f>
        <v>Q3</v>
      </c>
      <c r="M2507" s="32" t="str">
        <f>IF(PUMPING[[#This Row],[PRODUCT]]="I/F","I/F",IF(LEFT(PUMPING[[#This Row],[BATCH]],2)="MR","MR",IF(LEFT(PUMPING[[#This Row],[BATCH]],2)="PR","PR",IF(LEFT(PUMPING[[#This Row],[BATCH]],2)="DT","DT","Others"))))</f>
        <v>MR</v>
      </c>
    </row>
    <row r="2508" spans="1:13" ht="21" x14ac:dyDescent="0.25">
      <c r="A2508">
        <v>1</v>
      </c>
      <c r="B2508" s="1">
        <v>42347</v>
      </c>
      <c r="C2508" t="s">
        <v>1596</v>
      </c>
      <c r="D2508" s="42" t="s">
        <v>1631</v>
      </c>
      <c r="E2508" s="43">
        <v>507</v>
      </c>
      <c r="F2508" s="3">
        <v>2127</v>
      </c>
      <c r="G2508" t="s">
        <v>1564</v>
      </c>
      <c r="H2508" t="str">
        <f t="shared" si="62"/>
        <v>4H</v>
      </c>
      <c r="I2508" t="s">
        <v>1530</v>
      </c>
      <c r="J2508" s="32">
        <f t="shared" si="61"/>
        <v>12</v>
      </c>
      <c r="K2508" s="32">
        <f>IF(PUMPING[[#This Row],[MONTH]]&gt;3,YEAR(PUMPING[[#This Row],[DATE]]),YEAR(PUMPING[[#This Row],[DATE]])-1)</f>
        <v>2015</v>
      </c>
      <c r="L2508" s="32" t="str">
        <f>IF(PUMPING[[#This Row],[MONTH]]&lt;4,"Q4",IF(PUMPING[[#This Row],[MONTH]]&lt;7,"Q1",IF(PUMPING[[#This Row],[MONTH]]&lt;10,"Q2",IF(PUMPING[[#This Row],[MONTH]]&lt;13,"Q3","Q4"))))</f>
        <v>Q3</v>
      </c>
      <c r="M2508" s="32" t="str">
        <f>IF(PUMPING[[#This Row],[PRODUCT]]="I/F","I/F",IF(LEFT(PUMPING[[#This Row],[BATCH]],2)="MR","MR",IF(LEFT(PUMPING[[#This Row],[BATCH]],2)="PR","PR",IF(LEFT(PUMPING[[#This Row],[BATCH]],2)="DT","DT","Others"))))</f>
        <v>MR</v>
      </c>
    </row>
    <row r="2509" spans="1:13" ht="21" x14ac:dyDescent="0.25">
      <c r="A2509">
        <v>2</v>
      </c>
      <c r="B2509" s="1">
        <v>42347</v>
      </c>
      <c r="C2509" t="s">
        <v>1596</v>
      </c>
      <c r="D2509" s="42" t="s">
        <v>1632</v>
      </c>
      <c r="E2509" s="43">
        <v>513</v>
      </c>
      <c r="F2509" s="3">
        <v>4824</v>
      </c>
      <c r="G2509" t="s">
        <v>1564</v>
      </c>
      <c r="H2509" t="str">
        <f t="shared" si="62"/>
        <v>4H</v>
      </c>
      <c r="I2509" t="s">
        <v>1530</v>
      </c>
      <c r="J2509" s="32">
        <f t="shared" si="61"/>
        <v>12</v>
      </c>
      <c r="K2509" s="32">
        <f>IF(PUMPING[[#This Row],[MONTH]]&gt;3,YEAR(PUMPING[[#This Row],[DATE]]),YEAR(PUMPING[[#This Row],[DATE]])-1)</f>
        <v>2015</v>
      </c>
      <c r="L2509" s="32" t="str">
        <f>IF(PUMPING[[#This Row],[MONTH]]&lt;4,"Q4",IF(PUMPING[[#This Row],[MONTH]]&lt;7,"Q1",IF(PUMPING[[#This Row],[MONTH]]&lt;10,"Q2",IF(PUMPING[[#This Row],[MONTH]]&lt;13,"Q3","Q4"))))</f>
        <v>Q3</v>
      </c>
      <c r="M2509" s="32" t="str">
        <f>IF(PUMPING[[#This Row],[PRODUCT]]="I/F","I/F",IF(LEFT(PUMPING[[#This Row],[BATCH]],2)="MR","MR",IF(LEFT(PUMPING[[#This Row],[BATCH]],2)="PR","PR",IF(LEFT(PUMPING[[#This Row],[BATCH]],2)="DT","DT","Others"))))</f>
        <v>MR</v>
      </c>
    </row>
    <row r="2510" spans="1:13" ht="21" x14ac:dyDescent="0.25">
      <c r="A2510">
        <v>3</v>
      </c>
      <c r="B2510" s="1">
        <v>42347</v>
      </c>
      <c r="C2510" t="s">
        <v>1596</v>
      </c>
      <c r="D2510" s="44" t="s">
        <v>1633</v>
      </c>
      <c r="E2510" s="43">
        <v>651</v>
      </c>
      <c r="F2510" s="3">
        <v>34</v>
      </c>
      <c r="G2510" t="s">
        <v>1564</v>
      </c>
      <c r="H2510" t="str">
        <f t="shared" si="62"/>
        <v>PC</v>
      </c>
      <c r="I2510" t="s">
        <v>146</v>
      </c>
      <c r="J2510" s="32">
        <f t="shared" si="61"/>
        <v>12</v>
      </c>
      <c r="K2510" s="32">
        <f>IF(PUMPING[[#This Row],[MONTH]]&gt;3,YEAR(PUMPING[[#This Row],[DATE]]),YEAR(PUMPING[[#This Row],[DATE]])-1)</f>
        <v>2015</v>
      </c>
      <c r="L2510" s="32" t="str">
        <f>IF(PUMPING[[#This Row],[MONTH]]&lt;4,"Q4",IF(PUMPING[[#This Row],[MONTH]]&lt;7,"Q1",IF(PUMPING[[#This Row],[MONTH]]&lt;10,"Q2",IF(PUMPING[[#This Row],[MONTH]]&lt;13,"Q3","Q4"))))</f>
        <v>Q3</v>
      </c>
      <c r="M2510" s="32" t="str">
        <f>IF(PUMPING[[#This Row],[PRODUCT]]="I/F","I/F",IF(LEFT(PUMPING[[#This Row],[BATCH]],2)="MR","MR",IF(LEFT(PUMPING[[#This Row],[BATCH]],2)="PR","PR",IF(LEFT(PUMPING[[#This Row],[BATCH]],2)="DT","DT","Others"))))</f>
        <v>MR</v>
      </c>
    </row>
    <row r="2511" spans="1:13" ht="21" x14ac:dyDescent="0.25">
      <c r="A2511">
        <v>1</v>
      </c>
      <c r="B2511" s="1">
        <v>42348</v>
      </c>
      <c r="C2511" t="s">
        <v>1596</v>
      </c>
      <c r="D2511" s="42" t="s">
        <v>1633</v>
      </c>
      <c r="E2511" s="43">
        <v>651</v>
      </c>
      <c r="F2511" s="3">
        <v>28</v>
      </c>
      <c r="G2511" t="s">
        <v>1564</v>
      </c>
      <c r="H2511" t="str">
        <f t="shared" si="62"/>
        <v>PC</v>
      </c>
      <c r="I2511" t="s">
        <v>146</v>
      </c>
      <c r="J2511" s="32">
        <f t="shared" si="61"/>
        <v>12</v>
      </c>
      <c r="K2511" s="32">
        <f>IF(PUMPING[[#This Row],[MONTH]]&gt;3,YEAR(PUMPING[[#This Row],[DATE]]),YEAR(PUMPING[[#This Row],[DATE]])-1)</f>
        <v>2015</v>
      </c>
      <c r="L2511" s="32" t="str">
        <f>IF(PUMPING[[#This Row],[MONTH]]&lt;4,"Q4",IF(PUMPING[[#This Row],[MONTH]]&lt;7,"Q1",IF(PUMPING[[#This Row],[MONTH]]&lt;10,"Q2",IF(PUMPING[[#This Row],[MONTH]]&lt;13,"Q3","Q4"))))</f>
        <v>Q3</v>
      </c>
      <c r="M2511" s="32" t="str">
        <f>IF(PUMPING[[#This Row],[PRODUCT]]="I/F","I/F",IF(LEFT(PUMPING[[#This Row],[BATCH]],2)="MR","MR",IF(LEFT(PUMPING[[#This Row],[BATCH]],2)="PR","PR",IF(LEFT(PUMPING[[#This Row],[BATCH]],2)="DT","DT","Others"))))</f>
        <v>MR</v>
      </c>
    </row>
    <row r="2512" spans="1:13" ht="21" x14ac:dyDescent="0.25">
      <c r="A2512">
        <v>1</v>
      </c>
      <c r="B2512" s="1">
        <v>42349</v>
      </c>
      <c r="C2512" t="s">
        <v>1596</v>
      </c>
      <c r="D2512" s="42" t="s">
        <v>1633</v>
      </c>
      <c r="E2512" s="43">
        <v>651</v>
      </c>
      <c r="F2512" s="3"/>
      <c r="G2512" t="s">
        <v>1564</v>
      </c>
      <c r="H2512" t="str">
        <f t="shared" si="62"/>
        <v>PC</v>
      </c>
      <c r="I2512" t="s">
        <v>146</v>
      </c>
      <c r="J2512" s="32">
        <f t="shared" si="61"/>
        <v>12</v>
      </c>
      <c r="K2512" s="32">
        <f>IF(PUMPING[[#This Row],[MONTH]]&gt;3,YEAR(PUMPING[[#This Row],[DATE]]),YEAR(PUMPING[[#This Row],[DATE]])-1)</f>
        <v>2015</v>
      </c>
      <c r="L2512" s="32" t="str">
        <f>IF(PUMPING[[#This Row],[MONTH]]&lt;4,"Q4",IF(PUMPING[[#This Row],[MONTH]]&lt;7,"Q1",IF(PUMPING[[#This Row],[MONTH]]&lt;10,"Q2",IF(PUMPING[[#This Row],[MONTH]]&lt;13,"Q3","Q4"))))</f>
        <v>Q3</v>
      </c>
      <c r="M2512" s="32" t="str">
        <f>IF(PUMPING[[#This Row],[PRODUCT]]="I/F","I/F",IF(LEFT(PUMPING[[#This Row],[BATCH]],2)="MR","MR",IF(LEFT(PUMPING[[#This Row],[BATCH]],2)="PR","PR",IF(LEFT(PUMPING[[#This Row],[BATCH]],2)="DT","DT","Others"))))</f>
        <v>MR</v>
      </c>
    </row>
    <row r="2513" spans="1:13" ht="21" x14ac:dyDescent="0.25">
      <c r="A2513">
        <v>1</v>
      </c>
      <c r="B2513" s="1">
        <v>42354</v>
      </c>
      <c r="C2513" t="s">
        <v>1596</v>
      </c>
      <c r="D2513" s="42" t="s">
        <v>1633</v>
      </c>
      <c r="E2513" s="43">
        <v>651</v>
      </c>
      <c r="F2513" s="3">
        <v>50</v>
      </c>
      <c r="G2513" t="s">
        <v>1564</v>
      </c>
      <c r="H2513" t="str">
        <f t="shared" si="62"/>
        <v>PC</v>
      </c>
      <c r="I2513" t="s">
        <v>146</v>
      </c>
      <c r="J2513" s="32">
        <f t="shared" si="61"/>
        <v>12</v>
      </c>
      <c r="K2513" s="32">
        <f>IF(PUMPING[[#This Row],[MONTH]]&gt;3,YEAR(PUMPING[[#This Row],[DATE]]),YEAR(PUMPING[[#This Row],[DATE]])-1)</f>
        <v>2015</v>
      </c>
      <c r="L2513" s="32" t="str">
        <f>IF(PUMPING[[#This Row],[MONTH]]&lt;4,"Q4",IF(PUMPING[[#This Row],[MONTH]]&lt;7,"Q1",IF(PUMPING[[#This Row],[MONTH]]&lt;10,"Q2",IF(PUMPING[[#This Row],[MONTH]]&lt;13,"Q3","Q4"))))</f>
        <v>Q3</v>
      </c>
      <c r="M2513" s="32" t="str">
        <f>IF(PUMPING[[#This Row],[PRODUCT]]="I/F","I/F",IF(LEFT(PUMPING[[#This Row],[BATCH]],2)="MR","MR",IF(LEFT(PUMPING[[#This Row],[BATCH]],2)="PR","PR",IF(LEFT(PUMPING[[#This Row],[BATCH]],2)="DT","DT","Others"))))</f>
        <v>MR</v>
      </c>
    </row>
    <row r="2514" spans="1:13" ht="21" x14ac:dyDescent="0.25">
      <c r="A2514">
        <v>2</v>
      </c>
      <c r="B2514" s="1">
        <v>42354</v>
      </c>
      <c r="C2514" t="s">
        <v>1596</v>
      </c>
      <c r="D2514" s="42" t="s">
        <v>1634</v>
      </c>
      <c r="E2514" s="43">
        <v>401</v>
      </c>
      <c r="F2514" s="3">
        <v>810</v>
      </c>
      <c r="G2514" t="s">
        <v>1564</v>
      </c>
      <c r="H2514" t="str">
        <f t="shared" si="62"/>
        <v>NS</v>
      </c>
      <c r="I2514" t="s">
        <v>146</v>
      </c>
      <c r="J2514" s="32">
        <f t="shared" si="61"/>
        <v>12</v>
      </c>
      <c r="K2514" s="32">
        <f>IF(PUMPING[[#This Row],[MONTH]]&gt;3,YEAR(PUMPING[[#This Row],[DATE]]),YEAR(PUMPING[[#This Row],[DATE]])-1)</f>
        <v>2015</v>
      </c>
      <c r="L2514" s="32" t="str">
        <f>IF(PUMPING[[#This Row],[MONTH]]&lt;4,"Q4",IF(PUMPING[[#This Row],[MONTH]]&lt;7,"Q1",IF(PUMPING[[#This Row],[MONTH]]&lt;10,"Q2",IF(PUMPING[[#This Row],[MONTH]]&lt;13,"Q3","Q4"))))</f>
        <v>Q3</v>
      </c>
      <c r="M2514" s="32" t="str">
        <f>IF(PUMPING[[#This Row],[PRODUCT]]="I/F","I/F",IF(LEFT(PUMPING[[#This Row],[BATCH]],2)="MR","MR",IF(LEFT(PUMPING[[#This Row],[BATCH]],2)="PR","PR",IF(LEFT(PUMPING[[#This Row],[BATCH]],2)="DT","DT","Others"))))</f>
        <v>MR</v>
      </c>
    </row>
    <row r="2515" spans="1:13" ht="21" x14ac:dyDescent="0.25">
      <c r="A2515">
        <v>3</v>
      </c>
      <c r="B2515" s="1">
        <v>42354</v>
      </c>
      <c r="C2515" t="s">
        <v>1596</v>
      </c>
      <c r="D2515" s="44" t="s">
        <v>334</v>
      </c>
      <c r="E2515" s="43">
        <v>351</v>
      </c>
      <c r="F2515" s="3">
        <v>104</v>
      </c>
      <c r="G2515" t="s">
        <v>1564</v>
      </c>
      <c r="H2515" t="str">
        <f t="shared" si="62"/>
        <v>PC</v>
      </c>
      <c r="I2515" t="s">
        <v>146</v>
      </c>
      <c r="J2515" s="32">
        <f t="shared" si="61"/>
        <v>12</v>
      </c>
      <c r="K2515" s="32">
        <f>IF(PUMPING[[#This Row],[MONTH]]&gt;3,YEAR(PUMPING[[#This Row],[DATE]]),YEAR(PUMPING[[#This Row],[DATE]])-1)</f>
        <v>2015</v>
      </c>
      <c r="L2515" s="32" t="str">
        <f>IF(PUMPING[[#This Row],[MONTH]]&lt;4,"Q4",IF(PUMPING[[#This Row],[MONTH]]&lt;7,"Q1",IF(PUMPING[[#This Row],[MONTH]]&lt;10,"Q2",IF(PUMPING[[#This Row],[MONTH]]&lt;13,"Q3","Q4"))))</f>
        <v>Q3</v>
      </c>
      <c r="M2515" s="32" t="str">
        <f>IF(PUMPING[[#This Row],[PRODUCT]]="I/F","I/F",IF(LEFT(PUMPING[[#This Row],[BATCH]],2)="MR","MR",IF(LEFT(PUMPING[[#This Row],[BATCH]],2)="PR","PR",IF(LEFT(PUMPING[[#This Row],[BATCH]],2)="DT","DT","Others"))))</f>
        <v>MR</v>
      </c>
    </row>
    <row r="2516" spans="1:13" ht="21" x14ac:dyDescent="0.25">
      <c r="A2516">
        <v>4</v>
      </c>
      <c r="B2516" s="1">
        <v>42354</v>
      </c>
      <c r="C2516" t="s">
        <v>1596</v>
      </c>
      <c r="D2516" s="44" t="s">
        <v>1635</v>
      </c>
      <c r="E2516" s="43">
        <v>204</v>
      </c>
      <c r="F2516" s="3">
        <v>1608</v>
      </c>
      <c r="G2516" t="s">
        <v>1564</v>
      </c>
      <c r="H2516" t="str">
        <f t="shared" si="62"/>
        <v>4M</v>
      </c>
      <c r="I2516" t="s">
        <v>1532</v>
      </c>
      <c r="J2516" s="32">
        <f t="shared" si="61"/>
        <v>12</v>
      </c>
      <c r="K2516" s="32">
        <f>IF(PUMPING[[#This Row],[MONTH]]&gt;3,YEAR(PUMPING[[#This Row],[DATE]]),YEAR(PUMPING[[#This Row],[DATE]])-1)</f>
        <v>2015</v>
      </c>
      <c r="L2516" s="32" t="str">
        <f>IF(PUMPING[[#This Row],[MONTH]]&lt;4,"Q4",IF(PUMPING[[#This Row],[MONTH]]&lt;7,"Q1",IF(PUMPING[[#This Row],[MONTH]]&lt;10,"Q2",IF(PUMPING[[#This Row],[MONTH]]&lt;13,"Q3","Q4"))))</f>
        <v>Q3</v>
      </c>
      <c r="M2516" s="32" t="str">
        <f>IF(PUMPING[[#This Row],[PRODUCT]]="I/F","I/F",IF(LEFT(PUMPING[[#This Row],[BATCH]],2)="MR","MR",IF(LEFT(PUMPING[[#This Row],[BATCH]],2)="PR","PR",IF(LEFT(PUMPING[[#This Row],[BATCH]],2)="DT","DT","Others"))))</f>
        <v>MR</v>
      </c>
    </row>
    <row r="2517" spans="1:13" ht="21" x14ac:dyDescent="0.25">
      <c r="A2517">
        <v>5</v>
      </c>
      <c r="B2517" s="1">
        <v>42354</v>
      </c>
      <c r="C2517" t="s">
        <v>1596</v>
      </c>
      <c r="D2517" s="42" t="s">
        <v>1636</v>
      </c>
      <c r="E2517" s="43">
        <v>202</v>
      </c>
      <c r="F2517" s="3">
        <v>2998</v>
      </c>
      <c r="G2517" t="s">
        <v>1564</v>
      </c>
      <c r="H2517" t="str">
        <f t="shared" si="62"/>
        <v>4M</v>
      </c>
      <c r="I2517" t="s">
        <v>1532</v>
      </c>
      <c r="J2517" s="32">
        <f t="shared" si="61"/>
        <v>12</v>
      </c>
      <c r="K2517" s="32">
        <f>IF(PUMPING[[#This Row],[MONTH]]&gt;3,YEAR(PUMPING[[#This Row],[DATE]]),YEAR(PUMPING[[#This Row],[DATE]])-1)</f>
        <v>2015</v>
      </c>
      <c r="L2517" s="32" t="str">
        <f>IF(PUMPING[[#This Row],[MONTH]]&lt;4,"Q4",IF(PUMPING[[#This Row],[MONTH]]&lt;7,"Q1",IF(PUMPING[[#This Row],[MONTH]]&lt;10,"Q2",IF(PUMPING[[#This Row],[MONTH]]&lt;13,"Q3","Q4"))))</f>
        <v>Q3</v>
      </c>
      <c r="M2517" s="32" t="str">
        <f>IF(PUMPING[[#This Row],[PRODUCT]]="I/F","I/F",IF(LEFT(PUMPING[[#This Row],[BATCH]],2)="MR","MR",IF(LEFT(PUMPING[[#This Row],[BATCH]],2)="PR","PR",IF(LEFT(PUMPING[[#This Row],[BATCH]],2)="DT","DT","Others"))))</f>
        <v>MR</v>
      </c>
    </row>
    <row r="2518" spans="1:13" ht="21" x14ac:dyDescent="0.25">
      <c r="A2518">
        <v>1</v>
      </c>
      <c r="B2518" s="1">
        <v>42355</v>
      </c>
      <c r="C2518" t="s">
        <v>1596</v>
      </c>
      <c r="D2518" s="42" t="s">
        <v>1636</v>
      </c>
      <c r="E2518" s="43">
        <v>202</v>
      </c>
      <c r="F2518" s="3">
        <v>2590</v>
      </c>
      <c r="G2518" t="s">
        <v>1564</v>
      </c>
      <c r="H2518" t="str">
        <f t="shared" si="62"/>
        <v>4M</v>
      </c>
      <c r="I2518" t="s">
        <v>1532</v>
      </c>
      <c r="J2518" s="32">
        <f t="shared" si="61"/>
        <v>12</v>
      </c>
      <c r="K2518" s="32">
        <f>IF(PUMPING[[#This Row],[MONTH]]&gt;3,YEAR(PUMPING[[#This Row],[DATE]]),YEAR(PUMPING[[#This Row],[DATE]])-1)</f>
        <v>2015</v>
      </c>
      <c r="L2518" s="32" t="str">
        <f>IF(PUMPING[[#This Row],[MONTH]]&lt;4,"Q4",IF(PUMPING[[#This Row],[MONTH]]&lt;7,"Q1",IF(PUMPING[[#This Row],[MONTH]]&lt;10,"Q2",IF(PUMPING[[#This Row],[MONTH]]&lt;13,"Q3","Q4"))))</f>
        <v>Q3</v>
      </c>
      <c r="M2518" s="32" t="str">
        <f>IF(PUMPING[[#This Row],[PRODUCT]]="I/F","I/F",IF(LEFT(PUMPING[[#This Row],[BATCH]],2)="MR","MR",IF(LEFT(PUMPING[[#This Row],[BATCH]],2)="PR","PR",IF(LEFT(PUMPING[[#This Row],[BATCH]],2)="DT","DT","Others"))))</f>
        <v>MR</v>
      </c>
    </row>
    <row r="2519" spans="1:13" ht="21" x14ac:dyDescent="0.25">
      <c r="A2519">
        <v>1</v>
      </c>
      <c r="B2519" s="1">
        <v>42356</v>
      </c>
      <c r="C2519" t="s">
        <v>1596</v>
      </c>
      <c r="D2519" s="42" t="s">
        <v>341</v>
      </c>
      <c r="E2519" s="43">
        <v>351</v>
      </c>
      <c r="F2519" s="3">
        <v>73</v>
      </c>
      <c r="G2519" t="s">
        <v>1564</v>
      </c>
      <c r="H2519" t="str">
        <f t="shared" si="62"/>
        <v>PC</v>
      </c>
      <c r="I2519" t="s">
        <v>146</v>
      </c>
      <c r="J2519" s="32">
        <f t="shared" si="61"/>
        <v>12</v>
      </c>
      <c r="K2519" s="32">
        <f>IF(PUMPING[[#This Row],[MONTH]]&gt;3,YEAR(PUMPING[[#This Row],[DATE]]),YEAR(PUMPING[[#This Row],[DATE]])-1)</f>
        <v>2015</v>
      </c>
      <c r="L2519" s="32" t="str">
        <f>IF(PUMPING[[#This Row],[MONTH]]&lt;4,"Q4",IF(PUMPING[[#This Row],[MONTH]]&lt;7,"Q1",IF(PUMPING[[#This Row],[MONTH]]&lt;10,"Q2",IF(PUMPING[[#This Row],[MONTH]]&lt;13,"Q3","Q4"))))</f>
        <v>Q3</v>
      </c>
      <c r="M2519" s="32" t="str">
        <f>IF(PUMPING[[#This Row],[PRODUCT]]="I/F","I/F",IF(LEFT(PUMPING[[#This Row],[BATCH]],2)="MR","MR",IF(LEFT(PUMPING[[#This Row],[BATCH]],2)="PR","PR",IF(LEFT(PUMPING[[#This Row],[BATCH]],2)="DT","DT","Others"))))</f>
        <v>MR</v>
      </c>
    </row>
    <row r="2520" spans="1:13" ht="21" x14ac:dyDescent="0.25">
      <c r="A2520">
        <v>1</v>
      </c>
      <c r="B2520" s="1">
        <v>42357</v>
      </c>
      <c r="C2520" t="s">
        <v>1596</v>
      </c>
      <c r="D2520" s="42" t="s">
        <v>341</v>
      </c>
      <c r="E2520" s="43">
        <v>351</v>
      </c>
      <c r="F2520" s="3">
        <v>34</v>
      </c>
      <c r="G2520" t="s">
        <v>1564</v>
      </c>
      <c r="H2520" t="str">
        <f t="shared" si="62"/>
        <v>PC</v>
      </c>
      <c r="I2520" t="s">
        <v>146</v>
      </c>
      <c r="J2520" s="32">
        <f t="shared" si="61"/>
        <v>12</v>
      </c>
      <c r="K2520" s="32">
        <f>IF(PUMPING[[#This Row],[MONTH]]&gt;3,YEAR(PUMPING[[#This Row],[DATE]]),YEAR(PUMPING[[#This Row],[DATE]])-1)</f>
        <v>2015</v>
      </c>
      <c r="L2520" s="32" t="str">
        <f>IF(PUMPING[[#This Row],[MONTH]]&lt;4,"Q4",IF(PUMPING[[#This Row],[MONTH]]&lt;7,"Q1",IF(PUMPING[[#This Row],[MONTH]]&lt;10,"Q2",IF(PUMPING[[#This Row],[MONTH]]&lt;13,"Q3","Q4"))))</f>
        <v>Q3</v>
      </c>
      <c r="M2520" s="32" t="str">
        <f>IF(PUMPING[[#This Row],[PRODUCT]]="I/F","I/F",IF(LEFT(PUMPING[[#This Row],[BATCH]],2)="MR","MR",IF(LEFT(PUMPING[[#This Row],[BATCH]],2)="PR","PR",IF(LEFT(PUMPING[[#This Row],[BATCH]],2)="DT","DT","Others"))))</f>
        <v>MR</v>
      </c>
    </row>
    <row r="2521" spans="1:13" ht="21" x14ac:dyDescent="0.25">
      <c r="A2521">
        <v>2</v>
      </c>
      <c r="B2521" s="1">
        <v>42357</v>
      </c>
      <c r="C2521" t="s">
        <v>1596</v>
      </c>
      <c r="D2521" s="42" t="s">
        <v>342</v>
      </c>
      <c r="E2521" s="43">
        <v>401</v>
      </c>
      <c r="F2521" s="3">
        <v>576</v>
      </c>
      <c r="G2521" t="s">
        <v>1564</v>
      </c>
      <c r="H2521" t="str">
        <f t="shared" si="62"/>
        <v>NS</v>
      </c>
      <c r="I2521" t="s">
        <v>146</v>
      </c>
      <c r="J2521" s="32">
        <f t="shared" si="61"/>
        <v>12</v>
      </c>
      <c r="K2521" s="32">
        <f>IF(PUMPING[[#This Row],[MONTH]]&gt;3,YEAR(PUMPING[[#This Row],[DATE]]),YEAR(PUMPING[[#This Row],[DATE]])-1)</f>
        <v>2015</v>
      </c>
      <c r="L2521" s="32" t="str">
        <f>IF(PUMPING[[#This Row],[MONTH]]&lt;4,"Q4",IF(PUMPING[[#This Row],[MONTH]]&lt;7,"Q1",IF(PUMPING[[#This Row],[MONTH]]&lt;10,"Q2",IF(PUMPING[[#This Row],[MONTH]]&lt;13,"Q3","Q4"))))</f>
        <v>Q3</v>
      </c>
      <c r="M2521" s="32" t="str">
        <f>IF(PUMPING[[#This Row],[PRODUCT]]="I/F","I/F",IF(LEFT(PUMPING[[#This Row],[BATCH]],2)="MR","MR",IF(LEFT(PUMPING[[#This Row],[BATCH]],2)="PR","PR",IF(LEFT(PUMPING[[#This Row],[BATCH]],2)="DT","DT","Others"))))</f>
        <v>MR</v>
      </c>
    </row>
    <row r="2522" spans="1:13" ht="21" x14ac:dyDescent="0.25">
      <c r="A2522">
        <v>3</v>
      </c>
      <c r="B2522" s="1">
        <v>42357</v>
      </c>
      <c r="C2522" t="s">
        <v>1596</v>
      </c>
      <c r="D2522" s="44" t="s">
        <v>1637</v>
      </c>
      <c r="E2522" s="43">
        <v>402</v>
      </c>
      <c r="F2522" s="3">
        <v>224</v>
      </c>
      <c r="G2522" t="s">
        <v>1564</v>
      </c>
      <c r="H2522" t="str">
        <f t="shared" si="62"/>
        <v>NS</v>
      </c>
      <c r="I2522" t="s">
        <v>146</v>
      </c>
      <c r="J2522" s="32">
        <f t="shared" si="61"/>
        <v>12</v>
      </c>
      <c r="K2522" s="32">
        <f>IF(PUMPING[[#This Row],[MONTH]]&gt;3,YEAR(PUMPING[[#This Row],[DATE]]),YEAR(PUMPING[[#This Row],[DATE]])-1)</f>
        <v>2015</v>
      </c>
      <c r="L2522" s="32" t="str">
        <f>IF(PUMPING[[#This Row],[MONTH]]&lt;4,"Q4",IF(PUMPING[[#This Row],[MONTH]]&lt;7,"Q1",IF(PUMPING[[#This Row],[MONTH]]&lt;10,"Q2",IF(PUMPING[[#This Row],[MONTH]]&lt;13,"Q3","Q4"))))</f>
        <v>Q3</v>
      </c>
      <c r="M2522" s="32" t="str">
        <f>IF(PUMPING[[#This Row],[PRODUCT]]="I/F","I/F",IF(LEFT(PUMPING[[#This Row],[BATCH]],2)="MR","MR",IF(LEFT(PUMPING[[#This Row],[BATCH]],2)="PR","PR",IF(LEFT(PUMPING[[#This Row],[BATCH]],2)="DT","DT","Others"))))</f>
        <v>MR</v>
      </c>
    </row>
    <row r="2523" spans="1:13" ht="21" x14ac:dyDescent="0.25">
      <c r="A2523">
        <v>4</v>
      </c>
      <c r="B2523" s="1">
        <v>42357</v>
      </c>
      <c r="C2523" t="s">
        <v>1596</v>
      </c>
      <c r="D2523" s="44" t="s">
        <v>1638</v>
      </c>
      <c r="E2523" s="43">
        <v>351</v>
      </c>
      <c r="F2523" s="3">
        <v>102</v>
      </c>
      <c r="G2523" t="s">
        <v>1564</v>
      </c>
      <c r="H2523" t="str">
        <f t="shared" si="62"/>
        <v>PC</v>
      </c>
      <c r="I2523" t="s">
        <v>146</v>
      </c>
      <c r="J2523" s="32">
        <f t="shared" si="61"/>
        <v>12</v>
      </c>
      <c r="K2523" s="32">
        <f>IF(PUMPING[[#This Row],[MONTH]]&gt;3,YEAR(PUMPING[[#This Row],[DATE]]),YEAR(PUMPING[[#This Row],[DATE]])-1)</f>
        <v>2015</v>
      </c>
      <c r="L2523" s="32" t="str">
        <f>IF(PUMPING[[#This Row],[MONTH]]&lt;4,"Q4",IF(PUMPING[[#This Row],[MONTH]]&lt;7,"Q1",IF(PUMPING[[#This Row],[MONTH]]&lt;10,"Q2",IF(PUMPING[[#This Row],[MONTH]]&lt;13,"Q3","Q4"))))</f>
        <v>Q3</v>
      </c>
      <c r="M2523" s="32" t="str">
        <f>IF(PUMPING[[#This Row],[PRODUCT]]="I/F","I/F",IF(LEFT(PUMPING[[#This Row],[BATCH]],2)="MR","MR",IF(LEFT(PUMPING[[#This Row],[BATCH]],2)="PR","PR",IF(LEFT(PUMPING[[#This Row],[BATCH]],2)="DT","DT","Others"))))</f>
        <v>MR</v>
      </c>
    </row>
    <row r="2524" spans="1:13" ht="21" x14ac:dyDescent="0.25">
      <c r="A2524">
        <v>5</v>
      </c>
      <c r="B2524" s="1">
        <v>42357</v>
      </c>
      <c r="C2524" t="s">
        <v>1596</v>
      </c>
      <c r="D2524" s="42" t="s">
        <v>1639</v>
      </c>
      <c r="E2524" s="43">
        <v>507</v>
      </c>
      <c r="F2524" s="3">
        <v>6557</v>
      </c>
      <c r="G2524" t="s">
        <v>1564</v>
      </c>
      <c r="H2524" t="str">
        <f t="shared" si="62"/>
        <v>4H</v>
      </c>
      <c r="I2524" t="s">
        <v>1530</v>
      </c>
      <c r="J2524" s="32">
        <f t="shared" si="61"/>
        <v>12</v>
      </c>
      <c r="K2524" s="32">
        <f>IF(PUMPING[[#This Row],[MONTH]]&gt;3,YEAR(PUMPING[[#This Row],[DATE]]),YEAR(PUMPING[[#This Row],[DATE]])-1)</f>
        <v>2015</v>
      </c>
      <c r="L2524" s="32" t="str">
        <f>IF(PUMPING[[#This Row],[MONTH]]&lt;4,"Q4",IF(PUMPING[[#This Row],[MONTH]]&lt;7,"Q1",IF(PUMPING[[#This Row],[MONTH]]&lt;10,"Q2",IF(PUMPING[[#This Row],[MONTH]]&lt;13,"Q3","Q4"))))</f>
        <v>Q3</v>
      </c>
      <c r="M2524" s="32" t="str">
        <f>IF(PUMPING[[#This Row],[PRODUCT]]="I/F","I/F",IF(LEFT(PUMPING[[#This Row],[BATCH]],2)="MR","MR",IF(LEFT(PUMPING[[#This Row],[BATCH]],2)="PR","PR",IF(LEFT(PUMPING[[#This Row],[BATCH]],2)="DT","DT","Others"))))</f>
        <v>MR</v>
      </c>
    </row>
    <row r="2525" spans="1:13" ht="21" x14ac:dyDescent="0.25">
      <c r="A2525">
        <v>1</v>
      </c>
      <c r="B2525" s="1">
        <v>42358</v>
      </c>
      <c r="C2525" t="s">
        <v>1596</v>
      </c>
      <c r="D2525" s="42" t="s">
        <v>1639</v>
      </c>
      <c r="E2525" s="43">
        <v>507</v>
      </c>
      <c r="F2525" s="3">
        <v>764</v>
      </c>
      <c r="G2525" t="s">
        <v>1564</v>
      </c>
      <c r="H2525" t="str">
        <f t="shared" si="62"/>
        <v>4H</v>
      </c>
      <c r="I2525" t="s">
        <v>1530</v>
      </c>
      <c r="J2525" s="32">
        <f t="shared" si="61"/>
        <v>12</v>
      </c>
      <c r="K2525" s="32">
        <f>IF(PUMPING[[#This Row],[MONTH]]&gt;3,YEAR(PUMPING[[#This Row],[DATE]]),YEAR(PUMPING[[#This Row],[DATE]])-1)</f>
        <v>2015</v>
      </c>
      <c r="L2525" s="32" t="str">
        <f>IF(PUMPING[[#This Row],[MONTH]]&lt;4,"Q4",IF(PUMPING[[#This Row],[MONTH]]&lt;7,"Q1",IF(PUMPING[[#This Row],[MONTH]]&lt;10,"Q2",IF(PUMPING[[#This Row],[MONTH]]&lt;13,"Q3","Q4"))))</f>
        <v>Q3</v>
      </c>
      <c r="M2525" s="32" t="str">
        <f>IF(PUMPING[[#This Row],[PRODUCT]]="I/F","I/F",IF(LEFT(PUMPING[[#This Row],[BATCH]],2)="MR","MR",IF(LEFT(PUMPING[[#This Row],[BATCH]],2)="PR","PR",IF(LEFT(PUMPING[[#This Row],[BATCH]],2)="DT","DT","Others"))))</f>
        <v>MR</v>
      </c>
    </row>
    <row r="2526" spans="1:13" ht="21" x14ac:dyDescent="0.25">
      <c r="A2526">
        <v>1</v>
      </c>
      <c r="B2526" s="1">
        <v>42364</v>
      </c>
      <c r="C2526" t="s">
        <v>1596</v>
      </c>
      <c r="D2526" s="42" t="s">
        <v>1640</v>
      </c>
      <c r="E2526" s="43">
        <v>651</v>
      </c>
      <c r="F2526" s="3">
        <v>93</v>
      </c>
      <c r="G2526" t="s">
        <v>1564</v>
      </c>
      <c r="H2526" t="str">
        <f t="shared" si="62"/>
        <v>PC</v>
      </c>
      <c r="I2526" t="s">
        <v>146</v>
      </c>
      <c r="J2526" s="32">
        <f t="shared" si="61"/>
        <v>12</v>
      </c>
      <c r="K2526" s="32">
        <f>IF(PUMPING[[#This Row],[MONTH]]&gt;3,YEAR(PUMPING[[#This Row],[DATE]]),YEAR(PUMPING[[#This Row],[DATE]])-1)</f>
        <v>2015</v>
      </c>
      <c r="L2526" s="32" t="str">
        <f>IF(PUMPING[[#This Row],[MONTH]]&lt;4,"Q4",IF(PUMPING[[#This Row],[MONTH]]&lt;7,"Q1",IF(PUMPING[[#This Row],[MONTH]]&lt;10,"Q2",IF(PUMPING[[#This Row],[MONTH]]&lt;13,"Q3","Q4"))))</f>
        <v>Q3</v>
      </c>
      <c r="M2526" s="32" t="str">
        <f>IF(PUMPING[[#This Row],[PRODUCT]]="I/F","I/F",IF(LEFT(PUMPING[[#This Row],[BATCH]],2)="MR","MR",IF(LEFT(PUMPING[[#This Row],[BATCH]],2)="PR","PR",IF(LEFT(PUMPING[[#This Row],[BATCH]],2)="DT","DT","Others"))))</f>
        <v>MR</v>
      </c>
    </row>
    <row r="2527" spans="1:13" ht="21" x14ac:dyDescent="0.25">
      <c r="A2527">
        <v>2</v>
      </c>
      <c r="B2527" s="1">
        <v>42364</v>
      </c>
      <c r="C2527" t="s">
        <v>1596</v>
      </c>
      <c r="D2527" s="42" t="s">
        <v>1641</v>
      </c>
      <c r="E2527" s="43">
        <v>401</v>
      </c>
      <c r="F2527" s="3">
        <v>2195</v>
      </c>
      <c r="G2527" t="s">
        <v>1564</v>
      </c>
      <c r="H2527" t="str">
        <f t="shared" si="62"/>
        <v>NS</v>
      </c>
      <c r="I2527" t="s">
        <v>146</v>
      </c>
      <c r="J2527" s="32">
        <f t="shared" ref="J2527:J2558" si="63">MONTH(B2527)</f>
        <v>12</v>
      </c>
      <c r="K2527" s="32">
        <f>IF(PUMPING[[#This Row],[MONTH]]&gt;3,YEAR(PUMPING[[#This Row],[DATE]]),YEAR(PUMPING[[#This Row],[DATE]])-1)</f>
        <v>2015</v>
      </c>
      <c r="L2527" s="32" t="str">
        <f>IF(PUMPING[[#This Row],[MONTH]]&lt;4,"Q4",IF(PUMPING[[#This Row],[MONTH]]&lt;7,"Q1",IF(PUMPING[[#This Row],[MONTH]]&lt;10,"Q2",IF(PUMPING[[#This Row],[MONTH]]&lt;13,"Q3","Q4"))))</f>
        <v>Q3</v>
      </c>
      <c r="M2527" s="32" t="str">
        <f>IF(PUMPING[[#This Row],[PRODUCT]]="I/F","I/F",IF(LEFT(PUMPING[[#This Row],[BATCH]],2)="MR","MR",IF(LEFT(PUMPING[[#This Row],[BATCH]],2)="PR","PR",IF(LEFT(PUMPING[[#This Row],[BATCH]],2)="DT","DT","Others"))))</f>
        <v>MR</v>
      </c>
    </row>
    <row r="2528" spans="1:13" ht="21" x14ac:dyDescent="0.25">
      <c r="A2528">
        <v>3</v>
      </c>
      <c r="B2528" s="1">
        <v>42364</v>
      </c>
      <c r="C2528" t="s">
        <v>1596</v>
      </c>
      <c r="D2528" s="44" t="s">
        <v>1642</v>
      </c>
      <c r="E2528" s="43">
        <v>402</v>
      </c>
      <c r="F2528" s="3">
        <v>1243</v>
      </c>
      <c r="G2528" t="s">
        <v>1564</v>
      </c>
      <c r="H2528" t="str">
        <f t="shared" si="62"/>
        <v>NS</v>
      </c>
      <c r="I2528" t="s">
        <v>146</v>
      </c>
      <c r="J2528" s="32">
        <f t="shared" si="63"/>
        <v>12</v>
      </c>
      <c r="K2528" s="32">
        <f>IF(PUMPING[[#This Row],[MONTH]]&gt;3,YEAR(PUMPING[[#This Row],[DATE]]),YEAR(PUMPING[[#This Row],[DATE]])-1)</f>
        <v>2015</v>
      </c>
      <c r="L2528" s="32" t="str">
        <f>IF(PUMPING[[#This Row],[MONTH]]&lt;4,"Q4",IF(PUMPING[[#This Row],[MONTH]]&lt;7,"Q1",IF(PUMPING[[#This Row],[MONTH]]&lt;10,"Q2",IF(PUMPING[[#This Row],[MONTH]]&lt;13,"Q3","Q4"))))</f>
        <v>Q3</v>
      </c>
      <c r="M2528" s="32" t="str">
        <f>IF(PUMPING[[#This Row],[PRODUCT]]="I/F","I/F",IF(LEFT(PUMPING[[#This Row],[BATCH]],2)="MR","MR",IF(LEFT(PUMPING[[#This Row],[BATCH]],2)="PR","PR",IF(LEFT(PUMPING[[#This Row],[BATCH]],2)="DT","DT","Others"))))</f>
        <v>MR</v>
      </c>
    </row>
    <row r="2529" spans="1:13" ht="21" x14ac:dyDescent="0.25">
      <c r="A2529">
        <v>4</v>
      </c>
      <c r="B2529" s="1">
        <v>42364</v>
      </c>
      <c r="C2529" t="s">
        <v>1596</v>
      </c>
      <c r="D2529" s="44" t="s">
        <v>1643</v>
      </c>
      <c r="E2529" s="43">
        <v>351</v>
      </c>
      <c r="F2529" s="3">
        <v>103</v>
      </c>
      <c r="G2529" t="s">
        <v>1564</v>
      </c>
      <c r="H2529" t="str">
        <f t="shared" si="62"/>
        <v>PC</v>
      </c>
      <c r="I2529" t="s">
        <v>146</v>
      </c>
      <c r="J2529" s="32">
        <f t="shared" si="63"/>
        <v>12</v>
      </c>
      <c r="K2529" s="32">
        <f>IF(PUMPING[[#This Row],[MONTH]]&gt;3,YEAR(PUMPING[[#This Row],[DATE]]),YEAR(PUMPING[[#This Row],[DATE]])-1)</f>
        <v>2015</v>
      </c>
      <c r="L2529" s="32" t="str">
        <f>IF(PUMPING[[#This Row],[MONTH]]&lt;4,"Q4",IF(PUMPING[[#This Row],[MONTH]]&lt;7,"Q1",IF(PUMPING[[#This Row],[MONTH]]&lt;10,"Q2",IF(PUMPING[[#This Row],[MONTH]]&lt;13,"Q3","Q4"))))</f>
        <v>Q3</v>
      </c>
      <c r="M2529" s="32" t="str">
        <f>IF(PUMPING[[#This Row],[PRODUCT]]="I/F","I/F",IF(LEFT(PUMPING[[#This Row],[BATCH]],2)="MR","MR",IF(LEFT(PUMPING[[#This Row],[BATCH]],2)="PR","PR",IF(LEFT(PUMPING[[#This Row],[BATCH]],2)="DT","DT","Others"))))</f>
        <v>MR</v>
      </c>
    </row>
    <row r="2530" spans="1:13" ht="21" x14ac:dyDescent="0.25">
      <c r="A2530">
        <v>5</v>
      </c>
      <c r="B2530" s="1">
        <v>42364</v>
      </c>
      <c r="C2530" t="s">
        <v>1596</v>
      </c>
      <c r="D2530" s="42" t="s">
        <v>1644</v>
      </c>
      <c r="E2530" s="43">
        <v>513</v>
      </c>
      <c r="F2530" s="3">
        <v>1212</v>
      </c>
      <c r="G2530" t="s">
        <v>1564</v>
      </c>
      <c r="H2530" t="str">
        <f t="shared" si="62"/>
        <v>4H</v>
      </c>
      <c r="I2530" t="s">
        <v>1530</v>
      </c>
      <c r="J2530" s="32">
        <f t="shared" si="63"/>
        <v>12</v>
      </c>
      <c r="K2530" s="32">
        <f>IF(PUMPING[[#This Row],[MONTH]]&gt;3,YEAR(PUMPING[[#This Row],[DATE]]),YEAR(PUMPING[[#This Row],[DATE]])-1)</f>
        <v>2015</v>
      </c>
      <c r="L2530" s="32" t="str">
        <f>IF(PUMPING[[#This Row],[MONTH]]&lt;4,"Q4",IF(PUMPING[[#This Row],[MONTH]]&lt;7,"Q1",IF(PUMPING[[#This Row],[MONTH]]&lt;10,"Q2",IF(PUMPING[[#This Row],[MONTH]]&lt;13,"Q3","Q4"))))</f>
        <v>Q3</v>
      </c>
      <c r="M2530" s="32" t="str">
        <f>IF(PUMPING[[#This Row],[PRODUCT]]="I/F","I/F",IF(LEFT(PUMPING[[#This Row],[BATCH]],2)="MR","MR",IF(LEFT(PUMPING[[#This Row],[BATCH]],2)="PR","PR",IF(LEFT(PUMPING[[#This Row],[BATCH]],2)="DT","DT","Others"))))</f>
        <v>MR</v>
      </c>
    </row>
    <row r="2531" spans="1:13" ht="21" x14ac:dyDescent="0.25">
      <c r="A2531">
        <v>1</v>
      </c>
      <c r="B2531" s="1">
        <v>42365</v>
      </c>
      <c r="C2531" t="s">
        <v>1596</v>
      </c>
      <c r="D2531" s="42" t="s">
        <v>1644</v>
      </c>
      <c r="E2531" s="43">
        <v>513</v>
      </c>
      <c r="F2531" s="3">
        <v>7285</v>
      </c>
      <c r="G2531" t="s">
        <v>1564</v>
      </c>
      <c r="H2531" t="str">
        <f t="shared" si="62"/>
        <v>4H</v>
      </c>
      <c r="I2531" t="s">
        <v>1530</v>
      </c>
      <c r="J2531" s="32">
        <f t="shared" si="63"/>
        <v>12</v>
      </c>
      <c r="K2531" s="32">
        <f>IF(PUMPING[[#This Row],[MONTH]]&gt;3,YEAR(PUMPING[[#This Row],[DATE]]),YEAR(PUMPING[[#This Row],[DATE]])-1)</f>
        <v>2015</v>
      </c>
      <c r="L2531" s="32" t="str">
        <f>IF(PUMPING[[#This Row],[MONTH]]&lt;4,"Q4",IF(PUMPING[[#This Row],[MONTH]]&lt;7,"Q1",IF(PUMPING[[#This Row],[MONTH]]&lt;10,"Q2",IF(PUMPING[[#This Row],[MONTH]]&lt;13,"Q3","Q4"))))</f>
        <v>Q3</v>
      </c>
      <c r="M2531" s="32" t="str">
        <f>IF(PUMPING[[#This Row],[PRODUCT]]="I/F","I/F",IF(LEFT(PUMPING[[#This Row],[BATCH]],2)="MR","MR",IF(LEFT(PUMPING[[#This Row],[BATCH]],2)="PR","PR",IF(LEFT(PUMPING[[#This Row],[BATCH]],2)="DT","DT","Others"))))</f>
        <v>MR</v>
      </c>
    </row>
    <row r="2532" spans="1:13" ht="21" x14ac:dyDescent="0.25">
      <c r="A2532" s="45">
        <v>1</v>
      </c>
      <c r="B2532" s="46">
        <v>42368</v>
      </c>
      <c r="C2532" s="45" t="s">
        <v>1596</v>
      </c>
      <c r="D2532" s="47" t="s">
        <v>1645</v>
      </c>
      <c r="E2532" s="48">
        <v>505</v>
      </c>
      <c r="F2532" s="49">
        <v>2336</v>
      </c>
      <c r="G2532" s="45" t="s">
        <v>1564</v>
      </c>
      <c r="H2532" s="45" t="str">
        <f t="shared" si="62"/>
        <v>4H</v>
      </c>
      <c r="I2532" s="45" t="s">
        <v>1530</v>
      </c>
      <c r="J2532" s="50">
        <f t="shared" si="63"/>
        <v>12</v>
      </c>
      <c r="K2532" s="32">
        <f>IF(PUMPING[[#This Row],[MONTH]]&gt;3,YEAR(PUMPING[[#This Row],[DATE]]),YEAR(PUMPING[[#This Row],[DATE]])-1)</f>
        <v>2015</v>
      </c>
      <c r="L2532" s="32" t="str">
        <f>IF(PUMPING[[#This Row],[MONTH]]&lt;4,"Q4",IF(PUMPING[[#This Row],[MONTH]]&lt;7,"Q1",IF(PUMPING[[#This Row],[MONTH]]&lt;10,"Q2",IF(PUMPING[[#This Row],[MONTH]]&lt;13,"Q3","Q4"))))</f>
        <v>Q3</v>
      </c>
      <c r="M2532" s="32" t="str">
        <f>IF(PUMPING[[#This Row],[PRODUCT]]="I/F","I/F",IF(LEFT(PUMPING[[#This Row],[BATCH]],2)="MR","MR",IF(LEFT(PUMPING[[#This Row],[BATCH]],2)="PR","PR",IF(LEFT(PUMPING[[#This Row],[BATCH]],2)="DT","DT","Others"))))</f>
        <v>MR</v>
      </c>
    </row>
    <row r="2533" spans="1:13" ht="21" x14ac:dyDescent="0.25">
      <c r="A2533">
        <v>1</v>
      </c>
      <c r="B2533" s="1">
        <v>42339</v>
      </c>
      <c r="C2533" t="s">
        <v>1597</v>
      </c>
      <c r="D2533" s="51" t="s">
        <v>1646</v>
      </c>
      <c r="E2533" s="52">
        <v>401</v>
      </c>
      <c r="F2533" s="3">
        <v>424</v>
      </c>
      <c r="G2533" t="s">
        <v>1566</v>
      </c>
      <c r="H2533" t="str">
        <f t="shared" si="62"/>
        <v>NS</v>
      </c>
      <c r="I2533" t="s">
        <v>146</v>
      </c>
      <c r="J2533" s="32">
        <f t="shared" si="63"/>
        <v>12</v>
      </c>
      <c r="K2533" s="32">
        <f>IF(PUMPING[[#This Row],[MONTH]]&gt;3,YEAR(PUMPING[[#This Row],[DATE]]),YEAR(PUMPING[[#This Row],[DATE]])-1)</f>
        <v>2015</v>
      </c>
      <c r="L2533" s="32" t="str">
        <f>IF(PUMPING[[#This Row],[MONTH]]&lt;4,"Q4",IF(PUMPING[[#This Row],[MONTH]]&lt;7,"Q1",IF(PUMPING[[#This Row],[MONTH]]&lt;10,"Q2",IF(PUMPING[[#This Row],[MONTH]]&lt;13,"Q3","Q4"))))</f>
        <v>Q3</v>
      </c>
      <c r="M2533" s="32" t="str">
        <f>IF(PUMPING[[#This Row],[PRODUCT]]="I/F","I/F",IF(LEFT(PUMPING[[#This Row],[BATCH]],2)="MR","MR",IF(LEFT(PUMPING[[#This Row],[BATCH]],2)="PR","PR",IF(LEFT(PUMPING[[#This Row],[BATCH]],2)="DT","DT","Others"))))</f>
        <v>MR</v>
      </c>
    </row>
    <row r="2534" spans="1:13" ht="21" x14ac:dyDescent="0.25">
      <c r="A2534">
        <v>2</v>
      </c>
      <c r="B2534" s="1">
        <v>42339</v>
      </c>
      <c r="C2534" t="s">
        <v>1597</v>
      </c>
      <c r="D2534" s="51" t="s">
        <v>504</v>
      </c>
      <c r="E2534" s="52">
        <v>351</v>
      </c>
      <c r="F2534" s="3">
        <v>80</v>
      </c>
      <c r="G2534" t="s">
        <v>1566</v>
      </c>
      <c r="H2534" t="str">
        <f t="shared" ref="H2534:H2573" si="64">MID(D2534,3,2)</f>
        <v>PC</v>
      </c>
      <c r="I2534" t="s">
        <v>146</v>
      </c>
      <c r="J2534" s="32">
        <f t="shared" si="63"/>
        <v>12</v>
      </c>
      <c r="K2534" s="32">
        <f>IF(PUMPING[[#This Row],[MONTH]]&gt;3,YEAR(PUMPING[[#This Row],[DATE]]),YEAR(PUMPING[[#This Row],[DATE]])-1)</f>
        <v>2015</v>
      </c>
      <c r="L2534" s="32" t="str">
        <f>IF(PUMPING[[#This Row],[MONTH]]&lt;4,"Q4",IF(PUMPING[[#This Row],[MONTH]]&lt;7,"Q1",IF(PUMPING[[#This Row],[MONTH]]&lt;10,"Q2",IF(PUMPING[[#This Row],[MONTH]]&lt;13,"Q3","Q4"))))</f>
        <v>Q3</v>
      </c>
      <c r="M2534" s="32" t="str">
        <f>IF(PUMPING[[#This Row],[PRODUCT]]="I/F","I/F",IF(LEFT(PUMPING[[#This Row],[BATCH]],2)="MR","MR",IF(LEFT(PUMPING[[#This Row],[BATCH]],2)="PR","PR",IF(LEFT(PUMPING[[#This Row],[BATCH]],2)="DT","DT","Others"))))</f>
        <v>MR</v>
      </c>
    </row>
    <row r="2535" spans="1:13" ht="21" x14ac:dyDescent="0.25">
      <c r="A2535">
        <v>3</v>
      </c>
      <c r="B2535" s="1">
        <v>42339</v>
      </c>
      <c r="C2535" t="s">
        <v>1597</v>
      </c>
      <c r="D2535" s="44" t="s">
        <v>1647</v>
      </c>
      <c r="E2535" s="52">
        <v>513</v>
      </c>
      <c r="F2535" s="3">
        <v>2641</v>
      </c>
      <c r="G2535" t="s">
        <v>1566</v>
      </c>
      <c r="H2535" t="str">
        <f t="shared" si="64"/>
        <v>4H</v>
      </c>
      <c r="I2535" t="s">
        <v>1530</v>
      </c>
      <c r="J2535" s="32">
        <f t="shared" si="63"/>
        <v>12</v>
      </c>
      <c r="K2535" s="32">
        <f>IF(PUMPING[[#This Row],[MONTH]]&gt;3,YEAR(PUMPING[[#This Row],[DATE]]),YEAR(PUMPING[[#This Row],[DATE]])-1)</f>
        <v>2015</v>
      </c>
      <c r="L2535" s="32" t="str">
        <f>IF(PUMPING[[#This Row],[MONTH]]&lt;4,"Q4",IF(PUMPING[[#This Row],[MONTH]]&lt;7,"Q1",IF(PUMPING[[#This Row],[MONTH]]&lt;10,"Q2",IF(PUMPING[[#This Row],[MONTH]]&lt;13,"Q3","Q4"))))</f>
        <v>Q3</v>
      </c>
      <c r="M2535" s="32" t="str">
        <f>IF(PUMPING[[#This Row],[PRODUCT]]="I/F","I/F",IF(LEFT(PUMPING[[#This Row],[BATCH]],2)="MR","MR",IF(LEFT(PUMPING[[#This Row],[BATCH]],2)="PR","PR",IF(LEFT(PUMPING[[#This Row],[BATCH]],2)="DT","DT","Others"))))</f>
        <v>MR</v>
      </c>
    </row>
    <row r="2536" spans="1:13" ht="21" x14ac:dyDescent="0.25">
      <c r="A2536">
        <v>1</v>
      </c>
      <c r="B2536" s="1">
        <v>42340</v>
      </c>
      <c r="C2536" t="s">
        <v>1597</v>
      </c>
      <c r="D2536" s="44" t="s">
        <v>1647</v>
      </c>
      <c r="E2536" s="52">
        <v>513</v>
      </c>
      <c r="F2536" s="3">
        <v>173</v>
      </c>
      <c r="G2536" t="s">
        <v>1566</v>
      </c>
      <c r="H2536" t="str">
        <f t="shared" si="64"/>
        <v>4H</v>
      </c>
      <c r="I2536" t="s">
        <v>1530</v>
      </c>
      <c r="J2536" s="32">
        <f t="shared" si="63"/>
        <v>12</v>
      </c>
      <c r="K2536" s="32">
        <f>IF(PUMPING[[#This Row],[MONTH]]&gt;3,YEAR(PUMPING[[#This Row],[DATE]]),YEAR(PUMPING[[#This Row],[DATE]])-1)</f>
        <v>2015</v>
      </c>
      <c r="L2536" s="32" t="str">
        <f>IF(PUMPING[[#This Row],[MONTH]]&lt;4,"Q4",IF(PUMPING[[#This Row],[MONTH]]&lt;7,"Q1",IF(PUMPING[[#This Row],[MONTH]]&lt;10,"Q2",IF(PUMPING[[#This Row],[MONTH]]&lt;13,"Q3","Q4"))))</f>
        <v>Q3</v>
      </c>
      <c r="M2536" s="32" t="str">
        <f>IF(PUMPING[[#This Row],[PRODUCT]]="I/F","I/F",IF(LEFT(PUMPING[[#This Row],[BATCH]],2)="MR","MR",IF(LEFT(PUMPING[[#This Row],[BATCH]],2)="PR","PR",IF(LEFT(PUMPING[[#This Row],[BATCH]],2)="DT","DT","Others"))))</f>
        <v>MR</v>
      </c>
    </row>
    <row r="2537" spans="1:13" ht="21" x14ac:dyDescent="0.25">
      <c r="A2537">
        <v>2</v>
      </c>
      <c r="B2537" s="1">
        <v>42340</v>
      </c>
      <c r="C2537" t="s">
        <v>1597</v>
      </c>
      <c r="D2537" s="51" t="s">
        <v>1648</v>
      </c>
      <c r="E2537" s="52">
        <v>351</v>
      </c>
      <c r="F2537" s="3">
        <v>85</v>
      </c>
      <c r="G2537" t="s">
        <v>1566</v>
      </c>
      <c r="H2537" t="str">
        <f t="shared" si="64"/>
        <v>PC</v>
      </c>
      <c r="I2537" t="s">
        <v>146</v>
      </c>
      <c r="J2537" s="32">
        <f t="shared" si="63"/>
        <v>12</v>
      </c>
      <c r="K2537" s="32">
        <f>IF(PUMPING[[#This Row],[MONTH]]&gt;3,YEAR(PUMPING[[#This Row],[DATE]]),YEAR(PUMPING[[#This Row],[DATE]])-1)</f>
        <v>2015</v>
      </c>
      <c r="L2537" s="32" t="str">
        <f>IF(PUMPING[[#This Row],[MONTH]]&lt;4,"Q4",IF(PUMPING[[#This Row],[MONTH]]&lt;7,"Q1",IF(PUMPING[[#This Row],[MONTH]]&lt;10,"Q2",IF(PUMPING[[#This Row],[MONTH]]&lt;13,"Q3","Q4"))))</f>
        <v>Q3</v>
      </c>
      <c r="M2537" s="32" t="str">
        <f>IF(PUMPING[[#This Row],[PRODUCT]]="I/F","I/F",IF(LEFT(PUMPING[[#This Row],[BATCH]],2)="MR","MR",IF(LEFT(PUMPING[[#This Row],[BATCH]],2)="PR","PR",IF(LEFT(PUMPING[[#This Row],[BATCH]],2)="DT","DT","Others"))))</f>
        <v>MR</v>
      </c>
    </row>
    <row r="2538" spans="1:13" ht="21" x14ac:dyDescent="0.25">
      <c r="A2538">
        <v>3</v>
      </c>
      <c r="B2538" s="1">
        <v>42340</v>
      </c>
      <c r="C2538" t="s">
        <v>1597</v>
      </c>
      <c r="D2538" s="44" t="s">
        <v>1649</v>
      </c>
      <c r="E2538" s="52">
        <v>401</v>
      </c>
      <c r="F2538" s="3">
        <v>420</v>
      </c>
      <c r="G2538" t="s">
        <v>1566</v>
      </c>
      <c r="H2538" t="str">
        <f t="shared" si="64"/>
        <v>NS</v>
      </c>
      <c r="I2538" t="s">
        <v>146</v>
      </c>
      <c r="J2538" s="32">
        <f t="shared" si="63"/>
        <v>12</v>
      </c>
      <c r="K2538" s="32">
        <f>IF(PUMPING[[#This Row],[MONTH]]&gt;3,YEAR(PUMPING[[#This Row],[DATE]]),YEAR(PUMPING[[#This Row],[DATE]])-1)</f>
        <v>2015</v>
      </c>
      <c r="L2538" s="32" t="str">
        <f>IF(PUMPING[[#This Row],[MONTH]]&lt;4,"Q4",IF(PUMPING[[#This Row],[MONTH]]&lt;7,"Q1",IF(PUMPING[[#This Row],[MONTH]]&lt;10,"Q2",IF(PUMPING[[#This Row],[MONTH]]&lt;13,"Q3","Q4"))))</f>
        <v>Q3</v>
      </c>
      <c r="M2538" s="32" t="str">
        <f>IF(PUMPING[[#This Row],[PRODUCT]]="I/F","I/F",IF(LEFT(PUMPING[[#This Row],[BATCH]],2)="MR","MR",IF(LEFT(PUMPING[[#This Row],[BATCH]],2)="PR","PR",IF(LEFT(PUMPING[[#This Row],[BATCH]],2)="DT","DT","Others"))))</f>
        <v>MR</v>
      </c>
    </row>
    <row r="2539" spans="1:13" ht="21" x14ac:dyDescent="0.25">
      <c r="A2539">
        <v>4</v>
      </c>
      <c r="B2539" s="1">
        <v>42340</v>
      </c>
      <c r="C2539" t="s">
        <v>1597</v>
      </c>
      <c r="D2539" s="44" t="s">
        <v>1650</v>
      </c>
      <c r="E2539" s="52">
        <v>201</v>
      </c>
      <c r="F2539" s="3">
        <v>1402</v>
      </c>
      <c r="G2539" t="s">
        <v>1566</v>
      </c>
      <c r="H2539" t="str">
        <f t="shared" si="64"/>
        <v>3M</v>
      </c>
      <c r="I2539" t="s">
        <v>1528</v>
      </c>
      <c r="J2539" s="32">
        <f t="shared" si="63"/>
        <v>12</v>
      </c>
      <c r="K2539" s="32">
        <f>IF(PUMPING[[#This Row],[MONTH]]&gt;3,YEAR(PUMPING[[#This Row],[DATE]]),YEAR(PUMPING[[#This Row],[DATE]])-1)</f>
        <v>2015</v>
      </c>
      <c r="L2539" s="32" t="str">
        <f>IF(PUMPING[[#This Row],[MONTH]]&lt;4,"Q4",IF(PUMPING[[#This Row],[MONTH]]&lt;7,"Q1",IF(PUMPING[[#This Row],[MONTH]]&lt;10,"Q2",IF(PUMPING[[#This Row],[MONTH]]&lt;13,"Q3","Q4"))))</f>
        <v>Q3</v>
      </c>
      <c r="M2539" s="32" t="str">
        <f>IF(PUMPING[[#This Row],[PRODUCT]]="I/F","I/F",IF(LEFT(PUMPING[[#This Row],[BATCH]],2)="MR","MR",IF(LEFT(PUMPING[[#This Row],[BATCH]],2)="PR","PR",IF(LEFT(PUMPING[[#This Row],[BATCH]],2)="DT","DT","Others"))))</f>
        <v>MR</v>
      </c>
    </row>
    <row r="2540" spans="1:13" ht="21" x14ac:dyDescent="0.25">
      <c r="A2540">
        <v>5</v>
      </c>
      <c r="B2540" s="1">
        <v>42340</v>
      </c>
      <c r="C2540" t="s">
        <v>1597</v>
      </c>
      <c r="D2540" s="44" t="s">
        <v>1651</v>
      </c>
      <c r="E2540" s="52">
        <v>201</v>
      </c>
      <c r="F2540" s="3">
        <v>797</v>
      </c>
      <c r="G2540" t="s">
        <v>1566</v>
      </c>
      <c r="H2540" t="str">
        <f t="shared" si="64"/>
        <v>4M</v>
      </c>
      <c r="I2540" t="s">
        <v>1532</v>
      </c>
      <c r="J2540" s="32">
        <f t="shared" si="63"/>
        <v>12</v>
      </c>
      <c r="K2540" s="32">
        <f>IF(PUMPING[[#This Row],[MONTH]]&gt;3,YEAR(PUMPING[[#This Row],[DATE]]),YEAR(PUMPING[[#This Row],[DATE]])-1)</f>
        <v>2015</v>
      </c>
      <c r="L2540" s="32" t="str">
        <f>IF(PUMPING[[#This Row],[MONTH]]&lt;4,"Q4",IF(PUMPING[[#This Row],[MONTH]]&lt;7,"Q1",IF(PUMPING[[#This Row],[MONTH]]&lt;10,"Q2",IF(PUMPING[[#This Row],[MONTH]]&lt;13,"Q3","Q4"))))</f>
        <v>Q3</v>
      </c>
      <c r="M2540" s="32" t="str">
        <f>IF(PUMPING[[#This Row],[PRODUCT]]="I/F","I/F",IF(LEFT(PUMPING[[#This Row],[BATCH]],2)="MR","MR",IF(LEFT(PUMPING[[#This Row],[BATCH]],2)="PR","PR",IF(LEFT(PUMPING[[#This Row],[BATCH]],2)="DT","DT","Others"))))</f>
        <v>MR</v>
      </c>
    </row>
    <row r="2541" spans="1:13" ht="21" x14ac:dyDescent="0.25">
      <c r="A2541">
        <v>6</v>
      </c>
      <c r="B2541" s="1">
        <v>42340</v>
      </c>
      <c r="C2541" t="s">
        <v>1597</v>
      </c>
      <c r="D2541" s="51" t="s">
        <v>1652</v>
      </c>
      <c r="E2541" s="52">
        <v>201</v>
      </c>
      <c r="F2541" s="3">
        <v>1089</v>
      </c>
      <c r="G2541" t="s">
        <v>1566</v>
      </c>
      <c r="H2541" t="str">
        <f t="shared" si="64"/>
        <v>3M</v>
      </c>
      <c r="I2541" t="s">
        <v>1528</v>
      </c>
      <c r="J2541" s="32">
        <f t="shared" si="63"/>
        <v>12</v>
      </c>
      <c r="K2541" s="32">
        <f>IF(PUMPING[[#This Row],[MONTH]]&gt;3,YEAR(PUMPING[[#This Row],[DATE]]),YEAR(PUMPING[[#This Row],[DATE]])-1)</f>
        <v>2015</v>
      </c>
      <c r="L2541" s="32" t="str">
        <f>IF(PUMPING[[#This Row],[MONTH]]&lt;4,"Q4",IF(PUMPING[[#This Row],[MONTH]]&lt;7,"Q1",IF(PUMPING[[#This Row],[MONTH]]&lt;10,"Q2",IF(PUMPING[[#This Row],[MONTH]]&lt;13,"Q3","Q4"))))</f>
        <v>Q3</v>
      </c>
      <c r="M2541" s="32" t="str">
        <f>IF(PUMPING[[#This Row],[PRODUCT]]="I/F","I/F",IF(LEFT(PUMPING[[#This Row],[BATCH]],2)="MR","MR",IF(LEFT(PUMPING[[#This Row],[BATCH]],2)="PR","PR",IF(LEFT(PUMPING[[#This Row],[BATCH]],2)="DT","DT","Others"))))</f>
        <v>MR</v>
      </c>
    </row>
    <row r="2542" spans="1:13" ht="21" x14ac:dyDescent="0.25">
      <c r="A2542">
        <v>1</v>
      </c>
      <c r="B2542" s="1">
        <v>42341</v>
      </c>
      <c r="C2542" t="s">
        <v>1597</v>
      </c>
      <c r="D2542" s="44" t="s">
        <v>1653</v>
      </c>
      <c r="E2542" s="52">
        <v>201</v>
      </c>
      <c r="F2542" s="3">
        <v>107</v>
      </c>
      <c r="G2542" t="s">
        <v>1566</v>
      </c>
      <c r="H2542" t="str">
        <f t="shared" si="64"/>
        <v>3M</v>
      </c>
      <c r="I2542" t="s">
        <v>1528</v>
      </c>
      <c r="J2542" s="32">
        <f t="shared" si="63"/>
        <v>12</v>
      </c>
      <c r="K2542" s="32">
        <f>IF(PUMPING[[#This Row],[MONTH]]&gt;3,YEAR(PUMPING[[#This Row],[DATE]]),YEAR(PUMPING[[#This Row],[DATE]])-1)</f>
        <v>2015</v>
      </c>
      <c r="L2542" s="32" t="str">
        <f>IF(PUMPING[[#This Row],[MONTH]]&lt;4,"Q4",IF(PUMPING[[#This Row],[MONTH]]&lt;7,"Q1",IF(PUMPING[[#This Row],[MONTH]]&lt;10,"Q2",IF(PUMPING[[#This Row],[MONTH]]&lt;13,"Q3","Q4"))))</f>
        <v>Q3</v>
      </c>
      <c r="M2542" s="32" t="str">
        <f>IF(PUMPING[[#This Row],[PRODUCT]]="I/F","I/F",IF(LEFT(PUMPING[[#This Row],[BATCH]],2)="MR","MR",IF(LEFT(PUMPING[[#This Row],[BATCH]],2)="PR","PR",IF(LEFT(PUMPING[[#This Row],[BATCH]],2)="DT","DT","Others"))))</f>
        <v>MR</v>
      </c>
    </row>
    <row r="2543" spans="1:13" ht="21" x14ac:dyDescent="0.25">
      <c r="A2543">
        <v>2</v>
      </c>
      <c r="B2543" s="1">
        <v>42341</v>
      </c>
      <c r="C2543" t="s">
        <v>1597</v>
      </c>
      <c r="D2543" s="51" t="s">
        <v>1654</v>
      </c>
      <c r="E2543" s="52">
        <v>205</v>
      </c>
      <c r="F2543" s="3">
        <v>1065</v>
      </c>
      <c r="G2543" t="s">
        <v>1566</v>
      </c>
      <c r="H2543" t="str">
        <f t="shared" si="64"/>
        <v>4M</v>
      </c>
      <c r="I2543" t="s">
        <v>1532</v>
      </c>
      <c r="J2543" s="32">
        <f t="shared" si="63"/>
        <v>12</v>
      </c>
      <c r="K2543" s="32">
        <f>IF(PUMPING[[#This Row],[MONTH]]&gt;3,YEAR(PUMPING[[#This Row],[DATE]]),YEAR(PUMPING[[#This Row],[DATE]])-1)</f>
        <v>2015</v>
      </c>
      <c r="L2543" s="32" t="str">
        <f>IF(PUMPING[[#This Row],[MONTH]]&lt;4,"Q4",IF(PUMPING[[#This Row],[MONTH]]&lt;7,"Q1",IF(PUMPING[[#This Row],[MONTH]]&lt;10,"Q2",IF(PUMPING[[#This Row],[MONTH]]&lt;13,"Q3","Q4"))))</f>
        <v>Q3</v>
      </c>
      <c r="M2543" s="32" t="str">
        <f>IF(PUMPING[[#This Row],[PRODUCT]]="I/F","I/F",IF(LEFT(PUMPING[[#This Row],[BATCH]],2)="MR","MR",IF(LEFT(PUMPING[[#This Row],[BATCH]],2)="PR","PR",IF(LEFT(PUMPING[[#This Row],[BATCH]],2)="DT","DT","Others"))))</f>
        <v>MR</v>
      </c>
    </row>
    <row r="2544" spans="1:13" ht="21" x14ac:dyDescent="0.25">
      <c r="A2544">
        <v>3</v>
      </c>
      <c r="B2544" s="1">
        <v>42341</v>
      </c>
      <c r="C2544" t="s">
        <v>1597</v>
      </c>
      <c r="D2544" s="44" t="s">
        <v>1655</v>
      </c>
      <c r="E2544" s="52">
        <v>402</v>
      </c>
      <c r="F2544" s="3">
        <v>1203</v>
      </c>
      <c r="G2544" t="s">
        <v>1566</v>
      </c>
      <c r="H2544" t="str">
        <f t="shared" si="64"/>
        <v>NS</v>
      </c>
      <c r="I2544" t="s">
        <v>146</v>
      </c>
      <c r="J2544" s="32">
        <f t="shared" si="63"/>
        <v>12</v>
      </c>
      <c r="K2544" s="32">
        <f>IF(PUMPING[[#This Row],[MONTH]]&gt;3,YEAR(PUMPING[[#This Row],[DATE]]),YEAR(PUMPING[[#This Row],[DATE]])-1)</f>
        <v>2015</v>
      </c>
      <c r="L2544" s="32" t="str">
        <f>IF(PUMPING[[#This Row],[MONTH]]&lt;4,"Q4",IF(PUMPING[[#This Row],[MONTH]]&lt;7,"Q1",IF(PUMPING[[#This Row],[MONTH]]&lt;10,"Q2",IF(PUMPING[[#This Row],[MONTH]]&lt;13,"Q3","Q4"))))</f>
        <v>Q3</v>
      </c>
      <c r="M2544" s="32" t="str">
        <f>IF(PUMPING[[#This Row],[PRODUCT]]="I/F","I/F",IF(LEFT(PUMPING[[#This Row],[BATCH]],2)="MR","MR",IF(LEFT(PUMPING[[#This Row],[BATCH]],2)="PR","PR",IF(LEFT(PUMPING[[#This Row],[BATCH]],2)="DT","DT","Others"))))</f>
        <v>MR</v>
      </c>
    </row>
    <row r="2545" spans="1:13" ht="21" x14ac:dyDescent="0.25">
      <c r="A2545">
        <v>4</v>
      </c>
      <c r="B2545" s="1">
        <v>42341</v>
      </c>
      <c r="C2545" t="s">
        <v>1597</v>
      </c>
      <c r="D2545" s="44" t="s">
        <v>1656</v>
      </c>
      <c r="E2545" s="52">
        <v>504</v>
      </c>
      <c r="F2545" s="3">
        <v>2703</v>
      </c>
      <c r="G2545" t="s">
        <v>1566</v>
      </c>
      <c r="H2545" t="str">
        <f t="shared" si="64"/>
        <v>3H</v>
      </c>
      <c r="I2545" t="s">
        <v>1525</v>
      </c>
      <c r="J2545" s="32">
        <f t="shared" si="63"/>
        <v>12</v>
      </c>
      <c r="K2545" s="32">
        <f>IF(PUMPING[[#This Row],[MONTH]]&gt;3,YEAR(PUMPING[[#This Row],[DATE]]),YEAR(PUMPING[[#This Row],[DATE]])-1)</f>
        <v>2015</v>
      </c>
      <c r="L2545" s="32" t="str">
        <f>IF(PUMPING[[#This Row],[MONTH]]&lt;4,"Q4",IF(PUMPING[[#This Row],[MONTH]]&lt;7,"Q1",IF(PUMPING[[#This Row],[MONTH]]&lt;10,"Q2",IF(PUMPING[[#This Row],[MONTH]]&lt;13,"Q3","Q4"))))</f>
        <v>Q3</v>
      </c>
      <c r="M2545" s="32" t="str">
        <f>IF(PUMPING[[#This Row],[PRODUCT]]="I/F","I/F",IF(LEFT(PUMPING[[#This Row],[BATCH]],2)="MR","MR",IF(LEFT(PUMPING[[#This Row],[BATCH]],2)="PR","PR",IF(LEFT(PUMPING[[#This Row],[BATCH]],2)="DT","DT","Others"))))</f>
        <v>MR</v>
      </c>
    </row>
    <row r="2546" spans="1:13" ht="21" x14ac:dyDescent="0.25">
      <c r="A2546">
        <v>1</v>
      </c>
      <c r="B2546" s="1">
        <v>42342</v>
      </c>
      <c r="C2546" t="s">
        <v>1597</v>
      </c>
      <c r="D2546" s="44" t="s">
        <v>1657</v>
      </c>
      <c r="E2546" s="52">
        <v>504</v>
      </c>
      <c r="F2546" s="3">
        <v>901</v>
      </c>
      <c r="G2546" t="s">
        <v>1566</v>
      </c>
      <c r="H2546" t="str">
        <f t="shared" si="64"/>
        <v>3H</v>
      </c>
      <c r="I2546" t="s">
        <v>1525</v>
      </c>
      <c r="J2546" s="32">
        <f t="shared" si="63"/>
        <v>12</v>
      </c>
      <c r="K2546" s="32">
        <f>IF(PUMPING[[#This Row],[MONTH]]&gt;3,YEAR(PUMPING[[#This Row],[DATE]]),YEAR(PUMPING[[#This Row],[DATE]])-1)</f>
        <v>2015</v>
      </c>
      <c r="L2546" s="32" t="str">
        <f>IF(PUMPING[[#This Row],[MONTH]]&lt;4,"Q4",IF(PUMPING[[#This Row],[MONTH]]&lt;7,"Q1",IF(PUMPING[[#This Row],[MONTH]]&lt;10,"Q2",IF(PUMPING[[#This Row],[MONTH]]&lt;13,"Q3","Q4"))))</f>
        <v>Q3</v>
      </c>
      <c r="M2546" s="32" t="str">
        <f>IF(PUMPING[[#This Row],[PRODUCT]]="I/F","I/F",IF(LEFT(PUMPING[[#This Row],[BATCH]],2)="MR","MR",IF(LEFT(PUMPING[[#This Row],[BATCH]],2)="PR","PR",IF(LEFT(PUMPING[[#This Row],[BATCH]],2)="DT","DT","Others"))))</f>
        <v>MR</v>
      </c>
    </row>
    <row r="2547" spans="1:13" ht="21" x14ac:dyDescent="0.25">
      <c r="A2547">
        <v>1</v>
      </c>
      <c r="B2547" s="1">
        <v>42345</v>
      </c>
      <c r="C2547" t="s">
        <v>1597</v>
      </c>
      <c r="D2547" s="44" t="s">
        <v>1658</v>
      </c>
      <c r="E2547" s="52">
        <v>507</v>
      </c>
      <c r="F2547" s="3">
        <v>2701</v>
      </c>
      <c r="G2547" t="s">
        <v>1566</v>
      </c>
      <c r="H2547" t="str">
        <f t="shared" si="64"/>
        <v>4H</v>
      </c>
      <c r="I2547" t="s">
        <v>1530</v>
      </c>
      <c r="J2547" s="32">
        <f t="shared" si="63"/>
        <v>12</v>
      </c>
      <c r="K2547" s="32">
        <f>IF(PUMPING[[#This Row],[MONTH]]&gt;3,YEAR(PUMPING[[#This Row],[DATE]]),YEAR(PUMPING[[#This Row],[DATE]])-1)</f>
        <v>2015</v>
      </c>
      <c r="L2547" s="32" t="str">
        <f>IF(PUMPING[[#This Row],[MONTH]]&lt;4,"Q4",IF(PUMPING[[#This Row],[MONTH]]&lt;7,"Q1",IF(PUMPING[[#This Row],[MONTH]]&lt;10,"Q2",IF(PUMPING[[#This Row],[MONTH]]&lt;13,"Q3","Q4"))))</f>
        <v>Q3</v>
      </c>
      <c r="M2547" s="32" t="str">
        <f>IF(PUMPING[[#This Row],[PRODUCT]]="I/F","I/F",IF(LEFT(PUMPING[[#This Row],[BATCH]],2)="MR","MR",IF(LEFT(PUMPING[[#This Row],[BATCH]],2)="PR","PR",IF(LEFT(PUMPING[[#This Row],[BATCH]],2)="DT","DT","Others"))))</f>
        <v>MR</v>
      </c>
    </row>
    <row r="2548" spans="1:13" ht="21" x14ac:dyDescent="0.25">
      <c r="A2548">
        <v>1</v>
      </c>
      <c r="B2548" s="1">
        <v>42346</v>
      </c>
      <c r="C2548" t="s">
        <v>1597</v>
      </c>
      <c r="D2548" s="44" t="s">
        <v>1658</v>
      </c>
      <c r="E2548" s="52">
        <v>507</v>
      </c>
      <c r="F2548" s="3">
        <v>1400</v>
      </c>
      <c r="G2548" t="s">
        <v>1566</v>
      </c>
      <c r="H2548" t="str">
        <f t="shared" si="64"/>
        <v>4H</v>
      </c>
      <c r="I2548" t="s">
        <v>1530</v>
      </c>
      <c r="J2548" s="32">
        <f t="shared" si="63"/>
        <v>12</v>
      </c>
      <c r="K2548" s="32">
        <f>IF(PUMPING[[#This Row],[MONTH]]&gt;3,YEAR(PUMPING[[#This Row],[DATE]]),YEAR(PUMPING[[#This Row],[DATE]])-1)</f>
        <v>2015</v>
      </c>
      <c r="L2548" s="32" t="str">
        <f>IF(PUMPING[[#This Row],[MONTH]]&lt;4,"Q4",IF(PUMPING[[#This Row],[MONTH]]&lt;7,"Q1",IF(PUMPING[[#This Row],[MONTH]]&lt;10,"Q2",IF(PUMPING[[#This Row],[MONTH]]&lt;13,"Q3","Q4"))))</f>
        <v>Q3</v>
      </c>
      <c r="M2548" s="32" t="str">
        <f>IF(PUMPING[[#This Row],[PRODUCT]]="I/F","I/F",IF(LEFT(PUMPING[[#This Row],[BATCH]],2)="MR","MR",IF(LEFT(PUMPING[[#This Row],[BATCH]],2)="PR","PR",IF(LEFT(PUMPING[[#This Row],[BATCH]],2)="DT","DT","Others"))))</f>
        <v>MR</v>
      </c>
    </row>
    <row r="2549" spans="1:13" ht="21" x14ac:dyDescent="0.25">
      <c r="A2549">
        <v>2</v>
      </c>
      <c r="B2549" s="1">
        <v>42346</v>
      </c>
      <c r="C2549" t="s">
        <v>1597</v>
      </c>
      <c r="D2549" s="51" t="s">
        <v>1659</v>
      </c>
      <c r="E2549" s="52">
        <v>651</v>
      </c>
      <c r="F2549" s="3">
        <v>84</v>
      </c>
      <c r="G2549" t="s">
        <v>1566</v>
      </c>
      <c r="H2549" t="str">
        <f t="shared" si="64"/>
        <v>PC</v>
      </c>
      <c r="I2549" t="s">
        <v>146</v>
      </c>
      <c r="J2549" s="32">
        <f t="shared" si="63"/>
        <v>12</v>
      </c>
      <c r="K2549" s="32">
        <f>IF(PUMPING[[#This Row],[MONTH]]&gt;3,YEAR(PUMPING[[#This Row],[DATE]]),YEAR(PUMPING[[#This Row],[DATE]])-1)</f>
        <v>2015</v>
      </c>
      <c r="L2549" s="32" t="str">
        <f>IF(PUMPING[[#This Row],[MONTH]]&lt;4,"Q4",IF(PUMPING[[#This Row],[MONTH]]&lt;7,"Q1",IF(PUMPING[[#This Row],[MONTH]]&lt;10,"Q2",IF(PUMPING[[#This Row],[MONTH]]&lt;13,"Q3","Q4"))))</f>
        <v>Q3</v>
      </c>
      <c r="M2549" s="32" t="str">
        <f>IF(PUMPING[[#This Row],[PRODUCT]]="I/F","I/F",IF(LEFT(PUMPING[[#This Row],[BATCH]],2)="MR","MR",IF(LEFT(PUMPING[[#This Row],[BATCH]],2)="PR","PR",IF(LEFT(PUMPING[[#This Row],[BATCH]],2)="DT","DT","Others"))))</f>
        <v>MR</v>
      </c>
    </row>
    <row r="2550" spans="1:13" ht="21" x14ac:dyDescent="0.25">
      <c r="A2550">
        <v>1</v>
      </c>
      <c r="B2550" s="1">
        <v>42348</v>
      </c>
      <c r="C2550" t="s">
        <v>1597</v>
      </c>
      <c r="D2550" s="44" t="s">
        <v>1660</v>
      </c>
      <c r="E2550" s="52">
        <v>402</v>
      </c>
      <c r="F2550" s="3">
        <v>420</v>
      </c>
      <c r="G2550" t="s">
        <v>1566</v>
      </c>
      <c r="H2550" t="str">
        <f t="shared" si="64"/>
        <v>NS</v>
      </c>
      <c r="I2550" t="s">
        <v>146</v>
      </c>
      <c r="J2550" s="32">
        <f t="shared" si="63"/>
        <v>12</v>
      </c>
      <c r="K2550" s="32">
        <f>IF(PUMPING[[#This Row],[MONTH]]&gt;3,YEAR(PUMPING[[#This Row],[DATE]]),YEAR(PUMPING[[#This Row],[DATE]])-1)</f>
        <v>2015</v>
      </c>
      <c r="L2550" s="32" t="str">
        <f>IF(PUMPING[[#This Row],[MONTH]]&lt;4,"Q4",IF(PUMPING[[#This Row],[MONTH]]&lt;7,"Q1",IF(PUMPING[[#This Row],[MONTH]]&lt;10,"Q2",IF(PUMPING[[#This Row],[MONTH]]&lt;13,"Q3","Q4"))))</f>
        <v>Q3</v>
      </c>
      <c r="M2550" s="32" t="str">
        <f>IF(PUMPING[[#This Row],[PRODUCT]]="I/F","I/F",IF(LEFT(PUMPING[[#This Row],[BATCH]],2)="MR","MR",IF(LEFT(PUMPING[[#This Row],[BATCH]],2)="PR","PR",IF(LEFT(PUMPING[[#This Row],[BATCH]],2)="DT","DT","Others"))))</f>
        <v>MR</v>
      </c>
    </row>
    <row r="2551" spans="1:13" ht="21" x14ac:dyDescent="0.25">
      <c r="A2551">
        <v>2</v>
      </c>
      <c r="B2551" s="1">
        <v>42348</v>
      </c>
      <c r="C2551" t="s">
        <v>1597</v>
      </c>
      <c r="D2551" s="51" t="s">
        <v>1661</v>
      </c>
      <c r="E2551" s="52">
        <v>651</v>
      </c>
      <c r="F2551" s="3">
        <v>90</v>
      </c>
      <c r="G2551" t="s">
        <v>1566</v>
      </c>
      <c r="H2551" t="str">
        <f t="shared" si="64"/>
        <v>PC</v>
      </c>
      <c r="I2551" t="s">
        <v>146</v>
      </c>
      <c r="J2551" s="32">
        <f t="shared" si="63"/>
        <v>12</v>
      </c>
      <c r="K2551" s="32">
        <f>IF(PUMPING[[#This Row],[MONTH]]&gt;3,YEAR(PUMPING[[#This Row],[DATE]]),YEAR(PUMPING[[#This Row],[DATE]])-1)</f>
        <v>2015</v>
      </c>
      <c r="L2551" s="32" t="str">
        <f>IF(PUMPING[[#This Row],[MONTH]]&lt;4,"Q4",IF(PUMPING[[#This Row],[MONTH]]&lt;7,"Q1",IF(PUMPING[[#This Row],[MONTH]]&lt;10,"Q2",IF(PUMPING[[#This Row],[MONTH]]&lt;13,"Q3","Q4"))))</f>
        <v>Q3</v>
      </c>
      <c r="M2551" s="32" t="str">
        <f>IF(PUMPING[[#This Row],[PRODUCT]]="I/F","I/F",IF(LEFT(PUMPING[[#This Row],[BATCH]],2)="MR","MR",IF(LEFT(PUMPING[[#This Row],[BATCH]],2)="PR","PR",IF(LEFT(PUMPING[[#This Row],[BATCH]],2)="DT","DT","Others"))))</f>
        <v>MR</v>
      </c>
    </row>
    <row r="2552" spans="1:13" ht="21" x14ac:dyDescent="0.25">
      <c r="A2552">
        <v>3</v>
      </c>
      <c r="B2552" s="1">
        <v>42348</v>
      </c>
      <c r="C2552" t="s">
        <v>1597</v>
      </c>
      <c r="D2552" s="44" t="s">
        <v>1662</v>
      </c>
      <c r="E2552" s="52">
        <v>513</v>
      </c>
      <c r="F2552" s="3">
        <v>2615</v>
      </c>
      <c r="G2552" t="s">
        <v>1566</v>
      </c>
      <c r="H2552" t="str">
        <f t="shared" si="64"/>
        <v>4H</v>
      </c>
      <c r="I2552" t="s">
        <v>1530</v>
      </c>
      <c r="J2552" s="32">
        <f t="shared" si="63"/>
        <v>12</v>
      </c>
      <c r="K2552" s="32">
        <f>IF(PUMPING[[#This Row],[MONTH]]&gt;3,YEAR(PUMPING[[#This Row],[DATE]]),YEAR(PUMPING[[#This Row],[DATE]])-1)</f>
        <v>2015</v>
      </c>
      <c r="L2552" s="32" t="str">
        <f>IF(PUMPING[[#This Row],[MONTH]]&lt;4,"Q4",IF(PUMPING[[#This Row],[MONTH]]&lt;7,"Q1",IF(PUMPING[[#This Row],[MONTH]]&lt;10,"Q2",IF(PUMPING[[#This Row],[MONTH]]&lt;13,"Q3","Q4"))))</f>
        <v>Q3</v>
      </c>
      <c r="M2552" s="32" t="str">
        <f>IF(PUMPING[[#This Row],[PRODUCT]]="I/F","I/F",IF(LEFT(PUMPING[[#This Row],[BATCH]],2)="MR","MR",IF(LEFT(PUMPING[[#This Row],[BATCH]],2)="PR","PR",IF(LEFT(PUMPING[[#This Row],[BATCH]],2)="DT","DT","Others"))))</f>
        <v>MR</v>
      </c>
    </row>
    <row r="2553" spans="1:13" ht="21" x14ac:dyDescent="0.25">
      <c r="A2553">
        <v>4</v>
      </c>
      <c r="B2553" s="1">
        <v>42348</v>
      </c>
      <c r="C2553" t="s">
        <v>1597</v>
      </c>
      <c r="D2553" s="44" t="s">
        <v>1663</v>
      </c>
      <c r="E2553" s="52">
        <v>651</v>
      </c>
      <c r="F2553" s="3">
        <v>84</v>
      </c>
      <c r="G2553" t="s">
        <v>1566</v>
      </c>
      <c r="H2553" t="str">
        <f t="shared" si="64"/>
        <v>PC</v>
      </c>
      <c r="I2553" t="s">
        <v>146</v>
      </c>
      <c r="J2553" s="32">
        <f t="shared" si="63"/>
        <v>12</v>
      </c>
      <c r="K2553" s="32">
        <f>IF(PUMPING[[#This Row],[MONTH]]&gt;3,YEAR(PUMPING[[#This Row],[DATE]]),YEAR(PUMPING[[#This Row],[DATE]])-1)</f>
        <v>2015</v>
      </c>
      <c r="L2553" s="32" t="str">
        <f>IF(PUMPING[[#This Row],[MONTH]]&lt;4,"Q4",IF(PUMPING[[#This Row],[MONTH]]&lt;7,"Q1",IF(PUMPING[[#This Row],[MONTH]]&lt;10,"Q2",IF(PUMPING[[#This Row],[MONTH]]&lt;13,"Q3","Q4"))))</f>
        <v>Q3</v>
      </c>
      <c r="M2553" s="32" t="str">
        <f>IF(PUMPING[[#This Row],[PRODUCT]]="I/F","I/F",IF(LEFT(PUMPING[[#This Row],[BATCH]],2)="MR","MR",IF(LEFT(PUMPING[[#This Row],[BATCH]],2)="PR","PR",IF(LEFT(PUMPING[[#This Row],[BATCH]],2)="DT","DT","Others"))))</f>
        <v>MR</v>
      </c>
    </row>
    <row r="2554" spans="1:13" ht="21" x14ac:dyDescent="0.25">
      <c r="A2554">
        <v>5</v>
      </c>
      <c r="B2554" s="1">
        <v>42348</v>
      </c>
      <c r="C2554" t="s">
        <v>1597</v>
      </c>
      <c r="D2554" s="44" t="s">
        <v>1664</v>
      </c>
      <c r="E2554" s="52">
        <v>402</v>
      </c>
      <c r="F2554" s="3">
        <v>420</v>
      </c>
      <c r="G2554" t="s">
        <v>1566</v>
      </c>
      <c r="H2554" t="str">
        <f t="shared" si="64"/>
        <v>NS</v>
      </c>
      <c r="I2554" t="s">
        <v>146</v>
      </c>
      <c r="J2554" s="32">
        <f t="shared" si="63"/>
        <v>12</v>
      </c>
      <c r="K2554" s="32">
        <f>IF(PUMPING[[#This Row],[MONTH]]&gt;3,YEAR(PUMPING[[#This Row],[DATE]]),YEAR(PUMPING[[#This Row],[DATE]])-1)</f>
        <v>2015</v>
      </c>
      <c r="L2554" s="32" t="str">
        <f>IF(PUMPING[[#This Row],[MONTH]]&lt;4,"Q4",IF(PUMPING[[#This Row],[MONTH]]&lt;7,"Q1",IF(PUMPING[[#This Row],[MONTH]]&lt;10,"Q2",IF(PUMPING[[#This Row],[MONTH]]&lt;13,"Q3","Q4"))))</f>
        <v>Q3</v>
      </c>
      <c r="M2554" s="32" t="str">
        <f>IF(PUMPING[[#This Row],[PRODUCT]]="I/F","I/F",IF(LEFT(PUMPING[[#This Row],[BATCH]],2)="MR","MR",IF(LEFT(PUMPING[[#This Row],[BATCH]],2)="PR","PR",IF(LEFT(PUMPING[[#This Row],[BATCH]],2)="DT","DT","Others"))))</f>
        <v>MR</v>
      </c>
    </row>
    <row r="2555" spans="1:13" ht="21" x14ac:dyDescent="0.25">
      <c r="A2555">
        <v>6</v>
      </c>
      <c r="B2555" s="1">
        <v>42348</v>
      </c>
      <c r="C2555" t="s">
        <v>1597</v>
      </c>
      <c r="D2555" s="51" t="s">
        <v>1665</v>
      </c>
      <c r="E2555" s="52">
        <v>208</v>
      </c>
      <c r="F2555" s="3">
        <v>1161</v>
      </c>
      <c r="G2555" t="s">
        <v>1566</v>
      </c>
      <c r="H2555" t="str">
        <f t="shared" si="64"/>
        <v>3M</v>
      </c>
      <c r="I2555" t="s">
        <v>1528</v>
      </c>
      <c r="J2555" s="32">
        <f t="shared" si="63"/>
        <v>12</v>
      </c>
      <c r="K2555" s="32">
        <f>IF(PUMPING[[#This Row],[MONTH]]&gt;3,YEAR(PUMPING[[#This Row],[DATE]]),YEAR(PUMPING[[#This Row],[DATE]])-1)</f>
        <v>2015</v>
      </c>
      <c r="L2555" s="32" t="str">
        <f>IF(PUMPING[[#This Row],[MONTH]]&lt;4,"Q4",IF(PUMPING[[#This Row],[MONTH]]&lt;7,"Q1",IF(PUMPING[[#This Row],[MONTH]]&lt;10,"Q2",IF(PUMPING[[#This Row],[MONTH]]&lt;13,"Q3","Q4"))))</f>
        <v>Q3</v>
      </c>
      <c r="M2555" s="32" t="str">
        <f>IF(PUMPING[[#This Row],[PRODUCT]]="I/F","I/F",IF(LEFT(PUMPING[[#This Row],[BATCH]],2)="MR","MR",IF(LEFT(PUMPING[[#This Row],[BATCH]],2)="PR","PR",IF(LEFT(PUMPING[[#This Row],[BATCH]],2)="DT","DT","Others"))))</f>
        <v>MR</v>
      </c>
    </row>
    <row r="2556" spans="1:13" ht="21" x14ac:dyDescent="0.25">
      <c r="A2556">
        <v>1</v>
      </c>
      <c r="B2556" s="1">
        <v>42349</v>
      </c>
      <c r="C2556" t="s">
        <v>1597</v>
      </c>
      <c r="D2556" s="51" t="s">
        <v>1665</v>
      </c>
      <c r="E2556" s="52">
        <v>208</v>
      </c>
      <c r="F2556" s="3">
        <v>2293</v>
      </c>
      <c r="G2556" t="s">
        <v>1566</v>
      </c>
      <c r="H2556" t="str">
        <f t="shared" si="64"/>
        <v>3M</v>
      </c>
      <c r="I2556" t="s">
        <v>1528</v>
      </c>
      <c r="J2556" s="32">
        <f t="shared" si="63"/>
        <v>12</v>
      </c>
      <c r="K2556" s="32">
        <f>IF(PUMPING[[#This Row],[MONTH]]&gt;3,YEAR(PUMPING[[#This Row],[DATE]]),YEAR(PUMPING[[#This Row],[DATE]])-1)</f>
        <v>2015</v>
      </c>
      <c r="L2556" s="32" t="str">
        <f>IF(PUMPING[[#This Row],[MONTH]]&lt;4,"Q4",IF(PUMPING[[#This Row],[MONTH]]&lt;7,"Q1",IF(PUMPING[[#This Row],[MONTH]]&lt;10,"Q2",IF(PUMPING[[#This Row],[MONTH]]&lt;13,"Q3","Q4"))))</f>
        <v>Q3</v>
      </c>
      <c r="M2556" s="32" t="str">
        <f>IF(PUMPING[[#This Row],[PRODUCT]]="I/F","I/F",IF(LEFT(PUMPING[[#This Row],[BATCH]],2)="MR","MR",IF(LEFT(PUMPING[[#This Row],[BATCH]],2)="PR","PR",IF(LEFT(PUMPING[[#This Row],[BATCH]],2)="DT","DT","Others"))))</f>
        <v>MR</v>
      </c>
    </row>
    <row r="2557" spans="1:13" ht="21" x14ac:dyDescent="0.25">
      <c r="A2557">
        <v>2</v>
      </c>
      <c r="B2557" s="1">
        <v>42349</v>
      </c>
      <c r="C2557" t="s">
        <v>1597</v>
      </c>
      <c r="D2557" s="51" t="s">
        <v>1666</v>
      </c>
      <c r="E2557" s="52">
        <v>402</v>
      </c>
      <c r="F2557" s="3">
        <v>817</v>
      </c>
      <c r="G2557" t="s">
        <v>1566</v>
      </c>
      <c r="H2557" t="str">
        <f t="shared" si="64"/>
        <v>NS</v>
      </c>
      <c r="I2557" t="s">
        <v>146</v>
      </c>
      <c r="J2557" s="32">
        <f t="shared" si="63"/>
        <v>12</v>
      </c>
      <c r="K2557" s="32">
        <f>IF(PUMPING[[#This Row],[MONTH]]&gt;3,YEAR(PUMPING[[#This Row],[DATE]]),YEAR(PUMPING[[#This Row],[DATE]])-1)</f>
        <v>2015</v>
      </c>
      <c r="L2557" s="32" t="str">
        <f>IF(PUMPING[[#This Row],[MONTH]]&lt;4,"Q4",IF(PUMPING[[#This Row],[MONTH]]&lt;7,"Q1",IF(PUMPING[[#This Row],[MONTH]]&lt;10,"Q2",IF(PUMPING[[#This Row],[MONTH]]&lt;13,"Q3","Q4"))))</f>
        <v>Q3</v>
      </c>
      <c r="M2557" s="32" t="str">
        <f>IF(PUMPING[[#This Row],[PRODUCT]]="I/F","I/F",IF(LEFT(PUMPING[[#This Row],[BATCH]],2)="MR","MR",IF(LEFT(PUMPING[[#This Row],[BATCH]],2)="PR","PR",IF(LEFT(PUMPING[[#This Row],[BATCH]],2)="DT","DT","Others"))))</f>
        <v>MR</v>
      </c>
    </row>
    <row r="2558" spans="1:13" ht="21" x14ac:dyDescent="0.25">
      <c r="A2558">
        <v>1</v>
      </c>
      <c r="B2558" s="1">
        <v>42350</v>
      </c>
      <c r="C2558" t="s">
        <v>1597</v>
      </c>
      <c r="D2558" s="51" t="s">
        <v>1667</v>
      </c>
      <c r="E2558" s="52">
        <v>401</v>
      </c>
      <c r="F2558" s="3">
        <v>94</v>
      </c>
      <c r="G2558" t="s">
        <v>1566</v>
      </c>
      <c r="H2558" t="str">
        <f t="shared" si="64"/>
        <v>NS</v>
      </c>
      <c r="I2558" t="s">
        <v>146</v>
      </c>
      <c r="J2558" s="32">
        <f t="shared" si="63"/>
        <v>12</v>
      </c>
      <c r="K2558" s="32">
        <f>IF(PUMPING[[#This Row],[MONTH]]&gt;3,YEAR(PUMPING[[#This Row],[DATE]]),YEAR(PUMPING[[#This Row],[DATE]])-1)</f>
        <v>2015</v>
      </c>
      <c r="L2558" s="32" t="str">
        <f>IF(PUMPING[[#This Row],[MONTH]]&lt;4,"Q4",IF(PUMPING[[#This Row],[MONTH]]&lt;7,"Q1",IF(PUMPING[[#This Row],[MONTH]]&lt;10,"Q2",IF(PUMPING[[#This Row],[MONTH]]&lt;13,"Q3","Q4"))))</f>
        <v>Q3</v>
      </c>
      <c r="M2558" s="32" t="str">
        <f>IF(PUMPING[[#This Row],[PRODUCT]]="I/F","I/F",IF(LEFT(PUMPING[[#This Row],[BATCH]],2)="MR","MR",IF(LEFT(PUMPING[[#This Row],[BATCH]],2)="PR","PR",IF(LEFT(PUMPING[[#This Row],[BATCH]],2)="DT","DT","Others"))))</f>
        <v>MR</v>
      </c>
    </row>
    <row r="2559" spans="1:13" ht="21" x14ac:dyDescent="0.25">
      <c r="A2559">
        <v>1</v>
      </c>
      <c r="B2559" s="1">
        <v>42354</v>
      </c>
      <c r="C2559" t="s">
        <v>1597</v>
      </c>
      <c r="D2559" s="51" t="s">
        <v>1668</v>
      </c>
      <c r="E2559" s="52">
        <v>651</v>
      </c>
      <c r="F2559" s="3">
        <v>49</v>
      </c>
      <c r="G2559" t="s">
        <v>1566</v>
      </c>
      <c r="H2559" t="str">
        <f t="shared" si="64"/>
        <v>PC</v>
      </c>
      <c r="I2559" t="s">
        <v>146</v>
      </c>
      <c r="J2559" s="32">
        <f t="shared" ref="J2559:J2573" si="65">MONTH(B2559)</f>
        <v>12</v>
      </c>
      <c r="K2559" s="32">
        <f>IF(PUMPING[[#This Row],[MONTH]]&gt;3,YEAR(PUMPING[[#This Row],[DATE]]),YEAR(PUMPING[[#This Row],[DATE]])-1)</f>
        <v>2015</v>
      </c>
      <c r="L2559" s="32" t="str">
        <f>IF(PUMPING[[#This Row],[MONTH]]&lt;4,"Q4",IF(PUMPING[[#This Row],[MONTH]]&lt;7,"Q1",IF(PUMPING[[#This Row],[MONTH]]&lt;10,"Q2",IF(PUMPING[[#This Row],[MONTH]]&lt;13,"Q3","Q4"))))</f>
        <v>Q3</v>
      </c>
      <c r="M2559" s="32" t="str">
        <f>IF(PUMPING[[#This Row],[PRODUCT]]="I/F","I/F",IF(LEFT(PUMPING[[#This Row],[BATCH]],2)="MR","MR",IF(LEFT(PUMPING[[#This Row],[BATCH]],2)="PR","PR",IF(LEFT(PUMPING[[#This Row],[BATCH]],2)="DT","DT","Others"))))</f>
        <v>MR</v>
      </c>
    </row>
    <row r="2560" spans="1:13" ht="21" x14ac:dyDescent="0.25">
      <c r="A2560">
        <v>1</v>
      </c>
      <c r="B2560" s="1">
        <v>42358</v>
      </c>
      <c r="C2560" t="s">
        <v>1597</v>
      </c>
      <c r="D2560" s="51" t="s">
        <v>1669</v>
      </c>
      <c r="E2560" s="52">
        <v>504</v>
      </c>
      <c r="F2560" s="3">
        <v>3213</v>
      </c>
      <c r="G2560" t="s">
        <v>1566</v>
      </c>
      <c r="H2560" t="str">
        <f t="shared" si="64"/>
        <v>3H</v>
      </c>
      <c r="I2560" t="s">
        <v>1525</v>
      </c>
      <c r="J2560" s="32">
        <f t="shared" si="65"/>
        <v>12</v>
      </c>
      <c r="K2560" s="32">
        <f>IF(PUMPING[[#This Row],[MONTH]]&gt;3,YEAR(PUMPING[[#This Row],[DATE]]),YEAR(PUMPING[[#This Row],[DATE]])-1)</f>
        <v>2015</v>
      </c>
      <c r="L2560" s="32" t="str">
        <f>IF(PUMPING[[#This Row],[MONTH]]&lt;4,"Q4",IF(PUMPING[[#This Row],[MONTH]]&lt;7,"Q1",IF(PUMPING[[#This Row],[MONTH]]&lt;10,"Q2",IF(PUMPING[[#This Row],[MONTH]]&lt;13,"Q3","Q4"))))</f>
        <v>Q3</v>
      </c>
      <c r="M2560" s="32" t="str">
        <f>IF(PUMPING[[#This Row],[PRODUCT]]="I/F","I/F",IF(LEFT(PUMPING[[#This Row],[BATCH]],2)="MR","MR",IF(LEFT(PUMPING[[#This Row],[BATCH]],2)="PR","PR",IF(LEFT(PUMPING[[#This Row],[BATCH]],2)="DT","DT","Others"))))</f>
        <v>MR</v>
      </c>
    </row>
    <row r="2561" spans="1:13" ht="21" x14ac:dyDescent="0.25">
      <c r="A2561">
        <v>1</v>
      </c>
      <c r="B2561" s="1">
        <v>42359</v>
      </c>
      <c r="C2561" t="s">
        <v>1597</v>
      </c>
      <c r="D2561" s="51" t="s">
        <v>1669</v>
      </c>
      <c r="E2561" s="52">
        <v>504</v>
      </c>
      <c r="F2561" s="3">
        <v>2295</v>
      </c>
      <c r="G2561" t="s">
        <v>1566</v>
      </c>
      <c r="H2561" t="str">
        <f t="shared" si="64"/>
        <v>3H</v>
      </c>
      <c r="I2561" t="s">
        <v>1525</v>
      </c>
      <c r="J2561" s="32">
        <f t="shared" si="65"/>
        <v>12</v>
      </c>
      <c r="K2561" s="32">
        <f>IF(PUMPING[[#This Row],[MONTH]]&gt;3,YEAR(PUMPING[[#This Row],[DATE]]),YEAR(PUMPING[[#This Row],[DATE]])-1)</f>
        <v>2015</v>
      </c>
      <c r="L2561" s="32" t="str">
        <f>IF(PUMPING[[#This Row],[MONTH]]&lt;4,"Q4",IF(PUMPING[[#This Row],[MONTH]]&lt;7,"Q1",IF(PUMPING[[#This Row],[MONTH]]&lt;10,"Q2",IF(PUMPING[[#This Row],[MONTH]]&lt;13,"Q3","Q4"))))</f>
        <v>Q3</v>
      </c>
      <c r="M2561" s="32" t="str">
        <f>IF(PUMPING[[#This Row],[PRODUCT]]="I/F","I/F",IF(LEFT(PUMPING[[#This Row],[BATCH]],2)="MR","MR",IF(LEFT(PUMPING[[#This Row],[BATCH]],2)="PR","PR",IF(LEFT(PUMPING[[#This Row],[BATCH]],2)="DT","DT","Others"))))</f>
        <v>MR</v>
      </c>
    </row>
    <row r="2562" spans="1:13" ht="21" x14ac:dyDescent="0.25">
      <c r="A2562">
        <v>2</v>
      </c>
      <c r="B2562" s="1">
        <v>42359</v>
      </c>
      <c r="C2562" t="s">
        <v>1597</v>
      </c>
      <c r="D2562" s="51" t="s">
        <v>1670</v>
      </c>
      <c r="E2562" s="52">
        <v>505</v>
      </c>
      <c r="F2562" s="3">
        <v>2647</v>
      </c>
      <c r="G2562" t="s">
        <v>1566</v>
      </c>
      <c r="H2562" t="str">
        <f t="shared" si="64"/>
        <v>4H</v>
      </c>
      <c r="I2562" t="s">
        <v>1530</v>
      </c>
      <c r="J2562" s="32">
        <f t="shared" si="65"/>
        <v>12</v>
      </c>
      <c r="K2562" s="32">
        <f>IF(PUMPING[[#This Row],[MONTH]]&gt;3,YEAR(PUMPING[[#This Row],[DATE]]),YEAR(PUMPING[[#This Row],[DATE]])-1)</f>
        <v>2015</v>
      </c>
      <c r="L2562" s="32" t="str">
        <f>IF(PUMPING[[#This Row],[MONTH]]&lt;4,"Q4",IF(PUMPING[[#This Row],[MONTH]]&lt;7,"Q1",IF(PUMPING[[#This Row],[MONTH]]&lt;10,"Q2",IF(PUMPING[[#This Row],[MONTH]]&lt;13,"Q3","Q4"))))</f>
        <v>Q3</v>
      </c>
      <c r="M2562" s="32" t="str">
        <f>IF(PUMPING[[#This Row],[PRODUCT]]="I/F","I/F",IF(LEFT(PUMPING[[#This Row],[BATCH]],2)="MR","MR",IF(LEFT(PUMPING[[#This Row],[BATCH]],2)="PR","PR",IF(LEFT(PUMPING[[#This Row],[BATCH]],2)="DT","DT","Others"))))</f>
        <v>MR</v>
      </c>
    </row>
    <row r="2563" spans="1:13" ht="21" x14ac:dyDescent="0.25">
      <c r="A2563">
        <v>1</v>
      </c>
      <c r="B2563" s="1">
        <v>42360</v>
      </c>
      <c r="C2563" t="s">
        <v>1597</v>
      </c>
      <c r="D2563" s="51" t="s">
        <v>1670</v>
      </c>
      <c r="E2563" s="52">
        <v>505</v>
      </c>
      <c r="F2563" s="3">
        <v>1243</v>
      </c>
      <c r="G2563" t="s">
        <v>1566</v>
      </c>
      <c r="H2563" t="str">
        <f t="shared" si="64"/>
        <v>4H</v>
      </c>
      <c r="I2563" t="s">
        <v>1530</v>
      </c>
      <c r="J2563" s="32">
        <f t="shared" si="65"/>
        <v>12</v>
      </c>
      <c r="K2563" s="32">
        <f>IF(PUMPING[[#This Row],[MONTH]]&gt;3,YEAR(PUMPING[[#This Row],[DATE]]),YEAR(PUMPING[[#This Row],[DATE]])-1)</f>
        <v>2015</v>
      </c>
      <c r="L2563" s="32" t="str">
        <f>IF(PUMPING[[#This Row],[MONTH]]&lt;4,"Q4",IF(PUMPING[[#This Row],[MONTH]]&lt;7,"Q1",IF(PUMPING[[#This Row],[MONTH]]&lt;10,"Q2",IF(PUMPING[[#This Row],[MONTH]]&lt;13,"Q3","Q4"))))</f>
        <v>Q3</v>
      </c>
      <c r="M2563" s="32" t="str">
        <f>IF(PUMPING[[#This Row],[PRODUCT]]="I/F","I/F",IF(LEFT(PUMPING[[#This Row],[BATCH]],2)="MR","MR",IF(LEFT(PUMPING[[#This Row],[BATCH]],2)="PR","PR",IF(LEFT(PUMPING[[#This Row],[BATCH]],2)="DT","DT","Others"))))</f>
        <v>MR</v>
      </c>
    </row>
    <row r="2564" spans="1:13" ht="21" x14ac:dyDescent="0.25">
      <c r="A2564">
        <v>1</v>
      </c>
      <c r="B2564" s="1">
        <v>42361</v>
      </c>
      <c r="C2564" t="s">
        <v>1597</v>
      </c>
      <c r="D2564" s="51" t="s">
        <v>1670</v>
      </c>
      <c r="E2564" s="52">
        <v>651</v>
      </c>
      <c r="F2564" s="3">
        <v>83</v>
      </c>
      <c r="G2564" t="s">
        <v>1566</v>
      </c>
      <c r="H2564" t="str">
        <f t="shared" si="64"/>
        <v>4H</v>
      </c>
      <c r="I2564" t="s">
        <v>1530</v>
      </c>
      <c r="J2564" s="32">
        <f t="shared" si="65"/>
        <v>12</v>
      </c>
      <c r="K2564" s="32">
        <f>IF(PUMPING[[#This Row],[MONTH]]&gt;3,YEAR(PUMPING[[#This Row],[DATE]]),YEAR(PUMPING[[#This Row],[DATE]])-1)</f>
        <v>2015</v>
      </c>
      <c r="L2564" s="32" t="str">
        <f>IF(PUMPING[[#This Row],[MONTH]]&lt;4,"Q4",IF(PUMPING[[#This Row],[MONTH]]&lt;7,"Q1",IF(PUMPING[[#This Row],[MONTH]]&lt;10,"Q2",IF(PUMPING[[#This Row],[MONTH]]&lt;13,"Q3","Q4"))))</f>
        <v>Q3</v>
      </c>
      <c r="M2564" s="32" t="str">
        <f>IF(PUMPING[[#This Row],[PRODUCT]]="I/F","I/F",IF(LEFT(PUMPING[[#This Row],[BATCH]],2)="MR","MR",IF(LEFT(PUMPING[[#This Row],[BATCH]],2)="PR","PR",IF(LEFT(PUMPING[[#This Row],[BATCH]],2)="DT","DT","Others"))))</f>
        <v>MR</v>
      </c>
    </row>
    <row r="2565" spans="1:13" ht="21" x14ac:dyDescent="0.25">
      <c r="A2565">
        <v>2</v>
      </c>
      <c r="B2565" s="1">
        <v>42361</v>
      </c>
      <c r="C2565" t="s">
        <v>1597</v>
      </c>
      <c r="D2565" s="51" t="s">
        <v>1671</v>
      </c>
      <c r="E2565" s="52">
        <v>403</v>
      </c>
      <c r="F2565" s="3">
        <v>622</v>
      </c>
      <c r="G2565" t="s">
        <v>1566</v>
      </c>
      <c r="H2565" t="str">
        <f t="shared" si="64"/>
        <v>NS</v>
      </c>
      <c r="I2565" t="s">
        <v>146</v>
      </c>
      <c r="J2565" s="32">
        <f t="shared" si="65"/>
        <v>12</v>
      </c>
      <c r="K2565" s="32">
        <f>IF(PUMPING[[#This Row],[MONTH]]&gt;3,YEAR(PUMPING[[#This Row],[DATE]]),YEAR(PUMPING[[#This Row],[DATE]])-1)</f>
        <v>2015</v>
      </c>
      <c r="L2565" s="32" t="str">
        <f>IF(PUMPING[[#This Row],[MONTH]]&lt;4,"Q4",IF(PUMPING[[#This Row],[MONTH]]&lt;7,"Q1",IF(PUMPING[[#This Row],[MONTH]]&lt;10,"Q2",IF(PUMPING[[#This Row],[MONTH]]&lt;13,"Q3","Q4"))))</f>
        <v>Q3</v>
      </c>
      <c r="M2565" s="32" t="str">
        <f>IF(PUMPING[[#This Row],[PRODUCT]]="I/F","I/F",IF(LEFT(PUMPING[[#This Row],[BATCH]],2)="MR","MR",IF(LEFT(PUMPING[[#This Row],[BATCH]],2)="PR","PR",IF(LEFT(PUMPING[[#This Row],[BATCH]],2)="DT","DT","Others"))))</f>
        <v>MR</v>
      </c>
    </row>
    <row r="2566" spans="1:13" ht="21" x14ac:dyDescent="0.25">
      <c r="A2566">
        <v>3</v>
      </c>
      <c r="B2566" s="1">
        <v>42361</v>
      </c>
      <c r="C2566" t="s">
        <v>1597</v>
      </c>
      <c r="D2566" s="44" t="s">
        <v>1672</v>
      </c>
      <c r="E2566" s="52">
        <v>204</v>
      </c>
      <c r="F2566" s="3">
        <v>1335</v>
      </c>
      <c r="G2566" t="s">
        <v>1566</v>
      </c>
      <c r="H2566" t="str">
        <f t="shared" si="64"/>
        <v>3M</v>
      </c>
      <c r="I2566" t="s">
        <v>1528</v>
      </c>
      <c r="J2566" s="32">
        <f t="shared" si="65"/>
        <v>12</v>
      </c>
      <c r="K2566" s="32">
        <f>IF(PUMPING[[#This Row],[MONTH]]&gt;3,YEAR(PUMPING[[#This Row],[DATE]]),YEAR(PUMPING[[#This Row],[DATE]])-1)</f>
        <v>2015</v>
      </c>
      <c r="L2566" s="32" t="str">
        <f>IF(PUMPING[[#This Row],[MONTH]]&lt;4,"Q4",IF(PUMPING[[#This Row],[MONTH]]&lt;7,"Q1",IF(PUMPING[[#This Row],[MONTH]]&lt;10,"Q2",IF(PUMPING[[#This Row],[MONTH]]&lt;13,"Q3","Q4"))))</f>
        <v>Q3</v>
      </c>
      <c r="M2566" s="32" t="str">
        <f>IF(PUMPING[[#This Row],[PRODUCT]]="I/F","I/F",IF(LEFT(PUMPING[[#This Row],[BATCH]],2)="MR","MR",IF(LEFT(PUMPING[[#This Row],[BATCH]],2)="PR","PR",IF(LEFT(PUMPING[[#This Row],[BATCH]],2)="DT","DT","Others"))))</f>
        <v>MR</v>
      </c>
    </row>
    <row r="2567" spans="1:13" ht="21" x14ac:dyDescent="0.25">
      <c r="A2567">
        <v>1</v>
      </c>
      <c r="B2567" s="1">
        <v>42362</v>
      </c>
      <c r="C2567" t="s">
        <v>1597</v>
      </c>
      <c r="D2567" s="51" t="s">
        <v>1672</v>
      </c>
      <c r="E2567" s="52">
        <v>204</v>
      </c>
      <c r="F2567" s="3">
        <v>65</v>
      </c>
      <c r="G2567" t="s">
        <v>1566</v>
      </c>
      <c r="H2567" t="str">
        <f t="shared" si="64"/>
        <v>3M</v>
      </c>
      <c r="I2567" t="s">
        <v>1528</v>
      </c>
      <c r="J2567" s="32">
        <f t="shared" si="65"/>
        <v>12</v>
      </c>
      <c r="K2567" s="32">
        <f>IF(PUMPING[[#This Row],[MONTH]]&gt;3,YEAR(PUMPING[[#This Row],[DATE]]),YEAR(PUMPING[[#This Row],[DATE]])-1)</f>
        <v>2015</v>
      </c>
      <c r="L2567" s="32" t="str">
        <f>IF(PUMPING[[#This Row],[MONTH]]&lt;4,"Q4",IF(PUMPING[[#This Row],[MONTH]]&lt;7,"Q1",IF(PUMPING[[#This Row],[MONTH]]&lt;10,"Q2",IF(PUMPING[[#This Row],[MONTH]]&lt;13,"Q3","Q4"))))</f>
        <v>Q3</v>
      </c>
      <c r="M2567" s="32" t="str">
        <f>IF(PUMPING[[#This Row],[PRODUCT]]="I/F","I/F",IF(LEFT(PUMPING[[#This Row],[BATCH]],2)="MR","MR",IF(LEFT(PUMPING[[#This Row],[BATCH]],2)="PR","PR",IF(LEFT(PUMPING[[#This Row],[BATCH]],2)="DT","DT","Others"))))</f>
        <v>MR</v>
      </c>
    </row>
    <row r="2568" spans="1:13" ht="21" x14ac:dyDescent="0.25">
      <c r="A2568">
        <v>2</v>
      </c>
      <c r="B2568" s="1">
        <v>42362</v>
      </c>
      <c r="C2568" t="s">
        <v>1597</v>
      </c>
      <c r="D2568" s="51" t="s">
        <v>1673</v>
      </c>
      <c r="E2568" s="52">
        <v>204</v>
      </c>
      <c r="F2568" s="3">
        <v>400</v>
      </c>
      <c r="G2568" t="s">
        <v>1566</v>
      </c>
      <c r="H2568" t="str">
        <f t="shared" si="64"/>
        <v>4M</v>
      </c>
      <c r="I2568" t="s">
        <v>1532</v>
      </c>
      <c r="J2568" s="32">
        <f t="shared" si="65"/>
        <v>12</v>
      </c>
      <c r="K2568" s="32">
        <f>IF(PUMPING[[#This Row],[MONTH]]&gt;3,YEAR(PUMPING[[#This Row],[DATE]]),YEAR(PUMPING[[#This Row],[DATE]])-1)</f>
        <v>2015</v>
      </c>
      <c r="L2568" s="32" t="str">
        <f>IF(PUMPING[[#This Row],[MONTH]]&lt;4,"Q4",IF(PUMPING[[#This Row],[MONTH]]&lt;7,"Q1",IF(PUMPING[[#This Row],[MONTH]]&lt;10,"Q2",IF(PUMPING[[#This Row],[MONTH]]&lt;13,"Q3","Q4"))))</f>
        <v>Q3</v>
      </c>
      <c r="M2568" s="32" t="str">
        <f>IF(PUMPING[[#This Row],[PRODUCT]]="I/F","I/F",IF(LEFT(PUMPING[[#This Row],[BATCH]],2)="MR","MR",IF(LEFT(PUMPING[[#This Row],[BATCH]],2)="PR","PR",IF(LEFT(PUMPING[[#This Row],[BATCH]],2)="DT","DT","Others"))))</f>
        <v>MR</v>
      </c>
    </row>
    <row r="2569" spans="1:13" ht="21" x14ac:dyDescent="0.25">
      <c r="A2569">
        <v>3</v>
      </c>
      <c r="B2569" s="1">
        <v>42362</v>
      </c>
      <c r="C2569" t="s">
        <v>1597</v>
      </c>
      <c r="D2569" s="44" t="s">
        <v>1674</v>
      </c>
      <c r="E2569" s="52">
        <v>204</v>
      </c>
      <c r="F2569" s="3">
        <v>2078</v>
      </c>
      <c r="G2569" t="s">
        <v>1566</v>
      </c>
      <c r="H2569" t="str">
        <f t="shared" si="64"/>
        <v>3M</v>
      </c>
      <c r="I2569" t="s">
        <v>1528</v>
      </c>
      <c r="J2569" s="32">
        <f t="shared" si="65"/>
        <v>12</v>
      </c>
      <c r="K2569" s="32">
        <f>IF(PUMPING[[#This Row],[MONTH]]&gt;3,YEAR(PUMPING[[#This Row],[DATE]]),YEAR(PUMPING[[#This Row],[DATE]])-1)</f>
        <v>2015</v>
      </c>
      <c r="L2569" s="32" t="str">
        <f>IF(PUMPING[[#This Row],[MONTH]]&lt;4,"Q4",IF(PUMPING[[#This Row],[MONTH]]&lt;7,"Q1",IF(PUMPING[[#This Row],[MONTH]]&lt;10,"Q2",IF(PUMPING[[#This Row],[MONTH]]&lt;13,"Q3","Q4"))))</f>
        <v>Q3</v>
      </c>
      <c r="M2569" s="32" t="str">
        <f>IF(PUMPING[[#This Row],[PRODUCT]]="I/F","I/F",IF(LEFT(PUMPING[[#This Row],[BATCH]],2)="MR","MR",IF(LEFT(PUMPING[[#This Row],[BATCH]],2)="PR","PR",IF(LEFT(PUMPING[[#This Row],[BATCH]],2)="DT","DT","Others"))))</f>
        <v>MR</v>
      </c>
    </row>
    <row r="2570" spans="1:13" ht="21" x14ac:dyDescent="0.25">
      <c r="A2570">
        <v>4</v>
      </c>
      <c r="B2570" s="1">
        <v>42362</v>
      </c>
      <c r="C2570" t="s">
        <v>1597</v>
      </c>
      <c r="D2570" s="44" t="s">
        <v>1675</v>
      </c>
      <c r="E2570" s="52">
        <v>403</v>
      </c>
      <c r="F2570" s="3">
        <v>909</v>
      </c>
      <c r="G2570" t="s">
        <v>1566</v>
      </c>
      <c r="H2570" t="str">
        <f t="shared" si="64"/>
        <v>NS</v>
      </c>
      <c r="I2570" t="s">
        <v>146</v>
      </c>
      <c r="J2570" s="32">
        <f t="shared" si="65"/>
        <v>12</v>
      </c>
      <c r="K2570" s="32">
        <f>IF(PUMPING[[#This Row],[MONTH]]&gt;3,YEAR(PUMPING[[#This Row],[DATE]]),YEAR(PUMPING[[#This Row],[DATE]])-1)</f>
        <v>2015</v>
      </c>
      <c r="L2570" s="32" t="str">
        <f>IF(PUMPING[[#This Row],[MONTH]]&lt;4,"Q4",IF(PUMPING[[#This Row],[MONTH]]&lt;7,"Q1",IF(PUMPING[[#This Row],[MONTH]]&lt;10,"Q2",IF(PUMPING[[#This Row],[MONTH]]&lt;13,"Q3","Q4"))))</f>
        <v>Q3</v>
      </c>
      <c r="M2570" s="32" t="str">
        <f>IF(PUMPING[[#This Row],[PRODUCT]]="I/F","I/F",IF(LEFT(PUMPING[[#This Row],[BATCH]],2)="MR","MR",IF(LEFT(PUMPING[[#This Row],[BATCH]],2)="PR","PR",IF(LEFT(PUMPING[[#This Row],[BATCH]],2)="DT","DT","Others"))))</f>
        <v>MR</v>
      </c>
    </row>
    <row r="2571" spans="1:13" ht="21" x14ac:dyDescent="0.25">
      <c r="A2571">
        <v>5</v>
      </c>
      <c r="B2571" s="1">
        <v>42362</v>
      </c>
      <c r="C2571" t="s">
        <v>1597</v>
      </c>
      <c r="D2571" s="44" t="s">
        <v>1676</v>
      </c>
      <c r="E2571" s="52">
        <v>401</v>
      </c>
      <c r="F2571" s="3">
        <v>607</v>
      </c>
      <c r="G2571" t="s">
        <v>1566</v>
      </c>
      <c r="H2571" t="str">
        <f t="shared" si="64"/>
        <v>NS</v>
      </c>
      <c r="I2571" t="s">
        <v>146</v>
      </c>
      <c r="J2571" s="32">
        <f t="shared" si="65"/>
        <v>12</v>
      </c>
      <c r="K2571" s="32">
        <f>IF(PUMPING[[#This Row],[MONTH]]&gt;3,YEAR(PUMPING[[#This Row],[DATE]]),YEAR(PUMPING[[#This Row],[DATE]])-1)</f>
        <v>2015</v>
      </c>
      <c r="L2571" s="32" t="str">
        <f>IF(PUMPING[[#This Row],[MONTH]]&lt;4,"Q4",IF(PUMPING[[#This Row],[MONTH]]&lt;7,"Q1",IF(PUMPING[[#This Row],[MONTH]]&lt;10,"Q2",IF(PUMPING[[#This Row],[MONTH]]&lt;13,"Q3","Q4"))))</f>
        <v>Q3</v>
      </c>
      <c r="M2571" s="32" t="str">
        <f>IF(PUMPING[[#This Row],[PRODUCT]]="I/F","I/F",IF(LEFT(PUMPING[[#This Row],[BATCH]],2)="MR","MR",IF(LEFT(PUMPING[[#This Row],[BATCH]],2)="PR","PR",IF(LEFT(PUMPING[[#This Row],[BATCH]],2)="DT","DT","Others"))))</f>
        <v>MR</v>
      </c>
    </row>
    <row r="2572" spans="1:13" ht="21" x14ac:dyDescent="0.25">
      <c r="A2572">
        <v>6</v>
      </c>
      <c r="B2572" s="1">
        <v>42362</v>
      </c>
      <c r="C2572" t="s">
        <v>1597</v>
      </c>
      <c r="D2572" s="51" t="s">
        <v>1677</v>
      </c>
      <c r="E2572" s="52">
        <v>651</v>
      </c>
      <c r="F2572" s="3">
        <v>81</v>
      </c>
      <c r="G2572" t="s">
        <v>1566</v>
      </c>
      <c r="H2572" t="str">
        <f t="shared" si="64"/>
        <v>PC</v>
      </c>
      <c r="I2572" t="s">
        <v>146</v>
      </c>
      <c r="J2572" s="32">
        <f t="shared" si="65"/>
        <v>12</v>
      </c>
      <c r="K2572" s="32">
        <f>IF(PUMPING[[#This Row],[MONTH]]&gt;3,YEAR(PUMPING[[#This Row],[DATE]]),YEAR(PUMPING[[#This Row],[DATE]])-1)</f>
        <v>2015</v>
      </c>
      <c r="L2572" s="32" t="str">
        <f>IF(PUMPING[[#This Row],[MONTH]]&lt;4,"Q4",IF(PUMPING[[#This Row],[MONTH]]&lt;7,"Q1",IF(PUMPING[[#This Row],[MONTH]]&lt;10,"Q2",IF(PUMPING[[#This Row],[MONTH]]&lt;13,"Q3","Q4"))))</f>
        <v>Q3</v>
      </c>
      <c r="M2572" s="32" t="str">
        <f>IF(PUMPING[[#This Row],[PRODUCT]]="I/F","I/F",IF(LEFT(PUMPING[[#This Row],[BATCH]],2)="MR","MR",IF(LEFT(PUMPING[[#This Row],[BATCH]],2)="PR","PR",IF(LEFT(PUMPING[[#This Row],[BATCH]],2)="DT","DT","Others"))))</f>
        <v>MR</v>
      </c>
    </row>
    <row r="2573" spans="1:13" ht="21" x14ac:dyDescent="0.25">
      <c r="A2573" s="45">
        <v>1</v>
      </c>
      <c r="B2573" s="46">
        <v>42364</v>
      </c>
      <c r="C2573" s="45" t="s">
        <v>1597</v>
      </c>
      <c r="D2573" s="54" t="s">
        <v>1678</v>
      </c>
      <c r="E2573" s="55">
        <v>513</v>
      </c>
      <c r="F2573" s="49">
        <v>662</v>
      </c>
      <c r="G2573" s="45" t="s">
        <v>1566</v>
      </c>
      <c r="H2573" s="45" t="str">
        <f t="shared" si="64"/>
        <v>4H</v>
      </c>
      <c r="I2573" s="45" t="s">
        <v>1530</v>
      </c>
      <c r="J2573" s="50">
        <f t="shared" si="65"/>
        <v>12</v>
      </c>
      <c r="K2573" s="32">
        <f>IF(PUMPING[[#This Row],[MONTH]]&gt;3,YEAR(PUMPING[[#This Row],[DATE]]),YEAR(PUMPING[[#This Row],[DATE]])-1)</f>
        <v>2015</v>
      </c>
      <c r="L2573" s="32" t="str">
        <f>IF(PUMPING[[#This Row],[MONTH]]&lt;4,"Q4",IF(PUMPING[[#This Row],[MONTH]]&lt;7,"Q1",IF(PUMPING[[#This Row],[MONTH]]&lt;10,"Q2",IF(PUMPING[[#This Row],[MONTH]]&lt;13,"Q3","Q4"))))</f>
        <v>Q3</v>
      </c>
      <c r="M2573" s="32" t="str">
        <f>IF(PUMPING[[#This Row],[PRODUCT]]="I/F","I/F",IF(LEFT(PUMPING[[#This Row],[BATCH]],2)="MR","MR",IF(LEFT(PUMPING[[#This Row],[BATCH]],2)="PR","PR",IF(LEFT(PUMPING[[#This Row],[BATCH]],2)="DT","DT","Others"))))</f>
        <v>MR</v>
      </c>
    </row>
    <row r="2574" spans="1:13" ht="21" x14ac:dyDescent="0.25">
      <c r="A2574" s="60">
        <v>1</v>
      </c>
      <c r="B2574" s="61">
        <v>42461</v>
      </c>
      <c r="C2574" s="60" t="s">
        <v>6</v>
      </c>
      <c r="D2574" s="64" t="s">
        <v>1687</v>
      </c>
      <c r="E2574" s="65">
        <v>103</v>
      </c>
      <c r="F2574" s="67">
        <v>3149</v>
      </c>
      <c r="G2574" s="60"/>
      <c r="H2574" s="60" t="s">
        <v>148</v>
      </c>
      <c r="I2574" s="60" t="s">
        <v>149</v>
      </c>
      <c r="J2574" s="62">
        <f t="shared" ref="J2574:J2637" si="66">MONTH(B2574)</f>
        <v>4</v>
      </c>
      <c r="K2574" s="62">
        <f>IF(PUMPING[[#This Row],[MONTH]]&gt;3,YEAR(PUMPING[[#This Row],[DATE]]),YEAR(PUMPING[[#This Row],[DATE]])-1)</f>
        <v>2016</v>
      </c>
      <c r="L2574" s="62" t="str">
        <f>IF(PUMPING[[#This Row],[MONTH]]&lt;4,"Q4",IF(PUMPING[[#This Row],[MONTH]]&lt;7,"Q1",IF(PUMPING[[#This Row],[MONTH]]&lt;10,"Q2",IF(PUMPING[[#This Row],[MONTH]]&lt;13,"Q3","Q4"))))</f>
        <v>Q1</v>
      </c>
      <c r="M2574" s="62" t="str">
        <f>IF(PUMPING[[#This Row],[PRODUCT]]="I/F","I/F",IF(LEFT(PUMPING[[#This Row],[BATCH]],2)="MR","MR",IF(LEFT(PUMPING[[#This Row],[BATCH]],2)="PR","PR",IF(LEFT(PUMPING[[#This Row],[BATCH]],2)="DT","DT","Others"))))</f>
        <v>MR</v>
      </c>
    </row>
    <row r="2575" spans="1:13" ht="21" x14ac:dyDescent="0.25">
      <c r="A2575" s="60">
        <v>2</v>
      </c>
      <c r="B2575" s="61">
        <v>42461</v>
      </c>
      <c r="C2575" s="60" t="s">
        <v>6</v>
      </c>
      <c r="D2575" s="64" t="s">
        <v>1688</v>
      </c>
      <c r="E2575" s="65">
        <v>119</v>
      </c>
      <c r="F2575" s="67">
        <v>2302</v>
      </c>
      <c r="G2575" s="60"/>
      <c r="H2575" s="60" t="s">
        <v>170</v>
      </c>
      <c r="I2575" s="60" t="s">
        <v>171</v>
      </c>
      <c r="J2575" s="62">
        <f t="shared" si="66"/>
        <v>4</v>
      </c>
      <c r="K2575" s="62">
        <f>IF(PUMPING[[#This Row],[MONTH]]&gt;3,YEAR(PUMPING[[#This Row],[DATE]]),YEAR(PUMPING[[#This Row],[DATE]])-1)</f>
        <v>2016</v>
      </c>
      <c r="L2575" s="62" t="str">
        <f>IF(PUMPING[[#This Row],[MONTH]]&lt;4,"Q4",IF(PUMPING[[#This Row],[MONTH]]&lt;7,"Q1",IF(PUMPING[[#This Row],[MONTH]]&lt;10,"Q2",IF(PUMPING[[#This Row],[MONTH]]&lt;13,"Q3","Q4"))))</f>
        <v>Q1</v>
      </c>
      <c r="M2575" s="62" t="str">
        <f>IF(PUMPING[[#This Row],[PRODUCT]]="I/F","I/F",IF(LEFT(PUMPING[[#This Row],[BATCH]],2)="MR","MR",IF(LEFT(PUMPING[[#This Row],[BATCH]],2)="PR","PR",IF(LEFT(PUMPING[[#This Row],[BATCH]],2)="DT","DT","Others"))))</f>
        <v>MR</v>
      </c>
    </row>
    <row r="2576" spans="1:13" ht="21" x14ac:dyDescent="0.25">
      <c r="A2576" s="60">
        <v>3</v>
      </c>
      <c r="B2576" s="61">
        <v>42461</v>
      </c>
      <c r="C2576" s="60" t="s">
        <v>6</v>
      </c>
      <c r="D2576" s="64" t="s">
        <v>1689</v>
      </c>
      <c r="E2576" s="65">
        <v>124</v>
      </c>
      <c r="F2576" s="67">
        <v>4907</v>
      </c>
      <c r="G2576" s="60"/>
      <c r="H2576" s="60" t="s">
        <v>148</v>
      </c>
      <c r="I2576" s="60" t="s">
        <v>149</v>
      </c>
      <c r="J2576" s="62">
        <f t="shared" si="66"/>
        <v>4</v>
      </c>
      <c r="K2576" s="62">
        <f>IF(PUMPING[[#This Row],[MONTH]]&gt;3,YEAR(PUMPING[[#This Row],[DATE]]),YEAR(PUMPING[[#This Row],[DATE]])-1)</f>
        <v>2016</v>
      </c>
      <c r="L2576" s="62" t="str">
        <f>IF(PUMPING[[#This Row],[MONTH]]&lt;4,"Q4",IF(PUMPING[[#This Row],[MONTH]]&lt;7,"Q1",IF(PUMPING[[#This Row],[MONTH]]&lt;10,"Q2",IF(PUMPING[[#This Row],[MONTH]]&lt;13,"Q3","Q4"))))</f>
        <v>Q1</v>
      </c>
      <c r="M2576" s="62" t="str">
        <f>IF(PUMPING[[#This Row],[PRODUCT]]="I/F","I/F",IF(LEFT(PUMPING[[#This Row],[BATCH]],2)="MR","MR",IF(LEFT(PUMPING[[#This Row],[BATCH]],2)="PR","PR",IF(LEFT(PUMPING[[#This Row],[BATCH]],2)="DT","DT","Others"))))</f>
        <v>MR</v>
      </c>
    </row>
    <row r="2577" spans="1:13" ht="21" x14ac:dyDescent="0.25">
      <c r="A2577" s="60">
        <v>1</v>
      </c>
      <c r="B2577" s="61">
        <v>42461</v>
      </c>
      <c r="C2577" s="60" t="s">
        <v>20</v>
      </c>
      <c r="D2577" s="69" t="s">
        <v>1690</v>
      </c>
      <c r="E2577" s="65">
        <v>68</v>
      </c>
      <c r="F2577" s="71">
        <v>6107</v>
      </c>
      <c r="G2577" s="60"/>
      <c r="H2577" s="60" t="s">
        <v>153</v>
      </c>
      <c r="I2577" s="60" t="s">
        <v>1530</v>
      </c>
      <c r="J2577" s="62">
        <f t="shared" si="66"/>
        <v>4</v>
      </c>
      <c r="K2577" s="62">
        <f>IF(PUMPING[[#This Row],[MONTH]]&gt;3,YEAR(PUMPING[[#This Row],[DATE]]),YEAR(PUMPING[[#This Row],[DATE]])-1)</f>
        <v>2016</v>
      </c>
      <c r="L2577" s="62" t="str">
        <f>IF(PUMPING[[#This Row],[MONTH]]&lt;4,"Q4",IF(PUMPING[[#This Row],[MONTH]]&lt;7,"Q1",IF(PUMPING[[#This Row],[MONTH]]&lt;10,"Q2",IF(PUMPING[[#This Row],[MONTH]]&lt;13,"Q3","Q4"))))</f>
        <v>Q1</v>
      </c>
      <c r="M2577" s="62" t="str">
        <f>IF(PUMPING[[#This Row],[PRODUCT]]="I/F","I/F",IF(LEFT(PUMPING[[#This Row],[BATCH]],2)="MR","MR",IF(LEFT(PUMPING[[#This Row],[BATCH]],2)="PR","PR",IF(LEFT(PUMPING[[#This Row],[BATCH]],2)="DT","DT","Others"))))</f>
        <v>PR</v>
      </c>
    </row>
    <row r="2578" spans="1:13" ht="21" x14ac:dyDescent="0.25">
      <c r="A2578" s="60">
        <v>1</v>
      </c>
      <c r="B2578" s="61">
        <v>42461</v>
      </c>
      <c r="C2578" s="60" t="s">
        <v>162</v>
      </c>
      <c r="D2578" s="69" t="s">
        <v>1691</v>
      </c>
      <c r="E2578" s="72">
        <v>16</v>
      </c>
      <c r="F2578" s="74">
        <v>2825</v>
      </c>
      <c r="G2578" s="60"/>
      <c r="H2578" s="60" t="s">
        <v>164</v>
      </c>
      <c r="I2578" s="60" t="s">
        <v>146</v>
      </c>
      <c r="J2578" s="62">
        <f t="shared" si="66"/>
        <v>4</v>
      </c>
      <c r="K2578" s="62">
        <f>IF(PUMPING[[#This Row],[MONTH]]&gt;3,YEAR(PUMPING[[#This Row],[DATE]]),YEAR(PUMPING[[#This Row],[DATE]])-1)</f>
        <v>2016</v>
      </c>
      <c r="L2578" s="62" t="str">
        <f>IF(PUMPING[[#This Row],[MONTH]]&lt;4,"Q4",IF(PUMPING[[#This Row],[MONTH]]&lt;7,"Q1",IF(PUMPING[[#This Row],[MONTH]]&lt;10,"Q2",IF(PUMPING[[#This Row],[MONTH]]&lt;13,"Q3","Q4"))))</f>
        <v>Q1</v>
      </c>
      <c r="M2578" s="62" t="str">
        <f>IF(PUMPING[[#This Row],[PRODUCT]]="I/F","I/F",IF(LEFT(PUMPING[[#This Row],[BATCH]],2)="MR","MR",IF(LEFT(PUMPING[[#This Row],[BATCH]],2)="PR","PR",IF(LEFT(PUMPING[[#This Row],[BATCH]],2)="DT","DT","Others"))))</f>
        <v>DT</v>
      </c>
    </row>
    <row r="2579" spans="1:13" ht="21" x14ac:dyDescent="0.25">
      <c r="A2579" s="60">
        <v>1</v>
      </c>
      <c r="B2579" s="61">
        <v>42462</v>
      </c>
      <c r="C2579" s="60" t="s">
        <v>6</v>
      </c>
      <c r="D2579" s="64" t="s">
        <v>1689</v>
      </c>
      <c r="E2579" s="65">
        <v>124</v>
      </c>
      <c r="F2579" s="67">
        <v>3817</v>
      </c>
      <c r="G2579" s="60"/>
      <c r="H2579" s="60" t="s">
        <v>148</v>
      </c>
      <c r="I2579" s="60" t="s">
        <v>149</v>
      </c>
      <c r="J2579" s="62">
        <f t="shared" si="66"/>
        <v>4</v>
      </c>
      <c r="K2579" s="62">
        <f>IF(PUMPING[[#This Row],[MONTH]]&gt;3,YEAR(PUMPING[[#This Row],[DATE]]),YEAR(PUMPING[[#This Row],[DATE]])-1)</f>
        <v>2016</v>
      </c>
      <c r="L2579" s="62" t="str">
        <f>IF(PUMPING[[#This Row],[MONTH]]&lt;4,"Q4",IF(PUMPING[[#This Row],[MONTH]]&lt;7,"Q1",IF(PUMPING[[#This Row],[MONTH]]&lt;10,"Q2",IF(PUMPING[[#This Row],[MONTH]]&lt;13,"Q3","Q4"))))</f>
        <v>Q1</v>
      </c>
      <c r="M2579" s="62" t="str">
        <f>IF(PUMPING[[#This Row],[PRODUCT]]="I/F","I/F",IF(LEFT(PUMPING[[#This Row],[BATCH]],2)="MR","MR",IF(LEFT(PUMPING[[#This Row],[BATCH]],2)="PR","PR",IF(LEFT(PUMPING[[#This Row],[BATCH]],2)="DT","DT","Others"))))</f>
        <v>MR</v>
      </c>
    </row>
    <row r="2580" spans="1:13" ht="21" x14ac:dyDescent="0.25">
      <c r="A2580" s="60">
        <v>1</v>
      </c>
      <c r="B2580" s="61">
        <v>42462</v>
      </c>
      <c r="C2580" s="60" t="s">
        <v>20</v>
      </c>
      <c r="D2580" s="69" t="s">
        <v>1692</v>
      </c>
      <c r="E2580" s="65">
        <v>68</v>
      </c>
      <c r="F2580" s="71">
        <v>1378</v>
      </c>
      <c r="G2580" s="60"/>
      <c r="H2580" s="60" t="s">
        <v>153</v>
      </c>
      <c r="I2580" s="181" t="s">
        <v>1530</v>
      </c>
      <c r="J2580" s="62">
        <f t="shared" si="66"/>
        <v>4</v>
      </c>
      <c r="K2580" s="62">
        <f>IF(PUMPING[[#This Row],[MONTH]]&gt;3,YEAR(PUMPING[[#This Row],[DATE]]),YEAR(PUMPING[[#This Row],[DATE]])-1)</f>
        <v>2016</v>
      </c>
      <c r="L2580" s="62" t="str">
        <f>IF(PUMPING[[#This Row],[MONTH]]&lt;4,"Q4",IF(PUMPING[[#This Row],[MONTH]]&lt;7,"Q1",IF(PUMPING[[#This Row],[MONTH]]&lt;10,"Q2",IF(PUMPING[[#This Row],[MONTH]]&lt;13,"Q3","Q4"))))</f>
        <v>Q1</v>
      </c>
      <c r="M2580" s="62" t="str">
        <f>IF(PUMPING[[#This Row],[PRODUCT]]="I/F","I/F",IF(LEFT(PUMPING[[#This Row],[BATCH]],2)="MR","MR",IF(LEFT(PUMPING[[#This Row],[BATCH]],2)="PR","PR",IF(LEFT(PUMPING[[#This Row],[BATCH]],2)="DT","DT","Others"))))</f>
        <v>PR</v>
      </c>
    </row>
    <row r="2581" spans="1:13" ht="21" x14ac:dyDescent="0.25">
      <c r="A2581" s="60">
        <v>2</v>
      </c>
      <c r="B2581" s="61">
        <v>42462</v>
      </c>
      <c r="C2581" s="60" t="s">
        <v>20</v>
      </c>
      <c r="D2581" s="69" t="s">
        <v>1693</v>
      </c>
      <c r="E2581" s="65">
        <v>67</v>
      </c>
      <c r="F2581" s="71">
        <v>450</v>
      </c>
      <c r="G2581" s="60"/>
      <c r="H2581" s="60" t="s">
        <v>153</v>
      </c>
      <c r="I2581" s="181" t="s">
        <v>1530</v>
      </c>
      <c r="J2581" s="62">
        <f t="shared" si="66"/>
        <v>4</v>
      </c>
      <c r="K2581" s="62">
        <f>IF(PUMPING[[#This Row],[MONTH]]&gt;3,YEAR(PUMPING[[#This Row],[DATE]]),YEAR(PUMPING[[#This Row],[DATE]])-1)</f>
        <v>2016</v>
      </c>
      <c r="L2581" s="62" t="str">
        <f>IF(PUMPING[[#This Row],[MONTH]]&lt;4,"Q4",IF(PUMPING[[#This Row],[MONTH]]&lt;7,"Q1",IF(PUMPING[[#This Row],[MONTH]]&lt;10,"Q2",IF(PUMPING[[#This Row],[MONTH]]&lt;13,"Q3","Q4"))))</f>
        <v>Q1</v>
      </c>
      <c r="M2581" s="62" t="str">
        <f>IF(PUMPING[[#This Row],[PRODUCT]]="I/F","I/F",IF(LEFT(PUMPING[[#This Row],[BATCH]],2)="MR","MR",IF(LEFT(PUMPING[[#This Row],[BATCH]],2)="PR","PR",IF(LEFT(PUMPING[[#This Row],[BATCH]],2)="DT","DT","Others"))))</f>
        <v>PR</v>
      </c>
    </row>
    <row r="2582" spans="1:13" ht="21" x14ac:dyDescent="0.25">
      <c r="A2582" s="60">
        <v>3</v>
      </c>
      <c r="B2582" s="61">
        <v>42462</v>
      </c>
      <c r="C2582" s="60" t="s">
        <v>20</v>
      </c>
      <c r="D2582" s="69" t="s">
        <v>1694</v>
      </c>
      <c r="E2582" s="65">
        <v>67</v>
      </c>
      <c r="F2582" s="71">
        <v>1887</v>
      </c>
      <c r="G2582" s="60"/>
      <c r="H2582" s="60" t="s">
        <v>153</v>
      </c>
      <c r="I2582" s="181" t="s">
        <v>1530</v>
      </c>
      <c r="J2582" s="62">
        <f t="shared" si="66"/>
        <v>4</v>
      </c>
      <c r="K2582" s="62">
        <f>IF(PUMPING[[#This Row],[MONTH]]&gt;3,YEAR(PUMPING[[#This Row],[DATE]]),YEAR(PUMPING[[#This Row],[DATE]])-1)</f>
        <v>2016</v>
      </c>
      <c r="L2582" s="62" t="str">
        <f>IF(PUMPING[[#This Row],[MONTH]]&lt;4,"Q4",IF(PUMPING[[#This Row],[MONTH]]&lt;7,"Q1",IF(PUMPING[[#This Row],[MONTH]]&lt;10,"Q2",IF(PUMPING[[#This Row],[MONTH]]&lt;13,"Q3","Q4"))))</f>
        <v>Q1</v>
      </c>
      <c r="M2582" s="62" t="str">
        <f>IF(PUMPING[[#This Row],[PRODUCT]]="I/F","I/F",IF(LEFT(PUMPING[[#This Row],[BATCH]],2)="MR","MR",IF(LEFT(PUMPING[[#This Row],[BATCH]],2)="PR","PR",IF(LEFT(PUMPING[[#This Row],[BATCH]],2)="DT","DT","Others"))))</f>
        <v>PR</v>
      </c>
    </row>
    <row r="2583" spans="1:13" ht="21" x14ac:dyDescent="0.25">
      <c r="A2583" s="60">
        <v>4</v>
      </c>
      <c r="B2583" s="61">
        <v>42462</v>
      </c>
      <c r="C2583" s="60" t="s">
        <v>20</v>
      </c>
      <c r="D2583" s="69" t="s">
        <v>1695</v>
      </c>
      <c r="E2583" s="65">
        <v>54</v>
      </c>
      <c r="F2583" s="71">
        <v>323</v>
      </c>
      <c r="G2583" s="60"/>
      <c r="H2583" s="60" t="s">
        <v>155</v>
      </c>
      <c r="I2583" s="60" t="s">
        <v>146</v>
      </c>
      <c r="J2583" s="62">
        <f t="shared" si="66"/>
        <v>4</v>
      </c>
      <c r="K2583" s="62">
        <f>IF(PUMPING[[#This Row],[MONTH]]&gt;3,YEAR(PUMPING[[#This Row],[DATE]]),YEAR(PUMPING[[#This Row],[DATE]])-1)</f>
        <v>2016</v>
      </c>
      <c r="L2583" s="62" t="str">
        <f>IF(PUMPING[[#This Row],[MONTH]]&lt;4,"Q4",IF(PUMPING[[#This Row],[MONTH]]&lt;7,"Q1",IF(PUMPING[[#This Row],[MONTH]]&lt;10,"Q2",IF(PUMPING[[#This Row],[MONTH]]&lt;13,"Q3","Q4"))))</f>
        <v>Q1</v>
      </c>
      <c r="M2583" s="62" t="str">
        <f>IF(PUMPING[[#This Row],[PRODUCT]]="I/F","I/F",IF(LEFT(PUMPING[[#This Row],[BATCH]],2)="MR","MR",IF(LEFT(PUMPING[[#This Row],[BATCH]],2)="PR","PR",IF(LEFT(PUMPING[[#This Row],[BATCH]],2)="DT","DT","Others"))))</f>
        <v>PR</v>
      </c>
    </row>
    <row r="2584" spans="1:13" ht="21" x14ac:dyDescent="0.25">
      <c r="A2584" s="60">
        <v>5</v>
      </c>
      <c r="B2584" s="61">
        <v>42462</v>
      </c>
      <c r="C2584" s="60" t="s">
        <v>20</v>
      </c>
      <c r="D2584" s="69" t="s">
        <v>1696</v>
      </c>
      <c r="E2584" s="65">
        <v>53</v>
      </c>
      <c r="F2584" s="71">
        <v>601</v>
      </c>
      <c r="G2584" s="60"/>
      <c r="H2584" s="60" t="s">
        <v>156</v>
      </c>
      <c r="I2584" s="60" t="s">
        <v>146</v>
      </c>
      <c r="J2584" s="62">
        <f t="shared" si="66"/>
        <v>4</v>
      </c>
      <c r="K2584" s="62">
        <f>IF(PUMPING[[#This Row],[MONTH]]&gt;3,YEAR(PUMPING[[#This Row],[DATE]]),YEAR(PUMPING[[#This Row],[DATE]])-1)</f>
        <v>2016</v>
      </c>
      <c r="L2584" s="62" t="str">
        <f>IF(PUMPING[[#This Row],[MONTH]]&lt;4,"Q4",IF(PUMPING[[#This Row],[MONTH]]&lt;7,"Q1",IF(PUMPING[[#This Row],[MONTH]]&lt;10,"Q2",IF(PUMPING[[#This Row],[MONTH]]&lt;13,"Q3","Q4"))))</f>
        <v>Q1</v>
      </c>
      <c r="M2584" s="62" t="str">
        <f>IF(PUMPING[[#This Row],[PRODUCT]]="I/F","I/F",IF(LEFT(PUMPING[[#This Row],[BATCH]],2)="MR","MR",IF(LEFT(PUMPING[[#This Row],[BATCH]],2)="PR","PR",IF(LEFT(PUMPING[[#This Row],[BATCH]],2)="DT","DT","Others"))))</f>
        <v>PR</v>
      </c>
    </row>
    <row r="2585" spans="1:13" ht="21" x14ac:dyDescent="0.25">
      <c r="A2585" s="60">
        <v>6</v>
      </c>
      <c r="B2585" s="61">
        <v>42462</v>
      </c>
      <c r="C2585" s="60" t="s">
        <v>20</v>
      </c>
      <c r="D2585" s="69" t="s">
        <v>1695</v>
      </c>
      <c r="E2585" s="65">
        <v>54</v>
      </c>
      <c r="F2585" s="71">
        <v>22</v>
      </c>
      <c r="G2585" s="60"/>
      <c r="H2585" s="60" t="s">
        <v>155</v>
      </c>
      <c r="I2585" s="60" t="s">
        <v>146</v>
      </c>
      <c r="J2585" s="62">
        <f t="shared" si="66"/>
        <v>4</v>
      </c>
      <c r="K2585" s="62">
        <f>IF(PUMPING[[#This Row],[MONTH]]&gt;3,YEAR(PUMPING[[#This Row],[DATE]]),YEAR(PUMPING[[#This Row],[DATE]])-1)</f>
        <v>2016</v>
      </c>
      <c r="L2585" s="62" t="str">
        <f>IF(PUMPING[[#This Row],[MONTH]]&lt;4,"Q4",IF(PUMPING[[#This Row],[MONTH]]&lt;7,"Q1",IF(PUMPING[[#This Row],[MONTH]]&lt;10,"Q2",IF(PUMPING[[#This Row],[MONTH]]&lt;13,"Q3","Q4"))))</f>
        <v>Q1</v>
      </c>
      <c r="M2585" s="62" t="str">
        <f>IF(PUMPING[[#This Row],[PRODUCT]]="I/F","I/F",IF(LEFT(PUMPING[[#This Row],[BATCH]],2)="MR","MR",IF(LEFT(PUMPING[[#This Row],[BATCH]],2)="PR","PR",IF(LEFT(PUMPING[[#This Row],[BATCH]],2)="DT","DT","Others"))))</f>
        <v>PR</v>
      </c>
    </row>
    <row r="2586" spans="1:13" ht="21" x14ac:dyDescent="0.25">
      <c r="A2586" s="60">
        <v>1</v>
      </c>
      <c r="B2586" s="61">
        <v>42462</v>
      </c>
      <c r="C2586" s="60" t="s">
        <v>8</v>
      </c>
      <c r="D2586" s="69" t="s">
        <v>1697</v>
      </c>
      <c r="E2586" s="72" t="s">
        <v>58</v>
      </c>
      <c r="F2586" s="66">
        <v>100</v>
      </c>
      <c r="G2586" s="60"/>
      <c r="H2586" s="60" t="s">
        <v>1698</v>
      </c>
      <c r="I2586" s="60" t="s">
        <v>146</v>
      </c>
      <c r="J2586" s="62">
        <f t="shared" si="66"/>
        <v>4</v>
      </c>
      <c r="K2586" s="62">
        <f>IF(PUMPING[[#This Row],[MONTH]]&gt;3,YEAR(PUMPING[[#This Row],[DATE]]),YEAR(PUMPING[[#This Row],[DATE]])-1)</f>
        <v>2016</v>
      </c>
      <c r="L2586" s="62" t="str">
        <f>IF(PUMPING[[#This Row],[MONTH]]&lt;4,"Q4",IF(PUMPING[[#This Row],[MONTH]]&lt;7,"Q1",IF(PUMPING[[#This Row],[MONTH]]&lt;10,"Q2",IF(PUMPING[[#This Row],[MONTH]]&lt;13,"Q3","Q4"))))</f>
        <v>Q1</v>
      </c>
      <c r="M2586" s="62" t="str">
        <f>IF(PUMPING[[#This Row],[PRODUCT]]="I/F","I/F",IF(LEFT(PUMPING[[#This Row],[BATCH]],2)="MR","MR",IF(LEFT(PUMPING[[#This Row],[BATCH]],2)="PR","PR",IF(LEFT(PUMPING[[#This Row],[BATCH]],2)="DT","DT","Others"))))</f>
        <v>Others</v>
      </c>
    </row>
    <row r="2587" spans="1:13" ht="21" x14ac:dyDescent="0.25">
      <c r="A2587" s="60">
        <v>2</v>
      </c>
      <c r="B2587" s="61">
        <v>42462</v>
      </c>
      <c r="C2587" s="60" t="s">
        <v>8</v>
      </c>
      <c r="D2587" s="73" t="s">
        <v>1699</v>
      </c>
      <c r="E2587" s="72" t="s">
        <v>58</v>
      </c>
      <c r="F2587" s="66">
        <v>104</v>
      </c>
      <c r="G2587" s="60"/>
      <c r="H2587" s="60" t="s">
        <v>203</v>
      </c>
      <c r="I2587" s="60" t="s">
        <v>146</v>
      </c>
      <c r="J2587" s="62">
        <f t="shared" si="66"/>
        <v>4</v>
      </c>
      <c r="K2587" s="62">
        <f>IF(PUMPING[[#This Row],[MONTH]]&gt;3,YEAR(PUMPING[[#This Row],[DATE]]),YEAR(PUMPING[[#This Row],[DATE]])-1)</f>
        <v>2016</v>
      </c>
      <c r="L2587" s="62" t="str">
        <f>IF(PUMPING[[#This Row],[MONTH]]&lt;4,"Q4",IF(PUMPING[[#This Row],[MONTH]]&lt;7,"Q1",IF(PUMPING[[#This Row],[MONTH]]&lt;10,"Q2",IF(PUMPING[[#This Row],[MONTH]]&lt;13,"Q3","Q4"))))</f>
        <v>Q1</v>
      </c>
      <c r="M2587" s="62" t="str">
        <f>IF(PUMPING[[#This Row],[PRODUCT]]="I/F","I/F",IF(LEFT(PUMPING[[#This Row],[BATCH]],2)="MR","MR",IF(LEFT(PUMPING[[#This Row],[BATCH]],2)="PR","PR",IF(LEFT(PUMPING[[#This Row],[BATCH]],2)="DT","DT","Others"))))</f>
        <v>Others</v>
      </c>
    </row>
    <row r="2588" spans="1:13" ht="21" x14ac:dyDescent="0.25">
      <c r="A2588" s="60">
        <v>3</v>
      </c>
      <c r="B2588" s="61">
        <v>42462</v>
      </c>
      <c r="C2588" s="60" t="s">
        <v>8</v>
      </c>
      <c r="D2588" s="64" t="s">
        <v>1700</v>
      </c>
      <c r="E2588" s="72" t="s">
        <v>58</v>
      </c>
      <c r="F2588" s="73">
        <v>797</v>
      </c>
      <c r="G2588" s="60"/>
      <c r="H2588" s="60" t="s">
        <v>145</v>
      </c>
      <c r="I2588" s="60" t="s">
        <v>146</v>
      </c>
      <c r="J2588" s="62">
        <f t="shared" si="66"/>
        <v>4</v>
      </c>
      <c r="K2588" s="62">
        <f>IF(PUMPING[[#This Row],[MONTH]]&gt;3,YEAR(PUMPING[[#This Row],[DATE]]),YEAR(PUMPING[[#This Row],[DATE]])-1)</f>
        <v>2016</v>
      </c>
      <c r="L2588" s="62" t="str">
        <f>IF(PUMPING[[#This Row],[MONTH]]&lt;4,"Q4",IF(PUMPING[[#This Row],[MONTH]]&lt;7,"Q1",IF(PUMPING[[#This Row],[MONTH]]&lt;10,"Q2",IF(PUMPING[[#This Row],[MONTH]]&lt;13,"Q3","Q4"))))</f>
        <v>Q1</v>
      </c>
      <c r="M2588" s="62" t="str">
        <f>IF(PUMPING[[#This Row],[PRODUCT]]="I/F","I/F",IF(LEFT(PUMPING[[#This Row],[BATCH]],2)="MR","MR",IF(LEFT(PUMPING[[#This Row],[BATCH]],2)="PR","PR",IF(LEFT(PUMPING[[#This Row],[BATCH]],2)="DT","DT","Others"))))</f>
        <v>MR</v>
      </c>
    </row>
    <row r="2589" spans="1:13" ht="21" x14ac:dyDescent="0.25">
      <c r="A2589" s="60">
        <v>4</v>
      </c>
      <c r="B2589" s="61">
        <v>42462</v>
      </c>
      <c r="C2589" s="60" t="s">
        <v>8</v>
      </c>
      <c r="D2589" s="69" t="s">
        <v>1701</v>
      </c>
      <c r="E2589" s="72" t="s">
        <v>58</v>
      </c>
      <c r="F2589" s="74">
        <v>148</v>
      </c>
      <c r="G2589" s="60"/>
      <c r="H2589" s="60" t="s">
        <v>148</v>
      </c>
      <c r="I2589" s="60" t="s">
        <v>149</v>
      </c>
      <c r="J2589" s="62">
        <f t="shared" si="66"/>
        <v>4</v>
      </c>
      <c r="K2589" s="62">
        <f>IF(PUMPING[[#This Row],[MONTH]]&gt;3,YEAR(PUMPING[[#This Row],[DATE]]),YEAR(PUMPING[[#This Row],[DATE]])-1)</f>
        <v>2016</v>
      </c>
      <c r="L2589" s="62" t="str">
        <f>IF(PUMPING[[#This Row],[MONTH]]&lt;4,"Q4",IF(PUMPING[[#This Row],[MONTH]]&lt;7,"Q1",IF(PUMPING[[#This Row],[MONTH]]&lt;10,"Q2",IF(PUMPING[[#This Row],[MONTH]]&lt;13,"Q3","Q4"))))</f>
        <v>Q1</v>
      </c>
      <c r="M2589" s="62" t="str">
        <f>IF(PUMPING[[#This Row],[PRODUCT]]="I/F","I/F",IF(LEFT(PUMPING[[#This Row],[BATCH]],2)="MR","MR",IF(LEFT(PUMPING[[#This Row],[BATCH]],2)="PR","PR",IF(LEFT(PUMPING[[#This Row],[BATCH]],2)="DT","DT","Others"))))</f>
        <v>MR</v>
      </c>
    </row>
    <row r="2590" spans="1:13" ht="21" x14ac:dyDescent="0.25">
      <c r="A2590" s="60">
        <v>1</v>
      </c>
      <c r="B2590" s="61">
        <v>42462</v>
      </c>
      <c r="C2590" s="60" t="s">
        <v>162</v>
      </c>
      <c r="D2590" s="69" t="s">
        <v>1691</v>
      </c>
      <c r="E2590" s="72">
        <v>16</v>
      </c>
      <c r="F2590" s="74">
        <v>1084</v>
      </c>
      <c r="G2590" s="60"/>
      <c r="H2590" s="60" t="s">
        <v>164</v>
      </c>
      <c r="I2590" s="60" t="s">
        <v>146</v>
      </c>
      <c r="J2590" s="62">
        <f t="shared" si="66"/>
        <v>4</v>
      </c>
      <c r="K2590" s="62">
        <f>IF(PUMPING[[#This Row],[MONTH]]&gt;3,YEAR(PUMPING[[#This Row],[DATE]]),YEAR(PUMPING[[#This Row],[DATE]])-1)</f>
        <v>2016</v>
      </c>
      <c r="L2590" s="62" t="str">
        <f>IF(PUMPING[[#This Row],[MONTH]]&lt;4,"Q4",IF(PUMPING[[#This Row],[MONTH]]&lt;7,"Q1",IF(PUMPING[[#This Row],[MONTH]]&lt;10,"Q2",IF(PUMPING[[#This Row],[MONTH]]&lt;13,"Q3","Q4"))))</f>
        <v>Q1</v>
      </c>
      <c r="M2590" s="62" t="str">
        <f>IF(PUMPING[[#This Row],[PRODUCT]]="I/F","I/F",IF(LEFT(PUMPING[[#This Row],[BATCH]],2)="MR","MR",IF(LEFT(PUMPING[[#This Row],[BATCH]],2)="PR","PR",IF(LEFT(PUMPING[[#This Row],[BATCH]],2)="DT","DT","Others"))))</f>
        <v>DT</v>
      </c>
    </row>
    <row r="2591" spans="1:13" ht="21" x14ac:dyDescent="0.25">
      <c r="A2591" s="60">
        <v>1</v>
      </c>
      <c r="B2591" s="61">
        <v>42463</v>
      </c>
      <c r="C2591" s="60" t="s">
        <v>20</v>
      </c>
      <c r="D2591" s="69" t="s">
        <v>1702</v>
      </c>
      <c r="E2591" s="65">
        <v>54</v>
      </c>
      <c r="F2591" s="71">
        <v>105</v>
      </c>
      <c r="G2591" s="60"/>
      <c r="H2591" s="60" t="s">
        <v>155</v>
      </c>
      <c r="I2591" s="60" t="s">
        <v>146</v>
      </c>
      <c r="J2591" s="62">
        <f t="shared" si="66"/>
        <v>4</v>
      </c>
      <c r="K2591" s="62">
        <f>IF(PUMPING[[#This Row],[MONTH]]&gt;3,YEAR(PUMPING[[#This Row],[DATE]]),YEAR(PUMPING[[#This Row],[DATE]])-1)</f>
        <v>2016</v>
      </c>
      <c r="L2591" s="62" t="str">
        <f>IF(PUMPING[[#This Row],[MONTH]]&lt;4,"Q4",IF(PUMPING[[#This Row],[MONTH]]&lt;7,"Q1",IF(PUMPING[[#This Row],[MONTH]]&lt;10,"Q2",IF(PUMPING[[#This Row],[MONTH]]&lt;13,"Q3","Q4"))))</f>
        <v>Q1</v>
      </c>
      <c r="M2591" s="62" t="str">
        <f>IF(PUMPING[[#This Row],[PRODUCT]]="I/F","I/F",IF(LEFT(PUMPING[[#This Row],[BATCH]],2)="MR","MR",IF(LEFT(PUMPING[[#This Row],[BATCH]],2)="PR","PR",IF(LEFT(PUMPING[[#This Row],[BATCH]],2)="DT","DT","Others"))))</f>
        <v>PR</v>
      </c>
    </row>
    <row r="2592" spans="1:13" ht="21" x14ac:dyDescent="0.25">
      <c r="A2592" s="60">
        <v>2</v>
      </c>
      <c r="B2592" s="61">
        <v>42463</v>
      </c>
      <c r="C2592" s="60" t="s">
        <v>20</v>
      </c>
      <c r="D2592" s="69" t="s">
        <v>1703</v>
      </c>
      <c r="E2592" s="65">
        <v>54</v>
      </c>
      <c r="F2592" s="71">
        <v>180</v>
      </c>
      <c r="G2592" s="60"/>
      <c r="H2592" s="60" t="s">
        <v>155</v>
      </c>
      <c r="I2592" s="60" t="s">
        <v>146</v>
      </c>
      <c r="J2592" s="62">
        <f t="shared" si="66"/>
        <v>4</v>
      </c>
      <c r="K2592" s="62">
        <f>IF(PUMPING[[#This Row],[MONTH]]&gt;3,YEAR(PUMPING[[#This Row],[DATE]]),YEAR(PUMPING[[#This Row],[DATE]])-1)</f>
        <v>2016</v>
      </c>
      <c r="L2592" s="62" t="str">
        <f>IF(PUMPING[[#This Row],[MONTH]]&lt;4,"Q4",IF(PUMPING[[#This Row],[MONTH]]&lt;7,"Q1",IF(PUMPING[[#This Row],[MONTH]]&lt;10,"Q2",IF(PUMPING[[#This Row],[MONTH]]&lt;13,"Q3","Q4"))))</f>
        <v>Q1</v>
      </c>
      <c r="M2592" s="62" t="str">
        <f>IF(PUMPING[[#This Row],[PRODUCT]]="I/F","I/F",IF(LEFT(PUMPING[[#This Row],[BATCH]],2)="MR","MR",IF(LEFT(PUMPING[[#This Row],[BATCH]],2)="PR","PR",IF(LEFT(PUMPING[[#This Row],[BATCH]],2)="DT","DT","Others"))))</f>
        <v>PR</v>
      </c>
    </row>
    <row r="2593" spans="1:13" ht="21" x14ac:dyDescent="0.25">
      <c r="A2593" s="60">
        <v>3</v>
      </c>
      <c r="B2593" s="61">
        <v>42463</v>
      </c>
      <c r="C2593" s="60" t="s">
        <v>20</v>
      </c>
      <c r="D2593" s="69" t="s">
        <v>1704</v>
      </c>
      <c r="E2593" s="65" t="s">
        <v>123</v>
      </c>
      <c r="F2593" s="71">
        <v>5828</v>
      </c>
      <c r="G2593" s="60"/>
      <c r="H2593" s="60" t="s">
        <v>151</v>
      </c>
      <c r="I2593" s="60" t="s">
        <v>1532</v>
      </c>
      <c r="J2593" s="62">
        <f t="shared" si="66"/>
        <v>4</v>
      </c>
      <c r="K2593" s="62">
        <f>IF(PUMPING[[#This Row],[MONTH]]&gt;3,YEAR(PUMPING[[#This Row],[DATE]]),YEAR(PUMPING[[#This Row],[DATE]])-1)</f>
        <v>2016</v>
      </c>
      <c r="L2593" s="62" t="str">
        <f>IF(PUMPING[[#This Row],[MONTH]]&lt;4,"Q4",IF(PUMPING[[#This Row],[MONTH]]&lt;7,"Q1",IF(PUMPING[[#This Row],[MONTH]]&lt;10,"Q2",IF(PUMPING[[#This Row],[MONTH]]&lt;13,"Q3","Q4"))))</f>
        <v>Q1</v>
      </c>
      <c r="M2593" s="62" t="str">
        <f>IF(PUMPING[[#This Row],[PRODUCT]]="I/F","I/F",IF(LEFT(PUMPING[[#This Row],[BATCH]],2)="MR","MR",IF(LEFT(PUMPING[[#This Row],[BATCH]],2)="PR","PR",IF(LEFT(PUMPING[[#This Row],[BATCH]],2)="DT","DT","Others"))))</f>
        <v>PR</v>
      </c>
    </row>
    <row r="2594" spans="1:13" ht="21" x14ac:dyDescent="0.25">
      <c r="A2594" s="60">
        <v>1</v>
      </c>
      <c r="B2594" s="61">
        <v>42464</v>
      </c>
      <c r="C2594" s="60" t="s">
        <v>6</v>
      </c>
      <c r="D2594" s="64" t="s">
        <v>18</v>
      </c>
      <c r="E2594" s="65">
        <v>401</v>
      </c>
      <c r="F2594" s="67">
        <v>149</v>
      </c>
      <c r="G2594" s="60"/>
      <c r="H2594" s="60" t="s">
        <v>156</v>
      </c>
      <c r="I2594" s="60" t="s">
        <v>146</v>
      </c>
      <c r="J2594" s="62">
        <f t="shared" si="66"/>
        <v>4</v>
      </c>
      <c r="K2594" s="62">
        <f>IF(PUMPING[[#This Row],[MONTH]]&gt;3,YEAR(PUMPING[[#This Row],[DATE]]),YEAR(PUMPING[[#This Row],[DATE]])-1)</f>
        <v>2016</v>
      </c>
      <c r="L2594" s="62" t="str">
        <f>IF(PUMPING[[#This Row],[MONTH]]&lt;4,"Q4",IF(PUMPING[[#This Row],[MONTH]]&lt;7,"Q1",IF(PUMPING[[#This Row],[MONTH]]&lt;10,"Q2",IF(PUMPING[[#This Row],[MONTH]]&lt;13,"Q3","Q4"))))</f>
        <v>Q1</v>
      </c>
      <c r="M2594" s="62" t="str">
        <f>IF(PUMPING[[#This Row],[PRODUCT]]="I/F","I/F",IF(LEFT(PUMPING[[#This Row],[BATCH]],2)="MR","MR",IF(LEFT(PUMPING[[#This Row],[BATCH]],2)="PR","PR",IF(LEFT(PUMPING[[#This Row],[BATCH]],2)="DT","DT","Others"))))</f>
        <v>MR</v>
      </c>
    </row>
    <row r="2595" spans="1:13" ht="21" x14ac:dyDescent="0.25">
      <c r="A2595" s="60">
        <v>2</v>
      </c>
      <c r="B2595" s="61">
        <v>42464</v>
      </c>
      <c r="C2595" s="60" t="s">
        <v>6</v>
      </c>
      <c r="D2595" s="64" t="s">
        <v>1705</v>
      </c>
      <c r="E2595" s="65">
        <v>351</v>
      </c>
      <c r="F2595" s="67">
        <v>156</v>
      </c>
      <c r="G2595" s="60"/>
      <c r="H2595" s="60" t="s">
        <v>155</v>
      </c>
      <c r="I2595" s="60" t="s">
        <v>146</v>
      </c>
      <c r="J2595" s="62">
        <f t="shared" si="66"/>
        <v>4</v>
      </c>
      <c r="K2595" s="62">
        <f>IF(PUMPING[[#This Row],[MONTH]]&gt;3,YEAR(PUMPING[[#This Row],[DATE]]),YEAR(PUMPING[[#This Row],[DATE]])-1)</f>
        <v>2016</v>
      </c>
      <c r="L2595" s="62" t="str">
        <f>IF(PUMPING[[#This Row],[MONTH]]&lt;4,"Q4",IF(PUMPING[[#This Row],[MONTH]]&lt;7,"Q1",IF(PUMPING[[#This Row],[MONTH]]&lt;10,"Q2",IF(PUMPING[[#This Row],[MONTH]]&lt;13,"Q3","Q4"))))</f>
        <v>Q1</v>
      </c>
      <c r="M2595" s="62" t="str">
        <f>IF(PUMPING[[#This Row],[PRODUCT]]="I/F","I/F",IF(LEFT(PUMPING[[#This Row],[BATCH]],2)="MR","MR",IF(LEFT(PUMPING[[#This Row],[BATCH]],2)="PR","PR",IF(LEFT(PUMPING[[#This Row],[BATCH]],2)="DT","DT","Others"))))</f>
        <v>MR</v>
      </c>
    </row>
    <row r="2596" spans="1:13" ht="21" x14ac:dyDescent="0.25">
      <c r="A2596" s="60">
        <v>3</v>
      </c>
      <c r="B2596" s="61">
        <v>42464</v>
      </c>
      <c r="C2596" s="60" t="s">
        <v>6</v>
      </c>
      <c r="D2596" s="64" t="s">
        <v>1706</v>
      </c>
      <c r="E2596" s="65">
        <v>513</v>
      </c>
      <c r="F2596" s="67">
        <v>8164</v>
      </c>
      <c r="G2596" s="60"/>
      <c r="H2596" s="60" t="s">
        <v>153</v>
      </c>
      <c r="I2596" s="181" t="s">
        <v>1530</v>
      </c>
      <c r="J2596" s="62">
        <f t="shared" si="66"/>
        <v>4</v>
      </c>
      <c r="K2596" s="62">
        <f>IF(PUMPING[[#This Row],[MONTH]]&gt;3,YEAR(PUMPING[[#This Row],[DATE]]),YEAR(PUMPING[[#This Row],[DATE]])-1)</f>
        <v>2016</v>
      </c>
      <c r="L2596" s="62" t="str">
        <f>IF(PUMPING[[#This Row],[MONTH]]&lt;4,"Q4",IF(PUMPING[[#This Row],[MONTH]]&lt;7,"Q1",IF(PUMPING[[#This Row],[MONTH]]&lt;10,"Q2",IF(PUMPING[[#This Row],[MONTH]]&lt;13,"Q3","Q4"))))</f>
        <v>Q1</v>
      </c>
      <c r="M2596" s="62" t="str">
        <f>IF(PUMPING[[#This Row],[PRODUCT]]="I/F","I/F",IF(LEFT(PUMPING[[#This Row],[BATCH]],2)="MR","MR",IF(LEFT(PUMPING[[#This Row],[BATCH]],2)="PR","PR",IF(LEFT(PUMPING[[#This Row],[BATCH]],2)="DT","DT","Others"))))</f>
        <v>MR</v>
      </c>
    </row>
    <row r="2597" spans="1:13" ht="21" x14ac:dyDescent="0.25">
      <c r="A2597" s="60">
        <v>1</v>
      </c>
      <c r="B2597" s="61">
        <v>42464</v>
      </c>
      <c r="C2597" s="60" t="s">
        <v>20</v>
      </c>
      <c r="D2597" s="69" t="s">
        <v>1707</v>
      </c>
      <c r="E2597" s="65">
        <v>5</v>
      </c>
      <c r="F2597" s="71">
        <v>4276</v>
      </c>
      <c r="G2597" s="60"/>
      <c r="H2597" s="60" t="s">
        <v>151</v>
      </c>
      <c r="I2597" s="60" t="s">
        <v>1532</v>
      </c>
      <c r="J2597" s="62">
        <f t="shared" si="66"/>
        <v>4</v>
      </c>
      <c r="K2597" s="62">
        <f>IF(PUMPING[[#This Row],[MONTH]]&gt;3,YEAR(PUMPING[[#This Row],[DATE]]),YEAR(PUMPING[[#This Row],[DATE]])-1)</f>
        <v>2016</v>
      </c>
      <c r="L2597" s="62" t="str">
        <f>IF(PUMPING[[#This Row],[MONTH]]&lt;4,"Q4",IF(PUMPING[[#This Row],[MONTH]]&lt;7,"Q1",IF(PUMPING[[#This Row],[MONTH]]&lt;10,"Q2",IF(PUMPING[[#This Row],[MONTH]]&lt;13,"Q3","Q4"))))</f>
        <v>Q1</v>
      </c>
      <c r="M2597" s="62" t="str">
        <f>IF(PUMPING[[#This Row],[PRODUCT]]="I/F","I/F",IF(LEFT(PUMPING[[#This Row],[BATCH]],2)="MR","MR",IF(LEFT(PUMPING[[#This Row],[BATCH]],2)="PR","PR",IF(LEFT(PUMPING[[#This Row],[BATCH]],2)="DT","DT","Others"))))</f>
        <v>PR</v>
      </c>
    </row>
    <row r="2598" spans="1:13" ht="21" x14ac:dyDescent="0.25">
      <c r="A2598" s="60">
        <v>2</v>
      </c>
      <c r="B2598" s="61">
        <v>42464</v>
      </c>
      <c r="C2598" s="60" t="s">
        <v>20</v>
      </c>
      <c r="D2598" s="69" t="s">
        <v>1703</v>
      </c>
      <c r="E2598" s="65">
        <v>54</v>
      </c>
      <c r="F2598" s="71">
        <v>253</v>
      </c>
      <c r="G2598" s="60"/>
      <c r="H2598" s="60" t="s">
        <v>155</v>
      </c>
      <c r="I2598" s="60" t="s">
        <v>146</v>
      </c>
      <c r="J2598" s="62">
        <f t="shared" si="66"/>
        <v>4</v>
      </c>
      <c r="K2598" s="62">
        <f>IF(PUMPING[[#This Row],[MONTH]]&gt;3,YEAR(PUMPING[[#This Row],[DATE]]),YEAR(PUMPING[[#This Row],[DATE]])-1)</f>
        <v>2016</v>
      </c>
      <c r="L2598" s="62" t="str">
        <f>IF(PUMPING[[#This Row],[MONTH]]&lt;4,"Q4",IF(PUMPING[[#This Row],[MONTH]]&lt;7,"Q1",IF(PUMPING[[#This Row],[MONTH]]&lt;10,"Q2",IF(PUMPING[[#This Row],[MONTH]]&lt;13,"Q3","Q4"))))</f>
        <v>Q1</v>
      </c>
      <c r="M2598" s="62" t="str">
        <f>IF(PUMPING[[#This Row],[PRODUCT]]="I/F","I/F",IF(LEFT(PUMPING[[#This Row],[BATCH]],2)="MR","MR",IF(LEFT(PUMPING[[#This Row],[BATCH]],2)="PR","PR",IF(LEFT(PUMPING[[#This Row],[BATCH]],2)="DT","DT","Others"))))</f>
        <v>PR</v>
      </c>
    </row>
    <row r="2599" spans="1:13" ht="21" x14ac:dyDescent="0.25">
      <c r="A2599" s="60">
        <v>3</v>
      </c>
      <c r="B2599" s="61">
        <v>42464</v>
      </c>
      <c r="C2599" s="60" t="s">
        <v>20</v>
      </c>
      <c r="D2599" s="69" t="s">
        <v>1708</v>
      </c>
      <c r="E2599" s="65">
        <v>52</v>
      </c>
      <c r="F2599" s="71">
        <v>450</v>
      </c>
      <c r="G2599" s="60"/>
      <c r="H2599" s="60" t="s">
        <v>156</v>
      </c>
      <c r="I2599" s="60" t="s">
        <v>146</v>
      </c>
      <c r="J2599" s="62">
        <f t="shared" si="66"/>
        <v>4</v>
      </c>
      <c r="K2599" s="62">
        <f>IF(PUMPING[[#This Row],[MONTH]]&gt;3,YEAR(PUMPING[[#This Row],[DATE]]),YEAR(PUMPING[[#This Row],[DATE]])-1)</f>
        <v>2016</v>
      </c>
      <c r="L2599" s="62" t="str">
        <f>IF(PUMPING[[#This Row],[MONTH]]&lt;4,"Q4",IF(PUMPING[[#This Row],[MONTH]]&lt;7,"Q1",IF(PUMPING[[#This Row],[MONTH]]&lt;10,"Q2",IF(PUMPING[[#This Row],[MONTH]]&lt;13,"Q3","Q4"))))</f>
        <v>Q1</v>
      </c>
      <c r="M2599" s="62" t="str">
        <f>IF(PUMPING[[#This Row],[PRODUCT]]="I/F","I/F",IF(LEFT(PUMPING[[#This Row],[BATCH]],2)="MR","MR",IF(LEFT(PUMPING[[#This Row],[BATCH]],2)="PR","PR",IF(LEFT(PUMPING[[#This Row],[BATCH]],2)="DT","DT","Others"))))</f>
        <v>PR</v>
      </c>
    </row>
    <row r="2600" spans="1:13" ht="21" x14ac:dyDescent="0.25">
      <c r="A2600" s="60">
        <v>4</v>
      </c>
      <c r="B2600" s="61">
        <v>42464</v>
      </c>
      <c r="C2600" s="60" t="s">
        <v>20</v>
      </c>
      <c r="D2600" s="69" t="s">
        <v>1709</v>
      </c>
      <c r="E2600" s="65">
        <v>52</v>
      </c>
      <c r="F2600" s="71">
        <v>677</v>
      </c>
      <c r="G2600" s="60"/>
      <c r="H2600" s="60" t="s">
        <v>156</v>
      </c>
      <c r="I2600" s="60" t="s">
        <v>146</v>
      </c>
      <c r="J2600" s="62">
        <f t="shared" si="66"/>
        <v>4</v>
      </c>
      <c r="K2600" s="62">
        <f>IF(PUMPING[[#This Row],[MONTH]]&gt;3,YEAR(PUMPING[[#This Row],[DATE]]),YEAR(PUMPING[[#This Row],[DATE]])-1)</f>
        <v>2016</v>
      </c>
      <c r="L2600" s="62" t="str">
        <f>IF(PUMPING[[#This Row],[MONTH]]&lt;4,"Q4",IF(PUMPING[[#This Row],[MONTH]]&lt;7,"Q1",IF(PUMPING[[#This Row],[MONTH]]&lt;10,"Q2",IF(PUMPING[[#This Row],[MONTH]]&lt;13,"Q3","Q4"))))</f>
        <v>Q1</v>
      </c>
      <c r="M2600" s="62" t="str">
        <f>IF(PUMPING[[#This Row],[PRODUCT]]="I/F","I/F",IF(LEFT(PUMPING[[#This Row],[BATCH]],2)="MR","MR",IF(LEFT(PUMPING[[#This Row],[BATCH]],2)="PR","PR",IF(LEFT(PUMPING[[#This Row],[BATCH]],2)="DT","DT","Others"))))</f>
        <v>PR</v>
      </c>
    </row>
    <row r="2601" spans="1:13" ht="21" x14ac:dyDescent="0.25">
      <c r="A2601" s="60">
        <v>5</v>
      </c>
      <c r="B2601" s="61">
        <v>42464</v>
      </c>
      <c r="C2601" s="60" t="s">
        <v>20</v>
      </c>
      <c r="D2601" s="69" t="s">
        <v>1710</v>
      </c>
      <c r="E2601" s="65">
        <v>33</v>
      </c>
      <c r="F2601" s="71">
        <v>450</v>
      </c>
      <c r="G2601" s="60"/>
      <c r="H2601" s="60" t="s">
        <v>145</v>
      </c>
      <c r="I2601" s="60" t="s">
        <v>146</v>
      </c>
      <c r="J2601" s="62">
        <f t="shared" si="66"/>
        <v>4</v>
      </c>
      <c r="K2601" s="62">
        <f>IF(PUMPING[[#This Row],[MONTH]]&gt;3,YEAR(PUMPING[[#This Row],[DATE]]),YEAR(PUMPING[[#This Row],[DATE]])-1)</f>
        <v>2016</v>
      </c>
      <c r="L2601" s="62" t="str">
        <f>IF(PUMPING[[#This Row],[MONTH]]&lt;4,"Q4",IF(PUMPING[[#This Row],[MONTH]]&lt;7,"Q1",IF(PUMPING[[#This Row],[MONTH]]&lt;10,"Q2",IF(PUMPING[[#This Row],[MONTH]]&lt;13,"Q3","Q4"))))</f>
        <v>Q1</v>
      </c>
      <c r="M2601" s="62" t="str">
        <f>IF(PUMPING[[#This Row],[PRODUCT]]="I/F","I/F",IF(LEFT(PUMPING[[#This Row],[BATCH]],2)="MR","MR",IF(LEFT(PUMPING[[#This Row],[BATCH]],2)="PR","PR",IF(LEFT(PUMPING[[#This Row],[BATCH]],2)="DT","DT","Others"))))</f>
        <v>PR</v>
      </c>
    </row>
    <row r="2602" spans="1:13" ht="21" x14ac:dyDescent="0.25">
      <c r="A2602" s="60">
        <v>6</v>
      </c>
      <c r="B2602" s="61">
        <v>42464</v>
      </c>
      <c r="C2602" s="60" t="s">
        <v>20</v>
      </c>
      <c r="D2602" s="69" t="s">
        <v>1711</v>
      </c>
      <c r="E2602" s="65">
        <v>33</v>
      </c>
      <c r="F2602" s="71">
        <v>550</v>
      </c>
      <c r="G2602" s="60"/>
      <c r="H2602" s="60" t="s">
        <v>145</v>
      </c>
      <c r="I2602" s="60" t="s">
        <v>146</v>
      </c>
      <c r="J2602" s="62">
        <f t="shared" si="66"/>
        <v>4</v>
      </c>
      <c r="K2602" s="62">
        <f>IF(PUMPING[[#This Row],[MONTH]]&gt;3,YEAR(PUMPING[[#This Row],[DATE]]),YEAR(PUMPING[[#This Row],[DATE]])-1)</f>
        <v>2016</v>
      </c>
      <c r="L2602" s="62" t="str">
        <f>IF(PUMPING[[#This Row],[MONTH]]&lt;4,"Q4",IF(PUMPING[[#This Row],[MONTH]]&lt;7,"Q1",IF(PUMPING[[#This Row],[MONTH]]&lt;10,"Q2",IF(PUMPING[[#This Row],[MONTH]]&lt;13,"Q3","Q4"))))</f>
        <v>Q1</v>
      </c>
      <c r="M2602" s="62" t="str">
        <f>IF(PUMPING[[#This Row],[PRODUCT]]="I/F","I/F",IF(LEFT(PUMPING[[#This Row],[BATCH]],2)="MR","MR",IF(LEFT(PUMPING[[#This Row],[BATCH]],2)="PR","PR",IF(LEFT(PUMPING[[#This Row],[BATCH]],2)="DT","DT","Others"))))</f>
        <v>PR</v>
      </c>
    </row>
    <row r="2603" spans="1:13" ht="21" x14ac:dyDescent="0.25">
      <c r="A2603" s="60">
        <v>7</v>
      </c>
      <c r="B2603" s="61">
        <v>42464</v>
      </c>
      <c r="C2603" s="60" t="s">
        <v>20</v>
      </c>
      <c r="D2603" s="69" t="s">
        <v>1712</v>
      </c>
      <c r="E2603" s="65">
        <v>33</v>
      </c>
      <c r="F2603" s="71">
        <v>621</v>
      </c>
      <c r="G2603" s="60"/>
      <c r="H2603" s="60" t="s">
        <v>190</v>
      </c>
      <c r="I2603" s="60" t="s">
        <v>143</v>
      </c>
      <c r="J2603" s="62">
        <f t="shared" si="66"/>
        <v>4</v>
      </c>
      <c r="K2603" s="62">
        <f>IF(PUMPING[[#This Row],[MONTH]]&gt;3,YEAR(PUMPING[[#This Row],[DATE]]),YEAR(PUMPING[[#This Row],[DATE]])-1)</f>
        <v>2016</v>
      </c>
      <c r="L2603" s="62" t="str">
        <f>IF(PUMPING[[#This Row],[MONTH]]&lt;4,"Q4",IF(PUMPING[[#This Row],[MONTH]]&lt;7,"Q1",IF(PUMPING[[#This Row],[MONTH]]&lt;10,"Q2",IF(PUMPING[[#This Row],[MONTH]]&lt;13,"Q3","Q4"))))</f>
        <v>Q1</v>
      </c>
      <c r="M2603" s="62" t="str">
        <f>IF(PUMPING[[#This Row],[PRODUCT]]="I/F","I/F",IF(LEFT(PUMPING[[#This Row],[BATCH]],2)="MR","MR",IF(LEFT(PUMPING[[#This Row],[BATCH]],2)="PR","PR",IF(LEFT(PUMPING[[#This Row],[BATCH]],2)="DT","DT","Others"))))</f>
        <v>PR</v>
      </c>
    </row>
    <row r="2604" spans="1:13" ht="21" x14ac:dyDescent="0.25">
      <c r="A2604" s="60">
        <v>1</v>
      </c>
      <c r="B2604" s="61">
        <v>42464</v>
      </c>
      <c r="C2604" s="60" t="s">
        <v>8</v>
      </c>
      <c r="D2604" s="69" t="s">
        <v>1701</v>
      </c>
      <c r="E2604" s="72" t="s">
        <v>10</v>
      </c>
      <c r="F2604" s="74">
        <v>1718</v>
      </c>
      <c r="G2604" s="60"/>
      <c r="H2604" s="60" t="s">
        <v>148</v>
      </c>
      <c r="I2604" s="60" t="s">
        <v>149</v>
      </c>
      <c r="J2604" s="62">
        <f t="shared" si="66"/>
        <v>4</v>
      </c>
      <c r="K2604" s="62">
        <f>IF(PUMPING[[#This Row],[MONTH]]&gt;3,YEAR(PUMPING[[#This Row],[DATE]]),YEAR(PUMPING[[#This Row],[DATE]])-1)</f>
        <v>2016</v>
      </c>
      <c r="L2604" s="62" t="str">
        <f>IF(PUMPING[[#This Row],[MONTH]]&lt;4,"Q4",IF(PUMPING[[#This Row],[MONTH]]&lt;7,"Q1",IF(PUMPING[[#This Row],[MONTH]]&lt;10,"Q2",IF(PUMPING[[#This Row],[MONTH]]&lt;13,"Q3","Q4"))))</f>
        <v>Q1</v>
      </c>
      <c r="M2604" s="62" t="str">
        <f>IF(PUMPING[[#This Row],[PRODUCT]]="I/F","I/F",IF(LEFT(PUMPING[[#This Row],[BATCH]],2)="MR","MR",IF(LEFT(PUMPING[[#This Row],[BATCH]],2)="PR","PR",IF(LEFT(PUMPING[[#This Row],[BATCH]],2)="DT","DT","Others"))))</f>
        <v>MR</v>
      </c>
    </row>
    <row r="2605" spans="1:13" ht="21" x14ac:dyDescent="0.25">
      <c r="A2605" s="60">
        <v>2</v>
      </c>
      <c r="B2605" s="61">
        <v>42464</v>
      </c>
      <c r="C2605" s="60" t="s">
        <v>8</v>
      </c>
      <c r="D2605" s="69" t="s">
        <v>1713</v>
      </c>
      <c r="E2605" s="72" t="s">
        <v>10</v>
      </c>
      <c r="F2605" s="66">
        <v>2488</v>
      </c>
      <c r="G2605" s="60"/>
      <c r="H2605" s="60" t="s">
        <v>148</v>
      </c>
      <c r="I2605" s="60" t="s">
        <v>149</v>
      </c>
      <c r="J2605" s="62">
        <f t="shared" si="66"/>
        <v>4</v>
      </c>
      <c r="K2605" s="62">
        <f>IF(PUMPING[[#This Row],[MONTH]]&gt;3,YEAR(PUMPING[[#This Row],[DATE]]),YEAR(PUMPING[[#This Row],[DATE]])-1)</f>
        <v>2016</v>
      </c>
      <c r="L2605" s="62" t="str">
        <f>IF(PUMPING[[#This Row],[MONTH]]&lt;4,"Q4",IF(PUMPING[[#This Row],[MONTH]]&lt;7,"Q1",IF(PUMPING[[#This Row],[MONTH]]&lt;10,"Q2",IF(PUMPING[[#This Row],[MONTH]]&lt;13,"Q3","Q4"))))</f>
        <v>Q1</v>
      </c>
      <c r="M2605" s="62" t="str">
        <f>IF(PUMPING[[#This Row],[PRODUCT]]="I/F","I/F",IF(LEFT(PUMPING[[#This Row],[BATCH]],2)="MR","MR",IF(LEFT(PUMPING[[#This Row],[BATCH]],2)="PR","PR",IF(LEFT(PUMPING[[#This Row],[BATCH]],2)="DT","DT","Others"))))</f>
        <v>MR</v>
      </c>
    </row>
    <row r="2606" spans="1:13" ht="21" x14ac:dyDescent="0.25">
      <c r="A2606" s="60">
        <v>3</v>
      </c>
      <c r="B2606" s="61">
        <v>42464</v>
      </c>
      <c r="C2606" s="60" t="s">
        <v>8</v>
      </c>
      <c r="D2606" s="73" t="s">
        <v>1714</v>
      </c>
      <c r="E2606" s="72" t="s">
        <v>10</v>
      </c>
      <c r="F2606" s="66">
        <v>1531</v>
      </c>
      <c r="G2606" s="60"/>
      <c r="H2606" s="60" t="s">
        <v>170</v>
      </c>
      <c r="I2606" s="60" t="s">
        <v>171</v>
      </c>
      <c r="J2606" s="62">
        <f t="shared" si="66"/>
        <v>4</v>
      </c>
      <c r="K2606" s="62">
        <f>IF(PUMPING[[#This Row],[MONTH]]&gt;3,YEAR(PUMPING[[#This Row],[DATE]]),YEAR(PUMPING[[#This Row],[DATE]])-1)</f>
        <v>2016</v>
      </c>
      <c r="L2606" s="62" t="str">
        <f>IF(PUMPING[[#This Row],[MONTH]]&lt;4,"Q4",IF(PUMPING[[#This Row],[MONTH]]&lt;7,"Q1",IF(PUMPING[[#This Row],[MONTH]]&lt;10,"Q2",IF(PUMPING[[#This Row],[MONTH]]&lt;13,"Q3","Q4"))))</f>
        <v>Q1</v>
      </c>
      <c r="M2606" s="62" t="str">
        <f>IF(PUMPING[[#This Row],[PRODUCT]]="I/F","I/F",IF(LEFT(PUMPING[[#This Row],[BATCH]],2)="MR","MR",IF(LEFT(PUMPING[[#This Row],[BATCH]],2)="PR","PR",IF(LEFT(PUMPING[[#This Row],[BATCH]],2)="DT","DT","Others"))))</f>
        <v>MR</v>
      </c>
    </row>
    <row r="2607" spans="1:13" ht="21" x14ac:dyDescent="0.25">
      <c r="A2607" s="60">
        <v>1</v>
      </c>
      <c r="B2607" s="61">
        <v>42465</v>
      </c>
      <c r="C2607" s="60" t="s">
        <v>6</v>
      </c>
      <c r="D2607" s="64" t="s">
        <v>1706</v>
      </c>
      <c r="E2607" s="65">
        <v>513</v>
      </c>
      <c r="F2607" s="67">
        <v>2841</v>
      </c>
      <c r="G2607" s="60"/>
      <c r="H2607" s="60" t="s">
        <v>153</v>
      </c>
      <c r="I2607" s="181" t="s">
        <v>1530</v>
      </c>
      <c r="J2607" s="62">
        <f t="shared" si="66"/>
        <v>4</v>
      </c>
      <c r="K2607" s="62">
        <f>IF(PUMPING[[#This Row],[MONTH]]&gt;3,YEAR(PUMPING[[#This Row],[DATE]]),YEAR(PUMPING[[#This Row],[DATE]])-1)</f>
        <v>2016</v>
      </c>
      <c r="L2607" s="62" t="str">
        <f>IF(PUMPING[[#This Row],[MONTH]]&lt;4,"Q4",IF(PUMPING[[#This Row],[MONTH]]&lt;7,"Q1",IF(PUMPING[[#This Row],[MONTH]]&lt;10,"Q2",IF(PUMPING[[#This Row],[MONTH]]&lt;13,"Q3","Q4"))))</f>
        <v>Q1</v>
      </c>
      <c r="M2607" s="62" t="str">
        <f>IF(PUMPING[[#This Row],[PRODUCT]]="I/F","I/F",IF(LEFT(PUMPING[[#This Row],[BATCH]],2)="MR","MR",IF(LEFT(PUMPING[[#This Row],[BATCH]],2)="PR","PR",IF(LEFT(PUMPING[[#This Row],[BATCH]],2)="DT","DT","Others"))))</f>
        <v>MR</v>
      </c>
    </row>
    <row r="2608" spans="1:13" ht="21" x14ac:dyDescent="0.25">
      <c r="A2608" s="60">
        <v>2</v>
      </c>
      <c r="B2608" s="61">
        <v>42465</v>
      </c>
      <c r="C2608" s="60" t="s">
        <v>6</v>
      </c>
      <c r="D2608" s="64" t="s">
        <v>1715</v>
      </c>
      <c r="E2608" s="65">
        <v>351</v>
      </c>
      <c r="F2608" s="67">
        <v>311</v>
      </c>
      <c r="G2608" s="60"/>
      <c r="H2608" s="60" t="s">
        <v>155</v>
      </c>
      <c r="I2608" s="60" t="s">
        <v>146</v>
      </c>
      <c r="J2608" s="62">
        <f t="shared" si="66"/>
        <v>4</v>
      </c>
      <c r="K2608" s="62">
        <f>IF(PUMPING[[#This Row],[MONTH]]&gt;3,YEAR(PUMPING[[#This Row],[DATE]]),YEAR(PUMPING[[#This Row],[DATE]])-1)</f>
        <v>2016</v>
      </c>
      <c r="L2608" s="62" t="str">
        <f>IF(PUMPING[[#This Row],[MONTH]]&lt;4,"Q4",IF(PUMPING[[#This Row],[MONTH]]&lt;7,"Q1",IF(PUMPING[[#This Row],[MONTH]]&lt;10,"Q2",IF(PUMPING[[#This Row],[MONTH]]&lt;13,"Q3","Q4"))))</f>
        <v>Q1</v>
      </c>
      <c r="M2608" s="62" t="str">
        <f>IF(PUMPING[[#This Row],[PRODUCT]]="I/F","I/F",IF(LEFT(PUMPING[[#This Row],[BATCH]],2)="MR","MR",IF(LEFT(PUMPING[[#This Row],[BATCH]],2)="PR","PR",IF(LEFT(PUMPING[[#This Row],[BATCH]],2)="DT","DT","Others"))))</f>
        <v>MR</v>
      </c>
    </row>
    <row r="2609" spans="1:13" ht="21" x14ac:dyDescent="0.25">
      <c r="A2609" s="60">
        <v>3</v>
      </c>
      <c r="B2609" s="61">
        <v>42465</v>
      </c>
      <c r="C2609" s="60" t="s">
        <v>6</v>
      </c>
      <c r="D2609" s="64" t="s">
        <v>26</v>
      </c>
      <c r="E2609" s="65">
        <v>204</v>
      </c>
      <c r="F2609" s="67">
        <v>761</v>
      </c>
      <c r="G2609" s="60"/>
      <c r="H2609" s="60" t="s">
        <v>151</v>
      </c>
      <c r="I2609" s="60" t="s">
        <v>1532</v>
      </c>
      <c r="J2609" s="62">
        <f t="shared" si="66"/>
        <v>4</v>
      </c>
      <c r="K2609" s="62">
        <f>IF(PUMPING[[#This Row],[MONTH]]&gt;3,YEAR(PUMPING[[#This Row],[DATE]]),YEAR(PUMPING[[#This Row],[DATE]])-1)</f>
        <v>2016</v>
      </c>
      <c r="L2609" s="62" t="str">
        <f>IF(PUMPING[[#This Row],[MONTH]]&lt;4,"Q4",IF(PUMPING[[#This Row],[MONTH]]&lt;7,"Q1",IF(PUMPING[[#This Row],[MONTH]]&lt;10,"Q2",IF(PUMPING[[#This Row],[MONTH]]&lt;13,"Q3","Q4"))))</f>
        <v>Q1</v>
      </c>
      <c r="M2609" s="62" t="str">
        <f>IF(PUMPING[[#This Row],[PRODUCT]]="I/F","I/F",IF(LEFT(PUMPING[[#This Row],[BATCH]],2)="MR","MR",IF(LEFT(PUMPING[[#This Row],[BATCH]],2)="PR","PR",IF(LEFT(PUMPING[[#This Row],[BATCH]],2)="DT","DT","Others"))))</f>
        <v>MR</v>
      </c>
    </row>
    <row r="2610" spans="1:13" ht="21" x14ac:dyDescent="0.25">
      <c r="A2610" s="60">
        <v>1</v>
      </c>
      <c r="B2610" s="61">
        <v>42465</v>
      </c>
      <c r="C2610" s="60" t="s">
        <v>20</v>
      </c>
      <c r="D2610" s="69" t="s">
        <v>1712</v>
      </c>
      <c r="E2610" s="65">
        <v>33</v>
      </c>
      <c r="F2610" s="71">
        <v>6560</v>
      </c>
      <c r="G2610" s="60"/>
      <c r="H2610" s="60" t="s">
        <v>190</v>
      </c>
      <c r="I2610" s="60" t="s">
        <v>143</v>
      </c>
      <c r="J2610" s="62">
        <f t="shared" si="66"/>
        <v>4</v>
      </c>
      <c r="K2610" s="62">
        <f>IF(PUMPING[[#This Row],[MONTH]]&gt;3,YEAR(PUMPING[[#This Row],[DATE]]),YEAR(PUMPING[[#This Row],[DATE]])-1)</f>
        <v>2016</v>
      </c>
      <c r="L2610" s="62" t="str">
        <f>IF(PUMPING[[#This Row],[MONTH]]&lt;4,"Q4",IF(PUMPING[[#This Row],[MONTH]]&lt;7,"Q1",IF(PUMPING[[#This Row],[MONTH]]&lt;10,"Q2",IF(PUMPING[[#This Row],[MONTH]]&lt;13,"Q3","Q4"))))</f>
        <v>Q1</v>
      </c>
      <c r="M2610" s="62" t="str">
        <f>IF(PUMPING[[#This Row],[PRODUCT]]="I/F","I/F",IF(LEFT(PUMPING[[#This Row],[BATCH]],2)="MR","MR",IF(LEFT(PUMPING[[#This Row],[BATCH]],2)="PR","PR",IF(LEFT(PUMPING[[#This Row],[BATCH]],2)="DT","DT","Others"))))</f>
        <v>PR</v>
      </c>
    </row>
    <row r="2611" spans="1:13" ht="21" x14ac:dyDescent="0.25">
      <c r="A2611" s="60">
        <v>2</v>
      </c>
      <c r="B2611" s="61">
        <v>42465</v>
      </c>
      <c r="C2611" s="60" t="s">
        <v>20</v>
      </c>
      <c r="D2611" s="69" t="s">
        <v>1716</v>
      </c>
      <c r="E2611" s="65">
        <v>35</v>
      </c>
      <c r="F2611" s="71">
        <v>450</v>
      </c>
      <c r="G2611" s="60"/>
      <c r="H2611" s="60" t="s">
        <v>190</v>
      </c>
      <c r="I2611" s="60" t="s">
        <v>143</v>
      </c>
      <c r="J2611" s="62">
        <f t="shared" si="66"/>
        <v>4</v>
      </c>
      <c r="K2611" s="62">
        <f>IF(PUMPING[[#This Row],[MONTH]]&gt;3,YEAR(PUMPING[[#This Row],[DATE]]),YEAR(PUMPING[[#This Row],[DATE]])-1)</f>
        <v>2016</v>
      </c>
      <c r="L2611" s="62" t="str">
        <f>IF(PUMPING[[#This Row],[MONTH]]&lt;4,"Q4",IF(PUMPING[[#This Row],[MONTH]]&lt;7,"Q1",IF(PUMPING[[#This Row],[MONTH]]&lt;10,"Q2",IF(PUMPING[[#This Row],[MONTH]]&lt;13,"Q3","Q4"))))</f>
        <v>Q1</v>
      </c>
      <c r="M2611" s="62" t="str">
        <f>IF(PUMPING[[#This Row],[PRODUCT]]="I/F","I/F",IF(LEFT(PUMPING[[#This Row],[BATCH]],2)="MR","MR",IF(LEFT(PUMPING[[#This Row],[BATCH]],2)="PR","PR",IF(LEFT(PUMPING[[#This Row],[BATCH]],2)="DT","DT","Others"))))</f>
        <v>PR</v>
      </c>
    </row>
    <row r="2612" spans="1:13" ht="21" x14ac:dyDescent="0.25">
      <c r="A2612" s="60">
        <v>3</v>
      </c>
      <c r="B2612" s="61">
        <v>42465</v>
      </c>
      <c r="C2612" s="60" t="s">
        <v>20</v>
      </c>
      <c r="D2612" s="69" t="s">
        <v>44</v>
      </c>
      <c r="E2612" s="65">
        <v>35</v>
      </c>
      <c r="F2612" s="71">
        <v>1342</v>
      </c>
      <c r="G2612" s="60"/>
      <c r="H2612" s="60" t="s">
        <v>190</v>
      </c>
      <c r="I2612" s="60" t="s">
        <v>143</v>
      </c>
      <c r="J2612" s="62">
        <f t="shared" si="66"/>
        <v>4</v>
      </c>
      <c r="K2612" s="62">
        <f>IF(PUMPING[[#This Row],[MONTH]]&gt;3,YEAR(PUMPING[[#This Row],[DATE]]),YEAR(PUMPING[[#This Row],[DATE]])-1)</f>
        <v>2016</v>
      </c>
      <c r="L2612" s="62" t="str">
        <f>IF(PUMPING[[#This Row],[MONTH]]&lt;4,"Q4",IF(PUMPING[[#This Row],[MONTH]]&lt;7,"Q1",IF(PUMPING[[#This Row],[MONTH]]&lt;10,"Q2",IF(PUMPING[[#This Row],[MONTH]]&lt;13,"Q3","Q4"))))</f>
        <v>Q1</v>
      </c>
      <c r="M2612" s="62" t="str">
        <f>IF(PUMPING[[#This Row],[PRODUCT]]="I/F","I/F",IF(LEFT(PUMPING[[#This Row],[BATCH]],2)="MR","MR",IF(LEFT(PUMPING[[#This Row],[BATCH]],2)="PR","PR",IF(LEFT(PUMPING[[#This Row],[BATCH]],2)="DT","DT","Others"))))</f>
        <v>PR</v>
      </c>
    </row>
    <row r="2613" spans="1:13" ht="21" x14ac:dyDescent="0.25">
      <c r="A2613" s="60">
        <v>1</v>
      </c>
      <c r="B2613" s="61">
        <v>42465</v>
      </c>
      <c r="C2613" s="60" t="s">
        <v>8</v>
      </c>
      <c r="D2613" s="69" t="s">
        <v>1714</v>
      </c>
      <c r="E2613" s="72" t="s">
        <v>10</v>
      </c>
      <c r="F2613" s="76">
        <v>619</v>
      </c>
      <c r="G2613" s="60"/>
      <c r="H2613" s="60" t="s">
        <v>170</v>
      </c>
      <c r="I2613" s="60" t="s">
        <v>171</v>
      </c>
      <c r="J2613" s="62">
        <f t="shared" si="66"/>
        <v>4</v>
      </c>
      <c r="K2613" s="62">
        <f>IF(PUMPING[[#This Row],[MONTH]]&gt;3,YEAR(PUMPING[[#This Row],[DATE]]),YEAR(PUMPING[[#This Row],[DATE]])-1)</f>
        <v>2016</v>
      </c>
      <c r="L2613" s="62" t="str">
        <f>IF(PUMPING[[#This Row],[MONTH]]&lt;4,"Q4",IF(PUMPING[[#This Row],[MONTH]]&lt;7,"Q1",IF(PUMPING[[#This Row],[MONTH]]&lt;10,"Q2",IF(PUMPING[[#This Row],[MONTH]]&lt;13,"Q3","Q4"))))</f>
        <v>Q1</v>
      </c>
      <c r="M2613" s="62" t="str">
        <f>IF(PUMPING[[#This Row],[PRODUCT]]="I/F","I/F",IF(LEFT(PUMPING[[#This Row],[BATCH]],2)="MR","MR",IF(LEFT(PUMPING[[#This Row],[BATCH]],2)="PR","PR",IF(LEFT(PUMPING[[#This Row],[BATCH]],2)="DT","DT","Others"))))</f>
        <v>MR</v>
      </c>
    </row>
    <row r="2614" spans="1:13" ht="21" x14ac:dyDescent="0.25">
      <c r="A2614" s="60">
        <v>2</v>
      </c>
      <c r="B2614" s="61">
        <v>42465</v>
      </c>
      <c r="C2614" s="60" t="s">
        <v>8</v>
      </c>
      <c r="D2614" s="69" t="s">
        <v>1689</v>
      </c>
      <c r="E2614" s="72" t="s">
        <v>10</v>
      </c>
      <c r="F2614" s="66">
        <v>2152</v>
      </c>
      <c r="G2614" s="60"/>
      <c r="H2614" s="60" t="s">
        <v>148</v>
      </c>
      <c r="I2614" s="60" t="s">
        <v>149</v>
      </c>
      <c r="J2614" s="62">
        <f t="shared" si="66"/>
        <v>4</v>
      </c>
      <c r="K2614" s="62">
        <f>IF(PUMPING[[#This Row],[MONTH]]&gt;3,YEAR(PUMPING[[#This Row],[DATE]]),YEAR(PUMPING[[#This Row],[DATE]])-1)</f>
        <v>2016</v>
      </c>
      <c r="L2614" s="62" t="str">
        <f>IF(PUMPING[[#This Row],[MONTH]]&lt;4,"Q4",IF(PUMPING[[#This Row],[MONTH]]&lt;7,"Q1",IF(PUMPING[[#This Row],[MONTH]]&lt;10,"Q2",IF(PUMPING[[#This Row],[MONTH]]&lt;13,"Q3","Q4"))))</f>
        <v>Q1</v>
      </c>
      <c r="M2614" s="62" t="str">
        <f>IF(PUMPING[[#This Row],[PRODUCT]]="I/F","I/F",IF(LEFT(PUMPING[[#This Row],[BATCH]],2)="MR","MR",IF(LEFT(PUMPING[[#This Row],[BATCH]],2)="PR","PR",IF(LEFT(PUMPING[[#This Row],[BATCH]],2)="DT","DT","Others"))))</f>
        <v>MR</v>
      </c>
    </row>
    <row r="2615" spans="1:13" ht="21" x14ac:dyDescent="0.25">
      <c r="A2615" s="60">
        <v>3</v>
      </c>
      <c r="B2615" s="61">
        <v>42465</v>
      </c>
      <c r="C2615" s="60" t="s">
        <v>8</v>
      </c>
      <c r="D2615" s="77" t="s">
        <v>1717</v>
      </c>
      <c r="E2615" s="72" t="s">
        <v>1265</v>
      </c>
      <c r="F2615" s="66">
        <v>279</v>
      </c>
      <c r="G2615" s="60"/>
      <c r="H2615" s="60" t="s">
        <v>151</v>
      </c>
      <c r="I2615" s="60" t="s">
        <v>1532</v>
      </c>
      <c r="J2615" s="62">
        <f t="shared" si="66"/>
        <v>4</v>
      </c>
      <c r="K2615" s="62">
        <f>IF(PUMPING[[#This Row],[MONTH]]&gt;3,YEAR(PUMPING[[#This Row],[DATE]]),YEAR(PUMPING[[#This Row],[DATE]])-1)</f>
        <v>2016</v>
      </c>
      <c r="L2615" s="62" t="str">
        <f>IF(PUMPING[[#This Row],[MONTH]]&lt;4,"Q4",IF(PUMPING[[#This Row],[MONTH]]&lt;7,"Q1",IF(PUMPING[[#This Row],[MONTH]]&lt;10,"Q2",IF(PUMPING[[#This Row],[MONTH]]&lt;13,"Q3","Q4"))))</f>
        <v>Q1</v>
      </c>
      <c r="M2615" s="62" t="str">
        <f>IF(PUMPING[[#This Row],[PRODUCT]]="I/F","I/F",IF(LEFT(PUMPING[[#This Row],[BATCH]],2)="MR","MR",IF(LEFT(PUMPING[[#This Row],[BATCH]],2)="PR","PR",IF(LEFT(PUMPING[[#This Row],[BATCH]],2)="DT","DT","Others"))))</f>
        <v>PR</v>
      </c>
    </row>
    <row r="2616" spans="1:13" ht="21" x14ac:dyDescent="0.25">
      <c r="A2616" s="60">
        <v>1</v>
      </c>
      <c r="B2616" s="61">
        <v>42466</v>
      </c>
      <c r="C2616" s="60" t="s">
        <v>6</v>
      </c>
      <c r="D2616" s="64" t="s">
        <v>26</v>
      </c>
      <c r="E2616" s="65">
        <v>204</v>
      </c>
      <c r="F2616" s="67">
        <v>3358</v>
      </c>
      <c r="G2616" s="60"/>
      <c r="H2616" s="60" t="s">
        <v>151</v>
      </c>
      <c r="I2616" s="60" t="s">
        <v>1532</v>
      </c>
      <c r="J2616" s="62">
        <f t="shared" si="66"/>
        <v>4</v>
      </c>
      <c r="K2616" s="62">
        <f>IF(PUMPING[[#This Row],[MONTH]]&gt;3,YEAR(PUMPING[[#This Row],[DATE]]),YEAR(PUMPING[[#This Row],[DATE]])-1)</f>
        <v>2016</v>
      </c>
      <c r="L2616" s="62" t="str">
        <f>IF(PUMPING[[#This Row],[MONTH]]&lt;4,"Q4",IF(PUMPING[[#This Row],[MONTH]]&lt;7,"Q1",IF(PUMPING[[#This Row],[MONTH]]&lt;10,"Q2",IF(PUMPING[[#This Row],[MONTH]]&lt;13,"Q3","Q4"))))</f>
        <v>Q1</v>
      </c>
      <c r="M2616" s="62" t="str">
        <f>IF(PUMPING[[#This Row],[PRODUCT]]="I/F","I/F",IF(LEFT(PUMPING[[#This Row],[BATCH]],2)="MR","MR",IF(LEFT(PUMPING[[#This Row],[BATCH]],2)="PR","PR",IF(LEFT(PUMPING[[#This Row],[BATCH]],2)="DT","DT","Others"))))</f>
        <v>MR</v>
      </c>
    </row>
    <row r="2617" spans="1:13" ht="21" x14ac:dyDescent="0.25">
      <c r="A2617" s="60">
        <v>2</v>
      </c>
      <c r="B2617" s="61">
        <v>42466</v>
      </c>
      <c r="C2617" s="60" t="s">
        <v>6</v>
      </c>
      <c r="D2617" s="64" t="s">
        <v>27</v>
      </c>
      <c r="E2617" s="65">
        <v>207</v>
      </c>
      <c r="F2617" s="67">
        <v>1898</v>
      </c>
      <c r="G2617" s="60"/>
      <c r="H2617" s="60" t="s">
        <v>151</v>
      </c>
      <c r="I2617" s="60" t="s">
        <v>1532</v>
      </c>
      <c r="J2617" s="62">
        <f t="shared" si="66"/>
        <v>4</v>
      </c>
      <c r="K2617" s="62">
        <f>IF(PUMPING[[#This Row],[MONTH]]&gt;3,YEAR(PUMPING[[#This Row],[DATE]]),YEAR(PUMPING[[#This Row],[DATE]])-1)</f>
        <v>2016</v>
      </c>
      <c r="L2617" s="62" t="str">
        <f>IF(PUMPING[[#This Row],[MONTH]]&lt;4,"Q4",IF(PUMPING[[#This Row],[MONTH]]&lt;7,"Q1",IF(PUMPING[[#This Row],[MONTH]]&lt;10,"Q2",IF(PUMPING[[#This Row],[MONTH]]&lt;13,"Q3","Q4"))))</f>
        <v>Q1</v>
      </c>
      <c r="M2617" s="62" t="str">
        <f>IF(PUMPING[[#This Row],[PRODUCT]]="I/F","I/F",IF(LEFT(PUMPING[[#This Row],[BATCH]],2)="MR","MR",IF(LEFT(PUMPING[[#This Row],[BATCH]],2)="PR","PR",IF(LEFT(PUMPING[[#This Row],[BATCH]],2)="DT","DT","Others"))))</f>
        <v>MR</v>
      </c>
    </row>
    <row r="2618" spans="1:13" ht="21" x14ac:dyDescent="0.25">
      <c r="A2618" s="60">
        <v>3</v>
      </c>
      <c r="B2618" s="61">
        <v>42466</v>
      </c>
      <c r="C2618" s="60" t="s">
        <v>6</v>
      </c>
      <c r="D2618" s="64" t="s">
        <v>1718</v>
      </c>
      <c r="E2618" s="65">
        <v>203</v>
      </c>
      <c r="F2618" s="67">
        <v>1496</v>
      </c>
      <c r="G2618" s="60"/>
      <c r="H2618" s="60" t="s">
        <v>151</v>
      </c>
      <c r="I2618" s="60" t="s">
        <v>1532</v>
      </c>
      <c r="J2618" s="62">
        <f t="shared" si="66"/>
        <v>4</v>
      </c>
      <c r="K2618" s="62">
        <f>IF(PUMPING[[#This Row],[MONTH]]&gt;3,YEAR(PUMPING[[#This Row],[DATE]]),YEAR(PUMPING[[#This Row],[DATE]])-1)</f>
        <v>2016</v>
      </c>
      <c r="L2618" s="62" t="str">
        <f>IF(PUMPING[[#This Row],[MONTH]]&lt;4,"Q4",IF(PUMPING[[#This Row],[MONTH]]&lt;7,"Q1",IF(PUMPING[[#This Row],[MONTH]]&lt;10,"Q2",IF(PUMPING[[#This Row],[MONTH]]&lt;13,"Q3","Q4"))))</f>
        <v>Q1</v>
      </c>
      <c r="M2618" s="62" t="str">
        <f>IF(PUMPING[[#This Row],[PRODUCT]]="I/F","I/F",IF(LEFT(PUMPING[[#This Row],[BATCH]],2)="MR","MR",IF(LEFT(PUMPING[[#This Row],[BATCH]],2)="PR","PR",IF(LEFT(PUMPING[[#This Row],[BATCH]],2)="DT","DT","Others"))))</f>
        <v>MR</v>
      </c>
    </row>
    <row r="2619" spans="1:13" ht="21" x14ac:dyDescent="0.25">
      <c r="A2619" s="60">
        <v>4</v>
      </c>
      <c r="B2619" s="61">
        <v>42466</v>
      </c>
      <c r="C2619" s="60" t="s">
        <v>6</v>
      </c>
      <c r="D2619" s="64" t="s">
        <v>1719</v>
      </c>
      <c r="E2619" s="65">
        <v>207</v>
      </c>
      <c r="F2619" s="67">
        <v>814</v>
      </c>
      <c r="G2619" s="60"/>
      <c r="H2619" s="60" t="s">
        <v>151</v>
      </c>
      <c r="I2619" s="60" t="s">
        <v>1532</v>
      </c>
      <c r="J2619" s="62">
        <f t="shared" si="66"/>
        <v>4</v>
      </c>
      <c r="K2619" s="62">
        <f>IF(PUMPING[[#This Row],[MONTH]]&gt;3,YEAR(PUMPING[[#This Row],[DATE]]),YEAR(PUMPING[[#This Row],[DATE]])-1)</f>
        <v>2016</v>
      </c>
      <c r="L2619" s="62" t="str">
        <f>IF(PUMPING[[#This Row],[MONTH]]&lt;4,"Q4",IF(PUMPING[[#This Row],[MONTH]]&lt;7,"Q1",IF(PUMPING[[#This Row],[MONTH]]&lt;10,"Q2",IF(PUMPING[[#This Row],[MONTH]]&lt;13,"Q3","Q4"))))</f>
        <v>Q1</v>
      </c>
      <c r="M2619" s="62" t="str">
        <f>IF(PUMPING[[#This Row],[PRODUCT]]="I/F","I/F",IF(LEFT(PUMPING[[#This Row],[BATCH]],2)="MR","MR",IF(LEFT(PUMPING[[#This Row],[BATCH]],2)="PR","PR",IF(LEFT(PUMPING[[#This Row],[BATCH]],2)="DT","DT","Others"))))</f>
        <v>MR</v>
      </c>
    </row>
    <row r="2620" spans="1:13" ht="21" x14ac:dyDescent="0.25">
      <c r="A2620" s="60">
        <v>1</v>
      </c>
      <c r="B2620" s="61">
        <v>42466</v>
      </c>
      <c r="C2620" s="60" t="s">
        <v>20</v>
      </c>
      <c r="D2620" s="69" t="s">
        <v>44</v>
      </c>
      <c r="E2620" s="65">
        <v>35</v>
      </c>
      <c r="F2620" s="71">
        <v>7686</v>
      </c>
      <c r="G2620" s="60"/>
      <c r="H2620" s="60" t="s">
        <v>190</v>
      </c>
      <c r="I2620" s="60" t="s">
        <v>143</v>
      </c>
      <c r="J2620" s="62">
        <f t="shared" si="66"/>
        <v>4</v>
      </c>
      <c r="K2620" s="62">
        <f>IF(PUMPING[[#This Row],[MONTH]]&gt;3,YEAR(PUMPING[[#This Row],[DATE]]),YEAR(PUMPING[[#This Row],[DATE]])-1)</f>
        <v>2016</v>
      </c>
      <c r="L2620" s="62" t="str">
        <f>IF(PUMPING[[#This Row],[MONTH]]&lt;4,"Q4",IF(PUMPING[[#This Row],[MONTH]]&lt;7,"Q1",IF(PUMPING[[#This Row],[MONTH]]&lt;10,"Q2",IF(PUMPING[[#This Row],[MONTH]]&lt;13,"Q3","Q4"))))</f>
        <v>Q1</v>
      </c>
      <c r="M2620" s="62" t="str">
        <f>IF(PUMPING[[#This Row],[PRODUCT]]="I/F","I/F",IF(LEFT(PUMPING[[#This Row],[BATCH]],2)="MR","MR",IF(LEFT(PUMPING[[#This Row],[BATCH]],2)="PR","PR",IF(LEFT(PUMPING[[#This Row],[BATCH]],2)="DT","DT","Others"))))</f>
        <v>PR</v>
      </c>
    </row>
    <row r="2621" spans="1:13" ht="21" x14ac:dyDescent="0.25">
      <c r="A2621" s="60">
        <v>1</v>
      </c>
      <c r="B2621" s="61">
        <v>42466</v>
      </c>
      <c r="C2621" s="60" t="s">
        <v>8</v>
      </c>
      <c r="D2621" s="78" t="s">
        <v>1720</v>
      </c>
      <c r="E2621" s="72" t="s">
        <v>1265</v>
      </c>
      <c r="F2621" s="79">
        <v>145</v>
      </c>
      <c r="G2621" s="60"/>
      <c r="H2621" s="60" t="s">
        <v>1267</v>
      </c>
      <c r="I2621" s="60" t="s">
        <v>204</v>
      </c>
      <c r="J2621" s="62">
        <f t="shared" si="66"/>
        <v>4</v>
      </c>
      <c r="K2621" s="62">
        <f>IF(PUMPING[[#This Row],[MONTH]]&gt;3,YEAR(PUMPING[[#This Row],[DATE]]),YEAR(PUMPING[[#This Row],[DATE]])-1)</f>
        <v>2016</v>
      </c>
      <c r="L2621" s="62" t="str">
        <f>IF(PUMPING[[#This Row],[MONTH]]&lt;4,"Q4",IF(PUMPING[[#This Row],[MONTH]]&lt;7,"Q1",IF(PUMPING[[#This Row],[MONTH]]&lt;10,"Q2",IF(PUMPING[[#This Row],[MONTH]]&lt;13,"Q3","Q4"))))</f>
        <v>Q1</v>
      </c>
      <c r="M2621" s="62" t="str">
        <f>IF(PUMPING[[#This Row],[PRODUCT]]="I/F","I/F",IF(LEFT(PUMPING[[#This Row],[BATCH]],2)="MR","MR",IF(LEFT(PUMPING[[#This Row],[BATCH]],2)="PR","PR",IF(LEFT(PUMPING[[#This Row],[BATCH]],2)="DT","DT","Others"))))</f>
        <v>I/F</v>
      </c>
    </row>
    <row r="2622" spans="1:13" ht="21" x14ac:dyDescent="0.25">
      <c r="A2622" s="60">
        <v>2</v>
      </c>
      <c r="B2622" s="61">
        <v>42466</v>
      </c>
      <c r="C2622" s="60" t="s">
        <v>8</v>
      </c>
      <c r="D2622" s="69" t="s">
        <v>1689</v>
      </c>
      <c r="E2622" s="72" t="s">
        <v>10</v>
      </c>
      <c r="F2622" s="66">
        <v>4828</v>
      </c>
      <c r="G2622" s="60"/>
      <c r="H2622" s="60" t="s">
        <v>148</v>
      </c>
      <c r="I2622" s="60" t="s">
        <v>149</v>
      </c>
      <c r="J2622" s="62">
        <f t="shared" si="66"/>
        <v>4</v>
      </c>
      <c r="K2622" s="62">
        <f>IF(PUMPING[[#This Row],[MONTH]]&gt;3,YEAR(PUMPING[[#This Row],[DATE]]),YEAR(PUMPING[[#This Row],[DATE]])-1)</f>
        <v>2016</v>
      </c>
      <c r="L2622" s="62" t="str">
        <f>IF(PUMPING[[#This Row],[MONTH]]&lt;4,"Q4",IF(PUMPING[[#This Row],[MONTH]]&lt;7,"Q1",IF(PUMPING[[#This Row],[MONTH]]&lt;10,"Q2",IF(PUMPING[[#This Row],[MONTH]]&lt;13,"Q3","Q4"))))</f>
        <v>Q1</v>
      </c>
      <c r="M2622" s="62" t="str">
        <f>IF(PUMPING[[#This Row],[PRODUCT]]="I/F","I/F",IF(LEFT(PUMPING[[#This Row],[BATCH]],2)="MR","MR",IF(LEFT(PUMPING[[#This Row],[BATCH]],2)="PR","PR",IF(LEFT(PUMPING[[#This Row],[BATCH]],2)="DT","DT","Others"))))</f>
        <v>MR</v>
      </c>
    </row>
    <row r="2623" spans="1:13" ht="21" x14ac:dyDescent="0.25">
      <c r="A2623" s="60">
        <v>3</v>
      </c>
      <c r="B2623" s="61">
        <v>42466</v>
      </c>
      <c r="C2623" s="60" t="s">
        <v>8</v>
      </c>
      <c r="D2623" s="77" t="s">
        <v>1721</v>
      </c>
      <c r="E2623" s="72" t="s">
        <v>10</v>
      </c>
      <c r="F2623" s="66">
        <v>178</v>
      </c>
      <c r="G2623" s="60"/>
      <c r="H2623" s="60" t="s">
        <v>203</v>
      </c>
      <c r="I2623" s="60" t="s">
        <v>204</v>
      </c>
      <c r="J2623" s="62">
        <f t="shared" si="66"/>
        <v>4</v>
      </c>
      <c r="K2623" s="62">
        <f>IF(PUMPING[[#This Row],[MONTH]]&gt;3,YEAR(PUMPING[[#This Row],[DATE]]),YEAR(PUMPING[[#This Row],[DATE]])-1)</f>
        <v>2016</v>
      </c>
      <c r="L2623" s="62" t="str">
        <f>IF(PUMPING[[#This Row],[MONTH]]&lt;4,"Q4",IF(PUMPING[[#This Row],[MONTH]]&lt;7,"Q1",IF(PUMPING[[#This Row],[MONTH]]&lt;10,"Q2",IF(PUMPING[[#This Row],[MONTH]]&lt;13,"Q3","Q4"))))</f>
        <v>Q1</v>
      </c>
      <c r="M2623" s="62" t="str">
        <f>IF(PUMPING[[#This Row],[PRODUCT]]="I/F","I/F",IF(LEFT(PUMPING[[#This Row],[BATCH]],2)="MR","MR",IF(LEFT(PUMPING[[#This Row],[BATCH]],2)="PR","PR",IF(LEFT(PUMPING[[#This Row],[BATCH]],2)="DT","DT","Others"))))</f>
        <v>I/F</v>
      </c>
    </row>
    <row r="2624" spans="1:13" ht="21" x14ac:dyDescent="0.25">
      <c r="A2624" s="60">
        <v>4</v>
      </c>
      <c r="B2624" s="61">
        <v>42466</v>
      </c>
      <c r="C2624" s="60" t="s">
        <v>8</v>
      </c>
      <c r="D2624" s="75" t="s">
        <v>18</v>
      </c>
      <c r="E2624" s="72" t="s">
        <v>10</v>
      </c>
      <c r="F2624" s="73">
        <v>22</v>
      </c>
      <c r="G2624" s="60"/>
      <c r="H2624" s="60" t="s">
        <v>156</v>
      </c>
      <c r="I2624" s="60" t="s">
        <v>146</v>
      </c>
      <c r="J2624" s="62">
        <f t="shared" si="66"/>
        <v>4</v>
      </c>
      <c r="K2624" s="62">
        <f>IF(PUMPING[[#This Row],[MONTH]]&gt;3,YEAR(PUMPING[[#This Row],[DATE]]),YEAR(PUMPING[[#This Row],[DATE]])-1)</f>
        <v>2016</v>
      </c>
      <c r="L2624" s="62" t="str">
        <f>IF(PUMPING[[#This Row],[MONTH]]&lt;4,"Q4",IF(PUMPING[[#This Row],[MONTH]]&lt;7,"Q1",IF(PUMPING[[#This Row],[MONTH]]&lt;10,"Q2",IF(PUMPING[[#This Row],[MONTH]]&lt;13,"Q3","Q4"))))</f>
        <v>Q1</v>
      </c>
      <c r="M2624" s="62" t="str">
        <f>IF(PUMPING[[#This Row],[PRODUCT]]="I/F","I/F",IF(LEFT(PUMPING[[#This Row],[BATCH]],2)="MR","MR",IF(LEFT(PUMPING[[#This Row],[BATCH]],2)="PR","PR",IF(LEFT(PUMPING[[#This Row],[BATCH]],2)="DT","DT","Others"))))</f>
        <v>MR</v>
      </c>
    </row>
    <row r="2625" spans="1:13" ht="21" x14ac:dyDescent="0.25">
      <c r="A2625" s="60">
        <v>5</v>
      </c>
      <c r="B2625" s="61">
        <v>42466</v>
      </c>
      <c r="C2625" s="60" t="s">
        <v>8</v>
      </c>
      <c r="D2625" s="69" t="s">
        <v>1705</v>
      </c>
      <c r="E2625" s="72" t="s">
        <v>10</v>
      </c>
      <c r="F2625" s="74">
        <v>28</v>
      </c>
      <c r="G2625" s="60"/>
      <c r="H2625" s="60" t="s">
        <v>155</v>
      </c>
      <c r="I2625" s="60" t="s">
        <v>146</v>
      </c>
      <c r="J2625" s="62">
        <f t="shared" si="66"/>
        <v>4</v>
      </c>
      <c r="K2625" s="62">
        <f>IF(PUMPING[[#This Row],[MONTH]]&gt;3,YEAR(PUMPING[[#This Row],[DATE]]),YEAR(PUMPING[[#This Row],[DATE]])-1)</f>
        <v>2016</v>
      </c>
      <c r="L2625" s="62" t="str">
        <f>IF(PUMPING[[#This Row],[MONTH]]&lt;4,"Q4",IF(PUMPING[[#This Row],[MONTH]]&lt;7,"Q1",IF(PUMPING[[#This Row],[MONTH]]&lt;10,"Q2",IF(PUMPING[[#This Row],[MONTH]]&lt;13,"Q3","Q4"))))</f>
        <v>Q1</v>
      </c>
      <c r="M2625" s="62" t="str">
        <f>IF(PUMPING[[#This Row],[PRODUCT]]="I/F","I/F",IF(LEFT(PUMPING[[#This Row],[BATCH]],2)="MR","MR",IF(LEFT(PUMPING[[#This Row],[BATCH]],2)="PR","PR",IF(LEFT(PUMPING[[#This Row],[BATCH]],2)="DT","DT","Others"))))</f>
        <v>MR</v>
      </c>
    </row>
    <row r="2626" spans="1:13" ht="21" x14ac:dyDescent="0.25">
      <c r="A2626" s="60">
        <v>1</v>
      </c>
      <c r="B2626" s="61">
        <v>42467</v>
      </c>
      <c r="C2626" s="60" t="s">
        <v>6</v>
      </c>
      <c r="D2626" s="64" t="s">
        <v>1719</v>
      </c>
      <c r="E2626" s="65">
        <v>207</v>
      </c>
      <c r="F2626" s="67">
        <v>4673</v>
      </c>
      <c r="G2626" s="60"/>
      <c r="H2626" s="60" t="s">
        <v>151</v>
      </c>
      <c r="I2626" s="60" t="s">
        <v>1532</v>
      </c>
      <c r="J2626" s="62">
        <f t="shared" si="66"/>
        <v>4</v>
      </c>
      <c r="K2626" s="62">
        <f>IF(PUMPING[[#This Row],[MONTH]]&gt;3,YEAR(PUMPING[[#This Row],[DATE]]),YEAR(PUMPING[[#This Row],[DATE]])-1)</f>
        <v>2016</v>
      </c>
      <c r="L2626" s="62" t="str">
        <f>IF(PUMPING[[#This Row],[MONTH]]&lt;4,"Q4",IF(PUMPING[[#This Row],[MONTH]]&lt;7,"Q1",IF(PUMPING[[#This Row],[MONTH]]&lt;10,"Q2",IF(PUMPING[[#This Row],[MONTH]]&lt;13,"Q3","Q4"))))</f>
        <v>Q1</v>
      </c>
      <c r="M2626" s="62" t="str">
        <f>IF(PUMPING[[#This Row],[PRODUCT]]="I/F","I/F",IF(LEFT(PUMPING[[#This Row],[BATCH]],2)="MR","MR",IF(LEFT(PUMPING[[#This Row],[BATCH]],2)="PR","PR",IF(LEFT(PUMPING[[#This Row],[BATCH]],2)="DT","DT","Others"))))</f>
        <v>MR</v>
      </c>
    </row>
    <row r="2627" spans="1:13" ht="21" x14ac:dyDescent="0.25">
      <c r="A2627" s="60">
        <v>2</v>
      </c>
      <c r="B2627" s="61">
        <v>42467</v>
      </c>
      <c r="C2627" s="60" t="s">
        <v>6</v>
      </c>
      <c r="D2627" s="64" t="s">
        <v>1722</v>
      </c>
      <c r="E2627" s="65">
        <v>351</v>
      </c>
      <c r="F2627" s="67">
        <v>150</v>
      </c>
      <c r="G2627" s="60"/>
      <c r="H2627" s="60" t="s">
        <v>155</v>
      </c>
      <c r="I2627" s="60" t="s">
        <v>146</v>
      </c>
      <c r="J2627" s="62">
        <f t="shared" si="66"/>
        <v>4</v>
      </c>
      <c r="K2627" s="62">
        <f>IF(PUMPING[[#This Row],[MONTH]]&gt;3,YEAR(PUMPING[[#This Row],[DATE]]),YEAR(PUMPING[[#This Row],[DATE]])-1)</f>
        <v>2016</v>
      </c>
      <c r="L2627" s="62" t="str">
        <f>IF(PUMPING[[#This Row],[MONTH]]&lt;4,"Q4",IF(PUMPING[[#This Row],[MONTH]]&lt;7,"Q1",IF(PUMPING[[#This Row],[MONTH]]&lt;10,"Q2",IF(PUMPING[[#This Row],[MONTH]]&lt;13,"Q3","Q4"))))</f>
        <v>Q1</v>
      </c>
      <c r="M2627" s="62" t="str">
        <f>IF(PUMPING[[#This Row],[PRODUCT]]="I/F","I/F",IF(LEFT(PUMPING[[#This Row],[BATCH]],2)="MR","MR",IF(LEFT(PUMPING[[#This Row],[BATCH]],2)="PR","PR",IF(LEFT(PUMPING[[#This Row],[BATCH]],2)="DT","DT","Others"))))</f>
        <v>MR</v>
      </c>
    </row>
    <row r="2628" spans="1:13" ht="21" x14ac:dyDescent="0.25">
      <c r="A2628" s="60">
        <v>3</v>
      </c>
      <c r="B2628" s="61">
        <v>42467</v>
      </c>
      <c r="C2628" s="60" t="s">
        <v>6</v>
      </c>
      <c r="D2628" s="64" t="s">
        <v>1723</v>
      </c>
      <c r="E2628" s="65">
        <v>404</v>
      </c>
      <c r="F2628" s="67">
        <v>692</v>
      </c>
      <c r="G2628" s="60"/>
      <c r="H2628" s="60" t="s">
        <v>145</v>
      </c>
      <c r="I2628" s="60" t="s">
        <v>146</v>
      </c>
      <c r="J2628" s="62">
        <f t="shared" si="66"/>
        <v>4</v>
      </c>
      <c r="K2628" s="62">
        <f>IF(PUMPING[[#This Row],[MONTH]]&gt;3,YEAR(PUMPING[[#This Row],[DATE]]),YEAR(PUMPING[[#This Row],[DATE]])-1)</f>
        <v>2016</v>
      </c>
      <c r="L2628" s="62" t="str">
        <f>IF(PUMPING[[#This Row],[MONTH]]&lt;4,"Q4",IF(PUMPING[[#This Row],[MONTH]]&lt;7,"Q1",IF(PUMPING[[#This Row],[MONTH]]&lt;10,"Q2",IF(PUMPING[[#This Row],[MONTH]]&lt;13,"Q3","Q4"))))</f>
        <v>Q1</v>
      </c>
      <c r="M2628" s="62" t="str">
        <f>IF(PUMPING[[#This Row],[PRODUCT]]="I/F","I/F",IF(LEFT(PUMPING[[#This Row],[BATCH]],2)="MR","MR",IF(LEFT(PUMPING[[#This Row],[BATCH]],2)="PR","PR",IF(LEFT(PUMPING[[#This Row],[BATCH]],2)="DT","DT","Others"))))</f>
        <v>MR</v>
      </c>
    </row>
    <row r="2629" spans="1:13" ht="21" x14ac:dyDescent="0.25">
      <c r="A2629" s="60">
        <v>4</v>
      </c>
      <c r="B2629" s="61">
        <v>42467</v>
      </c>
      <c r="C2629" s="60" t="s">
        <v>6</v>
      </c>
      <c r="D2629" s="64" t="s">
        <v>1724</v>
      </c>
      <c r="E2629" s="65">
        <v>402</v>
      </c>
      <c r="F2629" s="67">
        <v>1958</v>
      </c>
      <c r="G2629" s="60"/>
      <c r="H2629" s="60" t="s">
        <v>145</v>
      </c>
      <c r="I2629" s="60" t="s">
        <v>146</v>
      </c>
      <c r="J2629" s="62">
        <f t="shared" si="66"/>
        <v>4</v>
      </c>
      <c r="K2629" s="62">
        <f>IF(PUMPING[[#This Row],[MONTH]]&gt;3,YEAR(PUMPING[[#This Row],[DATE]]),YEAR(PUMPING[[#This Row],[DATE]])-1)</f>
        <v>2016</v>
      </c>
      <c r="L2629" s="62" t="str">
        <f>IF(PUMPING[[#This Row],[MONTH]]&lt;4,"Q4",IF(PUMPING[[#This Row],[MONTH]]&lt;7,"Q1",IF(PUMPING[[#This Row],[MONTH]]&lt;10,"Q2",IF(PUMPING[[#This Row],[MONTH]]&lt;13,"Q3","Q4"))))</f>
        <v>Q1</v>
      </c>
      <c r="M2629" s="62" t="str">
        <f>IF(PUMPING[[#This Row],[PRODUCT]]="I/F","I/F",IF(LEFT(PUMPING[[#This Row],[BATCH]],2)="MR","MR",IF(LEFT(PUMPING[[#This Row],[BATCH]],2)="PR","PR",IF(LEFT(PUMPING[[#This Row],[BATCH]],2)="DT","DT","Others"))))</f>
        <v>MR</v>
      </c>
    </row>
    <row r="2630" spans="1:13" ht="21" x14ac:dyDescent="0.25">
      <c r="A2630" s="60">
        <v>5</v>
      </c>
      <c r="B2630" s="61">
        <v>42467</v>
      </c>
      <c r="C2630" s="60" t="s">
        <v>6</v>
      </c>
      <c r="D2630" s="64" t="s">
        <v>1725</v>
      </c>
      <c r="E2630" s="65">
        <v>302</v>
      </c>
      <c r="F2630" s="67">
        <v>4182</v>
      </c>
      <c r="G2630" s="60"/>
      <c r="H2630" s="60" t="s">
        <v>190</v>
      </c>
      <c r="I2630" s="60" t="s">
        <v>143</v>
      </c>
      <c r="J2630" s="62">
        <f t="shared" si="66"/>
        <v>4</v>
      </c>
      <c r="K2630" s="62">
        <f>IF(PUMPING[[#This Row],[MONTH]]&gt;3,YEAR(PUMPING[[#This Row],[DATE]]),YEAR(PUMPING[[#This Row],[DATE]])-1)</f>
        <v>2016</v>
      </c>
      <c r="L2630" s="62" t="str">
        <f>IF(PUMPING[[#This Row],[MONTH]]&lt;4,"Q4",IF(PUMPING[[#This Row],[MONTH]]&lt;7,"Q1",IF(PUMPING[[#This Row],[MONTH]]&lt;10,"Q2",IF(PUMPING[[#This Row],[MONTH]]&lt;13,"Q3","Q4"))))</f>
        <v>Q1</v>
      </c>
      <c r="M2630" s="62" t="str">
        <f>IF(PUMPING[[#This Row],[PRODUCT]]="I/F","I/F",IF(LEFT(PUMPING[[#This Row],[BATCH]],2)="MR","MR",IF(LEFT(PUMPING[[#This Row],[BATCH]],2)="PR","PR",IF(LEFT(PUMPING[[#This Row],[BATCH]],2)="DT","DT","Others"))))</f>
        <v>MR</v>
      </c>
    </row>
    <row r="2631" spans="1:13" ht="21" x14ac:dyDescent="0.25">
      <c r="A2631" s="60">
        <v>1</v>
      </c>
      <c r="B2631" s="61">
        <v>42467</v>
      </c>
      <c r="C2631" s="60" t="s">
        <v>20</v>
      </c>
      <c r="D2631" s="69" t="s">
        <v>1726</v>
      </c>
      <c r="E2631" s="65">
        <v>34</v>
      </c>
      <c r="F2631" s="71">
        <v>450</v>
      </c>
      <c r="G2631" s="60"/>
      <c r="H2631" s="60" t="s">
        <v>190</v>
      </c>
      <c r="I2631" s="60" t="s">
        <v>143</v>
      </c>
      <c r="J2631" s="62">
        <f t="shared" si="66"/>
        <v>4</v>
      </c>
      <c r="K2631" s="62">
        <f>IF(PUMPING[[#This Row],[MONTH]]&gt;3,YEAR(PUMPING[[#This Row],[DATE]]),YEAR(PUMPING[[#This Row],[DATE]])-1)</f>
        <v>2016</v>
      </c>
      <c r="L2631" s="62" t="str">
        <f>IF(PUMPING[[#This Row],[MONTH]]&lt;4,"Q4",IF(PUMPING[[#This Row],[MONTH]]&lt;7,"Q1",IF(PUMPING[[#This Row],[MONTH]]&lt;10,"Q2",IF(PUMPING[[#This Row],[MONTH]]&lt;13,"Q3","Q4"))))</f>
        <v>Q1</v>
      </c>
      <c r="M2631" s="62" t="str">
        <f>IF(PUMPING[[#This Row],[PRODUCT]]="I/F","I/F",IF(LEFT(PUMPING[[#This Row],[BATCH]],2)="MR","MR",IF(LEFT(PUMPING[[#This Row],[BATCH]],2)="PR","PR",IF(LEFT(PUMPING[[#This Row],[BATCH]],2)="DT","DT","Others"))))</f>
        <v>PR</v>
      </c>
    </row>
    <row r="2632" spans="1:13" ht="21" x14ac:dyDescent="0.25">
      <c r="A2632" s="60">
        <v>2</v>
      </c>
      <c r="B2632" s="61">
        <v>42467</v>
      </c>
      <c r="C2632" s="60" t="s">
        <v>20</v>
      </c>
      <c r="D2632" s="69" t="s">
        <v>1727</v>
      </c>
      <c r="E2632" s="65">
        <v>34</v>
      </c>
      <c r="F2632" s="71">
        <v>6100</v>
      </c>
      <c r="G2632" s="60"/>
      <c r="H2632" s="60" t="s">
        <v>190</v>
      </c>
      <c r="I2632" s="60" t="s">
        <v>143</v>
      </c>
      <c r="J2632" s="62">
        <f t="shared" si="66"/>
        <v>4</v>
      </c>
      <c r="K2632" s="62">
        <f>IF(PUMPING[[#This Row],[MONTH]]&gt;3,YEAR(PUMPING[[#This Row],[DATE]]),YEAR(PUMPING[[#This Row],[DATE]])-1)</f>
        <v>2016</v>
      </c>
      <c r="L2632" s="62" t="str">
        <f>IF(PUMPING[[#This Row],[MONTH]]&lt;4,"Q4",IF(PUMPING[[#This Row],[MONTH]]&lt;7,"Q1",IF(PUMPING[[#This Row],[MONTH]]&lt;10,"Q2",IF(PUMPING[[#This Row],[MONTH]]&lt;13,"Q3","Q4"))))</f>
        <v>Q1</v>
      </c>
      <c r="M2632" s="62" t="str">
        <f>IF(PUMPING[[#This Row],[PRODUCT]]="I/F","I/F",IF(LEFT(PUMPING[[#This Row],[BATCH]],2)="MR","MR",IF(LEFT(PUMPING[[#This Row],[BATCH]],2)="PR","PR",IF(LEFT(PUMPING[[#This Row],[BATCH]],2)="DT","DT","Others"))))</f>
        <v>PR</v>
      </c>
    </row>
    <row r="2633" spans="1:13" ht="21" x14ac:dyDescent="0.25">
      <c r="A2633" s="60">
        <v>1</v>
      </c>
      <c r="B2633" s="61">
        <v>42467</v>
      </c>
      <c r="C2633" s="60" t="s">
        <v>162</v>
      </c>
      <c r="D2633" s="81" t="s">
        <v>1728</v>
      </c>
      <c r="E2633" s="72" t="s">
        <v>223</v>
      </c>
      <c r="F2633" s="80">
        <v>870</v>
      </c>
      <c r="G2633" s="60"/>
      <c r="H2633" s="60" t="s">
        <v>148</v>
      </c>
      <c r="I2633" s="60" t="s">
        <v>149</v>
      </c>
      <c r="J2633" s="62">
        <f t="shared" si="66"/>
        <v>4</v>
      </c>
      <c r="K2633" s="62">
        <f>IF(PUMPING[[#This Row],[MONTH]]&gt;3,YEAR(PUMPING[[#This Row],[DATE]]),YEAR(PUMPING[[#This Row],[DATE]])-1)</f>
        <v>2016</v>
      </c>
      <c r="L2633" s="62" t="str">
        <f>IF(PUMPING[[#This Row],[MONTH]]&lt;4,"Q4",IF(PUMPING[[#This Row],[MONTH]]&lt;7,"Q1",IF(PUMPING[[#This Row],[MONTH]]&lt;10,"Q2",IF(PUMPING[[#This Row],[MONTH]]&lt;13,"Q3","Q4"))))</f>
        <v>Q1</v>
      </c>
      <c r="M2633" s="62" t="str">
        <f>IF(PUMPING[[#This Row],[PRODUCT]]="I/F","I/F",IF(LEFT(PUMPING[[#This Row],[BATCH]],2)="MR","MR",IF(LEFT(PUMPING[[#This Row],[BATCH]],2)="PR","PR",IF(LEFT(PUMPING[[#This Row],[BATCH]],2)="DT","DT","Others"))))</f>
        <v>MR</v>
      </c>
    </row>
    <row r="2634" spans="1:13" ht="21" x14ac:dyDescent="0.25">
      <c r="A2634" s="60">
        <v>1</v>
      </c>
      <c r="B2634" s="61">
        <v>42468</v>
      </c>
      <c r="C2634" s="60" t="s">
        <v>6</v>
      </c>
      <c r="D2634" s="64" t="s">
        <v>1725</v>
      </c>
      <c r="E2634" s="65">
        <v>302</v>
      </c>
      <c r="F2634" s="67">
        <v>1558</v>
      </c>
      <c r="G2634" s="60"/>
      <c r="H2634" s="60" t="s">
        <v>190</v>
      </c>
      <c r="I2634" s="60" t="s">
        <v>143</v>
      </c>
      <c r="J2634" s="62">
        <f t="shared" si="66"/>
        <v>4</v>
      </c>
      <c r="K2634" s="62">
        <f>IF(PUMPING[[#This Row],[MONTH]]&gt;3,YEAR(PUMPING[[#This Row],[DATE]]),YEAR(PUMPING[[#This Row],[DATE]])-1)</f>
        <v>2016</v>
      </c>
      <c r="L2634" s="62" t="str">
        <f>IF(PUMPING[[#This Row],[MONTH]]&lt;4,"Q4",IF(PUMPING[[#This Row],[MONTH]]&lt;7,"Q1",IF(PUMPING[[#This Row],[MONTH]]&lt;10,"Q2",IF(PUMPING[[#This Row],[MONTH]]&lt;13,"Q3","Q4"))))</f>
        <v>Q1</v>
      </c>
      <c r="M2634" s="62" t="str">
        <f>IF(PUMPING[[#This Row],[PRODUCT]]="I/F","I/F",IF(LEFT(PUMPING[[#This Row],[BATCH]],2)="MR","MR",IF(LEFT(PUMPING[[#This Row],[BATCH]],2)="PR","PR",IF(LEFT(PUMPING[[#This Row],[BATCH]],2)="DT","DT","Others"))))</f>
        <v>MR</v>
      </c>
    </row>
    <row r="2635" spans="1:13" ht="21" x14ac:dyDescent="0.25">
      <c r="A2635" s="60">
        <v>2</v>
      </c>
      <c r="B2635" s="61">
        <v>42468</v>
      </c>
      <c r="C2635" s="60" t="s">
        <v>6</v>
      </c>
      <c r="D2635" s="64" t="s">
        <v>1729</v>
      </c>
      <c r="E2635" s="65">
        <v>304</v>
      </c>
      <c r="F2635" s="67">
        <v>7069</v>
      </c>
      <c r="G2635" s="60"/>
      <c r="H2635" s="60" t="s">
        <v>190</v>
      </c>
      <c r="I2635" s="60" t="s">
        <v>143</v>
      </c>
      <c r="J2635" s="62">
        <f t="shared" si="66"/>
        <v>4</v>
      </c>
      <c r="K2635" s="62">
        <f>IF(PUMPING[[#This Row],[MONTH]]&gt;3,YEAR(PUMPING[[#This Row],[DATE]]),YEAR(PUMPING[[#This Row],[DATE]])-1)</f>
        <v>2016</v>
      </c>
      <c r="L2635" s="62" t="str">
        <f>IF(PUMPING[[#This Row],[MONTH]]&lt;4,"Q4",IF(PUMPING[[#This Row],[MONTH]]&lt;7,"Q1",IF(PUMPING[[#This Row],[MONTH]]&lt;10,"Q2",IF(PUMPING[[#This Row],[MONTH]]&lt;13,"Q3","Q4"))))</f>
        <v>Q1</v>
      </c>
      <c r="M2635" s="62" t="str">
        <f>IF(PUMPING[[#This Row],[PRODUCT]]="I/F","I/F",IF(LEFT(PUMPING[[#This Row],[BATCH]],2)="MR","MR",IF(LEFT(PUMPING[[#This Row],[BATCH]],2)="PR","PR",IF(LEFT(PUMPING[[#This Row],[BATCH]],2)="DT","DT","Others"))))</f>
        <v>MR</v>
      </c>
    </row>
    <row r="2636" spans="1:13" ht="21" x14ac:dyDescent="0.25">
      <c r="A2636" s="60">
        <v>3</v>
      </c>
      <c r="B2636" s="61">
        <v>42468</v>
      </c>
      <c r="C2636" s="60" t="s">
        <v>6</v>
      </c>
      <c r="D2636" s="64" t="s">
        <v>1730</v>
      </c>
      <c r="E2636" s="65">
        <v>405</v>
      </c>
      <c r="F2636" s="67">
        <v>1673</v>
      </c>
      <c r="G2636" s="60"/>
      <c r="H2636" s="60" t="s">
        <v>190</v>
      </c>
      <c r="I2636" s="60" t="s">
        <v>143</v>
      </c>
      <c r="J2636" s="62">
        <f t="shared" si="66"/>
        <v>4</v>
      </c>
      <c r="K2636" s="62">
        <f>IF(PUMPING[[#This Row],[MONTH]]&gt;3,YEAR(PUMPING[[#This Row],[DATE]]),YEAR(PUMPING[[#This Row],[DATE]])-1)</f>
        <v>2016</v>
      </c>
      <c r="L2636" s="62" t="str">
        <f>IF(PUMPING[[#This Row],[MONTH]]&lt;4,"Q4",IF(PUMPING[[#This Row],[MONTH]]&lt;7,"Q1",IF(PUMPING[[#This Row],[MONTH]]&lt;10,"Q2",IF(PUMPING[[#This Row],[MONTH]]&lt;13,"Q3","Q4"))))</f>
        <v>Q1</v>
      </c>
      <c r="M2636" s="62" t="str">
        <f>IF(PUMPING[[#This Row],[PRODUCT]]="I/F","I/F",IF(LEFT(PUMPING[[#This Row],[BATCH]],2)="MR","MR",IF(LEFT(PUMPING[[#This Row],[BATCH]],2)="PR","PR",IF(LEFT(PUMPING[[#This Row],[BATCH]],2)="DT","DT","Others"))))</f>
        <v>MR</v>
      </c>
    </row>
    <row r="2637" spans="1:13" ht="21" x14ac:dyDescent="0.25">
      <c r="A2637" s="60">
        <v>1</v>
      </c>
      <c r="B2637" s="61">
        <v>42468</v>
      </c>
      <c r="C2637" s="60" t="s">
        <v>20</v>
      </c>
      <c r="D2637" s="69" t="s">
        <v>1727</v>
      </c>
      <c r="E2637" s="65">
        <v>34</v>
      </c>
      <c r="F2637" s="71">
        <v>2166</v>
      </c>
      <c r="G2637" s="60"/>
      <c r="H2637" s="60" t="s">
        <v>190</v>
      </c>
      <c r="I2637" s="60" t="s">
        <v>143</v>
      </c>
      <c r="J2637" s="62">
        <f t="shared" si="66"/>
        <v>4</v>
      </c>
      <c r="K2637" s="62">
        <f>IF(PUMPING[[#This Row],[MONTH]]&gt;3,YEAR(PUMPING[[#This Row],[DATE]]),YEAR(PUMPING[[#This Row],[DATE]])-1)</f>
        <v>2016</v>
      </c>
      <c r="L2637" s="62" t="str">
        <f>IF(PUMPING[[#This Row],[MONTH]]&lt;4,"Q4",IF(PUMPING[[#This Row],[MONTH]]&lt;7,"Q1",IF(PUMPING[[#This Row],[MONTH]]&lt;10,"Q2",IF(PUMPING[[#This Row],[MONTH]]&lt;13,"Q3","Q4"))))</f>
        <v>Q1</v>
      </c>
      <c r="M2637" s="62" t="str">
        <f>IF(PUMPING[[#This Row],[PRODUCT]]="I/F","I/F",IF(LEFT(PUMPING[[#This Row],[BATCH]],2)="MR","MR",IF(LEFT(PUMPING[[#This Row],[BATCH]],2)="PR","PR",IF(LEFT(PUMPING[[#This Row],[BATCH]],2)="DT","DT","Others"))))</f>
        <v>PR</v>
      </c>
    </row>
    <row r="2638" spans="1:13" ht="21" x14ac:dyDescent="0.25">
      <c r="A2638" s="60">
        <v>2</v>
      </c>
      <c r="B2638" s="61">
        <v>42468</v>
      </c>
      <c r="C2638" s="60" t="s">
        <v>20</v>
      </c>
      <c r="D2638" s="69" t="s">
        <v>1731</v>
      </c>
      <c r="E2638" s="65">
        <v>34</v>
      </c>
      <c r="F2638" s="71">
        <v>500</v>
      </c>
      <c r="G2638" s="60"/>
      <c r="H2638" s="60" t="s">
        <v>145</v>
      </c>
      <c r="I2638" s="60" t="s">
        <v>146</v>
      </c>
      <c r="J2638" s="62">
        <f t="shared" ref="J2638:J2701" si="67">MONTH(B2638)</f>
        <v>4</v>
      </c>
      <c r="K2638" s="62">
        <f>IF(PUMPING[[#This Row],[MONTH]]&gt;3,YEAR(PUMPING[[#This Row],[DATE]]),YEAR(PUMPING[[#This Row],[DATE]])-1)</f>
        <v>2016</v>
      </c>
      <c r="L2638" s="62" t="str">
        <f>IF(PUMPING[[#This Row],[MONTH]]&lt;4,"Q4",IF(PUMPING[[#This Row],[MONTH]]&lt;7,"Q1",IF(PUMPING[[#This Row],[MONTH]]&lt;10,"Q2",IF(PUMPING[[#This Row],[MONTH]]&lt;13,"Q3","Q4"))))</f>
        <v>Q1</v>
      </c>
      <c r="M2638" s="62" t="str">
        <f>IF(PUMPING[[#This Row],[PRODUCT]]="I/F","I/F",IF(LEFT(PUMPING[[#This Row],[BATCH]],2)="MR","MR",IF(LEFT(PUMPING[[#This Row],[BATCH]],2)="PR","PR",IF(LEFT(PUMPING[[#This Row],[BATCH]],2)="DT","DT","Others"))))</f>
        <v>PR</v>
      </c>
    </row>
    <row r="2639" spans="1:13" ht="21" x14ac:dyDescent="0.25">
      <c r="A2639" s="60">
        <v>3</v>
      </c>
      <c r="B2639" s="61">
        <v>42468</v>
      </c>
      <c r="C2639" s="60" t="s">
        <v>20</v>
      </c>
      <c r="D2639" s="69" t="s">
        <v>1732</v>
      </c>
      <c r="E2639" s="65">
        <v>54</v>
      </c>
      <c r="F2639" s="71">
        <v>442</v>
      </c>
      <c r="G2639" s="60"/>
      <c r="H2639" s="60" t="s">
        <v>155</v>
      </c>
      <c r="I2639" s="60" t="s">
        <v>146</v>
      </c>
      <c r="J2639" s="62">
        <f t="shared" si="67"/>
        <v>4</v>
      </c>
      <c r="K2639" s="62">
        <f>IF(PUMPING[[#This Row],[MONTH]]&gt;3,YEAR(PUMPING[[#This Row],[DATE]]),YEAR(PUMPING[[#This Row],[DATE]])-1)</f>
        <v>2016</v>
      </c>
      <c r="L2639" s="62" t="str">
        <f>IF(PUMPING[[#This Row],[MONTH]]&lt;4,"Q4",IF(PUMPING[[#This Row],[MONTH]]&lt;7,"Q1",IF(PUMPING[[#This Row],[MONTH]]&lt;10,"Q2",IF(PUMPING[[#This Row],[MONTH]]&lt;13,"Q3","Q4"))))</f>
        <v>Q1</v>
      </c>
      <c r="M2639" s="62" t="str">
        <f>IF(PUMPING[[#This Row],[PRODUCT]]="I/F","I/F",IF(LEFT(PUMPING[[#This Row],[BATCH]],2)="MR","MR",IF(LEFT(PUMPING[[#This Row],[BATCH]],2)="PR","PR",IF(LEFT(PUMPING[[#This Row],[BATCH]],2)="DT","DT","Others"))))</f>
        <v>PR</v>
      </c>
    </row>
    <row r="2640" spans="1:13" ht="21" x14ac:dyDescent="0.25">
      <c r="A2640" s="60">
        <v>4</v>
      </c>
      <c r="B2640" s="61">
        <v>42468</v>
      </c>
      <c r="C2640" s="60" t="s">
        <v>20</v>
      </c>
      <c r="D2640" s="69" t="s">
        <v>1733</v>
      </c>
      <c r="E2640" s="65">
        <v>68</v>
      </c>
      <c r="F2640" s="71">
        <v>450</v>
      </c>
      <c r="G2640" s="60"/>
      <c r="H2640" s="60" t="s">
        <v>153</v>
      </c>
      <c r="I2640" s="181" t="s">
        <v>1530</v>
      </c>
      <c r="J2640" s="62">
        <f t="shared" si="67"/>
        <v>4</v>
      </c>
      <c r="K2640" s="62">
        <f>IF(PUMPING[[#This Row],[MONTH]]&gt;3,YEAR(PUMPING[[#This Row],[DATE]]),YEAR(PUMPING[[#This Row],[DATE]])-1)</f>
        <v>2016</v>
      </c>
      <c r="L2640" s="62" t="str">
        <f>IF(PUMPING[[#This Row],[MONTH]]&lt;4,"Q4",IF(PUMPING[[#This Row],[MONTH]]&lt;7,"Q1",IF(PUMPING[[#This Row],[MONTH]]&lt;10,"Q2",IF(PUMPING[[#This Row],[MONTH]]&lt;13,"Q3","Q4"))))</f>
        <v>Q1</v>
      </c>
      <c r="M2640" s="62" t="str">
        <f>IF(PUMPING[[#This Row],[PRODUCT]]="I/F","I/F",IF(LEFT(PUMPING[[#This Row],[BATCH]],2)="MR","MR",IF(LEFT(PUMPING[[#This Row],[BATCH]],2)="PR","PR",IF(LEFT(PUMPING[[#This Row],[BATCH]],2)="DT","DT","Others"))))</f>
        <v>PR</v>
      </c>
    </row>
    <row r="2641" spans="1:13" ht="21" x14ac:dyDescent="0.25">
      <c r="A2641" s="60">
        <v>5</v>
      </c>
      <c r="B2641" s="61">
        <v>42468</v>
      </c>
      <c r="C2641" s="60" t="s">
        <v>20</v>
      </c>
      <c r="D2641" s="69" t="s">
        <v>1734</v>
      </c>
      <c r="E2641" s="65">
        <v>68</v>
      </c>
      <c r="F2641" s="71">
        <v>7517</v>
      </c>
      <c r="G2641" s="60"/>
      <c r="H2641" s="60" t="s">
        <v>153</v>
      </c>
      <c r="I2641" s="181" t="s">
        <v>1530</v>
      </c>
      <c r="J2641" s="62">
        <f t="shared" si="67"/>
        <v>4</v>
      </c>
      <c r="K2641" s="62">
        <f>IF(PUMPING[[#This Row],[MONTH]]&gt;3,YEAR(PUMPING[[#This Row],[DATE]]),YEAR(PUMPING[[#This Row],[DATE]])-1)</f>
        <v>2016</v>
      </c>
      <c r="L2641" s="62" t="str">
        <f>IF(PUMPING[[#This Row],[MONTH]]&lt;4,"Q4",IF(PUMPING[[#This Row],[MONTH]]&lt;7,"Q1",IF(PUMPING[[#This Row],[MONTH]]&lt;10,"Q2",IF(PUMPING[[#This Row],[MONTH]]&lt;13,"Q3","Q4"))))</f>
        <v>Q1</v>
      </c>
      <c r="M2641" s="62" t="str">
        <f>IF(PUMPING[[#This Row],[PRODUCT]]="I/F","I/F",IF(LEFT(PUMPING[[#This Row],[BATCH]],2)="MR","MR",IF(LEFT(PUMPING[[#This Row],[BATCH]],2)="PR","PR",IF(LEFT(PUMPING[[#This Row],[BATCH]],2)="DT","DT","Others"))))</f>
        <v>PR</v>
      </c>
    </row>
    <row r="2642" spans="1:13" ht="21" x14ac:dyDescent="0.25">
      <c r="A2642" s="60">
        <v>1</v>
      </c>
      <c r="B2642" s="61">
        <v>42468</v>
      </c>
      <c r="C2642" s="60" t="s">
        <v>162</v>
      </c>
      <c r="D2642" s="81" t="s">
        <v>1728</v>
      </c>
      <c r="E2642" s="72" t="s">
        <v>223</v>
      </c>
      <c r="F2642" s="80">
        <v>215</v>
      </c>
      <c r="G2642" s="60"/>
      <c r="H2642" s="60" t="s">
        <v>148</v>
      </c>
      <c r="I2642" s="60" t="s">
        <v>149</v>
      </c>
      <c r="J2642" s="62">
        <f t="shared" si="67"/>
        <v>4</v>
      </c>
      <c r="K2642" s="62">
        <f>IF(PUMPING[[#This Row],[MONTH]]&gt;3,YEAR(PUMPING[[#This Row],[DATE]]),YEAR(PUMPING[[#This Row],[DATE]])-1)</f>
        <v>2016</v>
      </c>
      <c r="L2642" s="62" t="str">
        <f>IF(PUMPING[[#This Row],[MONTH]]&lt;4,"Q4",IF(PUMPING[[#This Row],[MONTH]]&lt;7,"Q1",IF(PUMPING[[#This Row],[MONTH]]&lt;10,"Q2",IF(PUMPING[[#This Row],[MONTH]]&lt;13,"Q3","Q4"))))</f>
        <v>Q1</v>
      </c>
      <c r="M2642" s="62" t="str">
        <f>IF(PUMPING[[#This Row],[PRODUCT]]="I/F","I/F",IF(LEFT(PUMPING[[#This Row],[BATCH]],2)="MR","MR",IF(LEFT(PUMPING[[#This Row],[BATCH]],2)="PR","PR",IF(LEFT(PUMPING[[#This Row],[BATCH]],2)="DT","DT","Others"))))</f>
        <v>MR</v>
      </c>
    </row>
    <row r="2643" spans="1:13" ht="21" x14ac:dyDescent="0.25">
      <c r="A2643" s="60">
        <v>2</v>
      </c>
      <c r="B2643" s="61">
        <v>42468</v>
      </c>
      <c r="C2643" s="60" t="s">
        <v>162</v>
      </c>
      <c r="D2643" s="69" t="s">
        <v>1701</v>
      </c>
      <c r="E2643" s="72" t="s">
        <v>223</v>
      </c>
      <c r="F2643" s="66">
        <v>1832</v>
      </c>
      <c r="G2643" s="60"/>
      <c r="H2643" s="60" t="s">
        <v>148</v>
      </c>
      <c r="I2643" s="60" t="s">
        <v>149</v>
      </c>
      <c r="J2643" s="62">
        <f t="shared" si="67"/>
        <v>4</v>
      </c>
      <c r="K2643" s="62">
        <f>IF(PUMPING[[#This Row],[MONTH]]&gt;3,YEAR(PUMPING[[#This Row],[DATE]]),YEAR(PUMPING[[#This Row],[DATE]])-1)</f>
        <v>2016</v>
      </c>
      <c r="L2643" s="62" t="str">
        <f>IF(PUMPING[[#This Row],[MONTH]]&lt;4,"Q4",IF(PUMPING[[#This Row],[MONTH]]&lt;7,"Q1",IF(PUMPING[[#This Row],[MONTH]]&lt;10,"Q2",IF(PUMPING[[#This Row],[MONTH]]&lt;13,"Q3","Q4"))))</f>
        <v>Q1</v>
      </c>
      <c r="M2643" s="62" t="str">
        <f>IF(PUMPING[[#This Row],[PRODUCT]]="I/F","I/F",IF(LEFT(PUMPING[[#This Row],[BATCH]],2)="MR","MR",IF(LEFT(PUMPING[[#This Row],[BATCH]],2)="PR","PR",IF(LEFT(PUMPING[[#This Row],[BATCH]],2)="DT","DT","Others"))))</f>
        <v>MR</v>
      </c>
    </row>
    <row r="2644" spans="1:13" ht="21" x14ac:dyDescent="0.25">
      <c r="A2644" s="60">
        <v>3</v>
      </c>
      <c r="B2644" s="61">
        <v>42468</v>
      </c>
      <c r="C2644" s="60" t="s">
        <v>162</v>
      </c>
      <c r="D2644" s="77" t="s">
        <v>1713</v>
      </c>
      <c r="E2644" s="72" t="s">
        <v>223</v>
      </c>
      <c r="F2644" s="66">
        <v>865</v>
      </c>
      <c r="G2644" s="60"/>
      <c r="H2644" s="60" t="s">
        <v>148</v>
      </c>
      <c r="I2644" s="60" t="s">
        <v>149</v>
      </c>
      <c r="J2644" s="62">
        <f t="shared" si="67"/>
        <v>4</v>
      </c>
      <c r="K2644" s="62">
        <f>IF(PUMPING[[#This Row],[MONTH]]&gt;3,YEAR(PUMPING[[#This Row],[DATE]]),YEAR(PUMPING[[#This Row],[DATE]])-1)</f>
        <v>2016</v>
      </c>
      <c r="L2644" s="62" t="str">
        <f>IF(PUMPING[[#This Row],[MONTH]]&lt;4,"Q4",IF(PUMPING[[#This Row],[MONTH]]&lt;7,"Q1",IF(PUMPING[[#This Row],[MONTH]]&lt;10,"Q2",IF(PUMPING[[#This Row],[MONTH]]&lt;13,"Q3","Q4"))))</f>
        <v>Q1</v>
      </c>
      <c r="M2644" s="62" t="str">
        <f>IF(PUMPING[[#This Row],[PRODUCT]]="I/F","I/F",IF(LEFT(PUMPING[[#This Row],[BATCH]],2)="MR","MR",IF(LEFT(PUMPING[[#This Row],[BATCH]],2)="PR","PR",IF(LEFT(PUMPING[[#This Row],[BATCH]],2)="DT","DT","Others"))))</f>
        <v>MR</v>
      </c>
    </row>
    <row r="2645" spans="1:13" ht="21" x14ac:dyDescent="0.25">
      <c r="A2645" s="60">
        <v>4</v>
      </c>
      <c r="B2645" s="61">
        <v>42468</v>
      </c>
      <c r="C2645" s="60" t="s">
        <v>162</v>
      </c>
      <c r="D2645" s="81" t="s">
        <v>1689</v>
      </c>
      <c r="E2645" s="72" t="s">
        <v>223</v>
      </c>
      <c r="F2645" s="73">
        <v>379</v>
      </c>
      <c r="G2645" s="60"/>
      <c r="H2645" s="60" t="s">
        <v>148</v>
      </c>
      <c r="I2645" s="60" t="s">
        <v>149</v>
      </c>
      <c r="J2645" s="62">
        <f t="shared" si="67"/>
        <v>4</v>
      </c>
      <c r="K2645" s="62">
        <f>IF(PUMPING[[#This Row],[MONTH]]&gt;3,YEAR(PUMPING[[#This Row],[DATE]]),YEAR(PUMPING[[#This Row],[DATE]])-1)</f>
        <v>2016</v>
      </c>
      <c r="L2645" s="62" t="str">
        <f>IF(PUMPING[[#This Row],[MONTH]]&lt;4,"Q4",IF(PUMPING[[#This Row],[MONTH]]&lt;7,"Q1",IF(PUMPING[[#This Row],[MONTH]]&lt;10,"Q2",IF(PUMPING[[#This Row],[MONTH]]&lt;13,"Q3","Q4"))))</f>
        <v>Q1</v>
      </c>
      <c r="M2645" s="62" t="str">
        <f>IF(PUMPING[[#This Row],[PRODUCT]]="I/F","I/F",IF(LEFT(PUMPING[[#This Row],[BATCH]],2)="MR","MR",IF(LEFT(PUMPING[[#This Row],[BATCH]],2)="PR","PR",IF(LEFT(PUMPING[[#This Row],[BATCH]],2)="DT","DT","Others"))))</f>
        <v>MR</v>
      </c>
    </row>
    <row r="2646" spans="1:13" ht="21" x14ac:dyDescent="0.25">
      <c r="A2646" s="60">
        <v>1</v>
      </c>
      <c r="B2646" s="61">
        <v>42469</v>
      </c>
      <c r="C2646" s="60" t="s">
        <v>6</v>
      </c>
      <c r="D2646" s="64" t="s">
        <v>1730</v>
      </c>
      <c r="E2646" s="65">
        <v>405</v>
      </c>
      <c r="F2646" s="67">
        <v>19</v>
      </c>
      <c r="G2646" s="60"/>
      <c r="H2646" s="60" t="s">
        <v>190</v>
      </c>
      <c r="I2646" s="60" t="s">
        <v>143</v>
      </c>
      <c r="J2646" s="62">
        <f t="shared" si="67"/>
        <v>4</v>
      </c>
      <c r="K2646" s="62">
        <f>IF(PUMPING[[#This Row],[MONTH]]&gt;3,YEAR(PUMPING[[#This Row],[DATE]]),YEAR(PUMPING[[#This Row],[DATE]])-1)</f>
        <v>2016</v>
      </c>
      <c r="L2646" s="62" t="str">
        <f>IF(PUMPING[[#This Row],[MONTH]]&lt;4,"Q4",IF(PUMPING[[#This Row],[MONTH]]&lt;7,"Q1",IF(PUMPING[[#This Row],[MONTH]]&lt;10,"Q2",IF(PUMPING[[#This Row],[MONTH]]&lt;13,"Q3","Q4"))))</f>
        <v>Q1</v>
      </c>
      <c r="M2646" s="62" t="str">
        <f>IF(PUMPING[[#This Row],[PRODUCT]]="I/F","I/F",IF(LEFT(PUMPING[[#This Row],[BATCH]],2)="MR","MR",IF(LEFT(PUMPING[[#This Row],[BATCH]],2)="PR","PR",IF(LEFT(PUMPING[[#This Row],[BATCH]],2)="DT","DT","Others"))))</f>
        <v>MR</v>
      </c>
    </row>
    <row r="2647" spans="1:13" ht="21" x14ac:dyDescent="0.25">
      <c r="A2647" s="60">
        <v>2</v>
      </c>
      <c r="B2647" s="61">
        <v>42469</v>
      </c>
      <c r="C2647" s="60" t="s">
        <v>6</v>
      </c>
      <c r="D2647" s="64" t="s">
        <v>1735</v>
      </c>
      <c r="E2647" s="65">
        <v>402</v>
      </c>
      <c r="F2647" s="67">
        <v>655</v>
      </c>
      <c r="G2647" s="60"/>
      <c r="H2647" s="60" t="s">
        <v>145</v>
      </c>
      <c r="I2647" s="60" t="s">
        <v>146</v>
      </c>
      <c r="J2647" s="62">
        <f t="shared" si="67"/>
        <v>4</v>
      </c>
      <c r="K2647" s="62">
        <f>IF(PUMPING[[#This Row],[MONTH]]&gt;3,YEAR(PUMPING[[#This Row],[DATE]]),YEAR(PUMPING[[#This Row],[DATE]])-1)</f>
        <v>2016</v>
      </c>
      <c r="L2647" s="62" t="str">
        <f>IF(PUMPING[[#This Row],[MONTH]]&lt;4,"Q4",IF(PUMPING[[#This Row],[MONTH]]&lt;7,"Q1",IF(PUMPING[[#This Row],[MONTH]]&lt;10,"Q2",IF(PUMPING[[#This Row],[MONTH]]&lt;13,"Q3","Q4"))))</f>
        <v>Q1</v>
      </c>
      <c r="M2647" s="62" t="str">
        <f>IF(PUMPING[[#This Row],[PRODUCT]]="I/F","I/F",IF(LEFT(PUMPING[[#This Row],[BATCH]],2)="MR","MR",IF(LEFT(PUMPING[[#This Row],[BATCH]],2)="PR","PR",IF(LEFT(PUMPING[[#This Row],[BATCH]],2)="DT","DT","Others"))))</f>
        <v>MR</v>
      </c>
    </row>
    <row r="2648" spans="1:13" ht="21" x14ac:dyDescent="0.25">
      <c r="A2648" s="60">
        <v>3</v>
      </c>
      <c r="B2648" s="61">
        <v>42469</v>
      </c>
      <c r="C2648" s="60" t="s">
        <v>6</v>
      </c>
      <c r="D2648" s="64" t="s">
        <v>1736</v>
      </c>
      <c r="E2648" s="65">
        <v>123</v>
      </c>
      <c r="F2648" s="67">
        <v>5763</v>
      </c>
      <c r="G2648" s="60"/>
      <c r="H2648" s="60" t="s">
        <v>148</v>
      </c>
      <c r="I2648" s="60" t="s">
        <v>149</v>
      </c>
      <c r="J2648" s="62">
        <f t="shared" si="67"/>
        <v>4</v>
      </c>
      <c r="K2648" s="62">
        <f>IF(PUMPING[[#This Row],[MONTH]]&gt;3,YEAR(PUMPING[[#This Row],[DATE]]),YEAR(PUMPING[[#This Row],[DATE]])-1)</f>
        <v>2016</v>
      </c>
      <c r="L2648" s="62" t="str">
        <f>IF(PUMPING[[#This Row],[MONTH]]&lt;4,"Q4",IF(PUMPING[[#This Row],[MONTH]]&lt;7,"Q1",IF(PUMPING[[#This Row],[MONTH]]&lt;10,"Q2",IF(PUMPING[[#This Row],[MONTH]]&lt;13,"Q3","Q4"))))</f>
        <v>Q1</v>
      </c>
      <c r="M2648" s="62" t="str">
        <f>IF(PUMPING[[#This Row],[PRODUCT]]="I/F","I/F",IF(LEFT(PUMPING[[#This Row],[BATCH]],2)="MR","MR",IF(LEFT(PUMPING[[#This Row],[BATCH]],2)="PR","PR",IF(LEFT(PUMPING[[#This Row],[BATCH]],2)="DT","DT","Others"))))</f>
        <v>MR</v>
      </c>
    </row>
    <row r="2649" spans="1:13" ht="21" x14ac:dyDescent="0.25">
      <c r="A2649" s="60">
        <v>1</v>
      </c>
      <c r="B2649" s="61">
        <v>42469</v>
      </c>
      <c r="C2649" s="60" t="s">
        <v>20</v>
      </c>
      <c r="D2649" s="69" t="s">
        <v>1734</v>
      </c>
      <c r="E2649" s="65">
        <v>68</v>
      </c>
      <c r="F2649" s="71">
        <v>7811</v>
      </c>
      <c r="G2649" s="60"/>
      <c r="H2649" s="60" t="s">
        <v>153</v>
      </c>
      <c r="I2649" s="181" t="s">
        <v>1530</v>
      </c>
      <c r="J2649" s="62">
        <f t="shared" si="67"/>
        <v>4</v>
      </c>
      <c r="K2649" s="62">
        <f>IF(PUMPING[[#This Row],[MONTH]]&gt;3,YEAR(PUMPING[[#This Row],[DATE]]),YEAR(PUMPING[[#This Row],[DATE]])-1)</f>
        <v>2016</v>
      </c>
      <c r="L2649" s="62" t="str">
        <f>IF(PUMPING[[#This Row],[MONTH]]&lt;4,"Q4",IF(PUMPING[[#This Row],[MONTH]]&lt;7,"Q1",IF(PUMPING[[#This Row],[MONTH]]&lt;10,"Q2",IF(PUMPING[[#This Row],[MONTH]]&lt;13,"Q3","Q4"))))</f>
        <v>Q1</v>
      </c>
      <c r="M2649" s="62" t="str">
        <f>IF(PUMPING[[#This Row],[PRODUCT]]="I/F","I/F",IF(LEFT(PUMPING[[#This Row],[BATCH]],2)="MR","MR",IF(LEFT(PUMPING[[#This Row],[BATCH]],2)="PR","PR",IF(LEFT(PUMPING[[#This Row],[BATCH]],2)="DT","DT","Others"))))</f>
        <v>PR</v>
      </c>
    </row>
    <row r="2650" spans="1:13" ht="21" x14ac:dyDescent="0.25">
      <c r="A2650" s="60">
        <v>1</v>
      </c>
      <c r="B2650" s="61">
        <v>42469</v>
      </c>
      <c r="C2650" s="60" t="s">
        <v>8</v>
      </c>
      <c r="D2650" s="81" t="s">
        <v>1722</v>
      </c>
      <c r="E2650" s="72" t="s">
        <v>10</v>
      </c>
      <c r="F2650" s="80">
        <v>17</v>
      </c>
      <c r="G2650" s="60"/>
      <c r="H2650" s="60" t="s">
        <v>155</v>
      </c>
      <c r="I2650" s="60" t="s">
        <v>146</v>
      </c>
      <c r="J2650" s="62">
        <f t="shared" si="67"/>
        <v>4</v>
      </c>
      <c r="K2650" s="62">
        <f>IF(PUMPING[[#This Row],[MONTH]]&gt;3,YEAR(PUMPING[[#This Row],[DATE]]),YEAR(PUMPING[[#This Row],[DATE]])-1)</f>
        <v>2016</v>
      </c>
      <c r="L2650" s="62" t="str">
        <f>IF(PUMPING[[#This Row],[MONTH]]&lt;4,"Q4",IF(PUMPING[[#This Row],[MONTH]]&lt;7,"Q1",IF(PUMPING[[#This Row],[MONTH]]&lt;10,"Q2",IF(PUMPING[[#This Row],[MONTH]]&lt;13,"Q3","Q4"))))</f>
        <v>Q1</v>
      </c>
      <c r="M2650" s="62" t="str">
        <f>IF(PUMPING[[#This Row],[PRODUCT]]="I/F","I/F",IF(LEFT(PUMPING[[#This Row],[BATCH]],2)="MR","MR",IF(LEFT(PUMPING[[#This Row],[BATCH]],2)="PR","PR",IF(LEFT(PUMPING[[#This Row],[BATCH]],2)="DT","DT","Others"))))</f>
        <v>MR</v>
      </c>
    </row>
    <row r="2651" spans="1:13" ht="21" x14ac:dyDescent="0.25">
      <c r="A2651" s="60">
        <v>2</v>
      </c>
      <c r="B2651" s="61">
        <v>42469</v>
      </c>
      <c r="C2651" s="60" t="s">
        <v>8</v>
      </c>
      <c r="D2651" s="69" t="s">
        <v>1723</v>
      </c>
      <c r="E2651" s="72" t="s">
        <v>10</v>
      </c>
      <c r="F2651" s="66">
        <v>692</v>
      </c>
      <c r="G2651" s="60"/>
      <c r="H2651" s="60" t="s">
        <v>145</v>
      </c>
      <c r="I2651" s="60" t="s">
        <v>146</v>
      </c>
      <c r="J2651" s="62">
        <f t="shared" si="67"/>
        <v>4</v>
      </c>
      <c r="K2651" s="62">
        <f>IF(PUMPING[[#This Row],[MONTH]]&gt;3,YEAR(PUMPING[[#This Row],[DATE]]),YEAR(PUMPING[[#This Row],[DATE]])-1)</f>
        <v>2016</v>
      </c>
      <c r="L2651" s="62" t="str">
        <f>IF(PUMPING[[#This Row],[MONTH]]&lt;4,"Q4",IF(PUMPING[[#This Row],[MONTH]]&lt;7,"Q1",IF(PUMPING[[#This Row],[MONTH]]&lt;10,"Q2",IF(PUMPING[[#This Row],[MONTH]]&lt;13,"Q3","Q4"))))</f>
        <v>Q1</v>
      </c>
      <c r="M2651" s="62" t="str">
        <f>IF(PUMPING[[#This Row],[PRODUCT]]="I/F","I/F",IF(LEFT(PUMPING[[#This Row],[BATCH]],2)="MR","MR",IF(LEFT(PUMPING[[#This Row],[BATCH]],2)="PR","PR",IF(LEFT(PUMPING[[#This Row],[BATCH]],2)="DT","DT","Others"))))</f>
        <v>MR</v>
      </c>
    </row>
    <row r="2652" spans="1:13" ht="21" x14ac:dyDescent="0.25">
      <c r="A2652" s="60">
        <v>3</v>
      </c>
      <c r="B2652" s="61">
        <v>42469</v>
      </c>
      <c r="C2652" s="60" t="s">
        <v>8</v>
      </c>
      <c r="D2652" s="77" t="s">
        <v>1724</v>
      </c>
      <c r="E2652" s="72" t="s">
        <v>10</v>
      </c>
      <c r="F2652" s="66">
        <v>1938</v>
      </c>
      <c r="G2652" s="60"/>
      <c r="H2652" s="60" t="s">
        <v>145</v>
      </c>
      <c r="I2652" s="60" t="s">
        <v>146</v>
      </c>
      <c r="J2652" s="62">
        <f t="shared" si="67"/>
        <v>4</v>
      </c>
      <c r="K2652" s="62">
        <f>IF(PUMPING[[#This Row],[MONTH]]&gt;3,YEAR(PUMPING[[#This Row],[DATE]]),YEAR(PUMPING[[#This Row],[DATE]])-1)</f>
        <v>2016</v>
      </c>
      <c r="L2652" s="62" t="str">
        <f>IF(PUMPING[[#This Row],[MONTH]]&lt;4,"Q4",IF(PUMPING[[#This Row],[MONTH]]&lt;7,"Q1",IF(PUMPING[[#This Row],[MONTH]]&lt;10,"Q2",IF(PUMPING[[#This Row],[MONTH]]&lt;13,"Q3","Q4"))))</f>
        <v>Q1</v>
      </c>
      <c r="M2652" s="62" t="str">
        <f>IF(PUMPING[[#This Row],[PRODUCT]]="I/F","I/F",IF(LEFT(PUMPING[[#This Row],[BATCH]],2)="MR","MR",IF(LEFT(PUMPING[[#This Row],[BATCH]],2)="PR","PR",IF(LEFT(PUMPING[[#This Row],[BATCH]],2)="DT","DT","Others"))))</f>
        <v>MR</v>
      </c>
    </row>
    <row r="2653" spans="1:13" ht="21" x14ac:dyDescent="0.25">
      <c r="A2653" s="60">
        <v>1</v>
      </c>
      <c r="B2653" s="61">
        <v>42469</v>
      </c>
      <c r="C2653" s="60" t="s">
        <v>162</v>
      </c>
      <c r="D2653" s="70" t="s">
        <v>1689</v>
      </c>
      <c r="E2653" s="72" t="s">
        <v>41</v>
      </c>
      <c r="F2653" s="73">
        <v>508</v>
      </c>
      <c r="G2653" s="60"/>
      <c r="H2653" s="60" t="s">
        <v>148</v>
      </c>
      <c r="I2653" s="60" t="s">
        <v>149</v>
      </c>
      <c r="J2653" s="62">
        <f t="shared" si="67"/>
        <v>4</v>
      </c>
      <c r="K2653" s="62">
        <f>IF(PUMPING[[#This Row],[MONTH]]&gt;3,YEAR(PUMPING[[#This Row],[DATE]]),YEAR(PUMPING[[#This Row],[DATE]])-1)</f>
        <v>2016</v>
      </c>
      <c r="L2653" s="62" t="str">
        <f>IF(PUMPING[[#This Row],[MONTH]]&lt;4,"Q4",IF(PUMPING[[#This Row],[MONTH]]&lt;7,"Q1",IF(PUMPING[[#This Row],[MONTH]]&lt;10,"Q2",IF(PUMPING[[#This Row],[MONTH]]&lt;13,"Q3","Q4"))))</f>
        <v>Q1</v>
      </c>
      <c r="M2653" s="62" t="str">
        <f>IF(PUMPING[[#This Row],[PRODUCT]]="I/F","I/F",IF(LEFT(PUMPING[[#This Row],[BATCH]],2)="MR","MR",IF(LEFT(PUMPING[[#This Row],[BATCH]],2)="PR","PR",IF(LEFT(PUMPING[[#This Row],[BATCH]],2)="DT","DT","Others"))))</f>
        <v>MR</v>
      </c>
    </row>
    <row r="2654" spans="1:13" ht="21" x14ac:dyDescent="0.25">
      <c r="A2654" s="60">
        <v>2</v>
      </c>
      <c r="B2654" s="61">
        <v>42469</v>
      </c>
      <c r="C2654" s="60" t="s">
        <v>162</v>
      </c>
      <c r="D2654" s="69" t="s">
        <v>94</v>
      </c>
      <c r="E2654" s="72">
        <v>17</v>
      </c>
      <c r="F2654" s="74">
        <v>776</v>
      </c>
      <c r="G2654" s="60"/>
      <c r="H2654" s="60" t="s">
        <v>164</v>
      </c>
      <c r="I2654" s="60" t="s">
        <v>146</v>
      </c>
      <c r="J2654" s="62">
        <f t="shared" si="67"/>
        <v>4</v>
      </c>
      <c r="K2654" s="62">
        <f>IF(PUMPING[[#This Row],[MONTH]]&gt;3,YEAR(PUMPING[[#This Row],[DATE]]),YEAR(PUMPING[[#This Row],[DATE]])-1)</f>
        <v>2016</v>
      </c>
      <c r="L2654" s="62" t="str">
        <f>IF(PUMPING[[#This Row],[MONTH]]&lt;4,"Q4",IF(PUMPING[[#This Row],[MONTH]]&lt;7,"Q1",IF(PUMPING[[#This Row],[MONTH]]&lt;10,"Q2",IF(PUMPING[[#This Row],[MONTH]]&lt;13,"Q3","Q4"))))</f>
        <v>Q1</v>
      </c>
      <c r="M2654" s="62" t="str">
        <f>IF(PUMPING[[#This Row],[PRODUCT]]="I/F","I/F",IF(LEFT(PUMPING[[#This Row],[BATCH]],2)="MR","MR",IF(LEFT(PUMPING[[#This Row],[BATCH]],2)="PR","PR",IF(LEFT(PUMPING[[#This Row],[BATCH]],2)="DT","DT","Others"))))</f>
        <v>DT</v>
      </c>
    </row>
    <row r="2655" spans="1:13" ht="21" x14ac:dyDescent="0.25">
      <c r="A2655" s="60">
        <v>1</v>
      </c>
      <c r="B2655" s="61">
        <v>42470</v>
      </c>
      <c r="C2655" s="60" t="s">
        <v>6</v>
      </c>
      <c r="D2655" s="64" t="s">
        <v>1737</v>
      </c>
      <c r="E2655" s="65">
        <v>119</v>
      </c>
      <c r="F2655" s="67">
        <v>3321</v>
      </c>
      <c r="G2655" s="60"/>
      <c r="H2655" s="60" t="s">
        <v>170</v>
      </c>
      <c r="I2655" s="60" t="s">
        <v>171</v>
      </c>
      <c r="J2655" s="62">
        <f t="shared" si="67"/>
        <v>4</v>
      </c>
      <c r="K2655" s="62">
        <f>IF(PUMPING[[#This Row],[MONTH]]&gt;3,YEAR(PUMPING[[#This Row],[DATE]]),YEAR(PUMPING[[#This Row],[DATE]])-1)</f>
        <v>2016</v>
      </c>
      <c r="L2655" s="62" t="str">
        <f>IF(PUMPING[[#This Row],[MONTH]]&lt;4,"Q4",IF(PUMPING[[#This Row],[MONTH]]&lt;7,"Q1",IF(PUMPING[[#This Row],[MONTH]]&lt;10,"Q2",IF(PUMPING[[#This Row],[MONTH]]&lt;13,"Q3","Q4"))))</f>
        <v>Q1</v>
      </c>
      <c r="M2655" s="62" t="str">
        <f>IF(PUMPING[[#This Row],[PRODUCT]]="I/F","I/F",IF(LEFT(PUMPING[[#This Row],[BATCH]],2)="MR","MR",IF(LEFT(PUMPING[[#This Row],[BATCH]],2)="PR","PR",IF(LEFT(PUMPING[[#This Row],[BATCH]],2)="DT","DT","Others"))))</f>
        <v>MR</v>
      </c>
    </row>
    <row r="2656" spans="1:13" ht="21" x14ac:dyDescent="0.25">
      <c r="A2656" s="60">
        <v>2</v>
      </c>
      <c r="B2656" s="61">
        <v>42470</v>
      </c>
      <c r="C2656" s="60" t="s">
        <v>6</v>
      </c>
      <c r="D2656" s="64" t="s">
        <v>1738</v>
      </c>
      <c r="E2656" s="65">
        <v>123</v>
      </c>
      <c r="F2656" s="67">
        <v>22</v>
      </c>
      <c r="G2656" s="60"/>
      <c r="H2656" s="60" t="s">
        <v>148</v>
      </c>
      <c r="I2656" s="60" t="s">
        <v>149</v>
      </c>
      <c r="J2656" s="62">
        <f t="shared" si="67"/>
        <v>4</v>
      </c>
      <c r="K2656" s="62">
        <f>IF(PUMPING[[#This Row],[MONTH]]&gt;3,YEAR(PUMPING[[#This Row],[DATE]]),YEAR(PUMPING[[#This Row],[DATE]])-1)</f>
        <v>2016</v>
      </c>
      <c r="L2656" s="62" t="str">
        <f>IF(PUMPING[[#This Row],[MONTH]]&lt;4,"Q4",IF(PUMPING[[#This Row],[MONTH]]&lt;7,"Q1",IF(PUMPING[[#This Row],[MONTH]]&lt;10,"Q2",IF(PUMPING[[#This Row],[MONTH]]&lt;13,"Q3","Q4"))))</f>
        <v>Q1</v>
      </c>
      <c r="M2656" s="62" t="str">
        <f>IF(PUMPING[[#This Row],[PRODUCT]]="I/F","I/F",IF(LEFT(PUMPING[[#This Row],[BATCH]],2)="MR","MR",IF(LEFT(PUMPING[[#This Row],[BATCH]],2)="PR","PR",IF(LEFT(PUMPING[[#This Row],[BATCH]],2)="DT","DT","Others"))))</f>
        <v>MR</v>
      </c>
    </row>
    <row r="2657" spans="1:13" ht="21" x14ac:dyDescent="0.25">
      <c r="A2657" s="60">
        <v>1</v>
      </c>
      <c r="B2657" s="61">
        <v>42470</v>
      </c>
      <c r="C2657" s="60" t="s">
        <v>162</v>
      </c>
      <c r="D2657" s="81" t="s">
        <v>94</v>
      </c>
      <c r="E2657" s="72">
        <v>17</v>
      </c>
      <c r="F2657" s="73">
        <v>2878</v>
      </c>
      <c r="G2657" s="60"/>
      <c r="H2657" s="60" t="s">
        <v>164</v>
      </c>
      <c r="I2657" s="60" t="s">
        <v>146</v>
      </c>
      <c r="J2657" s="62">
        <f t="shared" si="67"/>
        <v>4</v>
      </c>
      <c r="K2657" s="62">
        <f>IF(PUMPING[[#This Row],[MONTH]]&gt;3,YEAR(PUMPING[[#This Row],[DATE]]),YEAR(PUMPING[[#This Row],[DATE]])-1)</f>
        <v>2016</v>
      </c>
      <c r="L2657" s="62" t="str">
        <f>IF(PUMPING[[#This Row],[MONTH]]&lt;4,"Q4",IF(PUMPING[[#This Row],[MONTH]]&lt;7,"Q1",IF(PUMPING[[#This Row],[MONTH]]&lt;10,"Q2",IF(PUMPING[[#This Row],[MONTH]]&lt;13,"Q3","Q4"))))</f>
        <v>Q1</v>
      </c>
      <c r="M2657" s="62" t="str">
        <f>IF(PUMPING[[#This Row],[PRODUCT]]="I/F","I/F",IF(LEFT(PUMPING[[#This Row],[BATCH]],2)="MR","MR",IF(LEFT(PUMPING[[#This Row],[BATCH]],2)="PR","PR",IF(LEFT(PUMPING[[#This Row],[BATCH]],2)="DT","DT","Others"))))</f>
        <v>DT</v>
      </c>
    </row>
    <row r="2658" spans="1:13" ht="21" x14ac:dyDescent="0.25">
      <c r="A2658" s="60">
        <v>1</v>
      </c>
      <c r="B2658" s="61">
        <v>42471</v>
      </c>
      <c r="C2658" s="60" t="s">
        <v>6</v>
      </c>
      <c r="D2658" s="64" t="s">
        <v>1738</v>
      </c>
      <c r="E2658" s="65">
        <v>123</v>
      </c>
      <c r="F2658" s="67">
        <v>8486</v>
      </c>
      <c r="G2658" s="60"/>
      <c r="H2658" s="60" t="s">
        <v>148</v>
      </c>
      <c r="I2658" s="60" t="s">
        <v>149</v>
      </c>
      <c r="J2658" s="62">
        <f t="shared" si="67"/>
        <v>4</v>
      </c>
      <c r="K2658" s="62">
        <f>IF(PUMPING[[#This Row],[MONTH]]&gt;3,YEAR(PUMPING[[#This Row],[DATE]]),YEAR(PUMPING[[#This Row],[DATE]])-1)</f>
        <v>2016</v>
      </c>
      <c r="L2658" s="62" t="str">
        <f>IF(PUMPING[[#This Row],[MONTH]]&lt;4,"Q4",IF(PUMPING[[#This Row],[MONTH]]&lt;7,"Q1",IF(PUMPING[[#This Row],[MONTH]]&lt;10,"Q2",IF(PUMPING[[#This Row],[MONTH]]&lt;13,"Q3","Q4"))))</f>
        <v>Q1</v>
      </c>
      <c r="M2658" s="62" t="str">
        <f>IF(PUMPING[[#This Row],[PRODUCT]]="I/F","I/F",IF(LEFT(PUMPING[[#This Row],[BATCH]],2)="MR","MR",IF(LEFT(PUMPING[[#This Row],[BATCH]],2)="PR","PR",IF(LEFT(PUMPING[[#This Row],[BATCH]],2)="DT","DT","Others"))))</f>
        <v>MR</v>
      </c>
    </row>
    <row r="2659" spans="1:13" ht="21" x14ac:dyDescent="0.25">
      <c r="A2659" s="60">
        <v>2</v>
      </c>
      <c r="B2659" s="61">
        <v>42471</v>
      </c>
      <c r="C2659" s="60" t="s">
        <v>6</v>
      </c>
      <c r="D2659" s="64" t="s">
        <v>1739</v>
      </c>
      <c r="E2659" s="65">
        <v>401</v>
      </c>
      <c r="F2659" s="67">
        <v>150</v>
      </c>
      <c r="G2659" s="60"/>
      <c r="H2659" s="60" t="s">
        <v>156</v>
      </c>
      <c r="I2659" s="60" t="s">
        <v>146</v>
      </c>
      <c r="J2659" s="62">
        <f t="shared" si="67"/>
        <v>4</v>
      </c>
      <c r="K2659" s="62">
        <f>IF(PUMPING[[#This Row],[MONTH]]&gt;3,YEAR(PUMPING[[#This Row],[DATE]]),YEAR(PUMPING[[#This Row],[DATE]])-1)</f>
        <v>2016</v>
      </c>
      <c r="L2659" s="62" t="str">
        <f>IF(PUMPING[[#This Row],[MONTH]]&lt;4,"Q4",IF(PUMPING[[#This Row],[MONTH]]&lt;7,"Q1",IF(PUMPING[[#This Row],[MONTH]]&lt;10,"Q2",IF(PUMPING[[#This Row],[MONTH]]&lt;13,"Q3","Q4"))))</f>
        <v>Q1</v>
      </c>
      <c r="M2659" s="62" t="str">
        <f>IF(PUMPING[[#This Row],[PRODUCT]]="I/F","I/F",IF(LEFT(PUMPING[[#This Row],[BATCH]],2)="MR","MR",IF(LEFT(PUMPING[[#This Row],[BATCH]],2)="PR","PR",IF(LEFT(PUMPING[[#This Row],[BATCH]],2)="DT","DT","Others"))))</f>
        <v>MR</v>
      </c>
    </row>
    <row r="2660" spans="1:13" ht="21" x14ac:dyDescent="0.25">
      <c r="A2660" s="60">
        <v>3</v>
      </c>
      <c r="B2660" s="61">
        <v>42471</v>
      </c>
      <c r="C2660" s="60" t="s">
        <v>6</v>
      </c>
      <c r="D2660" s="64" t="s">
        <v>1740</v>
      </c>
      <c r="E2660" s="65">
        <v>651</v>
      </c>
      <c r="F2660" s="67">
        <v>82</v>
      </c>
      <c r="G2660" s="60"/>
      <c r="H2660" s="60" t="s">
        <v>155</v>
      </c>
      <c r="I2660" s="60" t="s">
        <v>146</v>
      </c>
      <c r="J2660" s="62">
        <f t="shared" si="67"/>
        <v>4</v>
      </c>
      <c r="K2660" s="62">
        <f>IF(PUMPING[[#This Row],[MONTH]]&gt;3,YEAR(PUMPING[[#This Row],[DATE]]),YEAR(PUMPING[[#This Row],[DATE]])-1)</f>
        <v>2016</v>
      </c>
      <c r="L2660" s="62" t="str">
        <f>IF(PUMPING[[#This Row],[MONTH]]&lt;4,"Q4",IF(PUMPING[[#This Row],[MONTH]]&lt;7,"Q1",IF(PUMPING[[#This Row],[MONTH]]&lt;10,"Q2",IF(PUMPING[[#This Row],[MONTH]]&lt;13,"Q3","Q4"))))</f>
        <v>Q1</v>
      </c>
      <c r="M2660" s="62" t="str">
        <f>IF(PUMPING[[#This Row],[PRODUCT]]="I/F","I/F",IF(LEFT(PUMPING[[#This Row],[BATCH]],2)="MR","MR",IF(LEFT(PUMPING[[#This Row],[BATCH]],2)="PR","PR",IF(LEFT(PUMPING[[#This Row],[BATCH]],2)="DT","DT","Others"))))</f>
        <v>MR</v>
      </c>
    </row>
    <row r="2661" spans="1:13" ht="21" x14ac:dyDescent="0.25">
      <c r="A2661" s="60">
        <v>4</v>
      </c>
      <c r="B2661" s="61">
        <v>42471</v>
      </c>
      <c r="C2661" s="60" t="s">
        <v>6</v>
      </c>
      <c r="D2661" s="64" t="s">
        <v>1741</v>
      </c>
      <c r="E2661" s="65">
        <v>351</v>
      </c>
      <c r="F2661" s="67">
        <v>68</v>
      </c>
      <c r="G2661" s="60"/>
      <c r="H2661" s="60" t="s">
        <v>155</v>
      </c>
      <c r="I2661" s="60" t="s">
        <v>146</v>
      </c>
      <c r="J2661" s="62">
        <f t="shared" si="67"/>
        <v>4</v>
      </c>
      <c r="K2661" s="62">
        <f>IF(PUMPING[[#This Row],[MONTH]]&gt;3,YEAR(PUMPING[[#This Row],[DATE]]),YEAR(PUMPING[[#This Row],[DATE]])-1)</f>
        <v>2016</v>
      </c>
      <c r="L2661" s="62" t="str">
        <f>IF(PUMPING[[#This Row],[MONTH]]&lt;4,"Q4",IF(PUMPING[[#This Row],[MONTH]]&lt;7,"Q1",IF(PUMPING[[#This Row],[MONTH]]&lt;10,"Q2",IF(PUMPING[[#This Row],[MONTH]]&lt;13,"Q3","Q4"))))</f>
        <v>Q1</v>
      </c>
      <c r="M2661" s="62" t="str">
        <f>IF(PUMPING[[#This Row],[PRODUCT]]="I/F","I/F",IF(LEFT(PUMPING[[#This Row],[BATCH]],2)="MR","MR",IF(LEFT(PUMPING[[#This Row],[BATCH]],2)="PR","PR",IF(LEFT(PUMPING[[#This Row],[BATCH]],2)="DT","DT","Others"))))</f>
        <v>MR</v>
      </c>
    </row>
    <row r="2662" spans="1:13" ht="21" x14ac:dyDescent="0.25">
      <c r="A2662" s="60">
        <v>5</v>
      </c>
      <c r="B2662" s="61">
        <v>42471</v>
      </c>
      <c r="C2662" s="60" t="s">
        <v>6</v>
      </c>
      <c r="D2662" s="64" t="s">
        <v>1742</v>
      </c>
      <c r="E2662" s="65">
        <v>505</v>
      </c>
      <c r="F2662" s="67">
        <v>649</v>
      </c>
      <c r="G2662" s="60"/>
      <c r="H2662" s="60" t="s">
        <v>153</v>
      </c>
      <c r="I2662" s="181" t="s">
        <v>1530</v>
      </c>
      <c r="J2662" s="62">
        <f t="shared" si="67"/>
        <v>4</v>
      </c>
      <c r="K2662" s="62">
        <f>IF(PUMPING[[#This Row],[MONTH]]&gt;3,YEAR(PUMPING[[#This Row],[DATE]]),YEAR(PUMPING[[#This Row],[DATE]])-1)</f>
        <v>2016</v>
      </c>
      <c r="L2662" s="62" t="str">
        <f>IF(PUMPING[[#This Row],[MONTH]]&lt;4,"Q4",IF(PUMPING[[#This Row],[MONTH]]&lt;7,"Q1",IF(PUMPING[[#This Row],[MONTH]]&lt;10,"Q2",IF(PUMPING[[#This Row],[MONTH]]&lt;13,"Q3","Q4"))))</f>
        <v>Q1</v>
      </c>
      <c r="M2662" s="62" t="str">
        <f>IF(PUMPING[[#This Row],[PRODUCT]]="I/F","I/F",IF(LEFT(PUMPING[[#This Row],[BATCH]],2)="MR","MR",IF(LEFT(PUMPING[[#This Row],[BATCH]],2)="PR","PR",IF(LEFT(PUMPING[[#This Row],[BATCH]],2)="DT","DT","Others"))))</f>
        <v>MR</v>
      </c>
    </row>
    <row r="2663" spans="1:13" ht="21" x14ac:dyDescent="0.25">
      <c r="A2663" s="60">
        <v>1</v>
      </c>
      <c r="B2663" s="61">
        <v>42471</v>
      </c>
      <c r="C2663" s="60" t="s">
        <v>20</v>
      </c>
      <c r="D2663" s="69" t="s">
        <v>1743</v>
      </c>
      <c r="E2663" s="65">
        <v>65</v>
      </c>
      <c r="F2663" s="71">
        <v>394</v>
      </c>
      <c r="G2663" s="60"/>
      <c r="H2663" s="60" t="s">
        <v>153</v>
      </c>
      <c r="I2663" s="181" t="s">
        <v>1530</v>
      </c>
      <c r="J2663" s="62">
        <f t="shared" si="67"/>
        <v>4</v>
      </c>
      <c r="K2663" s="62">
        <f>IF(PUMPING[[#This Row],[MONTH]]&gt;3,YEAR(PUMPING[[#This Row],[DATE]]),YEAR(PUMPING[[#This Row],[DATE]])-1)</f>
        <v>2016</v>
      </c>
      <c r="L2663" s="62" t="str">
        <f>IF(PUMPING[[#This Row],[MONTH]]&lt;4,"Q4",IF(PUMPING[[#This Row],[MONTH]]&lt;7,"Q1",IF(PUMPING[[#This Row],[MONTH]]&lt;10,"Q2",IF(PUMPING[[#This Row],[MONTH]]&lt;13,"Q3","Q4"))))</f>
        <v>Q1</v>
      </c>
      <c r="M2663" s="62" t="str">
        <f>IF(PUMPING[[#This Row],[PRODUCT]]="I/F","I/F",IF(LEFT(PUMPING[[#This Row],[BATCH]],2)="MR","MR",IF(LEFT(PUMPING[[#This Row],[BATCH]],2)="PR","PR",IF(LEFT(PUMPING[[#This Row],[BATCH]],2)="DT","DT","Others"))))</f>
        <v>PR</v>
      </c>
    </row>
    <row r="2664" spans="1:13" ht="21" x14ac:dyDescent="0.25">
      <c r="A2664" s="60">
        <v>2</v>
      </c>
      <c r="B2664" s="61">
        <v>42471</v>
      </c>
      <c r="C2664" s="60" t="s">
        <v>20</v>
      </c>
      <c r="D2664" s="69" t="s">
        <v>1744</v>
      </c>
      <c r="E2664" s="65">
        <v>63</v>
      </c>
      <c r="F2664" s="71">
        <v>450</v>
      </c>
      <c r="G2664" s="60"/>
      <c r="H2664" s="60" t="s">
        <v>153</v>
      </c>
      <c r="I2664" s="181" t="s">
        <v>1530</v>
      </c>
      <c r="J2664" s="62">
        <f t="shared" si="67"/>
        <v>4</v>
      </c>
      <c r="K2664" s="62">
        <f>IF(PUMPING[[#This Row],[MONTH]]&gt;3,YEAR(PUMPING[[#This Row],[DATE]]),YEAR(PUMPING[[#This Row],[DATE]])-1)</f>
        <v>2016</v>
      </c>
      <c r="L2664" s="62" t="str">
        <f>IF(PUMPING[[#This Row],[MONTH]]&lt;4,"Q4",IF(PUMPING[[#This Row],[MONTH]]&lt;7,"Q1",IF(PUMPING[[#This Row],[MONTH]]&lt;10,"Q2",IF(PUMPING[[#This Row],[MONTH]]&lt;13,"Q3","Q4"))))</f>
        <v>Q1</v>
      </c>
      <c r="M2664" s="62" t="str">
        <f>IF(PUMPING[[#This Row],[PRODUCT]]="I/F","I/F",IF(LEFT(PUMPING[[#This Row],[BATCH]],2)="MR","MR",IF(LEFT(PUMPING[[#This Row],[BATCH]],2)="PR","PR",IF(LEFT(PUMPING[[#This Row],[BATCH]],2)="DT","DT","Others"))))</f>
        <v>PR</v>
      </c>
    </row>
    <row r="2665" spans="1:13" ht="21" x14ac:dyDescent="0.25">
      <c r="A2665" s="60">
        <v>3</v>
      </c>
      <c r="B2665" s="61">
        <v>42471</v>
      </c>
      <c r="C2665" s="60" t="s">
        <v>20</v>
      </c>
      <c r="D2665" s="69" t="s">
        <v>1745</v>
      </c>
      <c r="E2665" s="65">
        <v>63</v>
      </c>
      <c r="F2665" s="71">
        <v>2156</v>
      </c>
      <c r="G2665" s="60"/>
      <c r="H2665" s="60" t="s">
        <v>153</v>
      </c>
      <c r="I2665" s="181" t="s">
        <v>1530</v>
      </c>
      <c r="J2665" s="62">
        <f t="shared" si="67"/>
        <v>4</v>
      </c>
      <c r="K2665" s="62">
        <f>IF(PUMPING[[#This Row],[MONTH]]&gt;3,YEAR(PUMPING[[#This Row],[DATE]]),YEAR(PUMPING[[#This Row],[DATE]])-1)</f>
        <v>2016</v>
      </c>
      <c r="L2665" s="62" t="str">
        <f>IF(PUMPING[[#This Row],[MONTH]]&lt;4,"Q4",IF(PUMPING[[#This Row],[MONTH]]&lt;7,"Q1",IF(PUMPING[[#This Row],[MONTH]]&lt;10,"Q2",IF(PUMPING[[#This Row],[MONTH]]&lt;13,"Q3","Q4"))))</f>
        <v>Q1</v>
      </c>
      <c r="M2665" s="62" t="str">
        <f>IF(PUMPING[[#This Row],[PRODUCT]]="I/F","I/F",IF(LEFT(PUMPING[[#This Row],[BATCH]],2)="MR","MR",IF(LEFT(PUMPING[[#This Row],[BATCH]],2)="PR","PR",IF(LEFT(PUMPING[[#This Row],[BATCH]],2)="DT","DT","Others"))))</f>
        <v>PR</v>
      </c>
    </row>
    <row r="2666" spans="1:13" ht="21" x14ac:dyDescent="0.25">
      <c r="A2666" s="60">
        <v>1</v>
      </c>
      <c r="B2666" s="61">
        <v>42471</v>
      </c>
      <c r="C2666" s="60" t="s">
        <v>274</v>
      </c>
      <c r="D2666" s="82" t="s">
        <v>1746</v>
      </c>
      <c r="E2666" s="72">
        <v>16</v>
      </c>
      <c r="F2666" s="66">
        <v>3280</v>
      </c>
      <c r="G2666" s="60"/>
      <c r="H2666" s="60" t="s">
        <v>164</v>
      </c>
      <c r="I2666" s="60" t="s">
        <v>146</v>
      </c>
      <c r="J2666" s="62">
        <f t="shared" si="67"/>
        <v>4</v>
      </c>
      <c r="K2666" s="62">
        <f>IF(PUMPING[[#This Row],[MONTH]]&gt;3,YEAR(PUMPING[[#This Row],[DATE]]),YEAR(PUMPING[[#This Row],[DATE]])-1)</f>
        <v>2016</v>
      </c>
      <c r="L2666" s="62" t="str">
        <f>IF(PUMPING[[#This Row],[MONTH]]&lt;4,"Q4",IF(PUMPING[[#This Row],[MONTH]]&lt;7,"Q1",IF(PUMPING[[#This Row],[MONTH]]&lt;10,"Q2",IF(PUMPING[[#This Row],[MONTH]]&lt;13,"Q3","Q4"))))</f>
        <v>Q1</v>
      </c>
      <c r="M2666" s="62" t="str">
        <f>IF(PUMPING[[#This Row],[PRODUCT]]="I/F","I/F",IF(LEFT(PUMPING[[#This Row],[BATCH]],2)="MR","MR",IF(LEFT(PUMPING[[#This Row],[BATCH]],2)="PR","PR",IF(LEFT(PUMPING[[#This Row],[BATCH]],2)="DT","DT","Others"))))</f>
        <v>DT</v>
      </c>
    </row>
    <row r="2667" spans="1:13" ht="21" x14ac:dyDescent="0.25">
      <c r="A2667" s="60">
        <v>1</v>
      </c>
      <c r="B2667" s="61">
        <v>42471</v>
      </c>
      <c r="C2667" s="60" t="s">
        <v>8</v>
      </c>
      <c r="D2667" s="69" t="s">
        <v>1736</v>
      </c>
      <c r="E2667" s="72" t="s">
        <v>10</v>
      </c>
      <c r="F2667" s="74">
        <v>340</v>
      </c>
      <c r="G2667" s="60"/>
      <c r="H2667" s="60" t="s">
        <v>148</v>
      </c>
      <c r="I2667" s="60" t="s">
        <v>149</v>
      </c>
      <c r="J2667" s="62">
        <f t="shared" si="67"/>
        <v>4</v>
      </c>
      <c r="K2667" s="62">
        <f>IF(PUMPING[[#This Row],[MONTH]]&gt;3,YEAR(PUMPING[[#This Row],[DATE]]),YEAR(PUMPING[[#This Row],[DATE]])-1)</f>
        <v>2016</v>
      </c>
      <c r="L2667" s="62" t="str">
        <f>IF(PUMPING[[#This Row],[MONTH]]&lt;4,"Q4",IF(PUMPING[[#This Row],[MONTH]]&lt;7,"Q1",IF(PUMPING[[#This Row],[MONTH]]&lt;10,"Q2",IF(PUMPING[[#This Row],[MONTH]]&lt;13,"Q3","Q4"))))</f>
        <v>Q1</v>
      </c>
      <c r="M2667" s="62" t="str">
        <f>IF(PUMPING[[#This Row],[PRODUCT]]="I/F","I/F",IF(LEFT(PUMPING[[#This Row],[BATCH]],2)="MR","MR",IF(LEFT(PUMPING[[#This Row],[BATCH]],2)="PR","PR",IF(LEFT(PUMPING[[#This Row],[BATCH]],2)="DT","DT","Others"))))</f>
        <v>MR</v>
      </c>
    </row>
    <row r="2668" spans="1:13" ht="21" x14ac:dyDescent="0.25">
      <c r="A2668" s="60">
        <v>1</v>
      </c>
      <c r="B2668" s="61">
        <v>42472</v>
      </c>
      <c r="C2668" s="60" t="s">
        <v>6</v>
      </c>
      <c r="D2668" s="64" t="s">
        <v>1742</v>
      </c>
      <c r="E2668" s="65">
        <v>505</v>
      </c>
      <c r="F2668" s="67">
        <v>4202</v>
      </c>
      <c r="G2668" s="60"/>
      <c r="H2668" s="60" t="s">
        <v>153</v>
      </c>
      <c r="I2668" s="181" t="s">
        <v>1530</v>
      </c>
      <c r="J2668" s="62">
        <f t="shared" si="67"/>
        <v>4</v>
      </c>
      <c r="K2668" s="62">
        <f>IF(PUMPING[[#This Row],[MONTH]]&gt;3,YEAR(PUMPING[[#This Row],[DATE]]),YEAR(PUMPING[[#This Row],[DATE]])-1)</f>
        <v>2016</v>
      </c>
      <c r="L2668" s="62" t="str">
        <f>IF(PUMPING[[#This Row],[MONTH]]&lt;4,"Q4",IF(PUMPING[[#This Row],[MONTH]]&lt;7,"Q1",IF(PUMPING[[#This Row],[MONTH]]&lt;10,"Q2",IF(PUMPING[[#This Row],[MONTH]]&lt;13,"Q3","Q4"))))</f>
        <v>Q1</v>
      </c>
      <c r="M2668" s="62" t="str">
        <f>IF(PUMPING[[#This Row],[PRODUCT]]="I/F","I/F",IF(LEFT(PUMPING[[#This Row],[BATCH]],2)="MR","MR",IF(LEFT(PUMPING[[#This Row],[BATCH]],2)="PR","PR",IF(LEFT(PUMPING[[#This Row],[BATCH]],2)="DT","DT","Others"))))</f>
        <v>MR</v>
      </c>
    </row>
    <row r="2669" spans="1:13" ht="21" x14ac:dyDescent="0.25">
      <c r="A2669" s="60">
        <v>2</v>
      </c>
      <c r="B2669" s="61">
        <v>42472</v>
      </c>
      <c r="C2669" s="60" t="s">
        <v>6</v>
      </c>
      <c r="D2669" s="64" t="s">
        <v>76</v>
      </c>
      <c r="E2669" s="65">
        <v>513</v>
      </c>
      <c r="F2669" s="67">
        <v>3415</v>
      </c>
      <c r="G2669" s="60"/>
      <c r="H2669" s="60" t="s">
        <v>153</v>
      </c>
      <c r="I2669" s="181" t="s">
        <v>1530</v>
      </c>
      <c r="J2669" s="62">
        <f t="shared" si="67"/>
        <v>4</v>
      </c>
      <c r="K2669" s="62">
        <f>IF(PUMPING[[#This Row],[MONTH]]&gt;3,YEAR(PUMPING[[#This Row],[DATE]]),YEAR(PUMPING[[#This Row],[DATE]])-1)</f>
        <v>2016</v>
      </c>
      <c r="L2669" s="62" t="str">
        <f>IF(PUMPING[[#This Row],[MONTH]]&lt;4,"Q4",IF(PUMPING[[#This Row],[MONTH]]&lt;7,"Q1",IF(PUMPING[[#This Row],[MONTH]]&lt;10,"Q2",IF(PUMPING[[#This Row],[MONTH]]&lt;13,"Q3","Q4"))))</f>
        <v>Q1</v>
      </c>
      <c r="M2669" s="62" t="str">
        <f>IF(PUMPING[[#This Row],[PRODUCT]]="I/F","I/F",IF(LEFT(PUMPING[[#This Row],[BATCH]],2)="MR","MR",IF(LEFT(PUMPING[[#This Row],[BATCH]],2)="PR","PR",IF(LEFT(PUMPING[[#This Row],[BATCH]],2)="DT","DT","Others"))))</f>
        <v>MR</v>
      </c>
    </row>
    <row r="2670" spans="1:13" ht="21" x14ac:dyDescent="0.25">
      <c r="A2670" s="60">
        <v>1</v>
      </c>
      <c r="B2670" s="61">
        <v>42472</v>
      </c>
      <c r="C2670" s="60" t="s">
        <v>20</v>
      </c>
      <c r="D2670" s="64" t="s">
        <v>1745</v>
      </c>
      <c r="E2670" s="68">
        <v>63</v>
      </c>
      <c r="F2670" s="66">
        <v>2004</v>
      </c>
      <c r="G2670" s="60"/>
      <c r="H2670" s="60" t="s">
        <v>153</v>
      </c>
      <c r="I2670" s="181" t="s">
        <v>1530</v>
      </c>
      <c r="J2670" s="62">
        <f t="shared" si="67"/>
        <v>4</v>
      </c>
      <c r="K2670" s="62">
        <f>IF(PUMPING[[#This Row],[MONTH]]&gt;3,YEAR(PUMPING[[#This Row],[DATE]]),YEAR(PUMPING[[#This Row],[DATE]])-1)</f>
        <v>2016</v>
      </c>
      <c r="L2670" s="62" t="str">
        <f>IF(PUMPING[[#This Row],[MONTH]]&lt;4,"Q4",IF(PUMPING[[#This Row],[MONTH]]&lt;7,"Q1",IF(PUMPING[[#This Row],[MONTH]]&lt;10,"Q2",IF(PUMPING[[#This Row],[MONTH]]&lt;13,"Q3","Q4"))))</f>
        <v>Q1</v>
      </c>
      <c r="M2670" s="62" t="str">
        <f>IF(PUMPING[[#This Row],[PRODUCT]]="I/F","I/F",IF(LEFT(PUMPING[[#This Row],[BATCH]],2)="MR","MR",IF(LEFT(PUMPING[[#This Row],[BATCH]],2)="PR","PR",IF(LEFT(PUMPING[[#This Row],[BATCH]],2)="DT","DT","Others"))))</f>
        <v>PR</v>
      </c>
    </row>
    <row r="2671" spans="1:13" ht="21" x14ac:dyDescent="0.25">
      <c r="A2671" s="60">
        <v>1</v>
      </c>
      <c r="B2671" s="61">
        <v>42472</v>
      </c>
      <c r="C2671" s="60" t="s">
        <v>8</v>
      </c>
      <c r="D2671" s="69" t="s">
        <v>1736</v>
      </c>
      <c r="E2671" s="72" t="s">
        <v>10</v>
      </c>
      <c r="F2671" s="74">
        <v>2987</v>
      </c>
      <c r="G2671" s="60"/>
      <c r="H2671" s="60" t="s">
        <v>148</v>
      </c>
      <c r="I2671" s="60" t="s">
        <v>149</v>
      </c>
      <c r="J2671" s="62">
        <f t="shared" si="67"/>
        <v>4</v>
      </c>
      <c r="K2671" s="62">
        <f>IF(PUMPING[[#This Row],[MONTH]]&gt;3,YEAR(PUMPING[[#This Row],[DATE]]),YEAR(PUMPING[[#This Row],[DATE]])-1)</f>
        <v>2016</v>
      </c>
      <c r="L2671" s="62" t="str">
        <f>IF(PUMPING[[#This Row],[MONTH]]&lt;4,"Q4",IF(PUMPING[[#This Row],[MONTH]]&lt;7,"Q1",IF(PUMPING[[#This Row],[MONTH]]&lt;10,"Q2",IF(PUMPING[[#This Row],[MONTH]]&lt;13,"Q3","Q4"))))</f>
        <v>Q1</v>
      </c>
      <c r="M2671" s="62" t="str">
        <f>IF(PUMPING[[#This Row],[PRODUCT]]="I/F","I/F",IF(LEFT(PUMPING[[#This Row],[BATCH]],2)="MR","MR",IF(LEFT(PUMPING[[#This Row],[BATCH]],2)="PR","PR",IF(LEFT(PUMPING[[#This Row],[BATCH]],2)="DT","DT","Others"))))</f>
        <v>MR</v>
      </c>
    </row>
    <row r="2672" spans="1:13" ht="21" x14ac:dyDescent="0.25">
      <c r="A2672" s="60">
        <v>2</v>
      </c>
      <c r="B2672" s="61">
        <v>42472</v>
      </c>
      <c r="C2672" s="60" t="s">
        <v>8</v>
      </c>
      <c r="D2672" s="69" t="s">
        <v>1747</v>
      </c>
      <c r="E2672" s="72" t="s">
        <v>10</v>
      </c>
      <c r="F2672" s="66">
        <v>139</v>
      </c>
      <c r="G2672" s="60"/>
      <c r="H2672" s="60" t="s">
        <v>1748</v>
      </c>
      <c r="I2672" s="60" t="s">
        <v>204</v>
      </c>
      <c r="J2672" s="62">
        <f t="shared" si="67"/>
        <v>4</v>
      </c>
      <c r="K2672" s="62">
        <f>IF(PUMPING[[#This Row],[MONTH]]&gt;3,YEAR(PUMPING[[#This Row],[DATE]]),YEAR(PUMPING[[#This Row],[DATE]])-1)</f>
        <v>2016</v>
      </c>
      <c r="L2672" s="62" t="str">
        <f>IF(PUMPING[[#This Row],[MONTH]]&lt;4,"Q4",IF(PUMPING[[#This Row],[MONTH]]&lt;7,"Q1",IF(PUMPING[[#This Row],[MONTH]]&lt;10,"Q2",IF(PUMPING[[#This Row],[MONTH]]&lt;13,"Q3","Q4"))))</f>
        <v>Q1</v>
      </c>
      <c r="M2672" s="62" t="str">
        <f>IF(PUMPING[[#This Row],[PRODUCT]]="I/F","I/F",IF(LEFT(PUMPING[[#This Row],[BATCH]],2)="MR","MR",IF(LEFT(PUMPING[[#This Row],[BATCH]],2)="PR","PR",IF(LEFT(PUMPING[[#This Row],[BATCH]],2)="DT","DT","Others"))))</f>
        <v>I/F</v>
      </c>
    </row>
    <row r="2673" spans="1:13" ht="21" x14ac:dyDescent="0.25">
      <c r="A2673" s="60">
        <v>3</v>
      </c>
      <c r="B2673" s="61">
        <v>42472</v>
      </c>
      <c r="C2673" s="60" t="s">
        <v>8</v>
      </c>
      <c r="D2673" s="77" t="s">
        <v>1737</v>
      </c>
      <c r="E2673" s="72" t="s">
        <v>10</v>
      </c>
      <c r="F2673" s="66">
        <v>2371</v>
      </c>
      <c r="G2673" s="60"/>
      <c r="H2673" s="60" t="s">
        <v>170</v>
      </c>
      <c r="I2673" s="60" t="s">
        <v>171</v>
      </c>
      <c r="J2673" s="62">
        <f t="shared" si="67"/>
        <v>4</v>
      </c>
      <c r="K2673" s="62">
        <f>IF(PUMPING[[#This Row],[MONTH]]&gt;3,YEAR(PUMPING[[#This Row],[DATE]]),YEAR(PUMPING[[#This Row],[DATE]])-1)</f>
        <v>2016</v>
      </c>
      <c r="L2673" s="62" t="str">
        <f>IF(PUMPING[[#This Row],[MONTH]]&lt;4,"Q4",IF(PUMPING[[#This Row],[MONTH]]&lt;7,"Q1",IF(PUMPING[[#This Row],[MONTH]]&lt;10,"Q2",IF(PUMPING[[#This Row],[MONTH]]&lt;13,"Q3","Q4"))))</f>
        <v>Q1</v>
      </c>
      <c r="M2673" s="62" t="str">
        <f>IF(PUMPING[[#This Row],[PRODUCT]]="I/F","I/F",IF(LEFT(PUMPING[[#This Row],[BATCH]],2)="MR","MR",IF(LEFT(PUMPING[[#This Row],[BATCH]],2)="PR","PR",IF(LEFT(PUMPING[[#This Row],[BATCH]],2)="DT","DT","Others"))))</f>
        <v>MR</v>
      </c>
    </row>
    <row r="2674" spans="1:13" ht="21" x14ac:dyDescent="0.25">
      <c r="A2674" s="60">
        <v>1</v>
      </c>
      <c r="B2674" s="61">
        <v>42473</v>
      </c>
      <c r="C2674" s="60" t="s">
        <v>6</v>
      </c>
      <c r="D2674" s="64" t="s">
        <v>76</v>
      </c>
      <c r="E2674" s="65">
        <v>513</v>
      </c>
      <c r="F2674" s="67">
        <v>4722</v>
      </c>
      <c r="G2674" s="60"/>
      <c r="H2674" s="60" t="s">
        <v>153</v>
      </c>
      <c r="I2674" s="181" t="s">
        <v>1530</v>
      </c>
      <c r="J2674" s="62">
        <f t="shared" si="67"/>
        <v>4</v>
      </c>
      <c r="K2674" s="62">
        <f>IF(PUMPING[[#This Row],[MONTH]]&gt;3,YEAR(PUMPING[[#This Row],[DATE]]),YEAR(PUMPING[[#This Row],[DATE]])-1)</f>
        <v>2016</v>
      </c>
      <c r="L2674" s="62" t="str">
        <f>IF(PUMPING[[#This Row],[MONTH]]&lt;4,"Q4",IF(PUMPING[[#This Row],[MONTH]]&lt;7,"Q1",IF(PUMPING[[#This Row],[MONTH]]&lt;10,"Q2",IF(PUMPING[[#This Row],[MONTH]]&lt;13,"Q3","Q4"))))</f>
        <v>Q1</v>
      </c>
      <c r="M2674" s="62" t="str">
        <f>IF(PUMPING[[#This Row],[PRODUCT]]="I/F","I/F",IF(LEFT(PUMPING[[#This Row],[BATCH]],2)="MR","MR",IF(LEFT(PUMPING[[#This Row],[BATCH]],2)="PR","PR",IF(LEFT(PUMPING[[#This Row],[BATCH]],2)="DT","DT","Others"))))</f>
        <v>MR</v>
      </c>
    </row>
    <row r="2675" spans="1:13" ht="21" x14ac:dyDescent="0.25">
      <c r="A2675" s="60">
        <v>2</v>
      </c>
      <c r="B2675" s="61">
        <v>42473</v>
      </c>
      <c r="C2675" s="60" t="s">
        <v>6</v>
      </c>
      <c r="D2675" s="64" t="s">
        <v>83</v>
      </c>
      <c r="E2675" s="65">
        <v>651</v>
      </c>
      <c r="F2675" s="67">
        <v>300</v>
      </c>
      <c r="G2675" s="60"/>
      <c r="H2675" s="60" t="s">
        <v>155</v>
      </c>
      <c r="I2675" s="60" t="s">
        <v>146</v>
      </c>
      <c r="J2675" s="62">
        <f t="shared" si="67"/>
        <v>4</v>
      </c>
      <c r="K2675" s="62">
        <f>IF(PUMPING[[#This Row],[MONTH]]&gt;3,YEAR(PUMPING[[#This Row],[DATE]]),YEAR(PUMPING[[#This Row],[DATE]])-1)</f>
        <v>2016</v>
      </c>
      <c r="L2675" s="62" t="str">
        <f>IF(PUMPING[[#This Row],[MONTH]]&lt;4,"Q4",IF(PUMPING[[#This Row],[MONTH]]&lt;7,"Q1",IF(PUMPING[[#This Row],[MONTH]]&lt;10,"Q2",IF(PUMPING[[#This Row],[MONTH]]&lt;13,"Q3","Q4"))))</f>
        <v>Q1</v>
      </c>
      <c r="M2675" s="62" t="str">
        <f>IF(PUMPING[[#This Row],[PRODUCT]]="I/F","I/F",IF(LEFT(PUMPING[[#This Row],[BATCH]],2)="MR","MR",IF(LEFT(PUMPING[[#This Row],[BATCH]],2)="PR","PR",IF(LEFT(PUMPING[[#This Row],[BATCH]],2)="DT","DT","Others"))))</f>
        <v>MR</v>
      </c>
    </row>
    <row r="2676" spans="1:13" ht="21" x14ac:dyDescent="0.25">
      <c r="A2676" s="60">
        <v>3</v>
      </c>
      <c r="B2676" s="61">
        <v>42473</v>
      </c>
      <c r="C2676" s="60" t="s">
        <v>6</v>
      </c>
      <c r="D2676" s="64" t="s">
        <v>1749</v>
      </c>
      <c r="E2676" s="65">
        <v>205</v>
      </c>
      <c r="F2676" s="67">
        <v>2557</v>
      </c>
      <c r="G2676" s="60"/>
      <c r="H2676" s="60" t="s">
        <v>151</v>
      </c>
      <c r="I2676" s="60" t="s">
        <v>1532</v>
      </c>
      <c r="J2676" s="62">
        <f t="shared" si="67"/>
        <v>4</v>
      </c>
      <c r="K2676" s="62">
        <f>IF(PUMPING[[#This Row],[MONTH]]&gt;3,YEAR(PUMPING[[#This Row],[DATE]]),YEAR(PUMPING[[#This Row],[DATE]])-1)</f>
        <v>2016</v>
      </c>
      <c r="L2676" s="62" t="str">
        <f>IF(PUMPING[[#This Row],[MONTH]]&lt;4,"Q4",IF(PUMPING[[#This Row],[MONTH]]&lt;7,"Q1",IF(PUMPING[[#This Row],[MONTH]]&lt;10,"Q2",IF(PUMPING[[#This Row],[MONTH]]&lt;13,"Q3","Q4"))))</f>
        <v>Q1</v>
      </c>
      <c r="M2676" s="62" t="str">
        <f>IF(PUMPING[[#This Row],[PRODUCT]]="I/F","I/F",IF(LEFT(PUMPING[[#This Row],[BATCH]],2)="MR","MR",IF(LEFT(PUMPING[[#This Row],[BATCH]],2)="PR","PR",IF(LEFT(PUMPING[[#This Row],[BATCH]],2)="DT","DT","Others"))))</f>
        <v>MR</v>
      </c>
    </row>
    <row r="2677" spans="1:13" ht="21" x14ac:dyDescent="0.25">
      <c r="A2677" s="60">
        <v>1</v>
      </c>
      <c r="B2677" s="61">
        <v>42473</v>
      </c>
      <c r="C2677" s="60" t="s">
        <v>20</v>
      </c>
      <c r="D2677" s="64" t="s">
        <v>1732</v>
      </c>
      <c r="E2677" s="68">
        <v>54</v>
      </c>
      <c r="F2677" s="66">
        <v>150</v>
      </c>
      <c r="G2677" s="60"/>
      <c r="H2677" s="60" t="s">
        <v>155</v>
      </c>
      <c r="I2677" s="60" t="s">
        <v>146</v>
      </c>
      <c r="J2677" s="62">
        <f t="shared" si="67"/>
        <v>4</v>
      </c>
      <c r="K2677" s="62">
        <f>IF(PUMPING[[#This Row],[MONTH]]&gt;3,YEAR(PUMPING[[#This Row],[DATE]]),YEAR(PUMPING[[#This Row],[DATE]])-1)</f>
        <v>2016</v>
      </c>
      <c r="L2677" s="62" t="str">
        <f>IF(PUMPING[[#This Row],[MONTH]]&lt;4,"Q4",IF(PUMPING[[#This Row],[MONTH]]&lt;7,"Q1",IF(PUMPING[[#This Row],[MONTH]]&lt;10,"Q2",IF(PUMPING[[#This Row],[MONTH]]&lt;13,"Q3","Q4"))))</f>
        <v>Q1</v>
      </c>
      <c r="M2677" s="62" t="str">
        <f>IF(PUMPING[[#This Row],[PRODUCT]]="I/F","I/F",IF(LEFT(PUMPING[[#This Row],[BATCH]],2)="MR","MR",IF(LEFT(PUMPING[[#This Row],[BATCH]],2)="PR","PR",IF(LEFT(PUMPING[[#This Row],[BATCH]],2)="DT","DT","Others"))))</f>
        <v>PR</v>
      </c>
    </row>
    <row r="2678" spans="1:13" ht="21" x14ac:dyDescent="0.25">
      <c r="A2678" s="60">
        <v>2</v>
      </c>
      <c r="B2678" s="61">
        <v>42473</v>
      </c>
      <c r="C2678" s="60" t="s">
        <v>20</v>
      </c>
      <c r="D2678" s="69" t="s">
        <v>1750</v>
      </c>
      <c r="E2678" s="65">
        <v>54</v>
      </c>
      <c r="F2678" s="71">
        <v>110</v>
      </c>
      <c r="G2678" s="60"/>
      <c r="H2678" s="60" t="s">
        <v>155</v>
      </c>
      <c r="I2678" s="60" t="s">
        <v>146</v>
      </c>
      <c r="J2678" s="62">
        <f t="shared" si="67"/>
        <v>4</v>
      </c>
      <c r="K2678" s="62">
        <f>IF(PUMPING[[#This Row],[MONTH]]&gt;3,YEAR(PUMPING[[#This Row],[DATE]]),YEAR(PUMPING[[#This Row],[DATE]])-1)</f>
        <v>2016</v>
      </c>
      <c r="L2678" s="62" t="str">
        <f>IF(PUMPING[[#This Row],[MONTH]]&lt;4,"Q4",IF(PUMPING[[#This Row],[MONTH]]&lt;7,"Q1",IF(PUMPING[[#This Row],[MONTH]]&lt;10,"Q2",IF(PUMPING[[#This Row],[MONTH]]&lt;13,"Q3","Q4"))))</f>
        <v>Q1</v>
      </c>
      <c r="M2678" s="62" t="str">
        <f>IF(PUMPING[[#This Row],[PRODUCT]]="I/F","I/F",IF(LEFT(PUMPING[[#This Row],[BATCH]],2)="MR","MR",IF(LEFT(PUMPING[[#This Row],[BATCH]],2)="PR","PR",IF(LEFT(PUMPING[[#This Row],[BATCH]],2)="DT","DT","Others"))))</f>
        <v>PR</v>
      </c>
    </row>
    <row r="2679" spans="1:13" ht="21" x14ac:dyDescent="0.25">
      <c r="A2679" s="60">
        <v>3</v>
      </c>
      <c r="B2679" s="61">
        <v>42473</v>
      </c>
      <c r="C2679" s="60" t="s">
        <v>20</v>
      </c>
      <c r="D2679" s="69" t="s">
        <v>68</v>
      </c>
      <c r="E2679" s="65">
        <v>53</v>
      </c>
      <c r="F2679" s="71">
        <v>823</v>
      </c>
      <c r="G2679" s="60"/>
      <c r="H2679" s="60" t="s">
        <v>156</v>
      </c>
      <c r="I2679" s="60" t="s">
        <v>146</v>
      </c>
      <c r="J2679" s="62">
        <f t="shared" si="67"/>
        <v>4</v>
      </c>
      <c r="K2679" s="62">
        <f>IF(PUMPING[[#This Row],[MONTH]]&gt;3,YEAR(PUMPING[[#This Row],[DATE]]),YEAR(PUMPING[[#This Row],[DATE]])-1)</f>
        <v>2016</v>
      </c>
      <c r="L2679" s="62" t="str">
        <f>IF(PUMPING[[#This Row],[MONTH]]&lt;4,"Q4",IF(PUMPING[[#This Row],[MONTH]]&lt;7,"Q1",IF(PUMPING[[#This Row],[MONTH]]&lt;10,"Q2",IF(PUMPING[[#This Row],[MONTH]]&lt;13,"Q3","Q4"))))</f>
        <v>Q1</v>
      </c>
      <c r="M2679" s="62" t="str">
        <f>IF(PUMPING[[#This Row],[PRODUCT]]="I/F","I/F",IF(LEFT(PUMPING[[#This Row],[BATCH]],2)="MR","MR",IF(LEFT(PUMPING[[#This Row],[BATCH]],2)="PR","PR",IF(LEFT(PUMPING[[#This Row],[BATCH]],2)="DT","DT","Others"))))</f>
        <v>PR</v>
      </c>
    </row>
    <row r="2680" spans="1:13" ht="21" x14ac:dyDescent="0.25">
      <c r="A2680" s="60">
        <v>1</v>
      </c>
      <c r="B2680" s="61">
        <v>42473</v>
      </c>
      <c r="C2680" s="60" t="s">
        <v>8</v>
      </c>
      <c r="D2680" s="69" t="s">
        <v>1737</v>
      </c>
      <c r="E2680" s="72" t="s">
        <v>10</v>
      </c>
      <c r="F2680" s="74">
        <v>787</v>
      </c>
      <c r="G2680" s="60"/>
      <c r="H2680" s="60" t="s">
        <v>170</v>
      </c>
      <c r="I2680" s="60" t="s">
        <v>171</v>
      </c>
      <c r="J2680" s="62">
        <f t="shared" si="67"/>
        <v>4</v>
      </c>
      <c r="K2680" s="62">
        <f>IF(PUMPING[[#This Row],[MONTH]]&gt;3,YEAR(PUMPING[[#This Row],[DATE]]),YEAR(PUMPING[[#This Row],[DATE]])-1)</f>
        <v>2016</v>
      </c>
      <c r="L2680" s="62" t="str">
        <f>IF(PUMPING[[#This Row],[MONTH]]&lt;4,"Q4",IF(PUMPING[[#This Row],[MONTH]]&lt;7,"Q1",IF(PUMPING[[#This Row],[MONTH]]&lt;10,"Q2",IF(PUMPING[[#This Row],[MONTH]]&lt;13,"Q3","Q4"))))</f>
        <v>Q1</v>
      </c>
      <c r="M2680" s="62" t="str">
        <f>IF(PUMPING[[#This Row],[PRODUCT]]="I/F","I/F",IF(LEFT(PUMPING[[#This Row],[BATCH]],2)="MR","MR",IF(LEFT(PUMPING[[#This Row],[BATCH]],2)="PR","PR",IF(LEFT(PUMPING[[#This Row],[BATCH]],2)="DT","DT","Others"))))</f>
        <v>MR</v>
      </c>
    </row>
    <row r="2681" spans="1:13" ht="21" x14ac:dyDescent="0.25">
      <c r="A2681" s="60">
        <v>2</v>
      </c>
      <c r="B2681" s="61">
        <v>42473</v>
      </c>
      <c r="C2681" s="60" t="s">
        <v>8</v>
      </c>
      <c r="D2681" s="69" t="s">
        <v>1738</v>
      </c>
      <c r="E2681" s="72" t="s">
        <v>10</v>
      </c>
      <c r="F2681" s="66">
        <v>4765</v>
      </c>
      <c r="G2681" s="60"/>
      <c r="H2681" s="60" t="s">
        <v>148</v>
      </c>
      <c r="I2681" s="60" t="s">
        <v>149</v>
      </c>
      <c r="J2681" s="62">
        <f t="shared" si="67"/>
        <v>4</v>
      </c>
      <c r="K2681" s="62">
        <f>IF(PUMPING[[#This Row],[MONTH]]&gt;3,YEAR(PUMPING[[#This Row],[DATE]]),YEAR(PUMPING[[#This Row],[DATE]])-1)</f>
        <v>2016</v>
      </c>
      <c r="L2681" s="62" t="str">
        <f>IF(PUMPING[[#This Row],[MONTH]]&lt;4,"Q4",IF(PUMPING[[#This Row],[MONTH]]&lt;7,"Q1",IF(PUMPING[[#This Row],[MONTH]]&lt;10,"Q2",IF(PUMPING[[#This Row],[MONTH]]&lt;13,"Q3","Q4"))))</f>
        <v>Q1</v>
      </c>
      <c r="M2681" s="62" t="str">
        <f>IF(PUMPING[[#This Row],[PRODUCT]]="I/F","I/F",IF(LEFT(PUMPING[[#This Row],[BATCH]],2)="MR","MR",IF(LEFT(PUMPING[[#This Row],[BATCH]],2)="PR","PR",IF(LEFT(PUMPING[[#This Row],[BATCH]],2)="DT","DT","Others"))))</f>
        <v>MR</v>
      </c>
    </row>
    <row r="2682" spans="1:13" ht="21" x14ac:dyDescent="0.25">
      <c r="A2682" s="60">
        <v>1</v>
      </c>
      <c r="B2682" s="61">
        <v>42474</v>
      </c>
      <c r="C2682" s="60" t="s">
        <v>6</v>
      </c>
      <c r="D2682" s="64" t="s">
        <v>1751</v>
      </c>
      <c r="E2682" s="65">
        <v>205</v>
      </c>
      <c r="F2682" s="67">
        <v>1105</v>
      </c>
      <c r="G2682" s="60"/>
      <c r="H2682" s="60" t="s">
        <v>151</v>
      </c>
      <c r="I2682" s="60" t="s">
        <v>1532</v>
      </c>
      <c r="J2682" s="62">
        <f t="shared" si="67"/>
        <v>4</v>
      </c>
      <c r="K2682" s="62">
        <f>IF(PUMPING[[#This Row],[MONTH]]&gt;3,YEAR(PUMPING[[#This Row],[DATE]]),YEAR(PUMPING[[#This Row],[DATE]])-1)</f>
        <v>2016</v>
      </c>
      <c r="L2682" s="62" t="str">
        <f>IF(PUMPING[[#This Row],[MONTH]]&lt;4,"Q4",IF(PUMPING[[#This Row],[MONTH]]&lt;7,"Q1",IF(PUMPING[[#This Row],[MONTH]]&lt;10,"Q2",IF(PUMPING[[#This Row],[MONTH]]&lt;13,"Q3","Q4"))))</f>
        <v>Q1</v>
      </c>
      <c r="M2682" s="62" t="str">
        <f>IF(PUMPING[[#This Row],[PRODUCT]]="I/F","I/F",IF(LEFT(PUMPING[[#This Row],[BATCH]],2)="MR","MR",IF(LEFT(PUMPING[[#This Row],[BATCH]],2)="PR","PR",IF(LEFT(PUMPING[[#This Row],[BATCH]],2)="DT","DT","Others"))))</f>
        <v>MR</v>
      </c>
    </row>
    <row r="2683" spans="1:13" ht="21" x14ac:dyDescent="0.25">
      <c r="A2683" s="60">
        <v>2</v>
      </c>
      <c r="B2683" s="61">
        <v>42474</v>
      </c>
      <c r="C2683" s="60" t="s">
        <v>6</v>
      </c>
      <c r="D2683" s="64" t="s">
        <v>1752</v>
      </c>
      <c r="E2683" s="65">
        <v>207</v>
      </c>
      <c r="F2683" s="67">
        <v>7338</v>
      </c>
      <c r="G2683" s="60"/>
      <c r="H2683" s="60" t="s">
        <v>151</v>
      </c>
      <c r="I2683" s="60" t="s">
        <v>1532</v>
      </c>
      <c r="J2683" s="62">
        <f t="shared" si="67"/>
        <v>4</v>
      </c>
      <c r="K2683" s="62">
        <f>IF(PUMPING[[#This Row],[MONTH]]&gt;3,YEAR(PUMPING[[#This Row],[DATE]]),YEAR(PUMPING[[#This Row],[DATE]])-1)</f>
        <v>2016</v>
      </c>
      <c r="L2683" s="62" t="str">
        <f>IF(PUMPING[[#This Row],[MONTH]]&lt;4,"Q4",IF(PUMPING[[#This Row],[MONTH]]&lt;7,"Q1",IF(PUMPING[[#This Row],[MONTH]]&lt;10,"Q2",IF(PUMPING[[#This Row],[MONTH]]&lt;13,"Q3","Q4"))))</f>
        <v>Q1</v>
      </c>
      <c r="M2683" s="62" t="str">
        <f>IF(PUMPING[[#This Row],[PRODUCT]]="I/F","I/F",IF(LEFT(PUMPING[[#This Row],[BATCH]],2)="MR","MR",IF(LEFT(PUMPING[[#This Row],[BATCH]],2)="PR","PR",IF(LEFT(PUMPING[[#This Row],[BATCH]],2)="DT","DT","Others"))))</f>
        <v>MR</v>
      </c>
    </row>
    <row r="2684" spans="1:13" ht="21" x14ac:dyDescent="0.25">
      <c r="A2684" s="60">
        <v>3</v>
      </c>
      <c r="B2684" s="61">
        <v>42474</v>
      </c>
      <c r="C2684" s="60" t="s">
        <v>6</v>
      </c>
      <c r="D2684" s="64" t="s">
        <v>1753</v>
      </c>
      <c r="E2684" s="65">
        <v>651</v>
      </c>
      <c r="F2684" s="67">
        <v>154</v>
      </c>
      <c r="G2684" s="60"/>
      <c r="H2684" s="60" t="s">
        <v>155</v>
      </c>
      <c r="I2684" s="60" t="s">
        <v>146</v>
      </c>
      <c r="J2684" s="62">
        <f t="shared" si="67"/>
        <v>4</v>
      </c>
      <c r="K2684" s="62">
        <f>IF(PUMPING[[#This Row],[MONTH]]&gt;3,YEAR(PUMPING[[#This Row],[DATE]]),YEAR(PUMPING[[#This Row],[DATE]])-1)</f>
        <v>2016</v>
      </c>
      <c r="L2684" s="62" t="str">
        <f>IF(PUMPING[[#This Row],[MONTH]]&lt;4,"Q4",IF(PUMPING[[#This Row],[MONTH]]&lt;7,"Q1",IF(PUMPING[[#This Row],[MONTH]]&lt;10,"Q2",IF(PUMPING[[#This Row],[MONTH]]&lt;13,"Q3","Q4"))))</f>
        <v>Q1</v>
      </c>
      <c r="M2684" s="62" t="str">
        <f>IF(PUMPING[[#This Row],[PRODUCT]]="I/F","I/F",IF(LEFT(PUMPING[[#This Row],[BATCH]],2)="MR","MR",IF(LEFT(PUMPING[[#This Row],[BATCH]],2)="PR","PR",IF(LEFT(PUMPING[[#This Row],[BATCH]],2)="DT","DT","Others"))))</f>
        <v>MR</v>
      </c>
    </row>
    <row r="2685" spans="1:13" ht="21" x14ac:dyDescent="0.25">
      <c r="A2685" s="60">
        <v>4</v>
      </c>
      <c r="B2685" s="61">
        <v>42474</v>
      </c>
      <c r="C2685" s="60" t="s">
        <v>6</v>
      </c>
      <c r="D2685" s="64" t="s">
        <v>1754</v>
      </c>
      <c r="E2685" s="65">
        <v>404</v>
      </c>
      <c r="F2685" s="67">
        <v>2646</v>
      </c>
      <c r="G2685" s="60"/>
      <c r="H2685" s="60" t="s">
        <v>145</v>
      </c>
      <c r="I2685" s="60" t="s">
        <v>146</v>
      </c>
      <c r="J2685" s="62">
        <f t="shared" si="67"/>
        <v>4</v>
      </c>
      <c r="K2685" s="62">
        <f>IF(PUMPING[[#This Row],[MONTH]]&gt;3,YEAR(PUMPING[[#This Row],[DATE]]),YEAR(PUMPING[[#This Row],[DATE]])-1)</f>
        <v>2016</v>
      </c>
      <c r="L2685" s="62" t="str">
        <f>IF(PUMPING[[#This Row],[MONTH]]&lt;4,"Q4",IF(PUMPING[[#This Row],[MONTH]]&lt;7,"Q1",IF(PUMPING[[#This Row],[MONTH]]&lt;10,"Q2",IF(PUMPING[[#This Row],[MONTH]]&lt;13,"Q3","Q4"))))</f>
        <v>Q1</v>
      </c>
      <c r="M2685" s="62" t="str">
        <f>IF(PUMPING[[#This Row],[PRODUCT]]="I/F","I/F",IF(LEFT(PUMPING[[#This Row],[BATCH]],2)="MR","MR",IF(LEFT(PUMPING[[#This Row],[BATCH]],2)="PR","PR",IF(LEFT(PUMPING[[#This Row],[BATCH]],2)="DT","DT","Others"))))</f>
        <v>MR</v>
      </c>
    </row>
    <row r="2686" spans="1:13" ht="21" x14ac:dyDescent="0.25">
      <c r="A2686" s="60">
        <v>5</v>
      </c>
      <c r="B2686" s="61">
        <v>42474</v>
      </c>
      <c r="C2686" s="60" t="s">
        <v>6</v>
      </c>
      <c r="D2686" s="64" t="s">
        <v>1755</v>
      </c>
      <c r="E2686" s="65">
        <v>302</v>
      </c>
      <c r="F2686" s="67">
        <v>362</v>
      </c>
      <c r="G2686" s="60"/>
      <c r="H2686" s="60" t="s">
        <v>700</v>
      </c>
      <c r="I2686" s="60" t="s">
        <v>143</v>
      </c>
      <c r="J2686" s="62">
        <f t="shared" si="67"/>
        <v>4</v>
      </c>
      <c r="K2686" s="62">
        <f>IF(PUMPING[[#This Row],[MONTH]]&gt;3,YEAR(PUMPING[[#This Row],[DATE]]),YEAR(PUMPING[[#This Row],[DATE]])-1)</f>
        <v>2016</v>
      </c>
      <c r="L2686" s="62" t="str">
        <f>IF(PUMPING[[#This Row],[MONTH]]&lt;4,"Q4",IF(PUMPING[[#This Row],[MONTH]]&lt;7,"Q1",IF(PUMPING[[#This Row],[MONTH]]&lt;10,"Q2",IF(PUMPING[[#This Row],[MONTH]]&lt;13,"Q3","Q4"))))</f>
        <v>Q1</v>
      </c>
      <c r="M2686" s="62" t="str">
        <f>IF(PUMPING[[#This Row],[PRODUCT]]="I/F","I/F",IF(LEFT(PUMPING[[#This Row],[BATCH]],2)="MR","MR",IF(LEFT(PUMPING[[#This Row],[BATCH]],2)="PR","PR",IF(LEFT(PUMPING[[#This Row],[BATCH]],2)="DT","DT","Others"))))</f>
        <v>MR</v>
      </c>
    </row>
    <row r="2687" spans="1:13" ht="21" x14ac:dyDescent="0.25">
      <c r="A2687" s="60">
        <v>1</v>
      </c>
      <c r="B2687" s="61">
        <v>42474</v>
      </c>
      <c r="C2687" s="60" t="s">
        <v>20</v>
      </c>
      <c r="D2687" s="64" t="s">
        <v>68</v>
      </c>
      <c r="E2687" s="68">
        <v>53</v>
      </c>
      <c r="F2687" s="66">
        <v>127</v>
      </c>
      <c r="G2687" s="60"/>
      <c r="H2687" s="60" t="s">
        <v>156</v>
      </c>
      <c r="I2687" s="60" t="s">
        <v>146</v>
      </c>
      <c r="J2687" s="62">
        <f t="shared" si="67"/>
        <v>4</v>
      </c>
      <c r="K2687" s="62">
        <f>IF(PUMPING[[#This Row],[MONTH]]&gt;3,YEAR(PUMPING[[#This Row],[DATE]]),YEAR(PUMPING[[#This Row],[DATE]])-1)</f>
        <v>2016</v>
      </c>
      <c r="L2687" s="62" t="str">
        <f>IF(PUMPING[[#This Row],[MONTH]]&lt;4,"Q4",IF(PUMPING[[#This Row],[MONTH]]&lt;7,"Q1",IF(PUMPING[[#This Row],[MONTH]]&lt;10,"Q2",IF(PUMPING[[#This Row],[MONTH]]&lt;13,"Q3","Q4"))))</f>
        <v>Q1</v>
      </c>
      <c r="M2687" s="62" t="str">
        <f>IF(PUMPING[[#This Row],[PRODUCT]]="I/F","I/F",IF(LEFT(PUMPING[[#This Row],[BATCH]],2)="MR","MR",IF(LEFT(PUMPING[[#This Row],[BATCH]],2)="PR","PR",IF(LEFT(PUMPING[[#This Row],[BATCH]],2)="DT","DT","Others"))))</f>
        <v>PR</v>
      </c>
    </row>
    <row r="2688" spans="1:13" ht="21" x14ac:dyDescent="0.25">
      <c r="A2688" s="60">
        <v>2</v>
      </c>
      <c r="B2688" s="61">
        <v>42474</v>
      </c>
      <c r="C2688" s="60" t="s">
        <v>20</v>
      </c>
      <c r="D2688" s="69" t="s">
        <v>1756</v>
      </c>
      <c r="E2688" s="65">
        <v>34</v>
      </c>
      <c r="F2688" s="71">
        <v>450</v>
      </c>
      <c r="G2688" s="60"/>
      <c r="H2688" s="60" t="s">
        <v>145</v>
      </c>
      <c r="I2688" s="60" t="s">
        <v>146</v>
      </c>
      <c r="J2688" s="62">
        <f t="shared" si="67"/>
        <v>4</v>
      </c>
      <c r="K2688" s="62">
        <f>IF(PUMPING[[#This Row],[MONTH]]&gt;3,YEAR(PUMPING[[#This Row],[DATE]]),YEAR(PUMPING[[#This Row],[DATE]])-1)</f>
        <v>2016</v>
      </c>
      <c r="L2688" s="62" t="str">
        <f>IF(PUMPING[[#This Row],[MONTH]]&lt;4,"Q4",IF(PUMPING[[#This Row],[MONTH]]&lt;7,"Q1",IF(PUMPING[[#This Row],[MONTH]]&lt;10,"Q2",IF(PUMPING[[#This Row],[MONTH]]&lt;13,"Q3","Q4"))))</f>
        <v>Q1</v>
      </c>
      <c r="M2688" s="62" t="str">
        <f>IF(PUMPING[[#This Row],[PRODUCT]]="I/F","I/F",IF(LEFT(PUMPING[[#This Row],[BATCH]],2)="MR","MR",IF(LEFT(PUMPING[[#This Row],[BATCH]],2)="PR","PR",IF(LEFT(PUMPING[[#This Row],[BATCH]],2)="DT","DT","Others"))))</f>
        <v>PR</v>
      </c>
    </row>
    <row r="2689" spans="1:13" ht="21" x14ac:dyDescent="0.25">
      <c r="A2689" s="60">
        <v>3</v>
      </c>
      <c r="B2689" s="61">
        <v>42474</v>
      </c>
      <c r="C2689" s="60" t="s">
        <v>20</v>
      </c>
      <c r="D2689" s="69" t="s">
        <v>1757</v>
      </c>
      <c r="E2689" s="65">
        <v>34</v>
      </c>
      <c r="F2689" s="71">
        <v>550</v>
      </c>
      <c r="G2689" s="60"/>
      <c r="H2689" s="60" t="s">
        <v>145</v>
      </c>
      <c r="I2689" s="60" t="s">
        <v>146</v>
      </c>
      <c r="J2689" s="62">
        <f t="shared" si="67"/>
        <v>4</v>
      </c>
      <c r="K2689" s="62">
        <f>IF(PUMPING[[#This Row],[MONTH]]&gt;3,YEAR(PUMPING[[#This Row],[DATE]]),YEAR(PUMPING[[#This Row],[DATE]])-1)</f>
        <v>2016</v>
      </c>
      <c r="L2689" s="62" t="str">
        <f>IF(PUMPING[[#This Row],[MONTH]]&lt;4,"Q4",IF(PUMPING[[#This Row],[MONTH]]&lt;7,"Q1",IF(PUMPING[[#This Row],[MONTH]]&lt;10,"Q2",IF(PUMPING[[#This Row],[MONTH]]&lt;13,"Q3","Q4"))))</f>
        <v>Q1</v>
      </c>
      <c r="M2689" s="62" t="str">
        <f>IF(PUMPING[[#This Row],[PRODUCT]]="I/F","I/F",IF(LEFT(PUMPING[[#This Row],[BATCH]],2)="MR","MR",IF(LEFT(PUMPING[[#This Row],[BATCH]],2)="PR","PR",IF(LEFT(PUMPING[[#This Row],[BATCH]],2)="DT","DT","Others"))))</f>
        <v>PR</v>
      </c>
    </row>
    <row r="2690" spans="1:13" ht="21" x14ac:dyDescent="0.25">
      <c r="A2690" s="60">
        <v>4</v>
      </c>
      <c r="B2690" s="61">
        <v>42474</v>
      </c>
      <c r="C2690" s="60" t="s">
        <v>20</v>
      </c>
      <c r="D2690" s="69" t="s">
        <v>1758</v>
      </c>
      <c r="E2690" s="65">
        <v>34</v>
      </c>
      <c r="F2690" s="71">
        <v>6759</v>
      </c>
      <c r="G2690" s="60"/>
      <c r="H2690" s="60" t="s">
        <v>700</v>
      </c>
      <c r="I2690" s="60" t="s">
        <v>143</v>
      </c>
      <c r="J2690" s="62">
        <f t="shared" si="67"/>
        <v>4</v>
      </c>
      <c r="K2690" s="62">
        <f>IF(PUMPING[[#This Row],[MONTH]]&gt;3,YEAR(PUMPING[[#This Row],[DATE]]),YEAR(PUMPING[[#This Row],[DATE]])-1)</f>
        <v>2016</v>
      </c>
      <c r="L2690" s="62" t="str">
        <f>IF(PUMPING[[#This Row],[MONTH]]&lt;4,"Q4",IF(PUMPING[[#This Row],[MONTH]]&lt;7,"Q1",IF(PUMPING[[#This Row],[MONTH]]&lt;10,"Q2",IF(PUMPING[[#This Row],[MONTH]]&lt;13,"Q3","Q4"))))</f>
        <v>Q1</v>
      </c>
      <c r="M2690" s="62" t="str">
        <f>IF(PUMPING[[#This Row],[PRODUCT]]="I/F","I/F",IF(LEFT(PUMPING[[#This Row],[BATCH]],2)="MR","MR",IF(LEFT(PUMPING[[#This Row],[BATCH]],2)="PR","PR",IF(LEFT(PUMPING[[#This Row],[BATCH]],2)="DT","DT","Others"))))</f>
        <v>PR</v>
      </c>
    </row>
    <row r="2691" spans="1:13" ht="21" x14ac:dyDescent="0.25">
      <c r="A2691" s="60">
        <v>1</v>
      </c>
      <c r="B2691" s="61">
        <v>42474</v>
      </c>
      <c r="C2691" s="60" t="s">
        <v>8</v>
      </c>
      <c r="D2691" s="69" t="s">
        <v>1738</v>
      </c>
      <c r="E2691" s="72" t="s">
        <v>10</v>
      </c>
      <c r="F2691" s="74">
        <v>1639</v>
      </c>
      <c r="G2691" s="60"/>
      <c r="H2691" s="60" t="s">
        <v>148</v>
      </c>
      <c r="I2691" s="60" t="s">
        <v>149</v>
      </c>
      <c r="J2691" s="62">
        <f t="shared" si="67"/>
        <v>4</v>
      </c>
      <c r="K2691" s="62">
        <f>IF(PUMPING[[#This Row],[MONTH]]&gt;3,YEAR(PUMPING[[#This Row],[DATE]]),YEAR(PUMPING[[#This Row],[DATE]])-1)</f>
        <v>2016</v>
      </c>
      <c r="L2691" s="62" t="str">
        <f>IF(PUMPING[[#This Row],[MONTH]]&lt;4,"Q4",IF(PUMPING[[#This Row],[MONTH]]&lt;7,"Q1",IF(PUMPING[[#This Row],[MONTH]]&lt;10,"Q2",IF(PUMPING[[#This Row],[MONTH]]&lt;13,"Q3","Q4"))))</f>
        <v>Q1</v>
      </c>
      <c r="M2691" s="62" t="str">
        <f>IF(PUMPING[[#This Row],[PRODUCT]]="I/F","I/F",IF(LEFT(PUMPING[[#This Row],[BATCH]],2)="MR","MR",IF(LEFT(PUMPING[[#This Row],[BATCH]],2)="PR","PR",IF(LEFT(PUMPING[[#This Row],[BATCH]],2)="DT","DT","Others"))))</f>
        <v>MR</v>
      </c>
    </row>
    <row r="2692" spans="1:13" ht="21" x14ac:dyDescent="0.25">
      <c r="A2692" s="60">
        <v>2</v>
      </c>
      <c r="B2692" s="61">
        <v>42474</v>
      </c>
      <c r="C2692" s="60" t="s">
        <v>8</v>
      </c>
      <c r="D2692" s="69" t="s">
        <v>1011</v>
      </c>
      <c r="E2692" s="72" t="s">
        <v>10</v>
      </c>
      <c r="F2692" s="66">
        <v>126</v>
      </c>
      <c r="G2692" s="60"/>
      <c r="H2692" s="60" t="s">
        <v>987</v>
      </c>
      <c r="I2692" s="60" t="s">
        <v>204</v>
      </c>
      <c r="J2692" s="62">
        <f t="shared" si="67"/>
        <v>4</v>
      </c>
      <c r="K2692" s="62">
        <f>IF(PUMPING[[#This Row],[MONTH]]&gt;3,YEAR(PUMPING[[#This Row],[DATE]]),YEAR(PUMPING[[#This Row],[DATE]])-1)</f>
        <v>2016</v>
      </c>
      <c r="L2692" s="62" t="str">
        <f>IF(PUMPING[[#This Row],[MONTH]]&lt;4,"Q4",IF(PUMPING[[#This Row],[MONTH]]&lt;7,"Q1",IF(PUMPING[[#This Row],[MONTH]]&lt;10,"Q2",IF(PUMPING[[#This Row],[MONTH]]&lt;13,"Q3","Q4"))))</f>
        <v>Q1</v>
      </c>
      <c r="M2692" s="62" t="str">
        <f>IF(PUMPING[[#This Row],[PRODUCT]]="I/F","I/F",IF(LEFT(PUMPING[[#This Row],[BATCH]],2)="MR","MR",IF(LEFT(PUMPING[[#This Row],[BATCH]],2)="PR","PR",IF(LEFT(PUMPING[[#This Row],[BATCH]],2)="DT","DT","Others"))))</f>
        <v>I/F</v>
      </c>
    </row>
    <row r="2693" spans="1:13" ht="21" x14ac:dyDescent="0.25">
      <c r="A2693" s="60">
        <v>3</v>
      </c>
      <c r="B2693" s="61">
        <v>42474</v>
      </c>
      <c r="C2693" s="60" t="s">
        <v>8</v>
      </c>
      <c r="D2693" s="77" t="s">
        <v>1739</v>
      </c>
      <c r="E2693" s="72" t="s">
        <v>10</v>
      </c>
      <c r="F2693" s="66">
        <v>57</v>
      </c>
      <c r="G2693" s="60"/>
      <c r="H2693" s="60" t="s">
        <v>156</v>
      </c>
      <c r="I2693" s="60" t="s">
        <v>146</v>
      </c>
      <c r="J2693" s="62">
        <f t="shared" si="67"/>
        <v>4</v>
      </c>
      <c r="K2693" s="62">
        <f>IF(PUMPING[[#This Row],[MONTH]]&gt;3,YEAR(PUMPING[[#This Row],[DATE]]),YEAR(PUMPING[[#This Row],[DATE]])-1)</f>
        <v>2016</v>
      </c>
      <c r="L2693" s="62" t="str">
        <f>IF(PUMPING[[#This Row],[MONTH]]&lt;4,"Q4",IF(PUMPING[[#This Row],[MONTH]]&lt;7,"Q1",IF(PUMPING[[#This Row],[MONTH]]&lt;10,"Q2",IF(PUMPING[[#This Row],[MONTH]]&lt;13,"Q3","Q4"))))</f>
        <v>Q1</v>
      </c>
      <c r="M2693" s="62" t="str">
        <f>IF(PUMPING[[#This Row],[PRODUCT]]="I/F","I/F",IF(LEFT(PUMPING[[#This Row],[BATCH]],2)="MR","MR",IF(LEFT(PUMPING[[#This Row],[BATCH]],2)="PR","PR",IF(LEFT(PUMPING[[#This Row],[BATCH]],2)="DT","DT","Others"))))</f>
        <v>MR</v>
      </c>
    </row>
    <row r="2694" spans="1:13" ht="21" x14ac:dyDescent="0.25">
      <c r="A2694" s="60">
        <v>4</v>
      </c>
      <c r="B2694" s="61">
        <v>42474</v>
      </c>
      <c r="C2694" s="60" t="s">
        <v>8</v>
      </c>
      <c r="D2694" s="81" t="s">
        <v>1759</v>
      </c>
      <c r="E2694" s="72" t="s">
        <v>10</v>
      </c>
      <c r="F2694" s="73">
        <v>57</v>
      </c>
      <c r="G2694" s="60"/>
      <c r="H2694" s="60" t="s">
        <v>155</v>
      </c>
      <c r="I2694" s="60" t="s">
        <v>146</v>
      </c>
      <c r="J2694" s="62">
        <f t="shared" si="67"/>
        <v>4</v>
      </c>
      <c r="K2694" s="62">
        <f>IF(PUMPING[[#This Row],[MONTH]]&gt;3,YEAR(PUMPING[[#This Row],[DATE]]),YEAR(PUMPING[[#This Row],[DATE]])-1)</f>
        <v>2016</v>
      </c>
      <c r="L2694" s="62" t="str">
        <f>IF(PUMPING[[#This Row],[MONTH]]&lt;4,"Q4",IF(PUMPING[[#This Row],[MONTH]]&lt;7,"Q1",IF(PUMPING[[#This Row],[MONTH]]&lt;10,"Q2",IF(PUMPING[[#This Row],[MONTH]]&lt;13,"Q3","Q4"))))</f>
        <v>Q1</v>
      </c>
      <c r="M2694" s="62" t="str">
        <f>IF(PUMPING[[#This Row],[PRODUCT]]="I/F","I/F",IF(LEFT(PUMPING[[#This Row],[BATCH]],2)="MR","MR",IF(LEFT(PUMPING[[#This Row],[BATCH]],2)="PR","PR",IF(LEFT(PUMPING[[#This Row],[BATCH]],2)="DT","DT","Others"))))</f>
        <v>MR</v>
      </c>
    </row>
    <row r="2695" spans="1:13" ht="21" x14ac:dyDescent="0.25">
      <c r="A2695" s="60">
        <v>5</v>
      </c>
      <c r="B2695" s="61">
        <v>42474</v>
      </c>
      <c r="C2695" s="60" t="s">
        <v>8</v>
      </c>
      <c r="D2695" s="69" t="s">
        <v>1760</v>
      </c>
      <c r="E2695" s="72" t="s">
        <v>10</v>
      </c>
      <c r="F2695" s="74">
        <v>85</v>
      </c>
      <c r="G2695" s="60"/>
      <c r="H2695" s="60" t="s">
        <v>153</v>
      </c>
      <c r="I2695" s="181" t="s">
        <v>1530</v>
      </c>
      <c r="J2695" s="62">
        <f t="shared" si="67"/>
        <v>4</v>
      </c>
      <c r="K2695" s="62">
        <f>IF(PUMPING[[#This Row],[MONTH]]&gt;3,YEAR(PUMPING[[#This Row],[DATE]]),YEAR(PUMPING[[#This Row],[DATE]])-1)</f>
        <v>2016</v>
      </c>
      <c r="L2695" s="62" t="str">
        <f>IF(PUMPING[[#This Row],[MONTH]]&lt;4,"Q4",IF(PUMPING[[#This Row],[MONTH]]&lt;7,"Q1",IF(PUMPING[[#This Row],[MONTH]]&lt;10,"Q2",IF(PUMPING[[#This Row],[MONTH]]&lt;13,"Q3","Q4"))))</f>
        <v>Q1</v>
      </c>
      <c r="M2695" s="62" t="str">
        <f>IF(PUMPING[[#This Row],[PRODUCT]]="I/F","I/F",IF(LEFT(PUMPING[[#This Row],[BATCH]],2)="MR","MR",IF(LEFT(PUMPING[[#This Row],[BATCH]],2)="PR","PR",IF(LEFT(PUMPING[[#This Row],[BATCH]],2)="DT","DT","Others"))))</f>
        <v>Others</v>
      </c>
    </row>
    <row r="2696" spans="1:13" ht="21" x14ac:dyDescent="0.25">
      <c r="A2696" s="60">
        <v>6</v>
      </c>
      <c r="B2696" s="61">
        <v>42474</v>
      </c>
      <c r="C2696" s="60" t="s">
        <v>8</v>
      </c>
      <c r="D2696" s="69" t="s">
        <v>1742</v>
      </c>
      <c r="E2696" s="72" t="s">
        <v>10</v>
      </c>
      <c r="F2696" s="66">
        <v>2408</v>
      </c>
      <c r="G2696" s="60"/>
      <c r="H2696" s="60" t="s">
        <v>153</v>
      </c>
      <c r="I2696" s="181" t="s">
        <v>1530</v>
      </c>
      <c r="J2696" s="62">
        <f t="shared" si="67"/>
        <v>4</v>
      </c>
      <c r="K2696" s="62">
        <f>IF(PUMPING[[#This Row],[MONTH]]&gt;3,YEAR(PUMPING[[#This Row],[DATE]]),YEAR(PUMPING[[#This Row],[DATE]])-1)</f>
        <v>2016</v>
      </c>
      <c r="L2696" s="62" t="str">
        <f>IF(PUMPING[[#This Row],[MONTH]]&lt;4,"Q4",IF(PUMPING[[#This Row],[MONTH]]&lt;7,"Q1",IF(PUMPING[[#This Row],[MONTH]]&lt;10,"Q2",IF(PUMPING[[#This Row],[MONTH]]&lt;13,"Q3","Q4"))))</f>
        <v>Q1</v>
      </c>
      <c r="M2696" s="62" t="str">
        <f>IF(PUMPING[[#This Row],[PRODUCT]]="I/F","I/F",IF(LEFT(PUMPING[[#This Row],[BATCH]],2)="MR","MR",IF(LEFT(PUMPING[[#This Row],[BATCH]],2)="PR","PR",IF(LEFT(PUMPING[[#This Row],[BATCH]],2)="DT","DT","Others"))))</f>
        <v>MR</v>
      </c>
    </row>
    <row r="2697" spans="1:13" ht="21" x14ac:dyDescent="0.25">
      <c r="A2697" s="60">
        <v>7</v>
      </c>
      <c r="B2697" s="61">
        <v>42474</v>
      </c>
      <c r="C2697" s="60" t="s">
        <v>8</v>
      </c>
      <c r="D2697" s="73" t="s">
        <v>76</v>
      </c>
      <c r="E2697" s="72" t="s">
        <v>10</v>
      </c>
      <c r="F2697" s="66">
        <v>2083</v>
      </c>
      <c r="G2697" s="60"/>
      <c r="H2697" s="60" t="s">
        <v>153</v>
      </c>
      <c r="I2697" s="181" t="s">
        <v>1530</v>
      </c>
      <c r="J2697" s="62">
        <f t="shared" si="67"/>
        <v>4</v>
      </c>
      <c r="K2697" s="62">
        <f>IF(PUMPING[[#This Row],[MONTH]]&gt;3,YEAR(PUMPING[[#This Row],[DATE]]),YEAR(PUMPING[[#This Row],[DATE]])-1)</f>
        <v>2016</v>
      </c>
      <c r="L2697" s="62" t="str">
        <f>IF(PUMPING[[#This Row],[MONTH]]&lt;4,"Q4",IF(PUMPING[[#This Row],[MONTH]]&lt;7,"Q1",IF(PUMPING[[#This Row],[MONTH]]&lt;10,"Q2",IF(PUMPING[[#This Row],[MONTH]]&lt;13,"Q3","Q4"))))</f>
        <v>Q1</v>
      </c>
      <c r="M2697" s="62" t="str">
        <f>IF(PUMPING[[#This Row],[PRODUCT]]="I/F","I/F",IF(LEFT(PUMPING[[#This Row],[BATCH]],2)="MR","MR",IF(LEFT(PUMPING[[#This Row],[BATCH]],2)="PR","PR",IF(LEFT(PUMPING[[#This Row],[BATCH]],2)="DT","DT","Others"))))</f>
        <v>MR</v>
      </c>
    </row>
    <row r="2698" spans="1:13" ht="21" x14ac:dyDescent="0.25">
      <c r="A2698" s="60">
        <v>1</v>
      </c>
      <c r="B2698" s="61">
        <v>42475</v>
      </c>
      <c r="C2698" s="60" t="s">
        <v>6</v>
      </c>
      <c r="D2698" s="64" t="s">
        <v>1755</v>
      </c>
      <c r="E2698" s="65">
        <v>302</v>
      </c>
      <c r="F2698" s="67">
        <v>4286</v>
      </c>
      <c r="G2698" s="60"/>
      <c r="H2698" s="60" t="s">
        <v>700</v>
      </c>
      <c r="I2698" s="60" t="s">
        <v>143</v>
      </c>
      <c r="J2698" s="62">
        <f t="shared" si="67"/>
        <v>4</v>
      </c>
      <c r="K2698" s="62">
        <f>IF(PUMPING[[#This Row],[MONTH]]&gt;3,YEAR(PUMPING[[#This Row],[DATE]]),YEAR(PUMPING[[#This Row],[DATE]])-1)</f>
        <v>2016</v>
      </c>
      <c r="L2698" s="62" t="str">
        <f>IF(PUMPING[[#This Row],[MONTH]]&lt;4,"Q4",IF(PUMPING[[#This Row],[MONTH]]&lt;7,"Q1",IF(PUMPING[[#This Row],[MONTH]]&lt;10,"Q2",IF(PUMPING[[#This Row],[MONTH]]&lt;13,"Q3","Q4"))))</f>
        <v>Q1</v>
      </c>
      <c r="M2698" s="62" t="str">
        <f>IF(PUMPING[[#This Row],[PRODUCT]]="I/F","I/F",IF(LEFT(PUMPING[[#This Row],[BATCH]],2)="MR","MR",IF(LEFT(PUMPING[[#This Row],[BATCH]],2)="PR","PR",IF(LEFT(PUMPING[[#This Row],[BATCH]],2)="DT","DT","Others"))))</f>
        <v>MR</v>
      </c>
    </row>
    <row r="2699" spans="1:13" ht="21" x14ac:dyDescent="0.25">
      <c r="A2699" s="60">
        <v>2</v>
      </c>
      <c r="B2699" s="61">
        <v>42475</v>
      </c>
      <c r="C2699" s="60" t="s">
        <v>6</v>
      </c>
      <c r="D2699" s="64" t="s">
        <v>1761</v>
      </c>
      <c r="E2699" s="65">
        <v>303</v>
      </c>
      <c r="F2699" s="67">
        <v>5257</v>
      </c>
      <c r="G2699" s="60"/>
      <c r="H2699" s="60" t="s">
        <v>700</v>
      </c>
      <c r="I2699" s="60" t="s">
        <v>143</v>
      </c>
      <c r="J2699" s="62">
        <f t="shared" si="67"/>
        <v>4</v>
      </c>
      <c r="K2699" s="62">
        <f>IF(PUMPING[[#This Row],[MONTH]]&gt;3,YEAR(PUMPING[[#This Row],[DATE]]),YEAR(PUMPING[[#This Row],[DATE]])-1)</f>
        <v>2016</v>
      </c>
      <c r="L2699" s="62" t="str">
        <f>IF(PUMPING[[#This Row],[MONTH]]&lt;4,"Q4",IF(PUMPING[[#This Row],[MONTH]]&lt;7,"Q1",IF(PUMPING[[#This Row],[MONTH]]&lt;10,"Q2",IF(PUMPING[[#This Row],[MONTH]]&lt;13,"Q3","Q4"))))</f>
        <v>Q1</v>
      </c>
      <c r="M2699" s="62" t="str">
        <f>IF(PUMPING[[#This Row],[PRODUCT]]="I/F","I/F",IF(LEFT(PUMPING[[#This Row],[BATCH]],2)="MR","MR",IF(LEFT(PUMPING[[#This Row],[BATCH]],2)="PR","PR",IF(LEFT(PUMPING[[#This Row],[BATCH]],2)="DT","DT","Others"))))</f>
        <v>MR</v>
      </c>
    </row>
    <row r="2700" spans="1:13" ht="21" x14ac:dyDescent="0.25">
      <c r="A2700" s="60">
        <v>1</v>
      </c>
      <c r="B2700" s="61">
        <v>42475</v>
      </c>
      <c r="C2700" s="60" t="s">
        <v>20</v>
      </c>
      <c r="D2700" s="64" t="s">
        <v>1758</v>
      </c>
      <c r="E2700" s="68">
        <v>31</v>
      </c>
      <c r="F2700" s="66">
        <v>2100</v>
      </c>
      <c r="G2700" s="60"/>
      <c r="H2700" s="60" t="s">
        <v>700</v>
      </c>
      <c r="I2700" s="60" t="s">
        <v>143</v>
      </c>
      <c r="J2700" s="62">
        <f t="shared" si="67"/>
        <v>4</v>
      </c>
      <c r="K2700" s="62">
        <f>IF(PUMPING[[#This Row],[MONTH]]&gt;3,YEAR(PUMPING[[#This Row],[DATE]]),YEAR(PUMPING[[#This Row],[DATE]])-1)</f>
        <v>2016</v>
      </c>
      <c r="L2700" s="62" t="str">
        <f>IF(PUMPING[[#This Row],[MONTH]]&lt;4,"Q4",IF(PUMPING[[#This Row],[MONTH]]&lt;7,"Q1",IF(PUMPING[[#This Row],[MONTH]]&lt;10,"Q2",IF(PUMPING[[#This Row],[MONTH]]&lt;13,"Q3","Q4"))))</f>
        <v>Q1</v>
      </c>
      <c r="M2700" s="62" t="str">
        <f>IF(PUMPING[[#This Row],[PRODUCT]]="I/F","I/F",IF(LEFT(PUMPING[[#This Row],[BATCH]],2)="MR","MR",IF(LEFT(PUMPING[[#This Row],[BATCH]],2)="PR","PR",IF(LEFT(PUMPING[[#This Row],[BATCH]],2)="DT","DT","Others"))))</f>
        <v>PR</v>
      </c>
    </row>
    <row r="2701" spans="1:13" ht="21" x14ac:dyDescent="0.25">
      <c r="A2701" s="60">
        <v>2</v>
      </c>
      <c r="B2701" s="61">
        <v>42475</v>
      </c>
      <c r="C2701" s="60" t="s">
        <v>20</v>
      </c>
      <c r="D2701" s="69" t="s">
        <v>1762</v>
      </c>
      <c r="E2701" s="65">
        <v>31</v>
      </c>
      <c r="F2701" s="71">
        <v>450</v>
      </c>
      <c r="G2701" s="60"/>
      <c r="H2701" s="60" t="s">
        <v>700</v>
      </c>
      <c r="I2701" s="60" t="s">
        <v>143</v>
      </c>
      <c r="J2701" s="62">
        <f t="shared" si="67"/>
        <v>4</v>
      </c>
      <c r="K2701" s="62">
        <f>IF(PUMPING[[#This Row],[MONTH]]&gt;3,YEAR(PUMPING[[#This Row],[DATE]]),YEAR(PUMPING[[#This Row],[DATE]])-1)</f>
        <v>2016</v>
      </c>
      <c r="L2701" s="62" t="str">
        <f>IF(PUMPING[[#This Row],[MONTH]]&lt;4,"Q4",IF(PUMPING[[#This Row],[MONTH]]&lt;7,"Q1",IF(PUMPING[[#This Row],[MONTH]]&lt;10,"Q2",IF(PUMPING[[#This Row],[MONTH]]&lt;13,"Q3","Q4"))))</f>
        <v>Q1</v>
      </c>
      <c r="M2701" s="62" t="str">
        <f>IF(PUMPING[[#This Row],[PRODUCT]]="I/F","I/F",IF(LEFT(PUMPING[[#This Row],[BATCH]],2)="MR","MR",IF(LEFT(PUMPING[[#This Row],[BATCH]],2)="PR","PR",IF(LEFT(PUMPING[[#This Row],[BATCH]],2)="DT","DT","Others"))))</f>
        <v>PR</v>
      </c>
    </row>
    <row r="2702" spans="1:13" ht="21" x14ac:dyDescent="0.25">
      <c r="A2702" s="60">
        <v>3</v>
      </c>
      <c r="B2702" s="61">
        <v>42475</v>
      </c>
      <c r="C2702" s="60" t="s">
        <v>20</v>
      </c>
      <c r="D2702" s="69" t="s">
        <v>1763</v>
      </c>
      <c r="E2702" s="65">
        <v>35</v>
      </c>
      <c r="F2702" s="71">
        <v>898</v>
      </c>
      <c r="G2702" s="60"/>
      <c r="H2702" s="60" t="s">
        <v>700</v>
      </c>
      <c r="I2702" s="60" t="s">
        <v>143</v>
      </c>
      <c r="J2702" s="62">
        <f t="shared" ref="J2702:J2765" si="68">MONTH(B2702)</f>
        <v>4</v>
      </c>
      <c r="K2702" s="62">
        <f>IF(PUMPING[[#This Row],[MONTH]]&gt;3,YEAR(PUMPING[[#This Row],[DATE]]),YEAR(PUMPING[[#This Row],[DATE]])-1)</f>
        <v>2016</v>
      </c>
      <c r="L2702" s="62" t="str">
        <f>IF(PUMPING[[#This Row],[MONTH]]&lt;4,"Q4",IF(PUMPING[[#This Row],[MONTH]]&lt;7,"Q1",IF(PUMPING[[#This Row],[MONTH]]&lt;10,"Q2",IF(PUMPING[[#This Row],[MONTH]]&lt;13,"Q3","Q4"))))</f>
        <v>Q1</v>
      </c>
      <c r="M2702" s="62" t="str">
        <f>IF(PUMPING[[#This Row],[PRODUCT]]="I/F","I/F",IF(LEFT(PUMPING[[#This Row],[BATCH]],2)="MR","MR",IF(LEFT(PUMPING[[#This Row],[BATCH]],2)="PR","PR",IF(LEFT(PUMPING[[#This Row],[BATCH]],2)="DT","DT","Others"))))</f>
        <v>PR</v>
      </c>
    </row>
    <row r="2703" spans="1:13" ht="21" x14ac:dyDescent="0.25">
      <c r="A2703" s="60">
        <v>1</v>
      </c>
      <c r="B2703" s="61">
        <v>42475</v>
      </c>
      <c r="C2703" s="60" t="s">
        <v>8</v>
      </c>
      <c r="D2703" s="69" t="s">
        <v>76</v>
      </c>
      <c r="E2703" s="72" t="s">
        <v>10</v>
      </c>
      <c r="F2703" s="74">
        <v>1735</v>
      </c>
      <c r="G2703" s="60"/>
      <c r="H2703" s="60" t="s">
        <v>153</v>
      </c>
      <c r="I2703" s="181" t="s">
        <v>1530</v>
      </c>
      <c r="J2703" s="62">
        <f t="shared" si="68"/>
        <v>4</v>
      </c>
      <c r="K2703" s="62">
        <f>IF(PUMPING[[#This Row],[MONTH]]&gt;3,YEAR(PUMPING[[#This Row],[DATE]]),YEAR(PUMPING[[#This Row],[DATE]])-1)</f>
        <v>2016</v>
      </c>
      <c r="L2703" s="62" t="str">
        <f>IF(PUMPING[[#This Row],[MONTH]]&lt;4,"Q4",IF(PUMPING[[#This Row],[MONTH]]&lt;7,"Q1",IF(PUMPING[[#This Row],[MONTH]]&lt;10,"Q2",IF(PUMPING[[#This Row],[MONTH]]&lt;13,"Q3","Q4"))))</f>
        <v>Q1</v>
      </c>
      <c r="M2703" s="62" t="str">
        <f>IF(PUMPING[[#This Row],[PRODUCT]]="I/F","I/F",IF(LEFT(PUMPING[[#This Row],[BATCH]],2)="MR","MR",IF(LEFT(PUMPING[[#This Row],[BATCH]],2)="PR","PR",IF(LEFT(PUMPING[[#This Row],[BATCH]],2)="DT","DT","Others"))))</f>
        <v>MR</v>
      </c>
    </row>
    <row r="2704" spans="1:13" ht="21" x14ac:dyDescent="0.25">
      <c r="A2704" s="60">
        <v>2</v>
      </c>
      <c r="B2704" s="61">
        <v>42475</v>
      </c>
      <c r="C2704" s="60" t="s">
        <v>8</v>
      </c>
      <c r="D2704" s="69" t="s">
        <v>83</v>
      </c>
      <c r="E2704" s="72" t="s">
        <v>10</v>
      </c>
      <c r="F2704" s="66">
        <v>84</v>
      </c>
      <c r="G2704" s="60"/>
      <c r="H2704" s="60" t="s">
        <v>155</v>
      </c>
      <c r="I2704" s="60" t="s">
        <v>146</v>
      </c>
      <c r="J2704" s="62">
        <f t="shared" si="68"/>
        <v>4</v>
      </c>
      <c r="K2704" s="62">
        <f>IF(PUMPING[[#This Row],[MONTH]]&gt;3,YEAR(PUMPING[[#This Row],[DATE]]),YEAR(PUMPING[[#This Row],[DATE]])-1)</f>
        <v>2016</v>
      </c>
      <c r="L2704" s="62" t="str">
        <f>IF(PUMPING[[#This Row],[MONTH]]&lt;4,"Q4",IF(PUMPING[[#This Row],[MONTH]]&lt;7,"Q1",IF(PUMPING[[#This Row],[MONTH]]&lt;10,"Q2",IF(PUMPING[[#This Row],[MONTH]]&lt;13,"Q3","Q4"))))</f>
        <v>Q1</v>
      </c>
      <c r="M2704" s="62" t="str">
        <f>IF(PUMPING[[#This Row],[PRODUCT]]="I/F","I/F",IF(LEFT(PUMPING[[#This Row],[BATCH]],2)="MR","MR",IF(LEFT(PUMPING[[#This Row],[BATCH]],2)="PR","PR",IF(LEFT(PUMPING[[#This Row],[BATCH]],2)="DT","DT","Others"))))</f>
        <v>MR</v>
      </c>
    </row>
    <row r="2705" spans="1:13" ht="21" x14ac:dyDescent="0.25">
      <c r="A2705" s="60">
        <v>3</v>
      </c>
      <c r="B2705" s="61">
        <v>42475</v>
      </c>
      <c r="C2705" s="60" t="s">
        <v>8</v>
      </c>
      <c r="D2705" s="77" t="s">
        <v>1746</v>
      </c>
      <c r="E2705" s="72" t="s">
        <v>1764</v>
      </c>
      <c r="F2705" s="66">
        <v>1077</v>
      </c>
      <c r="G2705" s="60"/>
      <c r="H2705" s="60" t="s">
        <v>164</v>
      </c>
      <c r="I2705" s="60" t="s">
        <v>146</v>
      </c>
      <c r="J2705" s="62">
        <f t="shared" si="68"/>
        <v>4</v>
      </c>
      <c r="K2705" s="62">
        <f>IF(PUMPING[[#This Row],[MONTH]]&gt;3,YEAR(PUMPING[[#This Row],[DATE]]),YEAR(PUMPING[[#This Row],[DATE]])-1)</f>
        <v>2016</v>
      </c>
      <c r="L2705" s="62" t="str">
        <f>IF(PUMPING[[#This Row],[MONTH]]&lt;4,"Q4",IF(PUMPING[[#This Row],[MONTH]]&lt;7,"Q1",IF(PUMPING[[#This Row],[MONTH]]&lt;10,"Q2",IF(PUMPING[[#This Row],[MONTH]]&lt;13,"Q3","Q4"))))</f>
        <v>Q1</v>
      </c>
      <c r="M2705" s="62" t="str">
        <f>IF(PUMPING[[#This Row],[PRODUCT]]="I/F","I/F",IF(LEFT(PUMPING[[#This Row],[BATCH]],2)="MR","MR",IF(LEFT(PUMPING[[#This Row],[BATCH]],2)="PR","PR",IF(LEFT(PUMPING[[#This Row],[BATCH]],2)="DT","DT","Others"))))</f>
        <v>DT</v>
      </c>
    </row>
    <row r="2706" spans="1:13" ht="21" x14ac:dyDescent="0.25">
      <c r="A2706" s="60">
        <v>4</v>
      </c>
      <c r="B2706" s="61">
        <v>42475</v>
      </c>
      <c r="C2706" s="60" t="s">
        <v>8</v>
      </c>
      <c r="D2706" s="81" t="s">
        <v>1731</v>
      </c>
      <c r="E2706" s="72" t="s">
        <v>1764</v>
      </c>
      <c r="F2706" s="73">
        <v>479</v>
      </c>
      <c r="G2706" s="60"/>
      <c r="H2706" s="60" t="s">
        <v>145</v>
      </c>
      <c r="I2706" s="60" t="s">
        <v>146</v>
      </c>
      <c r="J2706" s="62">
        <f t="shared" si="68"/>
        <v>4</v>
      </c>
      <c r="K2706" s="62">
        <f>IF(PUMPING[[#This Row],[MONTH]]&gt;3,YEAR(PUMPING[[#This Row],[DATE]]),YEAR(PUMPING[[#This Row],[DATE]])-1)</f>
        <v>2016</v>
      </c>
      <c r="L2706" s="62" t="str">
        <f>IF(PUMPING[[#This Row],[MONTH]]&lt;4,"Q4",IF(PUMPING[[#This Row],[MONTH]]&lt;7,"Q1",IF(PUMPING[[#This Row],[MONTH]]&lt;10,"Q2",IF(PUMPING[[#This Row],[MONTH]]&lt;13,"Q3","Q4"))))</f>
        <v>Q1</v>
      </c>
      <c r="M2706" s="62" t="str">
        <f>IF(PUMPING[[#This Row],[PRODUCT]]="I/F","I/F",IF(LEFT(PUMPING[[#This Row],[BATCH]],2)="MR","MR",IF(LEFT(PUMPING[[#This Row],[BATCH]],2)="PR","PR",IF(LEFT(PUMPING[[#This Row],[BATCH]],2)="DT","DT","Others"))))</f>
        <v>PR</v>
      </c>
    </row>
    <row r="2707" spans="1:13" ht="21" x14ac:dyDescent="0.25">
      <c r="A2707" s="60">
        <v>5</v>
      </c>
      <c r="B2707" s="61">
        <v>42475</v>
      </c>
      <c r="C2707" s="60" t="s">
        <v>8</v>
      </c>
      <c r="D2707" s="69" t="s">
        <v>1732</v>
      </c>
      <c r="E2707" s="72" t="s">
        <v>1764</v>
      </c>
      <c r="F2707" s="74">
        <v>179</v>
      </c>
      <c r="G2707" s="60"/>
      <c r="H2707" s="60" t="s">
        <v>155</v>
      </c>
      <c r="I2707" s="60" t="s">
        <v>146</v>
      </c>
      <c r="J2707" s="62">
        <f t="shared" si="68"/>
        <v>4</v>
      </c>
      <c r="K2707" s="62">
        <f>IF(PUMPING[[#This Row],[MONTH]]&gt;3,YEAR(PUMPING[[#This Row],[DATE]]),YEAR(PUMPING[[#This Row],[DATE]])-1)</f>
        <v>2016</v>
      </c>
      <c r="L2707" s="62" t="str">
        <f>IF(PUMPING[[#This Row],[MONTH]]&lt;4,"Q4",IF(PUMPING[[#This Row],[MONTH]]&lt;7,"Q1",IF(PUMPING[[#This Row],[MONTH]]&lt;10,"Q2",IF(PUMPING[[#This Row],[MONTH]]&lt;13,"Q3","Q4"))))</f>
        <v>Q1</v>
      </c>
      <c r="M2707" s="62" t="str">
        <f>IF(PUMPING[[#This Row],[PRODUCT]]="I/F","I/F",IF(LEFT(PUMPING[[#This Row],[BATCH]],2)="MR","MR",IF(LEFT(PUMPING[[#This Row],[BATCH]],2)="PR","PR",IF(LEFT(PUMPING[[#This Row],[BATCH]],2)="DT","DT","Others"))))</f>
        <v>PR</v>
      </c>
    </row>
    <row r="2708" spans="1:13" ht="21" x14ac:dyDescent="0.25">
      <c r="A2708" s="60">
        <v>6</v>
      </c>
      <c r="B2708" s="61">
        <v>42475</v>
      </c>
      <c r="C2708" s="60" t="s">
        <v>8</v>
      </c>
      <c r="D2708" s="73" t="s">
        <v>1765</v>
      </c>
      <c r="E2708" s="72" t="s">
        <v>1764</v>
      </c>
      <c r="F2708" s="66">
        <v>66</v>
      </c>
      <c r="G2708" s="60"/>
      <c r="H2708" s="60" t="s">
        <v>1100</v>
      </c>
      <c r="I2708" s="60" t="s">
        <v>204</v>
      </c>
      <c r="J2708" s="62">
        <f t="shared" si="68"/>
        <v>4</v>
      </c>
      <c r="K2708" s="62">
        <f>IF(PUMPING[[#This Row],[MONTH]]&gt;3,YEAR(PUMPING[[#This Row],[DATE]]),YEAR(PUMPING[[#This Row],[DATE]])-1)</f>
        <v>2016</v>
      </c>
      <c r="L2708" s="62" t="str">
        <f>IF(PUMPING[[#This Row],[MONTH]]&lt;4,"Q4",IF(PUMPING[[#This Row],[MONTH]]&lt;7,"Q1",IF(PUMPING[[#This Row],[MONTH]]&lt;10,"Q2",IF(PUMPING[[#This Row],[MONTH]]&lt;13,"Q3","Q4"))))</f>
        <v>Q1</v>
      </c>
      <c r="M2708" s="62" t="str">
        <f>IF(PUMPING[[#This Row],[PRODUCT]]="I/F","I/F",IF(LEFT(PUMPING[[#This Row],[BATCH]],2)="MR","MR",IF(LEFT(PUMPING[[#This Row],[BATCH]],2)="PR","PR",IF(LEFT(PUMPING[[#This Row],[BATCH]],2)="DT","DT","Others"))))</f>
        <v>I/F</v>
      </c>
    </row>
    <row r="2709" spans="1:13" ht="21" x14ac:dyDescent="0.25">
      <c r="A2709" s="60">
        <v>7</v>
      </c>
      <c r="B2709" s="61">
        <v>42475</v>
      </c>
      <c r="C2709" s="60" t="s">
        <v>8</v>
      </c>
      <c r="D2709" s="73" t="s">
        <v>1732</v>
      </c>
      <c r="E2709" s="72" t="s">
        <v>1764</v>
      </c>
      <c r="F2709" s="66">
        <v>143</v>
      </c>
      <c r="G2709" s="60"/>
      <c r="H2709" s="60" t="s">
        <v>155</v>
      </c>
      <c r="I2709" s="60" t="s">
        <v>146</v>
      </c>
      <c r="J2709" s="62">
        <f t="shared" si="68"/>
        <v>4</v>
      </c>
      <c r="K2709" s="62">
        <f>IF(PUMPING[[#This Row],[MONTH]]&gt;3,YEAR(PUMPING[[#This Row],[DATE]]),YEAR(PUMPING[[#This Row],[DATE]])-1)</f>
        <v>2016</v>
      </c>
      <c r="L2709" s="62" t="str">
        <f>IF(PUMPING[[#This Row],[MONTH]]&lt;4,"Q4",IF(PUMPING[[#This Row],[MONTH]]&lt;7,"Q1",IF(PUMPING[[#This Row],[MONTH]]&lt;10,"Q2",IF(PUMPING[[#This Row],[MONTH]]&lt;13,"Q3","Q4"))))</f>
        <v>Q1</v>
      </c>
      <c r="M2709" s="62" t="str">
        <f>IF(PUMPING[[#This Row],[PRODUCT]]="I/F","I/F",IF(LEFT(PUMPING[[#This Row],[BATCH]],2)="MR","MR",IF(LEFT(PUMPING[[#This Row],[BATCH]],2)="PR","PR",IF(LEFT(PUMPING[[#This Row],[BATCH]],2)="DT","DT","Others"))))</f>
        <v>PR</v>
      </c>
    </row>
    <row r="2710" spans="1:13" ht="21" x14ac:dyDescent="0.25">
      <c r="A2710" s="60">
        <v>8</v>
      </c>
      <c r="B2710" s="61">
        <v>42475</v>
      </c>
      <c r="C2710" s="60" t="s">
        <v>8</v>
      </c>
      <c r="D2710" s="69" t="s">
        <v>68</v>
      </c>
      <c r="E2710" s="72" t="s">
        <v>1764</v>
      </c>
      <c r="F2710" s="74">
        <v>950</v>
      </c>
      <c r="G2710" s="60"/>
      <c r="H2710" s="60" t="s">
        <v>156</v>
      </c>
      <c r="I2710" s="60" t="s">
        <v>146</v>
      </c>
      <c r="J2710" s="62">
        <f t="shared" si="68"/>
        <v>4</v>
      </c>
      <c r="K2710" s="62">
        <f>IF(PUMPING[[#This Row],[MONTH]]&gt;3,YEAR(PUMPING[[#This Row],[DATE]]),YEAR(PUMPING[[#This Row],[DATE]])-1)</f>
        <v>2016</v>
      </c>
      <c r="L2710" s="62" t="str">
        <f>IF(PUMPING[[#This Row],[MONTH]]&lt;4,"Q4",IF(PUMPING[[#This Row],[MONTH]]&lt;7,"Q1",IF(PUMPING[[#This Row],[MONTH]]&lt;10,"Q2",IF(PUMPING[[#This Row],[MONTH]]&lt;13,"Q3","Q4"))))</f>
        <v>Q1</v>
      </c>
      <c r="M2710" s="62" t="str">
        <f>IF(PUMPING[[#This Row],[PRODUCT]]="I/F","I/F",IF(LEFT(PUMPING[[#This Row],[BATCH]],2)="MR","MR",IF(LEFT(PUMPING[[#This Row],[BATCH]],2)="PR","PR",IF(LEFT(PUMPING[[#This Row],[BATCH]],2)="DT","DT","Others"))))</f>
        <v>PR</v>
      </c>
    </row>
    <row r="2711" spans="1:13" ht="21" x14ac:dyDescent="0.25">
      <c r="A2711" s="60">
        <v>9</v>
      </c>
      <c r="B2711" s="61">
        <v>42475</v>
      </c>
      <c r="C2711" s="60" t="s">
        <v>8</v>
      </c>
      <c r="D2711" s="73" t="s">
        <v>69</v>
      </c>
      <c r="E2711" s="72" t="s">
        <v>1764</v>
      </c>
      <c r="F2711" s="74">
        <v>55</v>
      </c>
      <c r="G2711" s="60"/>
      <c r="H2711" s="60" t="s">
        <v>145</v>
      </c>
      <c r="I2711" s="60" t="s">
        <v>146</v>
      </c>
      <c r="J2711" s="62">
        <f t="shared" si="68"/>
        <v>4</v>
      </c>
      <c r="K2711" s="62">
        <f>IF(PUMPING[[#This Row],[MONTH]]&gt;3,YEAR(PUMPING[[#This Row],[DATE]]),YEAR(PUMPING[[#This Row],[DATE]])-1)</f>
        <v>2016</v>
      </c>
      <c r="L2711" s="62" t="str">
        <f>IF(PUMPING[[#This Row],[MONTH]]&lt;4,"Q4",IF(PUMPING[[#This Row],[MONTH]]&lt;7,"Q1",IF(PUMPING[[#This Row],[MONTH]]&lt;10,"Q2",IF(PUMPING[[#This Row],[MONTH]]&lt;13,"Q3","Q4"))))</f>
        <v>Q1</v>
      </c>
      <c r="M2711" s="62" t="str">
        <f>IF(PUMPING[[#This Row],[PRODUCT]]="I/F","I/F",IF(LEFT(PUMPING[[#This Row],[BATCH]],2)="MR","MR",IF(LEFT(PUMPING[[#This Row],[BATCH]],2)="PR","PR",IF(LEFT(PUMPING[[#This Row],[BATCH]],2)="DT","DT","Others"))))</f>
        <v>PR</v>
      </c>
    </row>
    <row r="2712" spans="1:13" ht="21" x14ac:dyDescent="0.25">
      <c r="A2712" s="60">
        <v>1</v>
      </c>
      <c r="B2712" s="61">
        <v>42476</v>
      </c>
      <c r="C2712" s="60" t="s">
        <v>6</v>
      </c>
      <c r="D2712" s="64" t="s">
        <v>1761</v>
      </c>
      <c r="E2712" s="65">
        <v>303</v>
      </c>
      <c r="F2712" s="67">
        <v>2205</v>
      </c>
      <c r="G2712" s="60"/>
      <c r="H2712" s="60" t="s">
        <v>700</v>
      </c>
      <c r="I2712" s="60" t="s">
        <v>143</v>
      </c>
      <c r="J2712" s="62">
        <f t="shared" si="68"/>
        <v>4</v>
      </c>
      <c r="K2712" s="62">
        <f>IF(PUMPING[[#This Row],[MONTH]]&gt;3,YEAR(PUMPING[[#This Row],[DATE]]),YEAR(PUMPING[[#This Row],[DATE]])-1)</f>
        <v>2016</v>
      </c>
      <c r="L2712" s="62" t="str">
        <f>IF(PUMPING[[#This Row],[MONTH]]&lt;4,"Q4",IF(PUMPING[[#This Row],[MONTH]]&lt;7,"Q1",IF(PUMPING[[#This Row],[MONTH]]&lt;10,"Q2",IF(PUMPING[[#This Row],[MONTH]]&lt;13,"Q3","Q4"))))</f>
        <v>Q1</v>
      </c>
      <c r="M2712" s="62" t="str">
        <f>IF(PUMPING[[#This Row],[PRODUCT]]="I/F","I/F",IF(LEFT(PUMPING[[#This Row],[BATCH]],2)="MR","MR",IF(LEFT(PUMPING[[#This Row],[BATCH]],2)="PR","PR",IF(LEFT(PUMPING[[#This Row],[BATCH]],2)="DT","DT","Others"))))</f>
        <v>MR</v>
      </c>
    </row>
    <row r="2713" spans="1:13" ht="21" x14ac:dyDescent="0.25">
      <c r="A2713" s="60">
        <v>2</v>
      </c>
      <c r="B2713" s="61">
        <v>42476</v>
      </c>
      <c r="C2713" s="60" t="s">
        <v>6</v>
      </c>
      <c r="D2713" s="64" t="s">
        <v>1766</v>
      </c>
      <c r="E2713" s="65">
        <v>401</v>
      </c>
      <c r="F2713" s="67">
        <v>648</v>
      </c>
      <c r="G2713" s="60"/>
      <c r="H2713" s="60" t="s">
        <v>145</v>
      </c>
      <c r="I2713" s="60" t="s">
        <v>146</v>
      </c>
      <c r="J2713" s="62">
        <f t="shared" si="68"/>
        <v>4</v>
      </c>
      <c r="K2713" s="62">
        <f>IF(PUMPING[[#This Row],[MONTH]]&gt;3,YEAR(PUMPING[[#This Row],[DATE]]),YEAR(PUMPING[[#This Row],[DATE]])-1)</f>
        <v>2016</v>
      </c>
      <c r="L2713" s="62" t="str">
        <f>IF(PUMPING[[#This Row],[MONTH]]&lt;4,"Q4",IF(PUMPING[[#This Row],[MONTH]]&lt;7,"Q1",IF(PUMPING[[#This Row],[MONTH]]&lt;10,"Q2",IF(PUMPING[[#This Row],[MONTH]]&lt;13,"Q3","Q4"))))</f>
        <v>Q1</v>
      </c>
      <c r="M2713" s="62" t="str">
        <f>IF(PUMPING[[#This Row],[PRODUCT]]="I/F","I/F",IF(LEFT(PUMPING[[#This Row],[BATCH]],2)="MR","MR",IF(LEFT(PUMPING[[#This Row],[BATCH]],2)="PR","PR",IF(LEFT(PUMPING[[#This Row],[BATCH]],2)="DT","DT","Others"))))</f>
        <v>MR</v>
      </c>
    </row>
    <row r="2714" spans="1:13" ht="21" x14ac:dyDescent="0.25">
      <c r="A2714" s="60">
        <v>3</v>
      </c>
      <c r="B2714" s="61">
        <v>42476</v>
      </c>
      <c r="C2714" s="60" t="s">
        <v>6</v>
      </c>
      <c r="D2714" s="64" t="s">
        <v>1767</v>
      </c>
      <c r="E2714" s="65">
        <v>124</v>
      </c>
      <c r="F2714" s="67">
        <v>5549</v>
      </c>
      <c r="G2714" s="60"/>
      <c r="H2714" s="60" t="s">
        <v>148</v>
      </c>
      <c r="I2714" s="60" t="s">
        <v>149</v>
      </c>
      <c r="J2714" s="62">
        <f t="shared" si="68"/>
        <v>4</v>
      </c>
      <c r="K2714" s="62">
        <f>IF(PUMPING[[#This Row],[MONTH]]&gt;3,YEAR(PUMPING[[#This Row],[DATE]]),YEAR(PUMPING[[#This Row],[DATE]])-1)</f>
        <v>2016</v>
      </c>
      <c r="L2714" s="62" t="str">
        <f>IF(PUMPING[[#This Row],[MONTH]]&lt;4,"Q4",IF(PUMPING[[#This Row],[MONTH]]&lt;7,"Q1",IF(PUMPING[[#This Row],[MONTH]]&lt;10,"Q2",IF(PUMPING[[#This Row],[MONTH]]&lt;13,"Q3","Q4"))))</f>
        <v>Q1</v>
      </c>
      <c r="M2714" s="62" t="str">
        <f>IF(PUMPING[[#This Row],[PRODUCT]]="I/F","I/F",IF(LEFT(PUMPING[[#This Row],[BATCH]],2)="MR","MR",IF(LEFT(PUMPING[[#This Row],[BATCH]],2)="PR","PR",IF(LEFT(PUMPING[[#This Row],[BATCH]],2)="DT","DT","Others"))))</f>
        <v>MR</v>
      </c>
    </row>
    <row r="2715" spans="1:13" ht="21" x14ac:dyDescent="0.25">
      <c r="A2715" s="60">
        <v>1</v>
      </c>
      <c r="B2715" s="61">
        <v>42476</v>
      </c>
      <c r="C2715" s="60" t="s">
        <v>20</v>
      </c>
      <c r="D2715" s="64" t="s">
        <v>1763</v>
      </c>
      <c r="E2715" s="68">
        <v>35</v>
      </c>
      <c r="F2715" s="66">
        <v>8246</v>
      </c>
      <c r="G2715" s="60"/>
      <c r="H2715" s="60" t="s">
        <v>700</v>
      </c>
      <c r="I2715" s="60" t="s">
        <v>143</v>
      </c>
      <c r="J2715" s="62">
        <f t="shared" si="68"/>
        <v>4</v>
      </c>
      <c r="K2715" s="62">
        <f>IF(PUMPING[[#This Row],[MONTH]]&gt;3,YEAR(PUMPING[[#This Row],[DATE]]),YEAR(PUMPING[[#This Row],[DATE]])-1)</f>
        <v>2016</v>
      </c>
      <c r="L2715" s="62" t="str">
        <f>IF(PUMPING[[#This Row],[MONTH]]&lt;4,"Q4",IF(PUMPING[[#This Row],[MONTH]]&lt;7,"Q1",IF(PUMPING[[#This Row],[MONTH]]&lt;10,"Q2",IF(PUMPING[[#This Row],[MONTH]]&lt;13,"Q3","Q4"))))</f>
        <v>Q1</v>
      </c>
      <c r="M2715" s="62" t="str">
        <f>IF(PUMPING[[#This Row],[PRODUCT]]="I/F","I/F",IF(LEFT(PUMPING[[#This Row],[BATCH]],2)="MR","MR",IF(LEFT(PUMPING[[#This Row],[BATCH]],2)="PR","PR",IF(LEFT(PUMPING[[#This Row],[BATCH]],2)="DT","DT","Others"))))</f>
        <v>PR</v>
      </c>
    </row>
    <row r="2716" spans="1:13" ht="21" x14ac:dyDescent="0.25">
      <c r="A2716" s="60">
        <v>1</v>
      </c>
      <c r="B2716" s="61">
        <v>42476</v>
      </c>
      <c r="C2716" s="60" t="s">
        <v>8</v>
      </c>
      <c r="D2716" s="73" t="s">
        <v>69</v>
      </c>
      <c r="E2716" s="72" t="s">
        <v>1764</v>
      </c>
      <c r="F2716" s="74">
        <v>395</v>
      </c>
      <c r="G2716" s="60"/>
      <c r="H2716" s="60" t="s">
        <v>145</v>
      </c>
      <c r="I2716" s="60" t="s">
        <v>146</v>
      </c>
      <c r="J2716" s="62">
        <f t="shared" si="68"/>
        <v>4</v>
      </c>
      <c r="K2716" s="62">
        <f>IF(PUMPING[[#This Row],[MONTH]]&gt;3,YEAR(PUMPING[[#This Row],[DATE]]),YEAR(PUMPING[[#This Row],[DATE]])-1)</f>
        <v>2016</v>
      </c>
      <c r="L2716" s="62" t="str">
        <f>IF(PUMPING[[#This Row],[MONTH]]&lt;4,"Q4",IF(PUMPING[[#This Row],[MONTH]]&lt;7,"Q1",IF(PUMPING[[#This Row],[MONTH]]&lt;10,"Q2",IF(PUMPING[[#This Row],[MONTH]]&lt;13,"Q3","Q4"))))</f>
        <v>Q1</v>
      </c>
      <c r="M2716" s="62" t="str">
        <f>IF(PUMPING[[#This Row],[PRODUCT]]="I/F","I/F",IF(LEFT(PUMPING[[#This Row],[BATCH]],2)="MR","MR",IF(LEFT(PUMPING[[#This Row],[BATCH]],2)="PR","PR",IF(LEFT(PUMPING[[#This Row],[BATCH]],2)="DT","DT","Others"))))</f>
        <v>PR</v>
      </c>
    </row>
    <row r="2717" spans="1:13" ht="21" x14ac:dyDescent="0.25">
      <c r="A2717" s="60">
        <v>2</v>
      </c>
      <c r="B2717" s="61">
        <v>42476</v>
      </c>
      <c r="C2717" s="60" t="s">
        <v>8</v>
      </c>
      <c r="D2717" s="73" t="s">
        <v>1757</v>
      </c>
      <c r="E2717" s="72" t="s">
        <v>1764</v>
      </c>
      <c r="F2717" s="74">
        <v>265</v>
      </c>
      <c r="G2717" s="60"/>
      <c r="H2717" s="60" t="s">
        <v>145</v>
      </c>
      <c r="I2717" s="60" t="s">
        <v>146</v>
      </c>
      <c r="J2717" s="62">
        <f t="shared" si="68"/>
        <v>4</v>
      </c>
      <c r="K2717" s="62">
        <f>IF(PUMPING[[#This Row],[MONTH]]&gt;3,YEAR(PUMPING[[#This Row],[DATE]]),YEAR(PUMPING[[#This Row],[DATE]])-1)</f>
        <v>2016</v>
      </c>
      <c r="L2717" s="62" t="str">
        <f>IF(PUMPING[[#This Row],[MONTH]]&lt;4,"Q4",IF(PUMPING[[#This Row],[MONTH]]&lt;7,"Q1",IF(PUMPING[[#This Row],[MONTH]]&lt;10,"Q2",IF(PUMPING[[#This Row],[MONTH]]&lt;13,"Q3","Q4"))))</f>
        <v>Q1</v>
      </c>
      <c r="M2717" s="62" t="str">
        <f>IF(PUMPING[[#This Row],[PRODUCT]]="I/F","I/F",IF(LEFT(PUMPING[[#This Row],[BATCH]],2)="MR","MR",IF(LEFT(PUMPING[[#This Row],[BATCH]],2)="PR","PR",IF(LEFT(PUMPING[[#This Row],[BATCH]],2)="DT","DT","Others"))))</f>
        <v>PR</v>
      </c>
    </row>
    <row r="2718" spans="1:13" ht="21" x14ac:dyDescent="0.25">
      <c r="A2718" s="60">
        <v>3</v>
      </c>
      <c r="B2718" s="61">
        <v>42476</v>
      </c>
      <c r="C2718" s="60" t="s">
        <v>8</v>
      </c>
      <c r="D2718" s="73" t="s">
        <v>1768</v>
      </c>
      <c r="E2718" s="72" t="s">
        <v>10</v>
      </c>
      <c r="F2718" s="66">
        <v>1928</v>
      </c>
      <c r="G2718" s="60"/>
      <c r="H2718" s="60" t="s">
        <v>1769</v>
      </c>
      <c r="I2718" s="60" t="s">
        <v>146</v>
      </c>
      <c r="J2718" s="62">
        <f t="shared" si="68"/>
        <v>4</v>
      </c>
      <c r="K2718" s="62">
        <f>IF(PUMPING[[#This Row],[MONTH]]&gt;3,YEAR(PUMPING[[#This Row],[DATE]]),YEAR(PUMPING[[#This Row],[DATE]])-1)</f>
        <v>2016</v>
      </c>
      <c r="L2718" s="62" t="str">
        <f>IF(PUMPING[[#This Row],[MONTH]]&lt;4,"Q4",IF(PUMPING[[#This Row],[MONTH]]&lt;7,"Q1",IF(PUMPING[[#This Row],[MONTH]]&lt;10,"Q2",IF(PUMPING[[#This Row],[MONTH]]&lt;13,"Q3","Q4"))))</f>
        <v>Q1</v>
      </c>
      <c r="M2718" s="62" t="str">
        <f>IF(PUMPING[[#This Row],[PRODUCT]]="I/F","I/F",IF(LEFT(PUMPING[[#This Row],[BATCH]],2)="MR","MR",IF(LEFT(PUMPING[[#This Row],[BATCH]],2)="PR","PR",IF(LEFT(PUMPING[[#This Row],[BATCH]],2)="DT","DT","Others"))))</f>
        <v>Others</v>
      </c>
    </row>
    <row r="2719" spans="1:13" ht="21" x14ac:dyDescent="0.25">
      <c r="A2719" s="60">
        <v>1</v>
      </c>
      <c r="B2719" s="61">
        <v>42476</v>
      </c>
      <c r="C2719" s="60" t="s">
        <v>162</v>
      </c>
      <c r="D2719" s="81" t="s">
        <v>1770</v>
      </c>
      <c r="E2719" s="72" t="s">
        <v>239</v>
      </c>
      <c r="F2719" s="73">
        <v>888</v>
      </c>
      <c r="G2719" s="60"/>
      <c r="H2719" s="60" t="s">
        <v>148</v>
      </c>
      <c r="I2719" s="60" t="s">
        <v>149</v>
      </c>
      <c r="J2719" s="62">
        <f t="shared" si="68"/>
        <v>4</v>
      </c>
      <c r="K2719" s="62">
        <f>IF(PUMPING[[#This Row],[MONTH]]&gt;3,YEAR(PUMPING[[#This Row],[DATE]]),YEAR(PUMPING[[#This Row],[DATE]])-1)</f>
        <v>2016</v>
      </c>
      <c r="L2719" s="62" t="str">
        <f>IF(PUMPING[[#This Row],[MONTH]]&lt;4,"Q4",IF(PUMPING[[#This Row],[MONTH]]&lt;7,"Q1",IF(PUMPING[[#This Row],[MONTH]]&lt;10,"Q2",IF(PUMPING[[#This Row],[MONTH]]&lt;13,"Q3","Q4"))))</f>
        <v>Q1</v>
      </c>
      <c r="M2719" s="62" t="str">
        <f>IF(PUMPING[[#This Row],[PRODUCT]]="I/F","I/F",IF(LEFT(PUMPING[[#This Row],[BATCH]],2)="MR","MR",IF(LEFT(PUMPING[[#This Row],[BATCH]],2)="PR","PR",IF(LEFT(PUMPING[[#This Row],[BATCH]],2)="DT","DT","Others"))))</f>
        <v>MR</v>
      </c>
    </row>
    <row r="2720" spans="1:13" ht="21" x14ac:dyDescent="0.25">
      <c r="A2720" s="60">
        <v>2</v>
      </c>
      <c r="B2720" s="61">
        <v>42476</v>
      </c>
      <c r="C2720" s="60" t="s">
        <v>162</v>
      </c>
      <c r="D2720" s="69" t="s">
        <v>1771</v>
      </c>
      <c r="E2720" s="72" t="s">
        <v>239</v>
      </c>
      <c r="F2720" s="66">
        <v>149</v>
      </c>
      <c r="G2720" s="60"/>
      <c r="H2720" s="60" t="s">
        <v>1772</v>
      </c>
      <c r="I2720" s="60" t="s">
        <v>204</v>
      </c>
      <c r="J2720" s="62">
        <f t="shared" si="68"/>
        <v>4</v>
      </c>
      <c r="K2720" s="62">
        <f>IF(PUMPING[[#This Row],[MONTH]]&gt;3,YEAR(PUMPING[[#This Row],[DATE]]),YEAR(PUMPING[[#This Row],[DATE]])-1)</f>
        <v>2016</v>
      </c>
      <c r="L2720" s="62" t="str">
        <f>IF(PUMPING[[#This Row],[MONTH]]&lt;4,"Q4",IF(PUMPING[[#This Row],[MONTH]]&lt;7,"Q1",IF(PUMPING[[#This Row],[MONTH]]&lt;10,"Q2",IF(PUMPING[[#This Row],[MONTH]]&lt;13,"Q3","Q4"))))</f>
        <v>Q1</v>
      </c>
      <c r="M2720" s="62" t="str">
        <f>IF(PUMPING[[#This Row],[PRODUCT]]="I/F","I/F",IF(LEFT(PUMPING[[#This Row],[BATCH]],2)="MR","MR",IF(LEFT(PUMPING[[#This Row],[BATCH]],2)="PR","PR",IF(LEFT(PUMPING[[#This Row],[BATCH]],2)="DT","DT","Others"))))</f>
        <v>I/F</v>
      </c>
    </row>
    <row r="2721" spans="1:13" ht="21" x14ac:dyDescent="0.25">
      <c r="A2721" s="60">
        <v>3</v>
      </c>
      <c r="B2721" s="61">
        <v>42476</v>
      </c>
      <c r="C2721" s="60" t="s">
        <v>162</v>
      </c>
      <c r="D2721" s="77" t="s">
        <v>1736</v>
      </c>
      <c r="E2721" s="72" t="s">
        <v>239</v>
      </c>
      <c r="F2721" s="66">
        <v>839</v>
      </c>
      <c r="G2721" s="60"/>
      <c r="H2721" s="60" t="s">
        <v>148</v>
      </c>
      <c r="I2721" s="60" t="s">
        <v>149</v>
      </c>
      <c r="J2721" s="62">
        <f t="shared" si="68"/>
        <v>4</v>
      </c>
      <c r="K2721" s="62">
        <f>IF(PUMPING[[#This Row],[MONTH]]&gt;3,YEAR(PUMPING[[#This Row],[DATE]]),YEAR(PUMPING[[#This Row],[DATE]])-1)</f>
        <v>2016</v>
      </c>
      <c r="L2721" s="62" t="str">
        <f>IF(PUMPING[[#This Row],[MONTH]]&lt;4,"Q4",IF(PUMPING[[#This Row],[MONTH]]&lt;7,"Q1",IF(PUMPING[[#This Row],[MONTH]]&lt;10,"Q2",IF(PUMPING[[#This Row],[MONTH]]&lt;13,"Q3","Q4"))))</f>
        <v>Q1</v>
      </c>
      <c r="M2721" s="62" t="str">
        <f>IF(PUMPING[[#This Row],[PRODUCT]]="I/F","I/F",IF(LEFT(PUMPING[[#This Row],[BATCH]],2)="MR","MR",IF(LEFT(PUMPING[[#This Row],[BATCH]],2)="PR","PR",IF(LEFT(PUMPING[[#This Row],[BATCH]],2)="DT","DT","Others"))))</f>
        <v>MR</v>
      </c>
    </row>
    <row r="2722" spans="1:13" ht="21" x14ac:dyDescent="0.25">
      <c r="A2722" s="60">
        <v>1</v>
      </c>
      <c r="B2722" s="61">
        <v>42477</v>
      </c>
      <c r="C2722" s="60" t="s">
        <v>6</v>
      </c>
      <c r="D2722" s="64" t="s">
        <v>1767</v>
      </c>
      <c r="E2722" s="65">
        <v>124</v>
      </c>
      <c r="F2722" s="67">
        <v>264</v>
      </c>
      <c r="G2722" s="60"/>
      <c r="H2722" s="60" t="s">
        <v>148</v>
      </c>
      <c r="I2722" s="60" t="s">
        <v>149</v>
      </c>
      <c r="J2722" s="62">
        <f t="shared" si="68"/>
        <v>4</v>
      </c>
      <c r="K2722" s="62">
        <f>IF(PUMPING[[#This Row],[MONTH]]&gt;3,YEAR(PUMPING[[#This Row],[DATE]]),YEAR(PUMPING[[#This Row],[DATE]])-1)</f>
        <v>2016</v>
      </c>
      <c r="L2722" s="62" t="str">
        <f>IF(PUMPING[[#This Row],[MONTH]]&lt;4,"Q4",IF(PUMPING[[#This Row],[MONTH]]&lt;7,"Q1",IF(PUMPING[[#This Row],[MONTH]]&lt;10,"Q2",IF(PUMPING[[#This Row],[MONTH]]&lt;13,"Q3","Q4"))))</f>
        <v>Q1</v>
      </c>
      <c r="M2722" s="62" t="str">
        <f>IF(PUMPING[[#This Row],[PRODUCT]]="I/F","I/F",IF(LEFT(PUMPING[[#This Row],[BATCH]],2)="MR","MR",IF(LEFT(PUMPING[[#This Row],[BATCH]],2)="PR","PR",IF(LEFT(PUMPING[[#This Row],[BATCH]],2)="DT","DT","Others"))))</f>
        <v>MR</v>
      </c>
    </row>
    <row r="2723" spans="1:13" ht="21" x14ac:dyDescent="0.25">
      <c r="A2723" s="60">
        <v>2</v>
      </c>
      <c r="B2723" s="61">
        <v>42477</v>
      </c>
      <c r="C2723" s="60" t="s">
        <v>6</v>
      </c>
      <c r="D2723" s="64" t="s">
        <v>1773</v>
      </c>
      <c r="E2723" s="65">
        <v>120</v>
      </c>
      <c r="F2723" s="67">
        <v>3521</v>
      </c>
      <c r="G2723" s="60"/>
      <c r="H2723" s="60" t="s">
        <v>170</v>
      </c>
      <c r="I2723" s="60" t="s">
        <v>171</v>
      </c>
      <c r="J2723" s="62">
        <f t="shared" si="68"/>
        <v>4</v>
      </c>
      <c r="K2723" s="62">
        <f>IF(PUMPING[[#This Row],[MONTH]]&gt;3,YEAR(PUMPING[[#This Row],[DATE]]),YEAR(PUMPING[[#This Row],[DATE]])-1)</f>
        <v>2016</v>
      </c>
      <c r="L2723" s="62" t="str">
        <f>IF(PUMPING[[#This Row],[MONTH]]&lt;4,"Q4",IF(PUMPING[[#This Row],[MONTH]]&lt;7,"Q1",IF(PUMPING[[#This Row],[MONTH]]&lt;10,"Q2",IF(PUMPING[[#This Row],[MONTH]]&lt;13,"Q3","Q4"))))</f>
        <v>Q1</v>
      </c>
      <c r="M2723" s="62" t="str">
        <f>IF(PUMPING[[#This Row],[PRODUCT]]="I/F","I/F",IF(LEFT(PUMPING[[#This Row],[BATCH]],2)="MR","MR",IF(LEFT(PUMPING[[#This Row],[BATCH]],2)="PR","PR",IF(LEFT(PUMPING[[#This Row],[BATCH]],2)="DT","DT","Others"))))</f>
        <v>MR</v>
      </c>
    </row>
    <row r="2724" spans="1:13" ht="21" x14ac:dyDescent="0.25">
      <c r="A2724" s="60">
        <v>1</v>
      </c>
      <c r="B2724" s="61">
        <v>42477</v>
      </c>
      <c r="C2724" s="60" t="s">
        <v>20</v>
      </c>
      <c r="D2724" s="64" t="s">
        <v>1774</v>
      </c>
      <c r="E2724" s="68">
        <v>54</v>
      </c>
      <c r="F2724" s="66">
        <v>471</v>
      </c>
      <c r="G2724" s="60"/>
      <c r="H2724" s="60" t="s">
        <v>155</v>
      </c>
      <c r="I2724" s="60" t="s">
        <v>146</v>
      </c>
      <c r="J2724" s="62">
        <f t="shared" si="68"/>
        <v>4</v>
      </c>
      <c r="K2724" s="62">
        <f>IF(PUMPING[[#This Row],[MONTH]]&gt;3,YEAR(PUMPING[[#This Row],[DATE]]),YEAR(PUMPING[[#This Row],[DATE]])-1)</f>
        <v>2016</v>
      </c>
      <c r="L2724" s="62" t="str">
        <f>IF(PUMPING[[#This Row],[MONTH]]&lt;4,"Q4",IF(PUMPING[[#This Row],[MONTH]]&lt;7,"Q1",IF(PUMPING[[#This Row],[MONTH]]&lt;10,"Q2",IF(PUMPING[[#This Row],[MONTH]]&lt;13,"Q3","Q4"))))</f>
        <v>Q1</v>
      </c>
      <c r="M2724" s="62" t="str">
        <f>IF(PUMPING[[#This Row],[PRODUCT]]="I/F","I/F",IF(LEFT(PUMPING[[#This Row],[BATCH]],2)="MR","MR",IF(LEFT(PUMPING[[#This Row],[BATCH]],2)="PR","PR",IF(LEFT(PUMPING[[#This Row],[BATCH]],2)="DT","DT","Others"))))</f>
        <v>PR</v>
      </c>
    </row>
    <row r="2725" spans="1:13" ht="21" x14ac:dyDescent="0.25">
      <c r="A2725" s="60">
        <v>2</v>
      </c>
      <c r="B2725" s="61">
        <v>42477</v>
      </c>
      <c r="C2725" s="60" t="s">
        <v>20</v>
      </c>
      <c r="D2725" s="69" t="s">
        <v>1775</v>
      </c>
      <c r="E2725" s="65">
        <v>15</v>
      </c>
      <c r="F2725" s="71">
        <v>1050</v>
      </c>
      <c r="G2725" s="60"/>
      <c r="H2725" s="60" t="s">
        <v>151</v>
      </c>
      <c r="I2725" s="60" t="s">
        <v>1532</v>
      </c>
      <c r="J2725" s="62">
        <f t="shared" si="68"/>
        <v>4</v>
      </c>
      <c r="K2725" s="62">
        <f>IF(PUMPING[[#This Row],[MONTH]]&gt;3,YEAR(PUMPING[[#This Row],[DATE]]),YEAR(PUMPING[[#This Row],[DATE]])-1)</f>
        <v>2016</v>
      </c>
      <c r="L2725" s="62" t="str">
        <f>IF(PUMPING[[#This Row],[MONTH]]&lt;4,"Q4",IF(PUMPING[[#This Row],[MONTH]]&lt;7,"Q1",IF(PUMPING[[#This Row],[MONTH]]&lt;10,"Q2",IF(PUMPING[[#This Row],[MONTH]]&lt;13,"Q3","Q4"))))</f>
        <v>Q1</v>
      </c>
      <c r="M2725" s="62" t="str">
        <f>IF(PUMPING[[#This Row],[PRODUCT]]="I/F","I/F",IF(LEFT(PUMPING[[#This Row],[BATCH]],2)="MR","MR",IF(LEFT(PUMPING[[#This Row],[BATCH]],2)="PR","PR",IF(LEFT(PUMPING[[#This Row],[BATCH]],2)="DT","DT","Others"))))</f>
        <v>PR</v>
      </c>
    </row>
    <row r="2726" spans="1:13" ht="21" x14ac:dyDescent="0.25">
      <c r="A2726" s="60">
        <v>3</v>
      </c>
      <c r="B2726" s="61">
        <v>42477</v>
      </c>
      <c r="C2726" s="60" t="s">
        <v>20</v>
      </c>
      <c r="D2726" s="69" t="s">
        <v>1776</v>
      </c>
      <c r="E2726" s="65">
        <v>15</v>
      </c>
      <c r="F2726" s="71">
        <v>4470</v>
      </c>
      <c r="G2726" s="60"/>
      <c r="H2726" s="60" t="s">
        <v>151</v>
      </c>
      <c r="I2726" s="60" t="s">
        <v>1532</v>
      </c>
      <c r="J2726" s="62">
        <f t="shared" si="68"/>
        <v>4</v>
      </c>
      <c r="K2726" s="62">
        <f>IF(PUMPING[[#This Row],[MONTH]]&gt;3,YEAR(PUMPING[[#This Row],[DATE]]),YEAR(PUMPING[[#This Row],[DATE]])-1)</f>
        <v>2016</v>
      </c>
      <c r="L2726" s="62" t="str">
        <f>IF(PUMPING[[#This Row],[MONTH]]&lt;4,"Q4",IF(PUMPING[[#This Row],[MONTH]]&lt;7,"Q1",IF(PUMPING[[#This Row],[MONTH]]&lt;10,"Q2",IF(PUMPING[[#This Row],[MONTH]]&lt;13,"Q3","Q4"))))</f>
        <v>Q1</v>
      </c>
      <c r="M2726" s="62" t="str">
        <f>IF(PUMPING[[#This Row],[PRODUCT]]="I/F","I/F",IF(LEFT(PUMPING[[#This Row],[BATCH]],2)="MR","MR",IF(LEFT(PUMPING[[#This Row],[BATCH]],2)="PR","PR",IF(LEFT(PUMPING[[#This Row],[BATCH]],2)="DT","DT","Others"))))</f>
        <v>PR</v>
      </c>
    </row>
    <row r="2727" spans="1:13" ht="21" x14ac:dyDescent="0.25">
      <c r="A2727" s="60">
        <v>1</v>
      </c>
      <c r="B2727" s="61">
        <v>42477</v>
      </c>
      <c r="C2727" s="60" t="s">
        <v>162</v>
      </c>
      <c r="D2727" s="77" t="s">
        <v>1736</v>
      </c>
      <c r="E2727" s="72" t="s">
        <v>239</v>
      </c>
      <c r="F2727" s="66">
        <v>1601</v>
      </c>
      <c r="G2727" s="60"/>
      <c r="H2727" s="60" t="s">
        <v>148</v>
      </c>
      <c r="I2727" s="60" t="s">
        <v>149</v>
      </c>
      <c r="J2727" s="62">
        <f t="shared" si="68"/>
        <v>4</v>
      </c>
      <c r="K2727" s="62">
        <f>IF(PUMPING[[#This Row],[MONTH]]&gt;3,YEAR(PUMPING[[#This Row],[DATE]]),YEAR(PUMPING[[#This Row],[DATE]])-1)</f>
        <v>2016</v>
      </c>
      <c r="L2727" s="62" t="str">
        <f>IF(PUMPING[[#This Row],[MONTH]]&lt;4,"Q4",IF(PUMPING[[#This Row],[MONTH]]&lt;7,"Q1",IF(PUMPING[[#This Row],[MONTH]]&lt;10,"Q2",IF(PUMPING[[#This Row],[MONTH]]&lt;13,"Q3","Q4"))))</f>
        <v>Q1</v>
      </c>
      <c r="M2727" s="62" t="str">
        <f>IF(PUMPING[[#This Row],[PRODUCT]]="I/F","I/F",IF(LEFT(PUMPING[[#This Row],[BATCH]],2)="MR","MR",IF(LEFT(PUMPING[[#This Row],[BATCH]],2)="PR","PR",IF(LEFT(PUMPING[[#This Row],[BATCH]],2)="DT","DT","Others"))))</f>
        <v>MR</v>
      </c>
    </row>
    <row r="2728" spans="1:13" ht="21" x14ac:dyDescent="0.25">
      <c r="A2728" s="60">
        <v>2</v>
      </c>
      <c r="B2728" s="61">
        <v>42477</v>
      </c>
      <c r="C2728" s="60" t="s">
        <v>162</v>
      </c>
      <c r="D2728" s="77" t="s">
        <v>1738</v>
      </c>
      <c r="E2728" s="72" t="s">
        <v>239</v>
      </c>
      <c r="F2728" s="66">
        <v>1146</v>
      </c>
      <c r="G2728" s="60"/>
      <c r="H2728" s="60" t="s">
        <v>148</v>
      </c>
      <c r="I2728" s="60" t="s">
        <v>149</v>
      </c>
      <c r="J2728" s="62">
        <f t="shared" si="68"/>
        <v>4</v>
      </c>
      <c r="K2728" s="62">
        <f>IF(PUMPING[[#This Row],[MONTH]]&gt;3,YEAR(PUMPING[[#This Row],[DATE]]),YEAR(PUMPING[[#This Row],[DATE]])-1)</f>
        <v>2016</v>
      </c>
      <c r="L2728" s="62" t="str">
        <f>IF(PUMPING[[#This Row],[MONTH]]&lt;4,"Q4",IF(PUMPING[[#This Row],[MONTH]]&lt;7,"Q1",IF(PUMPING[[#This Row],[MONTH]]&lt;10,"Q2",IF(PUMPING[[#This Row],[MONTH]]&lt;13,"Q3","Q4"))))</f>
        <v>Q1</v>
      </c>
      <c r="M2728" s="62" t="str">
        <f>IF(PUMPING[[#This Row],[PRODUCT]]="I/F","I/F",IF(LEFT(PUMPING[[#This Row],[BATCH]],2)="MR","MR",IF(LEFT(PUMPING[[#This Row],[BATCH]],2)="PR","PR",IF(LEFT(PUMPING[[#This Row],[BATCH]],2)="DT","DT","Others"))))</f>
        <v>MR</v>
      </c>
    </row>
    <row r="2729" spans="1:13" ht="21" x14ac:dyDescent="0.25">
      <c r="A2729" s="60">
        <v>1</v>
      </c>
      <c r="B2729" s="61">
        <v>42478</v>
      </c>
      <c r="C2729" s="60" t="s">
        <v>6</v>
      </c>
      <c r="D2729" s="64" t="s">
        <v>1777</v>
      </c>
      <c r="E2729" s="65">
        <v>124</v>
      </c>
      <c r="F2729" s="67">
        <v>1974</v>
      </c>
      <c r="G2729" s="60"/>
      <c r="H2729" s="60" t="s">
        <v>148</v>
      </c>
      <c r="I2729" s="60" t="s">
        <v>149</v>
      </c>
      <c r="J2729" s="62">
        <f t="shared" si="68"/>
        <v>4</v>
      </c>
      <c r="K2729" s="62">
        <f>IF(PUMPING[[#This Row],[MONTH]]&gt;3,YEAR(PUMPING[[#This Row],[DATE]]),YEAR(PUMPING[[#This Row],[DATE]])-1)</f>
        <v>2016</v>
      </c>
      <c r="L2729" s="62" t="str">
        <f>IF(PUMPING[[#This Row],[MONTH]]&lt;4,"Q4",IF(PUMPING[[#This Row],[MONTH]]&lt;7,"Q1",IF(PUMPING[[#This Row],[MONTH]]&lt;10,"Q2",IF(PUMPING[[#This Row],[MONTH]]&lt;13,"Q3","Q4"))))</f>
        <v>Q1</v>
      </c>
      <c r="M2729" s="62" t="str">
        <f>IF(PUMPING[[#This Row],[PRODUCT]]="I/F","I/F",IF(LEFT(PUMPING[[#This Row],[BATCH]],2)="MR","MR",IF(LEFT(PUMPING[[#This Row],[BATCH]],2)="PR","PR",IF(LEFT(PUMPING[[#This Row],[BATCH]],2)="DT","DT","Others"))))</f>
        <v>MR</v>
      </c>
    </row>
    <row r="2730" spans="1:13" ht="21" x14ac:dyDescent="0.25">
      <c r="A2730" s="60">
        <v>2</v>
      </c>
      <c r="B2730" s="61">
        <v>42478</v>
      </c>
      <c r="C2730" s="60" t="s">
        <v>6</v>
      </c>
      <c r="D2730" s="64" t="s">
        <v>114</v>
      </c>
      <c r="E2730" s="65">
        <v>123</v>
      </c>
      <c r="F2730" s="67">
        <v>4306</v>
      </c>
      <c r="G2730" s="60"/>
      <c r="H2730" s="60" t="s">
        <v>148</v>
      </c>
      <c r="I2730" s="60" t="s">
        <v>149</v>
      </c>
      <c r="J2730" s="62">
        <f t="shared" si="68"/>
        <v>4</v>
      </c>
      <c r="K2730" s="62">
        <f>IF(PUMPING[[#This Row],[MONTH]]&gt;3,YEAR(PUMPING[[#This Row],[DATE]]),YEAR(PUMPING[[#This Row],[DATE]])-1)</f>
        <v>2016</v>
      </c>
      <c r="L2730" s="62" t="str">
        <f>IF(PUMPING[[#This Row],[MONTH]]&lt;4,"Q4",IF(PUMPING[[#This Row],[MONTH]]&lt;7,"Q1",IF(PUMPING[[#This Row],[MONTH]]&lt;10,"Q2",IF(PUMPING[[#This Row],[MONTH]]&lt;13,"Q3","Q4"))))</f>
        <v>Q1</v>
      </c>
      <c r="M2730" s="62" t="str">
        <f>IF(PUMPING[[#This Row],[PRODUCT]]="I/F","I/F",IF(LEFT(PUMPING[[#This Row],[BATCH]],2)="MR","MR",IF(LEFT(PUMPING[[#This Row],[BATCH]],2)="PR","PR",IF(LEFT(PUMPING[[#This Row],[BATCH]],2)="DT","DT","Others"))))</f>
        <v>MR</v>
      </c>
    </row>
    <row r="2731" spans="1:13" ht="21" x14ac:dyDescent="0.25">
      <c r="A2731" s="60">
        <v>1</v>
      </c>
      <c r="B2731" s="61">
        <v>42478</v>
      </c>
      <c r="C2731" s="60" t="s">
        <v>20</v>
      </c>
      <c r="D2731" s="64" t="s">
        <v>1776</v>
      </c>
      <c r="E2731" s="68">
        <v>15</v>
      </c>
      <c r="F2731" s="66">
        <v>8439</v>
      </c>
      <c r="G2731" s="60"/>
      <c r="H2731" s="60" t="s">
        <v>151</v>
      </c>
      <c r="I2731" s="60" t="s">
        <v>1532</v>
      </c>
      <c r="J2731" s="62">
        <f t="shared" si="68"/>
        <v>4</v>
      </c>
      <c r="K2731" s="62">
        <f>IF(PUMPING[[#This Row],[MONTH]]&gt;3,YEAR(PUMPING[[#This Row],[DATE]]),YEAR(PUMPING[[#This Row],[DATE]])-1)</f>
        <v>2016</v>
      </c>
      <c r="L2731" s="62" t="str">
        <f>IF(PUMPING[[#This Row],[MONTH]]&lt;4,"Q4",IF(PUMPING[[#This Row],[MONTH]]&lt;7,"Q1",IF(PUMPING[[#This Row],[MONTH]]&lt;10,"Q2",IF(PUMPING[[#This Row],[MONTH]]&lt;13,"Q3","Q4"))))</f>
        <v>Q1</v>
      </c>
      <c r="M2731" s="62" t="str">
        <f>IF(PUMPING[[#This Row],[PRODUCT]]="I/F","I/F",IF(LEFT(PUMPING[[#This Row],[BATCH]],2)="MR","MR",IF(LEFT(PUMPING[[#This Row],[BATCH]],2)="PR","PR",IF(LEFT(PUMPING[[#This Row],[BATCH]],2)="DT","DT","Others"))))</f>
        <v>PR</v>
      </c>
    </row>
    <row r="2732" spans="1:13" ht="21" x14ac:dyDescent="0.25">
      <c r="A2732" s="60">
        <v>2</v>
      </c>
      <c r="B2732" s="61">
        <v>42478</v>
      </c>
      <c r="C2732" s="60" t="s">
        <v>20</v>
      </c>
      <c r="D2732" s="69" t="s">
        <v>1778</v>
      </c>
      <c r="E2732" s="65">
        <v>5</v>
      </c>
      <c r="F2732" s="71">
        <v>707</v>
      </c>
      <c r="G2732" s="60"/>
      <c r="H2732" s="60" t="s">
        <v>151</v>
      </c>
      <c r="I2732" s="60" t="s">
        <v>1532</v>
      </c>
      <c r="J2732" s="62">
        <f t="shared" si="68"/>
        <v>4</v>
      </c>
      <c r="K2732" s="62">
        <f>IF(PUMPING[[#This Row],[MONTH]]&gt;3,YEAR(PUMPING[[#This Row],[DATE]]),YEAR(PUMPING[[#This Row],[DATE]])-1)</f>
        <v>2016</v>
      </c>
      <c r="L2732" s="62" t="str">
        <f>IF(PUMPING[[#This Row],[MONTH]]&lt;4,"Q4",IF(PUMPING[[#This Row],[MONTH]]&lt;7,"Q1",IF(PUMPING[[#This Row],[MONTH]]&lt;10,"Q2",IF(PUMPING[[#This Row],[MONTH]]&lt;13,"Q3","Q4"))))</f>
        <v>Q1</v>
      </c>
      <c r="M2732" s="62" t="str">
        <f>IF(PUMPING[[#This Row],[PRODUCT]]="I/F","I/F",IF(LEFT(PUMPING[[#This Row],[BATCH]],2)="MR","MR",IF(LEFT(PUMPING[[#This Row],[BATCH]],2)="PR","PR",IF(LEFT(PUMPING[[#This Row],[BATCH]],2)="DT","DT","Others"))))</f>
        <v>PR</v>
      </c>
    </row>
    <row r="2733" spans="1:13" ht="21" x14ac:dyDescent="0.25">
      <c r="A2733" s="60">
        <v>1</v>
      </c>
      <c r="B2733" s="61">
        <v>42479</v>
      </c>
      <c r="C2733" s="60" t="s">
        <v>6</v>
      </c>
      <c r="D2733" s="64" t="s">
        <v>114</v>
      </c>
      <c r="E2733" s="65">
        <v>123</v>
      </c>
      <c r="F2733" s="67">
        <v>6215</v>
      </c>
      <c r="G2733" s="60"/>
      <c r="H2733" s="60" t="s">
        <v>148</v>
      </c>
      <c r="I2733" s="60" t="s">
        <v>149</v>
      </c>
      <c r="J2733" s="62">
        <f t="shared" si="68"/>
        <v>4</v>
      </c>
      <c r="K2733" s="62">
        <f>IF(PUMPING[[#This Row],[MONTH]]&gt;3,YEAR(PUMPING[[#This Row],[DATE]]),YEAR(PUMPING[[#This Row],[DATE]])-1)</f>
        <v>2016</v>
      </c>
      <c r="L2733" s="62" t="str">
        <f>IF(PUMPING[[#This Row],[MONTH]]&lt;4,"Q4",IF(PUMPING[[#This Row],[MONTH]]&lt;7,"Q1",IF(PUMPING[[#This Row],[MONTH]]&lt;10,"Q2",IF(PUMPING[[#This Row],[MONTH]]&lt;13,"Q3","Q4"))))</f>
        <v>Q1</v>
      </c>
      <c r="M2733" s="62" t="str">
        <f>IF(PUMPING[[#This Row],[PRODUCT]]="I/F","I/F",IF(LEFT(PUMPING[[#This Row],[BATCH]],2)="MR","MR",IF(LEFT(PUMPING[[#This Row],[BATCH]],2)="PR","PR",IF(LEFT(PUMPING[[#This Row],[BATCH]],2)="DT","DT","Others"))))</f>
        <v>MR</v>
      </c>
    </row>
    <row r="2734" spans="1:13" ht="21" x14ac:dyDescent="0.25">
      <c r="A2734" s="60">
        <v>2</v>
      </c>
      <c r="B2734" s="61">
        <v>42479</v>
      </c>
      <c r="C2734" s="60" t="s">
        <v>6</v>
      </c>
      <c r="D2734" s="64" t="s">
        <v>1779</v>
      </c>
      <c r="E2734" s="65">
        <v>402</v>
      </c>
      <c r="F2734" s="67">
        <v>150</v>
      </c>
      <c r="G2734" s="60"/>
      <c r="H2734" s="60" t="s">
        <v>156</v>
      </c>
      <c r="I2734" s="60" t="s">
        <v>146</v>
      </c>
      <c r="J2734" s="62">
        <f t="shared" si="68"/>
        <v>4</v>
      </c>
      <c r="K2734" s="62">
        <f>IF(PUMPING[[#This Row],[MONTH]]&gt;3,YEAR(PUMPING[[#This Row],[DATE]]),YEAR(PUMPING[[#This Row],[DATE]])-1)</f>
        <v>2016</v>
      </c>
      <c r="L2734" s="62" t="str">
        <f>IF(PUMPING[[#This Row],[MONTH]]&lt;4,"Q4",IF(PUMPING[[#This Row],[MONTH]]&lt;7,"Q1",IF(PUMPING[[#This Row],[MONTH]]&lt;10,"Q2",IF(PUMPING[[#This Row],[MONTH]]&lt;13,"Q3","Q4"))))</f>
        <v>Q1</v>
      </c>
      <c r="M2734" s="62" t="str">
        <f>IF(PUMPING[[#This Row],[PRODUCT]]="I/F","I/F",IF(LEFT(PUMPING[[#This Row],[BATCH]],2)="MR","MR",IF(LEFT(PUMPING[[#This Row],[BATCH]],2)="PR","PR",IF(LEFT(PUMPING[[#This Row],[BATCH]],2)="DT","DT","Others"))))</f>
        <v>MR</v>
      </c>
    </row>
    <row r="2735" spans="1:13" ht="21" x14ac:dyDescent="0.25">
      <c r="A2735" s="60">
        <v>3</v>
      </c>
      <c r="B2735" s="61">
        <v>42479</v>
      </c>
      <c r="C2735" s="60" t="s">
        <v>6</v>
      </c>
      <c r="D2735" s="64" t="s">
        <v>1780</v>
      </c>
      <c r="E2735" s="65">
        <v>651</v>
      </c>
      <c r="F2735" s="67">
        <v>150</v>
      </c>
      <c r="G2735" s="60"/>
      <c r="H2735" s="60" t="s">
        <v>155</v>
      </c>
      <c r="I2735" s="60" t="s">
        <v>146</v>
      </c>
      <c r="J2735" s="62">
        <f t="shared" si="68"/>
        <v>4</v>
      </c>
      <c r="K2735" s="62">
        <f>IF(PUMPING[[#This Row],[MONTH]]&gt;3,YEAR(PUMPING[[#This Row],[DATE]]),YEAR(PUMPING[[#This Row],[DATE]])-1)</f>
        <v>2016</v>
      </c>
      <c r="L2735" s="62" t="str">
        <f>IF(PUMPING[[#This Row],[MONTH]]&lt;4,"Q4",IF(PUMPING[[#This Row],[MONTH]]&lt;7,"Q1",IF(PUMPING[[#This Row],[MONTH]]&lt;10,"Q2",IF(PUMPING[[#This Row],[MONTH]]&lt;13,"Q3","Q4"))))</f>
        <v>Q1</v>
      </c>
      <c r="M2735" s="62" t="str">
        <f>IF(PUMPING[[#This Row],[PRODUCT]]="I/F","I/F",IF(LEFT(PUMPING[[#This Row],[BATCH]],2)="MR","MR",IF(LEFT(PUMPING[[#This Row],[BATCH]],2)="PR","PR",IF(LEFT(PUMPING[[#This Row],[BATCH]],2)="DT","DT","Others"))))</f>
        <v>MR</v>
      </c>
    </row>
    <row r="2736" spans="1:13" ht="21" x14ac:dyDescent="0.25">
      <c r="A2736" s="60">
        <v>4</v>
      </c>
      <c r="B2736" s="61">
        <v>42479</v>
      </c>
      <c r="C2736" s="60" t="s">
        <v>6</v>
      </c>
      <c r="D2736" s="64" t="s">
        <v>1781</v>
      </c>
      <c r="E2736" s="65">
        <v>505</v>
      </c>
      <c r="F2736" s="67">
        <v>2531</v>
      </c>
      <c r="G2736" s="60"/>
      <c r="H2736" s="60" t="s">
        <v>153</v>
      </c>
      <c r="I2736" s="181" t="s">
        <v>1530</v>
      </c>
      <c r="J2736" s="62">
        <f t="shared" si="68"/>
        <v>4</v>
      </c>
      <c r="K2736" s="62">
        <f>IF(PUMPING[[#This Row],[MONTH]]&gt;3,YEAR(PUMPING[[#This Row],[DATE]]),YEAR(PUMPING[[#This Row],[DATE]])-1)</f>
        <v>2016</v>
      </c>
      <c r="L2736" s="62" t="str">
        <f>IF(PUMPING[[#This Row],[MONTH]]&lt;4,"Q4",IF(PUMPING[[#This Row],[MONTH]]&lt;7,"Q1",IF(PUMPING[[#This Row],[MONTH]]&lt;10,"Q2",IF(PUMPING[[#This Row],[MONTH]]&lt;13,"Q3","Q4"))))</f>
        <v>Q1</v>
      </c>
      <c r="M2736" s="62" t="str">
        <f>IF(PUMPING[[#This Row],[PRODUCT]]="I/F","I/F",IF(LEFT(PUMPING[[#This Row],[BATCH]],2)="MR","MR",IF(LEFT(PUMPING[[#This Row],[BATCH]],2)="PR","PR",IF(LEFT(PUMPING[[#This Row],[BATCH]],2)="DT","DT","Others"))))</f>
        <v>MR</v>
      </c>
    </row>
    <row r="2737" spans="1:13" ht="21" x14ac:dyDescent="0.25">
      <c r="A2737" s="60">
        <v>1</v>
      </c>
      <c r="B2737" s="61">
        <v>42479</v>
      </c>
      <c r="C2737" s="60" t="s">
        <v>20</v>
      </c>
      <c r="D2737" s="64" t="s">
        <v>1778</v>
      </c>
      <c r="E2737" s="68" t="s">
        <v>754</v>
      </c>
      <c r="F2737" s="66">
        <v>49</v>
      </c>
      <c r="G2737" s="60"/>
      <c r="H2737" s="60" t="s">
        <v>151</v>
      </c>
      <c r="I2737" s="60" t="s">
        <v>1532</v>
      </c>
      <c r="J2737" s="62">
        <f t="shared" si="68"/>
        <v>4</v>
      </c>
      <c r="K2737" s="62">
        <f>IF(PUMPING[[#This Row],[MONTH]]&gt;3,YEAR(PUMPING[[#This Row],[DATE]]),YEAR(PUMPING[[#This Row],[DATE]])-1)</f>
        <v>2016</v>
      </c>
      <c r="L2737" s="62" t="str">
        <f>IF(PUMPING[[#This Row],[MONTH]]&lt;4,"Q4",IF(PUMPING[[#This Row],[MONTH]]&lt;7,"Q1",IF(PUMPING[[#This Row],[MONTH]]&lt;10,"Q2",IF(PUMPING[[#This Row],[MONTH]]&lt;13,"Q3","Q4"))))</f>
        <v>Q1</v>
      </c>
      <c r="M2737" s="62" t="str">
        <f>IF(PUMPING[[#This Row],[PRODUCT]]="I/F","I/F",IF(LEFT(PUMPING[[#This Row],[BATCH]],2)="MR","MR",IF(LEFT(PUMPING[[#This Row],[BATCH]],2)="PR","PR",IF(LEFT(PUMPING[[#This Row],[BATCH]],2)="DT","DT","Others"))))</f>
        <v>PR</v>
      </c>
    </row>
    <row r="2738" spans="1:13" ht="21" x14ac:dyDescent="0.25">
      <c r="A2738" s="60">
        <v>2</v>
      </c>
      <c r="B2738" s="61">
        <v>42479</v>
      </c>
      <c r="C2738" s="60" t="s">
        <v>20</v>
      </c>
      <c r="D2738" s="69" t="s">
        <v>1774</v>
      </c>
      <c r="E2738" s="65">
        <v>54</v>
      </c>
      <c r="F2738" s="71">
        <v>630</v>
      </c>
      <c r="G2738" s="60"/>
      <c r="H2738" s="60" t="s">
        <v>155</v>
      </c>
      <c r="I2738" s="60" t="s">
        <v>146</v>
      </c>
      <c r="J2738" s="62">
        <f t="shared" si="68"/>
        <v>4</v>
      </c>
      <c r="K2738" s="62">
        <f>IF(PUMPING[[#This Row],[MONTH]]&gt;3,YEAR(PUMPING[[#This Row],[DATE]]),YEAR(PUMPING[[#This Row],[DATE]])-1)</f>
        <v>2016</v>
      </c>
      <c r="L2738" s="62" t="str">
        <f>IF(PUMPING[[#This Row],[MONTH]]&lt;4,"Q4",IF(PUMPING[[#This Row],[MONTH]]&lt;7,"Q1",IF(PUMPING[[#This Row],[MONTH]]&lt;10,"Q2",IF(PUMPING[[#This Row],[MONTH]]&lt;13,"Q3","Q4"))))</f>
        <v>Q1</v>
      </c>
      <c r="M2738" s="62" t="str">
        <f>IF(PUMPING[[#This Row],[PRODUCT]]="I/F","I/F",IF(LEFT(PUMPING[[#This Row],[BATCH]],2)="MR","MR",IF(LEFT(PUMPING[[#This Row],[BATCH]],2)="PR","PR",IF(LEFT(PUMPING[[#This Row],[BATCH]],2)="DT","DT","Others"))))</f>
        <v>PR</v>
      </c>
    </row>
    <row r="2739" spans="1:13" ht="21" x14ac:dyDescent="0.25">
      <c r="A2739" s="60">
        <v>3</v>
      </c>
      <c r="B2739" s="61">
        <v>42479</v>
      </c>
      <c r="C2739" s="60" t="s">
        <v>20</v>
      </c>
      <c r="D2739" s="69" t="s">
        <v>1782</v>
      </c>
      <c r="E2739" s="65">
        <v>52</v>
      </c>
      <c r="F2739" s="71">
        <v>4480</v>
      </c>
      <c r="G2739" s="60"/>
      <c r="H2739" s="60" t="s">
        <v>156</v>
      </c>
      <c r="I2739" s="60" t="s">
        <v>146</v>
      </c>
      <c r="J2739" s="62">
        <f t="shared" si="68"/>
        <v>4</v>
      </c>
      <c r="K2739" s="62">
        <f>IF(PUMPING[[#This Row],[MONTH]]&gt;3,YEAR(PUMPING[[#This Row],[DATE]]),YEAR(PUMPING[[#This Row],[DATE]])-1)</f>
        <v>2016</v>
      </c>
      <c r="L2739" s="62" t="str">
        <f>IF(PUMPING[[#This Row],[MONTH]]&lt;4,"Q4",IF(PUMPING[[#This Row],[MONTH]]&lt;7,"Q1",IF(PUMPING[[#This Row],[MONTH]]&lt;10,"Q2",IF(PUMPING[[#This Row],[MONTH]]&lt;13,"Q3","Q4"))))</f>
        <v>Q1</v>
      </c>
      <c r="M2739" s="62" t="str">
        <f>IF(PUMPING[[#This Row],[PRODUCT]]="I/F","I/F",IF(LEFT(PUMPING[[#This Row],[BATCH]],2)="MR","MR",IF(LEFT(PUMPING[[#This Row],[BATCH]],2)="PR","PR",IF(LEFT(PUMPING[[#This Row],[BATCH]],2)="DT","DT","Others"))))</f>
        <v>PR</v>
      </c>
    </row>
    <row r="2740" spans="1:13" ht="21" x14ac:dyDescent="0.25">
      <c r="A2740" s="60">
        <v>4</v>
      </c>
      <c r="B2740" s="61">
        <v>42479</v>
      </c>
      <c r="C2740" s="60" t="s">
        <v>20</v>
      </c>
      <c r="D2740" s="69" t="s">
        <v>1783</v>
      </c>
      <c r="E2740" s="65">
        <v>53</v>
      </c>
      <c r="F2740" s="71">
        <v>327</v>
      </c>
      <c r="G2740" s="60"/>
      <c r="H2740" s="60" t="s">
        <v>156</v>
      </c>
      <c r="I2740" s="60" t="s">
        <v>146</v>
      </c>
      <c r="J2740" s="62">
        <f t="shared" si="68"/>
        <v>4</v>
      </c>
      <c r="K2740" s="62">
        <f>IF(PUMPING[[#This Row],[MONTH]]&gt;3,YEAR(PUMPING[[#This Row],[DATE]]),YEAR(PUMPING[[#This Row],[DATE]])-1)</f>
        <v>2016</v>
      </c>
      <c r="L2740" s="62" t="str">
        <f>IF(PUMPING[[#This Row],[MONTH]]&lt;4,"Q4",IF(PUMPING[[#This Row],[MONTH]]&lt;7,"Q1",IF(PUMPING[[#This Row],[MONTH]]&lt;10,"Q2",IF(PUMPING[[#This Row],[MONTH]]&lt;13,"Q3","Q4"))))</f>
        <v>Q1</v>
      </c>
      <c r="M2740" s="62" t="str">
        <f>IF(PUMPING[[#This Row],[PRODUCT]]="I/F","I/F",IF(LEFT(PUMPING[[#This Row],[BATCH]],2)="MR","MR",IF(LEFT(PUMPING[[#This Row],[BATCH]],2)="PR","PR",IF(LEFT(PUMPING[[#This Row],[BATCH]],2)="DT","DT","Others"))))</f>
        <v>PR</v>
      </c>
    </row>
    <row r="2741" spans="1:13" ht="21" x14ac:dyDescent="0.25">
      <c r="A2741" s="60">
        <v>5</v>
      </c>
      <c r="B2741" s="61">
        <v>42479</v>
      </c>
      <c r="C2741" s="60" t="s">
        <v>20</v>
      </c>
      <c r="D2741" s="69" t="s">
        <v>1784</v>
      </c>
      <c r="E2741" s="65">
        <v>34</v>
      </c>
      <c r="F2741" s="71">
        <v>270</v>
      </c>
      <c r="G2741" s="60"/>
      <c r="H2741" s="60" t="s">
        <v>1079</v>
      </c>
      <c r="I2741" s="60" t="s">
        <v>146</v>
      </c>
      <c r="J2741" s="62">
        <f t="shared" si="68"/>
        <v>4</v>
      </c>
      <c r="K2741" s="62">
        <f>IF(PUMPING[[#This Row],[MONTH]]&gt;3,YEAR(PUMPING[[#This Row],[DATE]]),YEAR(PUMPING[[#This Row],[DATE]])-1)</f>
        <v>2016</v>
      </c>
      <c r="L2741" s="62" t="str">
        <f>IF(PUMPING[[#This Row],[MONTH]]&lt;4,"Q4",IF(PUMPING[[#This Row],[MONTH]]&lt;7,"Q1",IF(PUMPING[[#This Row],[MONTH]]&lt;10,"Q2",IF(PUMPING[[#This Row],[MONTH]]&lt;13,"Q3","Q4"))))</f>
        <v>Q1</v>
      </c>
      <c r="M2741" s="62" t="str">
        <f>IF(PUMPING[[#This Row],[PRODUCT]]="I/F","I/F",IF(LEFT(PUMPING[[#This Row],[BATCH]],2)="MR","MR",IF(LEFT(PUMPING[[#This Row],[BATCH]],2)="PR","PR",IF(LEFT(PUMPING[[#This Row],[BATCH]],2)="DT","DT","Others"))))</f>
        <v>PR</v>
      </c>
    </row>
    <row r="2742" spans="1:13" ht="21" x14ac:dyDescent="0.25">
      <c r="A2742" s="60">
        <v>1</v>
      </c>
      <c r="B2742" s="61">
        <v>42479</v>
      </c>
      <c r="C2742" s="60" t="s">
        <v>8</v>
      </c>
      <c r="D2742" s="64" t="s">
        <v>1767</v>
      </c>
      <c r="E2742" s="72" t="s">
        <v>10</v>
      </c>
      <c r="F2742" s="66">
        <v>4235</v>
      </c>
      <c r="G2742" s="60"/>
      <c r="H2742" s="60" t="s">
        <v>148</v>
      </c>
      <c r="I2742" s="60" t="s">
        <v>149</v>
      </c>
      <c r="J2742" s="62">
        <f t="shared" si="68"/>
        <v>4</v>
      </c>
      <c r="K2742" s="62">
        <f>IF(PUMPING[[#This Row],[MONTH]]&gt;3,YEAR(PUMPING[[#This Row],[DATE]]),YEAR(PUMPING[[#This Row],[DATE]])-1)</f>
        <v>2016</v>
      </c>
      <c r="L2742" s="62" t="str">
        <f>IF(PUMPING[[#This Row],[MONTH]]&lt;4,"Q4",IF(PUMPING[[#This Row],[MONTH]]&lt;7,"Q1",IF(PUMPING[[#This Row],[MONTH]]&lt;10,"Q2",IF(PUMPING[[#This Row],[MONTH]]&lt;13,"Q3","Q4"))))</f>
        <v>Q1</v>
      </c>
      <c r="M2742" s="62" t="str">
        <f>IF(PUMPING[[#This Row],[PRODUCT]]="I/F","I/F",IF(LEFT(PUMPING[[#This Row],[BATCH]],2)="MR","MR",IF(LEFT(PUMPING[[#This Row],[BATCH]],2)="PR","PR",IF(LEFT(PUMPING[[#This Row],[BATCH]],2)="DT","DT","Others"))))</f>
        <v>MR</v>
      </c>
    </row>
    <row r="2743" spans="1:13" ht="21" x14ac:dyDescent="0.25">
      <c r="A2743" s="60">
        <v>2</v>
      </c>
      <c r="B2743" s="61">
        <v>42479</v>
      </c>
      <c r="C2743" s="60" t="s">
        <v>8</v>
      </c>
      <c r="D2743" s="77" t="s">
        <v>1773</v>
      </c>
      <c r="E2743" s="72" t="s">
        <v>10</v>
      </c>
      <c r="F2743" s="66">
        <v>813</v>
      </c>
      <c r="G2743" s="60"/>
      <c r="H2743" s="60" t="s">
        <v>170</v>
      </c>
      <c r="I2743" s="60" t="s">
        <v>171</v>
      </c>
      <c r="J2743" s="62">
        <f t="shared" si="68"/>
        <v>4</v>
      </c>
      <c r="K2743" s="62">
        <f>IF(PUMPING[[#This Row],[MONTH]]&gt;3,YEAR(PUMPING[[#This Row],[DATE]]),YEAR(PUMPING[[#This Row],[DATE]])-1)</f>
        <v>2016</v>
      </c>
      <c r="L2743" s="62" t="str">
        <f>IF(PUMPING[[#This Row],[MONTH]]&lt;4,"Q4",IF(PUMPING[[#This Row],[MONTH]]&lt;7,"Q1",IF(PUMPING[[#This Row],[MONTH]]&lt;10,"Q2",IF(PUMPING[[#This Row],[MONTH]]&lt;13,"Q3","Q4"))))</f>
        <v>Q1</v>
      </c>
      <c r="M2743" s="62" t="str">
        <f>IF(PUMPING[[#This Row],[PRODUCT]]="I/F","I/F",IF(LEFT(PUMPING[[#This Row],[BATCH]],2)="MR","MR",IF(LEFT(PUMPING[[#This Row],[BATCH]],2)="PR","PR",IF(LEFT(PUMPING[[#This Row],[BATCH]],2)="DT","DT","Others"))))</f>
        <v>MR</v>
      </c>
    </row>
    <row r="2744" spans="1:13" ht="21" x14ac:dyDescent="0.25">
      <c r="A2744" s="60">
        <v>1</v>
      </c>
      <c r="B2744" s="61">
        <v>42480</v>
      </c>
      <c r="C2744" s="60" t="s">
        <v>6</v>
      </c>
      <c r="D2744" s="64" t="s">
        <v>1781</v>
      </c>
      <c r="E2744" s="65">
        <v>505</v>
      </c>
      <c r="F2744" s="67">
        <v>8072</v>
      </c>
      <c r="G2744" s="60"/>
      <c r="H2744" s="60" t="s">
        <v>153</v>
      </c>
      <c r="I2744" s="181" t="s">
        <v>1530</v>
      </c>
      <c r="J2744" s="62">
        <f t="shared" si="68"/>
        <v>4</v>
      </c>
      <c r="K2744" s="62">
        <f>IF(PUMPING[[#This Row],[MONTH]]&gt;3,YEAR(PUMPING[[#This Row],[DATE]]),YEAR(PUMPING[[#This Row],[DATE]])-1)</f>
        <v>2016</v>
      </c>
      <c r="L2744" s="62" t="str">
        <f>IF(PUMPING[[#This Row],[MONTH]]&lt;4,"Q4",IF(PUMPING[[#This Row],[MONTH]]&lt;7,"Q1",IF(PUMPING[[#This Row],[MONTH]]&lt;10,"Q2",IF(PUMPING[[#This Row],[MONTH]]&lt;13,"Q3","Q4"))))</f>
        <v>Q1</v>
      </c>
      <c r="M2744" s="62" t="str">
        <f>IF(PUMPING[[#This Row],[PRODUCT]]="I/F","I/F",IF(LEFT(PUMPING[[#This Row],[BATCH]],2)="MR","MR",IF(LEFT(PUMPING[[#This Row],[BATCH]],2)="PR","PR",IF(LEFT(PUMPING[[#This Row],[BATCH]],2)="DT","DT","Others"))))</f>
        <v>MR</v>
      </c>
    </row>
    <row r="2745" spans="1:13" ht="21" x14ac:dyDescent="0.25">
      <c r="A2745" s="60">
        <v>1</v>
      </c>
      <c r="B2745" s="61">
        <v>42480</v>
      </c>
      <c r="C2745" s="60" t="s">
        <v>20</v>
      </c>
      <c r="D2745" s="64" t="s">
        <v>1785</v>
      </c>
      <c r="E2745" s="68">
        <v>34</v>
      </c>
      <c r="F2745" s="66">
        <v>180</v>
      </c>
      <c r="G2745" s="60"/>
      <c r="H2745" s="60" t="s">
        <v>145</v>
      </c>
      <c r="I2745" s="60" t="s">
        <v>146</v>
      </c>
      <c r="J2745" s="62">
        <f t="shared" si="68"/>
        <v>4</v>
      </c>
      <c r="K2745" s="62">
        <f>IF(PUMPING[[#This Row],[MONTH]]&gt;3,YEAR(PUMPING[[#This Row],[DATE]]),YEAR(PUMPING[[#This Row],[DATE]])-1)</f>
        <v>2016</v>
      </c>
      <c r="L2745" s="62" t="str">
        <f>IF(PUMPING[[#This Row],[MONTH]]&lt;4,"Q4",IF(PUMPING[[#This Row],[MONTH]]&lt;7,"Q1",IF(PUMPING[[#This Row],[MONTH]]&lt;10,"Q2",IF(PUMPING[[#This Row],[MONTH]]&lt;13,"Q3","Q4"))))</f>
        <v>Q1</v>
      </c>
      <c r="M2745" s="62" t="str">
        <f>IF(PUMPING[[#This Row],[PRODUCT]]="I/F","I/F",IF(LEFT(PUMPING[[#This Row],[BATCH]],2)="MR","MR",IF(LEFT(PUMPING[[#This Row],[BATCH]],2)="PR","PR",IF(LEFT(PUMPING[[#This Row],[BATCH]],2)="DT","DT","Others"))))</f>
        <v>PR</v>
      </c>
    </row>
    <row r="2746" spans="1:13" ht="21" x14ac:dyDescent="0.25">
      <c r="A2746" s="60">
        <v>2</v>
      </c>
      <c r="B2746" s="61">
        <v>42480</v>
      </c>
      <c r="C2746" s="60" t="s">
        <v>20</v>
      </c>
      <c r="D2746" s="69" t="s">
        <v>1786</v>
      </c>
      <c r="E2746" s="65">
        <v>34</v>
      </c>
      <c r="F2746" s="71">
        <v>550</v>
      </c>
      <c r="G2746" s="60"/>
      <c r="H2746" s="60" t="s">
        <v>145</v>
      </c>
      <c r="I2746" s="60" t="s">
        <v>146</v>
      </c>
      <c r="J2746" s="62">
        <f t="shared" si="68"/>
        <v>4</v>
      </c>
      <c r="K2746" s="62">
        <f>IF(PUMPING[[#This Row],[MONTH]]&gt;3,YEAR(PUMPING[[#This Row],[DATE]]),YEAR(PUMPING[[#This Row],[DATE]])-1)</f>
        <v>2016</v>
      </c>
      <c r="L2746" s="62" t="str">
        <f>IF(PUMPING[[#This Row],[MONTH]]&lt;4,"Q4",IF(PUMPING[[#This Row],[MONTH]]&lt;7,"Q1",IF(PUMPING[[#This Row],[MONTH]]&lt;10,"Q2",IF(PUMPING[[#This Row],[MONTH]]&lt;13,"Q3","Q4"))))</f>
        <v>Q1</v>
      </c>
      <c r="M2746" s="62" t="str">
        <f>IF(PUMPING[[#This Row],[PRODUCT]]="I/F","I/F",IF(LEFT(PUMPING[[#This Row],[BATCH]],2)="MR","MR",IF(LEFT(PUMPING[[#This Row],[BATCH]],2)="PR","PR",IF(LEFT(PUMPING[[#This Row],[BATCH]],2)="DT","DT","Others"))))</f>
        <v>PR</v>
      </c>
    </row>
    <row r="2747" spans="1:13" ht="21" x14ac:dyDescent="0.25">
      <c r="A2747" s="60">
        <v>3</v>
      </c>
      <c r="B2747" s="61">
        <v>42480</v>
      </c>
      <c r="C2747" s="60" t="s">
        <v>20</v>
      </c>
      <c r="D2747" s="69" t="s">
        <v>1787</v>
      </c>
      <c r="E2747" s="65">
        <v>34</v>
      </c>
      <c r="F2747" s="71">
        <v>7503</v>
      </c>
      <c r="G2747" s="60"/>
      <c r="H2747" s="60" t="s">
        <v>142</v>
      </c>
      <c r="I2747" s="60" t="s">
        <v>143</v>
      </c>
      <c r="J2747" s="62">
        <f t="shared" si="68"/>
        <v>4</v>
      </c>
      <c r="K2747" s="62">
        <f>IF(PUMPING[[#This Row],[MONTH]]&gt;3,YEAR(PUMPING[[#This Row],[DATE]]),YEAR(PUMPING[[#This Row],[DATE]])-1)</f>
        <v>2016</v>
      </c>
      <c r="L2747" s="62" t="str">
        <f>IF(PUMPING[[#This Row],[MONTH]]&lt;4,"Q4",IF(PUMPING[[#This Row],[MONTH]]&lt;7,"Q1",IF(PUMPING[[#This Row],[MONTH]]&lt;10,"Q2",IF(PUMPING[[#This Row],[MONTH]]&lt;13,"Q3","Q4"))))</f>
        <v>Q1</v>
      </c>
      <c r="M2747" s="62" t="str">
        <f>IF(PUMPING[[#This Row],[PRODUCT]]="I/F","I/F",IF(LEFT(PUMPING[[#This Row],[BATCH]],2)="MR","MR",IF(LEFT(PUMPING[[#This Row],[BATCH]],2)="PR","PR",IF(LEFT(PUMPING[[#This Row],[BATCH]],2)="DT","DT","Others"))))</f>
        <v>PR</v>
      </c>
    </row>
    <row r="2748" spans="1:13" ht="21" x14ac:dyDescent="0.25">
      <c r="A2748" s="60">
        <v>1</v>
      </c>
      <c r="B2748" s="61">
        <v>42480</v>
      </c>
      <c r="C2748" s="60" t="s">
        <v>8</v>
      </c>
      <c r="D2748" s="64" t="s">
        <v>1773</v>
      </c>
      <c r="E2748" s="72" t="s">
        <v>10</v>
      </c>
      <c r="F2748" s="66">
        <v>2542</v>
      </c>
      <c r="G2748" s="60"/>
      <c r="H2748" s="60" t="s">
        <v>170</v>
      </c>
      <c r="I2748" s="60" t="s">
        <v>171</v>
      </c>
      <c r="J2748" s="62">
        <f t="shared" si="68"/>
        <v>4</v>
      </c>
      <c r="K2748" s="62">
        <f>IF(PUMPING[[#This Row],[MONTH]]&gt;3,YEAR(PUMPING[[#This Row],[DATE]]),YEAR(PUMPING[[#This Row],[DATE]])-1)</f>
        <v>2016</v>
      </c>
      <c r="L2748" s="62" t="str">
        <f>IF(PUMPING[[#This Row],[MONTH]]&lt;4,"Q4",IF(PUMPING[[#This Row],[MONTH]]&lt;7,"Q1",IF(PUMPING[[#This Row],[MONTH]]&lt;10,"Q2",IF(PUMPING[[#This Row],[MONTH]]&lt;13,"Q3","Q4"))))</f>
        <v>Q1</v>
      </c>
      <c r="M2748" s="62" t="str">
        <f>IF(PUMPING[[#This Row],[PRODUCT]]="I/F","I/F",IF(LEFT(PUMPING[[#This Row],[BATCH]],2)="MR","MR",IF(LEFT(PUMPING[[#This Row],[BATCH]],2)="PR","PR",IF(LEFT(PUMPING[[#This Row],[BATCH]],2)="DT","DT","Others"))))</f>
        <v>MR</v>
      </c>
    </row>
    <row r="2749" spans="1:13" ht="21" x14ac:dyDescent="0.25">
      <c r="A2749" s="60">
        <v>2</v>
      </c>
      <c r="B2749" s="61">
        <v>42480</v>
      </c>
      <c r="C2749" s="60" t="s">
        <v>8</v>
      </c>
      <c r="D2749" s="77" t="s">
        <v>1777</v>
      </c>
      <c r="E2749" s="72" t="s">
        <v>10</v>
      </c>
      <c r="F2749" s="66">
        <v>1824</v>
      </c>
      <c r="G2749" s="60"/>
      <c r="H2749" s="60" t="s">
        <v>148</v>
      </c>
      <c r="I2749" s="60" t="s">
        <v>149</v>
      </c>
      <c r="J2749" s="62">
        <f t="shared" si="68"/>
        <v>4</v>
      </c>
      <c r="K2749" s="62">
        <f>IF(PUMPING[[#This Row],[MONTH]]&gt;3,YEAR(PUMPING[[#This Row],[DATE]]),YEAR(PUMPING[[#This Row],[DATE]])-1)</f>
        <v>2016</v>
      </c>
      <c r="L2749" s="62" t="str">
        <f>IF(PUMPING[[#This Row],[MONTH]]&lt;4,"Q4",IF(PUMPING[[#This Row],[MONTH]]&lt;7,"Q1",IF(PUMPING[[#This Row],[MONTH]]&lt;10,"Q2",IF(PUMPING[[#This Row],[MONTH]]&lt;13,"Q3","Q4"))))</f>
        <v>Q1</v>
      </c>
      <c r="M2749" s="62" t="str">
        <f>IF(PUMPING[[#This Row],[PRODUCT]]="I/F","I/F",IF(LEFT(PUMPING[[#This Row],[BATCH]],2)="MR","MR",IF(LEFT(PUMPING[[#This Row],[BATCH]],2)="PR","PR",IF(LEFT(PUMPING[[#This Row],[BATCH]],2)="DT","DT","Others"))))</f>
        <v>MR</v>
      </c>
    </row>
    <row r="2750" spans="1:13" ht="21" x14ac:dyDescent="0.25">
      <c r="A2750" s="60">
        <v>3</v>
      </c>
      <c r="B2750" s="61">
        <v>42480</v>
      </c>
      <c r="C2750" s="60" t="s">
        <v>8</v>
      </c>
      <c r="D2750" s="81" t="s">
        <v>114</v>
      </c>
      <c r="E2750" s="72" t="s">
        <v>10</v>
      </c>
      <c r="F2750" s="66">
        <v>2305</v>
      </c>
      <c r="G2750" s="60"/>
      <c r="H2750" s="60" t="s">
        <v>148</v>
      </c>
      <c r="I2750" s="60" t="s">
        <v>149</v>
      </c>
      <c r="J2750" s="62">
        <f t="shared" si="68"/>
        <v>4</v>
      </c>
      <c r="K2750" s="62">
        <f>IF(PUMPING[[#This Row],[MONTH]]&gt;3,YEAR(PUMPING[[#This Row],[DATE]]),YEAR(PUMPING[[#This Row],[DATE]])-1)</f>
        <v>2016</v>
      </c>
      <c r="L2750" s="62" t="str">
        <f>IF(PUMPING[[#This Row],[MONTH]]&lt;4,"Q4",IF(PUMPING[[#This Row],[MONTH]]&lt;7,"Q1",IF(PUMPING[[#This Row],[MONTH]]&lt;10,"Q2",IF(PUMPING[[#This Row],[MONTH]]&lt;13,"Q3","Q4"))))</f>
        <v>Q1</v>
      </c>
      <c r="M2750" s="62" t="str">
        <f>IF(PUMPING[[#This Row],[PRODUCT]]="I/F","I/F",IF(LEFT(PUMPING[[#This Row],[BATCH]],2)="MR","MR",IF(LEFT(PUMPING[[#This Row],[BATCH]],2)="PR","PR",IF(LEFT(PUMPING[[#This Row],[BATCH]],2)="DT","DT","Others"))))</f>
        <v>MR</v>
      </c>
    </row>
    <row r="2751" spans="1:13" ht="21" x14ac:dyDescent="0.25">
      <c r="A2751" s="60">
        <v>1</v>
      </c>
      <c r="B2751" s="61">
        <v>42481</v>
      </c>
      <c r="C2751" s="60" t="s">
        <v>6</v>
      </c>
      <c r="D2751" s="64" t="s">
        <v>1781</v>
      </c>
      <c r="E2751" s="65">
        <v>505</v>
      </c>
      <c r="F2751" s="67">
        <v>1897</v>
      </c>
      <c r="G2751" s="60"/>
      <c r="H2751" s="60" t="s">
        <v>153</v>
      </c>
      <c r="I2751" s="181" t="s">
        <v>1530</v>
      </c>
      <c r="J2751" s="62">
        <f t="shared" si="68"/>
        <v>4</v>
      </c>
      <c r="K2751" s="62">
        <f>IF(PUMPING[[#This Row],[MONTH]]&gt;3,YEAR(PUMPING[[#This Row],[DATE]]),YEAR(PUMPING[[#This Row],[DATE]])-1)</f>
        <v>2016</v>
      </c>
      <c r="L2751" s="62" t="str">
        <f>IF(PUMPING[[#This Row],[MONTH]]&lt;4,"Q4",IF(PUMPING[[#This Row],[MONTH]]&lt;7,"Q1",IF(PUMPING[[#This Row],[MONTH]]&lt;10,"Q2",IF(PUMPING[[#This Row],[MONTH]]&lt;13,"Q3","Q4"))))</f>
        <v>Q1</v>
      </c>
      <c r="M2751" s="62" t="str">
        <f>IF(PUMPING[[#This Row],[PRODUCT]]="I/F","I/F",IF(LEFT(PUMPING[[#This Row],[BATCH]],2)="MR","MR",IF(LEFT(PUMPING[[#This Row],[BATCH]],2)="PR","PR",IF(LEFT(PUMPING[[#This Row],[BATCH]],2)="DT","DT","Others"))))</f>
        <v>MR</v>
      </c>
    </row>
    <row r="2752" spans="1:13" ht="21" x14ac:dyDescent="0.25">
      <c r="A2752" s="60">
        <v>2</v>
      </c>
      <c r="B2752" s="61">
        <v>42481</v>
      </c>
      <c r="C2752" s="60" t="s">
        <v>6</v>
      </c>
      <c r="D2752" s="64" t="s">
        <v>1788</v>
      </c>
      <c r="E2752" s="65">
        <v>651</v>
      </c>
      <c r="F2752" s="67">
        <v>164</v>
      </c>
      <c r="G2752" s="60"/>
      <c r="H2752" s="60" t="s">
        <v>155</v>
      </c>
      <c r="I2752" s="60" t="s">
        <v>146</v>
      </c>
      <c r="J2752" s="62">
        <f t="shared" si="68"/>
        <v>4</v>
      </c>
      <c r="K2752" s="62">
        <f>IF(PUMPING[[#This Row],[MONTH]]&gt;3,YEAR(PUMPING[[#This Row],[DATE]]),YEAR(PUMPING[[#This Row],[DATE]])-1)</f>
        <v>2016</v>
      </c>
      <c r="L2752" s="62" t="str">
        <f>IF(PUMPING[[#This Row],[MONTH]]&lt;4,"Q4",IF(PUMPING[[#This Row],[MONTH]]&lt;7,"Q1",IF(PUMPING[[#This Row],[MONTH]]&lt;10,"Q2",IF(PUMPING[[#This Row],[MONTH]]&lt;13,"Q3","Q4"))))</f>
        <v>Q1</v>
      </c>
      <c r="M2752" s="62" t="str">
        <f>IF(PUMPING[[#This Row],[PRODUCT]]="I/F","I/F",IF(LEFT(PUMPING[[#This Row],[BATCH]],2)="MR","MR",IF(LEFT(PUMPING[[#This Row],[BATCH]],2)="PR","PR",IF(LEFT(PUMPING[[#This Row],[BATCH]],2)="DT","DT","Others"))))</f>
        <v>MR</v>
      </c>
    </row>
    <row r="2753" spans="1:13" ht="21" x14ac:dyDescent="0.25">
      <c r="A2753" s="60">
        <v>3</v>
      </c>
      <c r="B2753" s="61">
        <v>42481</v>
      </c>
      <c r="C2753" s="60" t="s">
        <v>6</v>
      </c>
      <c r="D2753" s="64" t="s">
        <v>1789</v>
      </c>
      <c r="E2753" s="65">
        <v>351</v>
      </c>
      <c r="F2753" s="67">
        <v>136</v>
      </c>
      <c r="G2753" s="60"/>
      <c r="H2753" s="60" t="s">
        <v>155</v>
      </c>
      <c r="I2753" s="60" t="s">
        <v>146</v>
      </c>
      <c r="J2753" s="62">
        <f t="shared" si="68"/>
        <v>4</v>
      </c>
      <c r="K2753" s="62">
        <f>IF(PUMPING[[#This Row],[MONTH]]&gt;3,YEAR(PUMPING[[#This Row],[DATE]]),YEAR(PUMPING[[#This Row],[DATE]])-1)</f>
        <v>2016</v>
      </c>
      <c r="L2753" s="62" t="str">
        <f>IF(PUMPING[[#This Row],[MONTH]]&lt;4,"Q4",IF(PUMPING[[#This Row],[MONTH]]&lt;7,"Q1",IF(PUMPING[[#This Row],[MONTH]]&lt;10,"Q2",IF(PUMPING[[#This Row],[MONTH]]&lt;13,"Q3","Q4"))))</f>
        <v>Q1</v>
      </c>
      <c r="M2753" s="62" t="str">
        <f>IF(PUMPING[[#This Row],[PRODUCT]]="I/F","I/F",IF(LEFT(PUMPING[[#This Row],[BATCH]],2)="MR","MR",IF(LEFT(PUMPING[[#This Row],[BATCH]],2)="PR","PR",IF(LEFT(PUMPING[[#This Row],[BATCH]],2)="DT","DT","Others"))))</f>
        <v>MR</v>
      </c>
    </row>
    <row r="2754" spans="1:13" ht="21" x14ac:dyDescent="0.25">
      <c r="A2754" s="60">
        <v>4</v>
      </c>
      <c r="B2754" s="61">
        <v>42481</v>
      </c>
      <c r="C2754" s="60" t="s">
        <v>6</v>
      </c>
      <c r="D2754" s="64" t="s">
        <v>1790</v>
      </c>
      <c r="E2754" s="65">
        <v>207</v>
      </c>
      <c r="F2754" s="67">
        <v>3150</v>
      </c>
      <c r="G2754" s="60"/>
      <c r="H2754" s="60" t="s">
        <v>151</v>
      </c>
      <c r="I2754" s="60" t="s">
        <v>1532</v>
      </c>
      <c r="J2754" s="62">
        <f t="shared" si="68"/>
        <v>4</v>
      </c>
      <c r="K2754" s="62">
        <f>IF(PUMPING[[#This Row],[MONTH]]&gt;3,YEAR(PUMPING[[#This Row],[DATE]]),YEAR(PUMPING[[#This Row],[DATE]])-1)</f>
        <v>2016</v>
      </c>
      <c r="L2754" s="62" t="str">
        <f>IF(PUMPING[[#This Row],[MONTH]]&lt;4,"Q4",IF(PUMPING[[#This Row],[MONTH]]&lt;7,"Q1",IF(PUMPING[[#This Row],[MONTH]]&lt;10,"Q2",IF(PUMPING[[#This Row],[MONTH]]&lt;13,"Q3","Q4"))))</f>
        <v>Q1</v>
      </c>
      <c r="M2754" s="62" t="str">
        <f>IF(PUMPING[[#This Row],[PRODUCT]]="I/F","I/F",IF(LEFT(PUMPING[[#This Row],[BATCH]],2)="MR","MR",IF(LEFT(PUMPING[[#This Row],[BATCH]],2)="PR","PR",IF(LEFT(PUMPING[[#This Row],[BATCH]],2)="DT","DT","Others"))))</f>
        <v>MR</v>
      </c>
    </row>
    <row r="2755" spans="1:13" ht="21" x14ac:dyDescent="0.25">
      <c r="A2755" s="60">
        <v>1</v>
      </c>
      <c r="B2755" s="61">
        <v>42481</v>
      </c>
      <c r="C2755" s="60" t="s">
        <v>20</v>
      </c>
      <c r="D2755" s="64" t="s">
        <v>1787</v>
      </c>
      <c r="E2755" s="68">
        <v>34</v>
      </c>
      <c r="F2755" s="66">
        <v>1004</v>
      </c>
      <c r="G2755" s="60"/>
      <c r="H2755" s="60" t="s">
        <v>142</v>
      </c>
      <c r="I2755" s="60" t="s">
        <v>143</v>
      </c>
      <c r="J2755" s="62">
        <f t="shared" si="68"/>
        <v>4</v>
      </c>
      <c r="K2755" s="62">
        <f>IF(PUMPING[[#This Row],[MONTH]]&gt;3,YEAR(PUMPING[[#This Row],[DATE]]),YEAR(PUMPING[[#This Row],[DATE]])-1)</f>
        <v>2016</v>
      </c>
      <c r="L2755" s="62" t="str">
        <f>IF(PUMPING[[#This Row],[MONTH]]&lt;4,"Q4",IF(PUMPING[[#This Row],[MONTH]]&lt;7,"Q1",IF(PUMPING[[#This Row],[MONTH]]&lt;10,"Q2",IF(PUMPING[[#This Row],[MONTH]]&lt;13,"Q3","Q4"))))</f>
        <v>Q1</v>
      </c>
      <c r="M2755" s="62" t="str">
        <f>IF(PUMPING[[#This Row],[PRODUCT]]="I/F","I/F",IF(LEFT(PUMPING[[#This Row],[BATCH]],2)="MR","MR",IF(LEFT(PUMPING[[#This Row],[BATCH]],2)="PR","PR",IF(LEFT(PUMPING[[#This Row],[BATCH]],2)="DT","DT","Others"))))</f>
        <v>PR</v>
      </c>
    </row>
    <row r="2756" spans="1:13" ht="21" x14ac:dyDescent="0.25">
      <c r="A2756" s="60">
        <v>1</v>
      </c>
      <c r="B2756" s="61">
        <v>42481</v>
      </c>
      <c r="C2756" s="60" t="s">
        <v>8</v>
      </c>
      <c r="D2756" s="64" t="s">
        <v>114</v>
      </c>
      <c r="E2756" s="72" t="s">
        <v>10</v>
      </c>
      <c r="F2756" s="66">
        <v>3585</v>
      </c>
      <c r="G2756" s="60"/>
      <c r="H2756" s="60" t="s">
        <v>148</v>
      </c>
      <c r="I2756" s="60" t="s">
        <v>149</v>
      </c>
      <c r="J2756" s="62">
        <f t="shared" si="68"/>
        <v>4</v>
      </c>
      <c r="K2756" s="62">
        <f>IF(PUMPING[[#This Row],[MONTH]]&gt;3,YEAR(PUMPING[[#This Row],[DATE]]),YEAR(PUMPING[[#This Row],[DATE]])-1)</f>
        <v>2016</v>
      </c>
      <c r="L2756" s="62" t="str">
        <f>IF(PUMPING[[#This Row],[MONTH]]&lt;4,"Q4",IF(PUMPING[[#This Row],[MONTH]]&lt;7,"Q1",IF(PUMPING[[#This Row],[MONTH]]&lt;10,"Q2",IF(PUMPING[[#This Row],[MONTH]]&lt;13,"Q3","Q4"))))</f>
        <v>Q1</v>
      </c>
      <c r="M2756" s="62" t="str">
        <f>IF(PUMPING[[#This Row],[PRODUCT]]="I/F","I/F",IF(LEFT(PUMPING[[#This Row],[BATCH]],2)="MR","MR",IF(LEFT(PUMPING[[#This Row],[BATCH]],2)="PR","PR",IF(LEFT(PUMPING[[#This Row],[BATCH]],2)="DT","DT","Others"))))</f>
        <v>MR</v>
      </c>
    </row>
    <row r="2757" spans="1:13" ht="21" x14ac:dyDescent="0.25">
      <c r="A2757" s="60">
        <v>1</v>
      </c>
      <c r="B2757" s="61">
        <v>42482</v>
      </c>
      <c r="C2757" s="60" t="s">
        <v>6</v>
      </c>
      <c r="D2757" s="64" t="s">
        <v>1790</v>
      </c>
      <c r="E2757" s="65">
        <v>207</v>
      </c>
      <c r="F2757" s="67">
        <v>2533</v>
      </c>
      <c r="G2757" s="60"/>
      <c r="H2757" s="60" t="s">
        <v>151</v>
      </c>
      <c r="I2757" s="60" t="s">
        <v>1532</v>
      </c>
      <c r="J2757" s="62">
        <f t="shared" si="68"/>
        <v>4</v>
      </c>
      <c r="K2757" s="62">
        <f>IF(PUMPING[[#This Row],[MONTH]]&gt;3,YEAR(PUMPING[[#This Row],[DATE]]),YEAR(PUMPING[[#This Row],[DATE]])-1)</f>
        <v>2016</v>
      </c>
      <c r="L2757" s="62" t="str">
        <f>IF(PUMPING[[#This Row],[MONTH]]&lt;4,"Q4",IF(PUMPING[[#This Row],[MONTH]]&lt;7,"Q1",IF(PUMPING[[#This Row],[MONTH]]&lt;10,"Q2",IF(PUMPING[[#This Row],[MONTH]]&lt;13,"Q3","Q4"))))</f>
        <v>Q1</v>
      </c>
      <c r="M2757" s="62" t="str">
        <f>IF(PUMPING[[#This Row],[PRODUCT]]="I/F","I/F",IF(LEFT(PUMPING[[#This Row],[BATCH]],2)="MR","MR",IF(LEFT(PUMPING[[#This Row],[BATCH]],2)="PR","PR",IF(LEFT(PUMPING[[#This Row],[BATCH]],2)="DT","DT","Others"))))</f>
        <v>MR</v>
      </c>
    </row>
    <row r="2758" spans="1:13" ht="21" x14ac:dyDescent="0.25">
      <c r="A2758" s="60">
        <v>2</v>
      </c>
      <c r="B2758" s="61">
        <v>42482</v>
      </c>
      <c r="C2758" s="60" t="s">
        <v>6</v>
      </c>
      <c r="D2758" s="64" t="s">
        <v>1791</v>
      </c>
      <c r="E2758" s="65">
        <v>204</v>
      </c>
      <c r="F2758" s="67">
        <v>6331</v>
      </c>
      <c r="G2758" s="60"/>
      <c r="H2758" s="60" t="s">
        <v>151</v>
      </c>
      <c r="I2758" s="60" t="s">
        <v>1532</v>
      </c>
      <c r="J2758" s="62">
        <f t="shared" si="68"/>
        <v>4</v>
      </c>
      <c r="K2758" s="62">
        <f>IF(PUMPING[[#This Row],[MONTH]]&gt;3,YEAR(PUMPING[[#This Row],[DATE]]),YEAR(PUMPING[[#This Row],[DATE]])-1)</f>
        <v>2016</v>
      </c>
      <c r="L2758" s="62" t="str">
        <f>IF(PUMPING[[#This Row],[MONTH]]&lt;4,"Q4",IF(PUMPING[[#This Row],[MONTH]]&lt;7,"Q1",IF(PUMPING[[#This Row],[MONTH]]&lt;10,"Q2",IF(PUMPING[[#This Row],[MONTH]]&lt;13,"Q3","Q4"))))</f>
        <v>Q1</v>
      </c>
      <c r="M2758" s="62" t="str">
        <f>IF(PUMPING[[#This Row],[PRODUCT]]="I/F","I/F",IF(LEFT(PUMPING[[#This Row],[BATCH]],2)="MR","MR",IF(LEFT(PUMPING[[#This Row],[BATCH]],2)="PR","PR",IF(LEFT(PUMPING[[#This Row],[BATCH]],2)="DT","DT","Others"))))</f>
        <v>MR</v>
      </c>
    </row>
    <row r="2759" spans="1:13" ht="21" x14ac:dyDescent="0.25">
      <c r="A2759" s="60">
        <v>1</v>
      </c>
      <c r="B2759" s="61">
        <v>42482</v>
      </c>
      <c r="C2759" s="60" t="s">
        <v>20</v>
      </c>
      <c r="D2759" s="64" t="s">
        <v>1792</v>
      </c>
      <c r="E2759" s="68">
        <v>32</v>
      </c>
      <c r="F2759" s="66">
        <v>450</v>
      </c>
      <c r="G2759" s="60"/>
      <c r="H2759" s="60" t="s">
        <v>142</v>
      </c>
      <c r="I2759" s="60" t="s">
        <v>143</v>
      </c>
      <c r="J2759" s="62">
        <f t="shared" si="68"/>
        <v>4</v>
      </c>
      <c r="K2759" s="62">
        <f>IF(PUMPING[[#This Row],[MONTH]]&gt;3,YEAR(PUMPING[[#This Row],[DATE]]),YEAR(PUMPING[[#This Row],[DATE]])-1)</f>
        <v>2016</v>
      </c>
      <c r="L2759" s="62" t="str">
        <f>IF(PUMPING[[#This Row],[MONTH]]&lt;4,"Q4",IF(PUMPING[[#This Row],[MONTH]]&lt;7,"Q1",IF(PUMPING[[#This Row],[MONTH]]&lt;10,"Q2",IF(PUMPING[[#This Row],[MONTH]]&lt;13,"Q3","Q4"))))</f>
        <v>Q1</v>
      </c>
      <c r="M2759" s="62" t="str">
        <f>IF(PUMPING[[#This Row],[PRODUCT]]="I/F","I/F",IF(LEFT(PUMPING[[#This Row],[BATCH]],2)="MR","MR",IF(LEFT(PUMPING[[#This Row],[BATCH]],2)="PR","PR",IF(LEFT(PUMPING[[#This Row],[BATCH]],2)="DT","DT","Others"))))</f>
        <v>PR</v>
      </c>
    </row>
    <row r="2760" spans="1:13" ht="21" x14ac:dyDescent="0.25">
      <c r="A2760" s="60">
        <v>2</v>
      </c>
      <c r="B2760" s="61">
        <v>42482</v>
      </c>
      <c r="C2760" s="60" t="s">
        <v>20</v>
      </c>
      <c r="D2760" s="69" t="s">
        <v>1793</v>
      </c>
      <c r="E2760" s="65">
        <v>32</v>
      </c>
      <c r="F2760" s="71">
        <v>2059</v>
      </c>
      <c r="G2760" s="60"/>
      <c r="H2760" s="60" t="s">
        <v>733</v>
      </c>
      <c r="I2760" s="60" t="s">
        <v>143</v>
      </c>
      <c r="J2760" s="62">
        <f t="shared" si="68"/>
        <v>4</v>
      </c>
      <c r="K2760" s="62">
        <f>IF(PUMPING[[#This Row],[MONTH]]&gt;3,YEAR(PUMPING[[#This Row],[DATE]]),YEAR(PUMPING[[#This Row],[DATE]])-1)</f>
        <v>2016</v>
      </c>
      <c r="L2760" s="62" t="str">
        <f>IF(PUMPING[[#This Row],[MONTH]]&lt;4,"Q4",IF(PUMPING[[#This Row],[MONTH]]&lt;7,"Q1",IF(PUMPING[[#This Row],[MONTH]]&lt;10,"Q2",IF(PUMPING[[#This Row],[MONTH]]&lt;13,"Q3","Q4"))))</f>
        <v>Q1</v>
      </c>
      <c r="M2760" s="62" t="str">
        <f>IF(PUMPING[[#This Row],[PRODUCT]]="I/F","I/F",IF(LEFT(PUMPING[[#This Row],[BATCH]],2)="MR","MR",IF(LEFT(PUMPING[[#This Row],[BATCH]],2)="PR","PR",IF(LEFT(PUMPING[[#This Row],[BATCH]],2)="DT","DT","Others"))))</f>
        <v>PR</v>
      </c>
    </row>
    <row r="2761" spans="1:13" ht="21" x14ac:dyDescent="0.25">
      <c r="A2761" s="60">
        <v>1</v>
      </c>
      <c r="B2761" s="61">
        <v>42482</v>
      </c>
      <c r="C2761" s="60" t="s">
        <v>8</v>
      </c>
      <c r="D2761" s="64" t="s">
        <v>114</v>
      </c>
      <c r="E2761" s="72" t="s">
        <v>10</v>
      </c>
      <c r="F2761" s="66">
        <v>1656</v>
      </c>
      <c r="G2761" s="60"/>
      <c r="H2761" s="60" t="s">
        <v>148</v>
      </c>
      <c r="I2761" s="60" t="s">
        <v>149</v>
      </c>
      <c r="J2761" s="62">
        <f t="shared" si="68"/>
        <v>4</v>
      </c>
      <c r="K2761" s="62">
        <f>IF(PUMPING[[#This Row],[MONTH]]&gt;3,YEAR(PUMPING[[#This Row],[DATE]]),YEAR(PUMPING[[#This Row],[DATE]])-1)</f>
        <v>2016</v>
      </c>
      <c r="L2761" s="62" t="str">
        <f>IF(PUMPING[[#This Row],[MONTH]]&lt;4,"Q4",IF(PUMPING[[#This Row],[MONTH]]&lt;7,"Q1",IF(PUMPING[[#This Row],[MONTH]]&lt;10,"Q2",IF(PUMPING[[#This Row],[MONTH]]&lt;13,"Q3","Q4"))))</f>
        <v>Q1</v>
      </c>
      <c r="M2761" s="62" t="str">
        <f>IF(PUMPING[[#This Row],[PRODUCT]]="I/F","I/F",IF(LEFT(PUMPING[[#This Row],[BATCH]],2)="MR","MR",IF(LEFT(PUMPING[[#This Row],[BATCH]],2)="PR","PR",IF(LEFT(PUMPING[[#This Row],[BATCH]],2)="DT","DT","Others"))))</f>
        <v>MR</v>
      </c>
    </row>
    <row r="2762" spans="1:13" ht="21" x14ac:dyDescent="0.25">
      <c r="A2762" s="60">
        <v>2</v>
      </c>
      <c r="B2762" s="61">
        <v>42482</v>
      </c>
      <c r="C2762" s="60" t="s">
        <v>8</v>
      </c>
      <c r="D2762" s="77" t="s">
        <v>1779</v>
      </c>
      <c r="E2762" s="72" t="s">
        <v>10</v>
      </c>
      <c r="F2762" s="66">
        <v>65</v>
      </c>
      <c r="G2762" s="60"/>
      <c r="H2762" s="60" t="s">
        <v>156</v>
      </c>
      <c r="I2762" s="60" t="s">
        <v>146</v>
      </c>
      <c r="J2762" s="62">
        <f t="shared" si="68"/>
        <v>4</v>
      </c>
      <c r="K2762" s="62">
        <f>IF(PUMPING[[#This Row],[MONTH]]&gt;3,YEAR(PUMPING[[#This Row],[DATE]]),YEAR(PUMPING[[#This Row],[DATE]])-1)</f>
        <v>2016</v>
      </c>
      <c r="L2762" s="62" t="str">
        <f>IF(PUMPING[[#This Row],[MONTH]]&lt;4,"Q4",IF(PUMPING[[#This Row],[MONTH]]&lt;7,"Q1",IF(PUMPING[[#This Row],[MONTH]]&lt;10,"Q2",IF(PUMPING[[#This Row],[MONTH]]&lt;13,"Q3","Q4"))))</f>
        <v>Q1</v>
      </c>
      <c r="M2762" s="62" t="str">
        <f>IF(PUMPING[[#This Row],[PRODUCT]]="I/F","I/F",IF(LEFT(PUMPING[[#This Row],[BATCH]],2)="MR","MR",IF(LEFT(PUMPING[[#This Row],[BATCH]],2)="PR","PR",IF(LEFT(PUMPING[[#This Row],[BATCH]],2)="DT","DT","Others"))))</f>
        <v>MR</v>
      </c>
    </row>
    <row r="2763" spans="1:13" ht="21" x14ac:dyDescent="0.25">
      <c r="A2763" s="60">
        <v>3</v>
      </c>
      <c r="B2763" s="61">
        <v>42482</v>
      </c>
      <c r="C2763" s="60" t="s">
        <v>8</v>
      </c>
      <c r="D2763" s="81" t="s">
        <v>1780</v>
      </c>
      <c r="E2763" s="72" t="s">
        <v>10</v>
      </c>
      <c r="F2763" s="66">
        <v>12</v>
      </c>
      <c r="G2763" s="60"/>
      <c r="H2763" s="60" t="s">
        <v>155</v>
      </c>
      <c r="I2763" s="60" t="s">
        <v>146</v>
      </c>
      <c r="J2763" s="62">
        <f t="shared" si="68"/>
        <v>4</v>
      </c>
      <c r="K2763" s="62">
        <f>IF(PUMPING[[#This Row],[MONTH]]&gt;3,YEAR(PUMPING[[#This Row],[DATE]]),YEAR(PUMPING[[#This Row],[DATE]])-1)</f>
        <v>2016</v>
      </c>
      <c r="L2763" s="62" t="str">
        <f>IF(PUMPING[[#This Row],[MONTH]]&lt;4,"Q4",IF(PUMPING[[#This Row],[MONTH]]&lt;7,"Q1",IF(PUMPING[[#This Row],[MONTH]]&lt;10,"Q2",IF(PUMPING[[#This Row],[MONTH]]&lt;13,"Q3","Q4"))))</f>
        <v>Q1</v>
      </c>
      <c r="M2763" s="62" t="str">
        <f>IF(PUMPING[[#This Row],[PRODUCT]]="I/F","I/F",IF(LEFT(PUMPING[[#This Row],[BATCH]],2)="MR","MR",IF(LEFT(PUMPING[[#This Row],[BATCH]],2)="PR","PR",IF(LEFT(PUMPING[[#This Row],[BATCH]],2)="DT","DT","Others"))))</f>
        <v>MR</v>
      </c>
    </row>
    <row r="2764" spans="1:13" ht="21" x14ac:dyDescent="0.25">
      <c r="A2764" s="60">
        <v>1</v>
      </c>
      <c r="B2764" s="61">
        <v>42483</v>
      </c>
      <c r="C2764" s="60" t="s">
        <v>6</v>
      </c>
      <c r="D2764" s="64" t="s">
        <v>1794</v>
      </c>
      <c r="E2764" s="65">
        <v>204</v>
      </c>
      <c r="F2764" s="67">
        <v>976</v>
      </c>
      <c r="G2764" s="60"/>
      <c r="H2764" s="60" t="s">
        <v>153</v>
      </c>
      <c r="I2764" s="181" t="s">
        <v>1530</v>
      </c>
      <c r="J2764" s="62">
        <f t="shared" si="68"/>
        <v>4</v>
      </c>
      <c r="K2764" s="62">
        <f>IF(PUMPING[[#This Row],[MONTH]]&gt;3,YEAR(PUMPING[[#This Row],[DATE]]),YEAR(PUMPING[[#This Row],[DATE]])-1)</f>
        <v>2016</v>
      </c>
      <c r="L2764" s="62" t="str">
        <f>IF(PUMPING[[#This Row],[MONTH]]&lt;4,"Q4",IF(PUMPING[[#This Row],[MONTH]]&lt;7,"Q1",IF(PUMPING[[#This Row],[MONTH]]&lt;10,"Q2",IF(PUMPING[[#This Row],[MONTH]]&lt;13,"Q3","Q4"))))</f>
        <v>Q1</v>
      </c>
      <c r="M2764" s="62" t="str">
        <f>IF(PUMPING[[#This Row],[PRODUCT]]="I/F","I/F",IF(LEFT(PUMPING[[#This Row],[BATCH]],2)="MR","MR",IF(LEFT(PUMPING[[#This Row],[BATCH]],2)="PR","PR",IF(LEFT(PUMPING[[#This Row],[BATCH]],2)="DT","DT","Others"))))</f>
        <v>MR</v>
      </c>
    </row>
    <row r="2765" spans="1:13" ht="21" x14ac:dyDescent="0.25">
      <c r="A2765" s="60">
        <v>2</v>
      </c>
      <c r="B2765" s="61">
        <v>42483</v>
      </c>
      <c r="C2765" s="60" t="s">
        <v>6</v>
      </c>
      <c r="D2765" s="64" t="s">
        <v>1795</v>
      </c>
      <c r="E2765" s="65">
        <v>351</v>
      </c>
      <c r="F2765" s="67">
        <v>150</v>
      </c>
      <c r="G2765" s="60"/>
      <c r="H2765" s="60" t="s">
        <v>155</v>
      </c>
      <c r="I2765" s="60" t="s">
        <v>146</v>
      </c>
      <c r="J2765" s="62">
        <f t="shared" si="68"/>
        <v>4</v>
      </c>
      <c r="K2765" s="62">
        <f>IF(PUMPING[[#This Row],[MONTH]]&gt;3,YEAR(PUMPING[[#This Row],[DATE]]),YEAR(PUMPING[[#This Row],[DATE]])-1)</f>
        <v>2016</v>
      </c>
      <c r="L2765" s="62" t="str">
        <f>IF(PUMPING[[#This Row],[MONTH]]&lt;4,"Q4",IF(PUMPING[[#This Row],[MONTH]]&lt;7,"Q1",IF(PUMPING[[#This Row],[MONTH]]&lt;10,"Q2",IF(PUMPING[[#This Row],[MONTH]]&lt;13,"Q3","Q4"))))</f>
        <v>Q1</v>
      </c>
      <c r="M2765" s="62" t="str">
        <f>IF(PUMPING[[#This Row],[PRODUCT]]="I/F","I/F",IF(LEFT(PUMPING[[#This Row],[BATCH]],2)="MR","MR",IF(LEFT(PUMPING[[#This Row],[BATCH]],2)="PR","PR",IF(LEFT(PUMPING[[#This Row],[BATCH]],2)="DT","DT","Others"))))</f>
        <v>MR</v>
      </c>
    </row>
    <row r="2766" spans="1:13" ht="21" x14ac:dyDescent="0.25">
      <c r="A2766" s="60">
        <v>3</v>
      </c>
      <c r="B2766" s="61">
        <v>42483</v>
      </c>
      <c r="C2766" s="60" t="s">
        <v>6</v>
      </c>
      <c r="D2766" s="64" t="s">
        <v>1796</v>
      </c>
      <c r="E2766" s="65">
        <v>404</v>
      </c>
      <c r="F2766" s="67">
        <v>156</v>
      </c>
      <c r="G2766" s="60"/>
      <c r="H2766" s="60" t="s">
        <v>156</v>
      </c>
      <c r="I2766" s="60" t="s">
        <v>146</v>
      </c>
      <c r="J2766" s="62">
        <f t="shared" ref="J2766:J2829" si="69">MONTH(B2766)</f>
        <v>4</v>
      </c>
      <c r="K2766" s="62">
        <f>IF(PUMPING[[#This Row],[MONTH]]&gt;3,YEAR(PUMPING[[#This Row],[DATE]]),YEAR(PUMPING[[#This Row],[DATE]])-1)</f>
        <v>2016</v>
      </c>
      <c r="L2766" s="62" t="str">
        <f>IF(PUMPING[[#This Row],[MONTH]]&lt;4,"Q4",IF(PUMPING[[#This Row],[MONTH]]&lt;7,"Q1",IF(PUMPING[[#This Row],[MONTH]]&lt;10,"Q2",IF(PUMPING[[#This Row],[MONTH]]&lt;13,"Q3","Q4"))))</f>
        <v>Q1</v>
      </c>
      <c r="M2766" s="62" t="str">
        <f>IF(PUMPING[[#This Row],[PRODUCT]]="I/F","I/F",IF(LEFT(PUMPING[[#This Row],[BATCH]],2)="MR","MR",IF(LEFT(PUMPING[[#This Row],[BATCH]],2)="PR","PR",IF(LEFT(PUMPING[[#This Row],[BATCH]],2)="DT","DT","Others"))))</f>
        <v>MR</v>
      </c>
    </row>
    <row r="2767" spans="1:13" ht="21" x14ac:dyDescent="0.25">
      <c r="A2767" s="60">
        <v>4</v>
      </c>
      <c r="B2767" s="61">
        <v>42483</v>
      </c>
      <c r="C2767" s="60" t="s">
        <v>6</v>
      </c>
      <c r="D2767" s="64" t="s">
        <v>1797</v>
      </c>
      <c r="E2767" s="65">
        <v>103</v>
      </c>
      <c r="F2767" s="67">
        <v>7020</v>
      </c>
      <c r="G2767" s="60"/>
      <c r="H2767" s="60" t="s">
        <v>148</v>
      </c>
      <c r="I2767" s="60" t="s">
        <v>149</v>
      </c>
      <c r="J2767" s="62">
        <f t="shared" si="69"/>
        <v>4</v>
      </c>
      <c r="K2767" s="62">
        <f>IF(PUMPING[[#This Row],[MONTH]]&gt;3,YEAR(PUMPING[[#This Row],[DATE]]),YEAR(PUMPING[[#This Row],[DATE]])-1)</f>
        <v>2016</v>
      </c>
      <c r="L2767" s="62" t="str">
        <f>IF(PUMPING[[#This Row],[MONTH]]&lt;4,"Q4",IF(PUMPING[[#This Row],[MONTH]]&lt;7,"Q1",IF(PUMPING[[#This Row],[MONTH]]&lt;10,"Q2",IF(PUMPING[[#This Row],[MONTH]]&lt;13,"Q3","Q4"))))</f>
        <v>Q1</v>
      </c>
      <c r="M2767" s="62" t="str">
        <f>IF(PUMPING[[#This Row],[PRODUCT]]="I/F","I/F",IF(LEFT(PUMPING[[#This Row],[BATCH]],2)="MR","MR",IF(LEFT(PUMPING[[#This Row],[BATCH]],2)="PR","PR",IF(LEFT(PUMPING[[#This Row],[BATCH]],2)="DT","DT","Others"))))</f>
        <v>MR</v>
      </c>
    </row>
    <row r="2768" spans="1:13" ht="21" x14ac:dyDescent="0.25">
      <c r="A2768" s="60">
        <v>5</v>
      </c>
      <c r="B2768" s="61">
        <v>42483</v>
      </c>
      <c r="C2768" s="60" t="s">
        <v>6</v>
      </c>
      <c r="D2768" s="64" t="s">
        <v>1798</v>
      </c>
      <c r="E2768" s="65">
        <v>404</v>
      </c>
      <c r="F2768" s="67">
        <v>2800</v>
      </c>
      <c r="G2768" s="60"/>
      <c r="H2768" s="60" t="s">
        <v>145</v>
      </c>
      <c r="I2768" s="60" t="s">
        <v>146</v>
      </c>
      <c r="J2768" s="62">
        <f t="shared" si="69"/>
        <v>4</v>
      </c>
      <c r="K2768" s="62">
        <f>IF(PUMPING[[#This Row],[MONTH]]&gt;3,YEAR(PUMPING[[#This Row],[DATE]]),YEAR(PUMPING[[#This Row],[DATE]])-1)</f>
        <v>2016</v>
      </c>
      <c r="L2768" s="62" t="str">
        <f>IF(PUMPING[[#This Row],[MONTH]]&lt;4,"Q4",IF(PUMPING[[#This Row],[MONTH]]&lt;7,"Q1",IF(PUMPING[[#This Row],[MONTH]]&lt;10,"Q2",IF(PUMPING[[#This Row],[MONTH]]&lt;13,"Q3","Q4"))))</f>
        <v>Q1</v>
      </c>
      <c r="M2768" s="62" t="str">
        <f>IF(PUMPING[[#This Row],[PRODUCT]]="I/F","I/F",IF(LEFT(PUMPING[[#This Row],[BATCH]],2)="MR","MR",IF(LEFT(PUMPING[[#This Row],[BATCH]],2)="PR","PR",IF(LEFT(PUMPING[[#This Row],[BATCH]],2)="DT","DT","Others"))))</f>
        <v>MR</v>
      </c>
    </row>
    <row r="2769" spans="1:13" ht="21" x14ac:dyDescent="0.25">
      <c r="A2769" s="60">
        <v>6</v>
      </c>
      <c r="B2769" s="61">
        <v>42483</v>
      </c>
      <c r="C2769" s="60" t="s">
        <v>6</v>
      </c>
      <c r="D2769" s="64" t="s">
        <v>1799</v>
      </c>
      <c r="E2769" s="65">
        <v>301</v>
      </c>
      <c r="F2769" s="67">
        <v>74</v>
      </c>
      <c r="G2769" s="60"/>
      <c r="H2769" s="60" t="s">
        <v>733</v>
      </c>
      <c r="I2769" s="60" t="s">
        <v>143</v>
      </c>
      <c r="J2769" s="62">
        <f t="shared" si="69"/>
        <v>4</v>
      </c>
      <c r="K2769" s="62">
        <f>IF(PUMPING[[#This Row],[MONTH]]&gt;3,YEAR(PUMPING[[#This Row],[DATE]]),YEAR(PUMPING[[#This Row],[DATE]])-1)</f>
        <v>2016</v>
      </c>
      <c r="L2769" s="62" t="str">
        <f>IF(PUMPING[[#This Row],[MONTH]]&lt;4,"Q4",IF(PUMPING[[#This Row],[MONTH]]&lt;7,"Q1",IF(PUMPING[[#This Row],[MONTH]]&lt;10,"Q2",IF(PUMPING[[#This Row],[MONTH]]&lt;13,"Q3","Q4"))))</f>
        <v>Q1</v>
      </c>
      <c r="M2769" s="62" t="str">
        <f>IF(PUMPING[[#This Row],[PRODUCT]]="I/F","I/F",IF(LEFT(PUMPING[[#This Row],[BATCH]],2)="MR","MR",IF(LEFT(PUMPING[[#This Row],[BATCH]],2)="PR","PR",IF(LEFT(PUMPING[[#This Row],[BATCH]],2)="DT","DT","Others"))))</f>
        <v>MR</v>
      </c>
    </row>
    <row r="2770" spans="1:13" ht="21" x14ac:dyDescent="0.25">
      <c r="A2770" s="60">
        <v>1</v>
      </c>
      <c r="B2770" s="61">
        <v>42483</v>
      </c>
      <c r="C2770" s="60" t="s">
        <v>20</v>
      </c>
      <c r="D2770" s="64" t="s">
        <v>1793</v>
      </c>
      <c r="E2770" s="68">
        <v>32</v>
      </c>
      <c r="F2770" s="66">
        <v>7783</v>
      </c>
      <c r="G2770" s="60"/>
      <c r="H2770" s="60" t="s">
        <v>733</v>
      </c>
      <c r="I2770" s="60" t="s">
        <v>143</v>
      </c>
      <c r="J2770" s="62">
        <f t="shared" si="69"/>
        <v>4</v>
      </c>
      <c r="K2770" s="62">
        <f>IF(PUMPING[[#This Row],[MONTH]]&gt;3,YEAR(PUMPING[[#This Row],[DATE]]),YEAR(PUMPING[[#This Row],[DATE]])-1)</f>
        <v>2016</v>
      </c>
      <c r="L2770" s="62" t="str">
        <f>IF(PUMPING[[#This Row],[MONTH]]&lt;4,"Q4",IF(PUMPING[[#This Row],[MONTH]]&lt;7,"Q1",IF(PUMPING[[#This Row],[MONTH]]&lt;10,"Q2",IF(PUMPING[[#This Row],[MONTH]]&lt;13,"Q3","Q4"))))</f>
        <v>Q1</v>
      </c>
      <c r="M2770" s="62" t="str">
        <f>IF(PUMPING[[#This Row],[PRODUCT]]="I/F","I/F",IF(LEFT(PUMPING[[#This Row],[BATCH]],2)="MR","MR",IF(LEFT(PUMPING[[#This Row],[BATCH]],2)="PR","PR",IF(LEFT(PUMPING[[#This Row],[BATCH]],2)="DT","DT","Others"))))</f>
        <v>PR</v>
      </c>
    </row>
    <row r="2771" spans="1:13" ht="21" x14ac:dyDescent="0.25">
      <c r="A2771" s="60">
        <v>2</v>
      </c>
      <c r="B2771" s="61">
        <v>42483</v>
      </c>
      <c r="C2771" s="60" t="s">
        <v>20</v>
      </c>
      <c r="D2771" s="69" t="s">
        <v>1800</v>
      </c>
      <c r="E2771" s="65">
        <v>35</v>
      </c>
      <c r="F2771" s="71">
        <v>450</v>
      </c>
      <c r="G2771" s="60"/>
      <c r="H2771" s="60" t="s">
        <v>733</v>
      </c>
      <c r="I2771" s="60" t="s">
        <v>143</v>
      </c>
      <c r="J2771" s="62">
        <f t="shared" si="69"/>
        <v>4</v>
      </c>
      <c r="K2771" s="62">
        <f>IF(PUMPING[[#This Row],[MONTH]]&gt;3,YEAR(PUMPING[[#This Row],[DATE]]),YEAR(PUMPING[[#This Row],[DATE]])-1)</f>
        <v>2016</v>
      </c>
      <c r="L2771" s="62" t="str">
        <f>IF(PUMPING[[#This Row],[MONTH]]&lt;4,"Q4",IF(PUMPING[[#This Row],[MONTH]]&lt;7,"Q1",IF(PUMPING[[#This Row],[MONTH]]&lt;10,"Q2",IF(PUMPING[[#This Row],[MONTH]]&lt;13,"Q3","Q4"))))</f>
        <v>Q1</v>
      </c>
      <c r="M2771" s="62" t="str">
        <f>IF(PUMPING[[#This Row],[PRODUCT]]="I/F","I/F",IF(LEFT(PUMPING[[#This Row],[BATCH]],2)="MR","MR",IF(LEFT(PUMPING[[#This Row],[BATCH]],2)="PR","PR",IF(LEFT(PUMPING[[#This Row],[BATCH]],2)="DT","DT","Others"))))</f>
        <v>PR</v>
      </c>
    </row>
    <row r="2772" spans="1:13" ht="21" x14ac:dyDescent="0.25">
      <c r="A2772" s="60">
        <v>3</v>
      </c>
      <c r="B2772" s="61">
        <v>42483</v>
      </c>
      <c r="C2772" s="60" t="s">
        <v>20</v>
      </c>
      <c r="D2772" s="69" t="s">
        <v>118</v>
      </c>
      <c r="E2772" s="65">
        <v>35</v>
      </c>
      <c r="F2772" s="71">
        <v>3500</v>
      </c>
      <c r="G2772" s="60"/>
      <c r="H2772" s="60" t="s">
        <v>733</v>
      </c>
      <c r="I2772" s="60" t="s">
        <v>143</v>
      </c>
      <c r="J2772" s="62">
        <f t="shared" si="69"/>
        <v>4</v>
      </c>
      <c r="K2772" s="62">
        <f>IF(PUMPING[[#This Row],[MONTH]]&gt;3,YEAR(PUMPING[[#This Row],[DATE]]),YEAR(PUMPING[[#This Row],[DATE]])-1)</f>
        <v>2016</v>
      </c>
      <c r="L2772" s="62" t="str">
        <f>IF(PUMPING[[#This Row],[MONTH]]&lt;4,"Q4",IF(PUMPING[[#This Row],[MONTH]]&lt;7,"Q1",IF(PUMPING[[#This Row],[MONTH]]&lt;10,"Q2",IF(PUMPING[[#This Row],[MONTH]]&lt;13,"Q3","Q4"))))</f>
        <v>Q1</v>
      </c>
      <c r="M2772" s="62" t="str">
        <f>IF(PUMPING[[#This Row],[PRODUCT]]="I/F","I/F",IF(LEFT(PUMPING[[#This Row],[BATCH]],2)="MR","MR",IF(LEFT(PUMPING[[#This Row],[BATCH]],2)="PR","PR",IF(LEFT(PUMPING[[#This Row],[BATCH]],2)="DT","DT","Others"))))</f>
        <v>PR</v>
      </c>
    </row>
    <row r="2773" spans="1:13" ht="21" x14ac:dyDescent="0.25">
      <c r="A2773" s="60">
        <v>1</v>
      </c>
      <c r="B2773" s="61">
        <v>42483</v>
      </c>
      <c r="C2773" s="60" t="s">
        <v>162</v>
      </c>
      <c r="D2773" s="64" t="s">
        <v>1738</v>
      </c>
      <c r="E2773" s="72" t="s">
        <v>239</v>
      </c>
      <c r="F2773" s="63">
        <v>862</v>
      </c>
      <c r="G2773" s="60"/>
      <c r="H2773" s="60" t="s">
        <v>148</v>
      </c>
      <c r="I2773" s="60" t="s">
        <v>149</v>
      </c>
      <c r="J2773" s="62">
        <f t="shared" si="69"/>
        <v>4</v>
      </c>
      <c r="K2773" s="62">
        <f>IF(PUMPING[[#This Row],[MONTH]]&gt;3,YEAR(PUMPING[[#This Row],[DATE]]),YEAR(PUMPING[[#This Row],[DATE]])-1)</f>
        <v>2016</v>
      </c>
      <c r="L2773" s="62" t="str">
        <f>IF(PUMPING[[#This Row],[MONTH]]&lt;4,"Q4",IF(PUMPING[[#This Row],[MONTH]]&lt;7,"Q1",IF(PUMPING[[#This Row],[MONTH]]&lt;10,"Q2",IF(PUMPING[[#This Row],[MONTH]]&lt;13,"Q3","Q4"))))</f>
        <v>Q1</v>
      </c>
      <c r="M2773" s="62" t="str">
        <f>IF(PUMPING[[#This Row],[PRODUCT]]="I/F","I/F",IF(LEFT(PUMPING[[#This Row],[BATCH]],2)="MR","MR",IF(LEFT(PUMPING[[#This Row],[BATCH]],2)="PR","PR",IF(LEFT(PUMPING[[#This Row],[BATCH]],2)="DT","DT","Others"))))</f>
        <v>MR</v>
      </c>
    </row>
    <row r="2774" spans="1:13" ht="21" x14ac:dyDescent="0.25">
      <c r="A2774" s="60">
        <v>2</v>
      </c>
      <c r="B2774" s="61">
        <v>42483</v>
      </c>
      <c r="C2774" s="60" t="s">
        <v>162</v>
      </c>
      <c r="D2774" s="77" t="s">
        <v>204</v>
      </c>
      <c r="E2774" s="72" t="s">
        <v>239</v>
      </c>
      <c r="F2774" s="63">
        <v>105</v>
      </c>
      <c r="G2774" s="60"/>
      <c r="H2774" s="60" t="s">
        <v>738</v>
      </c>
      <c r="I2774" s="60" t="s">
        <v>204</v>
      </c>
      <c r="J2774" s="62">
        <f t="shared" si="69"/>
        <v>4</v>
      </c>
      <c r="K2774" s="62">
        <f>IF(PUMPING[[#This Row],[MONTH]]&gt;3,YEAR(PUMPING[[#This Row],[DATE]]),YEAR(PUMPING[[#This Row],[DATE]])-1)</f>
        <v>2016</v>
      </c>
      <c r="L2774" s="62" t="str">
        <f>IF(PUMPING[[#This Row],[MONTH]]&lt;4,"Q4",IF(PUMPING[[#This Row],[MONTH]]&lt;7,"Q1",IF(PUMPING[[#This Row],[MONTH]]&lt;10,"Q2",IF(PUMPING[[#This Row],[MONTH]]&lt;13,"Q3","Q4"))))</f>
        <v>Q1</v>
      </c>
      <c r="M2774" s="62" t="str">
        <f>IF(PUMPING[[#This Row],[PRODUCT]]="I/F","I/F",IF(LEFT(PUMPING[[#This Row],[BATCH]],2)="MR","MR",IF(LEFT(PUMPING[[#This Row],[BATCH]],2)="PR","PR",IF(LEFT(PUMPING[[#This Row],[BATCH]],2)="DT","DT","Others"))))</f>
        <v>I/F</v>
      </c>
    </row>
    <row r="2775" spans="1:13" ht="21" x14ac:dyDescent="0.25">
      <c r="A2775" s="60">
        <v>3</v>
      </c>
      <c r="B2775" s="61">
        <v>42483</v>
      </c>
      <c r="C2775" s="60" t="s">
        <v>162</v>
      </c>
      <c r="D2775" s="81" t="s">
        <v>1767</v>
      </c>
      <c r="E2775" s="72" t="s">
        <v>239</v>
      </c>
      <c r="F2775" s="63">
        <v>1830</v>
      </c>
      <c r="G2775" s="60"/>
      <c r="H2775" s="60" t="s">
        <v>148</v>
      </c>
      <c r="I2775" s="60" t="s">
        <v>149</v>
      </c>
      <c r="J2775" s="62">
        <f t="shared" si="69"/>
        <v>4</v>
      </c>
      <c r="K2775" s="62">
        <f>IF(PUMPING[[#This Row],[MONTH]]&gt;3,YEAR(PUMPING[[#This Row],[DATE]]),YEAR(PUMPING[[#This Row],[DATE]])-1)</f>
        <v>2016</v>
      </c>
      <c r="L2775" s="62" t="str">
        <f>IF(PUMPING[[#This Row],[MONTH]]&lt;4,"Q4",IF(PUMPING[[#This Row],[MONTH]]&lt;7,"Q1",IF(PUMPING[[#This Row],[MONTH]]&lt;10,"Q2",IF(PUMPING[[#This Row],[MONTH]]&lt;13,"Q3","Q4"))))</f>
        <v>Q1</v>
      </c>
      <c r="M2775" s="62" t="str">
        <f>IF(PUMPING[[#This Row],[PRODUCT]]="I/F","I/F",IF(LEFT(PUMPING[[#This Row],[BATCH]],2)="MR","MR",IF(LEFT(PUMPING[[#This Row],[BATCH]],2)="PR","PR",IF(LEFT(PUMPING[[#This Row],[BATCH]],2)="DT","DT","Others"))))</f>
        <v>MR</v>
      </c>
    </row>
    <row r="2776" spans="1:13" ht="21" x14ac:dyDescent="0.25">
      <c r="A2776" s="60">
        <v>4</v>
      </c>
      <c r="B2776" s="61">
        <v>42483</v>
      </c>
      <c r="C2776" s="60" t="s">
        <v>162</v>
      </c>
      <c r="D2776" s="69" t="s">
        <v>1777</v>
      </c>
      <c r="E2776" s="72" t="s">
        <v>239</v>
      </c>
      <c r="F2776" s="63">
        <v>35</v>
      </c>
      <c r="G2776" s="60"/>
      <c r="H2776" s="60" t="s">
        <v>148</v>
      </c>
      <c r="I2776" s="60" t="s">
        <v>149</v>
      </c>
      <c r="J2776" s="62">
        <f t="shared" si="69"/>
        <v>4</v>
      </c>
      <c r="K2776" s="62">
        <f>IF(PUMPING[[#This Row],[MONTH]]&gt;3,YEAR(PUMPING[[#This Row],[DATE]]),YEAR(PUMPING[[#This Row],[DATE]])-1)</f>
        <v>2016</v>
      </c>
      <c r="L2776" s="62" t="str">
        <f>IF(PUMPING[[#This Row],[MONTH]]&lt;4,"Q4",IF(PUMPING[[#This Row],[MONTH]]&lt;7,"Q1",IF(PUMPING[[#This Row],[MONTH]]&lt;10,"Q2",IF(PUMPING[[#This Row],[MONTH]]&lt;13,"Q3","Q4"))))</f>
        <v>Q1</v>
      </c>
      <c r="M2776" s="62" t="str">
        <f>IF(PUMPING[[#This Row],[PRODUCT]]="I/F","I/F",IF(LEFT(PUMPING[[#This Row],[BATCH]],2)="MR","MR",IF(LEFT(PUMPING[[#This Row],[BATCH]],2)="PR","PR",IF(LEFT(PUMPING[[#This Row],[BATCH]],2)="DT","DT","Others"))))</f>
        <v>MR</v>
      </c>
    </row>
    <row r="2777" spans="1:13" ht="21" x14ac:dyDescent="0.25">
      <c r="A2777" s="60">
        <v>1</v>
      </c>
      <c r="B2777" s="61">
        <v>42484</v>
      </c>
      <c r="C2777" s="60" t="s">
        <v>6</v>
      </c>
      <c r="D2777" s="64" t="s">
        <v>1799</v>
      </c>
      <c r="E2777" s="65">
        <v>301</v>
      </c>
      <c r="F2777" s="67">
        <v>4086</v>
      </c>
      <c r="G2777" s="60"/>
      <c r="H2777" s="60" t="s">
        <v>733</v>
      </c>
      <c r="I2777" s="60" t="s">
        <v>143</v>
      </c>
      <c r="J2777" s="62">
        <f t="shared" si="69"/>
        <v>4</v>
      </c>
      <c r="K2777" s="62">
        <f>IF(PUMPING[[#This Row],[MONTH]]&gt;3,YEAR(PUMPING[[#This Row],[DATE]]),YEAR(PUMPING[[#This Row],[DATE]])-1)</f>
        <v>2016</v>
      </c>
      <c r="L2777" s="62" t="str">
        <f>IF(PUMPING[[#This Row],[MONTH]]&lt;4,"Q4",IF(PUMPING[[#This Row],[MONTH]]&lt;7,"Q1",IF(PUMPING[[#This Row],[MONTH]]&lt;10,"Q2",IF(PUMPING[[#This Row],[MONTH]]&lt;13,"Q3","Q4"))))</f>
        <v>Q1</v>
      </c>
      <c r="M2777" s="62" t="str">
        <f>IF(PUMPING[[#This Row],[PRODUCT]]="I/F","I/F",IF(LEFT(PUMPING[[#This Row],[BATCH]],2)="MR","MR",IF(LEFT(PUMPING[[#This Row],[BATCH]],2)="PR","PR",IF(LEFT(PUMPING[[#This Row],[BATCH]],2)="DT","DT","Others"))))</f>
        <v>MR</v>
      </c>
    </row>
    <row r="2778" spans="1:13" ht="21" x14ac:dyDescent="0.25">
      <c r="A2778" s="60">
        <v>2</v>
      </c>
      <c r="B2778" s="61">
        <v>42484</v>
      </c>
      <c r="C2778" s="60" t="s">
        <v>6</v>
      </c>
      <c r="D2778" s="64" t="s">
        <v>1801</v>
      </c>
      <c r="E2778" s="65">
        <v>302</v>
      </c>
      <c r="F2778" s="67">
        <v>6159</v>
      </c>
      <c r="G2778" s="60"/>
      <c r="H2778" s="60" t="s">
        <v>733</v>
      </c>
      <c r="I2778" s="60" t="s">
        <v>143</v>
      </c>
      <c r="J2778" s="62">
        <f t="shared" si="69"/>
        <v>4</v>
      </c>
      <c r="K2778" s="62">
        <f>IF(PUMPING[[#This Row],[MONTH]]&gt;3,YEAR(PUMPING[[#This Row],[DATE]]),YEAR(PUMPING[[#This Row],[DATE]])-1)</f>
        <v>2016</v>
      </c>
      <c r="L2778" s="62" t="str">
        <f>IF(PUMPING[[#This Row],[MONTH]]&lt;4,"Q4",IF(PUMPING[[#This Row],[MONTH]]&lt;7,"Q1",IF(PUMPING[[#This Row],[MONTH]]&lt;10,"Q2",IF(PUMPING[[#This Row],[MONTH]]&lt;13,"Q3","Q4"))))</f>
        <v>Q1</v>
      </c>
      <c r="M2778" s="62" t="str">
        <f>IF(PUMPING[[#This Row],[PRODUCT]]="I/F","I/F",IF(LEFT(PUMPING[[#This Row],[BATCH]],2)="MR","MR",IF(LEFT(PUMPING[[#This Row],[BATCH]],2)="PR","PR",IF(LEFT(PUMPING[[#This Row],[BATCH]],2)="DT","DT","Others"))))</f>
        <v>MR</v>
      </c>
    </row>
    <row r="2779" spans="1:13" ht="21" x14ac:dyDescent="0.25">
      <c r="A2779" s="60">
        <v>3</v>
      </c>
      <c r="B2779" s="61">
        <v>42484</v>
      </c>
      <c r="C2779" s="60" t="s">
        <v>6</v>
      </c>
      <c r="D2779" s="64" t="s">
        <v>1802</v>
      </c>
      <c r="E2779" s="65">
        <v>304</v>
      </c>
      <c r="F2779" s="67">
        <v>681</v>
      </c>
      <c r="G2779" s="60"/>
      <c r="H2779" s="60" t="s">
        <v>733</v>
      </c>
      <c r="I2779" s="60" t="s">
        <v>143</v>
      </c>
      <c r="J2779" s="62">
        <f t="shared" si="69"/>
        <v>4</v>
      </c>
      <c r="K2779" s="62">
        <f>IF(PUMPING[[#This Row],[MONTH]]&gt;3,YEAR(PUMPING[[#This Row],[DATE]]),YEAR(PUMPING[[#This Row],[DATE]])-1)</f>
        <v>2016</v>
      </c>
      <c r="L2779" s="62" t="str">
        <f>IF(PUMPING[[#This Row],[MONTH]]&lt;4,"Q4",IF(PUMPING[[#This Row],[MONTH]]&lt;7,"Q1",IF(PUMPING[[#This Row],[MONTH]]&lt;10,"Q2",IF(PUMPING[[#This Row],[MONTH]]&lt;13,"Q3","Q4"))))</f>
        <v>Q1</v>
      </c>
      <c r="M2779" s="62" t="str">
        <f>IF(PUMPING[[#This Row],[PRODUCT]]="I/F","I/F",IF(LEFT(PUMPING[[#This Row],[BATCH]],2)="MR","MR",IF(LEFT(PUMPING[[#This Row],[BATCH]],2)="PR","PR",IF(LEFT(PUMPING[[#This Row],[BATCH]],2)="DT","DT","Others"))))</f>
        <v>MR</v>
      </c>
    </row>
    <row r="2780" spans="1:13" ht="21" x14ac:dyDescent="0.25">
      <c r="A2780" s="60">
        <v>4</v>
      </c>
      <c r="B2780" s="61">
        <v>42484</v>
      </c>
      <c r="C2780" s="60" t="s">
        <v>6</v>
      </c>
      <c r="D2780" s="64" t="s">
        <v>1803</v>
      </c>
      <c r="E2780" s="65">
        <v>404</v>
      </c>
      <c r="F2780" s="67">
        <v>189</v>
      </c>
      <c r="G2780" s="60"/>
      <c r="H2780" s="60" t="s">
        <v>145</v>
      </c>
      <c r="I2780" s="60" t="s">
        <v>146</v>
      </c>
      <c r="J2780" s="62">
        <f t="shared" si="69"/>
        <v>4</v>
      </c>
      <c r="K2780" s="62">
        <f>IF(PUMPING[[#This Row],[MONTH]]&gt;3,YEAR(PUMPING[[#This Row],[DATE]]),YEAR(PUMPING[[#This Row],[DATE]])-1)</f>
        <v>2016</v>
      </c>
      <c r="L2780" s="62" t="str">
        <f>IF(PUMPING[[#This Row],[MONTH]]&lt;4,"Q4",IF(PUMPING[[#This Row],[MONTH]]&lt;7,"Q1",IF(PUMPING[[#This Row],[MONTH]]&lt;10,"Q2",IF(PUMPING[[#This Row],[MONTH]]&lt;13,"Q3","Q4"))))</f>
        <v>Q1</v>
      </c>
      <c r="M2780" s="62" t="str">
        <f>IF(PUMPING[[#This Row],[PRODUCT]]="I/F","I/F",IF(LEFT(PUMPING[[#This Row],[BATCH]],2)="MR","MR",IF(LEFT(PUMPING[[#This Row],[BATCH]],2)="PR","PR",IF(LEFT(PUMPING[[#This Row],[BATCH]],2)="DT","DT","Others"))))</f>
        <v>MR</v>
      </c>
    </row>
    <row r="2781" spans="1:13" ht="21" x14ac:dyDescent="0.25">
      <c r="A2781" s="60">
        <v>1</v>
      </c>
      <c r="B2781" s="61">
        <v>42484</v>
      </c>
      <c r="C2781" s="60" t="s">
        <v>20</v>
      </c>
      <c r="D2781" s="64" t="s">
        <v>118</v>
      </c>
      <c r="E2781" s="68">
        <v>35</v>
      </c>
      <c r="F2781" s="66">
        <v>1108</v>
      </c>
      <c r="G2781" s="60"/>
      <c r="H2781" s="60" t="s">
        <v>733</v>
      </c>
      <c r="I2781" s="60" t="s">
        <v>143</v>
      </c>
      <c r="J2781" s="62">
        <f t="shared" si="69"/>
        <v>4</v>
      </c>
      <c r="K2781" s="62">
        <f>IF(PUMPING[[#This Row],[MONTH]]&gt;3,YEAR(PUMPING[[#This Row],[DATE]]),YEAR(PUMPING[[#This Row],[DATE]])-1)</f>
        <v>2016</v>
      </c>
      <c r="L2781" s="62" t="str">
        <f>IF(PUMPING[[#This Row],[MONTH]]&lt;4,"Q4",IF(PUMPING[[#This Row],[MONTH]]&lt;7,"Q1",IF(PUMPING[[#This Row],[MONTH]]&lt;10,"Q2",IF(PUMPING[[#This Row],[MONTH]]&lt;13,"Q3","Q4"))))</f>
        <v>Q1</v>
      </c>
      <c r="M2781" s="62" t="str">
        <f>IF(PUMPING[[#This Row],[PRODUCT]]="I/F","I/F",IF(LEFT(PUMPING[[#This Row],[BATCH]],2)="MR","MR",IF(LEFT(PUMPING[[#This Row],[BATCH]],2)="PR","PR",IF(LEFT(PUMPING[[#This Row],[BATCH]],2)="DT","DT","Others"))))</f>
        <v>PR</v>
      </c>
    </row>
    <row r="2782" spans="1:13" ht="21" x14ac:dyDescent="0.25">
      <c r="A2782" s="60">
        <v>2</v>
      </c>
      <c r="B2782" s="61">
        <v>42484</v>
      </c>
      <c r="C2782" s="60" t="s">
        <v>20</v>
      </c>
      <c r="D2782" s="69" t="s">
        <v>1804</v>
      </c>
      <c r="E2782" s="65">
        <v>35</v>
      </c>
      <c r="F2782" s="71">
        <v>600</v>
      </c>
      <c r="G2782" s="60"/>
      <c r="H2782" s="60" t="s">
        <v>145</v>
      </c>
      <c r="I2782" s="60" t="s">
        <v>146</v>
      </c>
      <c r="J2782" s="62">
        <f t="shared" si="69"/>
        <v>4</v>
      </c>
      <c r="K2782" s="62">
        <f>IF(PUMPING[[#This Row],[MONTH]]&gt;3,YEAR(PUMPING[[#This Row],[DATE]]),YEAR(PUMPING[[#This Row],[DATE]])-1)</f>
        <v>2016</v>
      </c>
      <c r="L2782" s="62" t="str">
        <f>IF(PUMPING[[#This Row],[MONTH]]&lt;4,"Q4",IF(PUMPING[[#This Row],[MONTH]]&lt;7,"Q1",IF(PUMPING[[#This Row],[MONTH]]&lt;10,"Q2",IF(PUMPING[[#This Row],[MONTH]]&lt;13,"Q3","Q4"))))</f>
        <v>Q1</v>
      </c>
      <c r="M2782" s="62" t="str">
        <f>IF(PUMPING[[#This Row],[PRODUCT]]="I/F","I/F",IF(LEFT(PUMPING[[#This Row],[BATCH]],2)="MR","MR",IF(LEFT(PUMPING[[#This Row],[BATCH]],2)="PR","PR",IF(LEFT(PUMPING[[#This Row],[BATCH]],2)="DT","DT","Others"))))</f>
        <v>PR</v>
      </c>
    </row>
    <row r="2783" spans="1:13" ht="21" x14ac:dyDescent="0.25">
      <c r="A2783" s="60">
        <v>3</v>
      </c>
      <c r="B2783" s="61">
        <v>42484</v>
      </c>
      <c r="C2783" s="60" t="s">
        <v>20</v>
      </c>
      <c r="D2783" s="69" t="s">
        <v>1805</v>
      </c>
      <c r="E2783" s="65">
        <v>54</v>
      </c>
      <c r="F2783" s="71">
        <v>262</v>
      </c>
      <c r="G2783" s="60"/>
      <c r="H2783" s="60" t="s">
        <v>155</v>
      </c>
      <c r="I2783" s="60" t="s">
        <v>146</v>
      </c>
      <c r="J2783" s="62">
        <f t="shared" si="69"/>
        <v>4</v>
      </c>
      <c r="K2783" s="62">
        <f>IF(PUMPING[[#This Row],[MONTH]]&gt;3,YEAR(PUMPING[[#This Row],[DATE]]),YEAR(PUMPING[[#This Row],[DATE]])-1)</f>
        <v>2016</v>
      </c>
      <c r="L2783" s="62" t="str">
        <f>IF(PUMPING[[#This Row],[MONTH]]&lt;4,"Q4",IF(PUMPING[[#This Row],[MONTH]]&lt;7,"Q1",IF(PUMPING[[#This Row],[MONTH]]&lt;10,"Q2",IF(PUMPING[[#This Row],[MONTH]]&lt;13,"Q3","Q4"))))</f>
        <v>Q1</v>
      </c>
      <c r="M2783" s="62" t="str">
        <f>IF(PUMPING[[#This Row],[PRODUCT]]="I/F","I/F",IF(LEFT(PUMPING[[#This Row],[BATCH]],2)="MR","MR",IF(LEFT(PUMPING[[#This Row],[BATCH]],2)="PR","PR",IF(LEFT(PUMPING[[#This Row],[BATCH]],2)="DT","DT","Others"))))</f>
        <v>PR</v>
      </c>
    </row>
    <row r="2784" spans="1:13" ht="21" x14ac:dyDescent="0.25">
      <c r="A2784" s="60">
        <v>4</v>
      </c>
      <c r="B2784" s="61">
        <v>42484</v>
      </c>
      <c r="C2784" s="60" t="s">
        <v>20</v>
      </c>
      <c r="D2784" s="69" t="s">
        <v>1806</v>
      </c>
      <c r="E2784" s="65">
        <v>62</v>
      </c>
      <c r="F2784" s="71">
        <v>450</v>
      </c>
      <c r="G2784" s="60"/>
      <c r="H2784" s="60" t="s">
        <v>153</v>
      </c>
      <c r="I2784" s="181" t="s">
        <v>1530</v>
      </c>
      <c r="J2784" s="62">
        <f t="shared" si="69"/>
        <v>4</v>
      </c>
      <c r="K2784" s="62">
        <f>IF(PUMPING[[#This Row],[MONTH]]&gt;3,YEAR(PUMPING[[#This Row],[DATE]]),YEAR(PUMPING[[#This Row],[DATE]])-1)</f>
        <v>2016</v>
      </c>
      <c r="L2784" s="62" t="str">
        <f>IF(PUMPING[[#This Row],[MONTH]]&lt;4,"Q4",IF(PUMPING[[#This Row],[MONTH]]&lt;7,"Q1",IF(PUMPING[[#This Row],[MONTH]]&lt;10,"Q2",IF(PUMPING[[#This Row],[MONTH]]&lt;13,"Q3","Q4"))))</f>
        <v>Q1</v>
      </c>
      <c r="M2784" s="62" t="str">
        <f>IF(PUMPING[[#This Row],[PRODUCT]]="I/F","I/F",IF(LEFT(PUMPING[[#This Row],[BATCH]],2)="MR","MR",IF(LEFT(PUMPING[[#This Row],[BATCH]],2)="PR","PR",IF(LEFT(PUMPING[[#This Row],[BATCH]],2)="DT","DT","Others"))))</f>
        <v>PR</v>
      </c>
    </row>
    <row r="2785" spans="1:13" ht="21" x14ac:dyDescent="0.25">
      <c r="A2785" s="60">
        <v>5</v>
      </c>
      <c r="B2785" s="61">
        <v>42484</v>
      </c>
      <c r="C2785" s="60" t="s">
        <v>20</v>
      </c>
      <c r="D2785" s="69" t="s">
        <v>1807</v>
      </c>
      <c r="E2785" s="65">
        <v>62</v>
      </c>
      <c r="F2785" s="71">
        <v>2661</v>
      </c>
      <c r="G2785" s="60"/>
      <c r="H2785" s="60" t="s">
        <v>153</v>
      </c>
      <c r="I2785" s="181" t="s">
        <v>1530</v>
      </c>
      <c r="J2785" s="62">
        <f t="shared" si="69"/>
        <v>4</v>
      </c>
      <c r="K2785" s="62">
        <f>IF(PUMPING[[#This Row],[MONTH]]&gt;3,YEAR(PUMPING[[#This Row],[DATE]]),YEAR(PUMPING[[#This Row],[DATE]])-1)</f>
        <v>2016</v>
      </c>
      <c r="L2785" s="62" t="str">
        <f>IF(PUMPING[[#This Row],[MONTH]]&lt;4,"Q4",IF(PUMPING[[#This Row],[MONTH]]&lt;7,"Q1",IF(PUMPING[[#This Row],[MONTH]]&lt;10,"Q2",IF(PUMPING[[#This Row],[MONTH]]&lt;13,"Q3","Q4"))))</f>
        <v>Q1</v>
      </c>
      <c r="M2785" s="62" t="str">
        <f>IF(PUMPING[[#This Row],[PRODUCT]]="I/F","I/F",IF(LEFT(PUMPING[[#This Row],[BATCH]],2)="MR","MR",IF(LEFT(PUMPING[[#This Row],[BATCH]],2)="PR","PR",IF(LEFT(PUMPING[[#This Row],[BATCH]],2)="DT","DT","Others"))))</f>
        <v>PR</v>
      </c>
    </row>
    <row r="2786" spans="1:13" ht="21" x14ac:dyDescent="0.25">
      <c r="A2786" s="60">
        <v>6</v>
      </c>
      <c r="B2786" s="61">
        <v>42484</v>
      </c>
      <c r="C2786" s="60" t="s">
        <v>20</v>
      </c>
      <c r="D2786" s="69" t="s">
        <v>1807</v>
      </c>
      <c r="E2786" s="65" t="s">
        <v>89</v>
      </c>
      <c r="F2786" s="71">
        <v>3530</v>
      </c>
      <c r="G2786" s="60"/>
      <c r="H2786" s="60" t="s">
        <v>153</v>
      </c>
      <c r="I2786" s="181" t="s">
        <v>1530</v>
      </c>
      <c r="J2786" s="62">
        <f t="shared" si="69"/>
        <v>4</v>
      </c>
      <c r="K2786" s="62">
        <f>IF(PUMPING[[#This Row],[MONTH]]&gt;3,YEAR(PUMPING[[#This Row],[DATE]]),YEAR(PUMPING[[#This Row],[DATE]])-1)</f>
        <v>2016</v>
      </c>
      <c r="L2786" s="62" t="str">
        <f>IF(PUMPING[[#This Row],[MONTH]]&lt;4,"Q4",IF(PUMPING[[#This Row],[MONTH]]&lt;7,"Q1",IF(PUMPING[[#This Row],[MONTH]]&lt;10,"Q2",IF(PUMPING[[#This Row],[MONTH]]&lt;13,"Q3","Q4"))))</f>
        <v>Q1</v>
      </c>
      <c r="M2786" s="62" t="str">
        <f>IF(PUMPING[[#This Row],[PRODUCT]]="I/F","I/F",IF(LEFT(PUMPING[[#This Row],[BATCH]],2)="MR","MR",IF(LEFT(PUMPING[[#This Row],[BATCH]],2)="PR","PR",IF(LEFT(PUMPING[[#This Row],[BATCH]],2)="DT","DT","Others"))))</f>
        <v>PR</v>
      </c>
    </row>
    <row r="2787" spans="1:13" ht="21" x14ac:dyDescent="0.25">
      <c r="A2787" s="60">
        <v>1</v>
      </c>
      <c r="B2787" s="61">
        <v>42484</v>
      </c>
      <c r="C2787" s="60" t="s">
        <v>8</v>
      </c>
      <c r="D2787" s="69" t="s">
        <v>1797</v>
      </c>
      <c r="E2787" s="72" t="s">
        <v>58</v>
      </c>
      <c r="F2787" s="66">
        <v>2381</v>
      </c>
      <c r="G2787" s="60"/>
      <c r="H2787" s="60" t="s">
        <v>148</v>
      </c>
      <c r="I2787" s="60" t="s">
        <v>149</v>
      </c>
      <c r="J2787" s="62">
        <f t="shared" si="69"/>
        <v>4</v>
      </c>
      <c r="K2787" s="62">
        <f>IF(PUMPING[[#This Row],[MONTH]]&gt;3,YEAR(PUMPING[[#This Row],[DATE]]),YEAR(PUMPING[[#This Row],[DATE]])-1)</f>
        <v>2016</v>
      </c>
      <c r="L2787" s="62" t="str">
        <f>IF(PUMPING[[#This Row],[MONTH]]&lt;4,"Q4",IF(PUMPING[[#This Row],[MONTH]]&lt;7,"Q1",IF(PUMPING[[#This Row],[MONTH]]&lt;10,"Q2",IF(PUMPING[[#This Row],[MONTH]]&lt;13,"Q3","Q4"))))</f>
        <v>Q1</v>
      </c>
      <c r="M2787" s="62" t="str">
        <f>IF(PUMPING[[#This Row],[PRODUCT]]="I/F","I/F",IF(LEFT(PUMPING[[#This Row],[BATCH]],2)="MR","MR",IF(LEFT(PUMPING[[#This Row],[BATCH]],2)="PR","PR",IF(LEFT(PUMPING[[#This Row],[BATCH]],2)="DT","DT","Others"))))</f>
        <v>MR</v>
      </c>
    </row>
    <row r="2788" spans="1:13" ht="21" x14ac:dyDescent="0.25">
      <c r="A2788" s="60">
        <v>1</v>
      </c>
      <c r="B2788" s="61">
        <v>42484</v>
      </c>
      <c r="C2788" s="60" t="s">
        <v>162</v>
      </c>
      <c r="D2788" s="69" t="s">
        <v>1777</v>
      </c>
      <c r="E2788" s="72" t="s">
        <v>239</v>
      </c>
      <c r="F2788" s="63">
        <v>202</v>
      </c>
      <c r="G2788" s="60"/>
      <c r="H2788" s="60" t="s">
        <v>148</v>
      </c>
      <c r="I2788" s="60" t="s">
        <v>149</v>
      </c>
      <c r="J2788" s="62">
        <f t="shared" si="69"/>
        <v>4</v>
      </c>
      <c r="K2788" s="62">
        <f>IF(PUMPING[[#This Row],[MONTH]]&gt;3,YEAR(PUMPING[[#This Row],[DATE]]),YEAR(PUMPING[[#This Row],[DATE]])-1)</f>
        <v>2016</v>
      </c>
      <c r="L2788" s="62" t="str">
        <f>IF(PUMPING[[#This Row],[MONTH]]&lt;4,"Q4",IF(PUMPING[[#This Row],[MONTH]]&lt;7,"Q1",IF(PUMPING[[#This Row],[MONTH]]&lt;10,"Q2",IF(PUMPING[[#This Row],[MONTH]]&lt;13,"Q3","Q4"))))</f>
        <v>Q1</v>
      </c>
      <c r="M2788" s="62" t="str">
        <f>IF(PUMPING[[#This Row],[PRODUCT]]="I/F","I/F",IF(LEFT(PUMPING[[#This Row],[BATCH]],2)="MR","MR",IF(LEFT(PUMPING[[#This Row],[BATCH]],2)="PR","PR",IF(LEFT(PUMPING[[#This Row],[BATCH]],2)="DT","DT","Others"))))</f>
        <v>MR</v>
      </c>
    </row>
    <row r="2789" spans="1:13" ht="21" x14ac:dyDescent="0.25">
      <c r="A2789" s="60">
        <v>2</v>
      </c>
      <c r="B2789" s="61">
        <v>42484</v>
      </c>
      <c r="C2789" s="60" t="s">
        <v>162</v>
      </c>
      <c r="D2789" s="69" t="s">
        <v>114</v>
      </c>
      <c r="E2789" s="72" t="s">
        <v>239</v>
      </c>
      <c r="F2789" s="63">
        <v>1960</v>
      </c>
      <c r="G2789" s="60"/>
      <c r="H2789" s="60" t="s">
        <v>148</v>
      </c>
      <c r="I2789" s="60" t="s">
        <v>149</v>
      </c>
      <c r="J2789" s="62">
        <f t="shared" si="69"/>
        <v>4</v>
      </c>
      <c r="K2789" s="62">
        <f>IF(PUMPING[[#This Row],[MONTH]]&gt;3,YEAR(PUMPING[[#This Row],[DATE]]),YEAR(PUMPING[[#This Row],[DATE]])-1)</f>
        <v>2016</v>
      </c>
      <c r="L2789" s="62" t="str">
        <f>IF(PUMPING[[#This Row],[MONTH]]&lt;4,"Q4",IF(PUMPING[[#This Row],[MONTH]]&lt;7,"Q1",IF(PUMPING[[#This Row],[MONTH]]&lt;10,"Q2",IF(PUMPING[[#This Row],[MONTH]]&lt;13,"Q3","Q4"))))</f>
        <v>Q1</v>
      </c>
      <c r="M2789" s="62" t="str">
        <f>IF(PUMPING[[#This Row],[PRODUCT]]="I/F","I/F",IF(LEFT(PUMPING[[#This Row],[BATCH]],2)="MR","MR",IF(LEFT(PUMPING[[#This Row],[BATCH]],2)="PR","PR",IF(LEFT(PUMPING[[#This Row],[BATCH]],2)="DT","DT","Others"))))</f>
        <v>MR</v>
      </c>
    </row>
    <row r="2790" spans="1:13" ht="21" x14ac:dyDescent="0.25">
      <c r="A2790" s="60">
        <v>1</v>
      </c>
      <c r="B2790" s="61">
        <v>42485</v>
      </c>
      <c r="C2790" s="60" t="s">
        <v>6</v>
      </c>
      <c r="D2790" s="64" t="s">
        <v>1803</v>
      </c>
      <c r="E2790" s="65">
        <v>404</v>
      </c>
      <c r="F2790" s="67">
        <v>470</v>
      </c>
      <c r="G2790" s="60"/>
      <c r="H2790" s="60" t="s">
        <v>145</v>
      </c>
      <c r="I2790" s="60" t="s">
        <v>146</v>
      </c>
      <c r="J2790" s="62">
        <f t="shared" si="69"/>
        <v>4</v>
      </c>
      <c r="K2790" s="62">
        <f>IF(PUMPING[[#This Row],[MONTH]]&gt;3,YEAR(PUMPING[[#This Row],[DATE]]),YEAR(PUMPING[[#This Row],[DATE]])-1)</f>
        <v>2016</v>
      </c>
      <c r="L2790" s="62" t="str">
        <f>IF(PUMPING[[#This Row],[MONTH]]&lt;4,"Q4",IF(PUMPING[[#This Row],[MONTH]]&lt;7,"Q1",IF(PUMPING[[#This Row],[MONTH]]&lt;10,"Q2",IF(PUMPING[[#This Row],[MONTH]]&lt;13,"Q3","Q4"))))</f>
        <v>Q1</v>
      </c>
      <c r="M2790" s="62" t="str">
        <f>IF(PUMPING[[#This Row],[PRODUCT]]="I/F","I/F",IF(LEFT(PUMPING[[#This Row],[BATCH]],2)="MR","MR",IF(LEFT(PUMPING[[#This Row],[BATCH]],2)="PR","PR",IF(LEFT(PUMPING[[#This Row],[BATCH]],2)="DT","DT","Others"))))</f>
        <v>MR</v>
      </c>
    </row>
    <row r="2791" spans="1:13" ht="21" x14ac:dyDescent="0.25">
      <c r="A2791" s="60">
        <v>2</v>
      </c>
      <c r="B2791" s="61">
        <v>42485</v>
      </c>
      <c r="C2791" s="60" t="s">
        <v>6</v>
      </c>
      <c r="D2791" s="64" t="s">
        <v>168</v>
      </c>
      <c r="E2791" s="65">
        <v>124</v>
      </c>
      <c r="F2791" s="67">
        <v>6044</v>
      </c>
      <c r="G2791" s="60"/>
      <c r="H2791" s="60" t="s">
        <v>148</v>
      </c>
      <c r="I2791" s="60" t="s">
        <v>149</v>
      </c>
      <c r="J2791" s="62">
        <f t="shared" si="69"/>
        <v>4</v>
      </c>
      <c r="K2791" s="62">
        <f>IF(PUMPING[[#This Row],[MONTH]]&gt;3,YEAR(PUMPING[[#This Row],[DATE]]),YEAR(PUMPING[[#This Row],[DATE]])-1)</f>
        <v>2016</v>
      </c>
      <c r="L2791" s="62" t="str">
        <f>IF(PUMPING[[#This Row],[MONTH]]&lt;4,"Q4",IF(PUMPING[[#This Row],[MONTH]]&lt;7,"Q1",IF(PUMPING[[#This Row],[MONTH]]&lt;10,"Q2",IF(PUMPING[[#This Row],[MONTH]]&lt;13,"Q3","Q4"))))</f>
        <v>Q1</v>
      </c>
      <c r="M2791" s="62" t="str">
        <f>IF(PUMPING[[#This Row],[PRODUCT]]="I/F","I/F",IF(LEFT(PUMPING[[#This Row],[BATCH]],2)="MR","MR",IF(LEFT(PUMPING[[#This Row],[BATCH]],2)="PR","PR",IF(LEFT(PUMPING[[#This Row],[BATCH]],2)="DT","DT","Others"))))</f>
        <v>MR</v>
      </c>
    </row>
    <row r="2792" spans="1:13" ht="21" x14ac:dyDescent="0.25">
      <c r="A2792" s="60">
        <v>3</v>
      </c>
      <c r="B2792" s="61">
        <v>42485</v>
      </c>
      <c r="C2792" s="60" t="s">
        <v>6</v>
      </c>
      <c r="D2792" s="64" t="s">
        <v>169</v>
      </c>
      <c r="E2792" s="65">
        <v>119</v>
      </c>
      <c r="F2792" s="67">
        <v>39</v>
      </c>
      <c r="G2792" s="60"/>
      <c r="H2792" s="60" t="s">
        <v>170</v>
      </c>
      <c r="I2792" s="60" t="s">
        <v>171</v>
      </c>
      <c r="J2792" s="62">
        <f t="shared" si="69"/>
        <v>4</v>
      </c>
      <c r="K2792" s="62">
        <f>IF(PUMPING[[#This Row],[MONTH]]&gt;3,YEAR(PUMPING[[#This Row],[DATE]]),YEAR(PUMPING[[#This Row],[DATE]])-1)</f>
        <v>2016</v>
      </c>
      <c r="L2792" s="62" t="str">
        <f>IF(PUMPING[[#This Row],[MONTH]]&lt;4,"Q4",IF(PUMPING[[#This Row],[MONTH]]&lt;7,"Q1",IF(PUMPING[[#This Row],[MONTH]]&lt;10,"Q2",IF(PUMPING[[#This Row],[MONTH]]&lt;13,"Q3","Q4"))))</f>
        <v>Q1</v>
      </c>
      <c r="M2792" s="62" t="str">
        <f>IF(PUMPING[[#This Row],[PRODUCT]]="I/F","I/F",IF(LEFT(PUMPING[[#This Row],[BATCH]],2)="MR","MR",IF(LEFT(PUMPING[[#This Row],[BATCH]],2)="PR","PR",IF(LEFT(PUMPING[[#This Row],[BATCH]],2)="DT","DT","Others"))))</f>
        <v>MR</v>
      </c>
    </row>
    <row r="2793" spans="1:13" ht="21" x14ac:dyDescent="0.25">
      <c r="A2793" s="60">
        <v>1</v>
      </c>
      <c r="B2793" s="61">
        <v>42485</v>
      </c>
      <c r="C2793" s="60" t="s">
        <v>20</v>
      </c>
      <c r="D2793" s="64" t="s">
        <v>1808</v>
      </c>
      <c r="E2793" s="68" t="s">
        <v>176</v>
      </c>
      <c r="F2793" s="66">
        <v>5331</v>
      </c>
      <c r="G2793" s="60"/>
      <c r="H2793" s="60" t="s">
        <v>153</v>
      </c>
      <c r="I2793" s="181" t="s">
        <v>1530</v>
      </c>
      <c r="J2793" s="62">
        <f t="shared" si="69"/>
        <v>4</v>
      </c>
      <c r="K2793" s="62">
        <f>IF(PUMPING[[#This Row],[MONTH]]&gt;3,YEAR(PUMPING[[#This Row],[DATE]]),YEAR(PUMPING[[#This Row],[DATE]])-1)</f>
        <v>2016</v>
      </c>
      <c r="L2793" s="62" t="str">
        <f>IF(PUMPING[[#This Row],[MONTH]]&lt;4,"Q4",IF(PUMPING[[#This Row],[MONTH]]&lt;7,"Q1",IF(PUMPING[[#This Row],[MONTH]]&lt;10,"Q2",IF(PUMPING[[#This Row],[MONTH]]&lt;13,"Q3","Q4"))))</f>
        <v>Q1</v>
      </c>
      <c r="M2793" s="62" t="str">
        <f>IF(PUMPING[[#This Row],[PRODUCT]]="I/F","I/F",IF(LEFT(PUMPING[[#This Row],[BATCH]],2)="MR","MR",IF(LEFT(PUMPING[[#This Row],[BATCH]],2)="PR","PR",IF(LEFT(PUMPING[[#This Row],[BATCH]],2)="DT","DT","Others"))))</f>
        <v>PR</v>
      </c>
    </row>
    <row r="2794" spans="1:13" ht="21" x14ac:dyDescent="0.25">
      <c r="A2794" s="60">
        <v>1</v>
      </c>
      <c r="B2794" s="61">
        <v>42485</v>
      </c>
      <c r="C2794" s="60" t="s">
        <v>8</v>
      </c>
      <c r="D2794" s="69" t="s">
        <v>1797</v>
      </c>
      <c r="E2794" s="72" t="s">
        <v>10</v>
      </c>
      <c r="F2794" s="63">
        <v>3654</v>
      </c>
      <c r="G2794" s="60"/>
      <c r="H2794" s="60" t="s">
        <v>148</v>
      </c>
      <c r="I2794" s="60" t="s">
        <v>149</v>
      </c>
      <c r="J2794" s="62">
        <f t="shared" si="69"/>
        <v>4</v>
      </c>
      <c r="K2794" s="62">
        <f>IF(PUMPING[[#This Row],[MONTH]]&gt;3,YEAR(PUMPING[[#This Row],[DATE]]),YEAR(PUMPING[[#This Row],[DATE]])-1)</f>
        <v>2016</v>
      </c>
      <c r="L2794" s="62" t="str">
        <f>IF(PUMPING[[#This Row],[MONTH]]&lt;4,"Q4",IF(PUMPING[[#This Row],[MONTH]]&lt;7,"Q1",IF(PUMPING[[#This Row],[MONTH]]&lt;10,"Q2",IF(PUMPING[[#This Row],[MONTH]]&lt;13,"Q3","Q4"))))</f>
        <v>Q1</v>
      </c>
      <c r="M2794" s="62" t="str">
        <f>IF(PUMPING[[#This Row],[PRODUCT]]="I/F","I/F",IF(LEFT(PUMPING[[#This Row],[BATCH]],2)="MR","MR",IF(LEFT(PUMPING[[#This Row],[BATCH]],2)="PR","PR",IF(LEFT(PUMPING[[#This Row],[BATCH]],2)="DT","DT","Others"))))</f>
        <v>MR</v>
      </c>
    </row>
    <row r="2795" spans="1:13" ht="21" x14ac:dyDescent="0.25">
      <c r="A2795" s="60">
        <v>2</v>
      </c>
      <c r="B2795" s="61">
        <v>42485</v>
      </c>
      <c r="C2795" s="60" t="s">
        <v>8</v>
      </c>
      <c r="D2795" s="69" t="s">
        <v>1798</v>
      </c>
      <c r="E2795" s="72" t="s">
        <v>10</v>
      </c>
      <c r="F2795" s="63">
        <v>2504</v>
      </c>
      <c r="G2795" s="60"/>
      <c r="H2795" s="60" t="s">
        <v>145</v>
      </c>
      <c r="I2795" s="60" t="s">
        <v>146</v>
      </c>
      <c r="J2795" s="62">
        <f t="shared" si="69"/>
        <v>4</v>
      </c>
      <c r="K2795" s="62">
        <f>IF(PUMPING[[#This Row],[MONTH]]&gt;3,YEAR(PUMPING[[#This Row],[DATE]]),YEAR(PUMPING[[#This Row],[DATE]])-1)</f>
        <v>2016</v>
      </c>
      <c r="L2795" s="62" t="str">
        <f>IF(PUMPING[[#This Row],[MONTH]]&lt;4,"Q4",IF(PUMPING[[#This Row],[MONTH]]&lt;7,"Q1",IF(PUMPING[[#This Row],[MONTH]]&lt;10,"Q2",IF(PUMPING[[#This Row],[MONTH]]&lt;13,"Q3","Q4"))))</f>
        <v>Q1</v>
      </c>
      <c r="M2795" s="62" t="str">
        <f>IF(PUMPING[[#This Row],[PRODUCT]]="I/F","I/F",IF(LEFT(PUMPING[[#This Row],[BATCH]],2)="MR","MR",IF(LEFT(PUMPING[[#This Row],[BATCH]],2)="PR","PR",IF(LEFT(PUMPING[[#This Row],[BATCH]],2)="DT","DT","Others"))))</f>
        <v>MR</v>
      </c>
    </row>
    <row r="2796" spans="1:13" ht="21" x14ac:dyDescent="0.25">
      <c r="A2796" s="60">
        <v>1</v>
      </c>
      <c r="B2796" s="61">
        <v>42485</v>
      </c>
      <c r="C2796" s="60" t="s">
        <v>162</v>
      </c>
      <c r="D2796" s="69" t="s">
        <v>114</v>
      </c>
      <c r="E2796" s="72" t="s">
        <v>41</v>
      </c>
      <c r="F2796" s="63">
        <v>168</v>
      </c>
      <c r="G2796" s="60"/>
      <c r="H2796" s="60" t="s">
        <v>148</v>
      </c>
      <c r="I2796" s="60" t="s">
        <v>149</v>
      </c>
      <c r="J2796" s="62">
        <f t="shared" si="69"/>
        <v>4</v>
      </c>
      <c r="K2796" s="62">
        <f>IF(PUMPING[[#This Row],[MONTH]]&gt;3,YEAR(PUMPING[[#This Row],[DATE]]),YEAR(PUMPING[[#This Row],[DATE]])-1)</f>
        <v>2016</v>
      </c>
      <c r="L2796" s="62" t="str">
        <f>IF(PUMPING[[#This Row],[MONTH]]&lt;4,"Q4",IF(PUMPING[[#This Row],[MONTH]]&lt;7,"Q1",IF(PUMPING[[#This Row],[MONTH]]&lt;10,"Q2",IF(PUMPING[[#This Row],[MONTH]]&lt;13,"Q3","Q4"))))</f>
        <v>Q1</v>
      </c>
      <c r="M2796" s="62" t="str">
        <f>IF(PUMPING[[#This Row],[PRODUCT]]="I/F","I/F",IF(LEFT(PUMPING[[#This Row],[BATCH]],2)="MR","MR",IF(LEFT(PUMPING[[#This Row],[BATCH]],2)="PR","PR",IF(LEFT(PUMPING[[#This Row],[BATCH]],2)="DT","DT","Others"))))</f>
        <v>MR</v>
      </c>
    </row>
    <row r="2797" spans="1:13" ht="21" x14ac:dyDescent="0.25">
      <c r="A2797" s="60">
        <v>1</v>
      </c>
      <c r="B2797" s="61">
        <v>42486</v>
      </c>
      <c r="C2797" s="60" t="s">
        <v>6</v>
      </c>
      <c r="D2797" s="64" t="s">
        <v>169</v>
      </c>
      <c r="E2797" s="65">
        <v>119</v>
      </c>
      <c r="F2797" s="67">
        <v>3037</v>
      </c>
      <c r="G2797" s="60"/>
      <c r="H2797" s="60" t="s">
        <v>170</v>
      </c>
      <c r="I2797" s="60" t="s">
        <v>171</v>
      </c>
      <c r="J2797" s="62">
        <f t="shared" si="69"/>
        <v>4</v>
      </c>
      <c r="K2797" s="62">
        <f>IF(PUMPING[[#This Row],[MONTH]]&gt;3,YEAR(PUMPING[[#This Row],[DATE]]),YEAR(PUMPING[[#This Row],[DATE]])-1)</f>
        <v>2016</v>
      </c>
      <c r="L2797" s="62" t="str">
        <f>IF(PUMPING[[#This Row],[MONTH]]&lt;4,"Q4",IF(PUMPING[[#This Row],[MONTH]]&lt;7,"Q1",IF(PUMPING[[#This Row],[MONTH]]&lt;10,"Q2",IF(PUMPING[[#This Row],[MONTH]]&lt;13,"Q3","Q4"))))</f>
        <v>Q1</v>
      </c>
      <c r="M2797" s="62" t="str">
        <f>IF(PUMPING[[#This Row],[PRODUCT]]="I/F","I/F",IF(LEFT(PUMPING[[#This Row],[BATCH]],2)="MR","MR",IF(LEFT(PUMPING[[#This Row],[BATCH]],2)="PR","PR",IF(LEFT(PUMPING[[#This Row],[BATCH]],2)="DT","DT","Others"))))</f>
        <v>MR</v>
      </c>
    </row>
    <row r="2798" spans="1:13" ht="21" x14ac:dyDescent="0.25">
      <c r="A2798" s="60">
        <v>2</v>
      </c>
      <c r="B2798" s="61">
        <v>42486</v>
      </c>
      <c r="C2798" s="60" t="s">
        <v>6</v>
      </c>
      <c r="D2798" s="64" t="s">
        <v>172</v>
      </c>
      <c r="E2798" s="65">
        <v>124</v>
      </c>
      <c r="F2798" s="67">
        <v>5037</v>
      </c>
      <c r="G2798" s="60"/>
      <c r="H2798" s="60" t="s">
        <v>148</v>
      </c>
      <c r="I2798" s="60" t="s">
        <v>149</v>
      </c>
      <c r="J2798" s="62">
        <f t="shared" si="69"/>
        <v>4</v>
      </c>
      <c r="K2798" s="62">
        <f>IF(PUMPING[[#This Row],[MONTH]]&gt;3,YEAR(PUMPING[[#This Row],[DATE]]),YEAR(PUMPING[[#This Row],[DATE]])-1)</f>
        <v>2016</v>
      </c>
      <c r="L2798" s="62" t="str">
        <f>IF(PUMPING[[#This Row],[MONTH]]&lt;4,"Q4",IF(PUMPING[[#This Row],[MONTH]]&lt;7,"Q1",IF(PUMPING[[#This Row],[MONTH]]&lt;10,"Q2",IF(PUMPING[[#This Row],[MONTH]]&lt;13,"Q3","Q4"))))</f>
        <v>Q1</v>
      </c>
      <c r="M2798" s="62" t="str">
        <f>IF(PUMPING[[#This Row],[PRODUCT]]="I/F","I/F",IF(LEFT(PUMPING[[#This Row],[BATCH]],2)="MR","MR",IF(LEFT(PUMPING[[#This Row],[BATCH]],2)="PR","PR",IF(LEFT(PUMPING[[#This Row],[BATCH]],2)="DT","DT","Others"))))</f>
        <v>MR</v>
      </c>
    </row>
    <row r="2799" spans="1:13" ht="21" x14ac:dyDescent="0.25">
      <c r="A2799" s="60">
        <v>1</v>
      </c>
      <c r="B2799" s="61">
        <v>42486</v>
      </c>
      <c r="C2799" s="60" t="s">
        <v>20</v>
      </c>
      <c r="D2799" s="64" t="s">
        <v>1809</v>
      </c>
      <c r="E2799" s="68">
        <v>63</v>
      </c>
      <c r="F2799" s="66">
        <v>2063</v>
      </c>
      <c r="G2799" s="60"/>
      <c r="H2799" s="60" t="s">
        <v>153</v>
      </c>
      <c r="I2799" s="181" t="s">
        <v>1530</v>
      </c>
      <c r="J2799" s="62">
        <f t="shared" si="69"/>
        <v>4</v>
      </c>
      <c r="K2799" s="62">
        <f>IF(PUMPING[[#This Row],[MONTH]]&gt;3,YEAR(PUMPING[[#This Row],[DATE]]),YEAR(PUMPING[[#This Row],[DATE]])-1)</f>
        <v>2016</v>
      </c>
      <c r="L2799" s="62" t="str">
        <f>IF(PUMPING[[#This Row],[MONTH]]&lt;4,"Q4",IF(PUMPING[[#This Row],[MONTH]]&lt;7,"Q1",IF(PUMPING[[#This Row],[MONTH]]&lt;10,"Q2",IF(PUMPING[[#This Row],[MONTH]]&lt;13,"Q3","Q4"))))</f>
        <v>Q1</v>
      </c>
      <c r="M2799" s="62" t="str">
        <f>IF(PUMPING[[#This Row],[PRODUCT]]="I/F","I/F",IF(LEFT(PUMPING[[#This Row],[BATCH]],2)="MR","MR",IF(LEFT(PUMPING[[#This Row],[BATCH]],2)="PR","PR",IF(LEFT(PUMPING[[#This Row],[BATCH]],2)="DT","DT","Others"))))</f>
        <v>PR</v>
      </c>
    </row>
    <row r="2800" spans="1:13" ht="21" x14ac:dyDescent="0.25">
      <c r="A2800" s="60">
        <v>2</v>
      </c>
      <c r="B2800" s="61">
        <v>42486</v>
      </c>
      <c r="C2800" s="60" t="s">
        <v>20</v>
      </c>
      <c r="D2800" s="69" t="s">
        <v>1810</v>
      </c>
      <c r="E2800" s="65">
        <v>62</v>
      </c>
      <c r="F2800" s="71">
        <v>256</v>
      </c>
      <c r="G2800" s="60"/>
      <c r="H2800" s="60" t="s">
        <v>155</v>
      </c>
      <c r="I2800" s="60" t="s">
        <v>146</v>
      </c>
      <c r="J2800" s="62">
        <f t="shared" si="69"/>
        <v>4</v>
      </c>
      <c r="K2800" s="62">
        <f>IF(PUMPING[[#This Row],[MONTH]]&gt;3,YEAR(PUMPING[[#This Row],[DATE]]),YEAR(PUMPING[[#This Row],[DATE]])-1)</f>
        <v>2016</v>
      </c>
      <c r="L2800" s="62" t="str">
        <f>IF(PUMPING[[#This Row],[MONTH]]&lt;4,"Q4",IF(PUMPING[[#This Row],[MONTH]]&lt;7,"Q1",IF(PUMPING[[#This Row],[MONTH]]&lt;10,"Q2",IF(PUMPING[[#This Row],[MONTH]]&lt;13,"Q3","Q4"))))</f>
        <v>Q1</v>
      </c>
      <c r="M2800" s="62" t="str">
        <f>IF(PUMPING[[#This Row],[PRODUCT]]="I/F","I/F",IF(LEFT(PUMPING[[#This Row],[BATCH]],2)="MR","MR",IF(LEFT(PUMPING[[#This Row],[BATCH]],2)="PR","PR",IF(LEFT(PUMPING[[#This Row],[BATCH]],2)="DT","DT","Others"))))</f>
        <v>PR</v>
      </c>
    </row>
    <row r="2801" spans="1:13" ht="21" x14ac:dyDescent="0.25">
      <c r="A2801" s="60">
        <v>3</v>
      </c>
      <c r="B2801" s="61">
        <v>42486</v>
      </c>
      <c r="C2801" s="60" t="s">
        <v>20</v>
      </c>
      <c r="D2801" s="69" t="s">
        <v>1811</v>
      </c>
      <c r="E2801" s="65">
        <v>23</v>
      </c>
      <c r="F2801" s="71">
        <v>2040</v>
      </c>
      <c r="G2801" s="60"/>
      <c r="H2801" s="60" t="s">
        <v>151</v>
      </c>
      <c r="I2801" s="60" t="s">
        <v>1532</v>
      </c>
      <c r="J2801" s="62">
        <f t="shared" si="69"/>
        <v>4</v>
      </c>
      <c r="K2801" s="62">
        <f>IF(PUMPING[[#This Row],[MONTH]]&gt;3,YEAR(PUMPING[[#This Row],[DATE]]),YEAR(PUMPING[[#This Row],[DATE]])-1)</f>
        <v>2016</v>
      </c>
      <c r="L2801" s="62" t="str">
        <f>IF(PUMPING[[#This Row],[MONTH]]&lt;4,"Q4",IF(PUMPING[[#This Row],[MONTH]]&lt;7,"Q1",IF(PUMPING[[#This Row],[MONTH]]&lt;10,"Q2",IF(PUMPING[[#This Row],[MONTH]]&lt;13,"Q3","Q4"))))</f>
        <v>Q1</v>
      </c>
      <c r="M2801" s="62" t="str">
        <f>IF(PUMPING[[#This Row],[PRODUCT]]="I/F","I/F",IF(LEFT(PUMPING[[#This Row],[BATCH]],2)="MR","MR",IF(LEFT(PUMPING[[#This Row],[BATCH]],2)="PR","PR",IF(LEFT(PUMPING[[#This Row],[BATCH]],2)="DT","DT","Others"))))</f>
        <v>PR</v>
      </c>
    </row>
    <row r="2802" spans="1:13" ht="21" x14ac:dyDescent="0.25">
      <c r="A2802" s="60">
        <v>1</v>
      </c>
      <c r="B2802" s="61">
        <v>42486</v>
      </c>
      <c r="C2802" s="60" t="s">
        <v>8</v>
      </c>
      <c r="D2802" s="69" t="s">
        <v>114</v>
      </c>
      <c r="E2802" s="72" t="s">
        <v>41</v>
      </c>
      <c r="F2802" s="63">
        <v>413</v>
      </c>
      <c r="G2802" s="60"/>
      <c r="H2802" s="60" t="s">
        <v>148</v>
      </c>
      <c r="I2802" s="60" t="s">
        <v>149</v>
      </c>
      <c r="J2802" s="62">
        <f t="shared" si="69"/>
        <v>4</v>
      </c>
      <c r="K2802" s="62">
        <f>IF(PUMPING[[#This Row],[MONTH]]&gt;3,YEAR(PUMPING[[#This Row],[DATE]]),YEAR(PUMPING[[#This Row],[DATE]])-1)</f>
        <v>2016</v>
      </c>
      <c r="L2802" s="62" t="str">
        <f>IF(PUMPING[[#This Row],[MONTH]]&lt;4,"Q4",IF(PUMPING[[#This Row],[MONTH]]&lt;7,"Q1",IF(PUMPING[[#This Row],[MONTH]]&lt;10,"Q2",IF(PUMPING[[#This Row],[MONTH]]&lt;13,"Q3","Q4"))))</f>
        <v>Q1</v>
      </c>
      <c r="M2802" s="62" t="str">
        <f>IF(PUMPING[[#This Row],[PRODUCT]]="I/F","I/F",IF(LEFT(PUMPING[[#This Row],[BATCH]],2)="MR","MR",IF(LEFT(PUMPING[[#This Row],[BATCH]],2)="PR","PR",IF(LEFT(PUMPING[[#This Row],[BATCH]],2)="DT","DT","Others"))))</f>
        <v>MR</v>
      </c>
    </row>
    <row r="2803" spans="1:13" ht="21" x14ac:dyDescent="0.25">
      <c r="A2803" s="60">
        <v>2</v>
      </c>
      <c r="B2803" s="61">
        <v>42486</v>
      </c>
      <c r="C2803" s="60" t="s">
        <v>8</v>
      </c>
      <c r="D2803" s="69" t="s">
        <v>1812</v>
      </c>
      <c r="E2803" s="72">
        <v>17</v>
      </c>
      <c r="F2803" s="63">
        <v>2703</v>
      </c>
      <c r="G2803" s="60"/>
      <c r="H2803" s="60" t="s">
        <v>164</v>
      </c>
      <c r="I2803" s="60" t="s">
        <v>146</v>
      </c>
      <c r="J2803" s="62">
        <f t="shared" si="69"/>
        <v>4</v>
      </c>
      <c r="K2803" s="62">
        <f>IF(PUMPING[[#This Row],[MONTH]]&gt;3,YEAR(PUMPING[[#This Row],[DATE]]),YEAR(PUMPING[[#This Row],[DATE]])-1)</f>
        <v>2016</v>
      </c>
      <c r="L2803" s="62" t="str">
        <f>IF(PUMPING[[#This Row],[MONTH]]&lt;4,"Q4",IF(PUMPING[[#This Row],[MONTH]]&lt;7,"Q1",IF(PUMPING[[#This Row],[MONTH]]&lt;10,"Q2",IF(PUMPING[[#This Row],[MONTH]]&lt;13,"Q3","Q4"))))</f>
        <v>Q1</v>
      </c>
      <c r="M2803" s="62" t="str">
        <f>IF(PUMPING[[#This Row],[PRODUCT]]="I/F","I/F",IF(LEFT(PUMPING[[#This Row],[BATCH]],2)="MR","MR",IF(LEFT(PUMPING[[#This Row],[BATCH]],2)="PR","PR",IF(LEFT(PUMPING[[#This Row],[BATCH]],2)="DT","DT","Others"))))</f>
        <v>DT</v>
      </c>
    </row>
    <row r="2804" spans="1:13" ht="21" x14ac:dyDescent="0.25">
      <c r="A2804" s="60">
        <v>1</v>
      </c>
      <c r="B2804" s="61">
        <v>42487</v>
      </c>
      <c r="C2804" s="60" t="s">
        <v>6</v>
      </c>
      <c r="D2804" s="84" t="s">
        <v>172</v>
      </c>
      <c r="E2804" s="85">
        <v>124</v>
      </c>
      <c r="F2804" s="86">
        <v>2109</v>
      </c>
      <c r="G2804" s="60"/>
      <c r="H2804" s="60" t="s">
        <v>148</v>
      </c>
      <c r="I2804" s="60" t="s">
        <v>149</v>
      </c>
      <c r="J2804" s="62">
        <f t="shared" si="69"/>
        <v>4</v>
      </c>
      <c r="K2804" s="62">
        <f>IF(PUMPING[[#This Row],[MONTH]]&gt;3,YEAR(PUMPING[[#This Row],[DATE]]),YEAR(PUMPING[[#This Row],[DATE]])-1)</f>
        <v>2016</v>
      </c>
      <c r="L2804" s="62" t="str">
        <f>IF(PUMPING[[#This Row],[MONTH]]&lt;4,"Q4",IF(PUMPING[[#This Row],[MONTH]]&lt;7,"Q1",IF(PUMPING[[#This Row],[MONTH]]&lt;10,"Q2",IF(PUMPING[[#This Row],[MONTH]]&lt;13,"Q3","Q4"))))</f>
        <v>Q1</v>
      </c>
      <c r="M2804" s="62" t="str">
        <f>IF(PUMPING[[#This Row],[PRODUCT]]="I/F","I/F",IF(LEFT(PUMPING[[#This Row],[BATCH]],2)="MR","MR",IF(LEFT(PUMPING[[#This Row],[BATCH]],2)="PR","PR",IF(LEFT(PUMPING[[#This Row],[BATCH]],2)="DT","DT","Others"))))</f>
        <v>MR</v>
      </c>
    </row>
    <row r="2805" spans="1:13" ht="21" x14ac:dyDescent="0.25">
      <c r="A2805" s="60">
        <v>2</v>
      </c>
      <c r="B2805" s="61">
        <v>42487</v>
      </c>
      <c r="C2805" s="60" t="s">
        <v>6</v>
      </c>
      <c r="D2805" s="84" t="s">
        <v>1813</v>
      </c>
      <c r="E2805" s="85">
        <v>402</v>
      </c>
      <c r="F2805" s="86">
        <v>150</v>
      </c>
      <c r="G2805" s="60"/>
      <c r="H2805" s="60" t="s">
        <v>156</v>
      </c>
      <c r="I2805" s="60" t="s">
        <v>146</v>
      </c>
      <c r="J2805" s="62">
        <f t="shared" si="69"/>
        <v>4</v>
      </c>
      <c r="K2805" s="62">
        <f>IF(PUMPING[[#This Row],[MONTH]]&gt;3,YEAR(PUMPING[[#This Row],[DATE]]),YEAR(PUMPING[[#This Row],[DATE]])-1)</f>
        <v>2016</v>
      </c>
      <c r="L2805" s="62" t="str">
        <f>IF(PUMPING[[#This Row],[MONTH]]&lt;4,"Q4",IF(PUMPING[[#This Row],[MONTH]]&lt;7,"Q1",IF(PUMPING[[#This Row],[MONTH]]&lt;10,"Q2",IF(PUMPING[[#This Row],[MONTH]]&lt;13,"Q3","Q4"))))</f>
        <v>Q1</v>
      </c>
      <c r="M2805" s="62" t="str">
        <f>IF(PUMPING[[#This Row],[PRODUCT]]="I/F","I/F",IF(LEFT(PUMPING[[#This Row],[BATCH]],2)="MR","MR",IF(LEFT(PUMPING[[#This Row],[BATCH]],2)="PR","PR",IF(LEFT(PUMPING[[#This Row],[BATCH]],2)="DT","DT","Others"))))</f>
        <v>MR</v>
      </c>
    </row>
    <row r="2806" spans="1:13" ht="21" x14ac:dyDescent="0.25">
      <c r="A2806" s="60">
        <v>3</v>
      </c>
      <c r="B2806" s="61">
        <v>42487</v>
      </c>
      <c r="C2806" s="60" t="s">
        <v>6</v>
      </c>
      <c r="D2806" s="84" t="s">
        <v>1814</v>
      </c>
      <c r="E2806" s="85">
        <v>351</v>
      </c>
      <c r="F2806" s="86">
        <v>150</v>
      </c>
      <c r="G2806" s="60"/>
      <c r="H2806" s="60" t="s">
        <v>155</v>
      </c>
      <c r="I2806" s="60" t="s">
        <v>146</v>
      </c>
      <c r="J2806" s="62">
        <f t="shared" si="69"/>
        <v>4</v>
      </c>
      <c r="K2806" s="62">
        <f>IF(PUMPING[[#This Row],[MONTH]]&gt;3,YEAR(PUMPING[[#This Row],[DATE]]),YEAR(PUMPING[[#This Row],[DATE]])-1)</f>
        <v>2016</v>
      </c>
      <c r="L2806" s="62" t="str">
        <f>IF(PUMPING[[#This Row],[MONTH]]&lt;4,"Q4",IF(PUMPING[[#This Row],[MONTH]]&lt;7,"Q1",IF(PUMPING[[#This Row],[MONTH]]&lt;10,"Q2",IF(PUMPING[[#This Row],[MONTH]]&lt;13,"Q3","Q4"))))</f>
        <v>Q1</v>
      </c>
      <c r="M2806" s="62" t="str">
        <f>IF(PUMPING[[#This Row],[PRODUCT]]="I/F","I/F",IF(LEFT(PUMPING[[#This Row],[BATCH]],2)="MR","MR",IF(LEFT(PUMPING[[#This Row],[BATCH]],2)="PR","PR",IF(LEFT(PUMPING[[#This Row],[BATCH]],2)="DT","DT","Others"))))</f>
        <v>MR</v>
      </c>
    </row>
    <row r="2807" spans="1:13" ht="21" x14ac:dyDescent="0.25">
      <c r="A2807" s="60">
        <v>4</v>
      </c>
      <c r="B2807" s="61">
        <v>42487</v>
      </c>
      <c r="C2807" s="60" t="s">
        <v>6</v>
      </c>
      <c r="D2807" s="84" t="s">
        <v>1815</v>
      </c>
      <c r="E2807" s="85">
        <v>501</v>
      </c>
      <c r="F2807" s="86">
        <v>7254</v>
      </c>
      <c r="G2807" s="60"/>
      <c r="H2807" s="60" t="s">
        <v>153</v>
      </c>
      <c r="I2807" s="181" t="s">
        <v>1530</v>
      </c>
      <c r="J2807" s="62">
        <f t="shared" si="69"/>
        <v>4</v>
      </c>
      <c r="K2807" s="62">
        <f>IF(PUMPING[[#This Row],[MONTH]]&gt;3,YEAR(PUMPING[[#This Row],[DATE]]),YEAR(PUMPING[[#This Row],[DATE]])-1)</f>
        <v>2016</v>
      </c>
      <c r="L2807" s="62" t="str">
        <f>IF(PUMPING[[#This Row],[MONTH]]&lt;4,"Q4",IF(PUMPING[[#This Row],[MONTH]]&lt;7,"Q1",IF(PUMPING[[#This Row],[MONTH]]&lt;10,"Q2",IF(PUMPING[[#This Row],[MONTH]]&lt;13,"Q3","Q4"))))</f>
        <v>Q1</v>
      </c>
      <c r="M2807" s="62" t="str">
        <f>IF(PUMPING[[#This Row],[PRODUCT]]="I/F","I/F",IF(LEFT(PUMPING[[#This Row],[BATCH]],2)="MR","MR",IF(LEFT(PUMPING[[#This Row],[BATCH]],2)="PR","PR",IF(LEFT(PUMPING[[#This Row],[BATCH]],2)="DT","DT","Others"))))</f>
        <v>MR</v>
      </c>
    </row>
    <row r="2808" spans="1:13" ht="21" x14ac:dyDescent="0.25">
      <c r="A2808" s="60">
        <v>1</v>
      </c>
      <c r="B2808" s="61">
        <v>42487</v>
      </c>
      <c r="C2808" s="60" t="s">
        <v>20</v>
      </c>
      <c r="D2808" s="84" t="s">
        <v>1811</v>
      </c>
      <c r="E2808" s="89">
        <v>23</v>
      </c>
      <c r="F2808" s="71">
        <v>3064</v>
      </c>
      <c r="G2808" s="60"/>
      <c r="H2808" s="60" t="s">
        <v>151</v>
      </c>
      <c r="I2808" s="60" t="s">
        <v>1532</v>
      </c>
      <c r="J2808" s="62">
        <f t="shared" si="69"/>
        <v>4</v>
      </c>
      <c r="K2808" s="62">
        <f>IF(PUMPING[[#This Row],[MONTH]]&gt;3,YEAR(PUMPING[[#This Row],[DATE]]),YEAR(PUMPING[[#This Row],[DATE]])-1)</f>
        <v>2016</v>
      </c>
      <c r="L2808" s="62" t="str">
        <f>IF(PUMPING[[#This Row],[MONTH]]&lt;4,"Q4",IF(PUMPING[[#This Row],[MONTH]]&lt;7,"Q1",IF(PUMPING[[#This Row],[MONTH]]&lt;10,"Q2",IF(PUMPING[[#This Row],[MONTH]]&lt;13,"Q3","Q4"))))</f>
        <v>Q1</v>
      </c>
      <c r="M2808" s="62" t="str">
        <f>IF(PUMPING[[#This Row],[PRODUCT]]="I/F","I/F",IF(LEFT(PUMPING[[#This Row],[BATCH]],2)="MR","MR",IF(LEFT(PUMPING[[#This Row],[BATCH]],2)="PR","PR",IF(LEFT(PUMPING[[#This Row],[BATCH]],2)="DT","DT","Others"))))</f>
        <v>PR</v>
      </c>
    </row>
    <row r="2809" spans="1:13" ht="21" x14ac:dyDescent="0.25">
      <c r="A2809" s="60">
        <v>2</v>
      </c>
      <c r="B2809" s="61">
        <v>42487</v>
      </c>
      <c r="C2809" s="60" t="s">
        <v>20</v>
      </c>
      <c r="D2809" s="88" t="s">
        <v>1811</v>
      </c>
      <c r="E2809" s="85" t="s">
        <v>761</v>
      </c>
      <c r="F2809" s="71">
        <v>1611</v>
      </c>
      <c r="G2809" s="60"/>
      <c r="H2809" s="60" t="s">
        <v>151</v>
      </c>
      <c r="I2809" s="60" t="s">
        <v>1532</v>
      </c>
      <c r="J2809" s="62">
        <f t="shared" si="69"/>
        <v>4</v>
      </c>
      <c r="K2809" s="62">
        <f>IF(PUMPING[[#This Row],[MONTH]]&gt;3,YEAR(PUMPING[[#This Row],[DATE]]),YEAR(PUMPING[[#This Row],[DATE]])-1)</f>
        <v>2016</v>
      </c>
      <c r="L2809" s="62" t="str">
        <f>IF(PUMPING[[#This Row],[MONTH]]&lt;4,"Q4",IF(PUMPING[[#This Row],[MONTH]]&lt;7,"Q1",IF(PUMPING[[#This Row],[MONTH]]&lt;10,"Q2",IF(PUMPING[[#This Row],[MONTH]]&lt;13,"Q3","Q4"))))</f>
        <v>Q1</v>
      </c>
      <c r="M2809" s="62" t="str">
        <f>IF(PUMPING[[#This Row],[PRODUCT]]="I/F","I/F",IF(LEFT(PUMPING[[#This Row],[BATCH]],2)="MR","MR",IF(LEFT(PUMPING[[#This Row],[BATCH]],2)="PR","PR",IF(LEFT(PUMPING[[#This Row],[BATCH]],2)="DT","DT","Others"))))</f>
        <v>PR</v>
      </c>
    </row>
    <row r="2810" spans="1:13" ht="21" x14ac:dyDescent="0.25">
      <c r="A2810" s="60">
        <v>3</v>
      </c>
      <c r="B2810" s="61">
        <v>42487</v>
      </c>
      <c r="C2810" s="60" t="s">
        <v>20</v>
      </c>
      <c r="D2810" s="88" t="s">
        <v>1810</v>
      </c>
      <c r="E2810" s="85">
        <v>54</v>
      </c>
      <c r="F2810" s="71">
        <v>222</v>
      </c>
      <c r="G2810" s="60"/>
      <c r="H2810" s="60" t="s">
        <v>155</v>
      </c>
      <c r="I2810" s="60" t="s">
        <v>146</v>
      </c>
      <c r="J2810" s="62">
        <f t="shared" si="69"/>
        <v>4</v>
      </c>
      <c r="K2810" s="62">
        <f>IF(PUMPING[[#This Row],[MONTH]]&gt;3,YEAR(PUMPING[[#This Row],[DATE]]),YEAR(PUMPING[[#This Row],[DATE]])-1)</f>
        <v>2016</v>
      </c>
      <c r="L2810" s="62" t="str">
        <f>IF(PUMPING[[#This Row],[MONTH]]&lt;4,"Q4",IF(PUMPING[[#This Row],[MONTH]]&lt;7,"Q1",IF(PUMPING[[#This Row],[MONTH]]&lt;10,"Q2",IF(PUMPING[[#This Row],[MONTH]]&lt;13,"Q3","Q4"))))</f>
        <v>Q1</v>
      </c>
      <c r="M2810" s="62" t="str">
        <f>IF(PUMPING[[#This Row],[PRODUCT]]="I/F","I/F",IF(LEFT(PUMPING[[#This Row],[BATCH]],2)="MR","MR",IF(LEFT(PUMPING[[#This Row],[BATCH]],2)="PR","PR",IF(LEFT(PUMPING[[#This Row],[BATCH]],2)="DT","DT","Others"))))</f>
        <v>PR</v>
      </c>
    </row>
    <row r="2811" spans="1:13" ht="21" x14ac:dyDescent="0.25">
      <c r="A2811" s="60">
        <v>4</v>
      </c>
      <c r="B2811" s="61">
        <v>42487</v>
      </c>
      <c r="C2811" s="60" t="s">
        <v>20</v>
      </c>
      <c r="D2811" s="88" t="s">
        <v>1816</v>
      </c>
      <c r="E2811" s="85">
        <v>52</v>
      </c>
      <c r="F2811" s="71">
        <v>1003</v>
      </c>
      <c r="G2811" s="60"/>
      <c r="H2811" s="60" t="s">
        <v>156</v>
      </c>
      <c r="I2811" s="60" t="s">
        <v>146</v>
      </c>
      <c r="J2811" s="62">
        <f t="shared" si="69"/>
        <v>4</v>
      </c>
      <c r="K2811" s="62">
        <f>IF(PUMPING[[#This Row],[MONTH]]&gt;3,YEAR(PUMPING[[#This Row],[DATE]]),YEAR(PUMPING[[#This Row],[DATE]])-1)</f>
        <v>2016</v>
      </c>
      <c r="L2811" s="62" t="str">
        <f>IF(PUMPING[[#This Row],[MONTH]]&lt;4,"Q4",IF(PUMPING[[#This Row],[MONTH]]&lt;7,"Q1",IF(PUMPING[[#This Row],[MONTH]]&lt;10,"Q2",IF(PUMPING[[#This Row],[MONTH]]&lt;13,"Q3","Q4"))))</f>
        <v>Q1</v>
      </c>
      <c r="M2811" s="62" t="str">
        <f>IF(PUMPING[[#This Row],[PRODUCT]]="I/F","I/F",IF(LEFT(PUMPING[[#This Row],[BATCH]],2)="MR","MR",IF(LEFT(PUMPING[[#This Row],[BATCH]],2)="PR","PR",IF(LEFT(PUMPING[[#This Row],[BATCH]],2)="DT","DT","Others"))))</f>
        <v>PR</v>
      </c>
    </row>
    <row r="2812" spans="1:13" ht="21" x14ac:dyDescent="0.25">
      <c r="A2812" s="60">
        <v>5</v>
      </c>
      <c r="B2812" s="61">
        <v>42487</v>
      </c>
      <c r="C2812" s="60" t="s">
        <v>20</v>
      </c>
      <c r="D2812" s="88" t="s">
        <v>1817</v>
      </c>
      <c r="E2812" s="85">
        <v>32</v>
      </c>
      <c r="F2812" s="71">
        <v>30</v>
      </c>
      <c r="G2812" s="60"/>
      <c r="H2812" s="60" t="s">
        <v>145</v>
      </c>
      <c r="I2812" s="60" t="s">
        <v>146</v>
      </c>
      <c r="J2812" s="62">
        <f t="shared" si="69"/>
        <v>4</v>
      </c>
      <c r="K2812" s="62">
        <f>IF(PUMPING[[#This Row],[MONTH]]&gt;3,YEAR(PUMPING[[#This Row],[DATE]]),YEAR(PUMPING[[#This Row],[DATE]])-1)</f>
        <v>2016</v>
      </c>
      <c r="L2812" s="62" t="str">
        <f>IF(PUMPING[[#This Row],[MONTH]]&lt;4,"Q4",IF(PUMPING[[#This Row],[MONTH]]&lt;7,"Q1",IF(PUMPING[[#This Row],[MONTH]]&lt;10,"Q2",IF(PUMPING[[#This Row],[MONTH]]&lt;13,"Q3","Q4"))))</f>
        <v>Q1</v>
      </c>
      <c r="M2812" s="62" t="str">
        <f>IF(PUMPING[[#This Row],[PRODUCT]]="I/F","I/F",IF(LEFT(PUMPING[[#This Row],[BATCH]],2)="MR","MR",IF(LEFT(PUMPING[[#This Row],[BATCH]],2)="PR","PR",IF(LEFT(PUMPING[[#This Row],[BATCH]],2)="DT","DT","Others"))))</f>
        <v>PR</v>
      </c>
    </row>
    <row r="2813" spans="1:13" ht="21" x14ac:dyDescent="0.25">
      <c r="A2813" s="60">
        <v>1</v>
      </c>
      <c r="B2813" s="61">
        <v>42487</v>
      </c>
      <c r="C2813" s="60" t="s">
        <v>8</v>
      </c>
      <c r="D2813" s="84" t="s">
        <v>1803</v>
      </c>
      <c r="E2813" s="91" t="s">
        <v>10</v>
      </c>
      <c r="F2813" s="71">
        <v>605</v>
      </c>
      <c r="G2813" s="60"/>
      <c r="H2813" s="60" t="s">
        <v>145</v>
      </c>
      <c r="I2813" s="60" t="s">
        <v>146</v>
      </c>
      <c r="J2813" s="62">
        <f t="shared" si="69"/>
        <v>4</v>
      </c>
      <c r="K2813" s="62">
        <f>IF(PUMPING[[#This Row],[MONTH]]&gt;3,YEAR(PUMPING[[#This Row],[DATE]]),YEAR(PUMPING[[#This Row],[DATE]])-1)</f>
        <v>2016</v>
      </c>
      <c r="L2813" s="62" t="str">
        <f>IF(PUMPING[[#This Row],[MONTH]]&lt;4,"Q4",IF(PUMPING[[#This Row],[MONTH]]&lt;7,"Q1",IF(PUMPING[[#This Row],[MONTH]]&lt;10,"Q2",IF(PUMPING[[#This Row],[MONTH]]&lt;13,"Q3","Q4"))))</f>
        <v>Q1</v>
      </c>
      <c r="M2813" s="62" t="str">
        <f>IF(PUMPING[[#This Row],[PRODUCT]]="I/F","I/F",IF(LEFT(PUMPING[[#This Row],[BATCH]],2)="MR","MR",IF(LEFT(PUMPING[[#This Row],[BATCH]],2)="PR","PR",IF(LEFT(PUMPING[[#This Row],[BATCH]],2)="DT","DT","Others"))))</f>
        <v>MR</v>
      </c>
    </row>
    <row r="2814" spans="1:13" ht="21" x14ac:dyDescent="0.25">
      <c r="A2814" s="60">
        <v>2</v>
      </c>
      <c r="B2814" s="61">
        <v>42487</v>
      </c>
      <c r="C2814" s="60" t="s">
        <v>8</v>
      </c>
      <c r="D2814" s="90" t="s">
        <v>168</v>
      </c>
      <c r="E2814" s="91" t="s">
        <v>10</v>
      </c>
      <c r="F2814" s="71">
        <v>3607</v>
      </c>
      <c r="G2814" s="60"/>
      <c r="H2814" s="60" t="s">
        <v>148</v>
      </c>
      <c r="I2814" s="60" t="s">
        <v>149</v>
      </c>
      <c r="J2814" s="62">
        <f t="shared" si="69"/>
        <v>4</v>
      </c>
      <c r="K2814" s="62">
        <f>IF(PUMPING[[#This Row],[MONTH]]&gt;3,YEAR(PUMPING[[#This Row],[DATE]]),YEAR(PUMPING[[#This Row],[DATE]])-1)</f>
        <v>2016</v>
      </c>
      <c r="L2814" s="62" t="str">
        <f>IF(PUMPING[[#This Row],[MONTH]]&lt;4,"Q4",IF(PUMPING[[#This Row],[MONTH]]&lt;7,"Q1",IF(PUMPING[[#This Row],[MONTH]]&lt;10,"Q2",IF(PUMPING[[#This Row],[MONTH]]&lt;13,"Q3","Q4"))))</f>
        <v>Q1</v>
      </c>
      <c r="M2814" s="62" t="str">
        <f>IF(PUMPING[[#This Row],[PRODUCT]]="I/F","I/F",IF(LEFT(PUMPING[[#This Row],[BATCH]],2)="MR","MR",IF(LEFT(PUMPING[[#This Row],[BATCH]],2)="PR","PR",IF(LEFT(PUMPING[[#This Row],[BATCH]],2)="DT","DT","Others"))))</f>
        <v>MR</v>
      </c>
    </row>
    <row r="2815" spans="1:13" ht="21" x14ac:dyDescent="0.25">
      <c r="A2815" s="60">
        <v>1</v>
      </c>
      <c r="B2815" s="61">
        <v>42488</v>
      </c>
      <c r="C2815" s="60" t="s">
        <v>6</v>
      </c>
      <c r="D2815" s="84" t="s">
        <v>1815</v>
      </c>
      <c r="E2815" s="85">
        <v>501</v>
      </c>
      <c r="F2815" s="86">
        <v>1778</v>
      </c>
      <c r="G2815" s="60"/>
      <c r="H2815" s="60" t="s">
        <v>153</v>
      </c>
      <c r="I2815" s="181" t="s">
        <v>1530</v>
      </c>
      <c r="J2815" s="62">
        <f t="shared" si="69"/>
        <v>4</v>
      </c>
      <c r="K2815" s="62">
        <f>IF(PUMPING[[#This Row],[MONTH]]&gt;3,YEAR(PUMPING[[#This Row],[DATE]]),YEAR(PUMPING[[#This Row],[DATE]])-1)</f>
        <v>2016</v>
      </c>
      <c r="L2815" s="62" t="str">
        <f>IF(PUMPING[[#This Row],[MONTH]]&lt;4,"Q4",IF(PUMPING[[#This Row],[MONTH]]&lt;7,"Q1",IF(PUMPING[[#This Row],[MONTH]]&lt;10,"Q2",IF(PUMPING[[#This Row],[MONTH]]&lt;13,"Q3","Q4"))))</f>
        <v>Q1</v>
      </c>
      <c r="M2815" s="62" t="str">
        <f>IF(PUMPING[[#This Row],[PRODUCT]]="I/F","I/F",IF(LEFT(PUMPING[[#This Row],[BATCH]],2)="MR","MR",IF(LEFT(PUMPING[[#This Row],[BATCH]],2)="PR","PR",IF(LEFT(PUMPING[[#This Row],[BATCH]],2)="DT","DT","Others"))))</f>
        <v>MR</v>
      </c>
    </row>
    <row r="2816" spans="1:13" ht="21" x14ac:dyDescent="0.25">
      <c r="A2816" s="60">
        <v>2</v>
      </c>
      <c r="B2816" s="61">
        <v>42488</v>
      </c>
      <c r="C2816" s="60" t="s">
        <v>6</v>
      </c>
      <c r="D2816" s="84" t="s">
        <v>1818</v>
      </c>
      <c r="E2816" s="85">
        <v>505</v>
      </c>
      <c r="F2816" s="86">
        <v>3968</v>
      </c>
      <c r="G2816" s="60"/>
      <c r="H2816" s="60" t="s">
        <v>153</v>
      </c>
      <c r="I2816" s="181" t="s">
        <v>1530</v>
      </c>
      <c r="J2816" s="62">
        <f t="shared" si="69"/>
        <v>4</v>
      </c>
      <c r="K2816" s="62">
        <f>IF(PUMPING[[#This Row],[MONTH]]&gt;3,YEAR(PUMPING[[#This Row],[DATE]]),YEAR(PUMPING[[#This Row],[DATE]])-1)</f>
        <v>2016</v>
      </c>
      <c r="L2816" s="62" t="str">
        <f>IF(PUMPING[[#This Row],[MONTH]]&lt;4,"Q4",IF(PUMPING[[#This Row],[MONTH]]&lt;7,"Q1",IF(PUMPING[[#This Row],[MONTH]]&lt;10,"Q2",IF(PUMPING[[#This Row],[MONTH]]&lt;13,"Q3","Q4"))))</f>
        <v>Q1</v>
      </c>
      <c r="M2816" s="62" t="str">
        <f>IF(PUMPING[[#This Row],[PRODUCT]]="I/F","I/F",IF(LEFT(PUMPING[[#This Row],[BATCH]],2)="MR","MR",IF(LEFT(PUMPING[[#This Row],[BATCH]],2)="PR","PR",IF(LEFT(PUMPING[[#This Row],[BATCH]],2)="DT","DT","Others"))))</f>
        <v>MR</v>
      </c>
    </row>
    <row r="2817" spans="1:13" ht="21" x14ac:dyDescent="0.25">
      <c r="A2817" s="60">
        <v>3</v>
      </c>
      <c r="B2817" s="61">
        <v>42488</v>
      </c>
      <c r="C2817" s="60" t="s">
        <v>6</v>
      </c>
      <c r="D2817" s="84" t="s">
        <v>1819</v>
      </c>
      <c r="E2817" s="85">
        <v>351</v>
      </c>
      <c r="F2817" s="86">
        <v>184</v>
      </c>
      <c r="G2817" s="60"/>
      <c r="H2817" s="60" t="s">
        <v>155</v>
      </c>
      <c r="I2817" s="60" t="s">
        <v>146</v>
      </c>
      <c r="J2817" s="62">
        <f t="shared" si="69"/>
        <v>4</v>
      </c>
      <c r="K2817" s="62">
        <f>IF(PUMPING[[#This Row],[MONTH]]&gt;3,YEAR(PUMPING[[#This Row],[DATE]]),YEAR(PUMPING[[#This Row],[DATE]])-1)</f>
        <v>2016</v>
      </c>
      <c r="L2817" s="62" t="str">
        <f>IF(PUMPING[[#This Row],[MONTH]]&lt;4,"Q4",IF(PUMPING[[#This Row],[MONTH]]&lt;7,"Q1",IF(PUMPING[[#This Row],[MONTH]]&lt;10,"Q2",IF(PUMPING[[#This Row],[MONTH]]&lt;13,"Q3","Q4"))))</f>
        <v>Q1</v>
      </c>
      <c r="M2817" s="62" t="str">
        <f>IF(PUMPING[[#This Row],[PRODUCT]]="I/F","I/F",IF(LEFT(PUMPING[[#This Row],[BATCH]],2)="MR","MR",IF(LEFT(PUMPING[[#This Row],[BATCH]],2)="PR","PR",IF(LEFT(PUMPING[[#This Row],[BATCH]],2)="DT","DT","Others"))))</f>
        <v>MR</v>
      </c>
    </row>
    <row r="2818" spans="1:13" ht="21" x14ac:dyDescent="0.25">
      <c r="A2818" s="60">
        <v>4</v>
      </c>
      <c r="B2818" s="61">
        <v>42488</v>
      </c>
      <c r="C2818" s="60" t="s">
        <v>6</v>
      </c>
      <c r="D2818" s="84" t="s">
        <v>1820</v>
      </c>
      <c r="E2818" s="85">
        <v>402</v>
      </c>
      <c r="F2818" s="86">
        <v>293</v>
      </c>
      <c r="G2818" s="60"/>
      <c r="H2818" s="60" t="s">
        <v>156</v>
      </c>
      <c r="I2818" s="60" t="s">
        <v>146</v>
      </c>
      <c r="J2818" s="62">
        <f t="shared" si="69"/>
        <v>4</v>
      </c>
      <c r="K2818" s="62">
        <f>IF(PUMPING[[#This Row],[MONTH]]&gt;3,YEAR(PUMPING[[#This Row],[DATE]]),YEAR(PUMPING[[#This Row],[DATE]])-1)</f>
        <v>2016</v>
      </c>
      <c r="L2818" s="62" t="str">
        <f>IF(PUMPING[[#This Row],[MONTH]]&lt;4,"Q4",IF(PUMPING[[#This Row],[MONTH]]&lt;7,"Q1",IF(PUMPING[[#This Row],[MONTH]]&lt;10,"Q2",IF(PUMPING[[#This Row],[MONTH]]&lt;13,"Q3","Q4"))))</f>
        <v>Q1</v>
      </c>
      <c r="M2818" s="62" t="str">
        <f>IF(PUMPING[[#This Row],[PRODUCT]]="I/F","I/F",IF(LEFT(PUMPING[[#This Row],[BATCH]],2)="MR","MR",IF(LEFT(PUMPING[[#This Row],[BATCH]],2)="PR","PR",IF(LEFT(PUMPING[[#This Row],[BATCH]],2)="DT","DT","Others"))))</f>
        <v>MR</v>
      </c>
    </row>
    <row r="2819" spans="1:13" ht="21" x14ac:dyDescent="0.25">
      <c r="A2819" s="60">
        <v>5</v>
      </c>
      <c r="B2819" s="61">
        <v>42488</v>
      </c>
      <c r="C2819" s="60" t="s">
        <v>6</v>
      </c>
      <c r="D2819" s="84" t="s">
        <v>1803</v>
      </c>
      <c r="E2819" s="85">
        <v>401</v>
      </c>
      <c r="F2819" s="86">
        <v>2107</v>
      </c>
      <c r="G2819" s="60"/>
      <c r="H2819" s="60" t="s">
        <v>145</v>
      </c>
      <c r="I2819" s="60" t="s">
        <v>146</v>
      </c>
      <c r="J2819" s="62">
        <f t="shared" si="69"/>
        <v>4</v>
      </c>
      <c r="K2819" s="62">
        <f>IF(PUMPING[[#This Row],[MONTH]]&gt;3,YEAR(PUMPING[[#This Row],[DATE]]),YEAR(PUMPING[[#This Row],[DATE]])-1)</f>
        <v>2016</v>
      </c>
      <c r="L2819" s="62" t="str">
        <f>IF(PUMPING[[#This Row],[MONTH]]&lt;4,"Q4",IF(PUMPING[[#This Row],[MONTH]]&lt;7,"Q1",IF(PUMPING[[#This Row],[MONTH]]&lt;10,"Q2",IF(PUMPING[[#This Row],[MONTH]]&lt;13,"Q3","Q4"))))</f>
        <v>Q1</v>
      </c>
      <c r="M2819" s="62" t="str">
        <f>IF(PUMPING[[#This Row],[PRODUCT]]="I/F","I/F",IF(LEFT(PUMPING[[#This Row],[BATCH]],2)="MR","MR",IF(LEFT(PUMPING[[#This Row],[BATCH]],2)="PR","PR",IF(LEFT(PUMPING[[#This Row],[BATCH]],2)="DT","DT","Others"))))</f>
        <v>MR</v>
      </c>
    </row>
    <row r="2820" spans="1:13" ht="21" x14ac:dyDescent="0.25">
      <c r="A2820" s="60">
        <v>1</v>
      </c>
      <c r="B2820" s="61">
        <v>42488</v>
      </c>
      <c r="C2820" s="60" t="s">
        <v>20</v>
      </c>
      <c r="D2820" s="88" t="s">
        <v>1817</v>
      </c>
      <c r="E2820" s="85">
        <v>32</v>
      </c>
      <c r="F2820" s="71">
        <v>420</v>
      </c>
      <c r="G2820" s="60"/>
      <c r="H2820" s="60" t="s">
        <v>145</v>
      </c>
      <c r="I2820" s="60" t="s">
        <v>146</v>
      </c>
      <c r="J2820" s="62">
        <f t="shared" si="69"/>
        <v>4</v>
      </c>
      <c r="K2820" s="62">
        <f>IF(PUMPING[[#This Row],[MONTH]]&gt;3,YEAR(PUMPING[[#This Row],[DATE]]),YEAR(PUMPING[[#This Row],[DATE]])-1)</f>
        <v>2016</v>
      </c>
      <c r="L2820" s="62" t="str">
        <f>IF(PUMPING[[#This Row],[MONTH]]&lt;4,"Q4",IF(PUMPING[[#This Row],[MONTH]]&lt;7,"Q1",IF(PUMPING[[#This Row],[MONTH]]&lt;10,"Q2",IF(PUMPING[[#This Row],[MONTH]]&lt;13,"Q3","Q4"))))</f>
        <v>Q1</v>
      </c>
      <c r="M2820" s="62" t="str">
        <f>IF(PUMPING[[#This Row],[PRODUCT]]="I/F","I/F",IF(LEFT(PUMPING[[#This Row],[BATCH]],2)="MR","MR",IF(LEFT(PUMPING[[#This Row],[BATCH]],2)="PR","PR",IF(LEFT(PUMPING[[#This Row],[BATCH]],2)="DT","DT","Others"))))</f>
        <v>PR</v>
      </c>
    </row>
    <row r="2821" spans="1:13" ht="21" x14ac:dyDescent="0.25">
      <c r="A2821" s="60">
        <v>2</v>
      </c>
      <c r="B2821" s="61">
        <v>42488</v>
      </c>
      <c r="C2821" s="60" t="s">
        <v>20</v>
      </c>
      <c r="D2821" s="88" t="s">
        <v>1821</v>
      </c>
      <c r="E2821" s="85">
        <v>32</v>
      </c>
      <c r="F2821" s="71">
        <v>550</v>
      </c>
      <c r="G2821" s="60"/>
      <c r="H2821" s="60" t="s">
        <v>145</v>
      </c>
      <c r="I2821" s="60" t="s">
        <v>146</v>
      </c>
      <c r="J2821" s="62">
        <f t="shared" si="69"/>
        <v>4</v>
      </c>
      <c r="K2821" s="62">
        <f>IF(PUMPING[[#This Row],[MONTH]]&gt;3,YEAR(PUMPING[[#This Row],[DATE]]),YEAR(PUMPING[[#This Row],[DATE]])-1)</f>
        <v>2016</v>
      </c>
      <c r="L2821" s="62" t="str">
        <f>IF(PUMPING[[#This Row],[MONTH]]&lt;4,"Q4",IF(PUMPING[[#This Row],[MONTH]]&lt;7,"Q1",IF(PUMPING[[#This Row],[MONTH]]&lt;10,"Q2",IF(PUMPING[[#This Row],[MONTH]]&lt;13,"Q3","Q4"))))</f>
        <v>Q1</v>
      </c>
      <c r="M2821" s="62" t="str">
        <f>IF(PUMPING[[#This Row],[PRODUCT]]="I/F","I/F",IF(LEFT(PUMPING[[#This Row],[BATCH]],2)="MR","MR",IF(LEFT(PUMPING[[#This Row],[BATCH]],2)="PR","PR",IF(LEFT(PUMPING[[#This Row],[BATCH]],2)="DT","DT","Others"))))</f>
        <v>PR</v>
      </c>
    </row>
    <row r="2822" spans="1:13" ht="21" x14ac:dyDescent="0.25">
      <c r="A2822" s="60">
        <v>3</v>
      </c>
      <c r="B2822" s="61">
        <v>42488</v>
      </c>
      <c r="C2822" s="60" t="s">
        <v>20</v>
      </c>
      <c r="D2822" s="88" t="s">
        <v>130</v>
      </c>
      <c r="E2822" s="85">
        <v>32</v>
      </c>
      <c r="F2822" s="71">
        <v>5701</v>
      </c>
      <c r="G2822" s="60"/>
      <c r="H2822" s="60" t="s">
        <v>197</v>
      </c>
      <c r="I2822" s="60" t="s">
        <v>143</v>
      </c>
      <c r="J2822" s="62">
        <f t="shared" si="69"/>
        <v>4</v>
      </c>
      <c r="K2822" s="62">
        <f>IF(PUMPING[[#This Row],[MONTH]]&gt;3,YEAR(PUMPING[[#This Row],[DATE]]),YEAR(PUMPING[[#This Row],[DATE]])-1)</f>
        <v>2016</v>
      </c>
      <c r="L2822" s="62" t="str">
        <f>IF(PUMPING[[#This Row],[MONTH]]&lt;4,"Q4",IF(PUMPING[[#This Row],[MONTH]]&lt;7,"Q1",IF(PUMPING[[#This Row],[MONTH]]&lt;10,"Q2",IF(PUMPING[[#This Row],[MONTH]]&lt;13,"Q3","Q4"))))</f>
        <v>Q1</v>
      </c>
      <c r="M2822" s="62" t="str">
        <f>IF(PUMPING[[#This Row],[PRODUCT]]="I/F","I/F",IF(LEFT(PUMPING[[#This Row],[BATCH]],2)="MR","MR",IF(LEFT(PUMPING[[#This Row],[BATCH]],2)="PR","PR",IF(LEFT(PUMPING[[#This Row],[BATCH]],2)="DT","DT","Others"))))</f>
        <v>PR</v>
      </c>
    </row>
    <row r="2823" spans="1:13" ht="21" x14ac:dyDescent="0.25">
      <c r="A2823" s="60">
        <v>1</v>
      </c>
      <c r="B2823" s="61">
        <v>42488</v>
      </c>
      <c r="C2823" s="60" t="s">
        <v>8</v>
      </c>
      <c r="D2823" s="90" t="s">
        <v>168</v>
      </c>
      <c r="E2823" s="91" t="s">
        <v>10</v>
      </c>
      <c r="F2823" s="71">
        <v>182</v>
      </c>
      <c r="G2823" s="60"/>
      <c r="H2823" s="60" t="s">
        <v>148</v>
      </c>
      <c r="I2823" s="60" t="s">
        <v>149</v>
      </c>
      <c r="J2823" s="62">
        <f t="shared" si="69"/>
        <v>4</v>
      </c>
      <c r="K2823" s="62">
        <f>IF(PUMPING[[#This Row],[MONTH]]&gt;3,YEAR(PUMPING[[#This Row],[DATE]]),YEAR(PUMPING[[#This Row],[DATE]])-1)</f>
        <v>2016</v>
      </c>
      <c r="L2823" s="62" t="str">
        <f>IF(PUMPING[[#This Row],[MONTH]]&lt;4,"Q4",IF(PUMPING[[#This Row],[MONTH]]&lt;7,"Q1",IF(PUMPING[[#This Row],[MONTH]]&lt;10,"Q2",IF(PUMPING[[#This Row],[MONTH]]&lt;13,"Q3","Q4"))))</f>
        <v>Q1</v>
      </c>
      <c r="M2823" s="62" t="str">
        <f>IF(PUMPING[[#This Row],[PRODUCT]]="I/F","I/F",IF(LEFT(PUMPING[[#This Row],[BATCH]],2)="MR","MR",IF(LEFT(PUMPING[[#This Row],[BATCH]],2)="PR","PR",IF(LEFT(PUMPING[[#This Row],[BATCH]],2)="DT","DT","Others"))))</f>
        <v>MR</v>
      </c>
    </row>
    <row r="2824" spans="1:13" ht="21" x14ac:dyDescent="0.25">
      <c r="A2824" s="60">
        <v>2</v>
      </c>
      <c r="B2824" s="61">
        <v>42488</v>
      </c>
      <c r="C2824" s="60" t="s">
        <v>8</v>
      </c>
      <c r="D2824" s="90" t="s">
        <v>169</v>
      </c>
      <c r="E2824" s="91" t="s">
        <v>10</v>
      </c>
      <c r="F2824" s="71">
        <v>2915</v>
      </c>
      <c r="G2824" s="60"/>
      <c r="H2824" s="60" t="s">
        <v>170</v>
      </c>
      <c r="I2824" s="60" t="s">
        <v>171</v>
      </c>
      <c r="J2824" s="62">
        <f t="shared" si="69"/>
        <v>4</v>
      </c>
      <c r="K2824" s="62">
        <f>IF(PUMPING[[#This Row],[MONTH]]&gt;3,YEAR(PUMPING[[#This Row],[DATE]]),YEAR(PUMPING[[#This Row],[DATE]])-1)</f>
        <v>2016</v>
      </c>
      <c r="L2824" s="62" t="str">
        <f>IF(PUMPING[[#This Row],[MONTH]]&lt;4,"Q4",IF(PUMPING[[#This Row],[MONTH]]&lt;7,"Q1",IF(PUMPING[[#This Row],[MONTH]]&lt;10,"Q2",IF(PUMPING[[#This Row],[MONTH]]&lt;13,"Q3","Q4"))))</f>
        <v>Q1</v>
      </c>
      <c r="M2824" s="62" t="str">
        <f>IF(PUMPING[[#This Row],[PRODUCT]]="I/F","I/F",IF(LEFT(PUMPING[[#This Row],[BATCH]],2)="MR","MR",IF(LEFT(PUMPING[[#This Row],[BATCH]],2)="PR","PR",IF(LEFT(PUMPING[[#This Row],[BATCH]],2)="DT","DT","Others"))))</f>
        <v>MR</v>
      </c>
    </row>
    <row r="2825" spans="1:13" ht="21" x14ac:dyDescent="0.25">
      <c r="A2825" s="60">
        <v>3</v>
      </c>
      <c r="B2825" s="61">
        <v>42488</v>
      </c>
      <c r="C2825" s="60" t="s">
        <v>8</v>
      </c>
      <c r="D2825" s="90" t="s">
        <v>172</v>
      </c>
      <c r="E2825" s="91" t="s">
        <v>10</v>
      </c>
      <c r="F2825" s="71">
        <v>3545</v>
      </c>
      <c r="G2825" s="60"/>
      <c r="H2825" s="60" t="s">
        <v>148</v>
      </c>
      <c r="I2825" s="60" t="s">
        <v>149</v>
      </c>
      <c r="J2825" s="62">
        <f t="shared" si="69"/>
        <v>4</v>
      </c>
      <c r="K2825" s="62">
        <f>IF(PUMPING[[#This Row],[MONTH]]&gt;3,YEAR(PUMPING[[#This Row],[DATE]]),YEAR(PUMPING[[#This Row],[DATE]])-1)</f>
        <v>2016</v>
      </c>
      <c r="L2825" s="62" t="str">
        <f>IF(PUMPING[[#This Row],[MONTH]]&lt;4,"Q4",IF(PUMPING[[#This Row],[MONTH]]&lt;7,"Q1",IF(PUMPING[[#This Row],[MONTH]]&lt;10,"Q2",IF(PUMPING[[#This Row],[MONTH]]&lt;13,"Q3","Q4"))))</f>
        <v>Q1</v>
      </c>
      <c r="M2825" s="62" t="str">
        <f>IF(PUMPING[[#This Row],[PRODUCT]]="I/F","I/F",IF(LEFT(PUMPING[[#This Row],[BATCH]],2)="MR","MR",IF(LEFT(PUMPING[[#This Row],[BATCH]],2)="PR","PR",IF(LEFT(PUMPING[[#This Row],[BATCH]],2)="DT","DT","Others"))))</f>
        <v>MR</v>
      </c>
    </row>
    <row r="2826" spans="1:13" ht="21" x14ac:dyDescent="0.25">
      <c r="A2826" s="60">
        <v>1</v>
      </c>
      <c r="B2826" s="61">
        <v>42489</v>
      </c>
      <c r="C2826" s="60" t="s">
        <v>6</v>
      </c>
      <c r="D2826" s="64" t="s">
        <v>208</v>
      </c>
      <c r="E2826" s="65">
        <v>401</v>
      </c>
      <c r="F2826" s="67">
        <v>250</v>
      </c>
      <c r="G2826" s="60"/>
      <c r="H2826" s="60" t="s">
        <v>145</v>
      </c>
      <c r="I2826" s="60" t="s">
        <v>146</v>
      </c>
      <c r="J2826" s="62">
        <f t="shared" si="69"/>
        <v>4</v>
      </c>
      <c r="K2826" s="62">
        <f>IF(PUMPING[[#This Row],[MONTH]]&gt;3,YEAR(PUMPING[[#This Row],[DATE]]),YEAR(PUMPING[[#This Row],[DATE]])-1)</f>
        <v>2016</v>
      </c>
      <c r="L2826" s="62" t="str">
        <f>IF(PUMPING[[#This Row],[MONTH]]&lt;4,"Q4",IF(PUMPING[[#This Row],[MONTH]]&lt;7,"Q1",IF(PUMPING[[#This Row],[MONTH]]&lt;10,"Q2",IF(PUMPING[[#This Row],[MONTH]]&lt;13,"Q3","Q4"))))</f>
        <v>Q1</v>
      </c>
      <c r="M2826" s="62" t="str">
        <f>IF(PUMPING[[#This Row],[PRODUCT]]="I/F","I/F",IF(LEFT(PUMPING[[#This Row],[BATCH]],2)="MR","MR",IF(LEFT(PUMPING[[#This Row],[BATCH]],2)="PR","PR",IF(LEFT(PUMPING[[#This Row],[BATCH]],2)="DT","DT","Others"))))</f>
        <v>MR</v>
      </c>
    </row>
    <row r="2827" spans="1:13" ht="21" x14ac:dyDescent="0.25">
      <c r="A2827" s="60">
        <v>2</v>
      </c>
      <c r="B2827" s="61">
        <v>42489</v>
      </c>
      <c r="C2827" s="60" t="s">
        <v>6</v>
      </c>
      <c r="D2827" s="64" t="s">
        <v>1822</v>
      </c>
      <c r="E2827" s="65">
        <v>303</v>
      </c>
      <c r="F2827" s="67">
        <v>7358</v>
      </c>
      <c r="G2827" s="60"/>
      <c r="H2827" s="60" t="s">
        <v>197</v>
      </c>
      <c r="I2827" s="60" t="s">
        <v>143</v>
      </c>
      <c r="J2827" s="62">
        <f t="shared" si="69"/>
        <v>4</v>
      </c>
      <c r="K2827" s="62">
        <f>IF(PUMPING[[#This Row],[MONTH]]&gt;3,YEAR(PUMPING[[#This Row],[DATE]]),YEAR(PUMPING[[#This Row],[DATE]])-1)</f>
        <v>2016</v>
      </c>
      <c r="L2827" s="62" t="str">
        <f>IF(PUMPING[[#This Row],[MONTH]]&lt;4,"Q4",IF(PUMPING[[#This Row],[MONTH]]&lt;7,"Q1",IF(PUMPING[[#This Row],[MONTH]]&lt;10,"Q2",IF(PUMPING[[#This Row],[MONTH]]&lt;13,"Q3","Q4"))))</f>
        <v>Q1</v>
      </c>
      <c r="M2827" s="62" t="str">
        <f>IF(PUMPING[[#This Row],[PRODUCT]]="I/F","I/F",IF(LEFT(PUMPING[[#This Row],[BATCH]],2)="MR","MR",IF(LEFT(PUMPING[[#This Row],[BATCH]],2)="PR","PR",IF(LEFT(PUMPING[[#This Row],[BATCH]],2)="DT","DT","Others"))))</f>
        <v>MR</v>
      </c>
    </row>
    <row r="2828" spans="1:13" ht="21" x14ac:dyDescent="0.25">
      <c r="A2828" s="60">
        <v>3</v>
      </c>
      <c r="B2828" s="61">
        <v>42489</v>
      </c>
      <c r="C2828" s="60" t="s">
        <v>6</v>
      </c>
      <c r="D2828" s="64" t="s">
        <v>1823</v>
      </c>
      <c r="E2828" s="65">
        <v>304</v>
      </c>
      <c r="F2828" s="67">
        <v>1118</v>
      </c>
      <c r="G2828" s="60"/>
      <c r="H2828" s="60" t="s">
        <v>197</v>
      </c>
      <c r="I2828" s="60" t="s">
        <v>143</v>
      </c>
      <c r="J2828" s="62">
        <f t="shared" si="69"/>
        <v>4</v>
      </c>
      <c r="K2828" s="62">
        <f>IF(PUMPING[[#This Row],[MONTH]]&gt;3,YEAR(PUMPING[[#This Row],[DATE]]),YEAR(PUMPING[[#This Row],[DATE]])-1)</f>
        <v>2016</v>
      </c>
      <c r="L2828" s="62" t="str">
        <f>IF(PUMPING[[#This Row],[MONTH]]&lt;4,"Q4",IF(PUMPING[[#This Row],[MONTH]]&lt;7,"Q1",IF(PUMPING[[#This Row],[MONTH]]&lt;10,"Q2",IF(PUMPING[[#This Row],[MONTH]]&lt;13,"Q3","Q4"))))</f>
        <v>Q1</v>
      </c>
      <c r="M2828" s="62" t="str">
        <f>IF(PUMPING[[#This Row],[PRODUCT]]="I/F","I/F",IF(LEFT(PUMPING[[#This Row],[BATCH]],2)="MR","MR",IF(LEFT(PUMPING[[#This Row],[BATCH]],2)="PR","PR",IF(LEFT(PUMPING[[#This Row],[BATCH]],2)="DT","DT","Others"))))</f>
        <v>MR</v>
      </c>
    </row>
    <row r="2829" spans="1:13" ht="21" x14ac:dyDescent="0.25">
      <c r="A2829" s="60">
        <v>1</v>
      </c>
      <c r="B2829" s="61">
        <v>42489</v>
      </c>
      <c r="C2829" s="60" t="s">
        <v>20</v>
      </c>
      <c r="D2829" s="64" t="s">
        <v>130</v>
      </c>
      <c r="E2829" s="68">
        <v>32</v>
      </c>
      <c r="F2829" s="66">
        <v>1427</v>
      </c>
      <c r="G2829" s="60"/>
      <c r="H2829" s="60" t="s">
        <v>197</v>
      </c>
      <c r="I2829" s="60" t="s">
        <v>143</v>
      </c>
      <c r="J2829" s="62">
        <f t="shared" si="69"/>
        <v>4</v>
      </c>
      <c r="K2829" s="62">
        <f>IF(PUMPING[[#This Row],[MONTH]]&gt;3,YEAR(PUMPING[[#This Row],[DATE]]),YEAR(PUMPING[[#This Row],[DATE]])-1)</f>
        <v>2016</v>
      </c>
      <c r="L2829" s="62" t="str">
        <f>IF(PUMPING[[#This Row],[MONTH]]&lt;4,"Q4",IF(PUMPING[[#This Row],[MONTH]]&lt;7,"Q1",IF(PUMPING[[#This Row],[MONTH]]&lt;10,"Q2",IF(PUMPING[[#This Row],[MONTH]]&lt;13,"Q3","Q4"))))</f>
        <v>Q1</v>
      </c>
      <c r="M2829" s="62" t="str">
        <f>IF(PUMPING[[#This Row],[PRODUCT]]="I/F","I/F",IF(LEFT(PUMPING[[#This Row],[BATCH]],2)="MR","MR",IF(LEFT(PUMPING[[#This Row],[BATCH]],2)="PR","PR",IF(LEFT(PUMPING[[#This Row],[BATCH]],2)="DT","DT","Others"))))</f>
        <v>PR</v>
      </c>
    </row>
    <row r="2830" spans="1:13" ht="21" x14ac:dyDescent="0.25">
      <c r="A2830" s="60">
        <v>2</v>
      </c>
      <c r="B2830" s="61">
        <v>42489</v>
      </c>
      <c r="C2830" s="60" t="s">
        <v>20</v>
      </c>
      <c r="D2830" s="69" t="s">
        <v>1824</v>
      </c>
      <c r="E2830" s="65">
        <v>35</v>
      </c>
      <c r="F2830" s="71">
        <v>450</v>
      </c>
      <c r="G2830" s="60"/>
      <c r="H2830" s="60" t="s">
        <v>197</v>
      </c>
      <c r="I2830" s="60" t="s">
        <v>143</v>
      </c>
      <c r="J2830" s="62">
        <f t="shared" ref="J2830:J2854" si="70">MONTH(B2830)</f>
        <v>4</v>
      </c>
      <c r="K2830" s="62">
        <f>IF(PUMPING[[#This Row],[MONTH]]&gt;3,YEAR(PUMPING[[#This Row],[DATE]]),YEAR(PUMPING[[#This Row],[DATE]])-1)</f>
        <v>2016</v>
      </c>
      <c r="L2830" s="62" t="str">
        <f>IF(PUMPING[[#This Row],[MONTH]]&lt;4,"Q4",IF(PUMPING[[#This Row],[MONTH]]&lt;7,"Q1",IF(PUMPING[[#This Row],[MONTH]]&lt;10,"Q2",IF(PUMPING[[#This Row],[MONTH]]&lt;13,"Q3","Q4"))))</f>
        <v>Q1</v>
      </c>
      <c r="M2830" s="62" t="str">
        <f>IF(PUMPING[[#This Row],[PRODUCT]]="I/F","I/F",IF(LEFT(PUMPING[[#This Row],[BATCH]],2)="MR","MR",IF(LEFT(PUMPING[[#This Row],[BATCH]],2)="PR","PR",IF(LEFT(PUMPING[[#This Row],[BATCH]],2)="DT","DT","Others"))))</f>
        <v>PR</v>
      </c>
    </row>
    <row r="2831" spans="1:13" ht="21" x14ac:dyDescent="0.25">
      <c r="A2831" s="60">
        <v>3</v>
      </c>
      <c r="B2831" s="61">
        <v>42489</v>
      </c>
      <c r="C2831" s="60" t="s">
        <v>20</v>
      </c>
      <c r="D2831" s="69" t="s">
        <v>1825</v>
      </c>
      <c r="E2831" s="65">
        <v>35</v>
      </c>
      <c r="F2831" s="71">
        <v>5940</v>
      </c>
      <c r="G2831" s="60"/>
      <c r="H2831" s="60" t="s">
        <v>197</v>
      </c>
      <c r="I2831" s="60" t="s">
        <v>143</v>
      </c>
      <c r="J2831" s="62">
        <f t="shared" si="70"/>
        <v>4</v>
      </c>
      <c r="K2831" s="62">
        <f>IF(PUMPING[[#This Row],[MONTH]]&gt;3,YEAR(PUMPING[[#This Row],[DATE]]),YEAR(PUMPING[[#This Row],[DATE]])-1)</f>
        <v>2016</v>
      </c>
      <c r="L2831" s="62" t="str">
        <f>IF(PUMPING[[#This Row],[MONTH]]&lt;4,"Q4",IF(PUMPING[[#This Row],[MONTH]]&lt;7,"Q1",IF(PUMPING[[#This Row],[MONTH]]&lt;10,"Q2",IF(PUMPING[[#This Row],[MONTH]]&lt;13,"Q3","Q4"))))</f>
        <v>Q1</v>
      </c>
      <c r="M2831" s="62" t="str">
        <f>IF(PUMPING[[#This Row],[PRODUCT]]="I/F","I/F",IF(LEFT(PUMPING[[#This Row],[BATCH]],2)="MR","MR",IF(LEFT(PUMPING[[#This Row],[BATCH]],2)="PR","PR",IF(LEFT(PUMPING[[#This Row],[BATCH]],2)="DT","DT","Others"))))</f>
        <v>PR</v>
      </c>
    </row>
    <row r="2832" spans="1:13" ht="21" x14ac:dyDescent="0.25">
      <c r="A2832" s="60">
        <v>1</v>
      </c>
      <c r="B2832" s="61">
        <v>42489</v>
      </c>
      <c r="C2832" s="60" t="s">
        <v>8</v>
      </c>
      <c r="D2832" s="69" t="s">
        <v>172</v>
      </c>
      <c r="E2832" s="72" t="s">
        <v>10</v>
      </c>
      <c r="F2832" s="63">
        <v>2001</v>
      </c>
      <c r="G2832" s="60"/>
      <c r="H2832" s="60" t="s">
        <v>148</v>
      </c>
      <c r="I2832" s="60" t="s">
        <v>149</v>
      </c>
      <c r="J2832" s="62">
        <f t="shared" si="70"/>
        <v>4</v>
      </c>
      <c r="K2832" s="62">
        <f>IF(PUMPING[[#This Row],[MONTH]]&gt;3,YEAR(PUMPING[[#This Row],[DATE]]),YEAR(PUMPING[[#This Row],[DATE]])-1)</f>
        <v>2016</v>
      </c>
      <c r="L2832" s="62" t="str">
        <f>IF(PUMPING[[#This Row],[MONTH]]&lt;4,"Q4",IF(PUMPING[[#This Row],[MONTH]]&lt;7,"Q1",IF(PUMPING[[#This Row],[MONTH]]&lt;10,"Q2",IF(PUMPING[[#This Row],[MONTH]]&lt;13,"Q3","Q4"))))</f>
        <v>Q1</v>
      </c>
      <c r="M2832" s="62" t="str">
        <f>IF(PUMPING[[#This Row],[PRODUCT]]="I/F","I/F",IF(LEFT(PUMPING[[#This Row],[BATCH]],2)="MR","MR",IF(LEFT(PUMPING[[#This Row],[BATCH]],2)="PR","PR",IF(LEFT(PUMPING[[#This Row],[BATCH]],2)="DT","DT","Others"))))</f>
        <v>MR</v>
      </c>
    </row>
    <row r="2833" spans="1:13" ht="21" x14ac:dyDescent="0.25">
      <c r="A2833" s="60">
        <v>2</v>
      </c>
      <c r="B2833" s="61">
        <v>42489</v>
      </c>
      <c r="C2833" s="60" t="s">
        <v>8</v>
      </c>
      <c r="D2833" s="69" t="s">
        <v>1826</v>
      </c>
      <c r="E2833" s="72" t="s">
        <v>10</v>
      </c>
      <c r="F2833" s="63">
        <v>164</v>
      </c>
      <c r="G2833" s="60"/>
      <c r="H2833" s="60" t="s">
        <v>156</v>
      </c>
      <c r="I2833" s="60" t="s">
        <v>146</v>
      </c>
      <c r="J2833" s="62">
        <f t="shared" si="70"/>
        <v>4</v>
      </c>
      <c r="K2833" s="62">
        <f>IF(PUMPING[[#This Row],[MONTH]]&gt;3,YEAR(PUMPING[[#This Row],[DATE]]),YEAR(PUMPING[[#This Row],[DATE]])-1)</f>
        <v>2016</v>
      </c>
      <c r="L2833" s="62" t="str">
        <f>IF(PUMPING[[#This Row],[MONTH]]&lt;4,"Q4",IF(PUMPING[[#This Row],[MONTH]]&lt;7,"Q1",IF(PUMPING[[#This Row],[MONTH]]&lt;10,"Q2",IF(PUMPING[[#This Row],[MONTH]]&lt;13,"Q3","Q4"))))</f>
        <v>Q1</v>
      </c>
      <c r="M2833" s="62" t="str">
        <f>IF(PUMPING[[#This Row],[PRODUCT]]="I/F","I/F",IF(LEFT(PUMPING[[#This Row],[BATCH]],2)="MR","MR",IF(LEFT(PUMPING[[#This Row],[BATCH]],2)="PR","PR",IF(LEFT(PUMPING[[#This Row],[BATCH]],2)="DT","DT","Others"))))</f>
        <v>MR</v>
      </c>
    </row>
    <row r="2834" spans="1:13" ht="21" x14ac:dyDescent="0.25">
      <c r="A2834" s="60">
        <v>3</v>
      </c>
      <c r="B2834" s="61">
        <v>42489</v>
      </c>
      <c r="C2834" s="60" t="s">
        <v>8</v>
      </c>
      <c r="D2834" s="69" t="s">
        <v>1804</v>
      </c>
      <c r="E2834" s="72" t="s">
        <v>1305</v>
      </c>
      <c r="F2834" s="66">
        <v>600</v>
      </c>
      <c r="G2834" s="60"/>
      <c r="H2834" s="60" t="s">
        <v>145</v>
      </c>
      <c r="I2834" s="60" t="s">
        <v>146</v>
      </c>
      <c r="J2834" s="62">
        <f t="shared" si="70"/>
        <v>4</v>
      </c>
      <c r="K2834" s="62">
        <f>IF(PUMPING[[#This Row],[MONTH]]&gt;3,YEAR(PUMPING[[#This Row],[DATE]]),YEAR(PUMPING[[#This Row],[DATE]])-1)</f>
        <v>2016</v>
      </c>
      <c r="L2834" s="62" t="str">
        <f>IF(PUMPING[[#This Row],[MONTH]]&lt;4,"Q4",IF(PUMPING[[#This Row],[MONTH]]&lt;7,"Q1",IF(PUMPING[[#This Row],[MONTH]]&lt;10,"Q2",IF(PUMPING[[#This Row],[MONTH]]&lt;13,"Q3","Q4"))))</f>
        <v>Q1</v>
      </c>
      <c r="M2834" s="62" t="str">
        <f>IF(PUMPING[[#This Row],[PRODUCT]]="I/F","I/F",IF(LEFT(PUMPING[[#This Row],[BATCH]],2)="MR","MR",IF(LEFT(PUMPING[[#This Row],[BATCH]],2)="PR","PR",IF(LEFT(PUMPING[[#This Row],[BATCH]],2)="DT","DT","Others"))))</f>
        <v>PR</v>
      </c>
    </row>
    <row r="2835" spans="1:13" ht="21" x14ac:dyDescent="0.25">
      <c r="A2835" s="60">
        <v>4</v>
      </c>
      <c r="B2835" s="61">
        <v>42489</v>
      </c>
      <c r="C2835" s="60" t="s">
        <v>8</v>
      </c>
      <c r="D2835" s="69" t="s">
        <v>1805</v>
      </c>
      <c r="E2835" s="72" t="s">
        <v>1305</v>
      </c>
      <c r="F2835" s="63">
        <v>140</v>
      </c>
      <c r="G2835" s="60"/>
      <c r="H2835" s="60" t="s">
        <v>155</v>
      </c>
      <c r="I2835" s="60" t="s">
        <v>146</v>
      </c>
      <c r="J2835" s="62">
        <f t="shared" si="70"/>
        <v>4</v>
      </c>
      <c r="K2835" s="62">
        <f>IF(PUMPING[[#This Row],[MONTH]]&gt;3,YEAR(PUMPING[[#This Row],[DATE]]),YEAR(PUMPING[[#This Row],[DATE]])-1)</f>
        <v>2016</v>
      </c>
      <c r="L2835" s="62" t="str">
        <f>IF(PUMPING[[#This Row],[MONTH]]&lt;4,"Q4",IF(PUMPING[[#This Row],[MONTH]]&lt;7,"Q1",IF(PUMPING[[#This Row],[MONTH]]&lt;10,"Q2",IF(PUMPING[[#This Row],[MONTH]]&lt;13,"Q3","Q4"))))</f>
        <v>Q1</v>
      </c>
      <c r="M2835" s="62" t="str">
        <f>IF(PUMPING[[#This Row],[PRODUCT]]="I/F","I/F",IF(LEFT(PUMPING[[#This Row],[BATCH]],2)="MR","MR",IF(LEFT(PUMPING[[#This Row],[BATCH]],2)="PR","PR",IF(LEFT(PUMPING[[#This Row],[BATCH]],2)="DT","DT","Others"))))</f>
        <v>PR</v>
      </c>
    </row>
    <row r="2836" spans="1:13" ht="21" x14ac:dyDescent="0.25">
      <c r="A2836" s="60">
        <v>5</v>
      </c>
      <c r="B2836" s="61">
        <v>42489</v>
      </c>
      <c r="C2836" s="60" t="s">
        <v>8</v>
      </c>
      <c r="D2836" s="77" t="s">
        <v>1810</v>
      </c>
      <c r="E2836" s="72" t="s">
        <v>1305</v>
      </c>
      <c r="F2836" s="66">
        <v>29</v>
      </c>
      <c r="G2836" s="60"/>
      <c r="H2836" s="60" t="s">
        <v>155</v>
      </c>
      <c r="I2836" s="60" t="s">
        <v>146</v>
      </c>
      <c r="J2836" s="62">
        <f t="shared" si="70"/>
        <v>4</v>
      </c>
      <c r="K2836" s="62">
        <f>IF(PUMPING[[#This Row],[MONTH]]&gt;3,YEAR(PUMPING[[#This Row],[DATE]]),YEAR(PUMPING[[#This Row],[DATE]])-1)</f>
        <v>2016</v>
      </c>
      <c r="L2836" s="62" t="str">
        <f>IF(PUMPING[[#This Row],[MONTH]]&lt;4,"Q4",IF(PUMPING[[#This Row],[MONTH]]&lt;7,"Q1",IF(PUMPING[[#This Row],[MONTH]]&lt;10,"Q2",IF(PUMPING[[#This Row],[MONTH]]&lt;13,"Q3","Q4"))))</f>
        <v>Q1</v>
      </c>
      <c r="M2836" s="62" t="str">
        <f>IF(PUMPING[[#This Row],[PRODUCT]]="I/F","I/F",IF(LEFT(PUMPING[[#This Row],[BATCH]],2)="MR","MR",IF(LEFT(PUMPING[[#This Row],[BATCH]],2)="PR","PR",IF(LEFT(PUMPING[[#This Row],[BATCH]],2)="DT","DT","Others"))))</f>
        <v>PR</v>
      </c>
    </row>
    <row r="2837" spans="1:13" ht="21" x14ac:dyDescent="0.25">
      <c r="A2837" s="60">
        <v>6</v>
      </c>
      <c r="B2837" s="61">
        <v>42489</v>
      </c>
      <c r="C2837" s="60" t="s">
        <v>8</v>
      </c>
      <c r="D2837" s="73" t="s">
        <v>1827</v>
      </c>
      <c r="E2837" s="72" t="s">
        <v>1305</v>
      </c>
      <c r="F2837" s="66">
        <v>166</v>
      </c>
      <c r="G2837" s="60"/>
      <c r="H2837" s="60" t="s">
        <v>1828</v>
      </c>
      <c r="I2837" s="60" t="s">
        <v>204</v>
      </c>
      <c r="J2837" s="62">
        <f t="shared" si="70"/>
        <v>4</v>
      </c>
      <c r="K2837" s="62">
        <f>IF(PUMPING[[#This Row],[MONTH]]&gt;3,YEAR(PUMPING[[#This Row],[DATE]]),YEAR(PUMPING[[#This Row],[DATE]])-1)</f>
        <v>2016</v>
      </c>
      <c r="L2837" s="62" t="str">
        <f>IF(PUMPING[[#This Row],[MONTH]]&lt;4,"Q4",IF(PUMPING[[#This Row],[MONTH]]&lt;7,"Q1",IF(PUMPING[[#This Row],[MONTH]]&lt;10,"Q2",IF(PUMPING[[#This Row],[MONTH]]&lt;13,"Q3","Q4"))))</f>
        <v>Q1</v>
      </c>
      <c r="M2837" s="62" t="str">
        <f>IF(PUMPING[[#This Row],[PRODUCT]]="I/F","I/F",IF(LEFT(PUMPING[[#This Row],[BATCH]],2)="MR","MR",IF(LEFT(PUMPING[[#This Row],[BATCH]],2)="PR","PR",IF(LEFT(PUMPING[[#This Row],[BATCH]],2)="DT","DT","Others"))))</f>
        <v>I/F</v>
      </c>
    </row>
    <row r="2838" spans="1:13" ht="21" x14ac:dyDescent="0.25">
      <c r="A2838" s="60">
        <v>7</v>
      </c>
      <c r="B2838" s="61">
        <v>42489</v>
      </c>
      <c r="C2838" s="60" t="s">
        <v>8</v>
      </c>
      <c r="D2838" s="73" t="s">
        <v>1810</v>
      </c>
      <c r="E2838" s="72" t="s">
        <v>1305</v>
      </c>
      <c r="F2838" s="66">
        <v>174</v>
      </c>
      <c r="G2838" s="60"/>
      <c r="H2838" s="60" t="s">
        <v>155</v>
      </c>
      <c r="I2838" s="60" t="s">
        <v>146</v>
      </c>
      <c r="J2838" s="62">
        <f t="shared" si="70"/>
        <v>4</v>
      </c>
      <c r="K2838" s="62">
        <f>IF(PUMPING[[#This Row],[MONTH]]&gt;3,YEAR(PUMPING[[#This Row],[DATE]]),YEAR(PUMPING[[#This Row],[DATE]])-1)</f>
        <v>2016</v>
      </c>
      <c r="L2838" s="62" t="str">
        <f>IF(PUMPING[[#This Row],[MONTH]]&lt;4,"Q4",IF(PUMPING[[#This Row],[MONTH]]&lt;7,"Q1",IF(PUMPING[[#This Row],[MONTH]]&lt;10,"Q2",IF(PUMPING[[#This Row],[MONTH]]&lt;13,"Q3","Q4"))))</f>
        <v>Q1</v>
      </c>
      <c r="M2838" s="62" t="str">
        <f>IF(PUMPING[[#This Row],[PRODUCT]]="I/F","I/F",IF(LEFT(PUMPING[[#This Row],[BATCH]],2)="MR","MR",IF(LEFT(PUMPING[[#This Row],[BATCH]],2)="PR","PR",IF(LEFT(PUMPING[[#This Row],[BATCH]],2)="DT","DT","Others"))))</f>
        <v>PR</v>
      </c>
    </row>
    <row r="2839" spans="1:13" ht="21" x14ac:dyDescent="0.25">
      <c r="A2839" s="60">
        <v>8</v>
      </c>
      <c r="B2839" s="61">
        <v>42489</v>
      </c>
      <c r="C2839" s="60" t="s">
        <v>8</v>
      </c>
      <c r="D2839" s="69" t="s">
        <v>1829</v>
      </c>
      <c r="E2839" s="72" t="s">
        <v>1305</v>
      </c>
      <c r="F2839" s="66">
        <v>525</v>
      </c>
      <c r="G2839" s="60"/>
      <c r="H2839" s="60" t="s">
        <v>156</v>
      </c>
      <c r="I2839" s="60" t="s">
        <v>146</v>
      </c>
      <c r="J2839" s="62">
        <f t="shared" si="70"/>
        <v>4</v>
      </c>
      <c r="K2839" s="62">
        <f>IF(PUMPING[[#This Row],[MONTH]]&gt;3,YEAR(PUMPING[[#This Row],[DATE]]),YEAR(PUMPING[[#This Row],[DATE]])-1)</f>
        <v>2016</v>
      </c>
      <c r="L2839" s="62" t="str">
        <f>IF(PUMPING[[#This Row],[MONTH]]&lt;4,"Q4",IF(PUMPING[[#This Row],[MONTH]]&lt;7,"Q1",IF(PUMPING[[#This Row],[MONTH]]&lt;10,"Q2",IF(PUMPING[[#This Row],[MONTH]]&lt;13,"Q3","Q4"))))</f>
        <v>Q1</v>
      </c>
      <c r="M2839" s="62" t="str">
        <f>IF(PUMPING[[#This Row],[PRODUCT]]="I/F","I/F",IF(LEFT(PUMPING[[#This Row],[BATCH]],2)="MR","MR",IF(LEFT(PUMPING[[#This Row],[BATCH]],2)="PR","PR",IF(LEFT(PUMPING[[#This Row],[BATCH]],2)="DT","DT","Others"))))</f>
        <v>PR</v>
      </c>
    </row>
    <row r="2840" spans="1:13" ht="21" x14ac:dyDescent="0.25">
      <c r="A2840" s="60">
        <v>9</v>
      </c>
      <c r="B2840" s="61">
        <v>42489</v>
      </c>
      <c r="C2840" s="60" t="s">
        <v>8</v>
      </c>
      <c r="D2840" s="69" t="s">
        <v>1815</v>
      </c>
      <c r="E2840" s="72" t="s">
        <v>10</v>
      </c>
      <c r="F2840" s="74">
        <v>1852</v>
      </c>
      <c r="G2840" s="60"/>
      <c r="H2840" s="60" t="s">
        <v>153</v>
      </c>
      <c r="I2840" s="181" t="s">
        <v>1530</v>
      </c>
      <c r="J2840" s="62">
        <f t="shared" si="70"/>
        <v>4</v>
      </c>
      <c r="K2840" s="62">
        <f>IF(PUMPING[[#This Row],[MONTH]]&gt;3,YEAR(PUMPING[[#This Row],[DATE]]),YEAR(PUMPING[[#This Row],[DATE]])-1)</f>
        <v>2016</v>
      </c>
      <c r="L2840" s="62" t="str">
        <f>IF(PUMPING[[#This Row],[MONTH]]&lt;4,"Q4",IF(PUMPING[[#This Row],[MONTH]]&lt;7,"Q1",IF(PUMPING[[#This Row],[MONTH]]&lt;10,"Q2",IF(PUMPING[[#This Row],[MONTH]]&lt;13,"Q3","Q4"))))</f>
        <v>Q1</v>
      </c>
      <c r="M2840" s="62" t="str">
        <f>IF(PUMPING[[#This Row],[PRODUCT]]="I/F","I/F",IF(LEFT(PUMPING[[#This Row],[BATCH]],2)="MR","MR",IF(LEFT(PUMPING[[#This Row],[BATCH]],2)="PR","PR",IF(LEFT(PUMPING[[#This Row],[BATCH]],2)="DT","DT","Others"))))</f>
        <v>MR</v>
      </c>
    </row>
    <row r="2841" spans="1:13" ht="21" x14ac:dyDescent="0.25">
      <c r="A2841" s="60">
        <v>1</v>
      </c>
      <c r="B2841" s="61">
        <v>42490</v>
      </c>
      <c r="C2841" s="60" t="s">
        <v>6</v>
      </c>
      <c r="D2841" s="84" t="s">
        <v>1823</v>
      </c>
      <c r="E2841" s="85">
        <v>304</v>
      </c>
      <c r="F2841" s="86">
        <v>3521</v>
      </c>
      <c r="G2841" s="60"/>
      <c r="H2841" s="60" t="s">
        <v>197</v>
      </c>
      <c r="I2841" s="60" t="s">
        <v>143</v>
      </c>
      <c r="J2841" s="62">
        <f t="shared" si="70"/>
        <v>4</v>
      </c>
      <c r="K2841" s="62">
        <f>IF(PUMPING[[#This Row],[MONTH]]&gt;3,YEAR(PUMPING[[#This Row],[DATE]]),YEAR(PUMPING[[#This Row],[DATE]])-1)</f>
        <v>2016</v>
      </c>
      <c r="L2841" s="62" t="str">
        <f>IF(PUMPING[[#This Row],[MONTH]]&lt;4,"Q4",IF(PUMPING[[#This Row],[MONTH]]&lt;7,"Q1",IF(PUMPING[[#This Row],[MONTH]]&lt;10,"Q2",IF(PUMPING[[#This Row],[MONTH]]&lt;13,"Q3","Q4"))))</f>
        <v>Q1</v>
      </c>
      <c r="M2841" s="62" t="str">
        <f>IF(PUMPING[[#This Row],[PRODUCT]]="I/F","I/F",IF(LEFT(PUMPING[[#This Row],[BATCH]],2)="MR","MR",IF(LEFT(PUMPING[[#This Row],[BATCH]],2)="PR","PR",IF(LEFT(PUMPING[[#This Row],[BATCH]],2)="DT","DT","Others"))))</f>
        <v>MR</v>
      </c>
    </row>
    <row r="2842" spans="1:13" ht="21" x14ac:dyDescent="0.25">
      <c r="A2842" s="60">
        <v>2</v>
      </c>
      <c r="B2842" s="61">
        <v>42490</v>
      </c>
      <c r="C2842" s="60" t="s">
        <v>6</v>
      </c>
      <c r="D2842" s="84" t="s">
        <v>1830</v>
      </c>
      <c r="E2842" s="85">
        <v>401</v>
      </c>
      <c r="F2842" s="86">
        <v>671</v>
      </c>
      <c r="G2842" s="60"/>
      <c r="H2842" s="60" t="s">
        <v>145</v>
      </c>
      <c r="I2842" s="60" t="s">
        <v>146</v>
      </c>
      <c r="J2842" s="62">
        <f t="shared" si="70"/>
        <v>4</v>
      </c>
      <c r="K2842" s="62">
        <f>IF(PUMPING[[#This Row],[MONTH]]&gt;3,YEAR(PUMPING[[#This Row],[DATE]]),YEAR(PUMPING[[#This Row],[DATE]])-1)</f>
        <v>2016</v>
      </c>
      <c r="L2842" s="62" t="str">
        <f>IF(PUMPING[[#This Row],[MONTH]]&lt;4,"Q4",IF(PUMPING[[#This Row],[MONTH]]&lt;7,"Q1",IF(PUMPING[[#This Row],[MONTH]]&lt;10,"Q2",IF(PUMPING[[#This Row],[MONTH]]&lt;13,"Q3","Q4"))))</f>
        <v>Q1</v>
      </c>
      <c r="M2842" s="62" t="str">
        <f>IF(PUMPING[[#This Row],[PRODUCT]]="I/F","I/F",IF(LEFT(PUMPING[[#This Row],[BATCH]],2)="MR","MR",IF(LEFT(PUMPING[[#This Row],[BATCH]],2)="PR","PR",IF(LEFT(PUMPING[[#This Row],[BATCH]],2)="DT","DT","Others"))))</f>
        <v>MR</v>
      </c>
    </row>
    <row r="2843" spans="1:13" ht="21" x14ac:dyDescent="0.25">
      <c r="A2843" s="60">
        <v>3</v>
      </c>
      <c r="B2843" s="61">
        <v>42490</v>
      </c>
      <c r="C2843" s="60" t="s">
        <v>6</v>
      </c>
      <c r="D2843" s="84" t="s">
        <v>1831</v>
      </c>
      <c r="E2843" s="85">
        <v>123</v>
      </c>
      <c r="F2843" s="86">
        <v>4172</v>
      </c>
      <c r="G2843" s="60"/>
      <c r="H2843" s="60" t="s">
        <v>148</v>
      </c>
      <c r="I2843" s="60" t="s">
        <v>149</v>
      </c>
      <c r="J2843" s="62">
        <f t="shared" si="70"/>
        <v>4</v>
      </c>
      <c r="K2843" s="62">
        <f>IF(PUMPING[[#This Row],[MONTH]]&gt;3,YEAR(PUMPING[[#This Row],[DATE]]),YEAR(PUMPING[[#This Row],[DATE]])-1)</f>
        <v>2016</v>
      </c>
      <c r="L2843" s="62" t="str">
        <f>IF(PUMPING[[#This Row],[MONTH]]&lt;4,"Q4",IF(PUMPING[[#This Row],[MONTH]]&lt;7,"Q1",IF(PUMPING[[#This Row],[MONTH]]&lt;10,"Q2",IF(PUMPING[[#This Row],[MONTH]]&lt;13,"Q3","Q4"))))</f>
        <v>Q1</v>
      </c>
      <c r="M2843" s="62" t="str">
        <f>IF(PUMPING[[#This Row],[PRODUCT]]="I/F","I/F",IF(LEFT(PUMPING[[#This Row],[BATCH]],2)="MR","MR",IF(LEFT(PUMPING[[#This Row],[BATCH]],2)="PR","PR",IF(LEFT(PUMPING[[#This Row],[BATCH]],2)="DT","DT","Others"))))</f>
        <v>MR</v>
      </c>
    </row>
    <row r="2844" spans="1:13" ht="21" x14ac:dyDescent="0.25">
      <c r="A2844" s="60">
        <v>1</v>
      </c>
      <c r="B2844" s="61">
        <v>42490</v>
      </c>
      <c r="C2844" s="60" t="s">
        <v>20</v>
      </c>
      <c r="D2844" s="84" t="s">
        <v>1825</v>
      </c>
      <c r="E2844" s="89">
        <v>35</v>
      </c>
      <c r="F2844" s="71">
        <v>2320</v>
      </c>
      <c r="G2844" s="60"/>
      <c r="H2844" s="60" t="s">
        <v>197</v>
      </c>
      <c r="I2844" s="60" t="s">
        <v>143</v>
      </c>
      <c r="J2844" s="62">
        <f t="shared" si="70"/>
        <v>4</v>
      </c>
      <c r="K2844" s="62">
        <f>IF(PUMPING[[#This Row],[MONTH]]&gt;3,YEAR(PUMPING[[#This Row],[DATE]]),YEAR(PUMPING[[#This Row],[DATE]])-1)</f>
        <v>2016</v>
      </c>
      <c r="L2844" s="62" t="str">
        <f>IF(PUMPING[[#This Row],[MONTH]]&lt;4,"Q4",IF(PUMPING[[#This Row],[MONTH]]&lt;7,"Q1",IF(PUMPING[[#This Row],[MONTH]]&lt;10,"Q2",IF(PUMPING[[#This Row],[MONTH]]&lt;13,"Q3","Q4"))))</f>
        <v>Q1</v>
      </c>
      <c r="M2844" s="62" t="str">
        <f>IF(PUMPING[[#This Row],[PRODUCT]]="I/F","I/F",IF(LEFT(PUMPING[[#This Row],[BATCH]],2)="MR","MR",IF(LEFT(PUMPING[[#This Row],[BATCH]],2)="PR","PR",IF(LEFT(PUMPING[[#This Row],[BATCH]],2)="DT","DT","Others"))))</f>
        <v>PR</v>
      </c>
    </row>
    <row r="2845" spans="1:13" ht="21" x14ac:dyDescent="0.25">
      <c r="A2845" s="60">
        <v>2</v>
      </c>
      <c r="B2845" s="61">
        <v>42490</v>
      </c>
      <c r="C2845" s="60" t="s">
        <v>20</v>
      </c>
      <c r="D2845" s="88" t="s">
        <v>1832</v>
      </c>
      <c r="E2845" s="85">
        <v>35</v>
      </c>
      <c r="F2845" s="71">
        <v>600</v>
      </c>
      <c r="G2845" s="60"/>
      <c r="H2845" s="60" t="s">
        <v>145</v>
      </c>
      <c r="I2845" s="60" t="s">
        <v>146</v>
      </c>
      <c r="J2845" s="62">
        <f t="shared" si="70"/>
        <v>4</v>
      </c>
      <c r="K2845" s="62">
        <f>IF(PUMPING[[#This Row],[MONTH]]&gt;3,YEAR(PUMPING[[#This Row],[DATE]]),YEAR(PUMPING[[#This Row],[DATE]])-1)</f>
        <v>2016</v>
      </c>
      <c r="L2845" s="62" t="str">
        <f>IF(PUMPING[[#This Row],[MONTH]]&lt;4,"Q4",IF(PUMPING[[#This Row],[MONTH]]&lt;7,"Q1",IF(PUMPING[[#This Row],[MONTH]]&lt;10,"Q2",IF(PUMPING[[#This Row],[MONTH]]&lt;13,"Q3","Q4"))))</f>
        <v>Q1</v>
      </c>
      <c r="M2845" s="62" t="str">
        <f>IF(PUMPING[[#This Row],[PRODUCT]]="I/F","I/F",IF(LEFT(PUMPING[[#This Row],[BATCH]],2)="MR","MR",IF(LEFT(PUMPING[[#This Row],[BATCH]],2)="PR","PR",IF(LEFT(PUMPING[[#This Row],[BATCH]],2)="DT","DT","Others"))))</f>
        <v>PR</v>
      </c>
    </row>
    <row r="2846" spans="1:13" ht="21" x14ac:dyDescent="0.25">
      <c r="A2846" s="60">
        <v>3</v>
      </c>
      <c r="B2846" s="61">
        <v>42490</v>
      </c>
      <c r="C2846" s="60" t="s">
        <v>20</v>
      </c>
      <c r="D2846" s="88" t="s">
        <v>1810</v>
      </c>
      <c r="E2846" s="85">
        <v>54</v>
      </c>
      <c r="F2846" s="71">
        <v>401</v>
      </c>
      <c r="G2846" s="60"/>
      <c r="H2846" s="60" t="s">
        <v>155</v>
      </c>
      <c r="I2846" s="60" t="s">
        <v>146</v>
      </c>
      <c r="J2846" s="62">
        <f t="shared" si="70"/>
        <v>4</v>
      </c>
      <c r="K2846" s="62">
        <f>IF(PUMPING[[#This Row],[MONTH]]&gt;3,YEAR(PUMPING[[#This Row],[DATE]]),YEAR(PUMPING[[#This Row],[DATE]])-1)</f>
        <v>2016</v>
      </c>
      <c r="L2846" s="62" t="str">
        <f>IF(PUMPING[[#This Row],[MONTH]]&lt;4,"Q4",IF(PUMPING[[#This Row],[MONTH]]&lt;7,"Q1",IF(PUMPING[[#This Row],[MONTH]]&lt;10,"Q2",IF(PUMPING[[#This Row],[MONTH]]&lt;13,"Q3","Q4"))))</f>
        <v>Q1</v>
      </c>
      <c r="M2846" s="62" t="str">
        <f>IF(PUMPING[[#This Row],[PRODUCT]]="I/F","I/F",IF(LEFT(PUMPING[[#This Row],[BATCH]],2)="MR","MR",IF(LEFT(PUMPING[[#This Row],[BATCH]],2)="PR","PR",IF(LEFT(PUMPING[[#This Row],[BATCH]],2)="DT","DT","Others"))))</f>
        <v>PR</v>
      </c>
    </row>
    <row r="2847" spans="1:13" ht="21" x14ac:dyDescent="0.25">
      <c r="A2847" s="60">
        <v>4</v>
      </c>
      <c r="B2847" s="61">
        <v>42490</v>
      </c>
      <c r="C2847" s="60" t="s">
        <v>20</v>
      </c>
      <c r="D2847" s="88" t="s">
        <v>1833</v>
      </c>
      <c r="E2847" s="85">
        <v>63</v>
      </c>
      <c r="F2847" s="71">
        <v>617</v>
      </c>
      <c r="G2847" s="60"/>
      <c r="H2847" s="60" t="s">
        <v>153</v>
      </c>
      <c r="I2847" s="181" t="s">
        <v>1530</v>
      </c>
      <c r="J2847" s="62">
        <f t="shared" si="70"/>
        <v>4</v>
      </c>
      <c r="K2847" s="62">
        <f>IF(PUMPING[[#This Row],[MONTH]]&gt;3,YEAR(PUMPING[[#This Row],[DATE]]),YEAR(PUMPING[[#This Row],[DATE]])-1)</f>
        <v>2016</v>
      </c>
      <c r="L2847" s="62" t="str">
        <f>IF(PUMPING[[#This Row],[MONTH]]&lt;4,"Q4",IF(PUMPING[[#This Row],[MONTH]]&lt;7,"Q1",IF(PUMPING[[#This Row],[MONTH]]&lt;10,"Q2",IF(PUMPING[[#This Row],[MONTH]]&lt;13,"Q3","Q4"))))</f>
        <v>Q1</v>
      </c>
      <c r="M2847" s="62" t="str">
        <f>IF(PUMPING[[#This Row],[PRODUCT]]="I/F","I/F",IF(LEFT(PUMPING[[#This Row],[BATCH]],2)="MR","MR",IF(LEFT(PUMPING[[#This Row],[BATCH]],2)="PR","PR",IF(LEFT(PUMPING[[#This Row],[BATCH]],2)="DT","DT","Others"))))</f>
        <v>PR</v>
      </c>
    </row>
    <row r="2848" spans="1:13" ht="21" x14ac:dyDescent="0.25">
      <c r="A2848" s="60">
        <v>5</v>
      </c>
      <c r="B2848" s="61">
        <v>42490</v>
      </c>
      <c r="C2848" s="60" t="s">
        <v>20</v>
      </c>
      <c r="D2848" s="88" t="s">
        <v>1833</v>
      </c>
      <c r="E2848" s="85" t="s">
        <v>89</v>
      </c>
      <c r="F2848" s="71">
        <v>1304</v>
      </c>
      <c r="G2848" s="60"/>
      <c r="H2848" s="60" t="s">
        <v>153</v>
      </c>
      <c r="I2848" s="181" t="s">
        <v>1530</v>
      </c>
      <c r="J2848" s="62">
        <f t="shared" si="70"/>
        <v>4</v>
      </c>
      <c r="K2848" s="62">
        <f>IF(PUMPING[[#This Row],[MONTH]]&gt;3,YEAR(PUMPING[[#This Row],[DATE]]),YEAR(PUMPING[[#This Row],[DATE]])-1)</f>
        <v>2016</v>
      </c>
      <c r="L2848" s="62" t="str">
        <f>IF(PUMPING[[#This Row],[MONTH]]&lt;4,"Q4",IF(PUMPING[[#This Row],[MONTH]]&lt;7,"Q1",IF(PUMPING[[#This Row],[MONTH]]&lt;10,"Q2",IF(PUMPING[[#This Row],[MONTH]]&lt;13,"Q3","Q4"))))</f>
        <v>Q1</v>
      </c>
      <c r="M2848" s="62" t="str">
        <f>IF(PUMPING[[#This Row],[PRODUCT]]="I/F","I/F",IF(LEFT(PUMPING[[#This Row],[BATCH]],2)="MR","MR",IF(LEFT(PUMPING[[#This Row],[BATCH]],2)="PR","PR",IF(LEFT(PUMPING[[#This Row],[BATCH]],2)="DT","DT","Others"))))</f>
        <v>PR</v>
      </c>
    </row>
    <row r="2849" spans="1:13" ht="21" x14ac:dyDescent="0.25">
      <c r="A2849" s="60">
        <v>1</v>
      </c>
      <c r="B2849" s="61">
        <v>42490</v>
      </c>
      <c r="C2849" s="60" t="s">
        <v>8</v>
      </c>
      <c r="D2849" s="88" t="s">
        <v>1815</v>
      </c>
      <c r="E2849" s="91" t="s">
        <v>10</v>
      </c>
      <c r="F2849" s="83">
        <v>1518</v>
      </c>
      <c r="G2849" s="60"/>
      <c r="H2849" s="60" t="s">
        <v>153</v>
      </c>
      <c r="I2849" s="181" t="s">
        <v>1530</v>
      </c>
      <c r="J2849" s="62">
        <f t="shared" si="70"/>
        <v>4</v>
      </c>
      <c r="K2849" s="62">
        <f>IF(PUMPING[[#This Row],[MONTH]]&gt;3,YEAR(PUMPING[[#This Row],[DATE]]),YEAR(PUMPING[[#This Row],[DATE]])-1)</f>
        <v>2016</v>
      </c>
      <c r="L2849" s="62" t="str">
        <f>IF(PUMPING[[#This Row],[MONTH]]&lt;4,"Q4",IF(PUMPING[[#This Row],[MONTH]]&lt;7,"Q1",IF(PUMPING[[#This Row],[MONTH]]&lt;10,"Q2",IF(PUMPING[[#This Row],[MONTH]]&lt;13,"Q3","Q4"))))</f>
        <v>Q1</v>
      </c>
      <c r="M2849" s="62" t="str">
        <f>IF(PUMPING[[#This Row],[PRODUCT]]="I/F","I/F",IF(LEFT(PUMPING[[#This Row],[BATCH]],2)="MR","MR",IF(LEFT(PUMPING[[#This Row],[BATCH]],2)="PR","PR",IF(LEFT(PUMPING[[#This Row],[BATCH]],2)="DT","DT","Others"))))</f>
        <v>MR</v>
      </c>
    </row>
    <row r="2850" spans="1:13" ht="21" x14ac:dyDescent="0.25">
      <c r="A2850" s="60">
        <v>2</v>
      </c>
      <c r="B2850" s="61">
        <v>42490</v>
      </c>
      <c r="C2850" s="60" t="s">
        <v>8</v>
      </c>
      <c r="D2850" s="88" t="s">
        <v>1818</v>
      </c>
      <c r="E2850" s="91" t="s">
        <v>10</v>
      </c>
      <c r="F2850" s="83">
        <v>2103</v>
      </c>
      <c r="G2850" s="60"/>
      <c r="H2850" s="60" t="s">
        <v>153</v>
      </c>
      <c r="I2850" s="181" t="s">
        <v>1530</v>
      </c>
      <c r="J2850" s="62">
        <f t="shared" si="70"/>
        <v>4</v>
      </c>
      <c r="K2850" s="62">
        <f>IF(PUMPING[[#This Row],[MONTH]]&gt;3,YEAR(PUMPING[[#This Row],[DATE]]),YEAR(PUMPING[[#This Row],[DATE]])-1)</f>
        <v>2016</v>
      </c>
      <c r="L2850" s="62" t="str">
        <f>IF(PUMPING[[#This Row],[MONTH]]&lt;4,"Q4",IF(PUMPING[[#This Row],[MONTH]]&lt;7,"Q1",IF(PUMPING[[#This Row],[MONTH]]&lt;10,"Q2",IF(PUMPING[[#This Row],[MONTH]]&lt;13,"Q3","Q4"))))</f>
        <v>Q1</v>
      </c>
      <c r="M2850" s="62" t="str">
        <f>IF(PUMPING[[#This Row],[PRODUCT]]="I/F","I/F",IF(LEFT(PUMPING[[#This Row],[BATCH]],2)="MR","MR",IF(LEFT(PUMPING[[#This Row],[BATCH]],2)="PR","PR",IF(LEFT(PUMPING[[#This Row],[BATCH]],2)="DT","DT","Others"))))</f>
        <v>MR</v>
      </c>
    </row>
    <row r="2851" spans="1:13" ht="21" x14ac:dyDescent="0.25">
      <c r="A2851" s="60">
        <v>3</v>
      </c>
      <c r="B2851" s="61">
        <v>42490</v>
      </c>
      <c r="C2851" s="60" t="s">
        <v>8</v>
      </c>
      <c r="D2851" s="88" t="s">
        <v>507</v>
      </c>
      <c r="E2851" s="91" t="s">
        <v>10</v>
      </c>
      <c r="F2851" s="71">
        <v>90</v>
      </c>
      <c r="G2851" s="60"/>
      <c r="H2851" s="60" t="s">
        <v>910</v>
      </c>
      <c r="I2851" s="60" t="s">
        <v>204</v>
      </c>
      <c r="J2851" s="62">
        <f t="shared" si="70"/>
        <v>4</v>
      </c>
      <c r="K2851" s="62">
        <f>IF(PUMPING[[#This Row],[MONTH]]&gt;3,YEAR(PUMPING[[#This Row],[DATE]]),YEAR(PUMPING[[#This Row],[DATE]])-1)</f>
        <v>2016</v>
      </c>
      <c r="L2851" s="62" t="str">
        <f>IF(PUMPING[[#This Row],[MONTH]]&lt;4,"Q4",IF(PUMPING[[#This Row],[MONTH]]&lt;7,"Q1",IF(PUMPING[[#This Row],[MONTH]]&lt;10,"Q2",IF(PUMPING[[#This Row],[MONTH]]&lt;13,"Q3","Q4"))))</f>
        <v>Q1</v>
      </c>
      <c r="M2851" s="62" t="str">
        <f>IF(PUMPING[[#This Row],[PRODUCT]]="I/F","I/F",IF(LEFT(PUMPING[[#This Row],[BATCH]],2)="MR","MR",IF(LEFT(PUMPING[[#This Row],[BATCH]],2)="PR","PR",IF(LEFT(PUMPING[[#This Row],[BATCH]],2)="DT","DT","Others"))))</f>
        <v>I/F</v>
      </c>
    </row>
    <row r="2852" spans="1:13" ht="21" x14ac:dyDescent="0.25">
      <c r="A2852" s="60">
        <v>4</v>
      </c>
      <c r="B2852" s="61">
        <v>42490</v>
      </c>
      <c r="C2852" s="60" t="s">
        <v>8</v>
      </c>
      <c r="D2852" s="88" t="s">
        <v>1819</v>
      </c>
      <c r="E2852" s="91" t="s">
        <v>10</v>
      </c>
      <c r="F2852" s="71">
        <v>92</v>
      </c>
      <c r="G2852" s="60"/>
      <c r="H2852" s="60" t="s">
        <v>155</v>
      </c>
      <c r="I2852" s="60" t="s">
        <v>146</v>
      </c>
      <c r="J2852" s="62">
        <f t="shared" si="70"/>
        <v>4</v>
      </c>
      <c r="K2852" s="62">
        <f>IF(PUMPING[[#This Row],[MONTH]]&gt;3,YEAR(PUMPING[[#This Row],[DATE]]),YEAR(PUMPING[[#This Row],[DATE]])-1)</f>
        <v>2016</v>
      </c>
      <c r="L2852" s="62" t="str">
        <f>IF(PUMPING[[#This Row],[MONTH]]&lt;4,"Q4",IF(PUMPING[[#This Row],[MONTH]]&lt;7,"Q1",IF(PUMPING[[#This Row],[MONTH]]&lt;10,"Q2",IF(PUMPING[[#This Row],[MONTH]]&lt;13,"Q3","Q4"))))</f>
        <v>Q1</v>
      </c>
      <c r="M2852" s="62" t="str">
        <f>IF(PUMPING[[#This Row],[PRODUCT]]="I/F","I/F",IF(LEFT(PUMPING[[#This Row],[BATCH]],2)="MR","MR",IF(LEFT(PUMPING[[#This Row],[BATCH]],2)="PR","PR",IF(LEFT(PUMPING[[#This Row],[BATCH]],2)="DT","DT","Others"))))</f>
        <v>MR</v>
      </c>
    </row>
    <row r="2853" spans="1:13" ht="21" x14ac:dyDescent="0.25">
      <c r="A2853" s="60">
        <v>5</v>
      </c>
      <c r="B2853" s="61">
        <v>42490</v>
      </c>
      <c r="C2853" s="60" t="s">
        <v>8</v>
      </c>
      <c r="D2853" s="88" t="s">
        <v>1820</v>
      </c>
      <c r="E2853" s="91" t="s">
        <v>10</v>
      </c>
      <c r="F2853" s="83">
        <v>293</v>
      </c>
      <c r="G2853" s="60"/>
      <c r="H2853" s="60" t="s">
        <v>156</v>
      </c>
      <c r="I2853" s="60" t="s">
        <v>146</v>
      </c>
      <c r="J2853" s="62">
        <f t="shared" si="70"/>
        <v>4</v>
      </c>
      <c r="K2853" s="62">
        <f>IF(PUMPING[[#This Row],[MONTH]]&gt;3,YEAR(PUMPING[[#This Row],[DATE]]),YEAR(PUMPING[[#This Row],[DATE]])-1)</f>
        <v>2016</v>
      </c>
      <c r="L2853" s="62" t="str">
        <f>IF(PUMPING[[#This Row],[MONTH]]&lt;4,"Q4",IF(PUMPING[[#This Row],[MONTH]]&lt;7,"Q1",IF(PUMPING[[#This Row],[MONTH]]&lt;10,"Q2",IF(PUMPING[[#This Row],[MONTH]]&lt;13,"Q3","Q4"))))</f>
        <v>Q1</v>
      </c>
      <c r="M2853" s="62" t="str">
        <f>IF(PUMPING[[#This Row],[PRODUCT]]="I/F","I/F",IF(LEFT(PUMPING[[#This Row],[BATCH]],2)="MR","MR",IF(LEFT(PUMPING[[#This Row],[BATCH]],2)="PR","PR",IF(LEFT(PUMPING[[#This Row],[BATCH]],2)="DT","DT","Others"))))</f>
        <v>MR</v>
      </c>
    </row>
    <row r="2854" spans="1:13" ht="21" x14ac:dyDescent="0.25">
      <c r="A2854" s="92">
        <v>6</v>
      </c>
      <c r="B2854" s="46">
        <v>42490</v>
      </c>
      <c r="C2854" s="92" t="s">
        <v>8</v>
      </c>
      <c r="D2854" s="56" t="s">
        <v>208</v>
      </c>
      <c r="E2854" s="57" t="s">
        <v>10</v>
      </c>
      <c r="F2854" s="87">
        <v>1261</v>
      </c>
      <c r="G2854" s="92"/>
      <c r="H2854" s="92" t="s">
        <v>145</v>
      </c>
      <c r="I2854" s="92" t="s">
        <v>146</v>
      </c>
      <c r="J2854" s="50">
        <f t="shared" si="70"/>
        <v>4</v>
      </c>
      <c r="K2854" s="50">
        <f>IF(PUMPING[[#This Row],[MONTH]]&gt;3,YEAR(PUMPING[[#This Row],[DATE]]),YEAR(PUMPING[[#This Row],[DATE]])-1)</f>
        <v>2016</v>
      </c>
      <c r="L2854" s="50" t="str">
        <f>IF(PUMPING[[#This Row],[MONTH]]&lt;4,"Q4",IF(PUMPING[[#This Row],[MONTH]]&lt;7,"Q1",IF(PUMPING[[#This Row],[MONTH]]&lt;10,"Q2",IF(PUMPING[[#This Row],[MONTH]]&lt;13,"Q3","Q4"))))</f>
        <v>Q1</v>
      </c>
      <c r="M2854" s="50" t="str">
        <f>IF(PUMPING[[#This Row],[PRODUCT]]="I/F","I/F",IF(LEFT(PUMPING[[#This Row],[BATCH]],2)="MR","MR",IF(LEFT(PUMPING[[#This Row],[BATCH]],2)="PR","PR",IF(LEFT(PUMPING[[#This Row],[BATCH]],2)="DT","DT","Others"))))</f>
        <v>MR</v>
      </c>
    </row>
    <row r="2855" spans="1:13" ht="21" x14ac:dyDescent="0.25">
      <c r="A2855" s="95">
        <v>1</v>
      </c>
      <c r="B2855" s="96">
        <v>42464</v>
      </c>
      <c r="C2855" s="95" t="s">
        <v>6</v>
      </c>
      <c r="D2855" s="102" t="s">
        <v>7</v>
      </c>
      <c r="E2855" s="101">
        <v>513</v>
      </c>
      <c r="F2855" s="99">
        <v>2029</v>
      </c>
      <c r="G2855" s="95" t="s">
        <v>1564</v>
      </c>
      <c r="H2855" s="95" t="s">
        <v>153</v>
      </c>
      <c r="I2855" s="95" t="s">
        <v>1530</v>
      </c>
      <c r="J2855" s="97">
        <f t="shared" ref="J2855:J2886" si="71">MONTH(B2855)</f>
        <v>4</v>
      </c>
      <c r="K2855" s="97">
        <f>IF(PUMPING[[#This Row],[MONTH]]&gt;3,YEAR(PUMPING[[#This Row],[DATE]]),YEAR(PUMPING[[#This Row],[DATE]])-1)</f>
        <v>2016</v>
      </c>
      <c r="L2855" s="97" t="str">
        <f>IF(PUMPING[[#This Row],[MONTH]]&lt;4,"Q4",IF(PUMPING[[#This Row],[MONTH]]&lt;7,"Q1",IF(PUMPING[[#This Row],[MONTH]]&lt;10,"Q2",IF(PUMPING[[#This Row],[MONTH]]&lt;13,"Q3","Q4"))))</f>
        <v>Q1</v>
      </c>
      <c r="M2855" s="97" t="str">
        <f>IF(PUMPING[[#This Row],[PRODUCT]]="I/F","I/F",IF(LEFT(PUMPING[[#This Row],[BATCH]],2)="MR","MR",IF(LEFT(PUMPING[[#This Row],[BATCH]],2)="PR","PR",IF(LEFT(PUMPING[[#This Row],[BATCH]],2)="DT","DT","Others"))))</f>
        <v>MR</v>
      </c>
    </row>
    <row r="2856" spans="1:13" ht="21" x14ac:dyDescent="0.25">
      <c r="A2856" s="95">
        <v>1</v>
      </c>
      <c r="B2856" s="96">
        <v>42468</v>
      </c>
      <c r="C2856" s="95" t="s">
        <v>6</v>
      </c>
      <c r="D2856" s="102" t="s">
        <v>1834</v>
      </c>
      <c r="E2856" s="101">
        <v>351</v>
      </c>
      <c r="F2856" s="99">
        <v>100</v>
      </c>
      <c r="G2856" s="95" t="s">
        <v>1564</v>
      </c>
      <c r="H2856" s="95" t="s">
        <v>155</v>
      </c>
      <c r="I2856" s="95" t="s">
        <v>146</v>
      </c>
      <c r="J2856" s="97">
        <f t="shared" si="71"/>
        <v>4</v>
      </c>
      <c r="K2856" s="97">
        <f>IF(PUMPING[[#This Row],[MONTH]]&gt;3,YEAR(PUMPING[[#This Row],[DATE]]),YEAR(PUMPING[[#This Row],[DATE]])-1)</f>
        <v>2016</v>
      </c>
      <c r="L2856" s="97" t="str">
        <f>IF(PUMPING[[#This Row],[MONTH]]&lt;4,"Q4",IF(PUMPING[[#This Row],[MONTH]]&lt;7,"Q1",IF(PUMPING[[#This Row],[MONTH]]&lt;10,"Q2",IF(PUMPING[[#This Row],[MONTH]]&lt;13,"Q3","Q4"))))</f>
        <v>Q1</v>
      </c>
      <c r="M2856" s="97" t="str">
        <f>IF(PUMPING[[#This Row],[PRODUCT]]="I/F","I/F",IF(LEFT(PUMPING[[#This Row],[BATCH]],2)="MR","MR",IF(LEFT(PUMPING[[#This Row],[BATCH]],2)="PR","PR",IF(LEFT(PUMPING[[#This Row],[BATCH]],2)="DT","DT","Others"))))</f>
        <v>MR</v>
      </c>
    </row>
    <row r="2857" spans="1:13" ht="21" x14ac:dyDescent="0.25">
      <c r="A2857" s="95">
        <v>2</v>
      </c>
      <c r="B2857" s="96">
        <v>42468</v>
      </c>
      <c r="C2857" s="95" t="s">
        <v>6</v>
      </c>
      <c r="D2857" s="98" t="s">
        <v>1835</v>
      </c>
      <c r="E2857" s="101">
        <v>402</v>
      </c>
      <c r="F2857" s="99">
        <v>810</v>
      </c>
      <c r="G2857" s="95" t="s">
        <v>1564</v>
      </c>
      <c r="H2857" s="95" t="s">
        <v>156</v>
      </c>
      <c r="I2857" s="95" t="s">
        <v>146</v>
      </c>
      <c r="J2857" s="97">
        <f t="shared" si="71"/>
        <v>4</v>
      </c>
      <c r="K2857" s="97">
        <f>IF(PUMPING[[#This Row],[MONTH]]&gt;3,YEAR(PUMPING[[#This Row],[DATE]]),YEAR(PUMPING[[#This Row],[DATE]])-1)</f>
        <v>2016</v>
      </c>
      <c r="L2857" s="97" t="str">
        <f>IF(PUMPING[[#This Row],[MONTH]]&lt;4,"Q4",IF(PUMPING[[#This Row],[MONTH]]&lt;7,"Q1",IF(PUMPING[[#This Row],[MONTH]]&lt;10,"Q2",IF(PUMPING[[#This Row],[MONTH]]&lt;13,"Q3","Q4"))))</f>
        <v>Q1</v>
      </c>
      <c r="M2857" s="97" t="str">
        <f>IF(PUMPING[[#This Row],[PRODUCT]]="I/F","I/F",IF(LEFT(PUMPING[[#This Row],[BATCH]],2)="MR","MR",IF(LEFT(PUMPING[[#This Row],[BATCH]],2)="PR","PR",IF(LEFT(PUMPING[[#This Row],[BATCH]],2)="DT","DT","Others"))))</f>
        <v>MR</v>
      </c>
    </row>
    <row r="2858" spans="1:13" ht="21" x14ac:dyDescent="0.25">
      <c r="A2858" s="95">
        <v>3</v>
      </c>
      <c r="B2858" s="96">
        <v>42468</v>
      </c>
      <c r="C2858" s="95" t="s">
        <v>6</v>
      </c>
      <c r="D2858" s="98" t="s">
        <v>1836</v>
      </c>
      <c r="E2858" s="101">
        <v>351</v>
      </c>
      <c r="F2858" s="99">
        <v>100</v>
      </c>
      <c r="G2858" s="95" t="s">
        <v>1564</v>
      </c>
      <c r="H2858" s="95" t="s">
        <v>155</v>
      </c>
      <c r="I2858" s="95" t="s">
        <v>146</v>
      </c>
      <c r="J2858" s="97">
        <f t="shared" si="71"/>
        <v>4</v>
      </c>
      <c r="K2858" s="97">
        <f>IF(PUMPING[[#This Row],[MONTH]]&gt;3,YEAR(PUMPING[[#This Row],[DATE]]),YEAR(PUMPING[[#This Row],[DATE]])-1)</f>
        <v>2016</v>
      </c>
      <c r="L2858" s="97" t="str">
        <f>IF(PUMPING[[#This Row],[MONTH]]&lt;4,"Q4",IF(PUMPING[[#This Row],[MONTH]]&lt;7,"Q1",IF(PUMPING[[#This Row],[MONTH]]&lt;10,"Q2",IF(PUMPING[[#This Row],[MONTH]]&lt;13,"Q3","Q4"))))</f>
        <v>Q1</v>
      </c>
      <c r="M2858" s="97" t="str">
        <f>IF(PUMPING[[#This Row],[PRODUCT]]="I/F","I/F",IF(LEFT(PUMPING[[#This Row],[BATCH]],2)="MR","MR",IF(LEFT(PUMPING[[#This Row],[BATCH]],2)="PR","PR",IF(LEFT(PUMPING[[#This Row],[BATCH]],2)="DT","DT","Others"))))</f>
        <v>MR</v>
      </c>
    </row>
    <row r="2859" spans="1:13" ht="21" x14ac:dyDescent="0.25">
      <c r="A2859" s="95">
        <v>4</v>
      </c>
      <c r="B2859" s="96">
        <v>42468</v>
      </c>
      <c r="C2859" s="95" t="s">
        <v>6</v>
      </c>
      <c r="D2859" s="102" t="s">
        <v>1837</v>
      </c>
      <c r="E2859" s="101">
        <v>202</v>
      </c>
      <c r="F2859" s="99">
        <v>2135</v>
      </c>
      <c r="G2859" s="95" t="s">
        <v>1564</v>
      </c>
      <c r="H2859" s="95" t="s">
        <v>151</v>
      </c>
      <c r="I2859" s="95" t="s">
        <v>1532</v>
      </c>
      <c r="J2859" s="97">
        <f t="shared" si="71"/>
        <v>4</v>
      </c>
      <c r="K2859" s="97">
        <f>IF(PUMPING[[#This Row],[MONTH]]&gt;3,YEAR(PUMPING[[#This Row],[DATE]]),YEAR(PUMPING[[#This Row],[DATE]])-1)</f>
        <v>2016</v>
      </c>
      <c r="L2859" s="97" t="str">
        <f>IF(PUMPING[[#This Row],[MONTH]]&lt;4,"Q4",IF(PUMPING[[#This Row],[MONTH]]&lt;7,"Q1",IF(PUMPING[[#This Row],[MONTH]]&lt;10,"Q2",IF(PUMPING[[#This Row],[MONTH]]&lt;13,"Q3","Q4"))))</f>
        <v>Q1</v>
      </c>
      <c r="M2859" s="97" t="str">
        <f>IF(PUMPING[[#This Row],[PRODUCT]]="I/F","I/F",IF(LEFT(PUMPING[[#This Row],[BATCH]],2)="MR","MR",IF(LEFT(PUMPING[[#This Row],[BATCH]],2)="PR","PR",IF(LEFT(PUMPING[[#This Row],[BATCH]],2)="DT","DT","Others"))))</f>
        <v>MR</v>
      </c>
    </row>
    <row r="2860" spans="1:13" ht="21" x14ac:dyDescent="0.25">
      <c r="A2860" s="95">
        <v>1</v>
      </c>
      <c r="B2860" s="96">
        <v>42470</v>
      </c>
      <c r="C2860" s="95" t="s">
        <v>6</v>
      </c>
      <c r="D2860" s="102" t="s">
        <v>1838</v>
      </c>
      <c r="E2860" s="101">
        <v>205</v>
      </c>
      <c r="F2860" s="99">
        <v>2960</v>
      </c>
      <c r="G2860" s="95" t="s">
        <v>1564</v>
      </c>
      <c r="H2860" s="95" t="s">
        <v>151</v>
      </c>
      <c r="I2860" s="95" t="s">
        <v>1532</v>
      </c>
      <c r="J2860" s="97">
        <f t="shared" si="71"/>
        <v>4</v>
      </c>
      <c r="K2860" s="97">
        <f>IF(PUMPING[[#This Row],[MONTH]]&gt;3,YEAR(PUMPING[[#This Row],[DATE]]),YEAR(PUMPING[[#This Row],[DATE]])-1)</f>
        <v>2016</v>
      </c>
      <c r="L2860" s="97" t="str">
        <f>IF(PUMPING[[#This Row],[MONTH]]&lt;4,"Q4",IF(PUMPING[[#This Row],[MONTH]]&lt;7,"Q1",IF(PUMPING[[#This Row],[MONTH]]&lt;10,"Q2",IF(PUMPING[[#This Row],[MONTH]]&lt;13,"Q3","Q4"))))</f>
        <v>Q1</v>
      </c>
      <c r="M2860" s="97" t="str">
        <f>IF(PUMPING[[#This Row],[PRODUCT]]="I/F","I/F",IF(LEFT(PUMPING[[#This Row],[BATCH]],2)="MR","MR",IF(LEFT(PUMPING[[#This Row],[BATCH]],2)="PR","PR",IF(LEFT(PUMPING[[#This Row],[BATCH]],2)="DT","DT","Others"))))</f>
        <v>MR</v>
      </c>
    </row>
    <row r="2861" spans="1:13" ht="21" x14ac:dyDescent="0.25">
      <c r="A2861" s="95">
        <v>2</v>
      </c>
      <c r="B2861" s="96">
        <v>42470</v>
      </c>
      <c r="C2861" s="95" t="s">
        <v>6</v>
      </c>
      <c r="D2861" s="98" t="s">
        <v>1839</v>
      </c>
      <c r="E2861" s="101">
        <v>202</v>
      </c>
      <c r="F2861" s="99">
        <v>980</v>
      </c>
      <c r="G2861" s="95" t="s">
        <v>1564</v>
      </c>
      <c r="H2861" s="95" t="s">
        <v>151</v>
      </c>
      <c r="I2861" s="95" t="s">
        <v>1532</v>
      </c>
      <c r="J2861" s="97">
        <f t="shared" si="71"/>
        <v>4</v>
      </c>
      <c r="K2861" s="97">
        <f>IF(PUMPING[[#This Row],[MONTH]]&gt;3,YEAR(PUMPING[[#This Row],[DATE]]),YEAR(PUMPING[[#This Row],[DATE]])-1)</f>
        <v>2016</v>
      </c>
      <c r="L2861" s="97" t="str">
        <f>IF(PUMPING[[#This Row],[MONTH]]&lt;4,"Q4",IF(PUMPING[[#This Row],[MONTH]]&lt;7,"Q1",IF(PUMPING[[#This Row],[MONTH]]&lt;10,"Q2",IF(PUMPING[[#This Row],[MONTH]]&lt;13,"Q3","Q4"))))</f>
        <v>Q1</v>
      </c>
      <c r="M2861" s="97" t="str">
        <f>IF(PUMPING[[#This Row],[PRODUCT]]="I/F","I/F",IF(LEFT(PUMPING[[#This Row],[BATCH]],2)="MR","MR",IF(LEFT(PUMPING[[#This Row],[BATCH]],2)="PR","PR",IF(LEFT(PUMPING[[#This Row],[BATCH]],2)="DT","DT","Others"))))</f>
        <v>MR</v>
      </c>
    </row>
    <row r="2862" spans="1:13" ht="21" x14ac:dyDescent="0.25">
      <c r="A2862" s="95">
        <v>1</v>
      </c>
      <c r="B2862" s="96">
        <v>42471</v>
      </c>
      <c r="C2862" s="95" t="s">
        <v>6</v>
      </c>
      <c r="D2862" s="102" t="s">
        <v>1839</v>
      </c>
      <c r="E2862" s="101">
        <v>202</v>
      </c>
      <c r="F2862" s="99">
        <v>821</v>
      </c>
      <c r="G2862" s="95" t="s">
        <v>1564</v>
      </c>
      <c r="H2862" s="95" t="s">
        <v>151</v>
      </c>
      <c r="I2862" s="95" t="s">
        <v>1532</v>
      </c>
      <c r="J2862" s="97">
        <f t="shared" si="71"/>
        <v>4</v>
      </c>
      <c r="K2862" s="97">
        <f>IF(PUMPING[[#This Row],[MONTH]]&gt;3,YEAR(PUMPING[[#This Row],[DATE]]),YEAR(PUMPING[[#This Row],[DATE]])-1)</f>
        <v>2016</v>
      </c>
      <c r="L2862" s="97" t="str">
        <f>IF(PUMPING[[#This Row],[MONTH]]&lt;4,"Q4",IF(PUMPING[[#This Row],[MONTH]]&lt;7,"Q1",IF(PUMPING[[#This Row],[MONTH]]&lt;10,"Q2",IF(PUMPING[[#This Row],[MONTH]]&lt;13,"Q3","Q4"))))</f>
        <v>Q1</v>
      </c>
      <c r="M2862" s="97" t="str">
        <f>IF(PUMPING[[#This Row],[PRODUCT]]="I/F","I/F",IF(LEFT(PUMPING[[#This Row],[BATCH]],2)="MR","MR",IF(LEFT(PUMPING[[#This Row],[BATCH]],2)="PR","PR",IF(LEFT(PUMPING[[#This Row],[BATCH]],2)="DT","DT","Others"))))</f>
        <v>MR</v>
      </c>
    </row>
    <row r="2863" spans="1:13" ht="21" x14ac:dyDescent="0.25">
      <c r="A2863" s="95">
        <v>2</v>
      </c>
      <c r="B2863" s="96">
        <v>42471</v>
      </c>
      <c r="C2863" s="95" t="s">
        <v>6</v>
      </c>
      <c r="D2863" s="98" t="s">
        <v>26</v>
      </c>
      <c r="E2863" s="101">
        <v>205</v>
      </c>
      <c r="F2863" s="99">
        <v>1123</v>
      </c>
      <c r="G2863" s="95" t="s">
        <v>1564</v>
      </c>
      <c r="H2863" s="95" t="s">
        <v>151</v>
      </c>
      <c r="I2863" s="95" t="s">
        <v>1532</v>
      </c>
      <c r="J2863" s="97">
        <f t="shared" si="71"/>
        <v>4</v>
      </c>
      <c r="K2863" s="97">
        <f>IF(PUMPING[[#This Row],[MONTH]]&gt;3,YEAR(PUMPING[[#This Row],[DATE]]),YEAR(PUMPING[[#This Row],[DATE]])-1)</f>
        <v>2016</v>
      </c>
      <c r="L2863" s="97" t="str">
        <f>IF(PUMPING[[#This Row],[MONTH]]&lt;4,"Q4",IF(PUMPING[[#This Row],[MONTH]]&lt;7,"Q1",IF(PUMPING[[#This Row],[MONTH]]&lt;10,"Q2",IF(PUMPING[[#This Row],[MONTH]]&lt;13,"Q3","Q4"))))</f>
        <v>Q1</v>
      </c>
      <c r="M2863" s="97" t="str">
        <f>IF(PUMPING[[#This Row],[PRODUCT]]="I/F","I/F",IF(LEFT(PUMPING[[#This Row],[BATCH]],2)="MR","MR",IF(LEFT(PUMPING[[#This Row],[BATCH]],2)="PR","PR",IF(LEFT(PUMPING[[#This Row],[BATCH]],2)="DT","DT","Others"))))</f>
        <v>MR</v>
      </c>
    </row>
    <row r="2864" spans="1:13" ht="21" x14ac:dyDescent="0.25">
      <c r="A2864" s="95">
        <v>3</v>
      </c>
      <c r="B2864" s="96">
        <v>42471</v>
      </c>
      <c r="C2864" s="95" t="s">
        <v>6</v>
      </c>
      <c r="D2864" s="98" t="s">
        <v>1840</v>
      </c>
      <c r="E2864" s="101">
        <v>351</v>
      </c>
      <c r="F2864" s="99">
        <v>100</v>
      </c>
      <c r="G2864" s="95" t="s">
        <v>1564</v>
      </c>
      <c r="H2864" s="95" t="s">
        <v>155</v>
      </c>
      <c r="I2864" s="95" t="s">
        <v>146</v>
      </c>
      <c r="J2864" s="97">
        <f t="shared" si="71"/>
        <v>4</v>
      </c>
      <c r="K2864" s="97">
        <f>IF(PUMPING[[#This Row],[MONTH]]&gt;3,YEAR(PUMPING[[#This Row],[DATE]]),YEAR(PUMPING[[#This Row],[DATE]])-1)</f>
        <v>2016</v>
      </c>
      <c r="L2864" s="97" t="str">
        <f>IF(PUMPING[[#This Row],[MONTH]]&lt;4,"Q4",IF(PUMPING[[#This Row],[MONTH]]&lt;7,"Q1",IF(PUMPING[[#This Row],[MONTH]]&lt;10,"Q2",IF(PUMPING[[#This Row],[MONTH]]&lt;13,"Q3","Q4"))))</f>
        <v>Q1</v>
      </c>
      <c r="M2864" s="97" t="str">
        <f>IF(PUMPING[[#This Row],[PRODUCT]]="I/F","I/F",IF(LEFT(PUMPING[[#This Row],[BATCH]],2)="MR","MR",IF(LEFT(PUMPING[[#This Row],[BATCH]],2)="PR","PR",IF(LEFT(PUMPING[[#This Row],[BATCH]],2)="DT","DT","Others"))))</f>
        <v>MR</v>
      </c>
    </row>
    <row r="2865" spans="1:13" ht="21" x14ac:dyDescent="0.25">
      <c r="A2865" s="95">
        <v>4</v>
      </c>
      <c r="B2865" s="96">
        <v>42471</v>
      </c>
      <c r="C2865" s="95" t="s">
        <v>6</v>
      </c>
      <c r="D2865" s="102" t="s">
        <v>1841</v>
      </c>
      <c r="E2865" s="101">
        <v>402</v>
      </c>
      <c r="F2865" s="99">
        <v>300</v>
      </c>
      <c r="G2865" s="95" t="s">
        <v>1564</v>
      </c>
      <c r="H2865" s="95" t="s">
        <v>156</v>
      </c>
      <c r="I2865" s="95" t="s">
        <v>146</v>
      </c>
      <c r="J2865" s="97">
        <f t="shared" si="71"/>
        <v>4</v>
      </c>
      <c r="K2865" s="97">
        <f>IF(PUMPING[[#This Row],[MONTH]]&gt;3,YEAR(PUMPING[[#This Row],[DATE]]),YEAR(PUMPING[[#This Row],[DATE]])-1)</f>
        <v>2016</v>
      </c>
      <c r="L2865" s="97" t="str">
        <f>IF(PUMPING[[#This Row],[MONTH]]&lt;4,"Q4",IF(PUMPING[[#This Row],[MONTH]]&lt;7,"Q1",IF(PUMPING[[#This Row],[MONTH]]&lt;10,"Q2",IF(PUMPING[[#This Row],[MONTH]]&lt;13,"Q3","Q4"))))</f>
        <v>Q1</v>
      </c>
      <c r="M2865" s="97" t="str">
        <f>IF(PUMPING[[#This Row],[PRODUCT]]="I/F","I/F",IF(LEFT(PUMPING[[#This Row],[BATCH]],2)="MR","MR",IF(LEFT(PUMPING[[#This Row],[BATCH]],2)="PR","PR",IF(LEFT(PUMPING[[#This Row],[BATCH]],2)="DT","DT","Others"))))</f>
        <v>MR</v>
      </c>
    </row>
    <row r="2866" spans="1:13" ht="21" x14ac:dyDescent="0.25">
      <c r="A2866" s="95">
        <v>5</v>
      </c>
      <c r="B2866" s="96">
        <v>42471</v>
      </c>
      <c r="C2866" s="95" t="s">
        <v>6</v>
      </c>
      <c r="D2866" s="102" t="s">
        <v>1842</v>
      </c>
      <c r="E2866" s="101">
        <v>401</v>
      </c>
      <c r="F2866" s="99">
        <v>504</v>
      </c>
      <c r="G2866" s="95" t="s">
        <v>1564</v>
      </c>
      <c r="H2866" s="95" t="s">
        <v>156</v>
      </c>
      <c r="I2866" s="95" t="s">
        <v>146</v>
      </c>
      <c r="J2866" s="97">
        <f t="shared" si="71"/>
        <v>4</v>
      </c>
      <c r="K2866" s="97">
        <f>IF(PUMPING[[#This Row],[MONTH]]&gt;3,YEAR(PUMPING[[#This Row],[DATE]]),YEAR(PUMPING[[#This Row],[DATE]])-1)</f>
        <v>2016</v>
      </c>
      <c r="L2866" s="97" t="str">
        <f>IF(PUMPING[[#This Row],[MONTH]]&lt;4,"Q4",IF(PUMPING[[#This Row],[MONTH]]&lt;7,"Q1",IF(PUMPING[[#This Row],[MONTH]]&lt;10,"Q2",IF(PUMPING[[#This Row],[MONTH]]&lt;13,"Q3","Q4"))))</f>
        <v>Q1</v>
      </c>
      <c r="M2866" s="97" t="str">
        <f>IF(PUMPING[[#This Row],[PRODUCT]]="I/F","I/F",IF(LEFT(PUMPING[[#This Row],[BATCH]],2)="MR","MR",IF(LEFT(PUMPING[[#This Row],[BATCH]],2)="PR","PR",IF(LEFT(PUMPING[[#This Row],[BATCH]],2)="DT","DT","Others"))))</f>
        <v>MR</v>
      </c>
    </row>
    <row r="2867" spans="1:13" ht="21" x14ac:dyDescent="0.25">
      <c r="A2867" s="95">
        <v>6</v>
      </c>
      <c r="B2867" s="96">
        <v>42471</v>
      </c>
      <c r="C2867" s="95" t="s">
        <v>6</v>
      </c>
      <c r="D2867" s="102" t="s">
        <v>1722</v>
      </c>
      <c r="E2867" s="101">
        <v>351</v>
      </c>
      <c r="F2867" s="99">
        <v>100</v>
      </c>
      <c r="G2867" s="95" t="s">
        <v>1564</v>
      </c>
      <c r="H2867" s="95" t="s">
        <v>155</v>
      </c>
      <c r="I2867" s="95" t="s">
        <v>146</v>
      </c>
      <c r="J2867" s="97">
        <f t="shared" si="71"/>
        <v>4</v>
      </c>
      <c r="K2867" s="97">
        <f>IF(PUMPING[[#This Row],[MONTH]]&gt;3,YEAR(PUMPING[[#This Row],[DATE]]),YEAR(PUMPING[[#This Row],[DATE]])-1)</f>
        <v>2016</v>
      </c>
      <c r="L2867" s="97" t="str">
        <f>IF(PUMPING[[#This Row],[MONTH]]&lt;4,"Q4",IF(PUMPING[[#This Row],[MONTH]]&lt;7,"Q1",IF(PUMPING[[#This Row],[MONTH]]&lt;10,"Q2",IF(PUMPING[[#This Row],[MONTH]]&lt;13,"Q3","Q4"))))</f>
        <v>Q1</v>
      </c>
      <c r="M2867" s="97" t="str">
        <f>IF(PUMPING[[#This Row],[PRODUCT]]="I/F","I/F",IF(LEFT(PUMPING[[#This Row],[BATCH]],2)="MR","MR",IF(LEFT(PUMPING[[#This Row],[BATCH]],2)="PR","PR",IF(LEFT(PUMPING[[#This Row],[BATCH]],2)="DT","DT","Others"))))</f>
        <v>MR</v>
      </c>
    </row>
    <row r="2868" spans="1:13" ht="21" x14ac:dyDescent="0.25">
      <c r="A2868" s="95">
        <v>7</v>
      </c>
      <c r="B2868" s="96">
        <v>42471</v>
      </c>
      <c r="C2868" s="95" t="s">
        <v>6</v>
      </c>
      <c r="D2868" s="98" t="s">
        <v>39</v>
      </c>
      <c r="E2868" s="101">
        <v>505</v>
      </c>
      <c r="F2868" s="99">
        <v>3341</v>
      </c>
      <c r="G2868" s="95" t="s">
        <v>1564</v>
      </c>
      <c r="H2868" s="95" t="s">
        <v>153</v>
      </c>
      <c r="I2868" s="95" t="s">
        <v>1530</v>
      </c>
      <c r="J2868" s="97">
        <f t="shared" si="71"/>
        <v>4</v>
      </c>
      <c r="K2868" s="97">
        <f>IF(PUMPING[[#This Row],[MONTH]]&gt;3,YEAR(PUMPING[[#This Row],[DATE]]),YEAR(PUMPING[[#This Row],[DATE]])-1)</f>
        <v>2016</v>
      </c>
      <c r="L2868" s="97" t="str">
        <f>IF(PUMPING[[#This Row],[MONTH]]&lt;4,"Q4",IF(PUMPING[[#This Row],[MONTH]]&lt;7,"Q1",IF(PUMPING[[#This Row],[MONTH]]&lt;10,"Q2",IF(PUMPING[[#This Row],[MONTH]]&lt;13,"Q3","Q4"))))</f>
        <v>Q1</v>
      </c>
      <c r="M2868" s="97" t="str">
        <f>IF(PUMPING[[#This Row],[PRODUCT]]="I/F","I/F",IF(LEFT(PUMPING[[#This Row],[BATCH]],2)="MR","MR",IF(LEFT(PUMPING[[#This Row],[BATCH]],2)="PR","PR",IF(LEFT(PUMPING[[#This Row],[BATCH]],2)="DT","DT","Others"))))</f>
        <v>MR</v>
      </c>
    </row>
    <row r="2869" spans="1:13" ht="21" x14ac:dyDescent="0.25">
      <c r="A2869" s="95">
        <v>1</v>
      </c>
      <c r="B2869" s="96">
        <v>42472</v>
      </c>
      <c r="C2869" s="95" t="s">
        <v>6</v>
      </c>
      <c r="D2869" s="102" t="s">
        <v>39</v>
      </c>
      <c r="E2869" s="101">
        <v>505</v>
      </c>
      <c r="F2869" s="99">
        <v>3553</v>
      </c>
      <c r="G2869" s="95" t="s">
        <v>1564</v>
      </c>
      <c r="H2869" s="95" t="s">
        <v>153</v>
      </c>
      <c r="I2869" s="95" t="s">
        <v>1530</v>
      </c>
      <c r="J2869" s="97">
        <f t="shared" si="71"/>
        <v>4</v>
      </c>
      <c r="K2869" s="97">
        <f>IF(PUMPING[[#This Row],[MONTH]]&gt;3,YEAR(PUMPING[[#This Row],[DATE]]),YEAR(PUMPING[[#This Row],[DATE]])-1)</f>
        <v>2016</v>
      </c>
      <c r="L2869" s="97" t="str">
        <f>IF(PUMPING[[#This Row],[MONTH]]&lt;4,"Q4",IF(PUMPING[[#This Row],[MONTH]]&lt;7,"Q1",IF(PUMPING[[#This Row],[MONTH]]&lt;10,"Q2",IF(PUMPING[[#This Row],[MONTH]]&lt;13,"Q3","Q4"))))</f>
        <v>Q1</v>
      </c>
      <c r="M2869" s="97" t="str">
        <f>IF(PUMPING[[#This Row],[PRODUCT]]="I/F","I/F",IF(LEFT(PUMPING[[#This Row],[BATCH]],2)="MR","MR",IF(LEFT(PUMPING[[#This Row],[BATCH]],2)="PR","PR",IF(LEFT(PUMPING[[#This Row],[BATCH]],2)="DT","DT","Others"))))</f>
        <v>MR</v>
      </c>
    </row>
    <row r="2870" spans="1:13" ht="21" x14ac:dyDescent="0.25">
      <c r="A2870" s="95">
        <v>2</v>
      </c>
      <c r="B2870" s="96">
        <v>42472</v>
      </c>
      <c r="C2870" s="95" t="s">
        <v>6</v>
      </c>
      <c r="D2870" s="102" t="s">
        <v>48</v>
      </c>
      <c r="E2870" s="101">
        <v>513</v>
      </c>
      <c r="F2870" s="99">
        <v>198</v>
      </c>
      <c r="G2870" s="95" t="s">
        <v>1564</v>
      </c>
      <c r="H2870" s="95" t="s">
        <v>153</v>
      </c>
      <c r="I2870" s="95" t="s">
        <v>1530</v>
      </c>
      <c r="J2870" s="97">
        <f t="shared" si="71"/>
        <v>4</v>
      </c>
      <c r="K2870" s="97">
        <f>IF(PUMPING[[#This Row],[MONTH]]&gt;3,YEAR(PUMPING[[#This Row],[DATE]]),YEAR(PUMPING[[#This Row],[DATE]])-1)</f>
        <v>2016</v>
      </c>
      <c r="L2870" s="97" t="str">
        <f>IF(PUMPING[[#This Row],[MONTH]]&lt;4,"Q4",IF(PUMPING[[#This Row],[MONTH]]&lt;7,"Q1",IF(PUMPING[[#This Row],[MONTH]]&lt;10,"Q2",IF(PUMPING[[#This Row],[MONTH]]&lt;13,"Q3","Q4"))))</f>
        <v>Q1</v>
      </c>
      <c r="M2870" s="97" t="str">
        <f>IF(PUMPING[[#This Row],[PRODUCT]]="I/F","I/F",IF(LEFT(PUMPING[[#This Row],[BATCH]],2)="MR","MR",IF(LEFT(PUMPING[[#This Row],[BATCH]],2)="PR","PR",IF(LEFT(PUMPING[[#This Row],[BATCH]],2)="DT","DT","Others"))))</f>
        <v>MR</v>
      </c>
    </row>
    <row r="2871" spans="1:13" ht="21" x14ac:dyDescent="0.25">
      <c r="A2871" s="95">
        <v>1</v>
      </c>
      <c r="B2871" s="96">
        <v>42477</v>
      </c>
      <c r="C2871" s="95" t="s">
        <v>6</v>
      </c>
      <c r="D2871" s="102" t="s">
        <v>1843</v>
      </c>
      <c r="E2871" s="101">
        <v>651</v>
      </c>
      <c r="F2871" s="99">
        <v>107</v>
      </c>
      <c r="G2871" s="95" t="s">
        <v>1564</v>
      </c>
      <c r="H2871" s="95" t="s">
        <v>155</v>
      </c>
      <c r="I2871" s="95" t="s">
        <v>146</v>
      </c>
      <c r="J2871" s="97">
        <f t="shared" si="71"/>
        <v>4</v>
      </c>
      <c r="K2871" s="97">
        <f>IF(PUMPING[[#This Row],[MONTH]]&gt;3,YEAR(PUMPING[[#This Row],[DATE]]),YEAR(PUMPING[[#This Row],[DATE]])-1)</f>
        <v>2016</v>
      </c>
      <c r="L2871" s="97" t="str">
        <f>IF(PUMPING[[#This Row],[MONTH]]&lt;4,"Q4",IF(PUMPING[[#This Row],[MONTH]]&lt;7,"Q1",IF(PUMPING[[#This Row],[MONTH]]&lt;10,"Q2",IF(PUMPING[[#This Row],[MONTH]]&lt;13,"Q3","Q4"))))</f>
        <v>Q1</v>
      </c>
      <c r="M2871" s="97" t="str">
        <f>IF(PUMPING[[#This Row],[PRODUCT]]="I/F","I/F",IF(LEFT(PUMPING[[#This Row],[BATCH]],2)="MR","MR",IF(LEFT(PUMPING[[#This Row],[BATCH]],2)="PR","PR",IF(LEFT(PUMPING[[#This Row],[BATCH]],2)="DT","DT","Others"))))</f>
        <v>MR</v>
      </c>
    </row>
    <row r="2872" spans="1:13" ht="21" x14ac:dyDescent="0.25">
      <c r="A2872" s="95">
        <v>2</v>
      </c>
      <c r="B2872" s="96">
        <v>42477</v>
      </c>
      <c r="C2872" s="95" t="s">
        <v>6</v>
      </c>
      <c r="D2872" s="102" t="s">
        <v>1844</v>
      </c>
      <c r="E2872" s="101">
        <v>401</v>
      </c>
      <c r="F2872" s="99">
        <v>629</v>
      </c>
      <c r="G2872" s="95" t="s">
        <v>1564</v>
      </c>
      <c r="H2872" s="95" t="s">
        <v>156</v>
      </c>
      <c r="I2872" s="95" t="s">
        <v>146</v>
      </c>
      <c r="J2872" s="97">
        <f t="shared" si="71"/>
        <v>4</v>
      </c>
      <c r="K2872" s="97">
        <f>IF(PUMPING[[#This Row],[MONTH]]&gt;3,YEAR(PUMPING[[#This Row],[DATE]]),YEAR(PUMPING[[#This Row],[DATE]])-1)</f>
        <v>2016</v>
      </c>
      <c r="L2872" s="97" t="str">
        <f>IF(PUMPING[[#This Row],[MONTH]]&lt;4,"Q4",IF(PUMPING[[#This Row],[MONTH]]&lt;7,"Q1",IF(PUMPING[[#This Row],[MONTH]]&lt;10,"Q2",IF(PUMPING[[#This Row],[MONTH]]&lt;13,"Q3","Q4"))))</f>
        <v>Q1</v>
      </c>
      <c r="M2872" s="97" t="str">
        <f>IF(PUMPING[[#This Row],[PRODUCT]]="I/F","I/F",IF(LEFT(PUMPING[[#This Row],[BATCH]],2)="MR","MR",IF(LEFT(PUMPING[[#This Row],[BATCH]],2)="PR","PR",IF(LEFT(PUMPING[[#This Row],[BATCH]],2)="DT","DT","Others"))))</f>
        <v>MR</v>
      </c>
    </row>
    <row r="2873" spans="1:13" ht="21" x14ac:dyDescent="0.25">
      <c r="A2873" s="95">
        <v>3</v>
      </c>
      <c r="B2873" s="96">
        <v>42477</v>
      </c>
      <c r="C2873" s="95" t="s">
        <v>6</v>
      </c>
      <c r="D2873" s="98" t="s">
        <v>51</v>
      </c>
      <c r="E2873" s="101">
        <v>402</v>
      </c>
      <c r="F2873" s="99">
        <v>2177</v>
      </c>
      <c r="G2873" s="95" t="s">
        <v>1564</v>
      </c>
      <c r="H2873" s="95" t="s">
        <v>156</v>
      </c>
      <c r="I2873" s="95" t="s">
        <v>146</v>
      </c>
      <c r="J2873" s="97">
        <f t="shared" si="71"/>
        <v>4</v>
      </c>
      <c r="K2873" s="97">
        <f>IF(PUMPING[[#This Row],[MONTH]]&gt;3,YEAR(PUMPING[[#This Row],[DATE]]),YEAR(PUMPING[[#This Row],[DATE]])-1)</f>
        <v>2016</v>
      </c>
      <c r="L2873" s="97" t="str">
        <f>IF(PUMPING[[#This Row],[MONTH]]&lt;4,"Q4",IF(PUMPING[[#This Row],[MONTH]]&lt;7,"Q1",IF(PUMPING[[#This Row],[MONTH]]&lt;10,"Q2",IF(PUMPING[[#This Row],[MONTH]]&lt;13,"Q3","Q4"))))</f>
        <v>Q1</v>
      </c>
      <c r="M2873" s="97" t="str">
        <f>IF(PUMPING[[#This Row],[PRODUCT]]="I/F","I/F",IF(LEFT(PUMPING[[#This Row],[BATCH]],2)="MR","MR",IF(LEFT(PUMPING[[#This Row],[BATCH]],2)="PR","PR",IF(LEFT(PUMPING[[#This Row],[BATCH]],2)="DT","DT","Others"))))</f>
        <v>MR</v>
      </c>
    </row>
    <row r="2874" spans="1:13" ht="21" x14ac:dyDescent="0.25">
      <c r="A2874" s="95">
        <v>4</v>
      </c>
      <c r="B2874" s="96">
        <v>42477</v>
      </c>
      <c r="C2874" s="95" t="s">
        <v>6</v>
      </c>
      <c r="D2874" s="102" t="s">
        <v>1845</v>
      </c>
      <c r="E2874" s="101">
        <v>651</v>
      </c>
      <c r="F2874" s="99">
        <v>102</v>
      </c>
      <c r="G2874" s="95" t="s">
        <v>1564</v>
      </c>
      <c r="H2874" s="95" t="s">
        <v>155</v>
      </c>
      <c r="I2874" s="95" t="s">
        <v>146</v>
      </c>
      <c r="J2874" s="97">
        <f t="shared" si="71"/>
        <v>4</v>
      </c>
      <c r="K2874" s="97">
        <f>IF(PUMPING[[#This Row],[MONTH]]&gt;3,YEAR(PUMPING[[#This Row],[DATE]]),YEAR(PUMPING[[#This Row],[DATE]])-1)</f>
        <v>2016</v>
      </c>
      <c r="L2874" s="97" t="str">
        <f>IF(PUMPING[[#This Row],[MONTH]]&lt;4,"Q4",IF(PUMPING[[#This Row],[MONTH]]&lt;7,"Q1",IF(PUMPING[[#This Row],[MONTH]]&lt;10,"Q2",IF(PUMPING[[#This Row],[MONTH]]&lt;13,"Q3","Q4"))))</f>
        <v>Q1</v>
      </c>
      <c r="M2874" s="97" t="str">
        <f>IF(PUMPING[[#This Row],[PRODUCT]]="I/F","I/F",IF(LEFT(PUMPING[[#This Row],[BATCH]],2)="MR","MR",IF(LEFT(PUMPING[[#This Row],[BATCH]],2)="PR","PR",IF(LEFT(PUMPING[[#This Row],[BATCH]],2)="DT","DT","Others"))))</f>
        <v>MR</v>
      </c>
    </row>
    <row r="2875" spans="1:13" ht="21" x14ac:dyDescent="0.25">
      <c r="A2875" s="95">
        <v>5</v>
      </c>
      <c r="B2875" s="96">
        <v>42477</v>
      </c>
      <c r="C2875" s="95" t="s">
        <v>6</v>
      </c>
      <c r="D2875" s="102" t="s">
        <v>1846</v>
      </c>
      <c r="E2875" s="101">
        <v>502</v>
      </c>
      <c r="F2875" s="99">
        <v>4397</v>
      </c>
      <c r="G2875" s="95" t="s">
        <v>1564</v>
      </c>
      <c r="H2875" s="95" t="s">
        <v>153</v>
      </c>
      <c r="I2875" s="95" t="s">
        <v>1530</v>
      </c>
      <c r="J2875" s="97">
        <f t="shared" si="71"/>
        <v>4</v>
      </c>
      <c r="K2875" s="97">
        <f>IF(PUMPING[[#This Row],[MONTH]]&gt;3,YEAR(PUMPING[[#This Row],[DATE]]),YEAR(PUMPING[[#This Row],[DATE]])-1)</f>
        <v>2016</v>
      </c>
      <c r="L2875" s="97" t="str">
        <f>IF(PUMPING[[#This Row],[MONTH]]&lt;4,"Q4",IF(PUMPING[[#This Row],[MONTH]]&lt;7,"Q1",IF(PUMPING[[#This Row],[MONTH]]&lt;10,"Q2",IF(PUMPING[[#This Row],[MONTH]]&lt;13,"Q3","Q4"))))</f>
        <v>Q1</v>
      </c>
      <c r="M2875" s="97" t="str">
        <f>IF(PUMPING[[#This Row],[PRODUCT]]="I/F","I/F",IF(LEFT(PUMPING[[#This Row],[BATCH]],2)="MR","MR",IF(LEFT(PUMPING[[#This Row],[BATCH]],2)="PR","PR",IF(LEFT(PUMPING[[#This Row],[BATCH]],2)="DT","DT","Others"))))</f>
        <v>MR</v>
      </c>
    </row>
    <row r="2876" spans="1:13" ht="21" x14ac:dyDescent="0.25">
      <c r="A2876" s="95">
        <v>1</v>
      </c>
      <c r="B2876" s="96">
        <v>42478</v>
      </c>
      <c r="C2876" s="95" t="s">
        <v>6</v>
      </c>
      <c r="D2876" s="102" t="s">
        <v>1846</v>
      </c>
      <c r="E2876" s="101">
        <v>502</v>
      </c>
      <c r="F2876" s="99">
        <v>2682</v>
      </c>
      <c r="G2876" s="95" t="s">
        <v>1564</v>
      </c>
      <c r="H2876" s="95" t="s">
        <v>153</v>
      </c>
      <c r="I2876" s="95" t="s">
        <v>1530</v>
      </c>
      <c r="J2876" s="97">
        <f t="shared" si="71"/>
        <v>4</v>
      </c>
      <c r="K2876" s="97">
        <f>IF(PUMPING[[#This Row],[MONTH]]&gt;3,YEAR(PUMPING[[#This Row],[DATE]]),YEAR(PUMPING[[#This Row],[DATE]])-1)</f>
        <v>2016</v>
      </c>
      <c r="L2876" s="97" t="str">
        <f>IF(PUMPING[[#This Row],[MONTH]]&lt;4,"Q4",IF(PUMPING[[#This Row],[MONTH]]&lt;7,"Q1",IF(PUMPING[[#This Row],[MONTH]]&lt;10,"Q2",IF(PUMPING[[#This Row],[MONTH]]&lt;13,"Q3","Q4"))))</f>
        <v>Q1</v>
      </c>
      <c r="M2876" s="97" t="str">
        <f>IF(PUMPING[[#This Row],[PRODUCT]]="I/F","I/F",IF(LEFT(PUMPING[[#This Row],[BATCH]],2)="MR","MR",IF(LEFT(PUMPING[[#This Row],[BATCH]],2)="PR","PR",IF(LEFT(PUMPING[[#This Row],[BATCH]],2)="DT","DT","Others"))))</f>
        <v>MR</v>
      </c>
    </row>
    <row r="2877" spans="1:13" ht="21" x14ac:dyDescent="0.25">
      <c r="A2877" s="95">
        <v>1</v>
      </c>
      <c r="B2877" s="96">
        <v>42481</v>
      </c>
      <c r="C2877" s="95" t="s">
        <v>6</v>
      </c>
      <c r="D2877" s="102" t="s">
        <v>1847</v>
      </c>
      <c r="E2877" s="101">
        <v>513</v>
      </c>
      <c r="F2877" s="99">
        <v>3871</v>
      </c>
      <c r="G2877" s="95" t="s">
        <v>1564</v>
      </c>
      <c r="H2877" s="95" t="s">
        <v>153</v>
      </c>
      <c r="I2877" s="95" t="s">
        <v>1530</v>
      </c>
      <c r="J2877" s="97">
        <f t="shared" si="71"/>
        <v>4</v>
      </c>
      <c r="K2877" s="97">
        <f>IF(PUMPING[[#This Row],[MONTH]]&gt;3,YEAR(PUMPING[[#This Row],[DATE]]),YEAR(PUMPING[[#This Row],[DATE]])-1)</f>
        <v>2016</v>
      </c>
      <c r="L2877" s="97" t="str">
        <f>IF(PUMPING[[#This Row],[MONTH]]&lt;4,"Q4",IF(PUMPING[[#This Row],[MONTH]]&lt;7,"Q1",IF(PUMPING[[#This Row],[MONTH]]&lt;10,"Q2",IF(PUMPING[[#This Row],[MONTH]]&lt;13,"Q3","Q4"))))</f>
        <v>Q1</v>
      </c>
      <c r="M2877" s="97" t="str">
        <f>IF(PUMPING[[#This Row],[PRODUCT]]="I/F","I/F",IF(LEFT(PUMPING[[#This Row],[BATCH]],2)="MR","MR",IF(LEFT(PUMPING[[#This Row],[BATCH]],2)="PR","PR",IF(LEFT(PUMPING[[#This Row],[BATCH]],2)="DT","DT","Others"))))</f>
        <v>MR</v>
      </c>
    </row>
    <row r="2878" spans="1:13" ht="21" x14ac:dyDescent="0.25">
      <c r="A2878" s="95">
        <v>1</v>
      </c>
      <c r="B2878" s="96">
        <v>42482</v>
      </c>
      <c r="C2878" s="95" t="s">
        <v>6</v>
      </c>
      <c r="D2878" s="102" t="s">
        <v>1847</v>
      </c>
      <c r="E2878" s="101">
        <v>513</v>
      </c>
      <c r="F2878" s="99">
        <v>3142</v>
      </c>
      <c r="G2878" s="95" t="s">
        <v>1564</v>
      </c>
      <c r="H2878" s="95" t="s">
        <v>153</v>
      </c>
      <c r="I2878" s="95" t="s">
        <v>1530</v>
      </c>
      <c r="J2878" s="97">
        <f t="shared" si="71"/>
        <v>4</v>
      </c>
      <c r="K2878" s="97">
        <f>IF(PUMPING[[#This Row],[MONTH]]&gt;3,YEAR(PUMPING[[#This Row],[DATE]]),YEAR(PUMPING[[#This Row],[DATE]])-1)</f>
        <v>2016</v>
      </c>
      <c r="L2878" s="97" t="str">
        <f>IF(PUMPING[[#This Row],[MONTH]]&lt;4,"Q4",IF(PUMPING[[#This Row],[MONTH]]&lt;7,"Q1",IF(PUMPING[[#This Row],[MONTH]]&lt;10,"Q2",IF(PUMPING[[#This Row],[MONTH]]&lt;13,"Q3","Q4"))))</f>
        <v>Q1</v>
      </c>
      <c r="M2878" s="97" t="str">
        <f>IF(PUMPING[[#This Row],[PRODUCT]]="I/F","I/F",IF(LEFT(PUMPING[[#This Row],[BATCH]],2)="MR","MR",IF(LEFT(PUMPING[[#This Row],[BATCH]],2)="PR","PR",IF(LEFT(PUMPING[[#This Row],[BATCH]],2)="DT","DT","Others"))))</f>
        <v>MR</v>
      </c>
    </row>
    <row r="2879" spans="1:13" ht="21" x14ac:dyDescent="0.25">
      <c r="A2879" s="95">
        <v>1</v>
      </c>
      <c r="B2879" s="96">
        <v>42488</v>
      </c>
      <c r="C2879" s="95" t="s">
        <v>6</v>
      </c>
      <c r="D2879" s="105" t="s">
        <v>1848</v>
      </c>
      <c r="E2879" s="106">
        <v>351</v>
      </c>
      <c r="F2879" s="100">
        <v>50</v>
      </c>
      <c r="G2879" s="95" t="s">
        <v>1564</v>
      </c>
      <c r="H2879" s="95" t="s">
        <v>155</v>
      </c>
      <c r="I2879" s="95" t="s">
        <v>146</v>
      </c>
      <c r="J2879" s="97">
        <f t="shared" si="71"/>
        <v>4</v>
      </c>
      <c r="K2879" s="97">
        <f>IF(PUMPING[[#This Row],[MONTH]]&gt;3,YEAR(PUMPING[[#This Row],[DATE]]),YEAR(PUMPING[[#This Row],[DATE]])-1)</f>
        <v>2016</v>
      </c>
      <c r="L2879" s="97" t="str">
        <f>IF(PUMPING[[#This Row],[MONTH]]&lt;4,"Q4",IF(PUMPING[[#This Row],[MONTH]]&lt;7,"Q1",IF(PUMPING[[#This Row],[MONTH]]&lt;10,"Q2",IF(PUMPING[[#This Row],[MONTH]]&lt;13,"Q3","Q4"))))</f>
        <v>Q1</v>
      </c>
      <c r="M2879" s="97" t="str">
        <f>IF(PUMPING[[#This Row],[PRODUCT]]="I/F","I/F",IF(LEFT(PUMPING[[#This Row],[BATCH]],2)="MR","MR",IF(LEFT(PUMPING[[#This Row],[BATCH]],2)="PR","PR",IF(LEFT(PUMPING[[#This Row],[BATCH]],2)="DT","DT","Others"))))</f>
        <v>MR</v>
      </c>
    </row>
    <row r="2880" spans="1:13" ht="21" x14ac:dyDescent="0.25">
      <c r="A2880" s="95">
        <v>2</v>
      </c>
      <c r="B2880" s="96">
        <v>42488</v>
      </c>
      <c r="C2880" s="95" t="s">
        <v>6</v>
      </c>
      <c r="D2880" s="105" t="s">
        <v>1739</v>
      </c>
      <c r="E2880" s="106">
        <v>402</v>
      </c>
      <c r="F2880" s="100">
        <v>1850</v>
      </c>
      <c r="G2880" s="95" t="s">
        <v>1564</v>
      </c>
      <c r="H2880" s="95" t="s">
        <v>156</v>
      </c>
      <c r="I2880" s="95" t="s">
        <v>146</v>
      </c>
      <c r="J2880" s="97">
        <f t="shared" si="71"/>
        <v>4</v>
      </c>
      <c r="K2880" s="97">
        <f>IF(PUMPING[[#This Row],[MONTH]]&gt;3,YEAR(PUMPING[[#This Row],[DATE]]),YEAR(PUMPING[[#This Row],[DATE]])-1)</f>
        <v>2016</v>
      </c>
      <c r="L2880" s="97" t="str">
        <f>IF(PUMPING[[#This Row],[MONTH]]&lt;4,"Q4",IF(PUMPING[[#This Row],[MONTH]]&lt;7,"Q1",IF(PUMPING[[#This Row],[MONTH]]&lt;10,"Q2",IF(PUMPING[[#This Row],[MONTH]]&lt;13,"Q3","Q4"))))</f>
        <v>Q1</v>
      </c>
      <c r="M2880" s="97" t="str">
        <f>IF(PUMPING[[#This Row],[PRODUCT]]="I/F","I/F",IF(LEFT(PUMPING[[#This Row],[BATCH]],2)="MR","MR",IF(LEFT(PUMPING[[#This Row],[BATCH]],2)="PR","PR",IF(LEFT(PUMPING[[#This Row],[BATCH]],2)="DT","DT","Others"))))</f>
        <v>MR</v>
      </c>
    </row>
    <row r="2881" spans="1:13" ht="21" x14ac:dyDescent="0.25">
      <c r="A2881" s="95">
        <v>3</v>
      </c>
      <c r="B2881" s="96">
        <v>42488</v>
      </c>
      <c r="C2881" s="95" t="s">
        <v>6</v>
      </c>
      <c r="D2881" s="103" t="s">
        <v>1740</v>
      </c>
      <c r="E2881" s="106">
        <v>351</v>
      </c>
      <c r="F2881" s="100">
        <v>100</v>
      </c>
      <c r="G2881" s="95" t="s">
        <v>1564</v>
      </c>
      <c r="H2881" s="95" t="s">
        <v>155</v>
      </c>
      <c r="I2881" s="95" t="s">
        <v>146</v>
      </c>
      <c r="J2881" s="97">
        <f t="shared" si="71"/>
        <v>4</v>
      </c>
      <c r="K2881" s="97">
        <f>IF(PUMPING[[#This Row],[MONTH]]&gt;3,YEAR(PUMPING[[#This Row],[DATE]]),YEAR(PUMPING[[#This Row],[DATE]])-1)</f>
        <v>2016</v>
      </c>
      <c r="L2881" s="97" t="str">
        <f>IF(PUMPING[[#This Row],[MONTH]]&lt;4,"Q4",IF(PUMPING[[#This Row],[MONTH]]&lt;7,"Q1",IF(PUMPING[[#This Row],[MONTH]]&lt;10,"Q2",IF(PUMPING[[#This Row],[MONTH]]&lt;13,"Q3","Q4"))))</f>
        <v>Q1</v>
      </c>
      <c r="M2881" s="97" t="str">
        <f>IF(PUMPING[[#This Row],[PRODUCT]]="I/F","I/F",IF(LEFT(PUMPING[[#This Row],[BATCH]],2)="MR","MR",IF(LEFT(PUMPING[[#This Row],[BATCH]],2)="PR","PR",IF(LEFT(PUMPING[[#This Row],[BATCH]],2)="DT","DT","Others"))))</f>
        <v>MR</v>
      </c>
    </row>
    <row r="2882" spans="1:13" ht="21" x14ac:dyDescent="0.25">
      <c r="A2882" s="95">
        <v>4</v>
      </c>
      <c r="B2882" s="96">
        <v>42488</v>
      </c>
      <c r="C2882" s="95" t="s">
        <v>6</v>
      </c>
      <c r="D2882" s="105" t="s">
        <v>1849</v>
      </c>
      <c r="E2882" s="106">
        <v>205</v>
      </c>
      <c r="F2882" s="100">
        <v>2777</v>
      </c>
      <c r="G2882" s="95" t="s">
        <v>1564</v>
      </c>
      <c r="H2882" s="95" t="s">
        <v>151</v>
      </c>
      <c r="I2882" s="95" t="s">
        <v>1532</v>
      </c>
      <c r="J2882" s="97">
        <f t="shared" si="71"/>
        <v>4</v>
      </c>
      <c r="K2882" s="97">
        <f>IF(PUMPING[[#This Row],[MONTH]]&gt;3,YEAR(PUMPING[[#This Row],[DATE]]),YEAR(PUMPING[[#This Row],[DATE]])-1)</f>
        <v>2016</v>
      </c>
      <c r="L2882" s="97" t="str">
        <f>IF(PUMPING[[#This Row],[MONTH]]&lt;4,"Q4",IF(PUMPING[[#This Row],[MONTH]]&lt;7,"Q1",IF(PUMPING[[#This Row],[MONTH]]&lt;10,"Q2",IF(PUMPING[[#This Row],[MONTH]]&lt;13,"Q3","Q4"))))</f>
        <v>Q1</v>
      </c>
      <c r="M2882" s="97" t="str">
        <f>IF(PUMPING[[#This Row],[PRODUCT]]="I/F","I/F",IF(LEFT(PUMPING[[#This Row],[BATCH]],2)="MR","MR",IF(LEFT(PUMPING[[#This Row],[BATCH]],2)="PR","PR",IF(LEFT(PUMPING[[#This Row],[BATCH]],2)="DT","DT","Others"))))</f>
        <v>MR</v>
      </c>
    </row>
    <row r="2883" spans="1:13" ht="21" x14ac:dyDescent="0.25">
      <c r="A2883" s="95">
        <v>1</v>
      </c>
      <c r="B2883" s="96">
        <v>42489</v>
      </c>
      <c r="C2883" s="95" t="s">
        <v>6</v>
      </c>
      <c r="D2883" s="102" t="s">
        <v>1849</v>
      </c>
      <c r="E2883" s="101">
        <v>205</v>
      </c>
      <c r="F2883" s="99">
        <v>4223</v>
      </c>
      <c r="G2883" s="95" t="s">
        <v>1564</v>
      </c>
      <c r="H2883" s="95" t="s">
        <v>151</v>
      </c>
      <c r="I2883" s="95" t="s">
        <v>1532</v>
      </c>
      <c r="J2883" s="97">
        <f t="shared" si="71"/>
        <v>4</v>
      </c>
      <c r="K2883" s="97">
        <f>IF(PUMPING[[#This Row],[MONTH]]&gt;3,YEAR(PUMPING[[#This Row],[DATE]]),YEAR(PUMPING[[#This Row],[DATE]])-1)</f>
        <v>2016</v>
      </c>
      <c r="L2883" s="97" t="str">
        <f>IF(PUMPING[[#This Row],[MONTH]]&lt;4,"Q4",IF(PUMPING[[#This Row],[MONTH]]&lt;7,"Q1",IF(PUMPING[[#This Row],[MONTH]]&lt;10,"Q2",IF(PUMPING[[#This Row],[MONTH]]&lt;13,"Q3","Q4"))))</f>
        <v>Q1</v>
      </c>
      <c r="M2883" s="97" t="str">
        <f>IF(PUMPING[[#This Row],[PRODUCT]]="I/F","I/F",IF(LEFT(PUMPING[[#This Row],[BATCH]],2)="MR","MR",IF(LEFT(PUMPING[[#This Row],[BATCH]],2)="PR","PR",IF(LEFT(PUMPING[[#This Row],[BATCH]],2)="DT","DT","Others"))))</f>
        <v>MR</v>
      </c>
    </row>
    <row r="2884" spans="1:13" ht="21" x14ac:dyDescent="0.25">
      <c r="A2884" s="95">
        <v>2</v>
      </c>
      <c r="B2884" s="96">
        <v>42489</v>
      </c>
      <c r="C2884" s="95" t="s">
        <v>6</v>
      </c>
      <c r="D2884" s="102" t="s">
        <v>75</v>
      </c>
      <c r="E2884" s="101">
        <v>351</v>
      </c>
      <c r="F2884" s="99">
        <v>200</v>
      </c>
      <c r="G2884" s="95" t="s">
        <v>1564</v>
      </c>
      <c r="H2884" s="95" t="s">
        <v>155</v>
      </c>
      <c r="I2884" s="95" t="s">
        <v>146</v>
      </c>
      <c r="J2884" s="97">
        <f t="shared" si="71"/>
        <v>4</v>
      </c>
      <c r="K2884" s="97">
        <f>IF(PUMPING[[#This Row],[MONTH]]&gt;3,YEAR(PUMPING[[#This Row],[DATE]]),YEAR(PUMPING[[#This Row],[DATE]])-1)</f>
        <v>2016</v>
      </c>
      <c r="L2884" s="97" t="str">
        <f>IF(PUMPING[[#This Row],[MONTH]]&lt;4,"Q4",IF(PUMPING[[#This Row],[MONTH]]&lt;7,"Q1",IF(PUMPING[[#This Row],[MONTH]]&lt;10,"Q2",IF(PUMPING[[#This Row],[MONTH]]&lt;13,"Q3","Q4"))))</f>
        <v>Q1</v>
      </c>
      <c r="M2884" s="97" t="str">
        <f>IF(PUMPING[[#This Row],[PRODUCT]]="I/F","I/F",IF(LEFT(PUMPING[[#This Row],[BATCH]],2)="MR","MR",IF(LEFT(PUMPING[[#This Row],[BATCH]],2)="PR","PR",IF(LEFT(PUMPING[[#This Row],[BATCH]],2)="DT","DT","Others"))))</f>
        <v>MR</v>
      </c>
    </row>
    <row r="2885" spans="1:13" ht="21" x14ac:dyDescent="0.25">
      <c r="A2885" s="95">
        <v>3</v>
      </c>
      <c r="B2885" s="96">
        <v>42489</v>
      </c>
      <c r="C2885" s="95" t="s">
        <v>6</v>
      </c>
      <c r="D2885" s="98" t="s">
        <v>76</v>
      </c>
      <c r="E2885" s="101">
        <v>505</v>
      </c>
      <c r="F2885" s="99">
        <v>2951</v>
      </c>
      <c r="G2885" s="95" t="s">
        <v>1564</v>
      </c>
      <c r="H2885" s="95" t="s">
        <v>153</v>
      </c>
      <c r="I2885" s="95" t="s">
        <v>1530</v>
      </c>
      <c r="J2885" s="97">
        <f t="shared" si="71"/>
        <v>4</v>
      </c>
      <c r="K2885" s="97">
        <f>IF(PUMPING[[#This Row],[MONTH]]&gt;3,YEAR(PUMPING[[#This Row],[DATE]]),YEAR(PUMPING[[#This Row],[DATE]])-1)</f>
        <v>2016</v>
      </c>
      <c r="L2885" s="97" t="str">
        <f>IF(PUMPING[[#This Row],[MONTH]]&lt;4,"Q4",IF(PUMPING[[#This Row],[MONTH]]&lt;7,"Q1",IF(PUMPING[[#This Row],[MONTH]]&lt;10,"Q2",IF(PUMPING[[#This Row],[MONTH]]&lt;13,"Q3","Q4"))))</f>
        <v>Q1</v>
      </c>
      <c r="M2885" s="97" t="str">
        <f>IF(PUMPING[[#This Row],[PRODUCT]]="I/F","I/F",IF(LEFT(PUMPING[[#This Row],[BATCH]],2)="MR","MR",IF(LEFT(PUMPING[[#This Row],[BATCH]],2)="PR","PR",IF(LEFT(PUMPING[[#This Row],[BATCH]],2)="DT","DT","Others"))))</f>
        <v>MR</v>
      </c>
    </row>
    <row r="2886" spans="1:13" ht="21" x14ac:dyDescent="0.25">
      <c r="A2886" s="107">
        <v>1</v>
      </c>
      <c r="B2886" s="46">
        <v>42490</v>
      </c>
      <c r="C2886" s="107" t="s">
        <v>6</v>
      </c>
      <c r="D2886" s="59" t="s">
        <v>76</v>
      </c>
      <c r="E2886" s="58">
        <v>505</v>
      </c>
      <c r="F2886" s="104">
        <v>4347</v>
      </c>
      <c r="G2886" s="95" t="s">
        <v>1564</v>
      </c>
      <c r="H2886" s="107" t="s">
        <v>153</v>
      </c>
      <c r="I2886" s="107" t="s">
        <v>1530</v>
      </c>
      <c r="J2886" s="50">
        <f t="shared" si="71"/>
        <v>4</v>
      </c>
      <c r="K2886" s="50">
        <f>IF(PUMPING[[#This Row],[MONTH]]&gt;3,YEAR(PUMPING[[#This Row],[DATE]]),YEAR(PUMPING[[#This Row],[DATE]])-1)</f>
        <v>2016</v>
      </c>
      <c r="L2886" s="50" t="str">
        <f>IF(PUMPING[[#This Row],[MONTH]]&lt;4,"Q4",IF(PUMPING[[#This Row],[MONTH]]&lt;7,"Q1",IF(PUMPING[[#This Row],[MONTH]]&lt;10,"Q2",IF(PUMPING[[#This Row],[MONTH]]&lt;13,"Q3","Q4"))))</f>
        <v>Q1</v>
      </c>
      <c r="M2886" s="50" t="str">
        <f>IF(PUMPING[[#This Row],[PRODUCT]]="I/F","I/F",IF(LEFT(PUMPING[[#This Row],[BATCH]],2)="MR","MR",IF(LEFT(PUMPING[[#This Row],[BATCH]],2)="PR","PR",IF(LEFT(PUMPING[[#This Row],[BATCH]],2)="DT","DT","Others"))))</f>
        <v>MR</v>
      </c>
    </row>
    <row r="2887" spans="1:13" ht="21" x14ac:dyDescent="0.25">
      <c r="A2887" s="108">
        <v>1</v>
      </c>
      <c r="B2887" s="109">
        <v>42464</v>
      </c>
      <c r="C2887" s="108" t="s">
        <v>6</v>
      </c>
      <c r="D2887" s="113" t="s">
        <v>7</v>
      </c>
      <c r="E2887" s="116">
        <v>513</v>
      </c>
      <c r="F2887" s="112">
        <v>3206</v>
      </c>
      <c r="G2887" s="108" t="s">
        <v>1566</v>
      </c>
      <c r="H2887" s="108" t="s">
        <v>153</v>
      </c>
      <c r="I2887" s="108" t="s">
        <v>1530</v>
      </c>
      <c r="J2887" s="110">
        <f t="shared" ref="J2887:J2915" si="72">MONTH(B2887)</f>
        <v>4</v>
      </c>
      <c r="K2887" s="110">
        <f>IF(PUMPING[[#This Row],[MONTH]]&gt;3,YEAR(PUMPING[[#This Row],[DATE]]),YEAR(PUMPING[[#This Row],[DATE]])-1)</f>
        <v>2016</v>
      </c>
      <c r="L2887" s="110" t="str">
        <f>IF(PUMPING[[#This Row],[MONTH]]&lt;4,"Q4",IF(PUMPING[[#This Row],[MONTH]]&lt;7,"Q1",IF(PUMPING[[#This Row],[MONTH]]&lt;10,"Q2",IF(PUMPING[[#This Row],[MONTH]]&lt;13,"Q3","Q4"))))</f>
        <v>Q1</v>
      </c>
      <c r="M2887" s="110" t="str">
        <f>IF(PUMPING[[#This Row],[PRODUCT]]="I/F","I/F",IF(LEFT(PUMPING[[#This Row],[BATCH]],2)="MR","MR",IF(LEFT(PUMPING[[#This Row],[BATCH]],2)="PR","PR",IF(LEFT(PUMPING[[#This Row],[BATCH]],2)="DT","DT","Others"))))</f>
        <v>MR</v>
      </c>
    </row>
    <row r="2888" spans="1:13" ht="21" x14ac:dyDescent="0.25">
      <c r="A2888" s="108">
        <v>1</v>
      </c>
      <c r="B2888" s="109">
        <v>42465</v>
      </c>
      <c r="C2888" s="108" t="s">
        <v>6</v>
      </c>
      <c r="D2888" s="113" t="s">
        <v>7</v>
      </c>
      <c r="E2888" s="116">
        <v>513</v>
      </c>
      <c r="F2888" s="112">
        <v>1796</v>
      </c>
      <c r="G2888" s="108" t="s">
        <v>1566</v>
      </c>
      <c r="H2888" s="108" t="s">
        <v>153</v>
      </c>
      <c r="I2888" s="108" t="s">
        <v>1530</v>
      </c>
      <c r="J2888" s="110">
        <f t="shared" si="72"/>
        <v>4</v>
      </c>
      <c r="K2888" s="110">
        <f>IF(PUMPING[[#This Row],[MONTH]]&gt;3,YEAR(PUMPING[[#This Row],[DATE]]),YEAR(PUMPING[[#This Row],[DATE]])-1)</f>
        <v>2016</v>
      </c>
      <c r="L2888" s="110" t="str">
        <f>IF(PUMPING[[#This Row],[MONTH]]&lt;4,"Q4",IF(PUMPING[[#This Row],[MONTH]]&lt;7,"Q1",IF(PUMPING[[#This Row],[MONTH]]&lt;10,"Q2",IF(PUMPING[[#This Row],[MONTH]]&lt;13,"Q3","Q4"))))</f>
        <v>Q1</v>
      </c>
      <c r="M2888" s="110" t="str">
        <f>IF(PUMPING[[#This Row],[PRODUCT]]="I/F","I/F",IF(LEFT(PUMPING[[#This Row],[BATCH]],2)="MR","MR",IF(LEFT(PUMPING[[#This Row],[BATCH]],2)="PR","PR",IF(LEFT(PUMPING[[#This Row],[BATCH]],2)="DT","DT","Others"))))</f>
        <v>MR</v>
      </c>
    </row>
    <row r="2889" spans="1:13" ht="21" x14ac:dyDescent="0.25">
      <c r="A2889" s="108">
        <v>2</v>
      </c>
      <c r="B2889" s="109">
        <v>42465</v>
      </c>
      <c r="C2889" s="108" t="s">
        <v>6</v>
      </c>
      <c r="D2889" s="111" t="s">
        <v>1834</v>
      </c>
      <c r="E2889" s="116">
        <v>351</v>
      </c>
      <c r="F2889" s="112">
        <v>151</v>
      </c>
      <c r="G2889" s="108" t="s">
        <v>1566</v>
      </c>
      <c r="H2889" s="108" t="s">
        <v>155</v>
      </c>
      <c r="I2889" s="108" t="s">
        <v>146</v>
      </c>
      <c r="J2889" s="110">
        <f t="shared" si="72"/>
        <v>4</v>
      </c>
      <c r="K2889" s="110">
        <f>IF(PUMPING[[#This Row],[MONTH]]&gt;3,YEAR(PUMPING[[#This Row],[DATE]]),YEAR(PUMPING[[#This Row],[DATE]])-1)</f>
        <v>2016</v>
      </c>
      <c r="L2889" s="110" t="str">
        <f>IF(PUMPING[[#This Row],[MONTH]]&lt;4,"Q4",IF(PUMPING[[#This Row],[MONTH]]&lt;7,"Q1",IF(PUMPING[[#This Row],[MONTH]]&lt;10,"Q2",IF(PUMPING[[#This Row],[MONTH]]&lt;13,"Q3","Q4"))))</f>
        <v>Q1</v>
      </c>
      <c r="M2889" s="110" t="str">
        <f>IF(PUMPING[[#This Row],[PRODUCT]]="I/F","I/F",IF(LEFT(PUMPING[[#This Row],[BATCH]],2)="MR","MR",IF(LEFT(PUMPING[[#This Row],[BATCH]],2)="PR","PR",IF(LEFT(PUMPING[[#This Row],[BATCH]],2)="DT","DT","Others"))))</f>
        <v>MR</v>
      </c>
    </row>
    <row r="2890" spans="1:13" ht="21" x14ac:dyDescent="0.25">
      <c r="A2890" s="108">
        <v>3</v>
      </c>
      <c r="B2890" s="109">
        <v>42465</v>
      </c>
      <c r="C2890" s="108" t="s">
        <v>6</v>
      </c>
      <c r="D2890" s="115" t="s">
        <v>1851</v>
      </c>
      <c r="E2890" s="116">
        <v>204</v>
      </c>
      <c r="F2890" s="112">
        <v>1093</v>
      </c>
      <c r="G2890" s="108" t="s">
        <v>1566</v>
      </c>
      <c r="H2890" s="108" t="s">
        <v>151</v>
      </c>
      <c r="I2890" s="108" t="s">
        <v>1532</v>
      </c>
      <c r="J2890" s="110">
        <f t="shared" si="72"/>
        <v>4</v>
      </c>
      <c r="K2890" s="110">
        <f>IF(PUMPING[[#This Row],[MONTH]]&gt;3,YEAR(PUMPING[[#This Row],[DATE]]),YEAR(PUMPING[[#This Row],[DATE]])-1)</f>
        <v>2016</v>
      </c>
      <c r="L2890" s="110" t="str">
        <f>IF(PUMPING[[#This Row],[MONTH]]&lt;4,"Q4",IF(PUMPING[[#This Row],[MONTH]]&lt;7,"Q1",IF(PUMPING[[#This Row],[MONTH]]&lt;10,"Q2",IF(PUMPING[[#This Row],[MONTH]]&lt;13,"Q3","Q4"))))</f>
        <v>Q1</v>
      </c>
      <c r="M2890" s="110" t="str">
        <f>IF(PUMPING[[#This Row],[PRODUCT]]="I/F","I/F",IF(LEFT(PUMPING[[#This Row],[BATCH]],2)="MR","MR",IF(LEFT(PUMPING[[#This Row],[BATCH]],2)="PR","PR",IF(LEFT(PUMPING[[#This Row],[BATCH]],2)="DT","DT","Others"))))</f>
        <v>MR</v>
      </c>
    </row>
    <row r="2891" spans="1:13" ht="21" x14ac:dyDescent="0.25">
      <c r="A2891" s="108">
        <v>4</v>
      </c>
      <c r="B2891" s="109">
        <v>42465</v>
      </c>
      <c r="C2891" s="108" t="s">
        <v>6</v>
      </c>
      <c r="D2891" s="115" t="s">
        <v>1852</v>
      </c>
      <c r="E2891" s="116">
        <v>203</v>
      </c>
      <c r="F2891" s="112">
        <v>300</v>
      </c>
      <c r="G2891" s="108" t="s">
        <v>1566</v>
      </c>
      <c r="H2891" s="108" t="s">
        <v>1527</v>
      </c>
      <c r="I2891" s="108" t="s">
        <v>1528</v>
      </c>
      <c r="J2891" s="110">
        <f t="shared" si="72"/>
        <v>4</v>
      </c>
      <c r="K2891" s="110">
        <f>IF(PUMPING[[#This Row],[MONTH]]&gt;3,YEAR(PUMPING[[#This Row],[DATE]]),YEAR(PUMPING[[#This Row],[DATE]])-1)</f>
        <v>2016</v>
      </c>
      <c r="L2891" s="110" t="str">
        <f>IF(PUMPING[[#This Row],[MONTH]]&lt;4,"Q4",IF(PUMPING[[#This Row],[MONTH]]&lt;7,"Q1",IF(PUMPING[[#This Row],[MONTH]]&lt;10,"Q2",IF(PUMPING[[#This Row],[MONTH]]&lt;13,"Q3","Q4"))))</f>
        <v>Q1</v>
      </c>
      <c r="M2891" s="110" t="str">
        <f>IF(PUMPING[[#This Row],[PRODUCT]]="I/F","I/F",IF(LEFT(PUMPING[[#This Row],[BATCH]],2)="MR","MR",IF(LEFT(PUMPING[[#This Row],[BATCH]],2)="PR","PR",IF(LEFT(PUMPING[[#This Row],[BATCH]],2)="DT","DT","Others"))))</f>
        <v>MR</v>
      </c>
    </row>
    <row r="2892" spans="1:13" ht="21" x14ac:dyDescent="0.25">
      <c r="A2892" s="108">
        <v>5</v>
      </c>
      <c r="B2892" s="109">
        <v>42465</v>
      </c>
      <c r="C2892" s="108" t="s">
        <v>6</v>
      </c>
      <c r="D2892" s="115" t="s">
        <v>1837</v>
      </c>
      <c r="E2892" s="116">
        <v>203</v>
      </c>
      <c r="F2892" s="112">
        <v>277</v>
      </c>
      <c r="G2892" s="108" t="s">
        <v>1566</v>
      </c>
      <c r="H2892" s="108" t="s">
        <v>151</v>
      </c>
      <c r="I2892" s="108" t="s">
        <v>1532</v>
      </c>
      <c r="J2892" s="110">
        <f t="shared" si="72"/>
        <v>4</v>
      </c>
      <c r="K2892" s="110">
        <f>IF(PUMPING[[#This Row],[MONTH]]&gt;3,YEAR(PUMPING[[#This Row],[DATE]]),YEAR(PUMPING[[#This Row],[DATE]])-1)</f>
        <v>2016</v>
      </c>
      <c r="L2892" s="110" t="str">
        <f>IF(PUMPING[[#This Row],[MONTH]]&lt;4,"Q4",IF(PUMPING[[#This Row],[MONTH]]&lt;7,"Q1",IF(PUMPING[[#This Row],[MONTH]]&lt;10,"Q2",IF(PUMPING[[#This Row],[MONTH]]&lt;13,"Q3","Q4"))))</f>
        <v>Q1</v>
      </c>
      <c r="M2892" s="110" t="str">
        <f>IF(PUMPING[[#This Row],[PRODUCT]]="I/F","I/F",IF(LEFT(PUMPING[[#This Row],[BATCH]],2)="MR","MR",IF(LEFT(PUMPING[[#This Row],[BATCH]],2)="PR","PR",IF(LEFT(PUMPING[[#This Row],[BATCH]],2)="DT","DT","Others"))))</f>
        <v>MR</v>
      </c>
    </row>
    <row r="2893" spans="1:13" ht="21" x14ac:dyDescent="0.25">
      <c r="A2893" s="108">
        <v>6</v>
      </c>
      <c r="B2893" s="109">
        <v>42465</v>
      </c>
      <c r="C2893" s="108" t="s">
        <v>6</v>
      </c>
      <c r="D2893" s="111" t="s">
        <v>1838</v>
      </c>
      <c r="E2893" s="116">
        <v>204</v>
      </c>
      <c r="F2893" s="112">
        <v>689</v>
      </c>
      <c r="G2893" s="108" t="s">
        <v>1566</v>
      </c>
      <c r="H2893" s="108" t="s">
        <v>151</v>
      </c>
      <c r="I2893" s="108" t="s">
        <v>1532</v>
      </c>
      <c r="J2893" s="110">
        <f t="shared" si="72"/>
        <v>4</v>
      </c>
      <c r="K2893" s="110">
        <f>IF(PUMPING[[#This Row],[MONTH]]&gt;3,YEAR(PUMPING[[#This Row],[DATE]]),YEAR(PUMPING[[#This Row],[DATE]])-1)</f>
        <v>2016</v>
      </c>
      <c r="L2893" s="110" t="str">
        <f>IF(PUMPING[[#This Row],[MONTH]]&lt;4,"Q4",IF(PUMPING[[#This Row],[MONTH]]&lt;7,"Q1",IF(PUMPING[[#This Row],[MONTH]]&lt;10,"Q2",IF(PUMPING[[#This Row],[MONTH]]&lt;13,"Q3","Q4"))))</f>
        <v>Q1</v>
      </c>
      <c r="M2893" s="110" t="str">
        <f>IF(PUMPING[[#This Row],[PRODUCT]]="I/F","I/F",IF(LEFT(PUMPING[[#This Row],[BATCH]],2)="MR","MR",IF(LEFT(PUMPING[[#This Row],[BATCH]],2)="PR","PR",IF(LEFT(PUMPING[[#This Row],[BATCH]],2)="DT","DT","Others"))))</f>
        <v>MR</v>
      </c>
    </row>
    <row r="2894" spans="1:13" ht="21" x14ac:dyDescent="0.25">
      <c r="A2894" s="108">
        <v>1</v>
      </c>
      <c r="B2894" s="109">
        <v>42466</v>
      </c>
      <c r="C2894" s="108" t="s">
        <v>6</v>
      </c>
      <c r="D2894" s="113" t="s">
        <v>1838</v>
      </c>
      <c r="E2894" s="116">
        <v>204</v>
      </c>
      <c r="F2894" s="112">
        <v>1486</v>
      </c>
      <c r="G2894" s="108" t="s">
        <v>1566</v>
      </c>
      <c r="H2894" s="108" t="s">
        <v>151</v>
      </c>
      <c r="I2894" s="108" t="s">
        <v>1532</v>
      </c>
      <c r="J2894" s="110">
        <f t="shared" si="72"/>
        <v>4</v>
      </c>
      <c r="K2894" s="110">
        <f>IF(PUMPING[[#This Row],[MONTH]]&gt;3,YEAR(PUMPING[[#This Row],[DATE]]),YEAR(PUMPING[[#This Row],[DATE]])-1)</f>
        <v>2016</v>
      </c>
      <c r="L2894" s="110" t="str">
        <f>IF(PUMPING[[#This Row],[MONTH]]&lt;4,"Q4",IF(PUMPING[[#This Row],[MONTH]]&lt;7,"Q1",IF(PUMPING[[#This Row],[MONTH]]&lt;10,"Q2",IF(PUMPING[[#This Row],[MONTH]]&lt;13,"Q3","Q4"))))</f>
        <v>Q1</v>
      </c>
      <c r="M2894" s="110" t="str">
        <f>IF(PUMPING[[#This Row],[PRODUCT]]="I/F","I/F",IF(LEFT(PUMPING[[#This Row],[BATCH]],2)="MR","MR",IF(LEFT(PUMPING[[#This Row],[BATCH]],2)="PR","PR",IF(LEFT(PUMPING[[#This Row],[BATCH]],2)="DT","DT","Others"))))</f>
        <v>MR</v>
      </c>
    </row>
    <row r="2895" spans="1:13" ht="21" x14ac:dyDescent="0.25">
      <c r="A2895" s="108">
        <v>2</v>
      </c>
      <c r="B2895" s="109">
        <v>42466</v>
      </c>
      <c r="C2895" s="108" t="s">
        <v>6</v>
      </c>
      <c r="D2895" s="111" t="s">
        <v>1715</v>
      </c>
      <c r="E2895" s="116">
        <v>351</v>
      </c>
      <c r="F2895" s="112">
        <v>80</v>
      </c>
      <c r="G2895" s="108" t="s">
        <v>1566</v>
      </c>
      <c r="H2895" s="108" t="s">
        <v>155</v>
      </c>
      <c r="I2895" s="108" t="s">
        <v>146</v>
      </c>
      <c r="J2895" s="110">
        <f t="shared" si="72"/>
        <v>4</v>
      </c>
      <c r="K2895" s="110">
        <f>IF(PUMPING[[#This Row],[MONTH]]&gt;3,YEAR(PUMPING[[#This Row],[DATE]]),YEAR(PUMPING[[#This Row],[DATE]])-1)</f>
        <v>2016</v>
      </c>
      <c r="L2895" s="110" t="str">
        <f>IF(PUMPING[[#This Row],[MONTH]]&lt;4,"Q4",IF(PUMPING[[#This Row],[MONTH]]&lt;7,"Q1",IF(PUMPING[[#This Row],[MONTH]]&lt;10,"Q2",IF(PUMPING[[#This Row],[MONTH]]&lt;13,"Q3","Q4"))))</f>
        <v>Q1</v>
      </c>
      <c r="M2895" s="110" t="str">
        <f>IF(PUMPING[[#This Row],[PRODUCT]]="I/F","I/F",IF(LEFT(PUMPING[[#This Row],[BATCH]],2)="MR","MR",IF(LEFT(PUMPING[[#This Row],[BATCH]],2)="PR","PR",IF(LEFT(PUMPING[[#This Row],[BATCH]],2)="DT","DT","Others"))))</f>
        <v>MR</v>
      </c>
    </row>
    <row r="2896" spans="1:13" ht="21" x14ac:dyDescent="0.25">
      <c r="A2896" s="108">
        <v>3</v>
      </c>
      <c r="B2896" s="109">
        <v>42466</v>
      </c>
      <c r="C2896" s="108" t="s">
        <v>6</v>
      </c>
      <c r="D2896" s="115" t="s">
        <v>1853</v>
      </c>
      <c r="E2896" s="116">
        <v>404</v>
      </c>
      <c r="F2896" s="112">
        <v>2351</v>
      </c>
      <c r="G2896" s="108" t="s">
        <v>1566</v>
      </c>
      <c r="H2896" s="108" t="s">
        <v>156</v>
      </c>
      <c r="I2896" s="108" t="s">
        <v>146</v>
      </c>
      <c r="J2896" s="110">
        <f t="shared" si="72"/>
        <v>4</v>
      </c>
      <c r="K2896" s="110">
        <f>IF(PUMPING[[#This Row],[MONTH]]&gt;3,YEAR(PUMPING[[#This Row],[DATE]]),YEAR(PUMPING[[#This Row],[DATE]])-1)</f>
        <v>2016</v>
      </c>
      <c r="L2896" s="110" t="str">
        <f>IF(PUMPING[[#This Row],[MONTH]]&lt;4,"Q4",IF(PUMPING[[#This Row],[MONTH]]&lt;7,"Q1",IF(PUMPING[[#This Row],[MONTH]]&lt;10,"Q2",IF(PUMPING[[#This Row],[MONTH]]&lt;13,"Q3","Q4"))))</f>
        <v>Q1</v>
      </c>
      <c r="M2896" s="110" t="str">
        <f>IF(PUMPING[[#This Row],[PRODUCT]]="I/F","I/F",IF(LEFT(PUMPING[[#This Row],[BATCH]],2)="MR","MR",IF(LEFT(PUMPING[[#This Row],[BATCH]],2)="PR","PR",IF(LEFT(PUMPING[[#This Row],[BATCH]],2)="DT","DT","Others"))))</f>
        <v>MR</v>
      </c>
    </row>
    <row r="2897" spans="1:13" ht="21" x14ac:dyDescent="0.25">
      <c r="A2897" s="108">
        <v>4</v>
      </c>
      <c r="B2897" s="109">
        <v>42466</v>
      </c>
      <c r="C2897" s="108" t="s">
        <v>6</v>
      </c>
      <c r="D2897" s="115" t="s">
        <v>1840</v>
      </c>
      <c r="E2897" s="116">
        <v>351</v>
      </c>
      <c r="F2897" s="112">
        <v>76</v>
      </c>
      <c r="G2897" s="108" t="s">
        <v>1566</v>
      </c>
      <c r="H2897" s="108" t="s">
        <v>155</v>
      </c>
      <c r="I2897" s="108" t="s">
        <v>146</v>
      </c>
      <c r="J2897" s="110">
        <f t="shared" si="72"/>
        <v>4</v>
      </c>
      <c r="K2897" s="110">
        <f>IF(PUMPING[[#This Row],[MONTH]]&gt;3,YEAR(PUMPING[[#This Row],[DATE]]),YEAR(PUMPING[[#This Row],[DATE]])-1)</f>
        <v>2016</v>
      </c>
      <c r="L2897" s="110" t="str">
        <f>IF(PUMPING[[#This Row],[MONTH]]&lt;4,"Q4",IF(PUMPING[[#This Row],[MONTH]]&lt;7,"Q1",IF(PUMPING[[#This Row],[MONTH]]&lt;10,"Q2",IF(PUMPING[[#This Row],[MONTH]]&lt;13,"Q3","Q4"))))</f>
        <v>Q1</v>
      </c>
      <c r="M2897" s="110" t="str">
        <f>IF(PUMPING[[#This Row],[PRODUCT]]="I/F","I/F",IF(LEFT(PUMPING[[#This Row],[BATCH]],2)="MR","MR",IF(LEFT(PUMPING[[#This Row],[BATCH]],2)="PR","PR",IF(LEFT(PUMPING[[#This Row],[BATCH]],2)="DT","DT","Others"))))</f>
        <v>MR</v>
      </c>
    </row>
    <row r="2898" spans="1:13" ht="21" x14ac:dyDescent="0.25">
      <c r="A2898" s="108">
        <v>1</v>
      </c>
      <c r="B2898" s="109">
        <v>42472</v>
      </c>
      <c r="C2898" s="108" t="s">
        <v>6</v>
      </c>
      <c r="D2898" s="113" t="s">
        <v>1854</v>
      </c>
      <c r="E2898" s="116">
        <v>513</v>
      </c>
      <c r="F2898" s="112">
        <v>2427</v>
      </c>
      <c r="G2898" s="108" t="s">
        <v>1566</v>
      </c>
      <c r="H2898" s="108" t="s">
        <v>153</v>
      </c>
      <c r="I2898" s="108" t="s">
        <v>1530</v>
      </c>
      <c r="J2898" s="110">
        <f t="shared" si="72"/>
        <v>4</v>
      </c>
      <c r="K2898" s="110">
        <f>IF(PUMPING[[#This Row],[MONTH]]&gt;3,YEAR(PUMPING[[#This Row],[DATE]]),YEAR(PUMPING[[#This Row],[DATE]])-1)</f>
        <v>2016</v>
      </c>
      <c r="L2898" s="110" t="str">
        <f>IF(PUMPING[[#This Row],[MONTH]]&lt;4,"Q4",IF(PUMPING[[#This Row],[MONTH]]&lt;7,"Q1",IF(PUMPING[[#This Row],[MONTH]]&lt;10,"Q2",IF(PUMPING[[#This Row],[MONTH]]&lt;13,"Q3","Q4"))))</f>
        <v>Q1</v>
      </c>
      <c r="M2898" s="110" t="str">
        <f>IF(PUMPING[[#This Row],[PRODUCT]]="I/F","I/F",IF(LEFT(PUMPING[[#This Row],[BATCH]],2)="MR","MR",IF(LEFT(PUMPING[[#This Row],[BATCH]],2)="PR","PR",IF(LEFT(PUMPING[[#This Row],[BATCH]],2)="DT","DT","Others"))))</f>
        <v>MR</v>
      </c>
    </row>
    <row r="2899" spans="1:13" ht="21" x14ac:dyDescent="0.25">
      <c r="A2899" s="108">
        <v>1</v>
      </c>
      <c r="B2899" s="109">
        <v>42473</v>
      </c>
      <c r="C2899" s="108" t="s">
        <v>6</v>
      </c>
      <c r="D2899" s="113" t="s">
        <v>1854</v>
      </c>
      <c r="E2899" s="116">
        <v>510</v>
      </c>
      <c r="F2899" s="112">
        <v>4766</v>
      </c>
      <c r="G2899" s="108" t="s">
        <v>1566</v>
      </c>
      <c r="H2899" s="108" t="s">
        <v>153</v>
      </c>
      <c r="I2899" s="108" t="s">
        <v>1530</v>
      </c>
      <c r="J2899" s="110">
        <f t="shared" si="72"/>
        <v>4</v>
      </c>
      <c r="K2899" s="110">
        <f>IF(PUMPING[[#This Row],[MONTH]]&gt;3,YEAR(PUMPING[[#This Row],[DATE]]),YEAR(PUMPING[[#This Row],[DATE]])-1)</f>
        <v>2016</v>
      </c>
      <c r="L2899" s="110" t="str">
        <f>IF(PUMPING[[#This Row],[MONTH]]&lt;4,"Q4",IF(PUMPING[[#This Row],[MONTH]]&lt;7,"Q1",IF(PUMPING[[#This Row],[MONTH]]&lt;10,"Q2",IF(PUMPING[[#This Row],[MONTH]]&lt;13,"Q3","Q4"))))</f>
        <v>Q1</v>
      </c>
      <c r="M2899" s="110" t="str">
        <f>IF(PUMPING[[#This Row],[PRODUCT]]="I/F","I/F",IF(LEFT(PUMPING[[#This Row],[BATCH]],2)="MR","MR",IF(LEFT(PUMPING[[#This Row],[BATCH]],2)="PR","PR",IF(LEFT(PUMPING[[#This Row],[BATCH]],2)="DT","DT","Others"))))</f>
        <v>MR</v>
      </c>
    </row>
    <row r="2900" spans="1:13" ht="21" x14ac:dyDescent="0.25">
      <c r="A2900" s="108">
        <v>1</v>
      </c>
      <c r="B2900" s="109">
        <v>42475</v>
      </c>
      <c r="C2900" s="108" t="s">
        <v>6</v>
      </c>
      <c r="D2900" s="113" t="s">
        <v>35</v>
      </c>
      <c r="E2900" s="116">
        <v>651</v>
      </c>
      <c r="F2900" s="112">
        <v>80</v>
      </c>
      <c r="G2900" s="108" t="s">
        <v>1566</v>
      </c>
      <c r="H2900" s="108" t="s">
        <v>155</v>
      </c>
      <c r="I2900" s="108" t="s">
        <v>146</v>
      </c>
      <c r="J2900" s="110">
        <f t="shared" si="72"/>
        <v>4</v>
      </c>
      <c r="K2900" s="110">
        <f>IF(PUMPING[[#This Row],[MONTH]]&gt;3,YEAR(PUMPING[[#This Row],[DATE]]),YEAR(PUMPING[[#This Row],[DATE]])-1)</f>
        <v>2016</v>
      </c>
      <c r="L2900" s="110" t="str">
        <f>IF(PUMPING[[#This Row],[MONTH]]&lt;4,"Q4",IF(PUMPING[[#This Row],[MONTH]]&lt;7,"Q1",IF(PUMPING[[#This Row],[MONTH]]&lt;10,"Q2",IF(PUMPING[[#This Row],[MONTH]]&lt;13,"Q3","Q4"))))</f>
        <v>Q1</v>
      </c>
      <c r="M2900" s="110" t="str">
        <f>IF(PUMPING[[#This Row],[PRODUCT]]="I/F","I/F",IF(LEFT(PUMPING[[#This Row],[BATCH]],2)="MR","MR",IF(LEFT(PUMPING[[#This Row],[BATCH]],2)="PR","PR",IF(LEFT(PUMPING[[#This Row],[BATCH]],2)="DT","DT","Others"))))</f>
        <v>MR</v>
      </c>
    </row>
    <row r="2901" spans="1:13" ht="21" x14ac:dyDescent="0.25">
      <c r="A2901" s="108">
        <v>2</v>
      </c>
      <c r="B2901" s="109">
        <v>42475</v>
      </c>
      <c r="C2901" s="108" t="s">
        <v>6</v>
      </c>
      <c r="D2901" s="111" t="s">
        <v>1855</v>
      </c>
      <c r="E2901" s="116">
        <v>404</v>
      </c>
      <c r="F2901" s="112">
        <v>439</v>
      </c>
      <c r="G2901" s="108" t="s">
        <v>1566</v>
      </c>
      <c r="H2901" s="108" t="s">
        <v>156</v>
      </c>
      <c r="I2901" s="108" t="s">
        <v>146</v>
      </c>
      <c r="J2901" s="110">
        <f t="shared" si="72"/>
        <v>4</v>
      </c>
      <c r="K2901" s="110">
        <f>IF(PUMPING[[#This Row],[MONTH]]&gt;3,YEAR(PUMPING[[#This Row],[DATE]]),YEAR(PUMPING[[#This Row],[DATE]])-1)</f>
        <v>2016</v>
      </c>
      <c r="L2901" s="110" t="str">
        <f>IF(PUMPING[[#This Row],[MONTH]]&lt;4,"Q4",IF(PUMPING[[#This Row],[MONTH]]&lt;7,"Q1",IF(PUMPING[[#This Row],[MONTH]]&lt;10,"Q2",IF(PUMPING[[#This Row],[MONTH]]&lt;13,"Q3","Q4"))))</f>
        <v>Q1</v>
      </c>
      <c r="M2901" s="110" t="str">
        <f>IF(PUMPING[[#This Row],[PRODUCT]]="I/F","I/F",IF(LEFT(PUMPING[[#This Row],[BATCH]],2)="MR","MR",IF(LEFT(PUMPING[[#This Row],[BATCH]],2)="PR","PR",IF(LEFT(PUMPING[[#This Row],[BATCH]],2)="DT","DT","Others"))))</f>
        <v>MR</v>
      </c>
    </row>
    <row r="2902" spans="1:13" ht="21" x14ac:dyDescent="0.25">
      <c r="A2902" s="108">
        <v>3</v>
      </c>
      <c r="B2902" s="109">
        <v>42475</v>
      </c>
      <c r="C2902" s="108" t="s">
        <v>6</v>
      </c>
      <c r="D2902" s="115" t="s">
        <v>1856</v>
      </c>
      <c r="E2902" s="116">
        <v>651</v>
      </c>
      <c r="F2902" s="112">
        <v>80</v>
      </c>
      <c r="G2902" s="108" t="s">
        <v>1566</v>
      </c>
      <c r="H2902" s="108" t="s">
        <v>155</v>
      </c>
      <c r="I2902" s="108" t="s">
        <v>146</v>
      </c>
      <c r="J2902" s="110">
        <f t="shared" si="72"/>
        <v>4</v>
      </c>
      <c r="K2902" s="110">
        <f>IF(PUMPING[[#This Row],[MONTH]]&gt;3,YEAR(PUMPING[[#This Row],[DATE]]),YEAR(PUMPING[[#This Row],[DATE]])-1)</f>
        <v>2016</v>
      </c>
      <c r="L2902" s="110" t="str">
        <f>IF(PUMPING[[#This Row],[MONTH]]&lt;4,"Q4",IF(PUMPING[[#This Row],[MONTH]]&lt;7,"Q1",IF(PUMPING[[#This Row],[MONTH]]&lt;10,"Q2",IF(PUMPING[[#This Row],[MONTH]]&lt;13,"Q3","Q4"))))</f>
        <v>Q1</v>
      </c>
      <c r="M2902" s="110" t="str">
        <f>IF(PUMPING[[#This Row],[PRODUCT]]="I/F","I/F",IF(LEFT(PUMPING[[#This Row],[BATCH]],2)="MR","MR",IF(LEFT(PUMPING[[#This Row],[BATCH]],2)="PR","PR",IF(LEFT(PUMPING[[#This Row],[BATCH]],2)="DT","DT","Others"))))</f>
        <v>MR</v>
      </c>
    </row>
    <row r="2903" spans="1:13" ht="21" x14ac:dyDescent="0.25">
      <c r="A2903" s="108">
        <v>4</v>
      </c>
      <c r="B2903" s="109">
        <v>42475</v>
      </c>
      <c r="C2903" s="108" t="s">
        <v>6</v>
      </c>
      <c r="D2903" s="115" t="s">
        <v>1857</v>
      </c>
      <c r="E2903" s="116">
        <v>202</v>
      </c>
      <c r="F2903" s="112">
        <v>1104</v>
      </c>
      <c r="G2903" s="108" t="s">
        <v>1566</v>
      </c>
      <c r="H2903" s="108" t="s">
        <v>151</v>
      </c>
      <c r="I2903" s="108" t="s">
        <v>1532</v>
      </c>
      <c r="J2903" s="110">
        <f t="shared" si="72"/>
        <v>4</v>
      </c>
      <c r="K2903" s="110">
        <f>IF(PUMPING[[#This Row],[MONTH]]&gt;3,YEAR(PUMPING[[#This Row],[DATE]]),YEAR(PUMPING[[#This Row],[DATE]])-1)</f>
        <v>2016</v>
      </c>
      <c r="L2903" s="110" t="str">
        <f>IF(PUMPING[[#This Row],[MONTH]]&lt;4,"Q4",IF(PUMPING[[#This Row],[MONTH]]&lt;7,"Q1",IF(PUMPING[[#This Row],[MONTH]]&lt;10,"Q2",IF(PUMPING[[#This Row],[MONTH]]&lt;13,"Q3","Q4"))))</f>
        <v>Q1</v>
      </c>
      <c r="M2903" s="110" t="str">
        <f>IF(PUMPING[[#This Row],[PRODUCT]]="I/F","I/F",IF(LEFT(PUMPING[[#This Row],[BATCH]],2)="MR","MR",IF(LEFT(PUMPING[[#This Row],[BATCH]],2)="PR","PR",IF(LEFT(PUMPING[[#This Row],[BATCH]],2)="DT","DT","Others"))))</f>
        <v>MR</v>
      </c>
    </row>
    <row r="2904" spans="1:13" ht="21" x14ac:dyDescent="0.25">
      <c r="A2904" s="108">
        <v>5</v>
      </c>
      <c r="B2904" s="109">
        <v>42475</v>
      </c>
      <c r="C2904" s="108" t="s">
        <v>6</v>
      </c>
      <c r="D2904" s="115" t="s">
        <v>1858</v>
      </c>
      <c r="E2904" s="116">
        <v>202</v>
      </c>
      <c r="F2904" s="112">
        <v>345</v>
      </c>
      <c r="G2904" s="108" t="s">
        <v>1566</v>
      </c>
      <c r="H2904" s="108" t="s">
        <v>1527</v>
      </c>
      <c r="I2904" s="108" t="s">
        <v>1528</v>
      </c>
      <c r="J2904" s="110">
        <f t="shared" si="72"/>
        <v>4</v>
      </c>
      <c r="K2904" s="110">
        <f>IF(PUMPING[[#This Row],[MONTH]]&gt;3,YEAR(PUMPING[[#This Row],[DATE]]),YEAR(PUMPING[[#This Row],[DATE]])-1)</f>
        <v>2016</v>
      </c>
      <c r="L2904" s="110" t="str">
        <f>IF(PUMPING[[#This Row],[MONTH]]&lt;4,"Q4",IF(PUMPING[[#This Row],[MONTH]]&lt;7,"Q1",IF(PUMPING[[#This Row],[MONTH]]&lt;10,"Q2",IF(PUMPING[[#This Row],[MONTH]]&lt;13,"Q3","Q4"))))</f>
        <v>Q1</v>
      </c>
      <c r="M2904" s="110" t="str">
        <f>IF(PUMPING[[#This Row],[PRODUCT]]="I/F","I/F",IF(LEFT(PUMPING[[#This Row],[BATCH]],2)="MR","MR",IF(LEFT(PUMPING[[#This Row],[BATCH]],2)="PR","PR",IF(LEFT(PUMPING[[#This Row],[BATCH]],2)="DT","DT","Others"))))</f>
        <v>MR</v>
      </c>
    </row>
    <row r="2905" spans="1:13" ht="21" x14ac:dyDescent="0.25">
      <c r="A2905" s="108">
        <v>6</v>
      </c>
      <c r="B2905" s="109">
        <v>42475</v>
      </c>
      <c r="C2905" s="108" t="s">
        <v>6</v>
      </c>
      <c r="D2905" s="111" t="s">
        <v>1859</v>
      </c>
      <c r="E2905" s="116">
        <v>202</v>
      </c>
      <c r="F2905" s="112">
        <v>1198</v>
      </c>
      <c r="G2905" s="108" t="s">
        <v>1566</v>
      </c>
      <c r="H2905" s="108" t="s">
        <v>151</v>
      </c>
      <c r="I2905" s="108" t="s">
        <v>1532</v>
      </c>
      <c r="J2905" s="110">
        <f t="shared" si="72"/>
        <v>4</v>
      </c>
      <c r="K2905" s="110">
        <f>IF(PUMPING[[#This Row],[MONTH]]&gt;3,YEAR(PUMPING[[#This Row],[DATE]]),YEAR(PUMPING[[#This Row],[DATE]])-1)</f>
        <v>2016</v>
      </c>
      <c r="L2905" s="110" t="str">
        <f>IF(PUMPING[[#This Row],[MONTH]]&lt;4,"Q4",IF(PUMPING[[#This Row],[MONTH]]&lt;7,"Q1",IF(PUMPING[[#This Row],[MONTH]]&lt;10,"Q2",IF(PUMPING[[#This Row],[MONTH]]&lt;13,"Q3","Q4"))))</f>
        <v>Q1</v>
      </c>
      <c r="M2905" s="110" t="str">
        <f>IF(PUMPING[[#This Row],[PRODUCT]]="I/F","I/F",IF(LEFT(PUMPING[[#This Row],[BATCH]],2)="MR","MR",IF(LEFT(PUMPING[[#This Row],[BATCH]],2)="PR","PR",IF(LEFT(PUMPING[[#This Row],[BATCH]],2)="DT","DT","Others"))))</f>
        <v>MR</v>
      </c>
    </row>
    <row r="2906" spans="1:13" ht="21" x14ac:dyDescent="0.25">
      <c r="A2906" s="108">
        <v>1</v>
      </c>
      <c r="B2906" s="109">
        <v>42476</v>
      </c>
      <c r="C2906" s="108" t="s">
        <v>6</v>
      </c>
      <c r="D2906" s="111" t="s">
        <v>1859</v>
      </c>
      <c r="E2906" s="116">
        <v>202</v>
      </c>
      <c r="F2906" s="112">
        <v>883</v>
      </c>
      <c r="G2906" s="108" t="s">
        <v>1566</v>
      </c>
      <c r="H2906" s="108" t="s">
        <v>151</v>
      </c>
      <c r="I2906" s="108" t="s">
        <v>1532</v>
      </c>
      <c r="J2906" s="110">
        <f t="shared" si="72"/>
        <v>4</v>
      </c>
      <c r="K2906" s="110">
        <f>IF(PUMPING[[#This Row],[MONTH]]&gt;3,YEAR(PUMPING[[#This Row],[DATE]]),YEAR(PUMPING[[#This Row],[DATE]])-1)</f>
        <v>2016</v>
      </c>
      <c r="L2906" s="110" t="str">
        <f>IF(PUMPING[[#This Row],[MONTH]]&lt;4,"Q4",IF(PUMPING[[#This Row],[MONTH]]&lt;7,"Q1",IF(PUMPING[[#This Row],[MONTH]]&lt;10,"Q2",IF(PUMPING[[#This Row],[MONTH]]&lt;13,"Q3","Q4"))))</f>
        <v>Q1</v>
      </c>
      <c r="M2906" s="110" t="str">
        <f>IF(PUMPING[[#This Row],[PRODUCT]]="I/F","I/F",IF(LEFT(PUMPING[[#This Row],[BATCH]],2)="MR","MR",IF(LEFT(PUMPING[[#This Row],[BATCH]],2)="PR","PR",IF(LEFT(PUMPING[[#This Row],[BATCH]],2)="DT","DT","Others"))))</f>
        <v>MR</v>
      </c>
    </row>
    <row r="2907" spans="1:13" ht="21" x14ac:dyDescent="0.25">
      <c r="A2907" s="108">
        <v>2</v>
      </c>
      <c r="B2907" s="109">
        <v>42476</v>
      </c>
      <c r="C2907" s="108" t="s">
        <v>6</v>
      </c>
      <c r="D2907" s="113" t="s">
        <v>1860</v>
      </c>
      <c r="E2907" s="116">
        <v>651</v>
      </c>
      <c r="F2907" s="112">
        <v>80</v>
      </c>
      <c r="G2907" s="108" t="s">
        <v>1566</v>
      </c>
      <c r="H2907" s="108" t="s">
        <v>155</v>
      </c>
      <c r="I2907" s="108" t="s">
        <v>146</v>
      </c>
      <c r="J2907" s="110">
        <f t="shared" si="72"/>
        <v>4</v>
      </c>
      <c r="K2907" s="110">
        <f>IF(PUMPING[[#This Row],[MONTH]]&gt;3,YEAR(PUMPING[[#This Row],[DATE]]),YEAR(PUMPING[[#This Row],[DATE]])-1)</f>
        <v>2016</v>
      </c>
      <c r="L2907" s="110" t="str">
        <f>IF(PUMPING[[#This Row],[MONTH]]&lt;4,"Q4",IF(PUMPING[[#This Row],[MONTH]]&lt;7,"Q1",IF(PUMPING[[#This Row],[MONTH]]&lt;10,"Q2",IF(PUMPING[[#This Row],[MONTH]]&lt;13,"Q3","Q4"))))</f>
        <v>Q1</v>
      </c>
      <c r="M2907" s="110" t="str">
        <f>IF(PUMPING[[#This Row],[PRODUCT]]="I/F","I/F",IF(LEFT(PUMPING[[#This Row],[BATCH]],2)="MR","MR",IF(LEFT(PUMPING[[#This Row],[BATCH]],2)="PR","PR",IF(LEFT(PUMPING[[#This Row],[BATCH]],2)="DT","DT","Others"))))</f>
        <v>MR</v>
      </c>
    </row>
    <row r="2908" spans="1:13" ht="21" x14ac:dyDescent="0.25">
      <c r="A2908" s="108">
        <v>3</v>
      </c>
      <c r="B2908" s="109">
        <v>42476</v>
      </c>
      <c r="C2908" s="108" t="s">
        <v>6</v>
      </c>
      <c r="D2908" s="111" t="s">
        <v>1861</v>
      </c>
      <c r="E2908" s="116">
        <v>404</v>
      </c>
      <c r="F2908" s="112">
        <v>354</v>
      </c>
      <c r="G2908" s="108" t="s">
        <v>1566</v>
      </c>
      <c r="H2908" s="108" t="s">
        <v>156</v>
      </c>
      <c r="I2908" s="108" t="s">
        <v>146</v>
      </c>
      <c r="J2908" s="110">
        <f t="shared" si="72"/>
        <v>4</v>
      </c>
      <c r="K2908" s="110">
        <f>IF(PUMPING[[#This Row],[MONTH]]&gt;3,YEAR(PUMPING[[#This Row],[DATE]]),YEAR(PUMPING[[#This Row],[DATE]])-1)</f>
        <v>2016</v>
      </c>
      <c r="L2908" s="110" t="str">
        <f>IF(PUMPING[[#This Row],[MONTH]]&lt;4,"Q4",IF(PUMPING[[#This Row],[MONTH]]&lt;7,"Q1",IF(PUMPING[[#This Row],[MONTH]]&lt;10,"Q2",IF(PUMPING[[#This Row],[MONTH]]&lt;13,"Q3","Q4"))))</f>
        <v>Q1</v>
      </c>
      <c r="M2908" s="110" t="str">
        <f>IF(PUMPING[[#This Row],[PRODUCT]]="I/F","I/F",IF(LEFT(PUMPING[[#This Row],[BATCH]],2)="MR","MR",IF(LEFT(PUMPING[[#This Row],[BATCH]],2)="PR","PR",IF(LEFT(PUMPING[[#This Row],[BATCH]],2)="DT","DT","Others"))))</f>
        <v>MR</v>
      </c>
    </row>
    <row r="2909" spans="1:13" ht="21" x14ac:dyDescent="0.25">
      <c r="A2909" s="108">
        <v>4</v>
      </c>
      <c r="B2909" s="109">
        <v>42476</v>
      </c>
      <c r="C2909" s="108" t="s">
        <v>6</v>
      </c>
      <c r="D2909" s="111" t="s">
        <v>1862</v>
      </c>
      <c r="E2909" s="116">
        <v>401</v>
      </c>
      <c r="F2909" s="112">
        <v>619</v>
      </c>
      <c r="G2909" s="108" t="s">
        <v>1566</v>
      </c>
      <c r="H2909" s="108" t="s">
        <v>156</v>
      </c>
      <c r="I2909" s="108" t="s">
        <v>146</v>
      </c>
      <c r="J2909" s="110">
        <f t="shared" si="72"/>
        <v>4</v>
      </c>
      <c r="K2909" s="110">
        <f>IF(PUMPING[[#This Row],[MONTH]]&gt;3,YEAR(PUMPING[[#This Row],[DATE]]),YEAR(PUMPING[[#This Row],[DATE]])-1)</f>
        <v>2016</v>
      </c>
      <c r="L2909" s="110" t="str">
        <f>IF(PUMPING[[#This Row],[MONTH]]&lt;4,"Q4",IF(PUMPING[[#This Row],[MONTH]]&lt;7,"Q1",IF(PUMPING[[#This Row],[MONTH]]&lt;10,"Q2",IF(PUMPING[[#This Row],[MONTH]]&lt;13,"Q3","Q4"))))</f>
        <v>Q1</v>
      </c>
      <c r="M2909" s="110" t="str">
        <f>IF(PUMPING[[#This Row],[PRODUCT]]="I/F","I/F",IF(LEFT(PUMPING[[#This Row],[BATCH]],2)="MR","MR",IF(LEFT(PUMPING[[#This Row],[BATCH]],2)="PR","PR",IF(LEFT(PUMPING[[#This Row],[BATCH]],2)="DT","DT","Others"))))</f>
        <v>MR</v>
      </c>
    </row>
    <row r="2910" spans="1:13" ht="21" x14ac:dyDescent="0.25">
      <c r="A2910" s="108">
        <v>5</v>
      </c>
      <c r="B2910" s="109">
        <v>42476</v>
      </c>
      <c r="C2910" s="108" t="s">
        <v>6</v>
      </c>
      <c r="D2910" s="115" t="s">
        <v>1863</v>
      </c>
      <c r="E2910" s="116">
        <v>651</v>
      </c>
      <c r="F2910" s="112">
        <v>74</v>
      </c>
      <c r="G2910" s="108" t="s">
        <v>1566</v>
      </c>
      <c r="H2910" s="108" t="s">
        <v>155</v>
      </c>
      <c r="I2910" s="108" t="s">
        <v>146</v>
      </c>
      <c r="J2910" s="110">
        <f t="shared" si="72"/>
        <v>4</v>
      </c>
      <c r="K2910" s="110">
        <f>IF(PUMPING[[#This Row],[MONTH]]&gt;3,YEAR(PUMPING[[#This Row],[DATE]]),YEAR(PUMPING[[#This Row],[DATE]])-1)</f>
        <v>2016</v>
      </c>
      <c r="L2910" s="110" t="str">
        <f>IF(PUMPING[[#This Row],[MONTH]]&lt;4,"Q4",IF(PUMPING[[#This Row],[MONTH]]&lt;7,"Q1",IF(PUMPING[[#This Row],[MONTH]]&lt;10,"Q2",IF(PUMPING[[#This Row],[MONTH]]&lt;13,"Q3","Q4"))))</f>
        <v>Q1</v>
      </c>
      <c r="M2910" s="110" t="str">
        <f>IF(PUMPING[[#This Row],[PRODUCT]]="I/F","I/F",IF(LEFT(PUMPING[[#This Row],[BATCH]],2)="MR","MR",IF(LEFT(PUMPING[[#This Row],[BATCH]],2)="PR","PR",IF(LEFT(PUMPING[[#This Row],[BATCH]],2)="DT","DT","Others"))))</f>
        <v>MR</v>
      </c>
    </row>
    <row r="2911" spans="1:13" ht="21" x14ac:dyDescent="0.25">
      <c r="A2911" s="108">
        <v>1</v>
      </c>
      <c r="B2911" s="109">
        <v>42486</v>
      </c>
      <c r="C2911" s="108" t="s">
        <v>6</v>
      </c>
      <c r="D2911" s="111" t="s">
        <v>1864</v>
      </c>
      <c r="E2911" s="116">
        <v>501</v>
      </c>
      <c r="F2911" s="112">
        <v>2787</v>
      </c>
      <c r="G2911" s="108" t="s">
        <v>1566</v>
      </c>
      <c r="H2911" s="108" t="s">
        <v>153</v>
      </c>
      <c r="I2911" s="108" t="s">
        <v>1530</v>
      </c>
      <c r="J2911" s="110">
        <f t="shared" si="72"/>
        <v>4</v>
      </c>
      <c r="K2911" s="110">
        <f>IF(PUMPING[[#This Row],[MONTH]]&gt;3,YEAR(PUMPING[[#This Row],[DATE]]),YEAR(PUMPING[[#This Row],[DATE]])-1)</f>
        <v>2016</v>
      </c>
      <c r="L2911" s="110" t="str">
        <f>IF(PUMPING[[#This Row],[MONTH]]&lt;4,"Q4",IF(PUMPING[[#This Row],[MONTH]]&lt;7,"Q1",IF(PUMPING[[#This Row],[MONTH]]&lt;10,"Q2",IF(PUMPING[[#This Row],[MONTH]]&lt;13,"Q3","Q4"))))</f>
        <v>Q1</v>
      </c>
      <c r="M2911" s="110" t="str">
        <f>IF(PUMPING[[#This Row],[PRODUCT]]="I/F","I/F",IF(LEFT(PUMPING[[#This Row],[BATCH]],2)="MR","MR",IF(LEFT(PUMPING[[#This Row],[BATCH]],2)="PR","PR",IF(LEFT(PUMPING[[#This Row],[BATCH]],2)="DT","DT","Others"))))</f>
        <v>MR</v>
      </c>
    </row>
    <row r="2912" spans="1:13" ht="21" x14ac:dyDescent="0.25">
      <c r="A2912" s="108">
        <v>1</v>
      </c>
      <c r="B2912" s="109">
        <v>42487</v>
      </c>
      <c r="C2912" s="108" t="s">
        <v>6</v>
      </c>
      <c r="D2912" s="117" t="s">
        <v>1864</v>
      </c>
      <c r="E2912" s="120">
        <v>501</v>
      </c>
      <c r="F2912" s="114">
        <v>1992</v>
      </c>
      <c r="G2912" s="108" t="s">
        <v>1566</v>
      </c>
      <c r="H2912" s="108" t="s">
        <v>153</v>
      </c>
      <c r="I2912" s="108" t="s">
        <v>1530</v>
      </c>
      <c r="J2912" s="110">
        <f t="shared" si="72"/>
        <v>4</v>
      </c>
      <c r="K2912" s="110">
        <f>IF(PUMPING[[#This Row],[MONTH]]&gt;3,YEAR(PUMPING[[#This Row],[DATE]]),YEAR(PUMPING[[#This Row],[DATE]])-1)</f>
        <v>2016</v>
      </c>
      <c r="L2912" s="110" t="str">
        <f>IF(PUMPING[[#This Row],[MONTH]]&lt;4,"Q4",IF(PUMPING[[#This Row],[MONTH]]&lt;7,"Q1",IF(PUMPING[[#This Row],[MONTH]]&lt;10,"Q2",IF(PUMPING[[#This Row],[MONTH]]&lt;13,"Q3","Q4"))))</f>
        <v>Q1</v>
      </c>
      <c r="M2912" s="110" t="str">
        <f>IF(PUMPING[[#This Row],[PRODUCT]]="I/F","I/F",IF(LEFT(PUMPING[[#This Row],[BATCH]],2)="MR","MR",IF(LEFT(PUMPING[[#This Row],[BATCH]],2)="PR","PR",IF(LEFT(PUMPING[[#This Row],[BATCH]],2)="DT","DT","Others"))))</f>
        <v>MR</v>
      </c>
    </row>
    <row r="2913" spans="1:13" ht="21" x14ac:dyDescent="0.25">
      <c r="A2913" s="108">
        <v>2</v>
      </c>
      <c r="B2913" s="109">
        <v>42487</v>
      </c>
      <c r="C2913" s="108" t="s">
        <v>6</v>
      </c>
      <c r="D2913" s="118" t="s">
        <v>1865</v>
      </c>
      <c r="E2913" s="120">
        <v>508</v>
      </c>
      <c r="F2913" s="114">
        <v>1397</v>
      </c>
      <c r="G2913" s="108" t="s">
        <v>1566</v>
      </c>
      <c r="H2913" s="108" t="s">
        <v>1866</v>
      </c>
      <c r="I2913" s="108" t="s">
        <v>1525</v>
      </c>
      <c r="J2913" s="110">
        <f t="shared" si="72"/>
        <v>4</v>
      </c>
      <c r="K2913" s="110">
        <f>IF(PUMPING[[#This Row],[MONTH]]&gt;3,YEAR(PUMPING[[#This Row],[DATE]]),YEAR(PUMPING[[#This Row],[DATE]])-1)</f>
        <v>2016</v>
      </c>
      <c r="L2913" s="110" t="str">
        <f>IF(PUMPING[[#This Row],[MONTH]]&lt;4,"Q4",IF(PUMPING[[#This Row],[MONTH]]&lt;7,"Q1",IF(PUMPING[[#This Row],[MONTH]]&lt;10,"Q2",IF(PUMPING[[#This Row],[MONTH]]&lt;13,"Q3","Q4"))))</f>
        <v>Q1</v>
      </c>
      <c r="M2913" s="110" t="str">
        <f>IF(PUMPING[[#This Row],[PRODUCT]]="I/F","I/F",IF(LEFT(PUMPING[[#This Row],[BATCH]],2)="MR","MR",IF(LEFT(PUMPING[[#This Row],[BATCH]],2)="PR","PR",IF(LEFT(PUMPING[[#This Row],[BATCH]],2)="DT","DT","Others"))))</f>
        <v>MR</v>
      </c>
    </row>
    <row r="2914" spans="1:13" ht="21" x14ac:dyDescent="0.25">
      <c r="A2914" s="108">
        <v>3</v>
      </c>
      <c r="B2914" s="109">
        <v>42487</v>
      </c>
      <c r="C2914" s="108" t="s">
        <v>6</v>
      </c>
      <c r="D2914" s="117" t="s">
        <v>1867</v>
      </c>
      <c r="E2914" s="120">
        <v>501</v>
      </c>
      <c r="F2914" s="114">
        <v>801</v>
      </c>
      <c r="G2914" s="108" t="s">
        <v>1566</v>
      </c>
      <c r="H2914" s="108" t="s">
        <v>153</v>
      </c>
      <c r="I2914" s="108" t="s">
        <v>1530</v>
      </c>
      <c r="J2914" s="110">
        <f t="shared" si="72"/>
        <v>4</v>
      </c>
      <c r="K2914" s="110">
        <f>IF(PUMPING[[#This Row],[MONTH]]&gt;3,YEAR(PUMPING[[#This Row],[DATE]]),YEAR(PUMPING[[#This Row],[DATE]])-1)</f>
        <v>2016</v>
      </c>
      <c r="L2914" s="110" t="str">
        <f>IF(PUMPING[[#This Row],[MONTH]]&lt;4,"Q4",IF(PUMPING[[#This Row],[MONTH]]&lt;7,"Q1",IF(PUMPING[[#This Row],[MONTH]]&lt;10,"Q2",IF(PUMPING[[#This Row],[MONTH]]&lt;13,"Q3","Q4"))))</f>
        <v>Q1</v>
      </c>
      <c r="M2914" s="110" t="str">
        <f>IF(PUMPING[[#This Row],[PRODUCT]]="I/F","I/F",IF(LEFT(PUMPING[[#This Row],[BATCH]],2)="MR","MR",IF(LEFT(PUMPING[[#This Row],[BATCH]],2)="PR","PR",IF(LEFT(PUMPING[[#This Row],[BATCH]],2)="DT","DT","Others"))))</f>
        <v>MR</v>
      </c>
    </row>
    <row r="2915" spans="1:13" ht="21" x14ac:dyDescent="0.25">
      <c r="A2915" s="121">
        <v>4</v>
      </c>
      <c r="B2915" s="46">
        <v>42487</v>
      </c>
      <c r="C2915" s="121" t="s">
        <v>6</v>
      </c>
      <c r="D2915" s="59" t="s">
        <v>1741</v>
      </c>
      <c r="E2915" s="93">
        <v>351</v>
      </c>
      <c r="F2915" s="119">
        <v>39</v>
      </c>
      <c r="G2915" s="121" t="s">
        <v>1566</v>
      </c>
      <c r="H2915" s="121" t="s">
        <v>155</v>
      </c>
      <c r="I2915" s="121" t="s">
        <v>146</v>
      </c>
      <c r="J2915" s="50">
        <f t="shared" si="72"/>
        <v>4</v>
      </c>
      <c r="K2915" s="50">
        <f>IF(PUMPING[[#This Row],[MONTH]]&gt;3,YEAR(PUMPING[[#This Row],[DATE]]),YEAR(PUMPING[[#This Row],[DATE]])-1)</f>
        <v>2016</v>
      </c>
      <c r="L2915" s="50" t="str">
        <f>IF(PUMPING[[#This Row],[MONTH]]&lt;4,"Q4",IF(PUMPING[[#This Row],[MONTH]]&lt;7,"Q1",IF(PUMPING[[#This Row],[MONTH]]&lt;10,"Q2",IF(PUMPING[[#This Row],[MONTH]]&lt;13,"Q3","Q4"))))</f>
        <v>Q1</v>
      </c>
      <c r="M2915" s="50" t="str">
        <f>IF(PUMPING[[#This Row],[PRODUCT]]="I/F","I/F",IF(LEFT(PUMPING[[#This Row],[BATCH]],2)="MR","MR",IF(LEFT(PUMPING[[#This Row],[BATCH]],2)="PR","PR",IF(LEFT(PUMPING[[#This Row],[BATCH]],2)="DT","DT","Others"))))</f>
        <v>MR</v>
      </c>
    </row>
    <row r="2916" spans="1:13" ht="21" x14ac:dyDescent="0.25">
      <c r="A2916" s="125">
        <v>1</v>
      </c>
      <c r="B2916" s="126">
        <v>42491</v>
      </c>
      <c r="C2916" s="125" t="s">
        <v>6</v>
      </c>
      <c r="D2916" s="130" t="s">
        <v>1831</v>
      </c>
      <c r="E2916" s="131">
        <v>123</v>
      </c>
      <c r="F2916" s="132">
        <v>3210</v>
      </c>
      <c r="G2916" s="125"/>
      <c r="H2916" s="125" t="s">
        <v>148</v>
      </c>
      <c r="I2916" s="125" t="s">
        <v>149</v>
      </c>
      <c r="J2916" s="127">
        <f t="shared" ref="J2916:J2979" si="73">MONTH(B2916)</f>
        <v>5</v>
      </c>
      <c r="K2916" s="127">
        <f>IF(PUMPING[[#This Row],[MONTH]]&gt;3,YEAR(PUMPING[[#This Row],[DATE]]),YEAR(PUMPING[[#This Row],[DATE]])-1)</f>
        <v>2016</v>
      </c>
      <c r="L2916" s="127" t="str">
        <f>IF(PUMPING[[#This Row],[MONTH]]&lt;4,"Q4",IF(PUMPING[[#This Row],[MONTH]]&lt;7,"Q1",IF(PUMPING[[#This Row],[MONTH]]&lt;10,"Q2",IF(PUMPING[[#This Row],[MONTH]]&lt;13,"Q3","Q4"))))</f>
        <v>Q1</v>
      </c>
      <c r="M2916" s="127" t="str">
        <f>IF(PUMPING[[#This Row],[PRODUCT]]="I/F","I/F",IF(LEFT(PUMPING[[#This Row],[BATCH]],2)="MR","MR",IF(LEFT(PUMPING[[#This Row],[BATCH]],2)="PR","PR",IF(LEFT(PUMPING[[#This Row],[BATCH]],2)="DT","DT","Others"))))</f>
        <v>MR</v>
      </c>
    </row>
    <row r="2917" spans="1:13" ht="21" x14ac:dyDescent="0.25">
      <c r="A2917" s="125">
        <v>1</v>
      </c>
      <c r="B2917" s="126">
        <v>42491</v>
      </c>
      <c r="C2917" s="125" t="s">
        <v>20</v>
      </c>
      <c r="D2917" s="134" t="s">
        <v>1833</v>
      </c>
      <c r="E2917" s="131" t="s">
        <v>89</v>
      </c>
      <c r="F2917" s="128">
        <v>12455</v>
      </c>
      <c r="G2917" s="125"/>
      <c r="H2917" s="125" t="s">
        <v>153</v>
      </c>
      <c r="I2917" s="181" t="s">
        <v>1530</v>
      </c>
      <c r="J2917" s="127">
        <f t="shared" si="73"/>
        <v>5</v>
      </c>
      <c r="K2917" s="127">
        <f>IF(PUMPING[[#This Row],[MONTH]]&gt;3,YEAR(PUMPING[[#This Row],[DATE]]),YEAR(PUMPING[[#This Row],[DATE]])-1)</f>
        <v>2016</v>
      </c>
      <c r="L2917" s="127" t="str">
        <f>IF(PUMPING[[#This Row],[MONTH]]&lt;4,"Q4",IF(PUMPING[[#This Row],[MONTH]]&lt;7,"Q1",IF(PUMPING[[#This Row],[MONTH]]&lt;10,"Q2",IF(PUMPING[[#This Row],[MONTH]]&lt;13,"Q3","Q4"))))</f>
        <v>Q1</v>
      </c>
      <c r="M2917" s="127" t="str">
        <f>IF(PUMPING[[#This Row],[PRODUCT]]="I/F","I/F",IF(LEFT(PUMPING[[#This Row],[BATCH]],2)="MR","MR",IF(LEFT(PUMPING[[#This Row],[BATCH]],2)="PR","PR",IF(LEFT(PUMPING[[#This Row],[BATCH]],2)="DT","DT","Others"))))</f>
        <v>PR</v>
      </c>
    </row>
    <row r="2918" spans="1:13" ht="21" x14ac:dyDescent="0.25">
      <c r="A2918" s="125">
        <v>1</v>
      </c>
      <c r="B2918" s="126">
        <v>42491</v>
      </c>
      <c r="C2918" s="125" t="s">
        <v>8</v>
      </c>
      <c r="D2918" s="135" t="s">
        <v>208</v>
      </c>
      <c r="E2918" s="136" t="s">
        <v>10</v>
      </c>
      <c r="F2918" s="128">
        <v>729</v>
      </c>
      <c r="G2918" s="125"/>
      <c r="H2918" s="125" t="s">
        <v>145</v>
      </c>
      <c r="I2918" s="125" t="s">
        <v>146</v>
      </c>
      <c r="J2918" s="127">
        <f t="shared" si="73"/>
        <v>5</v>
      </c>
      <c r="K2918" s="127">
        <f>IF(PUMPING[[#This Row],[MONTH]]&gt;3,YEAR(PUMPING[[#This Row],[DATE]]),YEAR(PUMPING[[#This Row],[DATE]])-1)</f>
        <v>2016</v>
      </c>
      <c r="L2918" s="127" t="str">
        <f>IF(PUMPING[[#This Row],[MONTH]]&lt;4,"Q4",IF(PUMPING[[#This Row],[MONTH]]&lt;7,"Q1",IF(PUMPING[[#This Row],[MONTH]]&lt;10,"Q2",IF(PUMPING[[#This Row],[MONTH]]&lt;13,"Q3","Q4"))))</f>
        <v>Q1</v>
      </c>
      <c r="M2918" s="127" t="str">
        <f>IF(PUMPING[[#This Row],[PRODUCT]]="I/F","I/F",IF(LEFT(PUMPING[[#This Row],[BATCH]],2)="MR","MR",IF(LEFT(PUMPING[[#This Row],[BATCH]],2)="PR","PR",IF(LEFT(PUMPING[[#This Row],[BATCH]],2)="DT","DT","Others"))))</f>
        <v>MR</v>
      </c>
    </row>
    <row r="2919" spans="1:13" ht="21" x14ac:dyDescent="0.25">
      <c r="A2919" s="125">
        <v>1</v>
      </c>
      <c r="B2919" s="126">
        <v>42491</v>
      </c>
      <c r="C2919" s="125" t="s">
        <v>162</v>
      </c>
      <c r="D2919" s="134" t="s">
        <v>114</v>
      </c>
      <c r="E2919" s="136" t="s">
        <v>239</v>
      </c>
      <c r="F2919" s="129">
        <v>306</v>
      </c>
      <c r="G2919" s="125"/>
      <c r="H2919" s="125" t="s">
        <v>148</v>
      </c>
      <c r="I2919" s="125" t="s">
        <v>149</v>
      </c>
      <c r="J2919" s="127">
        <f t="shared" si="73"/>
        <v>5</v>
      </c>
      <c r="K2919" s="127">
        <f>IF(PUMPING[[#This Row],[MONTH]]&gt;3,YEAR(PUMPING[[#This Row],[DATE]]),YEAR(PUMPING[[#This Row],[DATE]])-1)</f>
        <v>2016</v>
      </c>
      <c r="L2919" s="127" t="str">
        <f>IF(PUMPING[[#This Row],[MONTH]]&lt;4,"Q4",IF(PUMPING[[#This Row],[MONTH]]&lt;7,"Q1",IF(PUMPING[[#This Row],[MONTH]]&lt;10,"Q2",IF(PUMPING[[#This Row],[MONTH]]&lt;13,"Q3","Q4"))))</f>
        <v>Q1</v>
      </c>
      <c r="M2919" s="127" t="str">
        <f>IF(PUMPING[[#This Row],[PRODUCT]]="I/F","I/F",IF(LEFT(PUMPING[[#This Row],[BATCH]],2)="MR","MR",IF(LEFT(PUMPING[[#This Row],[BATCH]],2)="PR","PR",IF(LEFT(PUMPING[[#This Row],[BATCH]],2)="DT","DT","Others"))))</f>
        <v>MR</v>
      </c>
    </row>
    <row r="2920" spans="1:13" ht="21" x14ac:dyDescent="0.25">
      <c r="A2920" s="125">
        <v>2</v>
      </c>
      <c r="B2920" s="126">
        <v>42491</v>
      </c>
      <c r="C2920" s="125" t="s">
        <v>162</v>
      </c>
      <c r="D2920" s="134" t="s">
        <v>507</v>
      </c>
      <c r="E2920" s="136" t="s">
        <v>239</v>
      </c>
      <c r="F2920" s="129">
        <v>155</v>
      </c>
      <c r="G2920" s="125"/>
      <c r="H2920" s="125" t="s">
        <v>910</v>
      </c>
      <c r="I2920" s="125" t="s">
        <v>204</v>
      </c>
      <c r="J2920" s="127">
        <f t="shared" si="73"/>
        <v>5</v>
      </c>
      <c r="K2920" s="127">
        <f>IF(PUMPING[[#This Row],[MONTH]]&gt;3,YEAR(PUMPING[[#This Row],[DATE]]),YEAR(PUMPING[[#This Row],[DATE]])-1)</f>
        <v>2016</v>
      </c>
      <c r="L2920" s="127" t="str">
        <f>IF(PUMPING[[#This Row],[MONTH]]&lt;4,"Q4",IF(PUMPING[[#This Row],[MONTH]]&lt;7,"Q1",IF(PUMPING[[#This Row],[MONTH]]&lt;10,"Q2",IF(PUMPING[[#This Row],[MONTH]]&lt;13,"Q3","Q4"))))</f>
        <v>Q1</v>
      </c>
      <c r="M2920" s="127" t="str">
        <f>IF(PUMPING[[#This Row],[PRODUCT]]="I/F","I/F",IF(LEFT(PUMPING[[#This Row],[BATCH]],2)="MR","MR",IF(LEFT(PUMPING[[#This Row],[BATCH]],2)="PR","PR",IF(LEFT(PUMPING[[#This Row],[BATCH]],2)="DT","DT","Others"))))</f>
        <v>I/F</v>
      </c>
    </row>
    <row r="2921" spans="1:13" ht="21" x14ac:dyDescent="0.25">
      <c r="A2921" s="125">
        <v>3</v>
      </c>
      <c r="B2921" s="126">
        <v>42491</v>
      </c>
      <c r="C2921" s="125" t="s">
        <v>162</v>
      </c>
      <c r="D2921" s="137" t="s">
        <v>1797</v>
      </c>
      <c r="E2921" s="136" t="s">
        <v>239</v>
      </c>
      <c r="F2921" s="129">
        <v>1152</v>
      </c>
      <c r="G2921" s="125"/>
      <c r="H2921" s="125" t="s">
        <v>148</v>
      </c>
      <c r="I2921" s="125" t="s">
        <v>149</v>
      </c>
      <c r="J2921" s="127">
        <f t="shared" si="73"/>
        <v>5</v>
      </c>
      <c r="K2921" s="127">
        <f>IF(PUMPING[[#This Row],[MONTH]]&gt;3,YEAR(PUMPING[[#This Row],[DATE]]),YEAR(PUMPING[[#This Row],[DATE]])-1)</f>
        <v>2016</v>
      </c>
      <c r="L2921" s="127" t="str">
        <f>IF(PUMPING[[#This Row],[MONTH]]&lt;4,"Q4",IF(PUMPING[[#This Row],[MONTH]]&lt;7,"Q1",IF(PUMPING[[#This Row],[MONTH]]&lt;10,"Q2",IF(PUMPING[[#This Row],[MONTH]]&lt;13,"Q3","Q4"))))</f>
        <v>Q1</v>
      </c>
      <c r="M2921" s="127" t="str">
        <f>IF(PUMPING[[#This Row],[PRODUCT]]="I/F","I/F",IF(LEFT(PUMPING[[#This Row],[BATCH]],2)="MR","MR",IF(LEFT(PUMPING[[#This Row],[BATCH]],2)="PR","PR",IF(LEFT(PUMPING[[#This Row],[BATCH]],2)="DT","DT","Others"))))</f>
        <v>MR</v>
      </c>
    </row>
    <row r="2922" spans="1:13" ht="21" x14ac:dyDescent="0.25">
      <c r="A2922" s="125">
        <v>4</v>
      </c>
      <c r="B2922" s="126">
        <v>42491</v>
      </c>
      <c r="C2922" s="125" t="s">
        <v>162</v>
      </c>
      <c r="D2922" s="137" t="s">
        <v>168</v>
      </c>
      <c r="E2922" s="136" t="s">
        <v>239</v>
      </c>
      <c r="F2922" s="129">
        <v>2003</v>
      </c>
      <c r="G2922" s="125"/>
      <c r="H2922" s="125" t="s">
        <v>148</v>
      </c>
      <c r="I2922" s="125" t="s">
        <v>149</v>
      </c>
      <c r="J2922" s="127">
        <f t="shared" si="73"/>
        <v>5</v>
      </c>
      <c r="K2922" s="127">
        <f>IF(PUMPING[[#This Row],[MONTH]]&gt;3,YEAR(PUMPING[[#This Row],[DATE]]),YEAR(PUMPING[[#This Row],[DATE]])-1)</f>
        <v>2016</v>
      </c>
      <c r="L2922" s="127" t="str">
        <f>IF(PUMPING[[#This Row],[MONTH]]&lt;4,"Q4",IF(PUMPING[[#This Row],[MONTH]]&lt;7,"Q1",IF(PUMPING[[#This Row],[MONTH]]&lt;10,"Q2",IF(PUMPING[[#This Row],[MONTH]]&lt;13,"Q3","Q4"))))</f>
        <v>Q1</v>
      </c>
      <c r="M2922" s="127" t="str">
        <f>IF(PUMPING[[#This Row],[PRODUCT]]="I/F","I/F",IF(LEFT(PUMPING[[#This Row],[BATCH]],2)="MR","MR",IF(LEFT(PUMPING[[#This Row],[BATCH]],2)="PR","PR",IF(LEFT(PUMPING[[#This Row],[BATCH]],2)="DT","DT","Others"))))</f>
        <v>MR</v>
      </c>
    </row>
    <row r="2923" spans="1:13" ht="21" x14ac:dyDescent="0.25">
      <c r="A2923" s="125">
        <v>1</v>
      </c>
      <c r="B2923" s="126">
        <v>42492</v>
      </c>
      <c r="C2923" s="125" t="s">
        <v>6</v>
      </c>
      <c r="D2923" s="130" t="s">
        <v>1831</v>
      </c>
      <c r="E2923" s="131">
        <v>123</v>
      </c>
      <c r="F2923" s="132">
        <v>609</v>
      </c>
      <c r="G2923" s="125"/>
      <c r="H2923" s="125" t="s">
        <v>148</v>
      </c>
      <c r="I2923" s="125" t="s">
        <v>149</v>
      </c>
      <c r="J2923" s="127">
        <f t="shared" si="73"/>
        <v>5</v>
      </c>
      <c r="K2923" s="127">
        <f>IF(PUMPING[[#This Row],[MONTH]]&gt;3,YEAR(PUMPING[[#This Row],[DATE]]),YEAR(PUMPING[[#This Row],[DATE]])-1)</f>
        <v>2016</v>
      </c>
      <c r="L2923" s="127" t="str">
        <f>IF(PUMPING[[#This Row],[MONTH]]&lt;4,"Q4",IF(PUMPING[[#This Row],[MONTH]]&lt;7,"Q1",IF(PUMPING[[#This Row],[MONTH]]&lt;10,"Q2",IF(PUMPING[[#This Row],[MONTH]]&lt;13,"Q3","Q4"))))</f>
        <v>Q1</v>
      </c>
      <c r="M2923" s="127" t="str">
        <f>IF(PUMPING[[#This Row],[PRODUCT]]="I/F","I/F",IF(LEFT(PUMPING[[#This Row],[BATCH]],2)="MR","MR",IF(LEFT(PUMPING[[#This Row],[BATCH]],2)="PR","PR",IF(LEFT(PUMPING[[#This Row],[BATCH]],2)="DT","DT","Others"))))</f>
        <v>MR</v>
      </c>
    </row>
    <row r="2924" spans="1:13" ht="21" x14ac:dyDescent="0.25">
      <c r="A2924" s="125">
        <v>2</v>
      </c>
      <c r="B2924" s="126">
        <v>42492</v>
      </c>
      <c r="C2924" s="125" t="s">
        <v>6</v>
      </c>
      <c r="D2924" s="130" t="s">
        <v>1959</v>
      </c>
      <c r="E2924" s="131">
        <v>118</v>
      </c>
      <c r="F2924" s="132">
        <v>2409</v>
      </c>
      <c r="G2924" s="125"/>
      <c r="H2924" s="125" t="s">
        <v>170</v>
      </c>
      <c r="I2924" s="125" t="s">
        <v>171</v>
      </c>
      <c r="J2924" s="127">
        <f t="shared" si="73"/>
        <v>5</v>
      </c>
      <c r="K2924" s="127">
        <f>IF(PUMPING[[#This Row],[MONTH]]&gt;3,YEAR(PUMPING[[#This Row],[DATE]]),YEAR(PUMPING[[#This Row],[DATE]])-1)</f>
        <v>2016</v>
      </c>
      <c r="L2924" s="127" t="str">
        <f>IF(PUMPING[[#This Row],[MONTH]]&lt;4,"Q4",IF(PUMPING[[#This Row],[MONTH]]&lt;7,"Q1",IF(PUMPING[[#This Row],[MONTH]]&lt;10,"Q2",IF(PUMPING[[#This Row],[MONTH]]&lt;13,"Q3","Q4"))))</f>
        <v>Q1</v>
      </c>
      <c r="M2924" s="127" t="str">
        <f>IF(PUMPING[[#This Row],[PRODUCT]]="I/F","I/F",IF(LEFT(PUMPING[[#This Row],[BATCH]],2)="MR","MR",IF(LEFT(PUMPING[[#This Row],[BATCH]],2)="PR","PR",IF(LEFT(PUMPING[[#This Row],[BATCH]],2)="DT","DT","Others"))))</f>
        <v>MR</v>
      </c>
    </row>
    <row r="2925" spans="1:13" ht="21" x14ac:dyDescent="0.25">
      <c r="A2925" s="125">
        <v>3</v>
      </c>
      <c r="B2925" s="126">
        <v>42492</v>
      </c>
      <c r="C2925" s="125" t="s">
        <v>6</v>
      </c>
      <c r="D2925" s="130" t="s">
        <v>1960</v>
      </c>
      <c r="E2925" s="131">
        <v>123</v>
      </c>
      <c r="F2925" s="132">
        <v>6069</v>
      </c>
      <c r="G2925" s="125"/>
      <c r="H2925" s="125" t="s">
        <v>148</v>
      </c>
      <c r="I2925" s="125" t="s">
        <v>149</v>
      </c>
      <c r="J2925" s="127">
        <f t="shared" si="73"/>
        <v>5</v>
      </c>
      <c r="K2925" s="127">
        <f>IF(PUMPING[[#This Row],[MONTH]]&gt;3,YEAR(PUMPING[[#This Row],[DATE]]),YEAR(PUMPING[[#This Row],[DATE]])-1)</f>
        <v>2016</v>
      </c>
      <c r="L2925" s="127" t="str">
        <f>IF(PUMPING[[#This Row],[MONTH]]&lt;4,"Q4",IF(PUMPING[[#This Row],[MONTH]]&lt;7,"Q1",IF(PUMPING[[#This Row],[MONTH]]&lt;10,"Q2",IF(PUMPING[[#This Row],[MONTH]]&lt;13,"Q3","Q4"))))</f>
        <v>Q1</v>
      </c>
      <c r="M2925" s="127" t="str">
        <f>IF(PUMPING[[#This Row],[PRODUCT]]="I/F","I/F",IF(LEFT(PUMPING[[#This Row],[BATCH]],2)="MR","MR",IF(LEFT(PUMPING[[#This Row],[BATCH]],2)="PR","PR",IF(LEFT(PUMPING[[#This Row],[BATCH]],2)="DT","DT","Others"))))</f>
        <v>MR</v>
      </c>
    </row>
    <row r="2926" spans="1:13" ht="21" x14ac:dyDescent="0.25">
      <c r="A2926" s="125">
        <v>1</v>
      </c>
      <c r="B2926" s="126">
        <v>42492</v>
      </c>
      <c r="C2926" s="125" t="s">
        <v>20</v>
      </c>
      <c r="D2926" s="134" t="s">
        <v>1833</v>
      </c>
      <c r="E2926" s="131" t="s">
        <v>57</v>
      </c>
      <c r="F2926" s="128">
        <v>903</v>
      </c>
      <c r="G2926" s="125"/>
      <c r="H2926" s="125" t="s">
        <v>153</v>
      </c>
      <c r="I2926" s="181" t="s">
        <v>1530</v>
      </c>
      <c r="J2926" s="127">
        <f t="shared" si="73"/>
        <v>5</v>
      </c>
      <c r="K2926" s="127">
        <f>IF(PUMPING[[#This Row],[MONTH]]&gt;3,YEAR(PUMPING[[#This Row],[DATE]]),YEAR(PUMPING[[#This Row],[DATE]])-1)</f>
        <v>2016</v>
      </c>
      <c r="L2926" s="127" t="str">
        <f>IF(PUMPING[[#This Row],[MONTH]]&lt;4,"Q4",IF(PUMPING[[#This Row],[MONTH]]&lt;7,"Q1",IF(PUMPING[[#This Row],[MONTH]]&lt;10,"Q2",IF(PUMPING[[#This Row],[MONTH]]&lt;13,"Q3","Q4"))))</f>
        <v>Q1</v>
      </c>
      <c r="M2926" s="127" t="str">
        <f>IF(PUMPING[[#This Row],[PRODUCT]]="I/F","I/F",IF(LEFT(PUMPING[[#This Row],[BATCH]],2)="MR","MR",IF(LEFT(PUMPING[[#This Row],[BATCH]],2)="PR","PR",IF(LEFT(PUMPING[[#This Row],[BATCH]],2)="DT","DT","Others"))))</f>
        <v>PR</v>
      </c>
    </row>
    <row r="2927" spans="1:13" ht="21" x14ac:dyDescent="0.25">
      <c r="A2927" s="125">
        <v>2</v>
      </c>
      <c r="B2927" s="126">
        <v>42492</v>
      </c>
      <c r="C2927" s="125" t="s">
        <v>20</v>
      </c>
      <c r="D2927" s="134" t="s">
        <v>1810</v>
      </c>
      <c r="E2927" s="131">
        <v>54</v>
      </c>
      <c r="F2927" s="128">
        <v>49</v>
      </c>
      <c r="G2927" s="125"/>
      <c r="H2927" s="125" t="s">
        <v>155</v>
      </c>
      <c r="I2927" s="125" t="s">
        <v>146</v>
      </c>
      <c r="J2927" s="127">
        <f t="shared" si="73"/>
        <v>5</v>
      </c>
      <c r="K2927" s="127">
        <f>IF(PUMPING[[#This Row],[MONTH]]&gt;3,YEAR(PUMPING[[#This Row],[DATE]]),YEAR(PUMPING[[#This Row],[DATE]])-1)</f>
        <v>2016</v>
      </c>
      <c r="L2927" s="127" t="str">
        <f>IF(PUMPING[[#This Row],[MONTH]]&lt;4,"Q4",IF(PUMPING[[#This Row],[MONTH]]&lt;7,"Q1",IF(PUMPING[[#This Row],[MONTH]]&lt;10,"Q2",IF(PUMPING[[#This Row],[MONTH]]&lt;13,"Q3","Q4"))))</f>
        <v>Q1</v>
      </c>
      <c r="M2927" s="127" t="str">
        <f>IF(PUMPING[[#This Row],[PRODUCT]]="I/F","I/F",IF(LEFT(PUMPING[[#This Row],[BATCH]],2)="MR","MR",IF(LEFT(PUMPING[[#This Row],[BATCH]],2)="PR","PR",IF(LEFT(PUMPING[[#This Row],[BATCH]],2)="DT","DT","Others"))))</f>
        <v>PR</v>
      </c>
    </row>
    <row r="2928" spans="1:13" ht="21" x14ac:dyDescent="0.25">
      <c r="A2928" s="125">
        <v>3</v>
      </c>
      <c r="B2928" s="126">
        <v>42492</v>
      </c>
      <c r="C2928" s="125" t="s">
        <v>20</v>
      </c>
      <c r="D2928" s="134" t="s">
        <v>1961</v>
      </c>
      <c r="E2928" s="131">
        <v>54</v>
      </c>
      <c r="F2928" s="128">
        <v>207</v>
      </c>
      <c r="G2928" s="125"/>
      <c r="H2928" s="125" t="s">
        <v>155</v>
      </c>
      <c r="I2928" s="125" t="s">
        <v>146</v>
      </c>
      <c r="J2928" s="127">
        <f t="shared" si="73"/>
        <v>5</v>
      </c>
      <c r="K2928" s="127">
        <f>IF(PUMPING[[#This Row],[MONTH]]&gt;3,YEAR(PUMPING[[#This Row],[DATE]]),YEAR(PUMPING[[#This Row],[DATE]])-1)</f>
        <v>2016</v>
      </c>
      <c r="L2928" s="127" t="str">
        <f>IF(PUMPING[[#This Row],[MONTH]]&lt;4,"Q4",IF(PUMPING[[#This Row],[MONTH]]&lt;7,"Q1",IF(PUMPING[[#This Row],[MONTH]]&lt;10,"Q2",IF(PUMPING[[#This Row],[MONTH]]&lt;13,"Q3","Q4"))))</f>
        <v>Q1</v>
      </c>
      <c r="M2928" s="127" t="str">
        <f>IF(PUMPING[[#This Row],[PRODUCT]]="I/F","I/F",IF(LEFT(PUMPING[[#This Row],[BATCH]],2)="MR","MR",IF(LEFT(PUMPING[[#This Row],[BATCH]],2)="PR","PR",IF(LEFT(PUMPING[[#This Row],[BATCH]],2)="DT","DT","Others"))))</f>
        <v>PR</v>
      </c>
    </row>
    <row r="2929" spans="1:13" ht="21" x14ac:dyDescent="0.25">
      <c r="A2929" s="125">
        <v>4</v>
      </c>
      <c r="B2929" s="126">
        <v>42492</v>
      </c>
      <c r="C2929" s="125" t="s">
        <v>20</v>
      </c>
      <c r="D2929" s="134" t="s">
        <v>1816</v>
      </c>
      <c r="E2929" s="131">
        <v>52</v>
      </c>
      <c r="F2929" s="128">
        <v>1021</v>
      </c>
      <c r="G2929" s="125"/>
      <c r="H2929" s="125" t="s">
        <v>156</v>
      </c>
      <c r="I2929" s="125" t="s">
        <v>146</v>
      </c>
      <c r="J2929" s="127">
        <f t="shared" si="73"/>
        <v>5</v>
      </c>
      <c r="K2929" s="127">
        <f>IF(PUMPING[[#This Row],[MONTH]]&gt;3,YEAR(PUMPING[[#This Row],[DATE]]),YEAR(PUMPING[[#This Row],[DATE]])-1)</f>
        <v>2016</v>
      </c>
      <c r="L2929" s="127" t="str">
        <f>IF(PUMPING[[#This Row],[MONTH]]&lt;4,"Q4",IF(PUMPING[[#This Row],[MONTH]]&lt;7,"Q1",IF(PUMPING[[#This Row],[MONTH]]&lt;10,"Q2",IF(PUMPING[[#This Row],[MONTH]]&lt;13,"Q3","Q4"))))</f>
        <v>Q1</v>
      </c>
      <c r="M2929" s="127" t="str">
        <f>IF(PUMPING[[#This Row],[PRODUCT]]="I/F","I/F",IF(LEFT(PUMPING[[#This Row],[BATCH]],2)="MR","MR",IF(LEFT(PUMPING[[#This Row],[BATCH]],2)="PR","PR",IF(LEFT(PUMPING[[#This Row],[BATCH]],2)="DT","DT","Others"))))</f>
        <v>PR</v>
      </c>
    </row>
    <row r="2930" spans="1:13" ht="21" x14ac:dyDescent="0.25">
      <c r="A2930" s="125">
        <v>5</v>
      </c>
      <c r="B2930" s="126">
        <v>42492</v>
      </c>
      <c r="C2930" s="125" t="s">
        <v>20</v>
      </c>
      <c r="D2930" s="134" t="s">
        <v>1962</v>
      </c>
      <c r="E2930" s="131">
        <v>31</v>
      </c>
      <c r="F2930" s="128">
        <v>450</v>
      </c>
      <c r="G2930" s="125"/>
      <c r="H2930" s="125" t="s">
        <v>145</v>
      </c>
      <c r="I2930" s="125" t="s">
        <v>146</v>
      </c>
      <c r="J2930" s="127">
        <f t="shared" si="73"/>
        <v>5</v>
      </c>
      <c r="K2930" s="127">
        <f>IF(PUMPING[[#This Row],[MONTH]]&gt;3,YEAR(PUMPING[[#This Row],[DATE]]),YEAR(PUMPING[[#This Row],[DATE]])-1)</f>
        <v>2016</v>
      </c>
      <c r="L2930" s="127" t="str">
        <f>IF(PUMPING[[#This Row],[MONTH]]&lt;4,"Q4",IF(PUMPING[[#This Row],[MONTH]]&lt;7,"Q1",IF(PUMPING[[#This Row],[MONTH]]&lt;10,"Q2",IF(PUMPING[[#This Row],[MONTH]]&lt;13,"Q3","Q4"))))</f>
        <v>Q1</v>
      </c>
      <c r="M2930" s="127" t="str">
        <f>IF(PUMPING[[#This Row],[PRODUCT]]="I/F","I/F",IF(LEFT(PUMPING[[#This Row],[BATCH]],2)="MR","MR",IF(LEFT(PUMPING[[#This Row],[BATCH]],2)="PR","PR",IF(LEFT(PUMPING[[#This Row],[BATCH]],2)="DT","DT","Others"))))</f>
        <v>PR</v>
      </c>
    </row>
    <row r="2931" spans="1:13" ht="21" x14ac:dyDescent="0.25">
      <c r="A2931" s="125">
        <v>6</v>
      </c>
      <c r="B2931" s="126">
        <v>42492</v>
      </c>
      <c r="C2931" s="125" t="s">
        <v>20</v>
      </c>
      <c r="D2931" s="134" t="s">
        <v>137</v>
      </c>
      <c r="E2931" s="131">
        <v>31</v>
      </c>
      <c r="F2931" s="128">
        <v>550</v>
      </c>
      <c r="G2931" s="125"/>
      <c r="H2931" s="125" t="s">
        <v>145</v>
      </c>
      <c r="I2931" s="125" t="s">
        <v>146</v>
      </c>
      <c r="J2931" s="127">
        <f t="shared" si="73"/>
        <v>5</v>
      </c>
      <c r="K2931" s="127">
        <f>IF(PUMPING[[#This Row],[MONTH]]&gt;3,YEAR(PUMPING[[#This Row],[DATE]]),YEAR(PUMPING[[#This Row],[DATE]])-1)</f>
        <v>2016</v>
      </c>
      <c r="L2931" s="127" t="str">
        <f>IF(PUMPING[[#This Row],[MONTH]]&lt;4,"Q4",IF(PUMPING[[#This Row],[MONTH]]&lt;7,"Q1",IF(PUMPING[[#This Row],[MONTH]]&lt;10,"Q2",IF(PUMPING[[#This Row],[MONTH]]&lt;13,"Q3","Q4"))))</f>
        <v>Q1</v>
      </c>
      <c r="M2931" s="127" t="str">
        <f>IF(PUMPING[[#This Row],[PRODUCT]]="I/F","I/F",IF(LEFT(PUMPING[[#This Row],[BATCH]],2)="MR","MR",IF(LEFT(PUMPING[[#This Row],[BATCH]],2)="PR","PR",IF(LEFT(PUMPING[[#This Row],[BATCH]],2)="DT","DT","Others"))))</f>
        <v>PR</v>
      </c>
    </row>
    <row r="2932" spans="1:13" ht="21" x14ac:dyDescent="0.25">
      <c r="A2932" s="125">
        <v>7</v>
      </c>
      <c r="B2932" s="126">
        <v>42492</v>
      </c>
      <c r="C2932" s="125" t="s">
        <v>20</v>
      </c>
      <c r="D2932" s="134" t="s">
        <v>1963</v>
      </c>
      <c r="E2932" s="131">
        <v>31</v>
      </c>
      <c r="F2932" s="128">
        <v>3181</v>
      </c>
      <c r="G2932" s="125"/>
      <c r="H2932" s="125" t="s">
        <v>1084</v>
      </c>
      <c r="I2932" s="125" t="s">
        <v>143</v>
      </c>
      <c r="J2932" s="127">
        <f t="shared" si="73"/>
        <v>5</v>
      </c>
      <c r="K2932" s="127">
        <f>IF(PUMPING[[#This Row],[MONTH]]&gt;3,YEAR(PUMPING[[#This Row],[DATE]]),YEAR(PUMPING[[#This Row],[DATE]])-1)</f>
        <v>2016</v>
      </c>
      <c r="L2932" s="127" t="str">
        <f>IF(PUMPING[[#This Row],[MONTH]]&lt;4,"Q4",IF(PUMPING[[#This Row],[MONTH]]&lt;7,"Q1",IF(PUMPING[[#This Row],[MONTH]]&lt;10,"Q2",IF(PUMPING[[#This Row],[MONTH]]&lt;13,"Q3","Q4"))))</f>
        <v>Q1</v>
      </c>
      <c r="M2932" s="127" t="str">
        <f>IF(PUMPING[[#This Row],[PRODUCT]]="I/F","I/F",IF(LEFT(PUMPING[[#This Row],[BATCH]],2)="MR","MR",IF(LEFT(PUMPING[[#This Row],[BATCH]],2)="PR","PR",IF(LEFT(PUMPING[[#This Row],[BATCH]],2)="DT","DT","Others"))))</f>
        <v>PR</v>
      </c>
    </row>
    <row r="2933" spans="1:13" ht="21" x14ac:dyDescent="0.25">
      <c r="A2933" s="125">
        <v>1</v>
      </c>
      <c r="B2933" s="126">
        <v>42492</v>
      </c>
      <c r="C2933" s="125" t="s">
        <v>162</v>
      </c>
      <c r="D2933" s="134" t="s">
        <v>168</v>
      </c>
      <c r="E2933" s="136" t="s">
        <v>536</v>
      </c>
      <c r="F2933" s="129">
        <v>358</v>
      </c>
      <c r="G2933" s="125"/>
      <c r="H2933" s="125" t="s">
        <v>148</v>
      </c>
      <c r="I2933" s="125" t="s">
        <v>149</v>
      </c>
      <c r="J2933" s="127">
        <f t="shared" si="73"/>
        <v>5</v>
      </c>
      <c r="K2933" s="127">
        <f>IF(PUMPING[[#This Row],[MONTH]]&gt;3,YEAR(PUMPING[[#This Row],[DATE]]),YEAR(PUMPING[[#This Row],[DATE]])-1)</f>
        <v>2016</v>
      </c>
      <c r="L2933" s="127" t="str">
        <f>IF(PUMPING[[#This Row],[MONTH]]&lt;4,"Q4",IF(PUMPING[[#This Row],[MONTH]]&lt;7,"Q1",IF(PUMPING[[#This Row],[MONTH]]&lt;10,"Q2",IF(PUMPING[[#This Row],[MONTH]]&lt;13,"Q3","Q4"))))</f>
        <v>Q1</v>
      </c>
      <c r="M2933" s="127" t="str">
        <f>IF(PUMPING[[#This Row],[PRODUCT]]="I/F","I/F",IF(LEFT(PUMPING[[#This Row],[BATCH]],2)="MR","MR",IF(LEFT(PUMPING[[#This Row],[BATCH]],2)="PR","PR",IF(LEFT(PUMPING[[#This Row],[BATCH]],2)="DT","DT","Others"))))</f>
        <v>MR</v>
      </c>
    </row>
    <row r="2934" spans="1:13" ht="21" x14ac:dyDescent="0.25">
      <c r="A2934" s="125">
        <v>2</v>
      </c>
      <c r="B2934" s="126">
        <v>42492</v>
      </c>
      <c r="C2934" s="125" t="s">
        <v>162</v>
      </c>
      <c r="D2934" s="134" t="s">
        <v>172</v>
      </c>
      <c r="E2934" s="136" t="s">
        <v>536</v>
      </c>
      <c r="F2934" s="129">
        <v>702</v>
      </c>
      <c r="G2934" s="125"/>
      <c r="H2934" s="125" t="s">
        <v>148</v>
      </c>
      <c r="I2934" s="125" t="s">
        <v>149</v>
      </c>
      <c r="J2934" s="127">
        <f t="shared" si="73"/>
        <v>5</v>
      </c>
      <c r="K2934" s="127">
        <f>IF(PUMPING[[#This Row],[MONTH]]&gt;3,YEAR(PUMPING[[#This Row],[DATE]]),YEAR(PUMPING[[#This Row],[DATE]])-1)</f>
        <v>2016</v>
      </c>
      <c r="L2934" s="127" t="str">
        <f>IF(PUMPING[[#This Row],[MONTH]]&lt;4,"Q4",IF(PUMPING[[#This Row],[MONTH]]&lt;7,"Q1",IF(PUMPING[[#This Row],[MONTH]]&lt;10,"Q2",IF(PUMPING[[#This Row],[MONTH]]&lt;13,"Q3","Q4"))))</f>
        <v>Q1</v>
      </c>
      <c r="M2934" s="127" t="str">
        <f>IF(PUMPING[[#This Row],[PRODUCT]]="I/F","I/F",IF(LEFT(PUMPING[[#This Row],[BATCH]],2)="MR","MR",IF(LEFT(PUMPING[[#This Row],[BATCH]],2)="PR","PR",IF(LEFT(PUMPING[[#This Row],[BATCH]],2)="DT","DT","Others"))))</f>
        <v>MR</v>
      </c>
    </row>
    <row r="2935" spans="1:13" ht="21" x14ac:dyDescent="0.25">
      <c r="A2935" s="125">
        <v>1</v>
      </c>
      <c r="B2935" s="126">
        <v>42493</v>
      </c>
      <c r="C2935" s="125" t="s">
        <v>6</v>
      </c>
      <c r="D2935" s="130" t="s">
        <v>1960</v>
      </c>
      <c r="E2935" s="131">
        <v>123</v>
      </c>
      <c r="F2935" s="132">
        <v>324</v>
      </c>
      <c r="G2935" s="125"/>
      <c r="H2935" s="125" t="s">
        <v>148</v>
      </c>
      <c r="I2935" s="125" t="s">
        <v>149</v>
      </c>
      <c r="J2935" s="127">
        <f t="shared" si="73"/>
        <v>5</v>
      </c>
      <c r="K2935" s="127">
        <f>IF(PUMPING[[#This Row],[MONTH]]&gt;3,YEAR(PUMPING[[#This Row],[DATE]]),YEAR(PUMPING[[#This Row],[DATE]])-1)</f>
        <v>2016</v>
      </c>
      <c r="L2935" s="127" t="str">
        <f>IF(PUMPING[[#This Row],[MONTH]]&lt;4,"Q4",IF(PUMPING[[#This Row],[MONTH]]&lt;7,"Q1",IF(PUMPING[[#This Row],[MONTH]]&lt;10,"Q2",IF(PUMPING[[#This Row],[MONTH]]&lt;13,"Q3","Q4"))))</f>
        <v>Q1</v>
      </c>
      <c r="M2935" s="127" t="str">
        <f>IF(PUMPING[[#This Row],[PRODUCT]]="I/F","I/F",IF(LEFT(PUMPING[[#This Row],[BATCH]],2)="MR","MR",IF(LEFT(PUMPING[[#This Row],[BATCH]],2)="PR","PR",IF(LEFT(PUMPING[[#This Row],[BATCH]],2)="DT","DT","Others"))))</f>
        <v>MR</v>
      </c>
    </row>
    <row r="2936" spans="1:13" ht="21" x14ac:dyDescent="0.25">
      <c r="A2936" s="125">
        <v>2</v>
      </c>
      <c r="B2936" s="126">
        <v>42493</v>
      </c>
      <c r="C2936" s="125" t="s">
        <v>6</v>
      </c>
      <c r="D2936" s="130" t="s">
        <v>1964</v>
      </c>
      <c r="E2936" s="131">
        <v>403</v>
      </c>
      <c r="F2936" s="132">
        <v>150</v>
      </c>
      <c r="G2936" s="125"/>
      <c r="H2936" s="125" t="s">
        <v>156</v>
      </c>
      <c r="I2936" s="125" t="s">
        <v>146</v>
      </c>
      <c r="J2936" s="127">
        <f t="shared" si="73"/>
        <v>5</v>
      </c>
      <c r="K2936" s="127">
        <f>IF(PUMPING[[#This Row],[MONTH]]&gt;3,YEAR(PUMPING[[#This Row],[DATE]]),YEAR(PUMPING[[#This Row],[DATE]])-1)</f>
        <v>2016</v>
      </c>
      <c r="L2936" s="127" t="str">
        <f>IF(PUMPING[[#This Row],[MONTH]]&lt;4,"Q4",IF(PUMPING[[#This Row],[MONTH]]&lt;7,"Q1",IF(PUMPING[[#This Row],[MONTH]]&lt;10,"Q2",IF(PUMPING[[#This Row],[MONTH]]&lt;13,"Q3","Q4"))))</f>
        <v>Q1</v>
      </c>
      <c r="M2936" s="127" t="str">
        <f>IF(PUMPING[[#This Row],[PRODUCT]]="I/F","I/F",IF(LEFT(PUMPING[[#This Row],[BATCH]],2)="MR","MR",IF(LEFT(PUMPING[[#This Row],[BATCH]],2)="PR","PR",IF(LEFT(PUMPING[[#This Row],[BATCH]],2)="DT","DT","Others"))))</f>
        <v>MR</v>
      </c>
    </row>
    <row r="2937" spans="1:13" ht="21" x14ac:dyDescent="0.25">
      <c r="A2937" s="125">
        <v>3</v>
      </c>
      <c r="B2937" s="126">
        <v>42493</v>
      </c>
      <c r="C2937" s="125" t="s">
        <v>6</v>
      </c>
      <c r="D2937" s="130" t="s">
        <v>1965</v>
      </c>
      <c r="E2937" s="131">
        <v>651</v>
      </c>
      <c r="F2937" s="132">
        <v>150</v>
      </c>
      <c r="G2937" s="125"/>
      <c r="H2937" s="125" t="s">
        <v>155</v>
      </c>
      <c r="I2937" s="125" t="s">
        <v>146</v>
      </c>
      <c r="J2937" s="127">
        <f t="shared" si="73"/>
        <v>5</v>
      </c>
      <c r="K2937" s="127">
        <f>IF(PUMPING[[#This Row],[MONTH]]&gt;3,YEAR(PUMPING[[#This Row],[DATE]]),YEAR(PUMPING[[#This Row],[DATE]])-1)</f>
        <v>2016</v>
      </c>
      <c r="L2937" s="127" t="str">
        <f>IF(PUMPING[[#This Row],[MONTH]]&lt;4,"Q4",IF(PUMPING[[#This Row],[MONTH]]&lt;7,"Q1",IF(PUMPING[[#This Row],[MONTH]]&lt;10,"Q2",IF(PUMPING[[#This Row],[MONTH]]&lt;13,"Q3","Q4"))))</f>
        <v>Q1</v>
      </c>
      <c r="M2937" s="127" t="str">
        <f>IF(PUMPING[[#This Row],[PRODUCT]]="I/F","I/F",IF(LEFT(PUMPING[[#This Row],[BATCH]],2)="MR","MR",IF(LEFT(PUMPING[[#This Row],[BATCH]],2)="PR","PR",IF(LEFT(PUMPING[[#This Row],[BATCH]],2)="DT","DT","Others"))))</f>
        <v>MR</v>
      </c>
    </row>
    <row r="2938" spans="1:13" ht="21" x14ac:dyDescent="0.25">
      <c r="A2938" s="125">
        <v>4</v>
      </c>
      <c r="B2938" s="126">
        <v>42493</v>
      </c>
      <c r="C2938" s="125" t="s">
        <v>6</v>
      </c>
      <c r="D2938" s="130" t="s">
        <v>1966</v>
      </c>
      <c r="E2938" s="131">
        <v>203</v>
      </c>
      <c r="F2938" s="132">
        <v>6132</v>
      </c>
      <c r="G2938" s="125"/>
      <c r="H2938" s="125" t="s">
        <v>151</v>
      </c>
      <c r="I2938" s="125" t="s">
        <v>1532</v>
      </c>
      <c r="J2938" s="127">
        <f t="shared" si="73"/>
        <v>5</v>
      </c>
      <c r="K2938" s="127">
        <f>IF(PUMPING[[#This Row],[MONTH]]&gt;3,YEAR(PUMPING[[#This Row],[DATE]]),YEAR(PUMPING[[#This Row],[DATE]])-1)</f>
        <v>2016</v>
      </c>
      <c r="L2938" s="127" t="str">
        <f>IF(PUMPING[[#This Row],[MONTH]]&lt;4,"Q4",IF(PUMPING[[#This Row],[MONTH]]&lt;7,"Q1",IF(PUMPING[[#This Row],[MONTH]]&lt;10,"Q2",IF(PUMPING[[#This Row],[MONTH]]&lt;13,"Q3","Q4"))))</f>
        <v>Q1</v>
      </c>
      <c r="M2938" s="127" t="str">
        <f>IF(PUMPING[[#This Row],[PRODUCT]]="I/F","I/F",IF(LEFT(PUMPING[[#This Row],[BATCH]],2)="MR","MR",IF(LEFT(PUMPING[[#This Row],[BATCH]],2)="PR","PR",IF(LEFT(PUMPING[[#This Row],[BATCH]],2)="DT","DT","Others"))))</f>
        <v>MR</v>
      </c>
    </row>
    <row r="2939" spans="1:13" ht="21" x14ac:dyDescent="0.25">
      <c r="A2939" s="125">
        <v>5</v>
      </c>
      <c r="B2939" s="126">
        <v>42493</v>
      </c>
      <c r="C2939" s="125" t="s">
        <v>6</v>
      </c>
      <c r="D2939" s="130" t="s">
        <v>1967</v>
      </c>
      <c r="E2939" s="131">
        <v>206</v>
      </c>
      <c r="F2939" s="132">
        <v>3436</v>
      </c>
      <c r="G2939" s="125"/>
      <c r="H2939" s="125" t="s">
        <v>151</v>
      </c>
      <c r="I2939" s="125" t="s">
        <v>1532</v>
      </c>
      <c r="J2939" s="127">
        <f t="shared" si="73"/>
        <v>5</v>
      </c>
      <c r="K2939" s="127">
        <f>IF(PUMPING[[#This Row],[MONTH]]&gt;3,YEAR(PUMPING[[#This Row],[DATE]]),YEAR(PUMPING[[#This Row],[DATE]])-1)</f>
        <v>2016</v>
      </c>
      <c r="L2939" s="127" t="str">
        <f>IF(PUMPING[[#This Row],[MONTH]]&lt;4,"Q4",IF(PUMPING[[#This Row],[MONTH]]&lt;7,"Q1",IF(PUMPING[[#This Row],[MONTH]]&lt;10,"Q2",IF(PUMPING[[#This Row],[MONTH]]&lt;13,"Q3","Q4"))))</f>
        <v>Q1</v>
      </c>
      <c r="M2939" s="127" t="str">
        <f>IF(PUMPING[[#This Row],[PRODUCT]]="I/F","I/F",IF(LEFT(PUMPING[[#This Row],[BATCH]],2)="MR","MR",IF(LEFT(PUMPING[[#This Row],[BATCH]],2)="PR","PR",IF(LEFT(PUMPING[[#This Row],[BATCH]],2)="DT","DT","Others"))))</f>
        <v>MR</v>
      </c>
    </row>
    <row r="2940" spans="1:13" ht="21" x14ac:dyDescent="0.25">
      <c r="A2940" s="125">
        <v>1</v>
      </c>
      <c r="B2940" s="126">
        <v>42493</v>
      </c>
      <c r="C2940" s="125" t="s">
        <v>20</v>
      </c>
      <c r="D2940" s="134" t="s">
        <v>1963</v>
      </c>
      <c r="E2940" s="131">
        <v>31</v>
      </c>
      <c r="F2940" s="128">
        <v>5117</v>
      </c>
      <c r="G2940" s="125"/>
      <c r="H2940" s="125" t="s">
        <v>1084</v>
      </c>
      <c r="I2940" s="125" t="s">
        <v>143</v>
      </c>
      <c r="J2940" s="127">
        <f t="shared" si="73"/>
        <v>5</v>
      </c>
      <c r="K2940" s="127">
        <f>IF(PUMPING[[#This Row],[MONTH]]&gt;3,YEAR(PUMPING[[#This Row],[DATE]]),YEAR(PUMPING[[#This Row],[DATE]])-1)</f>
        <v>2016</v>
      </c>
      <c r="L2940" s="127" t="str">
        <f>IF(PUMPING[[#This Row],[MONTH]]&lt;4,"Q4",IF(PUMPING[[#This Row],[MONTH]]&lt;7,"Q1",IF(PUMPING[[#This Row],[MONTH]]&lt;10,"Q2",IF(PUMPING[[#This Row],[MONTH]]&lt;13,"Q3","Q4"))))</f>
        <v>Q1</v>
      </c>
      <c r="M2940" s="127" t="str">
        <f>IF(PUMPING[[#This Row],[PRODUCT]]="I/F","I/F",IF(LEFT(PUMPING[[#This Row],[BATCH]],2)="MR","MR",IF(LEFT(PUMPING[[#This Row],[BATCH]],2)="PR","PR",IF(LEFT(PUMPING[[#This Row],[BATCH]],2)="DT","DT","Others"))))</f>
        <v>PR</v>
      </c>
    </row>
    <row r="2941" spans="1:13" ht="21" x14ac:dyDescent="0.25">
      <c r="A2941" s="125">
        <v>1</v>
      </c>
      <c r="B2941" s="126">
        <v>42493</v>
      </c>
      <c r="C2941" s="125" t="s">
        <v>8</v>
      </c>
      <c r="D2941" s="135" t="s">
        <v>1831</v>
      </c>
      <c r="E2941" s="136" t="s">
        <v>10</v>
      </c>
      <c r="F2941" s="128">
        <v>4425</v>
      </c>
      <c r="G2941" s="125"/>
      <c r="H2941" s="125" t="s">
        <v>148</v>
      </c>
      <c r="I2941" s="125" t="s">
        <v>149</v>
      </c>
      <c r="J2941" s="127">
        <f t="shared" si="73"/>
        <v>5</v>
      </c>
      <c r="K2941" s="127">
        <f>IF(PUMPING[[#This Row],[MONTH]]&gt;3,YEAR(PUMPING[[#This Row],[DATE]]),YEAR(PUMPING[[#This Row],[DATE]])-1)</f>
        <v>2016</v>
      </c>
      <c r="L2941" s="127" t="str">
        <f>IF(PUMPING[[#This Row],[MONTH]]&lt;4,"Q4",IF(PUMPING[[#This Row],[MONTH]]&lt;7,"Q1",IF(PUMPING[[#This Row],[MONTH]]&lt;10,"Q2",IF(PUMPING[[#This Row],[MONTH]]&lt;13,"Q3","Q4"))))</f>
        <v>Q1</v>
      </c>
      <c r="M2941" s="127" t="str">
        <f>IF(PUMPING[[#This Row],[PRODUCT]]="I/F","I/F",IF(LEFT(PUMPING[[#This Row],[BATCH]],2)="MR","MR",IF(LEFT(PUMPING[[#This Row],[BATCH]],2)="PR","PR",IF(LEFT(PUMPING[[#This Row],[BATCH]],2)="DT","DT","Others"))))</f>
        <v>MR</v>
      </c>
    </row>
    <row r="2942" spans="1:13" ht="21" x14ac:dyDescent="0.25">
      <c r="A2942" s="125">
        <v>2</v>
      </c>
      <c r="B2942" s="126">
        <v>42493</v>
      </c>
      <c r="C2942" s="125" t="s">
        <v>8</v>
      </c>
      <c r="D2942" s="134" t="s">
        <v>1959</v>
      </c>
      <c r="E2942" s="136" t="s">
        <v>10</v>
      </c>
      <c r="F2942" s="129">
        <v>724</v>
      </c>
      <c r="G2942" s="125"/>
      <c r="H2942" s="125" t="s">
        <v>170</v>
      </c>
      <c r="I2942" s="125" t="s">
        <v>171</v>
      </c>
      <c r="J2942" s="127">
        <f t="shared" si="73"/>
        <v>5</v>
      </c>
      <c r="K2942" s="127">
        <f>IF(PUMPING[[#This Row],[MONTH]]&gt;3,YEAR(PUMPING[[#This Row],[DATE]]),YEAR(PUMPING[[#This Row],[DATE]])-1)</f>
        <v>2016</v>
      </c>
      <c r="L2942" s="127" t="str">
        <f>IF(PUMPING[[#This Row],[MONTH]]&lt;4,"Q4",IF(PUMPING[[#This Row],[MONTH]]&lt;7,"Q1",IF(PUMPING[[#This Row],[MONTH]]&lt;10,"Q2",IF(PUMPING[[#This Row],[MONTH]]&lt;13,"Q3","Q4"))))</f>
        <v>Q1</v>
      </c>
      <c r="M2942" s="127" t="str">
        <f>IF(PUMPING[[#This Row],[PRODUCT]]="I/F","I/F",IF(LEFT(PUMPING[[#This Row],[BATCH]],2)="MR","MR",IF(LEFT(PUMPING[[#This Row],[BATCH]],2)="PR","PR",IF(LEFT(PUMPING[[#This Row],[BATCH]],2)="DT","DT","Others"))))</f>
        <v>MR</v>
      </c>
    </row>
    <row r="2943" spans="1:13" ht="21" x14ac:dyDescent="0.25">
      <c r="A2943" s="125">
        <v>1</v>
      </c>
      <c r="B2943" s="126">
        <v>42494</v>
      </c>
      <c r="C2943" s="125" t="s">
        <v>6</v>
      </c>
      <c r="D2943" s="130" t="s">
        <v>1967</v>
      </c>
      <c r="E2943" s="131">
        <v>206</v>
      </c>
      <c r="F2943" s="132">
        <v>265</v>
      </c>
      <c r="G2943" s="125"/>
      <c r="H2943" s="125" t="s">
        <v>151</v>
      </c>
      <c r="I2943" s="125" t="s">
        <v>1532</v>
      </c>
      <c r="J2943" s="127">
        <f t="shared" si="73"/>
        <v>5</v>
      </c>
      <c r="K2943" s="127">
        <f>IF(PUMPING[[#This Row],[MONTH]]&gt;3,YEAR(PUMPING[[#This Row],[DATE]]),YEAR(PUMPING[[#This Row],[DATE]])-1)</f>
        <v>2016</v>
      </c>
      <c r="L2943" s="127" t="str">
        <f>IF(PUMPING[[#This Row],[MONTH]]&lt;4,"Q4",IF(PUMPING[[#This Row],[MONTH]]&lt;7,"Q1",IF(PUMPING[[#This Row],[MONTH]]&lt;10,"Q2",IF(PUMPING[[#This Row],[MONTH]]&lt;13,"Q3","Q4"))))</f>
        <v>Q1</v>
      </c>
      <c r="M2943" s="127" t="str">
        <f>IF(PUMPING[[#This Row],[PRODUCT]]="I/F","I/F",IF(LEFT(PUMPING[[#This Row],[BATCH]],2)="MR","MR",IF(LEFT(PUMPING[[#This Row],[BATCH]],2)="PR","PR",IF(LEFT(PUMPING[[#This Row],[BATCH]],2)="DT","DT","Others"))))</f>
        <v>MR</v>
      </c>
    </row>
    <row r="2944" spans="1:13" ht="21" x14ac:dyDescent="0.25">
      <c r="A2944" s="125">
        <v>2</v>
      </c>
      <c r="B2944" s="126">
        <v>42494</v>
      </c>
      <c r="C2944" s="125" t="s">
        <v>6</v>
      </c>
      <c r="D2944" s="130" t="s">
        <v>1968</v>
      </c>
      <c r="E2944" s="131">
        <v>202</v>
      </c>
      <c r="F2944" s="132">
        <v>1618</v>
      </c>
      <c r="G2944" s="125"/>
      <c r="H2944" s="125" t="s">
        <v>151</v>
      </c>
      <c r="I2944" s="125" t="s">
        <v>1532</v>
      </c>
      <c r="J2944" s="127">
        <f t="shared" si="73"/>
        <v>5</v>
      </c>
      <c r="K2944" s="127">
        <f>IF(PUMPING[[#This Row],[MONTH]]&gt;3,YEAR(PUMPING[[#This Row],[DATE]]),YEAR(PUMPING[[#This Row],[DATE]])-1)</f>
        <v>2016</v>
      </c>
      <c r="L2944" s="127" t="str">
        <f>IF(PUMPING[[#This Row],[MONTH]]&lt;4,"Q4",IF(PUMPING[[#This Row],[MONTH]]&lt;7,"Q1",IF(PUMPING[[#This Row],[MONTH]]&lt;10,"Q2",IF(PUMPING[[#This Row],[MONTH]]&lt;13,"Q3","Q4"))))</f>
        <v>Q1</v>
      </c>
      <c r="M2944" s="127" t="str">
        <f>IF(PUMPING[[#This Row],[PRODUCT]]="I/F","I/F",IF(LEFT(PUMPING[[#This Row],[BATCH]],2)="MR","MR",IF(LEFT(PUMPING[[#This Row],[BATCH]],2)="PR","PR",IF(LEFT(PUMPING[[#This Row],[BATCH]],2)="DT","DT","Others"))))</f>
        <v>MR</v>
      </c>
    </row>
    <row r="2945" spans="1:13" ht="21" x14ac:dyDescent="0.25">
      <c r="A2945" s="125">
        <v>3</v>
      </c>
      <c r="B2945" s="126">
        <v>42494</v>
      </c>
      <c r="C2945" s="125" t="s">
        <v>6</v>
      </c>
      <c r="D2945" s="130" t="s">
        <v>1969</v>
      </c>
      <c r="E2945" s="131">
        <v>207</v>
      </c>
      <c r="F2945" s="132">
        <v>2549</v>
      </c>
      <c r="G2945" s="125"/>
      <c r="H2945" s="125" t="s">
        <v>151</v>
      </c>
      <c r="I2945" s="125" t="s">
        <v>1532</v>
      </c>
      <c r="J2945" s="127">
        <f t="shared" si="73"/>
        <v>5</v>
      </c>
      <c r="K2945" s="127">
        <f>IF(PUMPING[[#This Row],[MONTH]]&gt;3,YEAR(PUMPING[[#This Row],[DATE]]),YEAR(PUMPING[[#This Row],[DATE]])-1)</f>
        <v>2016</v>
      </c>
      <c r="L2945" s="127" t="str">
        <f>IF(PUMPING[[#This Row],[MONTH]]&lt;4,"Q4",IF(PUMPING[[#This Row],[MONTH]]&lt;7,"Q1",IF(PUMPING[[#This Row],[MONTH]]&lt;10,"Q2",IF(PUMPING[[#This Row],[MONTH]]&lt;13,"Q3","Q4"))))</f>
        <v>Q1</v>
      </c>
      <c r="M2945" s="127" t="str">
        <f>IF(PUMPING[[#This Row],[PRODUCT]]="I/F","I/F",IF(LEFT(PUMPING[[#This Row],[BATCH]],2)="MR","MR",IF(LEFT(PUMPING[[#This Row],[BATCH]],2)="PR","PR",IF(LEFT(PUMPING[[#This Row],[BATCH]],2)="DT","DT","Others"))))</f>
        <v>MR</v>
      </c>
    </row>
    <row r="2946" spans="1:13" ht="21" x14ac:dyDescent="0.25">
      <c r="A2946" s="125">
        <v>4</v>
      </c>
      <c r="B2946" s="126">
        <v>42494</v>
      </c>
      <c r="C2946" s="125" t="s">
        <v>6</v>
      </c>
      <c r="D2946" s="130" t="s">
        <v>1970</v>
      </c>
      <c r="E2946" s="131">
        <v>651</v>
      </c>
      <c r="F2946" s="132">
        <v>450</v>
      </c>
      <c r="G2946" s="125"/>
      <c r="H2946" s="125" t="s">
        <v>155</v>
      </c>
      <c r="I2946" s="125" t="s">
        <v>146</v>
      </c>
      <c r="J2946" s="127">
        <f t="shared" si="73"/>
        <v>5</v>
      </c>
      <c r="K2946" s="127">
        <f>IF(PUMPING[[#This Row],[MONTH]]&gt;3,YEAR(PUMPING[[#This Row],[DATE]]),YEAR(PUMPING[[#This Row],[DATE]])-1)</f>
        <v>2016</v>
      </c>
      <c r="L2946" s="127" t="str">
        <f>IF(PUMPING[[#This Row],[MONTH]]&lt;4,"Q4",IF(PUMPING[[#This Row],[MONTH]]&lt;7,"Q1",IF(PUMPING[[#This Row],[MONTH]]&lt;10,"Q2",IF(PUMPING[[#This Row],[MONTH]]&lt;13,"Q3","Q4"))))</f>
        <v>Q1</v>
      </c>
      <c r="M2946" s="127" t="str">
        <f>IF(PUMPING[[#This Row],[PRODUCT]]="I/F","I/F",IF(LEFT(PUMPING[[#This Row],[BATCH]],2)="MR","MR",IF(LEFT(PUMPING[[#This Row],[BATCH]],2)="PR","PR",IF(LEFT(PUMPING[[#This Row],[BATCH]],2)="DT","DT","Others"))))</f>
        <v>MR</v>
      </c>
    </row>
    <row r="2947" spans="1:13" ht="21" x14ac:dyDescent="0.25">
      <c r="A2947" s="125">
        <v>5</v>
      </c>
      <c r="B2947" s="126">
        <v>42494</v>
      </c>
      <c r="C2947" s="125" t="s">
        <v>6</v>
      </c>
      <c r="D2947" s="130" t="s">
        <v>1971</v>
      </c>
      <c r="E2947" s="131">
        <v>505</v>
      </c>
      <c r="F2947" s="132">
        <v>3145</v>
      </c>
      <c r="G2947" s="125"/>
      <c r="H2947" s="125" t="s">
        <v>153</v>
      </c>
      <c r="I2947" s="181" t="s">
        <v>1530</v>
      </c>
      <c r="J2947" s="127">
        <f t="shared" si="73"/>
        <v>5</v>
      </c>
      <c r="K2947" s="127">
        <f>IF(PUMPING[[#This Row],[MONTH]]&gt;3,YEAR(PUMPING[[#This Row],[DATE]]),YEAR(PUMPING[[#This Row],[DATE]])-1)</f>
        <v>2016</v>
      </c>
      <c r="L2947" s="127" t="str">
        <f>IF(PUMPING[[#This Row],[MONTH]]&lt;4,"Q4",IF(PUMPING[[#This Row],[MONTH]]&lt;7,"Q1",IF(PUMPING[[#This Row],[MONTH]]&lt;10,"Q2",IF(PUMPING[[#This Row],[MONTH]]&lt;13,"Q3","Q4"))))</f>
        <v>Q1</v>
      </c>
      <c r="M2947" s="127" t="str">
        <f>IF(PUMPING[[#This Row],[PRODUCT]]="I/F","I/F",IF(LEFT(PUMPING[[#This Row],[BATCH]],2)="MR","MR",IF(LEFT(PUMPING[[#This Row],[BATCH]],2)="PR","PR",IF(LEFT(PUMPING[[#This Row],[BATCH]],2)="DT","DT","Others"))))</f>
        <v>MR</v>
      </c>
    </row>
    <row r="2948" spans="1:13" ht="21" x14ac:dyDescent="0.25">
      <c r="A2948" s="125">
        <v>1</v>
      </c>
      <c r="B2948" s="126">
        <v>42494</v>
      </c>
      <c r="C2948" s="125" t="s">
        <v>8</v>
      </c>
      <c r="D2948" s="135" t="s">
        <v>1959</v>
      </c>
      <c r="E2948" s="136" t="s">
        <v>10</v>
      </c>
      <c r="F2948" s="128">
        <v>1566</v>
      </c>
      <c r="G2948" s="125"/>
      <c r="H2948" s="125" t="s">
        <v>170</v>
      </c>
      <c r="I2948" s="125" t="s">
        <v>171</v>
      </c>
      <c r="J2948" s="127">
        <f t="shared" si="73"/>
        <v>5</v>
      </c>
      <c r="K2948" s="127">
        <f>IF(PUMPING[[#This Row],[MONTH]]&gt;3,YEAR(PUMPING[[#This Row],[DATE]]),YEAR(PUMPING[[#This Row],[DATE]])-1)</f>
        <v>2016</v>
      </c>
      <c r="L2948" s="127" t="str">
        <f>IF(PUMPING[[#This Row],[MONTH]]&lt;4,"Q4",IF(PUMPING[[#This Row],[MONTH]]&lt;7,"Q1",IF(PUMPING[[#This Row],[MONTH]]&lt;10,"Q2",IF(PUMPING[[#This Row],[MONTH]]&lt;13,"Q3","Q4"))))</f>
        <v>Q1</v>
      </c>
      <c r="M2948" s="127" t="str">
        <f>IF(PUMPING[[#This Row],[PRODUCT]]="I/F","I/F",IF(LEFT(PUMPING[[#This Row],[BATCH]],2)="MR","MR",IF(LEFT(PUMPING[[#This Row],[BATCH]],2)="PR","PR",IF(LEFT(PUMPING[[#This Row],[BATCH]],2)="DT","DT","Others"))))</f>
        <v>MR</v>
      </c>
    </row>
    <row r="2949" spans="1:13" ht="21" x14ac:dyDescent="0.25">
      <c r="A2949" s="125">
        <v>2</v>
      </c>
      <c r="B2949" s="126">
        <v>42494</v>
      </c>
      <c r="C2949" s="125" t="s">
        <v>8</v>
      </c>
      <c r="D2949" s="134" t="s">
        <v>1960</v>
      </c>
      <c r="E2949" s="136" t="s">
        <v>10</v>
      </c>
      <c r="F2949" s="129">
        <v>5165</v>
      </c>
      <c r="G2949" s="125"/>
      <c r="H2949" s="125" t="s">
        <v>148</v>
      </c>
      <c r="I2949" s="125" t="s">
        <v>149</v>
      </c>
      <c r="J2949" s="127">
        <f t="shared" si="73"/>
        <v>5</v>
      </c>
      <c r="K2949" s="127">
        <f>IF(PUMPING[[#This Row],[MONTH]]&gt;3,YEAR(PUMPING[[#This Row],[DATE]]),YEAR(PUMPING[[#This Row],[DATE]])-1)</f>
        <v>2016</v>
      </c>
      <c r="L2949" s="127" t="str">
        <f>IF(PUMPING[[#This Row],[MONTH]]&lt;4,"Q4",IF(PUMPING[[#This Row],[MONTH]]&lt;7,"Q1",IF(PUMPING[[#This Row],[MONTH]]&lt;10,"Q2",IF(PUMPING[[#This Row],[MONTH]]&lt;13,"Q3","Q4"))))</f>
        <v>Q1</v>
      </c>
      <c r="M2949" s="127" t="str">
        <f>IF(PUMPING[[#This Row],[PRODUCT]]="I/F","I/F",IF(LEFT(PUMPING[[#This Row],[BATCH]],2)="MR","MR",IF(LEFT(PUMPING[[#This Row],[BATCH]],2)="PR","PR",IF(LEFT(PUMPING[[#This Row],[BATCH]],2)="DT","DT","Others"))))</f>
        <v>MR</v>
      </c>
    </row>
    <row r="2950" spans="1:13" ht="21" x14ac:dyDescent="0.25">
      <c r="A2950" s="125">
        <v>1</v>
      </c>
      <c r="B2950" s="126">
        <v>42495</v>
      </c>
      <c r="C2950" s="125" t="s">
        <v>6</v>
      </c>
      <c r="D2950" s="130" t="s">
        <v>1971</v>
      </c>
      <c r="E2950" s="131">
        <v>505</v>
      </c>
      <c r="F2950" s="132">
        <v>11678</v>
      </c>
      <c r="G2950" s="125"/>
      <c r="H2950" s="125" t="s">
        <v>153</v>
      </c>
      <c r="I2950" s="181" t="s">
        <v>1530</v>
      </c>
      <c r="J2950" s="127">
        <f t="shared" si="73"/>
        <v>5</v>
      </c>
      <c r="K2950" s="127">
        <f>IF(PUMPING[[#This Row],[MONTH]]&gt;3,YEAR(PUMPING[[#This Row],[DATE]]),YEAR(PUMPING[[#This Row],[DATE]])-1)</f>
        <v>2016</v>
      </c>
      <c r="L2950" s="127" t="str">
        <f>IF(PUMPING[[#This Row],[MONTH]]&lt;4,"Q4",IF(PUMPING[[#This Row],[MONTH]]&lt;7,"Q1",IF(PUMPING[[#This Row],[MONTH]]&lt;10,"Q2",IF(PUMPING[[#This Row],[MONTH]]&lt;13,"Q3","Q4"))))</f>
        <v>Q1</v>
      </c>
      <c r="M2950" s="127" t="str">
        <f>IF(PUMPING[[#This Row],[PRODUCT]]="I/F","I/F",IF(LEFT(PUMPING[[#This Row],[BATCH]],2)="MR","MR",IF(LEFT(PUMPING[[#This Row],[BATCH]],2)="PR","PR",IF(LEFT(PUMPING[[#This Row],[BATCH]],2)="DT","DT","Others"))))</f>
        <v>MR</v>
      </c>
    </row>
    <row r="2951" spans="1:13" ht="21" x14ac:dyDescent="0.25">
      <c r="A2951" s="125">
        <v>2</v>
      </c>
      <c r="B2951" s="126">
        <v>42495</v>
      </c>
      <c r="C2951" s="125" t="s">
        <v>6</v>
      </c>
      <c r="D2951" s="130" t="s">
        <v>1972</v>
      </c>
      <c r="E2951" s="131">
        <v>501</v>
      </c>
      <c r="F2951" s="132">
        <v>1192</v>
      </c>
      <c r="G2951" s="125"/>
      <c r="H2951" s="125" t="s">
        <v>153</v>
      </c>
      <c r="I2951" s="181" t="s">
        <v>1530</v>
      </c>
      <c r="J2951" s="127">
        <f t="shared" si="73"/>
        <v>5</v>
      </c>
      <c r="K2951" s="127">
        <f>IF(PUMPING[[#This Row],[MONTH]]&gt;3,YEAR(PUMPING[[#This Row],[DATE]]),YEAR(PUMPING[[#This Row],[DATE]])-1)</f>
        <v>2016</v>
      </c>
      <c r="L2951" s="127" t="str">
        <f>IF(PUMPING[[#This Row],[MONTH]]&lt;4,"Q4",IF(PUMPING[[#This Row],[MONTH]]&lt;7,"Q1",IF(PUMPING[[#This Row],[MONTH]]&lt;10,"Q2",IF(PUMPING[[#This Row],[MONTH]]&lt;13,"Q3","Q4"))))</f>
        <v>Q1</v>
      </c>
      <c r="M2951" s="127" t="str">
        <f>IF(PUMPING[[#This Row],[PRODUCT]]="I/F","I/F",IF(LEFT(PUMPING[[#This Row],[BATCH]],2)="MR","MR",IF(LEFT(PUMPING[[#This Row],[BATCH]],2)="PR","PR",IF(LEFT(PUMPING[[#This Row],[BATCH]],2)="DT","DT","Others"))))</f>
        <v>MR</v>
      </c>
    </row>
    <row r="2952" spans="1:13" ht="21" x14ac:dyDescent="0.25">
      <c r="A2952" s="125">
        <v>1</v>
      </c>
      <c r="B2952" s="126">
        <v>42495</v>
      </c>
      <c r="C2952" s="125" t="s">
        <v>20</v>
      </c>
      <c r="D2952" s="134" t="s">
        <v>1973</v>
      </c>
      <c r="E2952" s="131">
        <v>32</v>
      </c>
      <c r="F2952" s="128">
        <v>450</v>
      </c>
      <c r="G2952" s="125"/>
      <c r="H2952" s="125" t="s">
        <v>1084</v>
      </c>
      <c r="I2952" s="125" t="s">
        <v>143</v>
      </c>
      <c r="J2952" s="127">
        <f t="shared" si="73"/>
        <v>5</v>
      </c>
      <c r="K2952" s="127">
        <f>IF(PUMPING[[#This Row],[MONTH]]&gt;3,YEAR(PUMPING[[#This Row],[DATE]]),YEAR(PUMPING[[#This Row],[DATE]])-1)</f>
        <v>2016</v>
      </c>
      <c r="L2952" s="127" t="str">
        <f>IF(PUMPING[[#This Row],[MONTH]]&lt;4,"Q4",IF(PUMPING[[#This Row],[MONTH]]&lt;7,"Q1",IF(PUMPING[[#This Row],[MONTH]]&lt;10,"Q2",IF(PUMPING[[#This Row],[MONTH]]&lt;13,"Q3","Q4"))))</f>
        <v>Q1</v>
      </c>
      <c r="M2952" s="127" t="str">
        <f>IF(PUMPING[[#This Row],[PRODUCT]]="I/F","I/F",IF(LEFT(PUMPING[[#This Row],[BATCH]],2)="MR","MR",IF(LEFT(PUMPING[[#This Row],[BATCH]],2)="PR","PR",IF(LEFT(PUMPING[[#This Row],[BATCH]],2)="DT","DT","Others"))))</f>
        <v>PR</v>
      </c>
    </row>
    <row r="2953" spans="1:13" ht="21" x14ac:dyDescent="0.25">
      <c r="A2953" s="125">
        <v>2</v>
      </c>
      <c r="B2953" s="126">
        <v>42495</v>
      </c>
      <c r="C2953" s="125" t="s">
        <v>20</v>
      </c>
      <c r="D2953" s="134" t="s">
        <v>158</v>
      </c>
      <c r="E2953" s="131">
        <v>32</v>
      </c>
      <c r="F2953" s="128">
        <v>6437</v>
      </c>
      <c r="G2953" s="125"/>
      <c r="H2953" s="125" t="s">
        <v>159</v>
      </c>
      <c r="I2953" s="125" t="s">
        <v>143</v>
      </c>
      <c r="J2953" s="127">
        <f t="shared" si="73"/>
        <v>5</v>
      </c>
      <c r="K2953" s="127">
        <f>IF(PUMPING[[#This Row],[MONTH]]&gt;3,YEAR(PUMPING[[#This Row],[DATE]]),YEAR(PUMPING[[#This Row],[DATE]])-1)</f>
        <v>2016</v>
      </c>
      <c r="L2953" s="127" t="str">
        <f>IF(PUMPING[[#This Row],[MONTH]]&lt;4,"Q4",IF(PUMPING[[#This Row],[MONTH]]&lt;7,"Q1",IF(PUMPING[[#This Row],[MONTH]]&lt;10,"Q2",IF(PUMPING[[#This Row],[MONTH]]&lt;13,"Q3","Q4"))))</f>
        <v>Q1</v>
      </c>
      <c r="M2953" s="127" t="str">
        <f>IF(PUMPING[[#This Row],[PRODUCT]]="I/F","I/F",IF(LEFT(PUMPING[[#This Row],[BATCH]],2)="MR","MR",IF(LEFT(PUMPING[[#This Row],[BATCH]],2)="PR","PR",IF(LEFT(PUMPING[[#This Row],[BATCH]],2)="DT","DT","Others"))))</f>
        <v>PR</v>
      </c>
    </row>
    <row r="2954" spans="1:13" ht="21" x14ac:dyDescent="0.25">
      <c r="A2954" s="125">
        <v>1</v>
      </c>
      <c r="B2954" s="126">
        <v>42495</v>
      </c>
      <c r="C2954" s="125" t="s">
        <v>8</v>
      </c>
      <c r="D2954" s="135" t="s">
        <v>1960</v>
      </c>
      <c r="E2954" s="136" t="s">
        <v>10</v>
      </c>
      <c r="F2954" s="128">
        <v>100</v>
      </c>
      <c r="G2954" s="125"/>
      <c r="H2954" s="125" t="s">
        <v>148</v>
      </c>
      <c r="I2954" s="125" t="s">
        <v>149</v>
      </c>
      <c r="J2954" s="127">
        <f t="shared" si="73"/>
        <v>5</v>
      </c>
      <c r="K2954" s="127">
        <f>IF(PUMPING[[#This Row],[MONTH]]&gt;3,YEAR(PUMPING[[#This Row],[DATE]]),YEAR(PUMPING[[#This Row],[DATE]])-1)</f>
        <v>2016</v>
      </c>
      <c r="L2954" s="127" t="str">
        <f>IF(PUMPING[[#This Row],[MONTH]]&lt;4,"Q4",IF(PUMPING[[#This Row],[MONTH]]&lt;7,"Q1",IF(PUMPING[[#This Row],[MONTH]]&lt;10,"Q2",IF(PUMPING[[#This Row],[MONTH]]&lt;13,"Q3","Q4"))))</f>
        <v>Q1</v>
      </c>
      <c r="M2954" s="127" t="str">
        <f>IF(PUMPING[[#This Row],[PRODUCT]]="I/F","I/F",IF(LEFT(PUMPING[[#This Row],[BATCH]],2)="MR","MR",IF(LEFT(PUMPING[[#This Row],[BATCH]],2)="PR","PR",IF(LEFT(PUMPING[[#This Row],[BATCH]],2)="DT","DT","Others"))))</f>
        <v>MR</v>
      </c>
    </row>
    <row r="2955" spans="1:13" ht="21" x14ac:dyDescent="0.25">
      <c r="A2955" s="125">
        <v>2</v>
      </c>
      <c r="B2955" s="126">
        <v>42495</v>
      </c>
      <c r="C2955" s="125" t="s">
        <v>8</v>
      </c>
      <c r="D2955" s="134" t="s">
        <v>1964</v>
      </c>
      <c r="E2955" s="136" t="s">
        <v>10</v>
      </c>
      <c r="F2955" s="129">
        <v>100</v>
      </c>
      <c r="G2955" s="125"/>
      <c r="H2955" s="125" t="s">
        <v>156</v>
      </c>
      <c r="I2955" s="125" t="s">
        <v>146</v>
      </c>
      <c r="J2955" s="127">
        <f t="shared" si="73"/>
        <v>5</v>
      </c>
      <c r="K2955" s="127">
        <f>IF(PUMPING[[#This Row],[MONTH]]&gt;3,YEAR(PUMPING[[#This Row],[DATE]]),YEAR(PUMPING[[#This Row],[DATE]])-1)</f>
        <v>2016</v>
      </c>
      <c r="L2955" s="127" t="str">
        <f>IF(PUMPING[[#This Row],[MONTH]]&lt;4,"Q4",IF(PUMPING[[#This Row],[MONTH]]&lt;7,"Q1",IF(PUMPING[[#This Row],[MONTH]]&lt;10,"Q2",IF(PUMPING[[#This Row],[MONTH]]&lt;13,"Q3","Q4"))))</f>
        <v>Q1</v>
      </c>
      <c r="M2955" s="127" t="str">
        <f>IF(PUMPING[[#This Row],[PRODUCT]]="I/F","I/F",IF(LEFT(PUMPING[[#This Row],[BATCH]],2)="MR","MR",IF(LEFT(PUMPING[[#This Row],[BATCH]],2)="PR","PR",IF(LEFT(PUMPING[[#This Row],[BATCH]],2)="DT","DT","Others"))))</f>
        <v>MR</v>
      </c>
    </row>
    <row r="2956" spans="1:13" ht="21" x14ac:dyDescent="0.25">
      <c r="A2956" s="125">
        <v>3</v>
      </c>
      <c r="B2956" s="126">
        <v>42495</v>
      </c>
      <c r="C2956" s="125" t="s">
        <v>8</v>
      </c>
      <c r="D2956" s="134" t="s">
        <v>1832</v>
      </c>
      <c r="E2956" s="136" t="s">
        <v>1764</v>
      </c>
      <c r="F2956" s="128">
        <v>576</v>
      </c>
      <c r="G2956" s="125"/>
      <c r="H2956" s="125" t="s">
        <v>145</v>
      </c>
      <c r="I2956" s="125" t="s">
        <v>146</v>
      </c>
      <c r="J2956" s="127">
        <f t="shared" si="73"/>
        <v>5</v>
      </c>
      <c r="K2956" s="127">
        <f>IF(PUMPING[[#This Row],[MONTH]]&gt;3,YEAR(PUMPING[[#This Row],[DATE]]),YEAR(PUMPING[[#This Row],[DATE]])-1)</f>
        <v>2016</v>
      </c>
      <c r="L2956" s="127" t="str">
        <f>IF(PUMPING[[#This Row],[MONTH]]&lt;4,"Q4",IF(PUMPING[[#This Row],[MONTH]]&lt;7,"Q1",IF(PUMPING[[#This Row],[MONTH]]&lt;10,"Q2",IF(PUMPING[[#This Row],[MONTH]]&lt;13,"Q3","Q4"))))</f>
        <v>Q1</v>
      </c>
      <c r="M2956" s="127" t="str">
        <f>IF(PUMPING[[#This Row],[PRODUCT]]="I/F","I/F",IF(LEFT(PUMPING[[#This Row],[BATCH]],2)="MR","MR",IF(LEFT(PUMPING[[#This Row],[BATCH]],2)="PR","PR",IF(LEFT(PUMPING[[#This Row],[BATCH]],2)="DT","DT","Others"))))</f>
        <v>PR</v>
      </c>
    </row>
    <row r="2957" spans="1:13" ht="21" x14ac:dyDescent="0.25">
      <c r="A2957" s="125">
        <v>4</v>
      </c>
      <c r="B2957" s="126">
        <v>42495</v>
      </c>
      <c r="C2957" s="125" t="s">
        <v>8</v>
      </c>
      <c r="D2957" s="134" t="s">
        <v>1810</v>
      </c>
      <c r="E2957" s="136" t="s">
        <v>1764</v>
      </c>
      <c r="F2957" s="128">
        <v>84</v>
      </c>
      <c r="G2957" s="125"/>
      <c r="H2957" s="125" t="s">
        <v>155</v>
      </c>
      <c r="I2957" s="125" t="s">
        <v>146</v>
      </c>
      <c r="J2957" s="127">
        <f t="shared" si="73"/>
        <v>5</v>
      </c>
      <c r="K2957" s="127">
        <f>IF(PUMPING[[#This Row],[MONTH]]&gt;3,YEAR(PUMPING[[#This Row],[DATE]]),YEAR(PUMPING[[#This Row],[DATE]])-1)</f>
        <v>2016</v>
      </c>
      <c r="L2957" s="127" t="str">
        <f>IF(PUMPING[[#This Row],[MONTH]]&lt;4,"Q4",IF(PUMPING[[#This Row],[MONTH]]&lt;7,"Q1",IF(PUMPING[[#This Row],[MONTH]]&lt;10,"Q2",IF(PUMPING[[#This Row],[MONTH]]&lt;13,"Q3","Q4"))))</f>
        <v>Q1</v>
      </c>
      <c r="M2957" s="127" t="str">
        <f>IF(PUMPING[[#This Row],[PRODUCT]]="I/F","I/F",IF(LEFT(PUMPING[[#This Row],[BATCH]],2)="MR","MR",IF(LEFT(PUMPING[[#This Row],[BATCH]],2)="PR","PR",IF(LEFT(PUMPING[[#This Row],[BATCH]],2)="DT","DT","Others"))))</f>
        <v>PR</v>
      </c>
    </row>
    <row r="2958" spans="1:13" ht="21" x14ac:dyDescent="0.25">
      <c r="A2958" s="125">
        <v>5</v>
      </c>
      <c r="B2958" s="126">
        <v>42495</v>
      </c>
      <c r="C2958" s="125" t="s">
        <v>8</v>
      </c>
      <c r="D2958" s="134" t="s">
        <v>1961</v>
      </c>
      <c r="E2958" s="136" t="s">
        <v>1764</v>
      </c>
      <c r="F2958" s="129">
        <v>173</v>
      </c>
      <c r="G2958" s="125"/>
      <c r="H2958" s="125" t="s">
        <v>155</v>
      </c>
      <c r="I2958" s="125" t="s">
        <v>146</v>
      </c>
      <c r="J2958" s="127">
        <f t="shared" si="73"/>
        <v>5</v>
      </c>
      <c r="K2958" s="127">
        <f>IF(PUMPING[[#This Row],[MONTH]]&gt;3,YEAR(PUMPING[[#This Row],[DATE]]),YEAR(PUMPING[[#This Row],[DATE]])-1)</f>
        <v>2016</v>
      </c>
      <c r="L2958" s="127" t="str">
        <f>IF(PUMPING[[#This Row],[MONTH]]&lt;4,"Q4",IF(PUMPING[[#This Row],[MONTH]]&lt;7,"Q1",IF(PUMPING[[#This Row],[MONTH]]&lt;10,"Q2",IF(PUMPING[[#This Row],[MONTH]]&lt;13,"Q3","Q4"))))</f>
        <v>Q1</v>
      </c>
      <c r="M2958" s="127" t="str">
        <f>IF(PUMPING[[#This Row],[PRODUCT]]="I/F","I/F",IF(LEFT(PUMPING[[#This Row],[BATCH]],2)="MR","MR",IF(LEFT(PUMPING[[#This Row],[BATCH]],2)="PR","PR",IF(LEFT(PUMPING[[#This Row],[BATCH]],2)="DT","DT","Others"))))</f>
        <v>PR</v>
      </c>
    </row>
    <row r="2959" spans="1:13" ht="21" x14ac:dyDescent="0.25">
      <c r="A2959" s="125">
        <v>6</v>
      </c>
      <c r="B2959" s="126">
        <v>42495</v>
      </c>
      <c r="C2959" s="125" t="s">
        <v>8</v>
      </c>
      <c r="D2959" s="135" t="s">
        <v>1816</v>
      </c>
      <c r="E2959" s="136" t="s">
        <v>1764</v>
      </c>
      <c r="F2959" s="128">
        <v>1021</v>
      </c>
      <c r="G2959" s="125"/>
      <c r="H2959" s="125" t="s">
        <v>156</v>
      </c>
      <c r="I2959" s="125" t="s">
        <v>146</v>
      </c>
      <c r="J2959" s="127">
        <f t="shared" si="73"/>
        <v>5</v>
      </c>
      <c r="K2959" s="127">
        <f>IF(PUMPING[[#This Row],[MONTH]]&gt;3,YEAR(PUMPING[[#This Row],[DATE]]),YEAR(PUMPING[[#This Row],[DATE]])-1)</f>
        <v>2016</v>
      </c>
      <c r="L2959" s="127" t="str">
        <f>IF(PUMPING[[#This Row],[MONTH]]&lt;4,"Q4",IF(PUMPING[[#This Row],[MONTH]]&lt;7,"Q1",IF(PUMPING[[#This Row],[MONTH]]&lt;10,"Q2",IF(PUMPING[[#This Row],[MONTH]]&lt;13,"Q3","Q4"))))</f>
        <v>Q1</v>
      </c>
      <c r="M2959" s="127" t="str">
        <f>IF(PUMPING[[#This Row],[PRODUCT]]="I/F","I/F",IF(LEFT(PUMPING[[#This Row],[BATCH]],2)="MR","MR",IF(LEFT(PUMPING[[#This Row],[BATCH]],2)="PR","PR",IF(LEFT(PUMPING[[#This Row],[BATCH]],2)="DT","DT","Others"))))</f>
        <v>PR</v>
      </c>
    </row>
    <row r="2960" spans="1:13" ht="21" x14ac:dyDescent="0.25">
      <c r="A2960" s="125">
        <v>7</v>
      </c>
      <c r="B2960" s="126">
        <v>42495</v>
      </c>
      <c r="C2960" s="125" t="s">
        <v>8</v>
      </c>
      <c r="D2960" s="133" t="s">
        <v>1832</v>
      </c>
      <c r="E2960" s="136" t="s">
        <v>1764</v>
      </c>
      <c r="F2960" s="128">
        <v>450</v>
      </c>
      <c r="G2960" s="125"/>
      <c r="H2960" s="125" t="s">
        <v>145</v>
      </c>
      <c r="I2960" s="125" t="s">
        <v>146</v>
      </c>
      <c r="J2960" s="127">
        <f t="shared" si="73"/>
        <v>5</v>
      </c>
      <c r="K2960" s="127">
        <f>IF(PUMPING[[#This Row],[MONTH]]&gt;3,YEAR(PUMPING[[#This Row],[DATE]]),YEAR(PUMPING[[#This Row],[DATE]])-1)</f>
        <v>2016</v>
      </c>
      <c r="L2960" s="127" t="str">
        <f>IF(PUMPING[[#This Row],[MONTH]]&lt;4,"Q4",IF(PUMPING[[#This Row],[MONTH]]&lt;7,"Q1",IF(PUMPING[[#This Row],[MONTH]]&lt;10,"Q2",IF(PUMPING[[#This Row],[MONTH]]&lt;13,"Q3","Q4"))))</f>
        <v>Q1</v>
      </c>
      <c r="M2960" s="127" t="str">
        <f>IF(PUMPING[[#This Row],[PRODUCT]]="I/F","I/F",IF(LEFT(PUMPING[[#This Row],[BATCH]],2)="MR","MR",IF(LEFT(PUMPING[[#This Row],[BATCH]],2)="PR","PR",IF(LEFT(PUMPING[[#This Row],[BATCH]],2)="DT","DT","Others"))))</f>
        <v>PR</v>
      </c>
    </row>
    <row r="2961" spans="1:13" ht="21" x14ac:dyDescent="0.25">
      <c r="A2961" s="125">
        <v>8</v>
      </c>
      <c r="B2961" s="126">
        <v>42495</v>
      </c>
      <c r="C2961" s="125" t="s">
        <v>8</v>
      </c>
      <c r="D2961" s="134" t="s">
        <v>137</v>
      </c>
      <c r="E2961" s="136" t="s">
        <v>1764</v>
      </c>
      <c r="F2961" s="128">
        <v>451</v>
      </c>
      <c r="G2961" s="125"/>
      <c r="H2961" s="125" t="s">
        <v>145</v>
      </c>
      <c r="I2961" s="125" t="s">
        <v>146</v>
      </c>
      <c r="J2961" s="127">
        <f t="shared" si="73"/>
        <v>5</v>
      </c>
      <c r="K2961" s="127">
        <f>IF(PUMPING[[#This Row],[MONTH]]&gt;3,YEAR(PUMPING[[#This Row],[DATE]]),YEAR(PUMPING[[#This Row],[DATE]])-1)</f>
        <v>2016</v>
      </c>
      <c r="L2961" s="127" t="str">
        <f>IF(PUMPING[[#This Row],[MONTH]]&lt;4,"Q4",IF(PUMPING[[#This Row],[MONTH]]&lt;7,"Q1",IF(PUMPING[[#This Row],[MONTH]]&lt;10,"Q2",IF(PUMPING[[#This Row],[MONTH]]&lt;13,"Q3","Q4"))))</f>
        <v>Q1</v>
      </c>
      <c r="M2961" s="127" t="str">
        <f>IF(PUMPING[[#This Row],[PRODUCT]]="I/F","I/F",IF(LEFT(PUMPING[[#This Row],[BATCH]],2)="MR","MR",IF(LEFT(PUMPING[[#This Row],[BATCH]],2)="PR","PR",IF(LEFT(PUMPING[[#This Row],[BATCH]],2)="DT","DT","Others"))))</f>
        <v>PR</v>
      </c>
    </row>
    <row r="2962" spans="1:13" ht="21" x14ac:dyDescent="0.25">
      <c r="A2962" s="125">
        <v>1</v>
      </c>
      <c r="B2962" s="126">
        <v>42495</v>
      </c>
      <c r="C2962" s="125" t="s">
        <v>162</v>
      </c>
      <c r="D2962" s="134" t="s">
        <v>172</v>
      </c>
      <c r="E2962" s="136" t="s">
        <v>41</v>
      </c>
      <c r="F2962" s="129">
        <v>987</v>
      </c>
      <c r="G2962" s="125"/>
      <c r="H2962" s="125" t="s">
        <v>148</v>
      </c>
      <c r="I2962" s="125" t="s">
        <v>149</v>
      </c>
      <c r="J2962" s="127">
        <f t="shared" si="73"/>
        <v>5</v>
      </c>
      <c r="K2962" s="127">
        <f>IF(PUMPING[[#This Row],[MONTH]]&gt;3,YEAR(PUMPING[[#This Row],[DATE]]),YEAR(PUMPING[[#This Row],[DATE]])-1)</f>
        <v>2016</v>
      </c>
      <c r="L2962" s="127" t="str">
        <f>IF(PUMPING[[#This Row],[MONTH]]&lt;4,"Q4",IF(PUMPING[[#This Row],[MONTH]]&lt;7,"Q1",IF(PUMPING[[#This Row],[MONTH]]&lt;10,"Q2",IF(PUMPING[[#This Row],[MONTH]]&lt;13,"Q3","Q4"))))</f>
        <v>Q1</v>
      </c>
      <c r="M2962" s="127" t="str">
        <f>IF(PUMPING[[#This Row],[PRODUCT]]="I/F","I/F",IF(LEFT(PUMPING[[#This Row],[BATCH]],2)="MR","MR",IF(LEFT(PUMPING[[#This Row],[BATCH]],2)="PR","PR",IF(LEFT(PUMPING[[#This Row],[BATCH]],2)="DT","DT","Others"))))</f>
        <v>MR</v>
      </c>
    </row>
    <row r="2963" spans="1:13" ht="21" x14ac:dyDescent="0.25">
      <c r="A2963" s="125">
        <v>2</v>
      </c>
      <c r="B2963" s="126">
        <v>42495</v>
      </c>
      <c r="C2963" s="125" t="s">
        <v>162</v>
      </c>
      <c r="D2963" s="134" t="s">
        <v>1831</v>
      </c>
      <c r="E2963" s="136" t="s">
        <v>41</v>
      </c>
      <c r="F2963" s="129">
        <v>1239</v>
      </c>
      <c r="G2963" s="125"/>
      <c r="H2963" s="125" t="s">
        <v>148</v>
      </c>
      <c r="I2963" s="125" t="s">
        <v>149</v>
      </c>
      <c r="J2963" s="127">
        <f t="shared" si="73"/>
        <v>5</v>
      </c>
      <c r="K2963" s="127">
        <f>IF(PUMPING[[#This Row],[MONTH]]&gt;3,YEAR(PUMPING[[#This Row],[DATE]]),YEAR(PUMPING[[#This Row],[DATE]])-1)</f>
        <v>2016</v>
      </c>
      <c r="L2963" s="127" t="str">
        <f>IF(PUMPING[[#This Row],[MONTH]]&lt;4,"Q4",IF(PUMPING[[#This Row],[MONTH]]&lt;7,"Q1",IF(PUMPING[[#This Row],[MONTH]]&lt;10,"Q2",IF(PUMPING[[#This Row],[MONTH]]&lt;13,"Q3","Q4"))))</f>
        <v>Q1</v>
      </c>
      <c r="M2963" s="127" t="str">
        <f>IF(PUMPING[[#This Row],[PRODUCT]]="I/F","I/F",IF(LEFT(PUMPING[[#This Row],[BATCH]],2)="MR","MR",IF(LEFT(PUMPING[[#This Row],[BATCH]],2)="PR","PR",IF(LEFT(PUMPING[[#This Row],[BATCH]],2)="DT","DT","Others"))))</f>
        <v>MR</v>
      </c>
    </row>
    <row r="2964" spans="1:13" ht="21" x14ac:dyDescent="0.25">
      <c r="A2964" s="125">
        <v>1</v>
      </c>
      <c r="B2964" s="126">
        <v>42496</v>
      </c>
      <c r="C2964" s="125" t="s">
        <v>6</v>
      </c>
      <c r="D2964" s="130" t="s">
        <v>1972</v>
      </c>
      <c r="E2964" s="131">
        <v>501</v>
      </c>
      <c r="F2964" s="132">
        <v>1444</v>
      </c>
      <c r="G2964" s="125"/>
      <c r="H2964" s="125" t="s">
        <v>153</v>
      </c>
      <c r="I2964" s="181" t="s">
        <v>1530</v>
      </c>
      <c r="J2964" s="127">
        <f t="shared" si="73"/>
        <v>5</v>
      </c>
      <c r="K2964" s="127">
        <f>IF(PUMPING[[#This Row],[MONTH]]&gt;3,YEAR(PUMPING[[#This Row],[DATE]]),YEAR(PUMPING[[#This Row],[DATE]])-1)</f>
        <v>2016</v>
      </c>
      <c r="L2964" s="127" t="str">
        <f>IF(PUMPING[[#This Row],[MONTH]]&lt;4,"Q4",IF(PUMPING[[#This Row],[MONTH]]&lt;7,"Q1",IF(PUMPING[[#This Row],[MONTH]]&lt;10,"Q2",IF(PUMPING[[#This Row],[MONTH]]&lt;13,"Q3","Q4"))))</f>
        <v>Q1</v>
      </c>
      <c r="M2964" s="127" t="str">
        <f>IF(PUMPING[[#This Row],[PRODUCT]]="I/F","I/F",IF(LEFT(PUMPING[[#This Row],[BATCH]],2)="MR","MR",IF(LEFT(PUMPING[[#This Row],[BATCH]],2)="PR","PR",IF(LEFT(PUMPING[[#This Row],[BATCH]],2)="DT","DT","Others"))))</f>
        <v>MR</v>
      </c>
    </row>
    <row r="2965" spans="1:13" ht="21" x14ac:dyDescent="0.25">
      <c r="A2965" s="125">
        <v>2</v>
      </c>
      <c r="B2965" s="126">
        <v>42496</v>
      </c>
      <c r="C2965" s="125" t="s">
        <v>6</v>
      </c>
      <c r="D2965" s="130" t="s">
        <v>1974</v>
      </c>
      <c r="E2965" s="131">
        <v>651</v>
      </c>
      <c r="F2965" s="132">
        <v>303</v>
      </c>
      <c r="G2965" s="125"/>
      <c r="H2965" s="125" t="s">
        <v>155</v>
      </c>
      <c r="I2965" s="125" t="s">
        <v>146</v>
      </c>
      <c r="J2965" s="127">
        <f t="shared" si="73"/>
        <v>5</v>
      </c>
      <c r="K2965" s="127">
        <f>IF(PUMPING[[#This Row],[MONTH]]&gt;3,YEAR(PUMPING[[#This Row],[DATE]]),YEAR(PUMPING[[#This Row],[DATE]])-1)</f>
        <v>2016</v>
      </c>
      <c r="L2965" s="127" t="str">
        <f>IF(PUMPING[[#This Row],[MONTH]]&lt;4,"Q4",IF(PUMPING[[#This Row],[MONTH]]&lt;7,"Q1",IF(PUMPING[[#This Row],[MONTH]]&lt;10,"Q2",IF(PUMPING[[#This Row],[MONTH]]&lt;13,"Q3","Q4"))))</f>
        <v>Q1</v>
      </c>
      <c r="M2965" s="127" t="str">
        <f>IF(PUMPING[[#This Row],[PRODUCT]]="I/F","I/F",IF(LEFT(PUMPING[[#This Row],[BATCH]],2)="MR","MR",IF(LEFT(PUMPING[[#This Row],[BATCH]],2)="PR","PR",IF(LEFT(PUMPING[[#This Row],[BATCH]],2)="DT","DT","Others"))))</f>
        <v>MR</v>
      </c>
    </row>
    <row r="2966" spans="1:13" ht="21" x14ac:dyDescent="0.25">
      <c r="A2966" s="125">
        <v>3</v>
      </c>
      <c r="B2966" s="126">
        <v>42496</v>
      </c>
      <c r="C2966" s="125" t="s">
        <v>6</v>
      </c>
      <c r="D2966" s="130" t="s">
        <v>1975</v>
      </c>
      <c r="E2966" s="131">
        <v>403</v>
      </c>
      <c r="F2966" s="132">
        <v>164</v>
      </c>
      <c r="G2966" s="125"/>
      <c r="H2966" s="125" t="s">
        <v>156</v>
      </c>
      <c r="I2966" s="125" t="s">
        <v>146</v>
      </c>
      <c r="J2966" s="127">
        <f t="shared" si="73"/>
        <v>5</v>
      </c>
      <c r="K2966" s="127">
        <f>IF(PUMPING[[#This Row],[MONTH]]&gt;3,YEAR(PUMPING[[#This Row],[DATE]]),YEAR(PUMPING[[#This Row],[DATE]])-1)</f>
        <v>2016</v>
      </c>
      <c r="L2966" s="127" t="str">
        <f>IF(PUMPING[[#This Row],[MONTH]]&lt;4,"Q4",IF(PUMPING[[#This Row],[MONTH]]&lt;7,"Q1",IF(PUMPING[[#This Row],[MONTH]]&lt;10,"Q2",IF(PUMPING[[#This Row],[MONTH]]&lt;13,"Q3","Q4"))))</f>
        <v>Q1</v>
      </c>
      <c r="M2966" s="127" t="str">
        <f>IF(PUMPING[[#This Row],[PRODUCT]]="I/F","I/F",IF(LEFT(PUMPING[[#This Row],[BATCH]],2)="MR","MR",IF(LEFT(PUMPING[[#This Row],[BATCH]],2)="PR","PR",IF(LEFT(PUMPING[[#This Row],[BATCH]],2)="DT","DT","Others"))))</f>
        <v>MR</v>
      </c>
    </row>
    <row r="2967" spans="1:13" ht="21" x14ac:dyDescent="0.25">
      <c r="A2967" s="125">
        <v>4</v>
      </c>
      <c r="B2967" s="126">
        <v>42496</v>
      </c>
      <c r="C2967" s="125" t="s">
        <v>6</v>
      </c>
      <c r="D2967" s="130" t="s">
        <v>1976</v>
      </c>
      <c r="E2967" s="131">
        <v>124</v>
      </c>
      <c r="F2967" s="132">
        <v>42</v>
      </c>
      <c r="G2967" s="125"/>
      <c r="H2967" s="125" t="s">
        <v>148</v>
      </c>
      <c r="I2967" s="125" t="s">
        <v>149</v>
      </c>
      <c r="J2967" s="127">
        <f t="shared" si="73"/>
        <v>5</v>
      </c>
      <c r="K2967" s="127">
        <f>IF(PUMPING[[#This Row],[MONTH]]&gt;3,YEAR(PUMPING[[#This Row],[DATE]]),YEAR(PUMPING[[#This Row],[DATE]])-1)</f>
        <v>2016</v>
      </c>
      <c r="L2967" s="127" t="str">
        <f>IF(PUMPING[[#This Row],[MONTH]]&lt;4,"Q4",IF(PUMPING[[#This Row],[MONTH]]&lt;7,"Q1",IF(PUMPING[[#This Row],[MONTH]]&lt;10,"Q2",IF(PUMPING[[#This Row],[MONTH]]&lt;13,"Q3","Q4"))))</f>
        <v>Q1</v>
      </c>
      <c r="M2967" s="127" t="str">
        <f>IF(PUMPING[[#This Row],[PRODUCT]]="I/F","I/F",IF(LEFT(PUMPING[[#This Row],[BATCH]],2)="MR","MR",IF(LEFT(PUMPING[[#This Row],[BATCH]],2)="PR","PR",IF(LEFT(PUMPING[[#This Row],[BATCH]],2)="DT","DT","Others"))))</f>
        <v>MR</v>
      </c>
    </row>
    <row r="2968" spans="1:13" ht="21" x14ac:dyDescent="0.25">
      <c r="A2968" s="125">
        <v>1</v>
      </c>
      <c r="B2968" s="126">
        <v>42496</v>
      </c>
      <c r="C2968" s="125" t="s">
        <v>20</v>
      </c>
      <c r="D2968" s="134" t="s">
        <v>158</v>
      </c>
      <c r="E2968" s="131">
        <v>32</v>
      </c>
      <c r="F2968" s="128">
        <v>2733</v>
      </c>
      <c r="G2968" s="125"/>
      <c r="H2968" s="125" t="s">
        <v>159</v>
      </c>
      <c r="I2968" s="125" t="s">
        <v>143</v>
      </c>
      <c r="J2968" s="127">
        <f t="shared" si="73"/>
        <v>5</v>
      </c>
      <c r="K2968" s="127">
        <f>IF(PUMPING[[#This Row],[MONTH]]&gt;3,YEAR(PUMPING[[#This Row],[DATE]]),YEAR(PUMPING[[#This Row],[DATE]])-1)</f>
        <v>2016</v>
      </c>
      <c r="L2968" s="127" t="str">
        <f>IF(PUMPING[[#This Row],[MONTH]]&lt;4,"Q4",IF(PUMPING[[#This Row],[MONTH]]&lt;7,"Q1",IF(PUMPING[[#This Row],[MONTH]]&lt;10,"Q2",IF(PUMPING[[#This Row],[MONTH]]&lt;13,"Q3","Q4"))))</f>
        <v>Q1</v>
      </c>
      <c r="M2968" s="127" t="str">
        <f>IF(PUMPING[[#This Row],[PRODUCT]]="I/F","I/F",IF(LEFT(PUMPING[[#This Row],[BATCH]],2)="MR","MR",IF(LEFT(PUMPING[[#This Row],[BATCH]],2)="PR","PR",IF(LEFT(PUMPING[[#This Row],[BATCH]],2)="DT","DT","Others"))))</f>
        <v>PR</v>
      </c>
    </row>
    <row r="2969" spans="1:13" ht="21" x14ac:dyDescent="0.25">
      <c r="A2969" s="125">
        <v>2</v>
      </c>
      <c r="B2969" s="126">
        <v>42496</v>
      </c>
      <c r="C2969" s="125" t="s">
        <v>20</v>
      </c>
      <c r="D2969" s="134" t="s">
        <v>1977</v>
      </c>
      <c r="E2969" s="131">
        <v>32</v>
      </c>
      <c r="F2969" s="128">
        <v>600</v>
      </c>
      <c r="G2969" s="125"/>
      <c r="H2969" s="125" t="s">
        <v>145</v>
      </c>
      <c r="I2969" s="125" t="s">
        <v>146</v>
      </c>
      <c r="J2969" s="127">
        <f t="shared" si="73"/>
        <v>5</v>
      </c>
      <c r="K2969" s="127">
        <f>IF(PUMPING[[#This Row],[MONTH]]&gt;3,YEAR(PUMPING[[#This Row],[DATE]]),YEAR(PUMPING[[#This Row],[DATE]])-1)</f>
        <v>2016</v>
      </c>
      <c r="L2969" s="127" t="str">
        <f>IF(PUMPING[[#This Row],[MONTH]]&lt;4,"Q4",IF(PUMPING[[#This Row],[MONTH]]&lt;7,"Q1",IF(PUMPING[[#This Row],[MONTH]]&lt;10,"Q2",IF(PUMPING[[#This Row],[MONTH]]&lt;13,"Q3","Q4"))))</f>
        <v>Q1</v>
      </c>
      <c r="M2969" s="127" t="str">
        <f>IF(PUMPING[[#This Row],[PRODUCT]]="I/F","I/F",IF(LEFT(PUMPING[[#This Row],[BATCH]],2)="MR","MR",IF(LEFT(PUMPING[[#This Row],[BATCH]],2)="PR","PR",IF(LEFT(PUMPING[[#This Row],[BATCH]],2)="DT","DT","Others"))))</f>
        <v>PR</v>
      </c>
    </row>
    <row r="2970" spans="1:13" ht="21" x14ac:dyDescent="0.25">
      <c r="A2970" s="125">
        <v>3</v>
      </c>
      <c r="B2970" s="126">
        <v>42496</v>
      </c>
      <c r="C2970" s="125" t="s">
        <v>20</v>
      </c>
      <c r="D2970" s="134" t="s">
        <v>1978</v>
      </c>
      <c r="E2970" s="131">
        <v>54</v>
      </c>
      <c r="F2970" s="128">
        <v>485</v>
      </c>
      <c r="G2970" s="125"/>
      <c r="H2970" s="125" t="s">
        <v>155</v>
      </c>
      <c r="I2970" s="125" t="s">
        <v>146</v>
      </c>
      <c r="J2970" s="127">
        <f t="shared" si="73"/>
        <v>5</v>
      </c>
      <c r="K2970" s="127">
        <f>IF(PUMPING[[#This Row],[MONTH]]&gt;3,YEAR(PUMPING[[#This Row],[DATE]]),YEAR(PUMPING[[#This Row],[DATE]])-1)</f>
        <v>2016</v>
      </c>
      <c r="L2970" s="127" t="str">
        <f>IF(PUMPING[[#This Row],[MONTH]]&lt;4,"Q4",IF(PUMPING[[#This Row],[MONTH]]&lt;7,"Q1",IF(PUMPING[[#This Row],[MONTH]]&lt;10,"Q2",IF(PUMPING[[#This Row],[MONTH]]&lt;13,"Q3","Q4"))))</f>
        <v>Q1</v>
      </c>
      <c r="M2970" s="127" t="str">
        <f>IF(PUMPING[[#This Row],[PRODUCT]]="I/F","I/F",IF(LEFT(PUMPING[[#This Row],[BATCH]],2)="MR","MR",IF(LEFT(PUMPING[[#This Row],[BATCH]],2)="PR","PR",IF(LEFT(PUMPING[[#This Row],[BATCH]],2)="DT","DT","Others"))))</f>
        <v>PR</v>
      </c>
    </row>
    <row r="2971" spans="1:13" ht="21" x14ac:dyDescent="0.25">
      <c r="A2971" s="125">
        <v>4</v>
      </c>
      <c r="B2971" s="126">
        <v>42496</v>
      </c>
      <c r="C2971" s="125" t="s">
        <v>20</v>
      </c>
      <c r="D2971" s="134" t="s">
        <v>1979</v>
      </c>
      <c r="E2971" s="131">
        <v>21</v>
      </c>
      <c r="F2971" s="128">
        <v>850</v>
      </c>
      <c r="G2971" s="125"/>
      <c r="H2971" s="125" t="s">
        <v>151</v>
      </c>
      <c r="I2971" s="125" t="s">
        <v>1532</v>
      </c>
      <c r="J2971" s="127">
        <f t="shared" si="73"/>
        <v>5</v>
      </c>
      <c r="K2971" s="127">
        <f>IF(PUMPING[[#This Row],[MONTH]]&gt;3,YEAR(PUMPING[[#This Row],[DATE]]),YEAR(PUMPING[[#This Row],[DATE]])-1)</f>
        <v>2016</v>
      </c>
      <c r="L2971" s="127" t="str">
        <f>IF(PUMPING[[#This Row],[MONTH]]&lt;4,"Q4",IF(PUMPING[[#This Row],[MONTH]]&lt;7,"Q1",IF(PUMPING[[#This Row],[MONTH]]&lt;10,"Q2",IF(PUMPING[[#This Row],[MONTH]]&lt;13,"Q3","Q4"))))</f>
        <v>Q1</v>
      </c>
      <c r="M2971" s="127" t="str">
        <f>IF(PUMPING[[#This Row],[PRODUCT]]="I/F","I/F",IF(LEFT(PUMPING[[#This Row],[BATCH]],2)="MR","MR",IF(LEFT(PUMPING[[#This Row],[BATCH]],2)="PR","PR",IF(LEFT(PUMPING[[#This Row],[BATCH]],2)="DT","DT","Others"))))</f>
        <v>PR</v>
      </c>
    </row>
    <row r="2972" spans="1:13" ht="21" x14ac:dyDescent="0.25">
      <c r="A2972" s="125">
        <v>5</v>
      </c>
      <c r="B2972" s="126">
        <v>42496</v>
      </c>
      <c r="C2972" s="125" t="s">
        <v>20</v>
      </c>
      <c r="D2972" s="134" t="s">
        <v>1980</v>
      </c>
      <c r="E2972" s="131">
        <v>21</v>
      </c>
      <c r="F2972" s="128">
        <v>1754</v>
      </c>
      <c r="G2972" s="125"/>
      <c r="H2972" s="125" t="s">
        <v>151</v>
      </c>
      <c r="I2972" s="125" t="s">
        <v>1532</v>
      </c>
      <c r="J2972" s="127">
        <f t="shared" si="73"/>
        <v>5</v>
      </c>
      <c r="K2972" s="127">
        <f>IF(PUMPING[[#This Row],[MONTH]]&gt;3,YEAR(PUMPING[[#This Row],[DATE]]),YEAR(PUMPING[[#This Row],[DATE]])-1)</f>
        <v>2016</v>
      </c>
      <c r="L2972" s="127" t="str">
        <f>IF(PUMPING[[#This Row],[MONTH]]&lt;4,"Q4",IF(PUMPING[[#This Row],[MONTH]]&lt;7,"Q1",IF(PUMPING[[#This Row],[MONTH]]&lt;10,"Q2",IF(PUMPING[[#This Row],[MONTH]]&lt;13,"Q3","Q4"))))</f>
        <v>Q1</v>
      </c>
      <c r="M2972" s="127" t="str">
        <f>IF(PUMPING[[#This Row],[PRODUCT]]="I/F","I/F",IF(LEFT(PUMPING[[#This Row],[BATCH]],2)="MR","MR",IF(LEFT(PUMPING[[#This Row],[BATCH]],2)="PR","PR",IF(LEFT(PUMPING[[#This Row],[BATCH]],2)="DT","DT","Others"))))</f>
        <v>PR</v>
      </c>
    </row>
    <row r="2973" spans="1:13" ht="21" x14ac:dyDescent="0.25">
      <c r="A2973" s="125">
        <v>1</v>
      </c>
      <c r="B2973" s="126">
        <v>42496</v>
      </c>
      <c r="C2973" s="125" t="s">
        <v>8</v>
      </c>
      <c r="D2973" s="135" t="s">
        <v>1970</v>
      </c>
      <c r="E2973" s="136" t="s">
        <v>10</v>
      </c>
      <c r="F2973" s="128">
        <v>320</v>
      </c>
      <c r="G2973" s="125"/>
      <c r="H2973" s="125" t="s">
        <v>155</v>
      </c>
      <c r="I2973" s="125" t="s">
        <v>146</v>
      </c>
      <c r="J2973" s="127">
        <f t="shared" si="73"/>
        <v>5</v>
      </c>
      <c r="K2973" s="127">
        <f>IF(PUMPING[[#This Row],[MONTH]]&gt;3,YEAR(PUMPING[[#This Row],[DATE]]),YEAR(PUMPING[[#This Row],[DATE]])-1)</f>
        <v>2016</v>
      </c>
      <c r="L2973" s="127" t="str">
        <f>IF(PUMPING[[#This Row],[MONTH]]&lt;4,"Q4",IF(PUMPING[[#This Row],[MONTH]]&lt;7,"Q1",IF(PUMPING[[#This Row],[MONTH]]&lt;10,"Q2",IF(PUMPING[[#This Row],[MONTH]]&lt;13,"Q3","Q4"))))</f>
        <v>Q1</v>
      </c>
      <c r="M2973" s="127" t="str">
        <f>IF(PUMPING[[#This Row],[PRODUCT]]="I/F","I/F",IF(LEFT(PUMPING[[#This Row],[BATCH]],2)="MR","MR",IF(LEFT(PUMPING[[#This Row],[BATCH]],2)="PR","PR",IF(LEFT(PUMPING[[#This Row],[BATCH]],2)="DT","DT","Others"))))</f>
        <v>MR</v>
      </c>
    </row>
    <row r="2974" spans="1:13" ht="21" x14ac:dyDescent="0.25">
      <c r="A2974" s="125">
        <v>2</v>
      </c>
      <c r="B2974" s="126">
        <v>42496</v>
      </c>
      <c r="C2974" s="125" t="s">
        <v>8</v>
      </c>
      <c r="D2974" s="134" t="s">
        <v>1971</v>
      </c>
      <c r="E2974" s="136" t="s">
        <v>10</v>
      </c>
      <c r="F2974" s="129">
        <v>105</v>
      </c>
      <c r="G2974" s="125"/>
      <c r="H2974" s="125" t="s">
        <v>153</v>
      </c>
      <c r="I2974" s="181" t="s">
        <v>1530</v>
      </c>
      <c r="J2974" s="127">
        <f t="shared" si="73"/>
        <v>5</v>
      </c>
      <c r="K2974" s="127">
        <f>IF(PUMPING[[#This Row],[MONTH]]&gt;3,YEAR(PUMPING[[#This Row],[DATE]]),YEAR(PUMPING[[#This Row],[DATE]])-1)</f>
        <v>2016</v>
      </c>
      <c r="L2974" s="127" t="str">
        <f>IF(PUMPING[[#This Row],[MONTH]]&lt;4,"Q4",IF(PUMPING[[#This Row],[MONTH]]&lt;7,"Q1",IF(PUMPING[[#This Row],[MONTH]]&lt;10,"Q2",IF(PUMPING[[#This Row],[MONTH]]&lt;13,"Q3","Q4"))))</f>
        <v>Q1</v>
      </c>
      <c r="M2974" s="127" t="str">
        <f>IF(PUMPING[[#This Row],[PRODUCT]]="I/F","I/F",IF(LEFT(PUMPING[[#This Row],[BATCH]],2)="MR","MR",IF(LEFT(PUMPING[[#This Row],[BATCH]],2)="PR","PR",IF(LEFT(PUMPING[[#This Row],[BATCH]],2)="DT","DT","Others"))))</f>
        <v>MR</v>
      </c>
    </row>
    <row r="2975" spans="1:13" ht="21" x14ac:dyDescent="0.25">
      <c r="A2975" s="125">
        <v>1</v>
      </c>
      <c r="B2975" s="126">
        <v>42496</v>
      </c>
      <c r="C2975" s="125" t="s">
        <v>162</v>
      </c>
      <c r="D2975" s="134" t="s">
        <v>1831</v>
      </c>
      <c r="E2975" s="136" t="s">
        <v>41</v>
      </c>
      <c r="F2975" s="129">
        <v>2028</v>
      </c>
      <c r="G2975" s="125"/>
      <c r="H2975" s="125" t="s">
        <v>148</v>
      </c>
      <c r="I2975" s="125" t="s">
        <v>149</v>
      </c>
      <c r="J2975" s="127">
        <f t="shared" si="73"/>
        <v>5</v>
      </c>
      <c r="K2975" s="127">
        <f>IF(PUMPING[[#This Row],[MONTH]]&gt;3,YEAR(PUMPING[[#This Row],[DATE]]),YEAR(PUMPING[[#This Row],[DATE]])-1)</f>
        <v>2016</v>
      </c>
      <c r="L2975" s="127" t="str">
        <f>IF(PUMPING[[#This Row],[MONTH]]&lt;4,"Q4",IF(PUMPING[[#This Row],[MONTH]]&lt;7,"Q1",IF(PUMPING[[#This Row],[MONTH]]&lt;10,"Q2",IF(PUMPING[[#This Row],[MONTH]]&lt;13,"Q3","Q4"))))</f>
        <v>Q1</v>
      </c>
      <c r="M2975" s="127" t="str">
        <f>IF(PUMPING[[#This Row],[PRODUCT]]="I/F","I/F",IF(LEFT(PUMPING[[#This Row],[BATCH]],2)="MR","MR",IF(LEFT(PUMPING[[#This Row],[BATCH]],2)="PR","PR",IF(LEFT(PUMPING[[#This Row],[BATCH]],2)="DT","DT","Others"))))</f>
        <v>MR</v>
      </c>
    </row>
    <row r="2976" spans="1:13" ht="21" x14ac:dyDescent="0.25">
      <c r="A2976" s="125">
        <v>2</v>
      </c>
      <c r="B2976" s="126">
        <v>42496</v>
      </c>
      <c r="C2976" s="125" t="s">
        <v>162</v>
      </c>
      <c r="D2976" s="134" t="s">
        <v>1981</v>
      </c>
      <c r="E2976" s="136">
        <v>17</v>
      </c>
      <c r="F2976" s="129">
        <v>2423</v>
      </c>
      <c r="G2976" s="125"/>
      <c r="H2976" s="125" t="s">
        <v>164</v>
      </c>
      <c r="I2976" s="125" t="s">
        <v>146</v>
      </c>
      <c r="J2976" s="127">
        <f t="shared" si="73"/>
        <v>5</v>
      </c>
      <c r="K2976" s="127">
        <f>IF(PUMPING[[#This Row],[MONTH]]&gt;3,YEAR(PUMPING[[#This Row],[DATE]]),YEAR(PUMPING[[#This Row],[DATE]])-1)</f>
        <v>2016</v>
      </c>
      <c r="L2976" s="127" t="str">
        <f>IF(PUMPING[[#This Row],[MONTH]]&lt;4,"Q4",IF(PUMPING[[#This Row],[MONTH]]&lt;7,"Q1",IF(PUMPING[[#This Row],[MONTH]]&lt;10,"Q2",IF(PUMPING[[#This Row],[MONTH]]&lt;13,"Q3","Q4"))))</f>
        <v>Q1</v>
      </c>
      <c r="M2976" s="127" t="str">
        <f>IF(PUMPING[[#This Row],[PRODUCT]]="I/F","I/F",IF(LEFT(PUMPING[[#This Row],[BATCH]],2)="MR","MR",IF(LEFT(PUMPING[[#This Row],[BATCH]],2)="PR","PR",IF(LEFT(PUMPING[[#This Row],[BATCH]],2)="DT","DT","Others"))))</f>
        <v>DT</v>
      </c>
    </row>
    <row r="2977" spans="1:13" ht="21" x14ac:dyDescent="0.25">
      <c r="A2977" s="125">
        <v>1</v>
      </c>
      <c r="B2977" s="126">
        <v>42497</v>
      </c>
      <c r="C2977" s="125" t="s">
        <v>6</v>
      </c>
      <c r="D2977" s="130" t="s">
        <v>1976</v>
      </c>
      <c r="E2977" s="131">
        <v>124</v>
      </c>
      <c r="F2977" s="132">
        <v>10841</v>
      </c>
      <c r="G2977" s="125"/>
      <c r="H2977" s="125" t="s">
        <v>148</v>
      </c>
      <c r="I2977" s="125" t="s">
        <v>149</v>
      </c>
      <c r="J2977" s="127">
        <f t="shared" si="73"/>
        <v>5</v>
      </c>
      <c r="K2977" s="127">
        <f>IF(PUMPING[[#This Row],[MONTH]]&gt;3,YEAR(PUMPING[[#This Row],[DATE]]),YEAR(PUMPING[[#This Row],[DATE]])-1)</f>
        <v>2016</v>
      </c>
      <c r="L2977" s="127" t="str">
        <f>IF(PUMPING[[#This Row],[MONTH]]&lt;4,"Q4",IF(PUMPING[[#This Row],[MONTH]]&lt;7,"Q1",IF(PUMPING[[#This Row],[MONTH]]&lt;10,"Q2",IF(PUMPING[[#This Row],[MONTH]]&lt;13,"Q3","Q4"))))</f>
        <v>Q1</v>
      </c>
      <c r="M2977" s="127" t="str">
        <f>IF(PUMPING[[#This Row],[PRODUCT]]="I/F","I/F",IF(LEFT(PUMPING[[#This Row],[BATCH]],2)="MR","MR",IF(LEFT(PUMPING[[#This Row],[BATCH]],2)="PR","PR",IF(LEFT(PUMPING[[#This Row],[BATCH]],2)="DT","DT","Others"))))</f>
        <v>MR</v>
      </c>
    </row>
    <row r="2978" spans="1:13" ht="21" x14ac:dyDescent="0.25">
      <c r="A2978" s="125">
        <v>1</v>
      </c>
      <c r="B2978" s="126">
        <v>42497</v>
      </c>
      <c r="C2978" s="125" t="s">
        <v>20</v>
      </c>
      <c r="D2978" s="134" t="s">
        <v>1980</v>
      </c>
      <c r="E2978" s="131">
        <v>21</v>
      </c>
      <c r="F2978" s="128">
        <v>4186</v>
      </c>
      <c r="G2978" s="125"/>
      <c r="H2978" s="125" t="s">
        <v>151</v>
      </c>
      <c r="I2978" s="125" t="s">
        <v>1532</v>
      </c>
      <c r="J2978" s="127">
        <f t="shared" si="73"/>
        <v>5</v>
      </c>
      <c r="K2978" s="127">
        <f>IF(PUMPING[[#This Row],[MONTH]]&gt;3,YEAR(PUMPING[[#This Row],[DATE]]),YEAR(PUMPING[[#This Row],[DATE]])-1)</f>
        <v>2016</v>
      </c>
      <c r="L2978" s="127" t="str">
        <f>IF(PUMPING[[#This Row],[MONTH]]&lt;4,"Q4",IF(PUMPING[[#This Row],[MONTH]]&lt;7,"Q1",IF(PUMPING[[#This Row],[MONTH]]&lt;10,"Q2",IF(PUMPING[[#This Row],[MONTH]]&lt;13,"Q3","Q4"))))</f>
        <v>Q1</v>
      </c>
      <c r="M2978" s="127" t="str">
        <f>IF(PUMPING[[#This Row],[PRODUCT]]="I/F","I/F",IF(LEFT(PUMPING[[#This Row],[BATCH]],2)="MR","MR",IF(LEFT(PUMPING[[#This Row],[BATCH]],2)="PR","PR",IF(LEFT(PUMPING[[#This Row],[BATCH]],2)="DT","DT","Others"))))</f>
        <v>PR</v>
      </c>
    </row>
    <row r="2979" spans="1:13" ht="21" x14ac:dyDescent="0.25">
      <c r="A2979" s="125">
        <v>2</v>
      </c>
      <c r="B2979" s="126">
        <v>42497</v>
      </c>
      <c r="C2979" s="125" t="s">
        <v>20</v>
      </c>
      <c r="D2979" s="134" t="s">
        <v>1982</v>
      </c>
      <c r="E2979" s="131">
        <v>24</v>
      </c>
      <c r="F2979" s="128">
        <v>850</v>
      </c>
      <c r="G2979" s="125"/>
      <c r="H2979" s="125" t="s">
        <v>151</v>
      </c>
      <c r="I2979" s="125" t="s">
        <v>1532</v>
      </c>
      <c r="J2979" s="127">
        <f t="shared" si="73"/>
        <v>5</v>
      </c>
      <c r="K2979" s="127">
        <f>IF(PUMPING[[#This Row],[MONTH]]&gt;3,YEAR(PUMPING[[#This Row],[DATE]]),YEAR(PUMPING[[#This Row],[DATE]])-1)</f>
        <v>2016</v>
      </c>
      <c r="L2979" s="127" t="str">
        <f>IF(PUMPING[[#This Row],[MONTH]]&lt;4,"Q4",IF(PUMPING[[#This Row],[MONTH]]&lt;7,"Q1",IF(PUMPING[[#This Row],[MONTH]]&lt;10,"Q2",IF(PUMPING[[#This Row],[MONTH]]&lt;13,"Q3","Q4"))))</f>
        <v>Q1</v>
      </c>
      <c r="M2979" s="127" t="str">
        <f>IF(PUMPING[[#This Row],[PRODUCT]]="I/F","I/F",IF(LEFT(PUMPING[[#This Row],[BATCH]],2)="MR","MR",IF(LEFT(PUMPING[[#This Row],[BATCH]],2)="PR","PR",IF(LEFT(PUMPING[[#This Row],[BATCH]],2)="DT","DT","Others"))))</f>
        <v>PR</v>
      </c>
    </row>
    <row r="2980" spans="1:13" ht="21" x14ac:dyDescent="0.25">
      <c r="A2980" s="125">
        <v>3</v>
      </c>
      <c r="B2980" s="126">
        <v>42497</v>
      </c>
      <c r="C2980" s="125" t="s">
        <v>20</v>
      </c>
      <c r="D2980" s="134" t="s">
        <v>1983</v>
      </c>
      <c r="E2980" s="131">
        <v>24</v>
      </c>
      <c r="F2980" s="128">
        <v>5060</v>
      </c>
      <c r="G2980" s="125"/>
      <c r="H2980" s="125" t="s">
        <v>151</v>
      </c>
      <c r="I2980" s="125" t="s">
        <v>1532</v>
      </c>
      <c r="J2980" s="127">
        <f t="shared" ref="J2980:J3043" si="74">MONTH(B2980)</f>
        <v>5</v>
      </c>
      <c r="K2980" s="127">
        <f>IF(PUMPING[[#This Row],[MONTH]]&gt;3,YEAR(PUMPING[[#This Row],[DATE]]),YEAR(PUMPING[[#This Row],[DATE]])-1)</f>
        <v>2016</v>
      </c>
      <c r="L2980" s="127" t="str">
        <f>IF(PUMPING[[#This Row],[MONTH]]&lt;4,"Q4",IF(PUMPING[[#This Row],[MONTH]]&lt;7,"Q1",IF(PUMPING[[#This Row],[MONTH]]&lt;10,"Q2",IF(PUMPING[[#This Row],[MONTH]]&lt;13,"Q3","Q4"))))</f>
        <v>Q1</v>
      </c>
      <c r="M2980" s="127" t="str">
        <f>IF(PUMPING[[#This Row],[PRODUCT]]="I/F","I/F",IF(LEFT(PUMPING[[#This Row],[BATCH]],2)="MR","MR",IF(LEFT(PUMPING[[#This Row],[BATCH]],2)="PR","PR",IF(LEFT(PUMPING[[#This Row],[BATCH]],2)="DT","DT","Others"))))</f>
        <v>PR</v>
      </c>
    </row>
    <row r="2981" spans="1:13" ht="21" x14ac:dyDescent="0.25">
      <c r="A2981" s="125">
        <v>1</v>
      </c>
      <c r="B2981" s="126">
        <v>42497</v>
      </c>
      <c r="C2981" s="125" t="s">
        <v>8</v>
      </c>
      <c r="D2981" s="135" t="s">
        <v>1971</v>
      </c>
      <c r="E2981" s="136" t="s">
        <v>10</v>
      </c>
      <c r="F2981" s="128">
        <v>4581</v>
      </c>
      <c r="G2981" s="125"/>
      <c r="H2981" s="125" t="s">
        <v>153</v>
      </c>
      <c r="I2981" s="181" t="s">
        <v>1530</v>
      </c>
      <c r="J2981" s="127">
        <f t="shared" si="74"/>
        <v>5</v>
      </c>
      <c r="K2981" s="127">
        <f>IF(PUMPING[[#This Row],[MONTH]]&gt;3,YEAR(PUMPING[[#This Row],[DATE]]),YEAR(PUMPING[[#This Row],[DATE]])-1)</f>
        <v>2016</v>
      </c>
      <c r="L2981" s="127" t="str">
        <f>IF(PUMPING[[#This Row],[MONTH]]&lt;4,"Q4",IF(PUMPING[[#This Row],[MONTH]]&lt;7,"Q1",IF(PUMPING[[#This Row],[MONTH]]&lt;10,"Q2",IF(PUMPING[[#This Row],[MONTH]]&lt;13,"Q3","Q4"))))</f>
        <v>Q1</v>
      </c>
      <c r="M2981" s="127" t="str">
        <f>IF(PUMPING[[#This Row],[PRODUCT]]="I/F","I/F",IF(LEFT(PUMPING[[#This Row],[BATCH]],2)="MR","MR",IF(LEFT(PUMPING[[#This Row],[BATCH]],2)="PR","PR",IF(LEFT(PUMPING[[#This Row],[BATCH]],2)="DT","DT","Others"))))</f>
        <v>MR</v>
      </c>
    </row>
    <row r="2982" spans="1:13" ht="21" x14ac:dyDescent="0.25">
      <c r="A2982" s="125">
        <v>1</v>
      </c>
      <c r="B2982" s="126">
        <v>42498</v>
      </c>
      <c r="C2982" s="125" t="s">
        <v>6</v>
      </c>
      <c r="D2982" s="130" t="s">
        <v>1976</v>
      </c>
      <c r="E2982" s="131">
        <v>124</v>
      </c>
      <c r="F2982" s="132">
        <v>3386</v>
      </c>
      <c r="G2982" s="125"/>
      <c r="H2982" s="125" t="s">
        <v>148</v>
      </c>
      <c r="I2982" s="125" t="s">
        <v>149</v>
      </c>
      <c r="J2982" s="127">
        <f t="shared" si="74"/>
        <v>5</v>
      </c>
      <c r="K2982" s="127">
        <f>IF(PUMPING[[#This Row],[MONTH]]&gt;3,YEAR(PUMPING[[#This Row],[DATE]]),YEAR(PUMPING[[#This Row],[DATE]])-1)</f>
        <v>2016</v>
      </c>
      <c r="L2982" s="127" t="str">
        <f>IF(PUMPING[[#This Row],[MONTH]]&lt;4,"Q4",IF(PUMPING[[#This Row],[MONTH]]&lt;7,"Q1",IF(PUMPING[[#This Row],[MONTH]]&lt;10,"Q2",IF(PUMPING[[#This Row],[MONTH]]&lt;13,"Q3","Q4"))))</f>
        <v>Q1</v>
      </c>
      <c r="M2982" s="127" t="str">
        <f>IF(PUMPING[[#This Row],[PRODUCT]]="I/F","I/F",IF(LEFT(PUMPING[[#This Row],[BATCH]],2)="MR","MR",IF(LEFT(PUMPING[[#This Row],[BATCH]],2)="PR","PR",IF(LEFT(PUMPING[[#This Row],[BATCH]],2)="DT","DT","Others"))))</f>
        <v>MR</v>
      </c>
    </row>
    <row r="2983" spans="1:13" ht="21" x14ac:dyDescent="0.25">
      <c r="A2983" s="125">
        <v>2</v>
      </c>
      <c r="B2983" s="126">
        <v>42498</v>
      </c>
      <c r="C2983" s="125" t="s">
        <v>6</v>
      </c>
      <c r="D2983" s="130" t="s">
        <v>1984</v>
      </c>
      <c r="E2983" s="131">
        <v>403</v>
      </c>
      <c r="F2983" s="132">
        <v>2693</v>
      </c>
      <c r="G2983" s="125"/>
      <c r="H2983" s="125" t="s">
        <v>145</v>
      </c>
      <c r="I2983" s="125" t="s">
        <v>146</v>
      </c>
      <c r="J2983" s="127">
        <f t="shared" si="74"/>
        <v>5</v>
      </c>
      <c r="K2983" s="127">
        <f>IF(PUMPING[[#This Row],[MONTH]]&gt;3,YEAR(PUMPING[[#This Row],[DATE]]),YEAR(PUMPING[[#This Row],[DATE]])-1)</f>
        <v>2016</v>
      </c>
      <c r="L2983" s="127" t="str">
        <f>IF(PUMPING[[#This Row],[MONTH]]&lt;4,"Q4",IF(PUMPING[[#This Row],[MONTH]]&lt;7,"Q1",IF(PUMPING[[#This Row],[MONTH]]&lt;10,"Q2",IF(PUMPING[[#This Row],[MONTH]]&lt;13,"Q3","Q4"))))</f>
        <v>Q1</v>
      </c>
      <c r="M2983" s="127" t="str">
        <f>IF(PUMPING[[#This Row],[PRODUCT]]="I/F","I/F",IF(LEFT(PUMPING[[#This Row],[BATCH]],2)="MR","MR",IF(LEFT(PUMPING[[#This Row],[BATCH]],2)="PR","PR",IF(LEFT(PUMPING[[#This Row],[BATCH]],2)="DT","DT","Others"))))</f>
        <v>MR</v>
      </c>
    </row>
    <row r="2984" spans="1:13" ht="21" x14ac:dyDescent="0.25">
      <c r="A2984" s="125">
        <v>3</v>
      </c>
      <c r="B2984" s="126">
        <v>42498</v>
      </c>
      <c r="C2984" s="125" t="s">
        <v>6</v>
      </c>
      <c r="D2984" s="130" t="s">
        <v>1985</v>
      </c>
      <c r="E2984" s="131">
        <v>401</v>
      </c>
      <c r="F2984" s="132">
        <v>134</v>
      </c>
      <c r="G2984" s="125"/>
      <c r="H2984" s="125" t="s">
        <v>145</v>
      </c>
      <c r="I2984" s="125" t="s">
        <v>146</v>
      </c>
      <c r="J2984" s="127">
        <f t="shared" si="74"/>
        <v>5</v>
      </c>
      <c r="K2984" s="127">
        <f>IF(PUMPING[[#This Row],[MONTH]]&gt;3,YEAR(PUMPING[[#This Row],[DATE]]),YEAR(PUMPING[[#This Row],[DATE]])-1)</f>
        <v>2016</v>
      </c>
      <c r="L2984" s="127" t="str">
        <f>IF(PUMPING[[#This Row],[MONTH]]&lt;4,"Q4",IF(PUMPING[[#This Row],[MONTH]]&lt;7,"Q1",IF(PUMPING[[#This Row],[MONTH]]&lt;10,"Q2",IF(PUMPING[[#This Row],[MONTH]]&lt;13,"Q3","Q4"))))</f>
        <v>Q1</v>
      </c>
      <c r="M2984" s="127" t="str">
        <f>IF(PUMPING[[#This Row],[PRODUCT]]="I/F","I/F",IF(LEFT(PUMPING[[#This Row],[BATCH]],2)="MR","MR",IF(LEFT(PUMPING[[#This Row],[BATCH]],2)="PR","PR",IF(LEFT(PUMPING[[#This Row],[BATCH]],2)="DT","DT","Others"))))</f>
        <v>MR</v>
      </c>
    </row>
    <row r="2985" spans="1:13" ht="21" x14ac:dyDescent="0.25">
      <c r="A2985" s="125">
        <v>4</v>
      </c>
      <c r="B2985" s="126">
        <v>42498</v>
      </c>
      <c r="C2985" s="125" t="s">
        <v>6</v>
      </c>
      <c r="D2985" s="130" t="s">
        <v>1986</v>
      </c>
      <c r="E2985" s="131">
        <v>302</v>
      </c>
      <c r="F2985" s="132">
        <v>4402</v>
      </c>
      <c r="G2985" s="125"/>
      <c r="H2985" s="125" t="s">
        <v>159</v>
      </c>
      <c r="I2985" s="125" t="s">
        <v>143</v>
      </c>
      <c r="J2985" s="127">
        <f t="shared" si="74"/>
        <v>5</v>
      </c>
      <c r="K2985" s="127">
        <f>IF(PUMPING[[#This Row],[MONTH]]&gt;3,YEAR(PUMPING[[#This Row],[DATE]]),YEAR(PUMPING[[#This Row],[DATE]])-1)</f>
        <v>2016</v>
      </c>
      <c r="L2985" s="127" t="str">
        <f>IF(PUMPING[[#This Row],[MONTH]]&lt;4,"Q4",IF(PUMPING[[#This Row],[MONTH]]&lt;7,"Q1",IF(PUMPING[[#This Row],[MONTH]]&lt;10,"Q2",IF(PUMPING[[#This Row],[MONTH]]&lt;13,"Q3","Q4"))))</f>
        <v>Q1</v>
      </c>
      <c r="M2985" s="127" t="str">
        <f>IF(PUMPING[[#This Row],[PRODUCT]]="I/F","I/F",IF(LEFT(PUMPING[[#This Row],[BATCH]],2)="MR","MR",IF(LEFT(PUMPING[[#This Row],[BATCH]],2)="PR","PR",IF(LEFT(PUMPING[[#This Row],[BATCH]],2)="DT","DT","Others"))))</f>
        <v>MR</v>
      </c>
    </row>
    <row r="2986" spans="1:13" ht="21" x14ac:dyDescent="0.25">
      <c r="A2986" s="125">
        <v>1</v>
      </c>
      <c r="B2986" s="126">
        <v>42498</v>
      </c>
      <c r="C2986" s="125" t="s">
        <v>20</v>
      </c>
      <c r="D2986" s="134" t="s">
        <v>1983</v>
      </c>
      <c r="E2986" s="131">
        <v>24</v>
      </c>
      <c r="F2986" s="128">
        <v>2325</v>
      </c>
      <c r="G2986" s="125"/>
      <c r="H2986" s="125" t="s">
        <v>151</v>
      </c>
      <c r="I2986" s="125" t="s">
        <v>1532</v>
      </c>
      <c r="J2986" s="127">
        <f t="shared" si="74"/>
        <v>5</v>
      </c>
      <c r="K2986" s="127">
        <f>IF(PUMPING[[#This Row],[MONTH]]&gt;3,YEAR(PUMPING[[#This Row],[DATE]]),YEAR(PUMPING[[#This Row],[DATE]])-1)</f>
        <v>2016</v>
      </c>
      <c r="L2986" s="127" t="str">
        <f>IF(PUMPING[[#This Row],[MONTH]]&lt;4,"Q4",IF(PUMPING[[#This Row],[MONTH]]&lt;7,"Q1",IF(PUMPING[[#This Row],[MONTH]]&lt;10,"Q2",IF(PUMPING[[#This Row],[MONTH]]&lt;13,"Q3","Q4"))))</f>
        <v>Q1</v>
      </c>
      <c r="M2986" s="127" t="str">
        <f>IF(PUMPING[[#This Row],[PRODUCT]]="I/F","I/F",IF(LEFT(PUMPING[[#This Row],[BATCH]],2)="MR","MR",IF(LEFT(PUMPING[[#This Row],[BATCH]],2)="PR","PR",IF(LEFT(PUMPING[[#This Row],[BATCH]],2)="DT","DT","Others"))))</f>
        <v>PR</v>
      </c>
    </row>
    <row r="2987" spans="1:13" ht="21" x14ac:dyDescent="0.25">
      <c r="A2987" s="125">
        <v>2</v>
      </c>
      <c r="B2987" s="126">
        <v>42498</v>
      </c>
      <c r="C2987" s="125" t="s">
        <v>20</v>
      </c>
      <c r="D2987" s="134" t="s">
        <v>1978</v>
      </c>
      <c r="E2987" s="131">
        <v>54</v>
      </c>
      <c r="F2987" s="128">
        <v>433</v>
      </c>
      <c r="G2987" s="125"/>
      <c r="H2987" s="125" t="s">
        <v>155</v>
      </c>
      <c r="I2987" s="125" t="s">
        <v>146</v>
      </c>
      <c r="J2987" s="127">
        <f t="shared" si="74"/>
        <v>5</v>
      </c>
      <c r="K2987" s="127">
        <f>IF(PUMPING[[#This Row],[MONTH]]&gt;3,YEAR(PUMPING[[#This Row],[DATE]]),YEAR(PUMPING[[#This Row],[DATE]])-1)</f>
        <v>2016</v>
      </c>
      <c r="L2987" s="127" t="str">
        <f>IF(PUMPING[[#This Row],[MONTH]]&lt;4,"Q4",IF(PUMPING[[#This Row],[MONTH]]&lt;7,"Q1",IF(PUMPING[[#This Row],[MONTH]]&lt;10,"Q2",IF(PUMPING[[#This Row],[MONTH]]&lt;13,"Q3","Q4"))))</f>
        <v>Q1</v>
      </c>
      <c r="M2987" s="127" t="str">
        <f>IF(PUMPING[[#This Row],[PRODUCT]]="I/F","I/F",IF(LEFT(PUMPING[[#This Row],[BATCH]],2)="MR","MR",IF(LEFT(PUMPING[[#This Row],[BATCH]],2)="PR","PR",IF(LEFT(PUMPING[[#This Row],[BATCH]],2)="DT","DT","Others"))))</f>
        <v>PR</v>
      </c>
    </row>
    <row r="2988" spans="1:13" ht="21" x14ac:dyDescent="0.25">
      <c r="A2988" s="125">
        <v>3</v>
      </c>
      <c r="B2988" s="126">
        <v>42498</v>
      </c>
      <c r="C2988" s="125" t="s">
        <v>20</v>
      </c>
      <c r="D2988" s="134" t="s">
        <v>1987</v>
      </c>
      <c r="E2988" s="131" t="s">
        <v>176</v>
      </c>
      <c r="F2988" s="128">
        <v>8112</v>
      </c>
      <c r="G2988" s="125"/>
      <c r="H2988" s="125" t="s">
        <v>153</v>
      </c>
      <c r="I2988" s="181" t="s">
        <v>1530</v>
      </c>
      <c r="J2988" s="127">
        <f t="shared" si="74"/>
        <v>5</v>
      </c>
      <c r="K2988" s="127">
        <f>IF(PUMPING[[#This Row],[MONTH]]&gt;3,YEAR(PUMPING[[#This Row],[DATE]]),YEAR(PUMPING[[#This Row],[DATE]])-1)</f>
        <v>2016</v>
      </c>
      <c r="L2988" s="127" t="str">
        <f>IF(PUMPING[[#This Row],[MONTH]]&lt;4,"Q4",IF(PUMPING[[#This Row],[MONTH]]&lt;7,"Q1",IF(PUMPING[[#This Row],[MONTH]]&lt;10,"Q2",IF(PUMPING[[#This Row],[MONTH]]&lt;13,"Q3","Q4"))))</f>
        <v>Q1</v>
      </c>
      <c r="M2988" s="127" t="str">
        <f>IF(PUMPING[[#This Row],[PRODUCT]]="I/F","I/F",IF(LEFT(PUMPING[[#This Row],[BATCH]],2)="MR","MR",IF(LEFT(PUMPING[[#This Row],[BATCH]],2)="PR","PR",IF(LEFT(PUMPING[[#This Row],[BATCH]],2)="DT","DT","Others"))))</f>
        <v>PR</v>
      </c>
    </row>
    <row r="2989" spans="1:13" ht="21" x14ac:dyDescent="0.25">
      <c r="A2989" s="125">
        <v>1</v>
      </c>
      <c r="B2989" s="126">
        <v>42498</v>
      </c>
      <c r="C2989" s="125" t="s">
        <v>8</v>
      </c>
      <c r="D2989" s="135" t="s">
        <v>1971</v>
      </c>
      <c r="E2989" s="136" t="s">
        <v>10</v>
      </c>
      <c r="F2989" s="128">
        <v>2238</v>
      </c>
      <c r="G2989" s="125"/>
      <c r="H2989" s="125" t="s">
        <v>153</v>
      </c>
      <c r="I2989" s="181" t="s">
        <v>1530</v>
      </c>
      <c r="J2989" s="127">
        <f t="shared" si="74"/>
        <v>5</v>
      </c>
      <c r="K2989" s="127">
        <f>IF(PUMPING[[#This Row],[MONTH]]&gt;3,YEAR(PUMPING[[#This Row],[DATE]]),YEAR(PUMPING[[#This Row],[DATE]])-1)</f>
        <v>2016</v>
      </c>
      <c r="L2989" s="127" t="str">
        <f>IF(PUMPING[[#This Row],[MONTH]]&lt;4,"Q4",IF(PUMPING[[#This Row],[MONTH]]&lt;7,"Q1",IF(PUMPING[[#This Row],[MONTH]]&lt;10,"Q2",IF(PUMPING[[#This Row],[MONTH]]&lt;13,"Q3","Q4"))))</f>
        <v>Q1</v>
      </c>
      <c r="M2989" s="127" t="str">
        <f>IF(PUMPING[[#This Row],[PRODUCT]]="I/F","I/F",IF(LEFT(PUMPING[[#This Row],[BATCH]],2)="MR","MR",IF(LEFT(PUMPING[[#This Row],[BATCH]],2)="PR","PR",IF(LEFT(PUMPING[[#This Row],[BATCH]],2)="DT","DT","Others"))))</f>
        <v>MR</v>
      </c>
    </row>
    <row r="2990" spans="1:13" ht="21" x14ac:dyDescent="0.25">
      <c r="A2990" s="125">
        <v>2</v>
      </c>
      <c r="B2990" s="126">
        <v>42498</v>
      </c>
      <c r="C2990" s="125" t="s">
        <v>8</v>
      </c>
      <c r="D2990" s="134" t="s">
        <v>1972</v>
      </c>
      <c r="E2990" s="136" t="s">
        <v>10</v>
      </c>
      <c r="F2990" s="129">
        <v>1325</v>
      </c>
      <c r="G2990" s="125"/>
      <c r="H2990" s="125" t="s">
        <v>153</v>
      </c>
      <c r="I2990" s="181" t="s">
        <v>1530</v>
      </c>
      <c r="J2990" s="127">
        <f t="shared" si="74"/>
        <v>5</v>
      </c>
      <c r="K2990" s="127">
        <f>IF(PUMPING[[#This Row],[MONTH]]&gt;3,YEAR(PUMPING[[#This Row],[DATE]]),YEAR(PUMPING[[#This Row],[DATE]])-1)</f>
        <v>2016</v>
      </c>
      <c r="L2990" s="127" t="str">
        <f>IF(PUMPING[[#This Row],[MONTH]]&lt;4,"Q4",IF(PUMPING[[#This Row],[MONTH]]&lt;7,"Q1",IF(PUMPING[[#This Row],[MONTH]]&lt;10,"Q2",IF(PUMPING[[#This Row],[MONTH]]&lt;13,"Q3","Q4"))))</f>
        <v>Q1</v>
      </c>
      <c r="M2990" s="127" t="str">
        <f>IF(PUMPING[[#This Row],[PRODUCT]]="I/F","I/F",IF(LEFT(PUMPING[[#This Row],[BATCH]],2)="MR","MR",IF(LEFT(PUMPING[[#This Row],[BATCH]],2)="PR","PR",IF(LEFT(PUMPING[[#This Row],[BATCH]],2)="DT","DT","Others"))))</f>
        <v>MR</v>
      </c>
    </row>
    <row r="2991" spans="1:13" ht="21" x14ac:dyDescent="0.25">
      <c r="A2991" s="125">
        <v>3</v>
      </c>
      <c r="B2991" s="126">
        <v>42498</v>
      </c>
      <c r="C2991" s="125" t="s">
        <v>8</v>
      </c>
      <c r="D2991" s="134" t="s">
        <v>1974</v>
      </c>
      <c r="E2991" s="136" t="s">
        <v>10</v>
      </c>
      <c r="F2991" s="128">
        <v>131</v>
      </c>
      <c r="G2991" s="125"/>
      <c r="H2991" s="125" t="s">
        <v>155</v>
      </c>
      <c r="I2991" s="125" t="s">
        <v>146</v>
      </c>
      <c r="J2991" s="127">
        <f t="shared" si="74"/>
        <v>5</v>
      </c>
      <c r="K2991" s="127">
        <f>IF(PUMPING[[#This Row],[MONTH]]&gt;3,YEAR(PUMPING[[#This Row],[DATE]]),YEAR(PUMPING[[#This Row],[DATE]])-1)</f>
        <v>2016</v>
      </c>
      <c r="L2991" s="127" t="str">
        <f>IF(PUMPING[[#This Row],[MONTH]]&lt;4,"Q4",IF(PUMPING[[#This Row],[MONTH]]&lt;7,"Q1",IF(PUMPING[[#This Row],[MONTH]]&lt;10,"Q2",IF(PUMPING[[#This Row],[MONTH]]&lt;13,"Q3","Q4"))))</f>
        <v>Q1</v>
      </c>
      <c r="M2991" s="127" t="str">
        <f>IF(PUMPING[[#This Row],[PRODUCT]]="I/F","I/F",IF(LEFT(PUMPING[[#This Row],[BATCH]],2)="MR","MR",IF(LEFT(PUMPING[[#This Row],[BATCH]],2)="PR","PR",IF(LEFT(PUMPING[[#This Row],[BATCH]],2)="DT","DT","Others"))))</f>
        <v>MR</v>
      </c>
    </row>
    <row r="2992" spans="1:13" ht="21" x14ac:dyDescent="0.25">
      <c r="A2992" s="125">
        <v>4</v>
      </c>
      <c r="B2992" s="126">
        <v>42498</v>
      </c>
      <c r="C2992" s="125" t="s">
        <v>8</v>
      </c>
      <c r="D2992" s="134" t="s">
        <v>1975</v>
      </c>
      <c r="E2992" s="136" t="s">
        <v>10</v>
      </c>
      <c r="F2992" s="128">
        <v>150</v>
      </c>
      <c r="G2992" s="125"/>
      <c r="H2992" s="125" t="s">
        <v>156</v>
      </c>
      <c r="I2992" s="125" t="s">
        <v>146</v>
      </c>
      <c r="J2992" s="127">
        <f t="shared" si="74"/>
        <v>5</v>
      </c>
      <c r="K2992" s="127">
        <f>IF(PUMPING[[#This Row],[MONTH]]&gt;3,YEAR(PUMPING[[#This Row],[DATE]]),YEAR(PUMPING[[#This Row],[DATE]])-1)</f>
        <v>2016</v>
      </c>
      <c r="L2992" s="127" t="str">
        <f>IF(PUMPING[[#This Row],[MONTH]]&lt;4,"Q4",IF(PUMPING[[#This Row],[MONTH]]&lt;7,"Q1",IF(PUMPING[[#This Row],[MONTH]]&lt;10,"Q2",IF(PUMPING[[#This Row],[MONTH]]&lt;13,"Q3","Q4"))))</f>
        <v>Q1</v>
      </c>
      <c r="M2992" s="127" t="str">
        <f>IF(PUMPING[[#This Row],[PRODUCT]]="I/F","I/F",IF(LEFT(PUMPING[[#This Row],[BATCH]],2)="MR","MR",IF(LEFT(PUMPING[[#This Row],[BATCH]],2)="PR","PR",IF(LEFT(PUMPING[[#This Row],[BATCH]],2)="DT","DT","Others"))))</f>
        <v>MR</v>
      </c>
    </row>
    <row r="2993" spans="1:13" ht="21" x14ac:dyDescent="0.25">
      <c r="A2993" s="125">
        <v>5</v>
      </c>
      <c r="B2993" s="126">
        <v>42498</v>
      </c>
      <c r="C2993" s="125" t="s">
        <v>8</v>
      </c>
      <c r="D2993" s="134" t="s">
        <v>1976</v>
      </c>
      <c r="E2993" s="136" t="s">
        <v>10</v>
      </c>
      <c r="F2993" s="129">
        <v>1905</v>
      </c>
      <c r="G2993" s="125"/>
      <c r="H2993" s="125" t="s">
        <v>148</v>
      </c>
      <c r="I2993" s="125" t="s">
        <v>149</v>
      </c>
      <c r="J2993" s="127">
        <f t="shared" si="74"/>
        <v>5</v>
      </c>
      <c r="K2993" s="127">
        <f>IF(PUMPING[[#This Row],[MONTH]]&gt;3,YEAR(PUMPING[[#This Row],[DATE]]),YEAR(PUMPING[[#This Row],[DATE]])-1)</f>
        <v>2016</v>
      </c>
      <c r="L2993" s="127" t="str">
        <f>IF(PUMPING[[#This Row],[MONTH]]&lt;4,"Q4",IF(PUMPING[[#This Row],[MONTH]]&lt;7,"Q1",IF(PUMPING[[#This Row],[MONTH]]&lt;10,"Q2",IF(PUMPING[[#This Row],[MONTH]]&lt;13,"Q3","Q4"))))</f>
        <v>Q1</v>
      </c>
      <c r="M2993" s="127" t="str">
        <f>IF(PUMPING[[#This Row],[PRODUCT]]="I/F","I/F",IF(LEFT(PUMPING[[#This Row],[BATCH]],2)="MR","MR",IF(LEFT(PUMPING[[#This Row],[BATCH]],2)="PR","PR",IF(LEFT(PUMPING[[#This Row],[BATCH]],2)="DT","DT","Others"))))</f>
        <v>MR</v>
      </c>
    </row>
    <row r="2994" spans="1:13" ht="21" x14ac:dyDescent="0.25">
      <c r="A2994" s="125">
        <v>1</v>
      </c>
      <c r="B2994" s="126">
        <v>42499</v>
      </c>
      <c r="C2994" s="125" t="s">
        <v>6</v>
      </c>
      <c r="D2994" s="130" t="s">
        <v>1986</v>
      </c>
      <c r="E2994" s="131">
        <v>302</v>
      </c>
      <c r="F2994" s="132">
        <v>3140</v>
      </c>
      <c r="G2994" s="125"/>
      <c r="H2994" s="125" t="s">
        <v>159</v>
      </c>
      <c r="I2994" s="125" t="s">
        <v>143</v>
      </c>
      <c r="J2994" s="127">
        <f t="shared" si="74"/>
        <v>5</v>
      </c>
      <c r="K2994" s="127">
        <f>IF(PUMPING[[#This Row],[MONTH]]&gt;3,YEAR(PUMPING[[#This Row],[DATE]]),YEAR(PUMPING[[#This Row],[DATE]])-1)</f>
        <v>2016</v>
      </c>
      <c r="L2994" s="127" t="str">
        <f>IF(PUMPING[[#This Row],[MONTH]]&lt;4,"Q4",IF(PUMPING[[#This Row],[MONTH]]&lt;7,"Q1",IF(PUMPING[[#This Row],[MONTH]]&lt;10,"Q2",IF(PUMPING[[#This Row],[MONTH]]&lt;13,"Q3","Q4"))))</f>
        <v>Q1</v>
      </c>
      <c r="M2994" s="127" t="str">
        <f>IF(PUMPING[[#This Row],[PRODUCT]]="I/F","I/F",IF(LEFT(PUMPING[[#This Row],[BATCH]],2)="MR","MR",IF(LEFT(PUMPING[[#This Row],[BATCH]],2)="PR","PR",IF(LEFT(PUMPING[[#This Row],[BATCH]],2)="DT","DT","Others"))))</f>
        <v>MR</v>
      </c>
    </row>
    <row r="2995" spans="1:13" ht="21" x14ac:dyDescent="0.25">
      <c r="A2995" s="125">
        <v>2</v>
      </c>
      <c r="B2995" s="126">
        <v>42499</v>
      </c>
      <c r="C2995" s="125" t="s">
        <v>6</v>
      </c>
      <c r="D2995" s="130" t="s">
        <v>1988</v>
      </c>
      <c r="E2995" s="131">
        <v>301</v>
      </c>
      <c r="F2995" s="132">
        <v>4345</v>
      </c>
      <c r="G2995" s="125"/>
      <c r="H2995" s="125" t="s">
        <v>159</v>
      </c>
      <c r="I2995" s="125" t="s">
        <v>143</v>
      </c>
      <c r="J2995" s="127">
        <f t="shared" si="74"/>
        <v>5</v>
      </c>
      <c r="K2995" s="127">
        <f>IF(PUMPING[[#This Row],[MONTH]]&gt;3,YEAR(PUMPING[[#This Row],[DATE]]),YEAR(PUMPING[[#This Row],[DATE]])-1)</f>
        <v>2016</v>
      </c>
      <c r="L2995" s="127" t="str">
        <f>IF(PUMPING[[#This Row],[MONTH]]&lt;4,"Q4",IF(PUMPING[[#This Row],[MONTH]]&lt;7,"Q1",IF(PUMPING[[#This Row],[MONTH]]&lt;10,"Q2",IF(PUMPING[[#This Row],[MONTH]]&lt;13,"Q3","Q4"))))</f>
        <v>Q1</v>
      </c>
      <c r="M2995" s="127" t="str">
        <f>IF(PUMPING[[#This Row],[PRODUCT]]="I/F","I/F",IF(LEFT(PUMPING[[#This Row],[BATCH]],2)="MR","MR",IF(LEFT(PUMPING[[#This Row],[BATCH]],2)="PR","PR",IF(LEFT(PUMPING[[#This Row],[BATCH]],2)="DT","DT","Others"))))</f>
        <v>MR</v>
      </c>
    </row>
    <row r="2996" spans="1:13" ht="21" x14ac:dyDescent="0.25">
      <c r="A2996" s="125">
        <v>3</v>
      </c>
      <c r="B2996" s="126">
        <v>42499</v>
      </c>
      <c r="C2996" s="125" t="s">
        <v>6</v>
      </c>
      <c r="D2996" s="130" t="s">
        <v>1989</v>
      </c>
      <c r="E2996" s="131">
        <v>304</v>
      </c>
      <c r="F2996" s="132">
        <v>691</v>
      </c>
      <c r="G2996" s="125"/>
      <c r="H2996" s="125" t="s">
        <v>159</v>
      </c>
      <c r="I2996" s="125" t="s">
        <v>143</v>
      </c>
      <c r="J2996" s="127">
        <f t="shared" si="74"/>
        <v>5</v>
      </c>
      <c r="K2996" s="127">
        <f>IF(PUMPING[[#This Row],[MONTH]]&gt;3,YEAR(PUMPING[[#This Row],[DATE]]),YEAR(PUMPING[[#This Row],[DATE]])-1)</f>
        <v>2016</v>
      </c>
      <c r="L2996" s="127" t="str">
        <f>IF(PUMPING[[#This Row],[MONTH]]&lt;4,"Q4",IF(PUMPING[[#This Row],[MONTH]]&lt;7,"Q1",IF(PUMPING[[#This Row],[MONTH]]&lt;10,"Q2",IF(PUMPING[[#This Row],[MONTH]]&lt;13,"Q3","Q4"))))</f>
        <v>Q1</v>
      </c>
      <c r="M2996" s="127" t="str">
        <f>IF(PUMPING[[#This Row],[PRODUCT]]="I/F","I/F",IF(LEFT(PUMPING[[#This Row],[BATCH]],2)="MR","MR",IF(LEFT(PUMPING[[#This Row],[BATCH]],2)="PR","PR",IF(LEFT(PUMPING[[#This Row],[BATCH]],2)="DT","DT","Others"))))</f>
        <v>MR</v>
      </c>
    </row>
    <row r="2997" spans="1:13" ht="21" x14ac:dyDescent="0.25">
      <c r="A2997" s="125">
        <v>1</v>
      </c>
      <c r="B2997" s="126">
        <v>42499</v>
      </c>
      <c r="C2997" s="125" t="s">
        <v>20</v>
      </c>
      <c r="D2997" s="134" t="s">
        <v>1987</v>
      </c>
      <c r="E2997" s="131" t="s">
        <v>176</v>
      </c>
      <c r="F2997" s="128">
        <v>10873</v>
      </c>
      <c r="G2997" s="125"/>
      <c r="H2997" s="125" t="s">
        <v>153</v>
      </c>
      <c r="I2997" s="181" t="s">
        <v>1530</v>
      </c>
      <c r="J2997" s="127">
        <f t="shared" si="74"/>
        <v>5</v>
      </c>
      <c r="K2997" s="127">
        <f>IF(PUMPING[[#This Row],[MONTH]]&gt;3,YEAR(PUMPING[[#This Row],[DATE]]),YEAR(PUMPING[[#This Row],[DATE]])-1)</f>
        <v>2016</v>
      </c>
      <c r="L2997" s="127" t="str">
        <f>IF(PUMPING[[#This Row],[MONTH]]&lt;4,"Q4",IF(PUMPING[[#This Row],[MONTH]]&lt;7,"Q1",IF(PUMPING[[#This Row],[MONTH]]&lt;10,"Q2",IF(PUMPING[[#This Row],[MONTH]]&lt;13,"Q3","Q4"))))</f>
        <v>Q1</v>
      </c>
      <c r="M2997" s="127" t="str">
        <f>IF(PUMPING[[#This Row],[PRODUCT]]="I/F","I/F",IF(LEFT(PUMPING[[#This Row],[BATCH]],2)="MR","MR",IF(LEFT(PUMPING[[#This Row],[BATCH]],2)="PR","PR",IF(LEFT(PUMPING[[#This Row],[BATCH]],2)="DT","DT","Others"))))</f>
        <v>PR</v>
      </c>
    </row>
    <row r="2998" spans="1:13" ht="21" x14ac:dyDescent="0.25">
      <c r="A2998" s="125">
        <v>2</v>
      </c>
      <c r="B2998" s="126">
        <v>42499</v>
      </c>
      <c r="C2998" s="125" t="s">
        <v>20</v>
      </c>
      <c r="D2998" s="134" t="s">
        <v>1978</v>
      </c>
      <c r="E2998" s="131">
        <v>54</v>
      </c>
      <c r="F2998" s="128">
        <v>171</v>
      </c>
      <c r="G2998" s="125"/>
      <c r="H2998" s="125" t="s">
        <v>155</v>
      </c>
      <c r="I2998" s="125" t="s">
        <v>146</v>
      </c>
      <c r="J2998" s="127">
        <f t="shared" si="74"/>
        <v>5</v>
      </c>
      <c r="K2998" s="127">
        <f>IF(PUMPING[[#This Row],[MONTH]]&gt;3,YEAR(PUMPING[[#This Row],[DATE]]),YEAR(PUMPING[[#This Row],[DATE]])-1)</f>
        <v>2016</v>
      </c>
      <c r="L2998" s="127" t="str">
        <f>IF(PUMPING[[#This Row],[MONTH]]&lt;4,"Q4",IF(PUMPING[[#This Row],[MONTH]]&lt;7,"Q1",IF(PUMPING[[#This Row],[MONTH]]&lt;10,"Q2",IF(PUMPING[[#This Row],[MONTH]]&lt;13,"Q3","Q4"))))</f>
        <v>Q1</v>
      </c>
      <c r="M2998" s="127" t="str">
        <f>IF(PUMPING[[#This Row],[PRODUCT]]="I/F","I/F",IF(LEFT(PUMPING[[#This Row],[BATCH]],2)="MR","MR",IF(LEFT(PUMPING[[#This Row],[BATCH]],2)="PR","PR",IF(LEFT(PUMPING[[#This Row],[BATCH]],2)="DT","DT","Others"))))</f>
        <v>PR</v>
      </c>
    </row>
    <row r="2999" spans="1:13" ht="21" x14ac:dyDescent="0.25">
      <c r="A2999" s="125">
        <v>1</v>
      </c>
      <c r="B2999" s="126">
        <v>42499</v>
      </c>
      <c r="C2999" s="125" t="s">
        <v>8</v>
      </c>
      <c r="D2999" s="134" t="s">
        <v>1976</v>
      </c>
      <c r="E2999" s="136" t="s">
        <v>10</v>
      </c>
      <c r="F2999" s="129">
        <v>5819</v>
      </c>
      <c r="G2999" s="125"/>
      <c r="H2999" s="125" t="s">
        <v>148</v>
      </c>
      <c r="I2999" s="125" t="s">
        <v>149</v>
      </c>
      <c r="J2999" s="127">
        <f t="shared" si="74"/>
        <v>5</v>
      </c>
      <c r="K2999" s="127">
        <f>IF(PUMPING[[#This Row],[MONTH]]&gt;3,YEAR(PUMPING[[#This Row],[DATE]]),YEAR(PUMPING[[#This Row],[DATE]])-1)</f>
        <v>2016</v>
      </c>
      <c r="L2999" s="127" t="str">
        <f>IF(PUMPING[[#This Row],[MONTH]]&lt;4,"Q4",IF(PUMPING[[#This Row],[MONTH]]&lt;7,"Q1",IF(PUMPING[[#This Row],[MONTH]]&lt;10,"Q2",IF(PUMPING[[#This Row],[MONTH]]&lt;13,"Q3","Q4"))))</f>
        <v>Q1</v>
      </c>
      <c r="M2999" s="127" t="str">
        <f>IF(PUMPING[[#This Row],[PRODUCT]]="I/F","I/F",IF(LEFT(PUMPING[[#This Row],[BATCH]],2)="MR","MR",IF(LEFT(PUMPING[[#This Row],[BATCH]],2)="PR","PR",IF(LEFT(PUMPING[[#This Row],[BATCH]],2)="DT","DT","Others"))))</f>
        <v>MR</v>
      </c>
    </row>
    <row r="3000" spans="1:13" ht="21" x14ac:dyDescent="0.25">
      <c r="A3000" s="125">
        <v>1</v>
      </c>
      <c r="B3000" s="126">
        <v>42500</v>
      </c>
      <c r="C3000" s="125" t="s">
        <v>6</v>
      </c>
      <c r="D3000" s="130" t="s">
        <v>1989</v>
      </c>
      <c r="E3000" s="131">
        <v>304</v>
      </c>
      <c r="F3000" s="132">
        <v>1422</v>
      </c>
      <c r="G3000" s="125"/>
      <c r="H3000" s="125" t="s">
        <v>159</v>
      </c>
      <c r="I3000" s="125" t="s">
        <v>143</v>
      </c>
      <c r="J3000" s="127">
        <f t="shared" si="74"/>
        <v>5</v>
      </c>
      <c r="K3000" s="127">
        <f>IF(PUMPING[[#This Row],[MONTH]]&gt;3,YEAR(PUMPING[[#This Row],[DATE]]),YEAR(PUMPING[[#This Row],[DATE]])-1)</f>
        <v>2016</v>
      </c>
      <c r="L3000" s="127" t="str">
        <f>IF(PUMPING[[#This Row],[MONTH]]&lt;4,"Q4",IF(PUMPING[[#This Row],[MONTH]]&lt;7,"Q1",IF(PUMPING[[#This Row],[MONTH]]&lt;10,"Q2",IF(PUMPING[[#This Row],[MONTH]]&lt;13,"Q3","Q4"))))</f>
        <v>Q1</v>
      </c>
      <c r="M3000" s="127" t="str">
        <f>IF(PUMPING[[#This Row],[PRODUCT]]="I/F","I/F",IF(LEFT(PUMPING[[#This Row],[BATCH]],2)="MR","MR",IF(LEFT(PUMPING[[#This Row],[BATCH]],2)="PR","PR",IF(LEFT(PUMPING[[#This Row],[BATCH]],2)="DT","DT","Others"))))</f>
        <v>MR</v>
      </c>
    </row>
    <row r="3001" spans="1:13" ht="21" x14ac:dyDescent="0.25">
      <c r="A3001" s="125">
        <v>2</v>
      </c>
      <c r="B3001" s="126">
        <v>42500</v>
      </c>
      <c r="C3001" s="125" t="s">
        <v>6</v>
      </c>
      <c r="D3001" s="130" t="s">
        <v>1990</v>
      </c>
      <c r="E3001" s="131">
        <v>401</v>
      </c>
      <c r="F3001" s="132">
        <v>656</v>
      </c>
      <c r="G3001" s="125"/>
      <c r="H3001" s="125" t="s">
        <v>145</v>
      </c>
      <c r="I3001" s="125" t="s">
        <v>146</v>
      </c>
      <c r="J3001" s="127">
        <f t="shared" si="74"/>
        <v>5</v>
      </c>
      <c r="K3001" s="127">
        <f>IF(PUMPING[[#This Row],[MONTH]]&gt;3,YEAR(PUMPING[[#This Row],[DATE]]),YEAR(PUMPING[[#This Row],[DATE]])-1)</f>
        <v>2016</v>
      </c>
      <c r="L3001" s="127" t="str">
        <f>IF(PUMPING[[#This Row],[MONTH]]&lt;4,"Q4",IF(PUMPING[[#This Row],[MONTH]]&lt;7,"Q1",IF(PUMPING[[#This Row],[MONTH]]&lt;10,"Q2",IF(PUMPING[[#This Row],[MONTH]]&lt;13,"Q3","Q4"))))</f>
        <v>Q1</v>
      </c>
      <c r="M3001" s="127" t="str">
        <f>IF(PUMPING[[#This Row],[PRODUCT]]="I/F","I/F",IF(LEFT(PUMPING[[#This Row],[BATCH]],2)="MR","MR",IF(LEFT(PUMPING[[#This Row],[BATCH]],2)="PR","PR",IF(LEFT(PUMPING[[#This Row],[BATCH]],2)="DT","DT","Others"))))</f>
        <v>MR</v>
      </c>
    </row>
    <row r="3002" spans="1:13" ht="21" x14ac:dyDescent="0.25">
      <c r="A3002" s="125">
        <v>3</v>
      </c>
      <c r="B3002" s="126">
        <v>42500</v>
      </c>
      <c r="C3002" s="125" t="s">
        <v>6</v>
      </c>
      <c r="D3002" s="130" t="s">
        <v>1991</v>
      </c>
      <c r="E3002" s="131">
        <v>103</v>
      </c>
      <c r="F3002" s="132">
        <v>6031</v>
      </c>
      <c r="G3002" s="125"/>
      <c r="H3002" s="125" t="s">
        <v>148</v>
      </c>
      <c r="I3002" s="125" t="s">
        <v>149</v>
      </c>
      <c r="J3002" s="127">
        <f t="shared" si="74"/>
        <v>5</v>
      </c>
      <c r="K3002" s="127">
        <f>IF(PUMPING[[#This Row],[MONTH]]&gt;3,YEAR(PUMPING[[#This Row],[DATE]]),YEAR(PUMPING[[#This Row],[DATE]])-1)</f>
        <v>2016</v>
      </c>
      <c r="L3002" s="127" t="str">
        <f>IF(PUMPING[[#This Row],[MONTH]]&lt;4,"Q4",IF(PUMPING[[#This Row],[MONTH]]&lt;7,"Q1",IF(PUMPING[[#This Row],[MONTH]]&lt;10,"Q2",IF(PUMPING[[#This Row],[MONTH]]&lt;13,"Q3","Q4"))))</f>
        <v>Q1</v>
      </c>
      <c r="M3002" s="127" t="str">
        <f>IF(PUMPING[[#This Row],[PRODUCT]]="I/F","I/F",IF(LEFT(PUMPING[[#This Row],[BATCH]],2)="MR","MR",IF(LEFT(PUMPING[[#This Row],[BATCH]],2)="PR","PR",IF(LEFT(PUMPING[[#This Row],[BATCH]],2)="DT","DT","Others"))))</f>
        <v>MR</v>
      </c>
    </row>
    <row r="3003" spans="1:13" ht="21" x14ac:dyDescent="0.25">
      <c r="A3003" s="125">
        <v>1</v>
      </c>
      <c r="B3003" s="126">
        <v>42500</v>
      </c>
      <c r="C3003" s="125" t="s">
        <v>20</v>
      </c>
      <c r="D3003" s="134" t="s">
        <v>1978</v>
      </c>
      <c r="E3003" s="131">
        <v>54</v>
      </c>
      <c r="F3003" s="128">
        <v>77</v>
      </c>
      <c r="G3003" s="125"/>
      <c r="H3003" s="125" t="s">
        <v>155</v>
      </c>
      <c r="I3003" s="125" t="s">
        <v>146</v>
      </c>
      <c r="J3003" s="127">
        <f t="shared" si="74"/>
        <v>5</v>
      </c>
      <c r="K3003" s="127">
        <f>IF(PUMPING[[#This Row],[MONTH]]&gt;3,YEAR(PUMPING[[#This Row],[DATE]]),YEAR(PUMPING[[#This Row],[DATE]])-1)</f>
        <v>2016</v>
      </c>
      <c r="L3003" s="127" t="str">
        <f>IF(PUMPING[[#This Row],[MONTH]]&lt;4,"Q4",IF(PUMPING[[#This Row],[MONTH]]&lt;7,"Q1",IF(PUMPING[[#This Row],[MONTH]]&lt;10,"Q2",IF(PUMPING[[#This Row],[MONTH]]&lt;13,"Q3","Q4"))))</f>
        <v>Q1</v>
      </c>
      <c r="M3003" s="127" t="str">
        <f>IF(PUMPING[[#This Row],[PRODUCT]]="I/F","I/F",IF(LEFT(PUMPING[[#This Row],[BATCH]],2)="MR","MR",IF(LEFT(PUMPING[[#This Row],[BATCH]],2)="PR","PR",IF(LEFT(PUMPING[[#This Row],[BATCH]],2)="DT","DT","Others"))))</f>
        <v>PR</v>
      </c>
    </row>
    <row r="3004" spans="1:13" ht="21" x14ac:dyDescent="0.25">
      <c r="A3004" s="125">
        <v>2</v>
      </c>
      <c r="B3004" s="126">
        <v>42500</v>
      </c>
      <c r="C3004" s="125" t="s">
        <v>20</v>
      </c>
      <c r="D3004" s="134" t="s">
        <v>1816</v>
      </c>
      <c r="E3004" s="131">
        <v>52</v>
      </c>
      <c r="F3004" s="128">
        <v>954</v>
      </c>
      <c r="G3004" s="125"/>
      <c r="H3004" s="125" t="s">
        <v>156</v>
      </c>
      <c r="I3004" s="125" t="s">
        <v>146</v>
      </c>
      <c r="J3004" s="127">
        <f t="shared" si="74"/>
        <v>5</v>
      </c>
      <c r="K3004" s="127">
        <f>IF(PUMPING[[#This Row],[MONTH]]&gt;3,YEAR(PUMPING[[#This Row],[DATE]]),YEAR(PUMPING[[#This Row],[DATE]])-1)</f>
        <v>2016</v>
      </c>
      <c r="L3004" s="127" t="str">
        <f>IF(PUMPING[[#This Row],[MONTH]]&lt;4,"Q4",IF(PUMPING[[#This Row],[MONTH]]&lt;7,"Q1",IF(PUMPING[[#This Row],[MONTH]]&lt;10,"Q2",IF(PUMPING[[#This Row],[MONTH]]&lt;13,"Q3","Q4"))))</f>
        <v>Q1</v>
      </c>
      <c r="M3004" s="127" t="str">
        <f>IF(PUMPING[[#This Row],[PRODUCT]]="I/F","I/F",IF(LEFT(PUMPING[[#This Row],[BATCH]],2)="MR","MR",IF(LEFT(PUMPING[[#This Row],[BATCH]],2)="PR","PR",IF(LEFT(PUMPING[[#This Row],[BATCH]],2)="DT","DT","Others"))))</f>
        <v>PR</v>
      </c>
    </row>
    <row r="3005" spans="1:13" ht="21" x14ac:dyDescent="0.25">
      <c r="A3005" s="125">
        <v>3</v>
      </c>
      <c r="B3005" s="126">
        <v>42500</v>
      </c>
      <c r="C3005" s="125" t="s">
        <v>20</v>
      </c>
      <c r="D3005" s="134" t="s">
        <v>1992</v>
      </c>
      <c r="E3005" s="131">
        <v>34</v>
      </c>
      <c r="F3005" s="128">
        <v>450</v>
      </c>
      <c r="G3005" s="125"/>
      <c r="H3005" s="125" t="s">
        <v>145</v>
      </c>
      <c r="I3005" s="125" t="s">
        <v>146</v>
      </c>
      <c r="J3005" s="127">
        <f t="shared" si="74"/>
        <v>5</v>
      </c>
      <c r="K3005" s="127">
        <f>IF(PUMPING[[#This Row],[MONTH]]&gt;3,YEAR(PUMPING[[#This Row],[DATE]]),YEAR(PUMPING[[#This Row],[DATE]])-1)</f>
        <v>2016</v>
      </c>
      <c r="L3005" s="127" t="str">
        <f>IF(PUMPING[[#This Row],[MONTH]]&lt;4,"Q4",IF(PUMPING[[#This Row],[MONTH]]&lt;7,"Q1",IF(PUMPING[[#This Row],[MONTH]]&lt;10,"Q2",IF(PUMPING[[#This Row],[MONTH]]&lt;13,"Q3","Q4"))))</f>
        <v>Q1</v>
      </c>
      <c r="M3005" s="127" t="str">
        <f>IF(PUMPING[[#This Row],[PRODUCT]]="I/F","I/F",IF(LEFT(PUMPING[[#This Row],[BATCH]],2)="MR","MR",IF(LEFT(PUMPING[[#This Row],[BATCH]],2)="PR","PR",IF(LEFT(PUMPING[[#This Row],[BATCH]],2)="DT","DT","Others"))))</f>
        <v>PR</v>
      </c>
    </row>
    <row r="3006" spans="1:13" ht="21" x14ac:dyDescent="0.25">
      <c r="A3006" s="125">
        <v>4</v>
      </c>
      <c r="B3006" s="126">
        <v>42500</v>
      </c>
      <c r="C3006" s="125" t="s">
        <v>20</v>
      </c>
      <c r="D3006" s="134" t="s">
        <v>1993</v>
      </c>
      <c r="E3006" s="131">
        <v>34</v>
      </c>
      <c r="F3006" s="128">
        <v>550</v>
      </c>
      <c r="G3006" s="125"/>
      <c r="H3006" s="125" t="s">
        <v>145</v>
      </c>
      <c r="I3006" s="125" t="s">
        <v>146</v>
      </c>
      <c r="J3006" s="127">
        <f t="shared" si="74"/>
        <v>5</v>
      </c>
      <c r="K3006" s="127">
        <f>IF(PUMPING[[#This Row],[MONTH]]&gt;3,YEAR(PUMPING[[#This Row],[DATE]]),YEAR(PUMPING[[#This Row],[DATE]])-1)</f>
        <v>2016</v>
      </c>
      <c r="L3006" s="127" t="str">
        <f>IF(PUMPING[[#This Row],[MONTH]]&lt;4,"Q4",IF(PUMPING[[#This Row],[MONTH]]&lt;7,"Q1",IF(PUMPING[[#This Row],[MONTH]]&lt;10,"Q2",IF(PUMPING[[#This Row],[MONTH]]&lt;13,"Q3","Q4"))))</f>
        <v>Q1</v>
      </c>
      <c r="M3006" s="127" t="str">
        <f>IF(PUMPING[[#This Row],[PRODUCT]]="I/F","I/F",IF(LEFT(PUMPING[[#This Row],[BATCH]],2)="MR","MR",IF(LEFT(PUMPING[[#This Row],[BATCH]],2)="PR","PR",IF(LEFT(PUMPING[[#This Row],[BATCH]],2)="DT","DT","Others"))))</f>
        <v>PR</v>
      </c>
    </row>
    <row r="3007" spans="1:13" ht="21" x14ac:dyDescent="0.25">
      <c r="A3007" s="125">
        <v>5</v>
      </c>
      <c r="B3007" s="126">
        <v>42500</v>
      </c>
      <c r="C3007" s="125" t="s">
        <v>20</v>
      </c>
      <c r="D3007" s="134" t="s">
        <v>1994</v>
      </c>
      <c r="E3007" s="131">
        <v>34</v>
      </c>
      <c r="F3007" s="128">
        <v>5897</v>
      </c>
      <c r="G3007" s="125"/>
      <c r="H3007" s="125" t="s">
        <v>1995</v>
      </c>
      <c r="I3007" s="125" t="s">
        <v>143</v>
      </c>
      <c r="J3007" s="127">
        <f t="shared" si="74"/>
        <v>5</v>
      </c>
      <c r="K3007" s="127">
        <f>IF(PUMPING[[#This Row],[MONTH]]&gt;3,YEAR(PUMPING[[#This Row],[DATE]]),YEAR(PUMPING[[#This Row],[DATE]])-1)</f>
        <v>2016</v>
      </c>
      <c r="L3007" s="127" t="str">
        <f>IF(PUMPING[[#This Row],[MONTH]]&lt;4,"Q4",IF(PUMPING[[#This Row],[MONTH]]&lt;7,"Q1",IF(PUMPING[[#This Row],[MONTH]]&lt;10,"Q2",IF(PUMPING[[#This Row],[MONTH]]&lt;13,"Q3","Q4"))))</f>
        <v>Q1</v>
      </c>
      <c r="M3007" s="127" t="str">
        <f>IF(PUMPING[[#This Row],[PRODUCT]]="I/F","I/F",IF(LEFT(PUMPING[[#This Row],[BATCH]],2)="MR","MR",IF(LEFT(PUMPING[[#This Row],[BATCH]],2)="PR","PR",IF(LEFT(PUMPING[[#This Row],[BATCH]],2)="DT","DT","Others"))))</f>
        <v>PR</v>
      </c>
    </row>
    <row r="3008" spans="1:13" ht="21" x14ac:dyDescent="0.25">
      <c r="A3008" s="125">
        <v>1</v>
      </c>
      <c r="B3008" s="126">
        <v>42500</v>
      </c>
      <c r="C3008" s="125" t="s">
        <v>8</v>
      </c>
      <c r="D3008" s="134" t="s">
        <v>1976</v>
      </c>
      <c r="E3008" s="136" t="s">
        <v>10</v>
      </c>
      <c r="F3008" s="129">
        <v>2460</v>
      </c>
      <c r="G3008" s="125"/>
      <c r="H3008" s="125" t="s">
        <v>148</v>
      </c>
      <c r="I3008" s="125" t="s">
        <v>149</v>
      </c>
      <c r="J3008" s="127">
        <f t="shared" si="74"/>
        <v>5</v>
      </c>
      <c r="K3008" s="127">
        <f>IF(PUMPING[[#This Row],[MONTH]]&gt;3,YEAR(PUMPING[[#This Row],[DATE]]),YEAR(PUMPING[[#This Row],[DATE]])-1)</f>
        <v>2016</v>
      </c>
      <c r="L3008" s="127" t="str">
        <f>IF(PUMPING[[#This Row],[MONTH]]&lt;4,"Q4",IF(PUMPING[[#This Row],[MONTH]]&lt;7,"Q1",IF(PUMPING[[#This Row],[MONTH]]&lt;10,"Q2",IF(PUMPING[[#This Row],[MONTH]]&lt;13,"Q3","Q4"))))</f>
        <v>Q1</v>
      </c>
      <c r="M3008" s="127" t="str">
        <f>IF(PUMPING[[#This Row],[PRODUCT]]="I/F","I/F",IF(LEFT(PUMPING[[#This Row],[BATCH]],2)="MR","MR",IF(LEFT(PUMPING[[#This Row],[BATCH]],2)="PR","PR",IF(LEFT(PUMPING[[#This Row],[BATCH]],2)="DT","DT","Others"))))</f>
        <v>MR</v>
      </c>
    </row>
    <row r="3009" spans="1:13" ht="21" x14ac:dyDescent="0.25">
      <c r="A3009" s="125">
        <v>2</v>
      </c>
      <c r="B3009" s="126">
        <v>42500</v>
      </c>
      <c r="C3009" s="125" t="s">
        <v>8</v>
      </c>
      <c r="D3009" s="134" t="s">
        <v>1984</v>
      </c>
      <c r="E3009" s="136" t="s">
        <v>10</v>
      </c>
      <c r="F3009" s="129">
        <v>2479</v>
      </c>
      <c r="G3009" s="125"/>
      <c r="H3009" s="125" t="s">
        <v>145</v>
      </c>
      <c r="I3009" s="125" t="s">
        <v>146</v>
      </c>
      <c r="J3009" s="127">
        <f t="shared" si="74"/>
        <v>5</v>
      </c>
      <c r="K3009" s="127">
        <f>IF(PUMPING[[#This Row],[MONTH]]&gt;3,YEAR(PUMPING[[#This Row],[DATE]]),YEAR(PUMPING[[#This Row],[DATE]])-1)</f>
        <v>2016</v>
      </c>
      <c r="L3009" s="127" t="str">
        <f>IF(PUMPING[[#This Row],[MONTH]]&lt;4,"Q4",IF(PUMPING[[#This Row],[MONTH]]&lt;7,"Q1",IF(PUMPING[[#This Row],[MONTH]]&lt;10,"Q2",IF(PUMPING[[#This Row],[MONTH]]&lt;13,"Q3","Q4"))))</f>
        <v>Q1</v>
      </c>
      <c r="M3009" s="127" t="str">
        <f>IF(PUMPING[[#This Row],[PRODUCT]]="I/F","I/F",IF(LEFT(PUMPING[[#This Row],[BATCH]],2)="MR","MR",IF(LEFT(PUMPING[[#This Row],[BATCH]],2)="PR","PR",IF(LEFT(PUMPING[[#This Row],[BATCH]],2)="DT","DT","Others"))))</f>
        <v>MR</v>
      </c>
    </row>
    <row r="3010" spans="1:13" ht="21" x14ac:dyDescent="0.25">
      <c r="A3010" s="125">
        <v>1</v>
      </c>
      <c r="B3010" s="126">
        <v>42500</v>
      </c>
      <c r="C3010" s="125" t="s">
        <v>162</v>
      </c>
      <c r="D3010" s="134" t="s">
        <v>1831</v>
      </c>
      <c r="E3010" s="136" t="s">
        <v>223</v>
      </c>
      <c r="F3010" s="129">
        <v>401</v>
      </c>
      <c r="G3010" s="125"/>
      <c r="H3010" s="125" t="s">
        <v>148</v>
      </c>
      <c r="I3010" s="125" t="s">
        <v>149</v>
      </c>
      <c r="J3010" s="127">
        <f t="shared" si="74"/>
        <v>5</v>
      </c>
      <c r="K3010" s="127">
        <f>IF(PUMPING[[#This Row],[MONTH]]&gt;3,YEAR(PUMPING[[#This Row],[DATE]]),YEAR(PUMPING[[#This Row],[DATE]])-1)</f>
        <v>2016</v>
      </c>
      <c r="L3010" s="127" t="str">
        <f>IF(PUMPING[[#This Row],[MONTH]]&lt;4,"Q4",IF(PUMPING[[#This Row],[MONTH]]&lt;7,"Q1",IF(PUMPING[[#This Row],[MONTH]]&lt;10,"Q2",IF(PUMPING[[#This Row],[MONTH]]&lt;13,"Q3","Q4"))))</f>
        <v>Q1</v>
      </c>
      <c r="M3010" s="127" t="str">
        <f>IF(PUMPING[[#This Row],[PRODUCT]]="I/F","I/F",IF(LEFT(PUMPING[[#This Row],[BATCH]],2)="MR","MR",IF(LEFT(PUMPING[[#This Row],[BATCH]],2)="PR","PR",IF(LEFT(PUMPING[[#This Row],[BATCH]],2)="DT","DT","Others"))))</f>
        <v>MR</v>
      </c>
    </row>
    <row r="3011" spans="1:13" ht="21" x14ac:dyDescent="0.25">
      <c r="A3011" s="125">
        <v>2</v>
      </c>
      <c r="B3011" s="126">
        <v>42500</v>
      </c>
      <c r="C3011" s="125" t="s">
        <v>162</v>
      </c>
      <c r="D3011" s="134" t="s">
        <v>1960</v>
      </c>
      <c r="E3011" s="136" t="s">
        <v>223</v>
      </c>
      <c r="F3011" s="129">
        <v>578</v>
      </c>
      <c r="G3011" s="125"/>
      <c r="H3011" s="125" t="s">
        <v>148</v>
      </c>
      <c r="I3011" s="125" t="s">
        <v>149</v>
      </c>
      <c r="J3011" s="127">
        <f t="shared" si="74"/>
        <v>5</v>
      </c>
      <c r="K3011" s="127">
        <f>IF(PUMPING[[#This Row],[MONTH]]&gt;3,YEAR(PUMPING[[#This Row],[DATE]]),YEAR(PUMPING[[#This Row],[DATE]])-1)</f>
        <v>2016</v>
      </c>
      <c r="L3011" s="127" t="str">
        <f>IF(PUMPING[[#This Row],[MONTH]]&lt;4,"Q4",IF(PUMPING[[#This Row],[MONTH]]&lt;7,"Q1",IF(PUMPING[[#This Row],[MONTH]]&lt;10,"Q2",IF(PUMPING[[#This Row],[MONTH]]&lt;13,"Q3","Q4"))))</f>
        <v>Q1</v>
      </c>
      <c r="M3011" s="127" t="str">
        <f>IF(PUMPING[[#This Row],[PRODUCT]]="I/F","I/F",IF(LEFT(PUMPING[[#This Row],[BATCH]],2)="MR","MR",IF(LEFT(PUMPING[[#This Row],[BATCH]],2)="PR","PR",IF(LEFT(PUMPING[[#This Row],[BATCH]],2)="DT","DT","Others"))))</f>
        <v>MR</v>
      </c>
    </row>
    <row r="3012" spans="1:13" ht="21" x14ac:dyDescent="0.25">
      <c r="A3012" s="125">
        <v>1</v>
      </c>
      <c r="B3012" s="126">
        <v>42501</v>
      </c>
      <c r="C3012" s="125" t="s">
        <v>6</v>
      </c>
      <c r="D3012" s="130" t="s">
        <v>1991</v>
      </c>
      <c r="E3012" s="131">
        <v>103</v>
      </c>
      <c r="F3012" s="132">
        <v>1337</v>
      </c>
      <c r="G3012" s="125"/>
      <c r="H3012" s="125" t="s">
        <v>148</v>
      </c>
      <c r="I3012" s="125" t="s">
        <v>149</v>
      </c>
      <c r="J3012" s="127">
        <f t="shared" si="74"/>
        <v>5</v>
      </c>
      <c r="K3012" s="127">
        <f>IF(PUMPING[[#This Row],[MONTH]]&gt;3,YEAR(PUMPING[[#This Row],[DATE]]),YEAR(PUMPING[[#This Row],[DATE]])-1)</f>
        <v>2016</v>
      </c>
      <c r="L3012" s="127" t="str">
        <f>IF(PUMPING[[#This Row],[MONTH]]&lt;4,"Q4",IF(PUMPING[[#This Row],[MONTH]]&lt;7,"Q1",IF(PUMPING[[#This Row],[MONTH]]&lt;10,"Q2",IF(PUMPING[[#This Row],[MONTH]]&lt;13,"Q3","Q4"))))</f>
        <v>Q1</v>
      </c>
      <c r="M3012" s="127" t="str">
        <f>IF(PUMPING[[#This Row],[PRODUCT]]="I/F","I/F",IF(LEFT(PUMPING[[#This Row],[BATCH]],2)="MR","MR",IF(LEFT(PUMPING[[#This Row],[BATCH]],2)="PR","PR",IF(LEFT(PUMPING[[#This Row],[BATCH]],2)="DT","DT","Others"))))</f>
        <v>MR</v>
      </c>
    </row>
    <row r="3013" spans="1:13" ht="21" x14ac:dyDescent="0.25">
      <c r="A3013" s="125">
        <v>2</v>
      </c>
      <c r="B3013" s="126">
        <v>42501</v>
      </c>
      <c r="C3013" s="125" t="s">
        <v>6</v>
      </c>
      <c r="D3013" s="130" t="s">
        <v>238</v>
      </c>
      <c r="E3013" s="131">
        <v>102</v>
      </c>
      <c r="F3013" s="132">
        <v>628</v>
      </c>
      <c r="G3013" s="125"/>
      <c r="H3013" s="125" t="s">
        <v>148</v>
      </c>
      <c r="I3013" s="125" t="s">
        <v>149</v>
      </c>
      <c r="J3013" s="127">
        <f t="shared" si="74"/>
        <v>5</v>
      </c>
      <c r="K3013" s="127">
        <f>IF(PUMPING[[#This Row],[MONTH]]&gt;3,YEAR(PUMPING[[#This Row],[DATE]]),YEAR(PUMPING[[#This Row],[DATE]])-1)</f>
        <v>2016</v>
      </c>
      <c r="L3013" s="127" t="str">
        <f>IF(PUMPING[[#This Row],[MONTH]]&lt;4,"Q4",IF(PUMPING[[#This Row],[MONTH]]&lt;7,"Q1",IF(PUMPING[[#This Row],[MONTH]]&lt;10,"Q2",IF(PUMPING[[#This Row],[MONTH]]&lt;13,"Q3","Q4"))))</f>
        <v>Q1</v>
      </c>
      <c r="M3013" s="127" t="str">
        <f>IF(PUMPING[[#This Row],[PRODUCT]]="I/F","I/F",IF(LEFT(PUMPING[[#This Row],[BATCH]],2)="MR","MR",IF(LEFT(PUMPING[[#This Row],[BATCH]],2)="PR","PR",IF(LEFT(PUMPING[[#This Row],[BATCH]],2)="DT","DT","Others"))))</f>
        <v>MR</v>
      </c>
    </row>
    <row r="3014" spans="1:13" ht="21" x14ac:dyDescent="0.25">
      <c r="A3014" s="125">
        <v>3</v>
      </c>
      <c r="B3014" s="126">
        <v>42501</v>
      </c>
      <c r="C3014" s="125" t="s">
        <v>6</v>
      </c>
      <c r="D3014" s="130" t="s">
        <v>1996</v>
      </c>
      <c r="E3014" s="131">
        <v>119</v>
      </c>
      <c r="F3014" s="132">
        <v>3363</v>
      </c>
      <c r="G3014" s="125"/>
      <c r="H3014" s="125" t="s">
        <v>170</v>
      </c>
      <c r="I3014" s="125" t="s">
        <v>171</v>
      </c>
      <c r="J3014" s="127">
        <f t="shared" si="74"/>
        <v>5</v>
      </c>
      <c r="K3014" s="127">
        <f>IF(PUMPING[[#This Row],[MONTH]]&gt;3,YEAR(PUMPING[[#This Row],[DATE]]),YEAR(PUMPING[[#This Row],[DATE]])-1)</f>
        <v>2016</v>
      </c>
      <c r="L3014" s="127" t="str">
        <f>IF(PUMPING[[#This Row],[MONTH]]&lt;4,"Q4",IF(PUMPING[[#This Row],[MONTH]]&lt;7,"Q1",IF(PUMPING[[#This Row],[MONTH]]&lt;10,"Q2",IF(PUMPING[[#This Row],[MONTH]]&lt;13,"Q3","Q4"))))</f>
        <v>Q1</v>
      </c>
      <c r="M3014" s="127" t="str">
        <f>IF(PUMPING[[#This Row],[PRODUCT]]="I/F","I/F",IF(LEFT(PUMPING[[#This Row],[BATCH]],2)="MR","MR",IF(LEFT(PUMPING[[#This Row],[BATCH]],2)="PR","PR",IF(LEFT(PUMPING[[#This Row],[BATCH]],2)="DT","DT","Others"))))</f>
        <v>MR</v>
      </c>
    </row>
    <row r="3015" spans="1:13" ht="21" x14ac:dyDescent="0.25">
      <c r="A3015" s="125">
        <v>4</v>
      </c>
      <c r="B3015" s="126">
        <v>42501</v>
      </c>
      <c r="C3015" s="125" t="s">
        <v>6</v>
      </c>
      <c r="D3015" s="130" t="s">
        <v>1997</v>
      </c>
      <c r="E3015" s="131">
        <v>120</v>
      </c>
      <c r="F3015" s="132">
        <v>643</v>
      </c>
      <c r="G3015" s="125"/>
      <c r="H3015" s="125" t="s">
        <v>170</v>
      </c>
      <c r="I3015" s="125" t="s">
        <v>171</v>
      </c>
      <c r="J3015" s="127">
        <f t="shared" si="74"/>
        <v>5</v>
      </c>
      <c r="K3015" s="127">
        <f>IF(PUMPING[[#This Row],[MONTH]]&gt;3,YEAR(PUMPING[[#This Row],[DATE]]),YEAR(PUMPING[[#This Row],[DATE]])-1)</f>
        <v>2016</v>
      </c>
      <c r="L3015" s="127" t="str">
        <f>IF(PUMPING[[#This Row],[MONTH]]&lt;4,"Q4",IF(PUMPING[[#This Row],[MONTH]]&lt;7,"Q1",IF(PUMPING[[#This Row],[MONTH]]&lt;10,"Q2",IF(PUMPING[[#This Row],[MONTH]]&lt;13,"Q3","Q4"))))</f>
        <v>Q1</v>
      </c>
      <c r="M3015" s="127" t="str">
        <f>IF(PUMPING[[#This Row],[PRODUCT]]="I/F","I/F",IF(LEFT(PUMPING[[#This Row],[BATCH]],2)="MR","MR",IF(LEFT(PUMPING[[#This Row],[BATCH]],2)="PR","PR",IF(LEFT(PUMPING[[#This Row],[BATCH]],2)="DT","DT","Others"))))</f>
        <v>MR</v>
      </c>
    </row>
    <row r="3016" spans="1:13" ht="21" x14ac:dyDescent="0.25">
      <c r="A3016" s="125">
        <v>5</v>
      </c>
      <c r="B3016" s="126">
        <v>42501</v>
      </c>
      <c r="C3016" s="125" t="s">
        <v>6</v>
      </c>
      <c r="D3016" s="130" t="s">
        <v>1998</v>
      </c>
      <c r="E3016" s="131">
        <v>102</v>
      </c>
      <c r="F3016" s="132">
        <v>3507</v>
      </c>
      <c r="G3016" s="125"/>
      <c r="H3016" s="125" t="s">
        <v>148</v>
      </c>
      <c r="I3016" s="125" t="s">
        <v>149</v>
      </c>
      <c r="J3016" s="127">
        <f t="shared" si="74"/>
        <v>5</v>
      </c>
      <c r="K3016" s="127">
        <f>IF(PUMPING[[#This Row],[MONTH]]&gt;3,YEAR(PUMPING[[#This Row],[DATE]]),YEAR(PUMPING[[#This Row],[DATE]])-1)</f>
        <v>2016</v>
      </c>
      <c r="L3016" s="127" t="str">
        <f>IF(PUMPING[[#This Row],[MONTH]]&lt;4,"Q4",IF(PUMPING[[#This Row],[MONTH]]&lt;7,"Q1",IF(PUMPING[[#This Row],[MONTH]]&lt;10,"Q2",IF(PUMPING[[#This Row],[MONTH]]&lt;13,"Q3","Q4"))))</f>
        <v>Q1</v>
      </c>
      <c r="M3016" s="127" t="str">
        <f>IF(PUMPING[[#This Row],[PRODUCT]]="I/F","I/F",IF(LEFT(PUMPING[[#This Row],[BATCH]],2)="MR","MR",IF(LEFT(PUMPING[[#This Row],[BATCH]],2)="PR","PR",IF(LEFT(PUMPING[[#This Row],[BATCH]],2)="DT","DT","Others"))))</f>
        <v>MR</v>
      </c>
    </row>
    <row r="3017" spans="1:13" ht="21" x14ac:dyDescent="0.25">
      <c r="A3017" s="125">
        <v>6</v>
      </c>
      <c r="B3017" s="126">
        <v>42501</v>
      </c>
      <c r="C3017" s="125" t="s">
        <v>6</v>
      </c>
      <c r="D3017" s="130" t="s">
        <v>1999</v>
      </c>
      <c r="E3017" s="131">
        <v>401</v>
      </c>
      <c r="F3017" s="132">
        <v>149</v>
      </c>
      <c r="G3017" s="125"/>
      <c r="H3017" s="125" t="s">
        <v>156</v>
      </c>
      <c r="I3017" s="125" t="s">
        <v>146</v>
      </c>
      <c r="J3017" s="127">
        <f t="shared" si="74"/>
        <v>5</v>
      </c>
      <c r="K3017" s="127">
        <f>IF(PUMPING[[#This Row],[MONTH]]&gt;3,YEAR(PUMPING[[#This Row],[DATE]]),YEAR(PUMPING[[#This Row],[DATE]])-1)</f>
        <v>2016</v>
      </c>
      <c r="L3017" s="127" t="str">
        <f>IF(PUMPING[[#This Row],[MONTH]]&lt;4,"Q4",IF(PUMPING[[#This Row],[MONTH]]&lt;7,"Q1",IF(PUMPING[[#This Row],[MONTH]]&lt;10,"Q2",IF(PUMPING[[#This Row],[MONTH]]&lt;13,"Q3","Q4"))))</f>
        <v>Q1</v>
      </c>
      <c r="M3017" s="127" t="str">
        <f>IF(PUMPING[[#This Row],[PRODUCT]]="I/F","I/F",IF(LEFT(PUMPING[[#This Row],[BATCH]],2)="MR","MR",IF(LEFT(PUMPING[[#This Row],[BATCH]],2)="PR","PR",IF(LEFT(PUMPING[[#This Row],[BATCH]],2)="DT","DT","Others"))))</f>
        <v>MR</v>
      </c>
    </row>
    <row r="3018" spans="1:13" ht="21" x14ac:dyDescent="0.25">
      <c r="A3018" s="125">
        <v>7</v>
      </c>
      <c r="B3018" s="126">
        <v>42501</v>
      </c>
      <c r="C3018" s="125" t="s">
        <v>6</v>
      </c>
      <c r="D3018" s="130" t="s">
        <v>2000</v>
      </c>
      <c r="E3018" s="131">
        <v>351</v>
      </c>
      <c r="F3018" s="132">
        <v>301</v>
      </c>
      <c r="G3018" s="125"/>
      <c r="H3018" s="125" t="s">
        <v>155</v>
      </c>
      <c r="I3018" s="125" t="s">
        <v>146</v>
      </c>
      <c r="J3018" s="127">
        <f t="shared" si="74"/>
        <v>5</v>
      </c>
      <c r="K3018" s="127">
        <f>IF(PUMPING[[#This Row],[MONTH]]&gt;3,YEAR(PUMPING[[#This Row],[DATE]]),YEAR(PUMPING[[#This Row],[DATE]])-1)</f>
        <v>2016</v>
      </c>
      <c r="L3018" s="127" t="str">
        <f>IF(PUMPING[[#This Row],[MONTH]]&lt;4,"Q4",IF(PUMPING[[#This Row],[MONTH]]&lt;7,"Q1",IF(PUMPING[[#This Row],[MONTH]]&lt;10,"Q2",IF(PUMPING[[#This Row],[MONTH]]&lt;13,"Q3","Q4"))))</f>
        <v>Q1</v>
      </c>
      <c r="M3018" s="127" t="str">
        <f>IF(PUMPING[[#This Row],[PRODUCT]]="I/F","I/F",IF(LEFT(PUMPING[[#This Row],[BATCH]],2)="MR","MR",IF(LEFT(PUMPING[[#This Row],[BATCH]],2)="PR","PR",IF(LEFT(PUMPING[[#This Row],[BATCH]],2)="DT","DT","Others"))))</f>
        <v>MR</v>
      </c>
    </row>
    <row r="3019" spans="1:13" ht="21" x14ac:dyDescent="0.25">
      <c r="A3019" s="125">
        <v>8</v>
      </c>
      <c r="B3019" s="126">
        <v>42501</v>
      </c>
      <c r="C3019" s="125" t="s">
        <v>6</v>
      </c>
      <c r="D3019" s="130" t="s">
        <v>2001</v>
      </c>
      <c r="E3019" s="131">
        <v>502</v>
      </c>
      <c r="F3019" s="132">
        <v>2529</v>
      </c>
      <c r="G3019" s="125"/>
      <c r="H3019" s="125" t="s">
        <v>153</v>
      </c>
      <c r="I3019" s="181" t="s">
        <v>1530</v>
      </c>
      <c r="J3019" s="127">
        <f t="shared" si="74"/>
        <v>5</v>
      </c>
      <c r="K3019" s="127">
        <f>IF(PUMPING[[#This Row],[MONTH]]&gt;3,YEAR(PUMPING[[#This Row],[DATE]]),YEAR(PUMPING[[#This Row],[DATE]])-1)</f>
        <v>2016</v>
      </c>
      <c r="L3019" s="127" t="str">
        <f>IF(PUMPING[[#This Row],[MONTH]]&lt;4,"Q4",IF(PUMPING[[#This Row],[MONTH]]&lt;7,"Q1",IF(PUMPING[[#This Row],[MONTH]]&lt;10,"Q2",IF(PUMPING[[#This Row],[MONTH]]&lt;13,"Q3","Q4"))))</f>
        <v>Q1</v>
      </c>
      <c r="M3019" s="127" t="str">
        <f>IF(PUMPING[[#This Row],[PRODUCT]]="I/F","I/F",IF(LEFT(PUMPING[[#This Row],[BATCH]],2)="MR","MR",IF(LEFT(PUMPING[[#This Row],[BATCH]],2)="PR","PR",IF(LEFT(PUMPING[[#This Row],[BATCH]],2)="DT","DT","Others"))))</f>
        <v>MR</v>
      </c>
    </row>
    <row r="3020" spans="1:13" ht="21" x14ac:dyDescent="0.25">
      <c r="A3020" s="125">
        <v>1</v>
      </c>
      <c r="B3020" s="126">
        <v>42501</v>
      </c>
      <c r="C3020" s="125" t="s">
        <v>20</v>
      </c>
      <c r="D3020" s="134" t="s">
        <v>1994</v>
      </c>
      <c r="E3020" s="131">
        <v>34</v>
      </c>
      <c r="F3020" s="128">
        <v>336</v>
      </c>
      <c r="G3020" s="125"/>
      <c r="H3020" s="125" t="s">
        <v>1995</v>
      </c>
      <c r="I3020" s="125" t="s">
        <v>143</v>
      </c>
      <c r="J3020" s="127">
        <f t="shared" si="74"/>
        <v>5</v>
      </c>
      <c r="K3020" s="127">
        <f>IF(PUMPING[[#This Row],[MONTH]]&gt;3,YEAR(PUMPING[[#This Row],[DATE]]),YEAR(PUMPING[[#This Row],[DATE]])-1)</f>
        <v>2016</v>
      </c>
      <c r="L3020" s="127" t="str">
        <f>IF(PUMPING[[#This Row],[MONTH]]&lt;4,"Q4",IF(PUMPING[[#This Row],[MONTH]]&lt;7,"Q1",IF(PUMPING[[#This Row],[MONTH]]&lt;10,"Q2",IF(PUMPING[[#This Row],[MONTH]]&lt;13,"Q3","Q4"))))</f>
        <v>Q1</v>
      </c>
      <c r="M3020" s="127" t="str">
        <f>IF(PUMPING[[#This Row],[PRODUCT]]="I/F","I/F",IF(LEFT(PUMPING[[#This Row],[BATCH]],2)="MR","MR",IF(LEFT(PUMPING[[#This Row],[BATCH]],2)="PR","PR",IF(LEFT(PUMPING[[#This Row],[BATCH]],2)="DT","DT","Others"))))</f>
        <v>PR</v>
      </c>
    </row>
    <row r="3021" spans="1:13" ht="21" x14ac:dyDescent="0.25">
      <c r="A3021" s="125">
        <v>2</v>
      </c>
      <c r="B3021" s="126">
        <v>42501</v>
      </c>
      <c r="C3021" s="125" t="s">
        <v>20</v>
      </c>
      <c r="D3021" s="134" t="s">
        <v>2002</v>
      </c>
      <c r="E3021" s="131">
        <v>32</v>
      </c>
      <c r="F3021" s="128">
        <v>450</v>
      </c>
      <c r="G3021" s="125"/>
      <c r="H3021" s="125" t="s">
        <v>1995</v>
      </c>
      <c r="I3021" s="125" t="s">
        <v>143</v>
      </c>
      <c r="J3021" s="127">
        <f t="shared" si="74"/>
        <v>5</v>
      </c>
      <c r="K3021" s="127">
        <f>IF(PUMPING[[#This Row],[MONTH]]&gt;3,YEAR(PUMPING[[#This Row],[DATE]]),YEAR(PUMPING[[#This Row],[DATE]])-1)</f>
        <v>2016</v>
      </c>
      <c r="L3021" s="127" t="str">
        <f>IF(PUMPING[[#This Row],[MONTH]]&lt;4,"Q4",IF(PUMPING[[#This Row],[MONTH]]&lt;7,"Q1",IF(PUMPING[[#This Row],[MONTH]]&lt;10,"Q2",IF(PUMPING[[#This Row],[MONTH]]&lt;13,"Q3","Q4"))))</f>
        <v>Q1</v>
      </c>
      <c r="M3021" s="127" t="str">
        <f>IF(PUMPING[[#This Row],[PRODUCT]]="I/F","I/F",IF(LEFT(PUMPING[[#This Row],[BATCH]],2)="MR","MR",IF(LEFT(PUMPING[[#This Row],[BATCH]],2)="PR","PR",IF(LEFT(PUMPING[[#This Row],[BATCH]],2)="DT","DT","Others"))))</f>
        <v>PR</v>
      </c>
    </row>
    <row r="3022" spans="1:13" ht="21" x14ac:dyDescent="0.25">
      <c r="A3022" s="125">
        <v>3</v>
      </c>
      <c r="B3022" s="126">
        <v>42501</v>
      </c>
      <c r="C3022" s="125" t="s">
        <v>20</v>
      </c>
      <c r="D3022" s="134" t="s">
        <v>2003</v>
      </c>
      <c r="E3022" s="131">
        <v>32</v>
      </c>
      <c r="F3022" s="128">
        <v>1586</v>
      </c>
      <c r="G3022" s="125"/>
      <c r="H3022" s="125" t="s">
        <v>1995</v>
      </c>
      <c r="I3022" s="125" t="s">
        <v>143</v>
      </c>
      <c r="J3022" s="127">
        <f t="shared" si="74"/>
        <v>5</v>
      </c>
      <c r="K3022" s="127">
        <f>IF(PUMPING[[#This Row],[MONTH]]&gt;3,YEAR(PUMPING[[#This Row],[DATE]]),YEAR(PUMPING[[#This Row],[DATE]])-1)</f>
        <v>2016</v>
      </c>
      <c r="L3022" s="127" t="str">
        <f>IF(PUMPING[[#This Row],[MONTH]]&lt;4,"Q4",IF(PUMPING[[#This Row],[MONTH]]&lt;7,"Q1",IF(PUMPING[[#This Row],[MONTH]]&lt;10,"Q2",IF(PUMPING[[#This Row],[MONTH]]&lt;13,"Q3","Q4"))))</f>
        <v>Q1</v>
      </c>
      <c r="M3022" s="127" t="str">
        <f>IF(PUMPING[[#This Row],[PRODUCT]]="I/F","I/F",IF(LEFT(PUMPING[[#This Row],[BATCH]],2)="MR","MR",IF(LEFT(PUMPING[[#This Row],[BATCH]],2)="PR","PR",IF(LEFT(PUMPING[[#This Row],[BATCH]],2)="DT","DT","Others"))))</f>
        <v>PR</v>
      </c>
    </row>
    <row r="3023" spans="1:13" ht="21" x14ac:dyDescent="0.25">
      <c r="A3023" s="125">
        <v>1</v>
      </c>
      <c r="B3023" s="126">
        <v>42501</v>
      </c>
      <c r="C3023" s="125" t="s">
        <v>8</v>
      </c>
      <c r="D3023" s="134" t="s">
        <v>1990</v>
      </c>
      <c r="E3023" s="136" t="s">
        <v>10</v>
      </c>
      <c r="F3023" s="129">
        <v>106</v>
      </c>
      <c r="G3023" s="125"/>
      <c r="H3023" s="125" t="s">
        <v>145</v>
      </c>
      <c r="I3023" s="125" t="s">
        <v>146</v>
      </c>
      <c r="J3023" s="127">
        <f t="shared" si="74"/>
        <v>5</v>
      </c>
      <c r="K3023" s="127">
        <f>IF(PUMPING[[#This Row],[MONTH]]&gt;3,YEAR(PUMPING[[#This Row],[DATE]]),YEAR(PUMPING[[#This Row],[DATE]])-1)</f>
        <v>2016</v>
      </c>
      <c r="L3023" s="127" t="str">
        <f>IF(PUMPING[[#This Row],[MONTH]]&lt;4,"Q4",IF(PUMPING[[#This Row],[MONTH]]&lt;7,"Q1",IF(PUMPING[[#This Row],[MONTH]]&lt;10,"Q2",IF(PUMPING[[#This Row],[MONTH]]&lt;13,"Q3","Q4"))))</f>
        <v>Q1</v>
      </c>
      <c r="M3023" s="127" t="str">
        <f>IF(PUMPING[[#This Row],[PRODUCT]]="I/F","I/F",IF(LEFT(PUMPING[[#This Row],[BATCH]],2)="MR","MR",IF(LEFT(PUMPING[[#This Row],[BATCH]],2)="PR","PR",IF(LEFT(PUMPING[[#This Row],[BATCH]],2)="DT","DT","Others"))))</f>
        <v>MR</v>
      </c>
    </row>
    <row r="3024" spans="1:13" ht="21" x14ac:dyDescent="0.25">
      <c r="A3024" s="125">
        <v>1</v>
      </c>
      <c r="B3024" s="126">
        <v>42501</v>
      </c>
      <c r="C3024" s="125" t="s">
        <v>162</v>
      </c>
      <c r="D3024" s="134" t="s">
        <v>1960</v>
      </c>
      <c r="E3024" s="136" t="s">
        <v>41</v>
      </c>
      <c r="F3024" s="129">
        <v>802</v>
      </c>
      <c r="G3024" s="125"/>
      <c r="H3024" s="125" t="s">
        <v>148</v>
      </c>
      <c r="I3024" s="125" t="s">
        <v>149</v>
      </c>
      <c r="J3024" s="127">
        <f t="shared" si="74"/>
        <v>5</v>
      </c>
      <c r="K3024" s="127">
        <f>IF(PUMPING[[#This Row],[MONTH]]&gt;3,YEAR(PUMPING[[#This Row],[DATE]]),YEAR(PUMPING[[#This Row],[DATE]])-1)</f>
        <v>2016</v>
      </c>
      <c r="L3024" s="127" t="str">
        <f>IF(PUMPING[[#This Row],[MONTH]]&lt;4,"Q4",IF(PUMPING[[#This Row],[MONTH]]&lt;7,"Q1",IF(PUMPING[[#This Row],[MONTH]]&lt;10,"Q2",IF(PUMPING[[#This Row],[MONTH]]&lt;13,"Q3","Q4"))))</f>
        <v>Q1</v>
      </c>
      <c r="M3024" s="127" t="str">
        <f>IF(PUMPING[[#This Row],[PRODUCT]]="I/F","I/F",IF(LEFT(PUMPING[[#This Row],[BATCH]],2)="MR","MR",IF(LEFT(PUMPING[[#This Row],[BATCH]],2)="PR","PR",IF(LEFT(PUMPING[[#This Row],[BATCH]],2)="DT","DT","Others"))))</f>
        <v>MR</v>
      </c>
    </row>
    <row r="3025" spans="1:13" ht="21" x14ac:dyDescent="0.25">
      <c r="A3025" s="125">
        <v>2</v>
      </c>
      <c r="B3025" s="126">
        <v>42501</v>
      </c>
      <c r="C3025" s="125" t="s">
        <v>162</v>
      </c>
      <c r="D3025" s="134" t="s">
        <v>1976</v>
      </c>
      <c r="E3025" s="136" t="s">
        <v>41</v>
      </c>
      <c r="F3025" s="129">
        <v>3274</v>
      </c>
      <c r="G3025" s="125"/>
      <c r="H3025" s="125" t="s">
        <v>148</v>
      </c>
      <c r="I3025" s="125" t="s">
        <v>149</v>
      </c>
      <c r="J3025" s="127">
        <f t="shared" si="74"/>
        <v>5</v>
      </c>
      <c r="K3025" s="127">
        <f>IF(PUMPING[[#This Row],[MONTH]]&gt;3,YEAR(PUMPING[[#This Row],[DATE]]),YEAR(PUMPING[[#This Row],[DATE]])-1)</f>
        <v>2016</v>
      </c>
      <c r="L3025" s="127" t="str">
        <f>IF(PUMPING[[#This Row],[MONTH]]&lt;4,"Q4",IF(PUMPING[[#This Row],[MONTH]]&lt;7,"Q1",IF(PUMPING[[#This Row],[MONTH]]&lt;10,"Q2",IF(PUMPING[[#This Row],[MONTH]]&lt;13,"Q3","Q4"))))</f>
        <v>Q1</v>
      </c>
      <c r="M3025" s="127" t="str">
        <f>IF(PUMPING[[#This Row],[PRODUCT]]="I/F","I/F",IF(LEFT(PUMPING[[#This Row],[BATCH]],2)="MR","MR",IF(LEFT(PUMPING[[#This Row],[BATCH]],2)="PR","PR",IF(LEFT(PUMPING[[#This Row],[BATCH]],2)="DT","DT","Others"))))</f>
        <v>MR</v>
      </c>
    </row>
    <row r="3026" spans="1:13" ht="21" x14ac:dyDescent="0.25">
      <c r="A3026" s="125">
        <v>1</v>
      </c>
      <c r="B3026" s="126">
        <v>42502</v>
      </c>
      <c r="C3026" s="125" t="s">
        <v>6</v>
      </c>
      <c r="D3026" s="130" t="s">
        <v>2001</v>
      </c>
      <c r="E3026" s="131">
        <v>502</v>
      </c>
      <c r="F3026" s="132">
        <v>2855</v>
      </c>
      <c r="G3026" s="125"/>
      <c r="H3026" s="125" t="s">
        <v>153</v>
      </c>
      <c r="I3026" s="181" t="s">
        <v>1530</v>
      </c>
      <c r="J3026" s="127">
        <f t="shared" si="74"/>
        <v>5</v>
      </c>
      <c r="K3026" s="127">
        <f>IF(PUMPING[[#This Row],[MONTH]]&gt;3,YEAR(PUMPING[[#This Row],[DATE]]),YEAR(PUMPING[[#This Row],[DATE]])-1)</f>
        <v>2016</v>
      </c>
      <c r="L3026" s="127" t="str">
        <f>IF(PUMPING[[#This Row],[MONTH]]&lt;4,"Q4",IF(PUMPING[[#This Row],[MONTH]]&lt;7,"Q1",IF(PUMPING[[#This Row],[MONTH]]&lt;10,"Q2",IF(PUMPING[[#This Row],[MONTH]]&lt;13,"Q3","Q4"))))</f>
        <v>Q1</v>
      </c>
      <c r="M3026" s="127" t="str">
        <f>IF(PUMPING[[#This Row],[PRODUCT]]="I/F","I/F",IF(LEFT(PUMPING[[#This Row],[BATCH]],2)="MR","MR",IF(LEFT(PUMPING[[#This Row],[BATCH]],2)="PR","PR",IF(LEFT(PUMPING[[#This Row],[BATCH]],2)="DT","DT","Others"))))</f>
        <v>MR</v>
      </c>
    </row>
    <row r="3027" spans="1:13" ht="21" x14ac:dyDescent="0.25">
      <c r="A3027" s="125">
        <v>2</v>
      </c>
      <c r="B3027" s="126">
        <v>42502</v>
      </c>
      <c r="C3027" s="125" t="s">
        <v>6</v>
      </c>
      <c r="D3027" s="130" t="s">
        <v>2004</v>
      </c>
      <c r="E3027" s="131">
        <v>501</v>
      </c>
      <c r="F3027" s="132">
        <v>2976</v>
      </c>
      <c r="G3027" s="125"/>
      <c r="H3027" s="125" t="s">
        <v>153</v>
      </c>
      <c r="I3027" s="181" t="s">
        <v>1530</v>
      </c>
      <c r="J3027" s="127">
        <f t="shared" si="74"/>
        <v>5</v>
      </c>
      <c r="K3027" s="127">
        <f>IF(PUMPING[[#This Row],[MONTH]]&gt;3,YEAR(PUMPING[[#This Row],[DATE]]),YEAR(PUMPING[[#This Row],[DATE]])-1)</f>
        <v>2016</v>
      </c>
      <c r="L3027" s="127" t="str">
        <f>IF(PUMPING[[#This Row],[MONTH]]&lt;4,"Q4",IF(PUMPING[[#This Row],[MONTH]]&lt;7,"Q1",IF(PUMPING[[#This Row],[MONTH]]&lt;10,"Q2",IF(PUMPING[[#This Row],[MONTH]]&lt;13,"Q3","Q4"))))</f>
        <v>Q1</v>
      </c>
      <c r="M3027" s="127" t="str">
        <f>IF(PUMPING[[#This Row],[PRODUCT]]="I/F","I/F",IF(LEFT(PUMPING[[#This Row],[BATCH]],2)="MR","MR",IF(LEFT(PUMPING[[#This Row],[BATCH]],2)="PR","PR",IF(LEFT(PUMPING[[#This Row],[BATCH]],2)="DT","DT","Others"))))</f>
        <v>MR</v>
      </c>
    </row>
    <row r="3028" spans="1:13" ht="21" x14ac:dyDescent="0.25">
      <c r="A3028" s="125">
        <v>3</v>
      </c>
      <c r="B3028" s="126">
        <v>42502</v>
      </c>
      <c r="C3028" s="125" t="s">
        <v>6</v>
      </c>
      <c r="D3028" s="130" t="s">
        <v>2005</v>
      </c>
      <c r="E3028" s="131">
        <v>502</v>
      </c>
      <c r="F3028" s="132">
        <v>1407</v>
      </c>
      <c r="G3028" s="125"/>
      <c r="H3028" s="125" t="s">
        <v>153</v>
      </c>
      <c r="I3028" s="181" t="s">
        <v>1530</v>
      </c>
      <c r="J3028" s="127">
        <f t="shared" si="74"/>
        <v>5</v>
      </c>
      <c r="K3028" s="127">
        <f>IF(PUMPING[[#This Row],[MONTH]]&gt;3,YEAR(PUMPING[[#This Row],[DATE]]),YEAR(PUMPING[[#This Row],[DATE]])-1)</f>
        <v>2016</v>
      </c>
      <c r="L3028" s="127" t="str">
        <f>IF(PUMPING[[#This Row],[MONTH]]&lt;4,"Q4",IF(PUMPING[[#This Row],[MONTH]]&lt;7,"Q1",IF(PUMPING[[#This Row],[MONTH]]&lt;10,"Q2",IF(PUMPING[[#This Row],[MONTH]]&lt;13,"Q3","Q4"))))</f>
        <v>Q1</v>
      </c>
      <c r="M3028" s="127" t="str">
        <f>IF(PUMPING[[#This Row],[PRODUCT]]="I/F","I/F",IF(LEFT(PUMPING[[#This Row],[BATCH]],2)="MR","MR",IF(LEFT(PUMPING[[#This Row],[BATCH]],2)="PR","PR",IF(LEFT(PUMPING[[#This Row],[BATCH]],2)="DT","DT","Others"))))</f>
        <v>MR</v>
      </c>
    </row>
    <row r="3029" spans="1:13" ht="21" x14ac:dyDescent="0.25">
      <c r="A3029" s="125">
        <v>1</v>
      </c>
      <c r="B3029" s="126">
        <v>42502</v>
      </c>
      <c r="C3029" s="125" t="s">
        <v>20</v>
      </c>
      <c r="D3029" s="134" t="s">
        <v>2003</v>
      </c>
      <c r="E3029" s="131">
        <v>32</v>
      </c>
      <c r="F3029" s="128">
        <v>7971</v>
      </c>
      <c r="G3029" s="125"/>
      <c r="H3029" s="125" t="s">
        <v>1995</v>
      </c>
      <c r="I3029" s="125" t="s">
        <v>143</v>
      </c>
      <c r="J3029" s="127">
        <f t="shared" si="74"/>
        <v>5</v>
      </c>
      <c r="K3029" s="127">
        <f>IF(PUMPING[[#This Row],[MONTH]]&gt;3,YEAR(PUMPING[[#This Row],[DATE]]),YEAR(PUMPING[[#This Row],[DATE]])-1)</f>
        <v>2016</v>
      </c>
      <c r="L3029" s="127" t="str">
        <f>IF(PUMPING[[#This Row],[MONTH]]&lt;4,"Q4",IF(PUMPING[[#This Row],[MONTH]]&lt;7,"Q1",IF(PUMPING[[#This Row],[MONTH]]&lt;10,"Q2",IF(PUMPING[[#This Row],[MONTH]]&lt;13,"Q3","Q4"))))</f>
        <v>Q1</v>
      </c>
      <c r="M3029" s="127" t="str">
        <f>IF(PUMPING[[#This Row],[PRODUCT]]="I/F","I/F",IF(LEFT(PUMPING[[#This Row],[BATCH]],2)="MR","MR",IF(LEFT(PUMPING[[#This Row],[BATCH]],2)="PR","PR",IF(LEFT(PUMPING[[#This Row],[BATCH]],2)="DT","DT","Others"))))</f>
        <v>PR</v>
      </c>
    </row>
    <row r="3030" spans="1:13" ht="21" x14ac:dyDescent="0.25">
      <c r="A3030" s="125">
        <v>1</v>
      </c>
      <c r="B3030" s="126">
        <v>42502</v>
      </c>
      <c r="C3030" s="125" t="s">
        <v>8</v>
      </c>
      <c r="D3030" s="134" t="s">
        <v>1991</v>
      </c>
      <c r="E3030" s="136" t="s">
        <v>10</v>
      </c>
      <c r="F3030" s="129">
        <v>2589</v>
      </c>
      <c r="G3030" s="125"/>
      <c r="H3030" s="125" t="s">
        <v>148</v>
      </c>
      <c r="I3030" s="125" t="s">
        <v>149</v>
      </c>
      <c r="J3030" s="127">
        <f t="shared" si="74"/>
        <v>5</v>
      </c>
      <c r="K3030" s="127">
        <f>IF(PUMPING[[#This Row],[MONTH]]&gt;3,YEAR(PUMPING[[#This Row],[DATE]]),YEAR(PUMPING[[#This Row],[DATE]])-1)</f>
        <v>2016</v>
      </c>
      <c r="L3030" s="127" t="str">
        <f>IF(PUMPING[[#This Row],[MONTH]]&lt;4,"Q4",IF(PUMPING[[#This Row],[MONTH]]&lt;7,"Q1",IF(PUMPING[[#This Row],[MONTH]]&lt;10,"Q2",IF(PUMPING[[#This Row],[MONTH]]&lt;13,"Q3","Q4"))))</f>
        <v>Q1</v>
      </c>
      <c r="M3030" s="127" t="str">
        <f>IF(PUMPING[[#This Row],[PRODUCT]]="I/F","I/F",IF(LEFT(PUMPING[[#This Row],[BATCH]],2)="MR","MR",IF(LEFT(PUMPING[[#This Row],[BATCH]],2)="PR","PR",IF(LEFT(PUMPING[[#This Row],[BATCH]],2)="DT","DT","Others"))))</f>
        <v>MR</v>
      </c>
    </row>
    <row r="3031" spans="1:13" ht="21" x14ac:dyDescent="0.25">
      <c r="A3031" s="125">
        <v>2</v>
      </c>
      <c r="B3031" s="126">
        <v>42502</v>
      </c>
      <c r="C3031" s="125" t="s">
        <v>8</v>
      </c>
      <c r="D3031" s="134" t="s">
        <v>238</v>
      </c>
      <c r="E3031" s="136" t="s">
        <v>10</v>
      </c>
      <c r="F3031" s="129">
        <v>585</v>
      </c>
      <c r="G3031" s="125"/>
      <c r="H3031" s="125" t="s">
        <v>148</v>
      </c>
      <c r="I3031" s="125" t="s">
        <v>149</v>
      </c>
      <c r="J3031" s="127">
        <f t="shared" si="74"/>
        <v>5</v>
      </c>
      <c r="K3031" s="127">
        <f>IF(PUMPING[[#This Row],[MONTH]]&gt;3,YEAR(PUMPING[[#This Row],[DATE]]),YEAR(PUMPING[[#This Row],[DATE]])-1)</f>
        <v>2016</v>
      </c>
      <c r="L3031" s="127" t="str">
        <f>IF(PUMPING[[#This Row],[MONTH]]&lt;4,"Q4",IF(PUMPING[[#This Row],[MONTH]]&lt;7,"Q1",IF(PUMPING[[#This Row],[MONTH]]&lt;10,"Q2",IF(PUMPING[[#This Row],[MONTH]]&lt;13,"Q3","Q4"))))</f>
        <v>Q1</v>
      </c>
      <c r="M3031" s="127" t="str">
        <f>IF(PUMPING[[#This Row],[PRODUCT]]="I/F","I/F",IF(LEFT(PUMPING[[#This Row],[BATCH]],2)="MR","MR",IF(LEFT(PUMPING[[#This Row],[BATCH]],2)="PR","PR",IF(LEFT(PUMPING[[#This Row],[BATCH]],2)="DT","DT","Others"))))</f>
        <v>MR</v>
      </c>
    </row>
    <row r="3032" spans="1:13" ht="21" x14ac:dyDescent="0.25">
      <c r="A3032" s="125">
        <v>3</v>
      </c>
      <c r="B3032" s="126">
        <v>42502</v>
      </c>
      <c r="C3032" s="125" t="s">
        <v>8</v>
      </c>
      <c r="D3032" s="134" t="s">
        <v>1977</v>
      </c>
      <c r="E3032" s="136" t="s">
        <v>1764</v>
      </c>
      <c r="F3032" s="128">
        <v>633</v>
      </c>
      <c r="G3032" s="125"/>
      <c r="H3032" s="125" t="s">
        <v>145</v>
      </c>
      <c r="I3032" s="125" t="s">
        <v>146</v>
      </c>
      <c r="J3032" s="127">
        <f t="shared" si="74"/>
        <v>5</v>
      </c>
      <c r="K3032" s="127">
        <f>IF(PUMPING[[#This Row],[MONTH]]&gt;3,YEAR(PUMPING[[#This Row],[DATE]]),YEAR(PUMPING[[#This Row],[DATE]])-1)</f>
        <v>2016</v>
      </c>
      <c r="L3032" s="127" t="str">
        <f>IF(PUMPING[[#This Row],[MONTH]]&lt;4,"Q4",IF(PUMPING[[#This Row],[MONTH]]&lt;7,"Q1",IF(PUMPING[[#This Row],[MONTH]]&lt;10,"Q2",IF(PUMPING[[#This Row],[MONTH]]&lt;13,"Q3","Q4"))))</f>
        <v>Q1</v>
      </c>
      <c r="M3032" s="127" t="str">
        <f>IF(PUMPING[[#This Row],[PRODUCT]]="I/F","I/F",IF(LEFT(PUMPING[[#This Row],[BATCH]],2)="MR","MR",IF(LEFT(PUMPING[[#This Row],[BATCH]],2)="PR","PR",IF(LEFT(PUMPING[[#This Row],[BATCH]],2)="DT","DT","Others"))))</f>
        <v>PR</v>
      </c>
    </row>
    <row r="3033" spans="1:13" ht="21" x14ac:dyDescent="0.25">
      <c r="A3033" s="125">
        <v>4</v>
      </c>
      <c r="B3033" s="126">
        <v>42502</v>
      </c>
      <c r="C3033" s="125" t="s">
        <v>8</v>
      </c>
      <c r="D3033" s="134" t="s">
        <v>1978</v>
      </c>
      <c r="E3033" s="136" t="s">
        <v>1764</v>
      </c>
      <c r="F3033" s="128">
        <v>296</v>
      </c>
      <c r="G3033" s="125"/>
      <c r="H3033" s="125" t="s">
        <v>155</v>
      </c>
      <c r="I3033" s="125" t="s">
        <v>146</v>
      </c>
      <c r="J3033" s="127">
        <f t="shared" si="74"/>
        <v>5</v>
      </c>
      <c r="K3033" s="127">
        <f>IF(PUMPING[[#This Row],[MONTH]]&gt;3,YEAR(PUMPING[[#This Row],[DATE]]),YEAR(PUMPING[[#This Row],[DATE]])-1)</f>
        <v>2016</v>
      </c>
      <c r="L3033" s="127" t="str">
        <f>IF(PUMPING[[#This Row],[MONTH]]&lt;4,"Q4",IF(PUMPING[[#This Row],[MONTH]]&lt;7,"Q1",IF(PUMPING[[#This Row],[MONTH]]&lt;10,"Q2",IF(PUMPING[[#This Row],[MONTH]]&lt;13,"Q3","Q4"))))</f>
        <v>Q1</v>
      </c>
      <c r="M3033" s="127" t="str">
        <f>IF(PUMPING[[#This Row],[PRODUCT]]="I/F","I/F",IF(LEFT(PUMPING[[#This Row],[BATCH]],2)="MR","MR",IF(LEFT(PUMPING[[#This Row],[BATCH]],2)="PR","PR",IF(LEFT(PUMPING[[#This Row],[BATCH]],2)="DT","DT","Others"))))</f>
        <v>PR</v>
      </c>
    </row>
    <row r="3034" spans="1:13" ht="21" x14ac:dyDescent="0.25">
      <c r="A3034" s="125">
        <v>5</v>
      </c>
      <c r="B3034" s="126">
        <v>42502</v>
      </c>
      <c r="C3034" s="125" t="s">
        <v>8</v>
      </c>
      <c r="D3034" s="134" t="s">
        <v>1816</v>
      </c>
      <c r="E3034" s="136" t="s">
        <v>1764</v>
      </c>
      <c r="F3034" s="129">
        <v>954</v>
      </c>
      <c r="G3034" s="125"/>
      <c r="H3034" s="125" t="s">
        <v>156</v>
      </c>
      <c r="I3034" s="125" t="s">
        <v>146</v>
      </c>
      <c r="J3034" s="127">
        <f t="shared" si="74"/>
        <v>5</v>
      </c>
      <c r="K3034" s="127">
        <f>IF(PUMPING[[#This Row],[MONTH]]&gt;3,YEAR(PUMPING[[#This Row],[DATE]]),YEAR(PUMPING[[#This Row],[DATE]])-1)</f>
        <v>2016</v>
      </c>
      <c r="L3034" s="127" t="str">
        <f>IF(PUMPING[[#This Row],[MONTH]]&lt;4,"Q4",IF(PUMPING[[#This Row],[MONTH]]&lt;7,"Q1",IF(PUMPING[[#This Row],[MONTH]]&lt;10,"Q2",IF(PUMPING[[#This Row],[MONTH]]&lt;13,"Q3","Q4"))))</f>
        <v>Q1</v>
      </c>
      <c r="M3034" s="127" t="str">
        <f>IF(PUMPING[[#This Row],[PRODUCT]]="I/F","I/F",IF(LEFT(PUMPING[[#This Row],[BATCH]],2)="MR","MR",IF(LEFT(PUMPING[[#This Row],[BATCH]],2)="PR","PR",IF(LEFT(PUMPING[[#This Row],[BATCH]],2)="DT","DT","Others"))))</f>
        <v>PR</v>
      </c>
    </row>
    <row r="3035" spans="1:13" ht="21" x14ac:dyDescent="0.25">
      <c r="A3035" s="125">
        <v>6</v>
      </c>
      <c r="B3035" s="126">
        <v>42502</v>
      </c>
      <c r="C3035" s="125" t="s">
        <v>8</v>
      </c>
      <c r="D3035" s="135" t="s">
        <v>2006</v>
      </c>
      <c r="E3035" s="136" t="s">
        <v>1764</v>
      </c>
      <c r="F3035" s="128">
        <v>450</v>
      </c>
      <c r="G3035" s="125"/>
      <c r="H3035" s="125" t="s">
        <v>145</v>
      </c>
      <c r="I3035" s="125" t="s">
        <v>146</v>
      </c>
      <c r="J3035" s="127">
        <f t="shared" si="74"/>
        <v>5</v>
      </c>
      <c r="K3035" s="127">
        <f>IF(PUMPING[[#This Row],[MONTH]]&gt;3,YEAR(PUMPING[[#This Row],[DATE]]),YEAR(PUMPING[[#This Row],[DATE]])-1)</f>
        <v>2016</v>
      </c>
      <c r="L3035" s="127" t="str">
        <f>IF(PUMPING[[#This Row],[MONTH]]&lt;4,"Q4",IF(PUMPING[[#This Row],[MONTH]]&lt;7,"Q1",IF(PUMPING[[#This Row],[MONTH]]&lt;10,"Q2",IF(PUMPING[[#This Row],[MONTH]]&lt;13,"Q3","Q4"))))</f>
        <v>Q1</v>
      </c>
      <c r="M3035" s="127" t="str">
        <f>IF(PUMPING[[#This Row],[PRODUCT]]="I/F","I/F",IF(LEFT(PUMPING[[#This Row],[BATCH]],2)="MR","MR",IF(LEFT(PUMPING[[#This Row],[BATCH]],2)="PR","PR",IF(LEFT(PUMPING[[#This Row],[BATCH]],2)="DT","DT","Others"))))</f>
        <v>PR</v>
      </c>
    </row>
    <row r="3036" spans="1:13" ht="21" x14ac:dyDescent="0.25">
      <c r="A3036" s="125">
        <v>7</v>
      </c>
      <c r="B3036" s="126">
        <v>42502</v>
      </c>
      <c r="C3036" s="125" t="s">
        <v>8</v>
      </c>
      <c r="D3036" s="133" t="s">
        <v>1993</v>
      </c>
      <c r="E3036" s="136" t="s">
        <v>1764</v>
      </c>
      <c r="F3036" s="128">
        <v>364</v>
      </c>
      <c r="G3036" s="125"/>
      <c r="H3036" s="125" t="s">
        <v>145</v>
      </c>
      <c r="I3036" s="125" t="s">
        <v>146</v>
      </c>
      <c r="J3036" s="127">
        <f t="shared" si="74"/>
        <v>5</v>
      </c>
      <c r="K3036" s="127">
        <f>IF(PUMPING[[#This Row],[MONTH]]&gt;3,YEAR(PUMPING[[#This Row],[DATE]]),YEAR(PUMPING[[#This Row],[DATE]])-1)</f>
        <v>2016</v>
      </c>
      <c r="L3036" s="127" t="str">
        <f>IF(PUMPING[[#This Row],[MONTH]]&lt;4,"Q4",IF(PUMPING[[#This Row],[MONTH]]&lt;7,"Q1",IF(PUMPING[[#This Row],[MONTH]]&lt;10,"Q2",IF(PUMPING[[#This Row],[MONTH]]&lt;13,"Q3","Q4"))))</f>
        <v>Q1</v>
      </c>
      <c r="M3036" s="127" t="str">
        <f>IF(PUMPING[[#This Row],[PRODUCT]]="I/F","I/F",IF(LEFT(PUMPING[[#This Row],[BATCH]],2)="MR","MR",IF(LEFT(PUMPING[[#This Row],[BATCH]],2)="PR","PR",IF(LEFT(PUMPING[[#This Row],[BATCH]],2)="DT","DT","Others"))))</f>
        <v>PR</v>
      </c>
    </row>
    <row r="3037" spans="1:13" ht="21" x14ac:dyDescent="0.25">
      <c r="A3037" s="125">
        <v>1</v>
      </c>
      <c r="B3037" s="126">
        <v>42503</v>
      </c>
      <c r="C3037" s="125" t="s">
        <v>6</v>
      </c>
      <c r="D3037" s="130" t="s">
        <v>2005</v>
      </c>
      <c r="E3037" s="131">
        <v>502</v>
      </c>
      <c r="F3037" s="132">
        <v>4740</v>
      </c>
      <c r="G3037" s="125"/>
      <c r="H3037" s="125" t="s">
        <v>153</v>
      </c>
      <c r="I3037" s="181" t="s">
        <v>1530</v>
      </c>
      <c r="J3037" s="127">
        <f t="shared" si="74"/>
        <v>5</v>
      </c>
      <c r="K3037" s="127">
        <f>IF(PUMPING[[#This Row],[MONTH]]&gt;3,YEAR(PUMPING[[#This Row],[DATE]]),YEAR(PUMPING[[#This Row],[DATE]])-1)</f>
        <v>2016</v>
      </c>
      <c r="L3037" s="127" t="str">
        <f>IF(PUMPING[[#This Row],[MONTH]]&lt;4,"Q4",IF(PUMPING[[#This Row],[MONTH]]&lt;7,"Q1",IF(PUMPING[[#This Row],[MONTH]]&lt;10,"Q2",IF(PUMPING[[#This Row],[MONTH]]&lt;13,"Q3","Q4"))))</f>
        <v>Q1</v>
      </c>
      <c r="M3037" s="127" t="str">
        <f>IF(PUMPING[[#This Row],[PRODUCT]]="I/F","I/F",IF(LEFT(PUMPING[[#This Row],[BATCH]],2)="MR","MR",IF(LEFT(PUMPING[[#This Row],[BATCH]],2)="PR","PR",IF(LEFT(PUMPING[[#This Row],[BATCH]],2)="DT","DT","Others"))))</f>
        <v>MR</v>
      </c>
    </row>
    <row r="3038" spans="1:13" ht="21" x14ac:dyDescent="0.25">
      <c r="A3038" s="125">
        <v>2</v>
      </c>
      <c r="B3038" s="126">
        <v>42503</v>
      </c>
      <c r="C3038" s="125" t="s">
        <v>6</v>
      </c>
      <c r="D3038" s="130" t="s">
        <v>2007</v>
      </c>
      <c r="E3038" s="131">
        <v>507</v>
      </c>
      <c r="F3038" s="132">
        <v>1240</v>
      </c>
      <c r="G3038" s="125"/>
      <c r="H3038" s="125" t="s">
        <v>153</v>
      </c>
      <c r="I3038" s="181" t="s">
        <v>1530</v>
      </c>
      <c r="J3038" s="127">
        <f t="shared" si="74"/>
        <v>5</v>
      </c>
      <c r="K3038" s="127">
        <f>IF(PUMPING[[#This Row],[MONTH]]&gt;3,YEAR(PUMPING[[#This Row],[DATE]]),YEAR(PUMPING[[#This Row],[DATE]])-1)</f>
        <v>2016</v>
      </c>
      <c r="L3038" s="127" t="str">
        <f>IF(PUMPING[[#This Row],[MONTH]]&lt;4,"Q4",IF(PUMPING[[#This Row],[MONTH]]&lt;7,"Q1",IF(PUMPING[[#This Row],[MONTH]]&lt;10,"Q2",IF(PUMPING[[#This Row],[MONTH]]&lt;13,"Q3","Q4"))))</f>
        <v>Q1</v>
      </c>
      <c r="M3038" s="127" t="str">
        <f>IF(PUMPING[[#This Row],[PRODUCT]]="I/F","I/F",IF(LEFT(PUMPING[[#This Row],[BATCH]],2)="MR","MR",IF(LEFT(PUMPING[[#This Row],[BATCH]],2)="PR","PR",IF(LEFT(PUMPING[[#This Row],[BATCH]],2)="DT","DT","Others"))))</f>
        <v>MR</v>
      </c>
    </row>
    <row r="3039" spans="1:13" ht="21" x14ac:dyDescent="0.25">
      <c r="A3039" s="125">
        <v>1</v>
      </c>
      <c r="B3039" s="126">
        <v>42503</v>
      </c>
      <c r="C3039" s="125" t="s">
        <v>20</v>
      </c>
      <c r="D3039" s="134" t="s">
        <v>2003</v>
      </c>
      <c r="E3039" s="131">
        <v>32</v>
      </c>
      <c r="F3039" s="128">
        <v>168</v>
      </c>
      <c r="G3039" s="125"/>
      <c r="H3039" s="125" t="s">
        <v>1995</v>
      </c>
      <c r="I3039" s="125" t="s">
        <v>143</v>
      </c>
      <c r="J3039" s="127">
        <f t="shared" si="74"/>
        <v>5</v>
      </c>
      <c r="K3039" s="127">
        <f>IF(PUMPING[[#This Row],[MONTH]]&gt;3,YEAR(PUMPING[[#This Row],[DATE]]),YEAR(PUMPING[[#This Row],[DATE]])-1)</f>
        <v>2016</v>
      </c>
      <c r="L3039" s="127" t="str">
        <f>IF(PUMPING[[#This Row],[MONTH]]&lt;4,"Q4",IF(PUMPING[[#This Row],[MONTH]]&lt;7,"Q1",IF(PUMPING[[#This Row],[MONTH]]&lt;10,"Q2",IF(PUMPING[[#This Row],[MONTH]]&lt;13,"Q3","Q4"))))</f>
        <v>Q1</v>
      </c>
      <c r="M3039" s="127" t="str">
        <f>IF(PUMPING[[#This Row],[PRODUCT]]="I/F","I/F",IF(LEFT(PUMPING[[#This Row],[BATCH]],2)="MR","MR",IF(LEFT(PUMPING[[#This Row],[BATCH]],2)="PR","PR",IF(LEFT(PUMPING[[#This Row],[BATCH]],2)="DT","DT","Others"))))</f>
        <v>PR</v>
      </c>
    </row>
    <row r="3040" spans="1:13" ht="21" x14ac:dyDescent="0.25">
      <c r="A3040" s="125">
        <v>2</v>
      </c>
      <c r="B3040" s="126">
        <v>42503</v>
      </c>
      <c r="C3040" s="125" t="s">
        <v>20</v>
      </c>
      <c r="D3040" s="134" t="s">
        <v>2008</v>
      </c>
      <c r="E3040" s="131">
        <v>31</v>
      </c>
      <c r="F3040" s="128">
        <v>450</v>
      </c>
      <c r="G3040" s="125"/>
      <c r="H3040" s="125" t="s">
        <v>1995</v>
      </c>
      <c r="I3040" s="125" t="s">
        <v>143</v>
      </c>
      <c r="J3040" s="127">
        <f t="shared" si="74"/>
        <v>5</v>
      </c>
      <c r="K3040" s="127">
        <f>IF(PUMPING[[#This Row],[MONTH]]&gt;3,YEAR(PUMPING[[#This Row],[DATE]]),YEAR(PUMPING[[#This Row],[DATE]])-1)</f>
        <v>2016</v>
      </c>
      <c r="L3040" s="127" t="str">
        <f>IF(PUMPING[[#This Row],[MONTH]]&lt;4,"Q4",IF(PUMPING[[#This Row],[MONTH]]&lt;7,"Q1",IF(PUMPING[[#This Row],[MONTH]]&lt;10,"Q2",IF(PUMPING[[#This Row],[MONTH]]&lt;13,"Q3","Q4"))))</f>
        <v>Q1</v>
      </c>
      <c r="M3040" s="127" t="str">
        <f>IF(PUMPING[[#This Row],[PRODUCT]]="I/F","I/F",IF(LEFT(PUMPING[[#This Row],[BATCH]],2)="MR","MR",IF(LEFT(PUMPING[[#This Row],[BATCH]],2)="PR","PR",IF(LEFT(PUMPING[[#This Row],[BATCH]],2)="DT","DT","Others"))))</f>
        <v>PR</v>
      </c>
    </row>
    <row r="3041" spans="1:13" ht="21" x14ac:dyDescent="0.25">
      <c r="A3041" s="125">
        <v>3</v>
      </c>
      <c r="B3041" s="126">
        <v>42503</v>
      </c>
      <c r="C3041" s="125" t="s">
        <v>20</v>
      </c>
      <c r="D3041" s="134" t="s">
        <v>2009</v>
      </c>
      <c r="E3041" s="131">
        <v>31</v>
      </c>
      <c r="F3041" s="128">
        <v>4164</v>
      </c>
      <c r="G3041" s="125"/>
      <c r="H3041" s="125" t="s">
        <v>190</v>
      </c>
      <c r="I3041" s="125" t="s">
        <v>143</v>
      </c>
      <c r="J3041" s="127">
        <f t="shared" si="74"/>
        <v>5</v>
      </c>
      <c r="K3041" s="127">
        <f>IF(PUMPING[[#This Row],[MONTH]]&gt;3,YEAR(PUMPING[[#This Row],[DATE]]),YEAR(PUMPING[[#This Row],[DATE]])-1)</f>
        <v>2016</v>
      </c>
      <c r="L3041" s="127" t="str">
        <f>IF(PUMPING[[#This Row],[MONTH]]&lt;4,"Q4",IF(PUMPING[[#This Row],[MONTH]]&lt;7,"Q1",IF(PUMPING[[#This Row],[MONTH]]&lt;10,"Q2",IF(PUMPING[[#This Row],[MONTH]]&lt;13,"Q3","Q4"))))</f>
        <v>Q1</v>
      </c>
      <c r="M3041" s="127" t="str">
        <f>IF(PUMPING[[#This Row],[PRODUCT]]="I/F","I/F",IF(LEFT(PUMPING[[#This Row],[BATCH]],2)="MR","MR",IF(LEFT(PUMPING[[#This Row],[BATCH]],2)="PR","PR",IF(LEFT(PUMPING[[#This Row],[BATCH]],2)="DT","DT","Others"))))</f>
        <v>PR</v>
      </c>
    </row>
    <row r="3042" spans="1:13" ht="21" x14ac:dyDescent="0.25">
      <c r="A3042" s="125">
        <v>4</v>
      </c>
      <c r="B3042" s="126">
        <v>42503</v>
      </c>
      <c r="C3042" s="125" t="s">
        <v>20</v>
      </c>
      <c r="D3042" s="134" t="s">
        <v>2010</v>
      </c>
      <c r="E3042" s="131">
        <v>31</v>
      </c>
      <c r="F3042" s="128">
        <v>500</v>
      </c>
      <c r="G3042" s="125"/>
      <c r="H3042" s="125" t="s">
        <v>145</v>
      </c>
      <c r="I3042" s="125" t="s">
        <v>146</v>
      </c>
      <c r="J3042" s="127">
        <f t="shared" si="74"/>
        <v>5</v>
      </c>
      <c r="K3042" s="127">
        <f>IF(PUMPING[[#This Row],[MONTH]]&gt;3,YEAR(PUMPING[[#This Row],[DATE]]),YEAR(PUMPING[[#This Row],[DATE]])-1)</f>
        <v>2016</v>
      </c>
      <c r="L3042" s="127" t="str">
        <f>IF(PUMPING[[#This Row],[MONTH]]&lt;4,"Q4",IF(PUMPING[[#This Row],[MONTH]]&lt;7,"Q1",IF(PUMPING[[#This Row],[MONTH]]&lt;10,"Q2",IF(PUMPING[[#This Row],[MONTH]]&lt;13,"Q3","Q4"))))</f>
        <v>Q1</v>
      </c>
      <c r="M3042" s="127" t="str">
        <f>IF(PUMPING[[#This Row],[PRODUCT]]="I/F","I/F",IF(LEFT(PUMPING[[#This Row],[BATCH]],2)="MR","MR",IF(LEFT(PUMPING[[#This Row],[BATCH]],2)="PR","PR",IF(LEFT(PUMPING[[#This Row],[BATCH]],2)="DT","DT","Others"))))</f>
        <v>PR</v>
      </c>
    </row>
    <row r="3043" spans="1:13" ht="21" x14ac:dyDescent="0.25">
      <c r="A3043" s="125">
        <v>1</v>
      </c>
      <c r="B3043" s="126">
        <v>42503</v>
      </c>
      <c r="C3043" s="125" t="s">
        <v>8</v>
      </c>
      <c r="D3043" s="134" t="s">
        <v>238</v>
      </c>
      <c r="E3043" s="136" t="s">
        <v>10</v>
      </c>
      <c r="F3043" s="129">
        <v>254</v>
      </c>
      <c r="G3043" s="125"/>
      <c r="H3043" s="125" t="s">
        <v>148</v>
      </c>
      <c r="I3043" s="125" t="s">
        <v>149</v>
      </c>
      <c r="J3043" s="127">
        <f t="shared" si="74"/>
        <v>5</v>
      </c>
      <c r="K3043" s="127">
        <f>IF(PUMPING[[#This Row],[MONTH]]&gt;3,YEAR(PUMPING[[#This Row],[DATE]]),YEAR(PUMPING[[#This Row],[DATE]])-1)</f>
        <v>2016</v>
      </c>
      <c r="L3043" s="127" t="str">
        <f>IF(PUMPING[[#This Row],[MONTH]]&lt;4,"Q4",IF(PUMPING[[#This Row],[MONTH]]&lt;7,"Q1",IF(PUMPING[[#This Row],[MONTH]]&lt;10,"Q2",IF(PUMPING[[#This Row],[MONTH]]&lt;13,"Q3","Q4"))))</f>
        <v>Q1</v>
      </c>
      <c r="M3043" s="127" t="str">
        <f>IF(PUMPING[[#This Row],[PRODUCT]]="I/F","I/F",IF(LEFT(PUMPING[[#This Row],[BATCH]],2)="MR","MR",IF(LEFT(PUMPING[[#This Row],[BATCH]],2)="PR","PR",IF(LEFT(PUMPING[[#This Row],[BATCH]],2)="DT","DT","Others"))))</f>
        <v>MR</v>
      </c>
    </row>
    <row r="3044" spans="1:13" ht="21" x14ac:dyDescent="0.25">
      <c r="A3044" s="125">
        <v>2</v>
      </c>
      <c r="B3044" s="126">
        <v>42503</v>
      </c>
      <c r="C3044" s="125" t="s">
        <v>8</v>
      </c>
      <c r="D3044" s="134" t="s">
        <v>1996</v>
      </c>
      <c r="E3044" s="136" t="s">
        <v>10</v>
      </c>
      <c r="F3044" s="129">
        <v>3265</v>
      </c>
      <c r="G3044" s="125"/>
      <c r="H3044" s="125" t="s">
        <v>170</v>
      </c>
      <c r="I3044" s="125" t="s">
        <v>171</v>
      </c>
      <c r="J3044" s="127">
        <f t="shared" ref="J3044:J3107" si="75">MONTH(B3044)</f>
        <v>5</v>
      </c>
      <c r="K3044" s="127">
        <f>IF(PUMPING[[#This Row],[MONTH]]&gt;3,YEAR(PUMPING[[#This Row],[DATE]]),YEAR(PUMPING[[#This Row],[DATE]])-1)</f>
        <v>2016</v>
      </c>
      <c r="L3044" s="127" t="str">
        <f>IF(PUMPING[[#This Row],[MONTH]]&lt;4,"Q4",IF(PUMPING[[#This Row],[MONTH]]&lt;7,"Q1",IF(PUMPING[[#This Row],[MONTH]]&lt;10,"Q2",IF(PUMPING[[#This Row],[MONTH]]&lt;13,"Q3","Q4"))))</f>
        <v>Q1</v>
      </c>
      <c r="M3044" s="127" t="str">
        <f>IF(PUMPING[[#This Row],[PRODUCT]]="I/F","I/F",IF(LEFT(PUMPING[[#This Row],[BATCH]],2)="MR","MR",IF(LEFT(PUMPING[[#This Row],[BATCH]],2)="PR","PR",IF(LEFT(PUMPING[[#This Row],[BATCH]],2)="DT","DT","Others"))))</f>
        <v>MR</v>
      </c>
    </row>
    <row r="3045" spans="1:13" ht="21" x14ac:dyDescent="0.25">
      <c r="A3045" s="125">
        <v>3</v>
      </c>
      <c r="B3045" s="126">
        <v>42503</v>
      </c>
      <c r="C3045" s="125" t="s">
        <v>8</v>
      </c>
      <c r="D3045" s="134" t="s">
        <v>1997</v>
      </c>
      <c r="E3045" s="136" t="s">
        <v>10</v>
      </c>
      <c r="F3045" s="128">
        <v>526</v>
      </c>
      <c r="G3045" s="125"/>
      <c r="H3045" s="125" t="s">
        <v>170</v>
      </c>
      <c r="I3045" s="125" t="s">
        <v>171</v>
      </c>
      <c r="J3045" s="127">
        <f t="shared" si="75"/>
        <v>5</v>
      </c>
      <c r="K3045" s="127">
        <f>IF(PUMPING[[#This Row],[MONTH]]&gt;3,YEAR(PUMPING[[#This Row],[DATE]]),YEAR(PUMPING[[#This Row],[DATE]])-1)</f>
        <v>2016</v>
      </c>
      <c r="L3045" s="127" t="str">
        <f>IF(PUMPING[[#This Row],[MONTH]]&lt;4,"Q4",IF(PUMPING[[#This Row],[MONTH]]&lt;7,"Q1",IF(PUMPING[[#This Row],[MONTH]]&lt;10,"Q2",IF(PUMPING[[#This Row],[MONTH]]&lt;13,"Q3","Q4"))))</f>
        <v>Q1</v>
      </c>
      <c r="M3045" s="127" t="str">
        <f>IF(PUMPING[[#This Row],[PRODUCT]]="I/F","I/F",IF(LEFT(PUMPING[[#This Row],[BATCH]],2)="MR","MR",IF(LEFT(PUMPING[[#This Row],[BATCH]],2)="PR","PR",IF(LEFT(PUMPING[[#This Row],[BATCH]],2)="DT","DT","Others"))))</f>
        <v>MR</v>
      </c>
    </row>
    <row r="3046" spans="1:13" ht="21" x14ac:dyDescent="0.25">
      <c r="A3046" s="125">
        <v>4</v>
      </c>
      <c r="B3046" s="126">
        <v>42503</v>
      </c>
      <c r="C3046" s="125" t="s">
        <v>8</v>
      </c>
      <c r="D3046" s="134" t="s">
        <v>1998</v>
      </c>
      <c r="E3046" s="136" t="s">
        <v>10</v>
      </c>
      <c r="F3046" s="128">
        <v>1875</v>
      </c>
      <c r="G3046" s="125"/>
      <c r="H3046" s="125" t="s">
        <v>148</v>
      </c>
      <c r="I3046" s="125" t="s">
        <v>149</v>
      </c>
      <c r="J3046" s="127">
        <f t="shared" si="75"/>
        <v>5</v>
      </c>
      <c r="K3046" s="127">
        <f>IF(PUMPING[[#This Row],[MONTH]]&gt;3,YEAR(PUMPING[[#This Row],[DATE]]),YEAR(PUMPING[[#This Row],[DATE]])-1)</f>
        <v>2016</v>
      </c>
      <c r="L3046" s="127" t="str">
        <f>IF(PUMPING[[#This Row],[MONTH]]&lt;4,"Q4",IF(PUMPING[[#This Row],[MONTH]]&lt;7,"Q1",IF(PUMPING[[#This Row],[MONTH]]&lt;10,"Q2",IF(PUMPING[[#This Row],[MONTH]]&lt;13,"Q3","Q4"))))</f>
        <v>Q1</v>
      </c>
      <c r="M3046" s="127" t="str">
        <f>IF(PUMPING[[#This Row],[PRODUCT]]="I/F","I/F",IF(LEFT(PUMPING[[#This Row],[BATCH]],2)="MR","MR",IF(LEFT(PUMPING[[#This Row],[BATCH]],2)="PR","PR",IF(LEFT(PUMPING[[#This Row],[BATCH]],2)="DT","DT","Others"))))</f>
        <v>MR</v>
      </c>
    </row>
    <row r="3047" spans="1:13" ht="21" x14ac:dyDescent="0.25">
      <c r="A3047" s="125">
        <v>1</v>
      </c>
      <c r="B3047" s="126">
        <v>42504</v>
      </c>
      <c r="C3047" s="125" t="s">
        <v>6</v>
      </c>
      <c r="D3047" s="130" t="s">
        <v>2007</v>
      </c>
      <c r="E3047" s="131">
        <v>507</v>
      </c>
      <c r="F3047" s="132">
        <v>1853</v>
      </c>
      <c r="G3047" s="125"/>
      <c r="H3047" s="125" t="s">
        <v>153</v>
      </c>
      <c r="I3047" s="181" t="s">
        <v>1530</v>
      </c>
      <c r="J3047" s="127">
        <f t="shared" si="75"/>
        <v>5</v>
      </c>
      <c r="K3047" s="127">
        <f>IF(PUMPING[[#This Row],[MONTH]]&gt;3,YEAR(PUMPING[[#This Row],[DATE]]),YEAR(PUMPING[[#This Row],[DATE]])-1)</f>
        <v>2016</v>
      </c>
      <c r="L3047" s="127" t="str">
        <f>IF(PUMPING[[#This Row],[MONTH]]&lt;4,"Q4",IF(PUMPING[[#This Row],[MONTH]]&lt;7,"Q1",IF(PUMPING[[#This Row],[MONTH]]&lt;10,"Q2",IF(PUMPING[[#This Row],[MONTH]]&lt;13,"Q3","Q4"))))</f>
        <v>Q1</v>
      </c>
      <c r="M3047" s="127" t="str">
        <f>IF(PUMPING[[#This Row],[PRODUCT]]="I/F","I/F",IF(LEFT(PUMPING[[#This Row],[BATCH]],2)="MR","MR",IF(LEFT(PUMPING[[#This Row],[BATCH]],2)="PR","PR",IF(LEFT(PUMPING[[#This Row],[BATCH]],2)="DT","DT","Others"))))</f>
        <v>MR</v>
      </c>
    </row>
    <row r="3048" spans="1:13" ht="21" x14ac:dyDescent="0.25">
      <c r="A3048" s="125">
        <v>2</v>
      </c>
      <c r="B3048" s="126">
        <v>42504</v>
      </c>
      <c r="C3048" s="125" t="s">
        <v>6</v>
      </c>
      <c r="D3048" s="130" t="s">
        <v>2011</v>
      </c>
      <c r="E3048" s="131">
        <v>351</v>
      </c>
      <c r="F3048" s="132">
        <v>450</v>
      </c>
      <c r="G3048" s="125"/>
      <c r="H3048" s="125" t="s">
        <v>155</v>
      </c>
      <c r="I3048" s="125" t="s">
        <v>146</v>
      </c>
      <c r="J3048" s="127">
        <f t="shared" si="75"/>
        <v>5</v>
      </c>
      <c r="K3048" s="127">
        <f>IF(PUMPING[[#This Row],[MONTH]]&gt;3,YEAR(PUMPING[[#This Row],[DATE]]),YEAR(PUMPING[[#This Row],[DATE]])-1)</f>
        <v>2016</v>
      </c>
      <c r="L3048" s="127" t="str">
        <f>IF(PUMPING[[#This Row],[MONTH]]&lt;4,"Q4",IF(PUMPING[[#This Row],[MONTH]]&lt;7,"Q1",IF(PUMPING[[#This Row],[MONTH]]&lt;10,"Q2",IF(PUMPING[[#This Row],[MONTH]]&lt;13,"Q3","Q4"))))</f>
        <v>Q1</v>
      </c>
      <c r="M3048" s="127" t="str">
        <f>IF(PUMPING[[#This Row],[PRODUCT]]="I/F","I/F",IF(LEFT(PUMPING[[#This Row],[BATCH]],2)="MR","MR",IF(LEFT(PUMPING[[#This Row],[BATCH]],2)="PR","PR",IF(LEFT(PUMPING[[#This Row],[BATCH]],2)="DT","DT","Others"))))</f>
        <v>MR</v>
      </c>
    </row>
    <row r="3049" spans="1:13" ht="21" x14ac:dyDescent="0.25">
      <c r="A3049" s="125">
        <v>3</v>
      </c>
      <c r="B3049" s="126">
        <v>42504</v>
      </c>
      <c r="C3049" s="125" t="s">
        <v>6</v>
      </c>
      <c r="D3049" s="130" t="s">
        <v>2012</v>
      </c>
      <c r="E3049" s="131">
        <v>204</v>
      </c>
      <c r="F3049" s="132">
        <v>6577</v>
      </c>
      <c r="G3049" s="125"/>
      <c r="H3049" s="125" t="s">
        <v>151</v>
      </c>
      <c r="I3049" s="125" t="s">
        <v>1532</v>
      </c>
      <c r="J3049" s="127">
        <f t="shared" si="75"/>
        <v>5</v>
      </c>
      <c r="K3049" s="127">
        <f>IF(PUMPING[[#This Row],[MONTH]]&gt;3,YEAR(PUMPING[[#This Row],[DATE]]),YEAR(PUMPING[[#This Row],[DATE]])-1)</f>
        <v>2016</v>
      </c>
      <c r="L3049" s="127" t="str">
        <f>IF(PUMPING[[#This Row],[MONTH]]&lt;4,"Q4",IF(PUMPING[[#This Row],[MONTH]]&lt;7,"Q1",IF(PUMPING[[#This Row],[MONTH]]&lt;10,"Q2",IF(PUMPING[[#This Row],[MONTH]]&lt;13,"Q3","Q4"))))</f>
        <v>Q1</v>
      </c>
      <c r="M3049" s="127" t="str">
        <f>IF(PUMPING[[#This Row],[PRODUCT]]="I/F","I/F",IF(LEFT(PUMPING[[#This Row],[BATCH]],2)="MR","MR",IF(LEFT(PUMPING[[#This Row],[BATCH]],2)="PR","PR",IF(LEFT(PUMPING[[#This Row],[BATCH]],2)="DT","DT","Others"))))</f>
        <v>MR</v>
      </c>
    </row>
    <row r="3050" spans="1:13" ht="21" x14ac:dyDescent="0.25">
      <c r="A3050" s="125">
        <v>4</v>
      </c>
      <c r="B3050" s="126">
        <v>42504</v>
      </c>
      <c r="C3050" s="125" t="s">
        <v>6</v>
      </c>
      <c r="D3050" s="130" t="s">
        <v>2013</v>
      </c>
      <c r="E3050" s="131">
        <v>202</v>
      </c>
      <c r="F3050" s="132">
        <v>1917</v>
      </c>
      <c r="G3050" s="125"/>
      <c r="H3050" s="125" t="s">
        <v>151</v>
      </c>
      <c r="I3050" s="125" t="s">
        <v>1532</v>
      </c>
      <c r="J3050" s="127">
        <f t="shared" si="75"/>
        <v>5</v>
      </c>
      <c r="K3050" s="127">
        <f>IF(PUMPING[[#This Row],[MONTH]]&gt;3,YEAR(PUMPING[[#This Row],[DATE]]),YEAR(PUMPING[[#This Row],[DATE]])-1)</f>
        <v>2016</v>
      </c>
      <c r="L3050" s="127" t="str">
        <f>IF(PUMPING[[#This Row],[MONTH]]&lt;4,"Q4",IF(PUMPING[[#This Row],[MONTH]]&lt;7,"Q1",IF(PUMPING[[#This Row],[MONTH]]&lt;10,"Q2",IF(PUMPING[[#This Row],[MONTH]]&lt;13,"Q3","Q4"))))</f>
        <v>Q1</v>
      </c>
      <c r="M3050" s="127" t="str">
        <f>IF(PUMPING[[#This Row],[PRODUCT]]="I/F","I/F",IF(LEFT(PUMPING[[#This Row],[BATCH]],2)="MR","MR",IF(LEFT(PUMPING[[#This Row],[BATCH]],2)="PR","PR",IF(LEFT(PUMPING[[#This Row],[BATCH]],2)="DT","DT","Others"))))</f>
        <v>MR</v>
      </c>
    </row>
    <row r="3051" spans="1:13" ht="21" x14ac:dyDescent="0.25">
      <c r="A3051" s="125">
        <v>1</v>
      </c>
      <c r="B3051" s="126">
        <v>42504</v>
      </c>
      <c r="C3051" s="125" t="s">
        <v>20</v>
      </c>
      <c r="D3051" s="134" t="s">
        <v>2014</v>
      </c>
      <c r="E3051" s="131">
        <v>31</v>
      </c>
      <c r="F3051" s="128">
        <v>345</v>
      </c>
      <c r="G3051" s="125"/>
      <c r="H3051" s="125" t="s">
        <v>155</v>
      </c>
      <c r="I3051" s="125" t="s">
        <v>146</v>
      </c>
      <c r="J3051" s="127">
        <f t="shared" si="75"/>
        <v>5</v>
      </c>
      <c r="K3051" s="127">
        <f>IF(PUMPING[[#This Row],[MONTH]]&gt;3,YEAR(PUMPING[[#This Row],[DATE]]),YEAR(PUMPING[[#This Row],[DATE]])-1)</f>
        <v>2016</v>
      </c>
      <c r="L3051" s="127" t="str">
        <f>IF(PUMPING[[#This Row],[MONTH]]&lt;4,"Q4",IF(PUMPING[[#This Row],[MONTH]]&lt;7,"Q1",IF(PUMPING[[#This Row],[MONTH]]&lt;10,"Q2",IF(PUMPING[[#This Row],[MONTH]]&lt;13,"Q3","Q4"))))</f>
        <v>Q1</v>
      </c>
      <c r="M3051" s="127" t="str">
        <f>IF(PUMPING[[#This Row],[PRODUCT]]="I/F","I/F",IF(LEFT(PUMPING[[#This Row],[BATCH]],2)="MR","MR",IF(LEFT(PUMPING[[#This Row],[BATCH]],2)="PR","PR",IF(LEFT(PUMPING[[#This Row],[BATCH]],2)="DT","DT","Others"))))</f>
        <v>PR</v>
      </c>
    </row>
    <row r="3052" spans="1:13" ht="21" x14ac:dyDescent="0.25">
      <c r="A3052" s="125">
        <v>2</v>
      </c>
      <c r="B3052" s="126">
        <v>42504</v>
      </c>
      <c r="C3052" s="125" t="s">
        <v>20</v>
      </c>
      <c r="D3052" s="134" t="s">
        <v>1816</v>
      </c>
      <c r="E3052" s="131">
        <v>52</v>
      </c>
      <c r="F3052" s="128">
        <v>710</v>
      </c>
      <c r="G3052" s="125"/>
      <c r="H3052" s="125" t="s">
        <v>156</v>
      </c>
      <c r="I3052" s="125" t="s">
        <v>146</v>
      </c>
      <c r="J3052" s="127">
        <f t="shared" si="75"/>
        <v>5</v>
      </c>
      <c r="K3052" s="127">
        <f>IF(PUMPING[[#This Row],[MONTH]]&gt;3,YEAR(PUMPING[[#This Row],[DATE]]),YEAR(PUMPING[[#This Row],[DATE]])-1)</f>
        <v>2016</v>
      </c>
      <c r="L3052" s="127" t="str">
        <f>IF(PUMPING[[#This Row],[MONTH]]&lt;4,"Q4",IF(PUMPING[[#This Row],[MONTH]]&lt;7,"Q1",IF(PUMPING[[#This Row],[MONTH]]&lt;10,"Q2",IF(PUMPING[[#This Row],[MONTH]]&lt;13,"Q3","Q4"))))</f>
        <v>Q1</v>
      </c>
      <c r="M3052" s="127" t="str">
        <f>IF(PUMPING[[#This Row],[PRODUCT]]="I/F","I/F",IF(LEFT(PUMPING[[#This Row],[BATCH]],2)="MR","MR",IF(LEFT(PUMPING[[#This Row],[BATCH]],2)="PR","PR",IF(LEFT(PUMPING[[#This Row],[BATCH]],2)="DT","DT","Others"))))</f>
        <v>PR</v>
      </c>
    </row>
    <row r="3053" spans="1:13" ht="21" x14ac:dyDescent="0.25">
      <c r="A3053" s="125">
        <v>3</v>
      </c>
      <c r="B3053" s="126">
        <v>42504</v>
      </c>
      <c r="C3053" s="125" t="s">
        <v>20</v>
      </c>
      <c r="D3053" s="134" t="s">
        <v>2014</v>
      </c>
      <c r="E3053" s="131">
        <v>31</v>
      </c>
      <c r="F3053" s="128">
        <v>305</v>
      </c>
      <c r="G3053" s="125"/>
      <c r="H3053" s="125" t="s">
        <v>155</v>
      </c>
      <c r="I3053" s="125" t="s">
        <v>146</v>
      </c>
      <c r="J3053" s="127">
        <f t="shared" si="75"/>
        <v>5</v>
      </c>
      <c r="K3053" s="127">
        <f>IF(PUMPING[[#This Row],[MONTH]]&gt;3,YEAR(PUMPING[[#This Row],[DATE]]),YEAR(PUMPING[[#This Row],[DATE]])-1)</f>
        <v>2016</v>
      </c>
      <c r="L3053" s="127" t="str">
        <f>IF(PUMPING[[#This Row],[MONTH]]&lt;4,"Q4",IF(PUMPING[[#This Row],[MONTH]]&lt;7,"Q1",IF(PUMPING[[#This Row],[MONTH]]&lt;10,"Q2",IF(PUMPING[[#This Row],[MONTH]]&lt;13,"Q3","Q4"))))</f>
        <v>Q1</v>
      </c>
      <c r="M3053" s="127" t="str">
        <f>IF(PUMPING[[#This Row],[PRODUCT]]="I/F","I/F",IF(LEFT(PUMPING[[#This Row],[BATCH]],2)="MR","MR",IF(LEFT(PUMPING[[#This Row],[BATCH]],2)="PR","PR",IF(LEFT(PUMPING[[#This Row],[BATCH]],2)="DT","DT","Others"))))</f>
        <v>PR</v>
      </c>
    </row>
    <row r="3054" spans="1:13" ht="21" x14ac:dyDescent="0.25">
      <c r="A3054" s="125">
        <v>4</v>
      </c>
      <c r="B3054" s="126">
        <v>42504</v>
      </c>
      <c r="C3054" s="125" t="s">
        <v>20</v>
      </c>
      <c r="D3054" s="134" t="s">
        <v>2015</v>
      </c>
      <c r="E3054" s="131">
        <v>68</v>
      </c>
      <c r="F3054" s="128">
        <v>450</v>
      </c>
      <c r="G3054" s="125"/>
      <c r="H3054" s="125" t="s">
        <v>153</v>
      </c>
      <c r="I3054" s="181" t="s">
        <v>1530</v>
      </c>
      <c r="J3054" s="127">
        <f t="shared" si="75"/>
        <v>5</v>
      </c>
      <c r="K3054" s="127">
        <f>IF(PUMPING[[#This Row],[MONTH]]&gt;3,YEAR(PUMPING[[#This Row],[DATE]]),YEAR(PUMPING[[#This Row],[DATE]])-1)</f>
        <v>2016</v>
      </c>
      <c r="L3054" s="127" t="str">
        <f>IF(PUMPING[[#This Row],[MONTH]]&lt;4,"Q4",IF(PUMPING[[#This Row],[MONTH]]&lt;7,"Q1",IF(PUMPING[[#This Row],[MONTH]]&lt;10,"Q2",IF(PUMPING[[#This Row],[MONTH]]&lt;13,"Q3","Q4"))))</f>
        <v>Q1</v>
      </c>
      <c r="M3054" s="127" t="str">
        <f>IF(PUMPING[[#This Row],[PRODUCT]]="I/F","I/F",IF(LEFT(PUMPING[[#This Row],[BATCH]],2)="MR","MR",IF(LEFT(PUMPING[[#This Row],[BATCH]],2)="PR","PR",IF(LEFT(PUMPING[[#This Row],[BATCH]],2)="DT","DT","Others"))))</f>
        <v>PR</v>
      </c>
    </row>
    <row r="3055" spans="1:13" ht="21" x14ac:dyDescent="0.25">
      <c r="A3055" s="125">
        <v>5</v>
      </c>
      <c r="B3055" s="126">
        <v>42504</v>
      </c>
      <c r="C3055" s="125" t="s">
        <v>20</v>
      </c>
      <c r="D3055" s="134" t="s">
        <v>2016</v>
      </c>
      <c r="E3055" s="131">
        <v>68</v>
      </c>
      <c r="F3055" s="128">
        <v>1608</v>
      </c>
      <c r="G3055" s="125"/>
      <c r="H3055" s="125" t="s">
        <v>153</v>
      </c>
      <c r="I3055" s="181" t="s">
        <v>1530</v>
      </c>
      <c r="J3055" s="127">
        <f t="shared" si="75"/>
        <v>5</v>
      </c>
      <c r="K3055" s="127">
        <f>IF(PUMPING[[#This Row],[MONTH]]&gt;3,YEAR(PUMPING[[#This Row],[DATE]]),YEAR(PUMPING[[#This Row],[DATE]])-1)</f>
        <v>2016</v>
      </c>
      <c r="L3055" s="127" t="str">
        <f>IF(PUMPING[[#This Row],[MONTH]]&lt;4,"Q4",IF(PUMPING[[#This Row],[MONTH]]&lt;7,"Q1",IF(PUMPING[[#This Row],[MONTH]]&lt;10,"Q2",IF(PUMPING[[#This Row],[MONTH]]&lt;13,"Q3","Q4"))))</f>
        <v>Q1</v>
      </c>
      <c r="M3055" s="127" t="str">
        <f>IF(PUMPING[[#This Row],[PRODUCT]]="I/F","I/F",IF(LEFT(PUMPING[[#This Row],[BATCH]],2)="MR","MR",IF(LEFT(PUMPING[[#This Row],[BATCH]],2)="PR","PR",IF(LEFT(PUMPING[[#This Row],[BATCH]],2)="DT","DT","Others"))))</f>
        <v>PR</v>
      </c>
    </row>
    <row r="3056" spans="1:13" ht="21" x14ac:dyDescent="0.25">
      <c r="A3056" s="125">
        <v>1</v>
      </c>
      <c r="B3056" s="126">
        <v>42504</v>
      </c>
      <c r="C3056" s="125" t="s">
        <v>8</v>
      </c>
      <c r="D3056" s="134" t="s">
        <v>1998</v>
      </c>
      <c r="E3056" s="136" t="s">
        <v>10</v>
      </c>
      <c r="F3056" s="129">
        <v>1751</v>
      </c>
      <c r="G3056" s="125"/>
      <c r="H3056" s="125" t="s">
        <v>148</v>
      </c>
      <c r="I3056" s="125" t="s">
        <v>149</v>
      </c>
      <c r="J3056" s="127">
        <f t="shared" si="75"/>
        <v>5</v>
      </c>
      <c r="K3056" s="127">
        <f>IF(PUMPING[[#This Row],[MONTH]]&gt;3,YEAR(PUMPING[[#This Row],[DATE]]),YEAR(PUMPING[[#This Row],[DATE]])-1)</f>
        <v>2016</v>
      </c>
      <c r="L3056" s="127" t="str">
        <f>IF(PUMPING[[#This Row],[MONTH]]&lt;4,"Q4",IF(PUMPING[[#This Row],[MONTH]]&lt;7,"Q1",IF(PUMPING[[#This Row],[MONTH]]&lt;10,"Q2",IF(PUMPING[[#This Row],[MONTH]]&lt;13,"Q3","Q4"))))</f>
        <v>Q1</v>
      </c>
      <c r="M3056" s="127" t="str">
        <f>IF(PUMPING[[#This Row],[PRODUCT]]="I/F","I/F",IF(LEFT(PUMPING[[#This Row],[BATCH]],2)="MR","MR",IF(LEFT(PUMPING[[#This Row],[BATCH]],2)="PR","PR",IF(LEFT(PUMPING[[#This Row],[BATCH]],2)="DT","DT","Others"))))</f>
        <v>MR</v>
      </c>
    </row>
    <row r="3057" spans="1:13" ht="21" x14ac:dyDescent="0.25">
      <c r="A3057" s="125">
        <v>2</v>
      </c>
      <c r="B3057" s="126">
        <v>42504</v>
      </c>
      <c r="C3057" s="125" t="s">
        <v>8</v>
      </c>
      <c r="D3057" s="134" t="s">
        <v>1999</v>
      </c>
      <c r="E3057" s="136" t="s">
        <v>10</v>
      </c>
      <c r="F3057" s="129">
        <v>37</v>
      </c>
      <c r="G3057" s="125"/>
      <c r="H3057" s="125" t="s">
        <v>156</v>
      </c>
      <c r="I3057" s="125" t="s">
        <v>146</v>
      </c>
      <c r="J3057" s="127">
        <f t="shared" si="75"/>
        <v>5</v>
      </c>
      <c r="K3057" s="127">
        <f>IF(PUMPING[[#This Row],[MONTH]]&gt;3,YEAR(PUMPING[[#This Row],[DATE]]),YEAR(PUMPING[[#This Row],[DATE]])-1)</f>
        <v>2016</v>
      </c>
      <c r="L3057" s="127" t="str">
        <f>IF(PUMPING[[#This Row],[MONTH]]&lt;4,"Q4",IF(PUMPING[[#This Row],[MONTH]]&lt;7,"Q1",IF(PUMPING[[#This Row],[MONTH]]&lt;10,"Q2",IF(PUMPING[[#This Row],[MONTH]]&lt;13,"Q3","Q4"))))</f>
        <v>Q1</v>
      </c>
      <c r="M3057" s="127" t="str">
        <f>IF(PUMPING[[#This Row],[PRODUCT]]="I/F","I/F",IF(LEFT(PUMPING[[#This Row],[BATCH]],2)="MR","MR",IF(LEFT(PUMPING[[#This Row],[BATCH]],2)="PR","PR",IF(LEFT(PUMPING[[#This Row],[BATCH]],2)="DT","DT","Others"))))</f>
        <v>MR</v>
      </c>
    </row>
    <row r="3058" spans="1:13" ht="21" x14ac:dyDescent="0.25">
      <c r="A3058" s="125">
        <v>3</v>
      </c>
      <c r="B3058" s="126">
        <v>42504</v>
      </c>
      <c r="C3058" s="125" t="s">
        <v>8</v>
      </c>
      <c r="D3058" s="134" t="s">
        <v>2000</v>
      </c>
      <c r="E3058" s="136" t="s">
        <v>10</v>
      </c>
      <c r="F3058" s="128">
        <v>153</v>
      </c>
      <c r="G3058" s="125"/>
      <c r="H3058" s="125" t="s">
        <v>155</v>
      </c>
      <c r="I3058" s="125" t="s">
        <v>146</v>
      </c>
      <c r="J3058" s="127">
        <f t="shared" si="75"/>
        <v>5</v>
      </c>
      <c r="K3058" s="127">
        <f>IF(PUMPING[[#This Row],[MONTH]]&gt;3,YEAR(PUMPING[[#This Row],[DATE]]),YEAR(PUMPING[[#This Row],[DATE]])-1)</f>
        <v>2016</v>
      </c>
      <c r="L3058" s="127" t="str">
        <f>IF(PUMPING[[#This Row],[MONTH]]&lt;4,"Q4",IF(PUMPING[[#This Row],[MONTH]]&lt;7,"Q1",IF(PUMPING[[#This Row],[MONTH]]&lt;10,"Q2",IF(PUMPING[[#This Row],[MONTH]]&lt;13,"Q3","Q4"))))</f>
        <v>Q1</v>
      </c>
      <c r="M3058" s="127" t="str">
        <f>IF(PUMPING[[#This Row],[PRODUCT]]="I/F","I/F",IF(LEFT(PUMPING[[#This Row],[BATCH]],2)="MR","MR",IF(LEFT(PUMPING[[#This Row],[BATCH]],2)="PR","PR",IF(LEFT(PUMPING[[#This Row],[BATCH]],2)="DT","DT","Others"))))</f>
        <v>MR</v>
      </c>
    </row>
    <row r="3059" spans="1:13" ht="21" x14ac:dyDescent="0.25">
      <c r="A3059" s="125">
        <v>4</v>
      </c>
      <c r="B3059" s="126">
        <v>42504</v>
      </c>
      <c r="C3059" s="125" t="s">
        <v>8</v>
      </c>
      <c r="D3059" s="134" t="s">
        <v>2001</v>
      </c>
      <c r="E3059" s="136" t="s">
        <v>10</v>
      </c>
      <c r="F3059" s="128">
        <v>2559</v>
      </c>
      <c r="G3059" s="125"/>
      <c r="H3059" s="125" t="s">
        <v>153</v>
      </c>
      <c r="I3059" s="181" t="s">
        <v>1530</v>
      </c>
      <c r="J3059" s="127">
        <f t="shared" si="75"/>
        <v>5</v>
      </c>
      <c r="K3059" s="127">
        <f>IF(PUMPING[[#This Row],[MONTH]]&gt;3,YEAR(PUMPING[[#This Row],[DATE]]),YEAR(PUMPING[[#This Row],[DATE]])-1)</f>
        <v>2016</v>
      </c>
      <c r="L3059" s="127" t="str">
        <f>IF(PUMPING[[#This Row],[MONTH]]&lt;4,"Q4",IF(PUMPING[[#This Row],[MONTH]]&lt;7,"Q1",IF(PUMPING[[#This Row],[MONTH]]&lt;10,"Q2",IF(PUMPING[[#This Row],[MONTH]]&lt;13,"Q3","Q4"))))</f>
        <v>Q1</v>
      </c>
      <c r="M3059" s="127" t="str">
        <f>IF(PUMPING[[#This Row],[PRODUCT]]="I/F","I/F",IF(LEFT(PUMPING[[#This Row],[BATCH]],2)="MR","MR",IF(LEFT(PUMPING[[#This Row],[BATCH]],2)="PR","PR",IF(LEFT(PUMPING[[#This Row],[BATCH]],2)="DT","DT","Others"))))</f>
        <v>MR</v>
      </c>
    </row>
    <row r="3060" spans="1:13" ht="21" x14ac:dyDescent="0.25">
      <c r="A3060" s="125">
        <v>5</v>
      </c>
      <c r="B3060" s="126">
        <v>42504</v>
      </c>
      <c r="C3060" s="125" t="s">
        <v>8</v>
      </c>
      <c r="D3060" s="134" t="s">
        <v>2004</v>
      </c>
      <c r="E3060" s="136" t="s">
        <v>10</v>
      </c>
      <c r="F3060" s="129">
        <v>1460</v>
      </c>
      <c r="G3060" s="125"/>
      <c r="H3060" s="125" t="s">
        <v>153</v>
      </c>
      <c r="I3060" s="181" t="s">
        <v>1530</v>
      </c>
      <c r="J3060" s="127">
        <f t="shared" si="75"/>
        <v>5</v>
      </c>
      <c r="K3060" s="127">
        <f>IF(PUMPING[[#This Row],[MONTH]]&gt;3,YEAR(PUMPING[[#This Row],[DATE]]),YEAR(PUMPING[[#This Row],[DATE]])-1)</f>
        <v>2016</v>
      </c>
      <c r="L3060" s="127" t="str">
        <f>IF(PUMPING[[#This Row],[MONTH]]&lt;4,"Q4",IF(PUMPING[[#This Row],[MONTH]]&lt;7,"Q1",IF(PUMPING[[#This Row],[MONTH]]&lt;10,"Q2",IF(PUMPING[[#This Row],[MONTH]]&lt;13,"Q3","Q4"))))</f>
        <v>Q1</v>
      </c>
      <c r="M3060" s="127" t="str">
        <f>IF(PUMPING[[#This Row],[PRODUCT]]="I/F","I/F",IF(LEFT(PUMPING[[#This Row],[BATCH]],2)="MR","MR",IF(LEFT(PUMPING[[#This Row],[BATCH]],2)="PR","PR",IF(LEFT(PUMPING[[#This Row],[BATCH]],2)="DT","DT","Others"))))</f>
        <v>MR</v>
      </c>
    </row>
    <row r="3061" spans="1:13" ht="21" x14ac:dyDescent="0.25">
      <c r="A3061" s="125">
        <v>6</v>
      </c>
      <c r="B3061" s="126">
        <v>42504</v>
      </c>
      <c r="C3061" s="125" t="s">
        <v>8</v>
      </c>
      <c r="D3061" s="135" t="s">
        <v>2005</v>
      </c>
      <c r="E3061" s="136" t="s">
        <v>10</v>
      </c>
      <c r="F3061" s="128">
        <v>128</v>
      </c>
      <c r="G3061" s="125"/>
      <c r="H3061" s="125" t="s">
        <v>153</v>
      </c>
      <c r="I3061" s="181" t="s">
        <v>1530</v>
      </c>
      <c r="J3061" s="127">
        <f t="shared" si="75"/>
        <v>5</v>
      </c>
      <c r="K3061" s="127">
        <f>IF(PUMPING[[#This Row],[MONTH]]&gt;3,YEAR(PUMPING[[#This Row],[DATE]]),YEAR(PUMPING[[#This Row],[DATE]])-1)</f>
        <v>2016</v>
      </c>
      <c r="L3061" s="127" t="str">
        <f>IF(PUMPING[[#This Row],[MONTH]]&lt;4,"Q4",IF(PUMPING[[#This Row],[MONTH]]&lt;7,"Q1",IF(PUMPING[[#This Row],[MONTH]]&lt;10,"Q2",IF(PUMPING[[#This Row],[MONTH]]&lt;13,"Q3","Q4"))))</f>
        <v>Q1</v>
      </c>
      <c r="M3061" s="127" t="str">
        <f>IF(PUMPING[[#This Row],[PRODUCT]]="I/F","I/F",IF(LEFT(PUMPING[[#This Row],[BATCH]],2)="MR","MR",IF(LEFT(PUMPING[[#This Row],[BATCH]],2)="PR","PR",IF(LEFT(PUMPING[[#This Row],[BATCH]],2)="DT","DT","Others"))))</f>
        <v>MR</v>
      </c>
    </row>
    <row r="3062" spans="1:13" ht="21" x14ac:dyDescent="0.25">
      <c r="A3062" s="125">
        <v>1</v>
      </c>
      <c r="B3062" s="126">
        <v>42505</v>
      </c>
      <c r="C3062" s="125" t="s">
        <v>6</v>
      </c>
      <c r="D3062" s="130" t="s">
        <v>2013</v>
      </c>
      <c r="E3062" s="131">
        <v>202</v>
      </c>
      <c r="F3062" s="132">
        <v>4506</v>
      </c>
      <c r="G3062" s="125"/>
      <c r="H3062" s="125" t="s">
        <v>151</v>
      </c>
      <c r="I3062" s="125" t="s">
        <v>1532</v>
      </c>
      <c r="J3062" s="127">
        <f t="shared" si="75"/>
        <v>5</v>
      </c>
      <c r="K3062" s="127">
        <f>IF(PUMPING[[#This Row],[MONTH]]&gt;3,YEAR(PUMPING[[#This Row],[DATE]]),YEAR(PUMPING[[#This Row],[DATE]])-1)</f>
        <v>2016</v>
      </c>
      <c r="L3062" s="127" t="str">
        <f>IF(PUMPING[[#This Row],[MONTH]]&lt;4,"Q4",IF(PUMPING[[#This Row],[MONTH]]&lt;7,"Q1",IF(PUMPING[[#This Row],[MONTH]]&lt;10,"Q2",IF(PUMPING[[#This Row],[MONTH]]&lt;13,"Q3","Q4"))))</f>
        <v>Q1</v>
      </c>
      <c r="M3062" s="127" t="str">
        <f>IF(PUMPING[[#This Row],[PRODUCT]]="I/F","I/F",IF(LEFT(PUMPING[[#This Row],[BATCH]],2)="MR","MR",IF(LEFT(PUMPING[[#This Row],[BATCH]],2)="PR","PR",IF(LEFT(PUMPING[[#This Row],[BATCH]],2)="DT","DT","Others"))))</f>
        <v>MR</v>
      </c>
    </row>
    <row r="3063" spans="1:13" ht="21" x14ac:dyDescent="0.25">
      <c r="A3063" s="125">
        <v>2</v>
      </c>
      <c r="B3063" s="126">
        <v>42505</v>
      </c>
      <c r="C3063" s="125" t="s">
        <v>6</v>
      </c>
      <c r="D3063" s="130" t="s">
        <v>2017</v>
      </c>
      <c r="E3063" s="131">
        <v>351</v>
      </c>
      <c r="F3063" s="132">
        <v>152</v>
      </c>
      <c r="G3063" s="125"/>
      <c r="H3063" s="125" t="s">
        <v>155</v>
      </c>
      <c r="I3063" s="125" t="s">
        <v>146</v>
      </c>
      <c r="J3063" s="127">
        <f t="shared" si="75"/>
        <v>5</v>
      </c>
      <c r="K3063" s="127">
        <f>IF(PUMPING[[#This Row],[MONTH]]&gt;3,YEAR(PUMPING[[#This Row],[DATE]]),YEAR(PUMPING[[#This Row],[DATE]])-1)</f>
        <v>2016</v>
      </c>
      <c r="L3063" s="127" t="str">
        <f>IF(PUMPING[[#This Row],[MONTH]]&lt;4,"Q4",IF(PUMPING[[#This Row],[MONTH]]&lt;7,"Q1",IF(PUMPING[[#This Row],[MONTH]]&lt;10,"Q2",IF(PUMPING[[#This Row],[MONTH]]&lt;13,"Q3","Q4"))))</f>
        <v>Q1</v>
      </c>
      <c r="M3063" s="127" t="str">
        <f>IF(PUMPING[[#This Row],[PRODUCT]]="I/F","I/F",IF(LEFT(PUMPING[[#This Row],[BATCH]],2)="MR","MR",IF(LEFT(PUMPING[[#This Row],[BATCH]],2)="PR","PR",IF(LEFT(PUMPING[[#This Row],[BATCH]],2)="DT","DT","Others"))))</f>
        <v>MR</v>
      </c>
    </row>
    <row r="3064" spans="1:13" ht="21" x14ac:dyDescent="0.25">
      <c r="A3064" s="125">
        <v>3</v>
      </c>
      <c r="B3064" s="126">
        <v>42505</v>
      </c>
      <c r="C3064" s="125" t="s">
        <v>6</v>
      </c>
      <c r="D3064" s="130" t="s">
        <v>2018</v>
      </c>
      <c r="E3064" s="131">
        <v>403</v>
      </c>
      <c r="F3064" s="132">
        <v>2648</v>
      </c>
      <c r="G3064" s="125"/>
      <c r="H3064" s="125" t="s">
        <v>145</v>
      </c>
      <c r="I3064" s="125" t="s">
        <v>146</v>
      </c>
      <c r="J3064" s="127">
        <f t="shared" si="75"/>
        <v>5</v>
      </c>
      <c r="K3064" s="127">
        <f>IF(PUMPING[[#This Row],[MONTH]]&gt;3,YEAR(PUMPING[[#This Row],[DATE]]),YEAR(PUMPING[[#This Row],[DATE]])-1)</f>
        <v>2016</v>
      </c>
      <c r="L3064" s="127" t="str">
        <f>IF(PUMPING[[#This Row],[MONTH]]&lt;4,"Q4",IF(PUMPING[[#This Row],[MONTH]]&lt;7,"Q1",IF(PUMPING[[#This Row],[MONTH]]&lt;10,"Q2",IF(PUMPING[[#This Row],[MONTH]]&lt;13,"Q3","Q4"))))</f>
        <v>Q1</v>
      </c>
      <c r="M3064" s="127" t="str">
        <f>IF(PUMPING[[#This Row],[PRODUCT]]="I/F","I/F",IF(LEFT(PUMPING[[#This Row],[BATCH]],2)="MR","MR",IF(LEFT(PUMPING[[#This Row],[BATCH]],2)="PR","PR",IF(LEFT(PUMPING[[#This Row],[BATCH]],2)="DT","DT","Others"))))</f>
        <v>MR</v>
      </c>
    </row>
    <row r="3065" spans="1:13" ht="21" x14ac:dyDescent="0.25">
      <c r="A3065" s="125">
        <v>4</v>
      </c>
      <c r="B3065" s="126">
        <v>42505</v>
      </c>
      <c r="C3065" s="125" t="s">
        <v>6</v>
      </c>
      <c r="D3065" s="130" t="s">
        <v>2019</v>
      </c>
      <c r="E3065" s="131">
        <v>303</v>
      </c>
      <c r="F3065" s="132">
        <v>5614</v>
      </c>
      <c r="G3065" s="125"/>
      <c r="H3065" s="125" t="s">
        <v>190</v>
      </c>
      <c r="I3065" s="125" t="s">
        <v>143</v>
      </c>
      <c r="J3065" s="127">
        <f t="shared" si="75"/>
        <v>5</v>
      </c>
      <c r="K3065" s="127">
        <f>IF(PUMPING[[#This Row],[MONTH]]&gt;3,YEAR(PUMPING[[#This Row],[DATE]]),YEAR(PUMPING[[#This Row],[DATE]])-1)</f>
        <v>2016</v>
      </c>
      <c r="L3065" s="127" t="str">
        <f>IF(PUMPING[[#This Row],[MONTH]]&lt;4,"Q4",IF(PUMPING[[#This Row],[MONTH]]&lt;7,"Q1",IF(PUMPING[[#This Row],[MONTH]]&lt;10,"Q2",IF(PUMPING[[#This Row],[MONTH]]&lt;13,"Q3","Q4"))))</f>
        <v>Q1</v>
      </c>
      <c r="M3065" s="127" t="str">
        <f>IF(PUMPING[[#This Row],[PRODUCT]]="I/F","I/F",IF(LEFT(PUMPING[[#This Row],[BATCH]],2)="MR","MR",IF(LEFT(PUMPING[[#This Row],[BATCH]],2)="PR","PR",IF(LEFT(PUMPING[[#This Row],[BATCH]],2)="DT","DT","Others"))))</f>
        <v>MR</v>
      </c>
    </row>
    <row r="3066" spans="1:13" ht="21" x14ac:dyDescent="0.25">
      <c r="A3066" s="125">
        <v>1</v>
      </c>
      <c r="B3066" s="126">
        <v>42505</v>
      </c>
      <c r="C3066" s="125" t="s">
        <v>20</v>
      </c>
      <c r="D3066" s="134" t="s">
        <v>2016</v>
      </c>
      <c r="E3066" s="131">
        <v>68</v>
      </c>
      <c r="F3066" s="128">
        <v>6281</v>
      </c>
      <c r="G3066" s="125"/>
      <c r="H3066" s="125" t="s">
        <v>153</v>
      </c>
      <c r="I3066" s="181" t="s">
        <v>1530</v>
      </c>
      <c r="J3066" s="127">
        <f t="shared" si="75"/>
        <v>5</v>
      </c>
      <c r="K3066" s="127">
        <f>IF(PUMPING[[#This Row],[MONTH]]&gt;3,YEAR(PUMPING[[#This Row],[DATE]]),YEAR(PUMPING[[#This Row],[DATE]])-1)</f>
        <v>2016</v>
      </c>
      <c r="L3066" s="127" t="str">
        <f>IF(PUMPING[[#This Row],[MONTH]]&lt;4,"Q4",IF(PUMPING[[#This Row],[MONTH]]&lt;7,"Q1",IF(PUMPING[[#This Row],[MONTH]]&lt;10,"Q2",IF(PUMPING[[#This Row],[MONTH]]&lt;13,"Q3","Q4"))))</f>
        <v>Q1</v>
      </c>
      <c r="M3066" s="127" t="str">
        <f>IF(PUMPING[[#This Row],[PRODUCT]]="I/F","I/F",IF(LEFT(PUMPING[[#This Row],[BATCH]],2)="MR","MR",IF(LEFT(PUMPING[[#This Row],[BATCH]],2)="PR","PR",IF(LEFT(PUMPING[[#This Row],[BATCH]],2)="DT","DT","Others"))))</f>
        <v>PR</v>
      </c>
    </row>
    <row r="3067" spans="1:13" ht="21" x14ac:dyDescent="0.25">
      <c r="A3067" s="125">
        <v>2</v>
      </c>
      <c r="B3067" s="126">
        <v>42505</v>
      </c>
      <c r="C3067" s="125" t="s">
        <v>20</v>
      </c>
      <c r="D3067" s="134" t="s">
        <v>2020</v>
      </c>
      <c r="E3067" s="131" t="s">
        <v>2021</v>
      </c>
      <c r="F3067" s="128">
        <v>2903</v>
      </c>
      <c r="G3067" s="125"/>
      <c r="H3067" s="125" t="s">
        <v>153</v>
      </c>
      <c r="I3067" s="181" t="s">
        <v>1530</v>
      </c>
      <c r="J3067" s="127">
        <f t="shared" si="75"/>
        <v>5</v>
      </c>
      <c r="K3067" s="127">
        <f>IF(PUMPING[[#This Row],[MONTH]]&gt;3,YEAR(PUMPING[[#This Row],[DATE]]),YEAR(PUMPING[[#This Row],[DATE]])-1)</f>
        <v>2016</v>
      </c>
      <c r="L3067" s="127" t="str">
        <f>IF(PUMPING[[#This Row],[MONTH]]&lt;4,"Q4",IF(PUMPING[[#This Row],[MONTH]]&lt;7,"Q1",IF(PUMPING[[#This Row],[MONTH]]&lt;10,"Q2",IF(PUMPING[[#This Row],[MONTH]]&lt;13,"Q3","Q4"))))</f>
        <v>Q1</v>
      </c>
      <c r="M3067" s="127" t="str">
        <f>IF(PUMPING[[#This Row],[PRODUCT]]="I/F","I/F",IF(LEFT(PUMPING[[#This Row],[BATCH]],2)="MR","MR",IF(LEFT(PUMPING[[#This Row],[BATCH]],2)="PR","PR",IF(LEFT(PUMPING[[#This Row],[BATCH]],2)="DT","DT","Others"))))</f>
        <v>PR</v>
      </c>
    </row>
    <row r="3068" spans="1:13" ht="21" x14ac:dyDescent="0.25">
      <c r="A3068" s="125">
        <v>1</v>
      </c>
      <c r="B3068" s="126">
        <v>42505</v>
      </c>
      <c r="C3068" s="125" t="s">
        <v>8</v>
      </c>
      <c r="D3068" s="135" t="s">
        <v>2005</v>
      </c>
      <c r="E3068" s="136" t="s">
        <v>10</v>
      </c>
      <c r="F3068" s="129">
        <v>2658</v>
      </c>
      <c r="G3068" s="125"/>
      <c r="H3068" s="125" t="s">
        <v>153</v>
      </c>
      <c r="I3068" s="181" t="s">
        <v>1530</v>
      </c>
      <c r="J3068" s="127">
        <f t="shared" si="75"/>
        <v>5</v>
      </c>
      <c r="K3068" s="127">
        <f>IF(PUMPING[[#This Row],[MONTH]]&gt;3,YEAR(PUMPING[[#This Row],[DATE]]),YEAR(PUMPING[[#This Row],[DATE]])-1)</f>
        <v>2016</v>
      </c>
      <c r="L3068" s="127" t="str">
        <f>IF(PUMPING[[#This Row],[MONTH]]&lt;4,"Q4",IF(PUMPING[[#This Row],[MONTH]]&lt;7,"Q1",IF(PUMPING[[#This Row],[MONTH]]&lt;10,"Q2",IF(PUMPING[[#This Row],[MONTH]]&lt;13,"Q3","Q4"))))</f>
        <v>Q1</v>
      </c>
      <c r="M3068" s="127" t="str">
        <f>IF(PUMPING[[#This Row],[PRODUCT]]="I/F","I/F",IF(LEFT(PUMPING[[#This Row],[BATCH]],2)="MR","MR",IF(LEFT(PUMPING[[#This Row],[BATCH]],2)="PR","PR",IF(LEFT(PUMPING[[#This Row],[BATCH]],2)="DT","DT","Others"))))</f>
        <v>MR</v>
      </c>
    </row>
    <row r="3069" spans="1:13" ht="21" x14ac:dyDescent="0.25">
      <c r="A3069" s="125">
        <v>2</v>
      </c>
      <c r="B3069" s="126">
        <v>42505</v>
      </c>
      <c r="C3069" s="125" t="s">
        <v>8</v>
      </c>
      <c r="D3069" s="135" t="s">
        <v>2007</v>
      </c>
      <c r="E3069" s="136" t="s">
        <v>10</v>
      </c>
      <c r="F3069" s="129">
        <v>1586</v>
      </c>
      <c r="G3069" s="125"/>
      <c r="H3069" s="125" t="s">
        <v>153</v>
      </c>
      <c r="I3069" s="181" t="s">
        <v>1530</v>
      </c>
      <c r="J3069" s="127">
        <f t="shared" si="75"/>
        <v>5</v>
      </c>
      <c r="K3069" s="127">
        <f>IF(PUMPING[[#This Row],[MONTH]]&gt;3,YEAR(PUMPING[[#This Row],[DATE]]),YEAR(PUMPING[[#This Row],[DATE]])-1)</f>
        <v>2016</v>
      </c>
      <c r="L3069" s="127" t="str">
        <f>IF(PUMPING[[#This Row],[MONTH]]&lt;4,"Q4",IF(PUMPING[[#This Row],[MONTH]]&lt;7,"Q1",IF(PUMPING[[#This Row],[MONTH]]&lt;10,"Q2",IF(PUMPING[[#This Row],[MONTH]]&lt;13,"Q3","Q4"))))</f>
        <v>Q1</v>
      </c>
      <c r="M3069" s="127" t="str">
        <f>IF(PUMPING[[#This Row],[PRODUCT]]="I/F","I/F",IF(LEFT(PUMPING[[#This Row],[BATCH]],2)="MR","MR",IF(LEFT(PUMPING[[#This Row],[BATCH]],2)="PR","PR",IF(LEFT(PUMPING[[#This Row],[BATCH]],2)="DT","DT","Others"))))</f>
        <v>MR</v>
      </c>
    </row>
    <row r="3070" spans="1:13" ht="21" x14ac:dyDescent="0.25">
      <c r="A3070" s="125">
        <v>3</v>
      </c>
      <c r="B3070" s="126">
        <v>42505</v>
      </c>
      <c r="C3070" s="125" t="s">
        <v>8</v>
      </c>
      <c r="D3070" s="134" t="s">
        <v>2011</v>
      </c>
      <c r="E3070" s="136" t="s">
        <v>10</v>
      </c>
      <c r="F3070" s="128">
        <v>157</v>
      </c>
      <c r="G3070" s="125"/>
      <c r="H3070" s="125" t="s">
        <v>155</v>
      </c>
      <c r="I3070" s="125" t="s">
        <v>146</v>
      </c>
      <c r="J3070" s="127">
        <f t="shared" si="75"/>
        <v>5</v>
      </c>
      <c r="K3070" s="127">
        <f>IF(PUMPING[[#This Row],[MONTH]]&gt;3,YEAR(PUMPING[[#This Row],[DATE]]),YEAR(PUMPING[[#This Row],[DATE]])-1)</f>
        <v>2016</v>
      </c>
      <c r="L3070" s="127" t="str">
        <f>IF(PUMPING[[#This Row],[MONTH]]&lt;4,"Q4",IF(PUMPING[[#This Row],[MONTH]]&lt;7,"Q1",IF(PUMPING[[#This Row],[MONTH]]&lt;10,"Q2",IF(PUMPING[[#This Row],[MONTH]]&lt;13,"Q3","Q4"))))</f>
        <v>Q1</v>
      </c>
      <c r="M3070" s="127" t="str">
        <f>IF(PUMPING[[#This Row],[PRODUCT]]="I/F","I/F",IF(LEFT(PUMPING[[#This Row],[BATCH]],2)="MR","MR",IF(LEFT(PUMPING[[#This Row],[BATCH]],2)="PR","PR",IF(LEFT(PUMPING[[#This Row],[BATCH]],2)="DT","DT","Others"))))</f>
        <v>MR</v>
      </c>
    </row>
    <row r="3071" spans="1:13" ht="21" x14ac:dyDescent="0.25">
      <c r="A3071" s="125">
        <v>1</v>
      </c>
      <c r="B3071" s="126">
        <v>42505</v>
      </c>
      <c r="C3071" s="125" t="s">
        <v>162</v>
      </c>
      <c r="D3071" s="134" t="s">
        <v>1976</v>
      </c>
      <c r="E3071" s="136" t="s">
        <v>239</v>
      </c>
      <c r="F3071" s="129">
        <v>874</v>
      </c>
      <c r="G3071" s="125"/>
      <c r="H3071" s="125" t="s">
        <v>148</v>
      </c>
      <c r="I3071" s="125" t="s">
        <v>149</v>
      </c>
      <c r="J3071" s="127">
        <f t="shared" si="75"/>
        <v>5</v>
      </c>
      <c r="K3071" s="127">
        <f>IF(PUMPING[[#This Row],[MONTH]]&gt;3,YEAR(PUMPING[[#This Row],[DATE]]),YEAR(PUMPING[[#This Row],[DATE]])-1)</f>
        <v>2016</v>
      </c>
      <c r="L3071" s="127" t="str">
        <f>IF(PUMPING[[#This Row],[MONTH]]&lt;4,"Q4",IF(PUMPING[[#This Row],[MONTH]]&lt;7,"Q1",IF(PUMPING[[#This Row],[MONTH]]&lt;10,"Q2",IF(PUMPING[[#This Row],[MONTH]]&lt;13,"Q3","Q4"))))</f>
        <v>Q1</v>
      </c>
      <c r="M3071" s="127" t="str">
        <f>IF(PUMPING[[#This Row],[PRODUCT]]="I/F","I/F",IF(LEFT(PUMPING[[#This Row],[BATCH]],2)="MR","MR",IF(LEFT(PUMPING[[#This Row],[BATCH]],2)="PR","PR",IF(LEFT(PUMPING[[#This Row],[BATCH]],2)="DT","DT","Others"))))</f>
        <v>MR</v>
      </c>
    </row>
    <row r="3072" spans="1:13" ht="21" x14ac:dyDescent="0.25">
      <c r="A3072" s="125">
        <v>2</v>
      </c>
      <c r="B3072" s="126">
        <v>42505</v>
      </c>
      <c r="C3072" s="125" t="s">
        <v>162</v>
      </c>
      <c r="D3072" s="134" t="s">
        <v>1991</v>
      </c>
      <c r="E3072" s="136" t="s">
        <v>223</v>
      </c>
      <c r="F3072" s="129">
        <v>273</v>
      </c>
      <c r="G3072" s="125"/>
      <c r="H3072" s="125" t="s">
        <v>148</v>
      </c>
      <c r="I3072" s="125" t="s">
        <v>149</v>
      </c>
      <c r="J3072" s="127">
        <f t="shared" si="75"/>
        <v>5</v>
      </c>
      <c r="K3072" s="127">
        <f>IF(PUMPING[[#This Row],[MONTH]]&gt;3,YEAR(PUMPING[[#This Row],[DATE]]),YEAR(PUMPING[[#This Row],[DATE]])-1)</f>
        <v>2016</v>
      </c>
      <c r="L3072" s="127" t="str">
        <f>IF(PUMPING[[#This Row],[MONTH]]&lt;4,"Q4",IF(PUMPING[[#This Row],[MONTH]]&lt;7,"Q1",IF(PUMPING[[#This Row],[MONTH]]&lt;10,"Q2",IF(PUMPING[[#This Row],[MONTH]]&lt;13,"Q3","Q4"))))</f>
        <v>Q1</v>
      </c>
      <c r="M3072" s="127" t="str">
        <f>IF(PUMPING[[#This Row],[PRODUCT]]="I/F","I/F",IF(LEFT(PUMPING[[#This Row],[BATCH]],2)="MR","MR",IF(LEFT(PUMPING[[#This Row],[BATCH]],2)="PR","PR",IF(LEFT(PUMPING[[#This Row],[BATCH]],2)="DT","DT","Others"))))</f>
        <v>MR</v>
      </c>
    </row>
    <row r="3073" spans="1:13" ht="21" x14ac:dyDescent="0.25">
      <c r="A3073" s="125">
        <v>1</v>
      </c>
      <c r="B3073" s="126">
        <v>42506</v>
      </c>
      <c r="C3073" s="125" t="s">
        <v>6</v>
      </c>
      <c r="D3073" s="130" t="s">
        <v>2019</v>
      </c>
      <c r="E3073" s="131">
        <v>303</v>
      </c>
      <c r="F3073" s="132">
        <v>1786</v>
      </c>
      <c r="G3073" s="125"/>
      <c r="H3073" s="125" t="s">
        <v>190</v>
      </c>
      <c r="I3073" s="125" t="s">
        <v>143</v>
      </c>
      <c r="J3073" s="127">
        <f t="shared" si="75"/>
        <v>5</v>
      </c>
      <c r="K3073" s="127">
        <f>IF(PUMPING[[#This Row],[MONTH]]&gt;3,YEAR(PUMPING[[#This Row],[DATE]]),YEAR(PUMPING[[#This Row],[DATE]])-1)</f>
        <v>2016</v>
      </c>
      <c r="L3073" s="127" t="str">
        <f>IF(PUMPING[[#This Row],[MONTH]]&lt;4,"Q4",IF(PUMPING[[#This Row],[MONTH]]&lt;7,"Q1",IF(PUMPING[[#This Row],[MONTH]]&lt;10,"Q2",IF(PUMPING[[#This Row],[MONTH]]&lt;13,"Q3","Q4"))))</f>
        <v>Q1</v>
      </c>
      <c r="M3073" s="127" t="str">
        <f>IF(PUMPING[[#This Row],[PRODUCT]]="I/F","I/F",IF(LEFT(PUMPING[[#This Row],[BATCH]],2)="MR","MR",IF(LEFT(PUMPING[[#This Row],[BATCH]],2)="PR","PR",IF(LEFT(PUMPING[[#This Row],[BATCH]],2)="DT","DT","Others"))))</f>
        <v>MR</v>
      </c>
    </row>
    <row r="3074" spans="1:13" ht="21" x14ac:dyDescent="0.25">
      <c r="A3074" s="125">
        <v>2</v>
      </c>
      <c r="B3074" s="126">
        <v>42506</v>
      </c>
      <c r="C3074" s="125" t="s">
        <v>6</v>
      </c>
      <c r="D3074" s="130" t="s">
        <v>2022</v>
      </c>
      <c r="E3074" s="131">
        <v>304</v>
      </c>
      <c r="F3074" s="132">
        <v>3814</v>
      </c>
      <c r="G3074" s="125"/>
      <c r="H3074" s="125" t="s">
        <v>190</v>
      </c>
      <c r="I3074" s="125" t="s">
        <v>143</v>
      </c>
      <c r="J3074" s="127">
        <f t="shared" si="75"/>
        <v>5</v>
      </c>
      <c r="K3074" s="127">
        <f>IF(PUMPING[[#This Row],[MONTH]]&gt;3,YEAR(PUMPING[[#This Row],[DATE]]),YEAR(PUMPING[[#This Row],[DATE]])-1)</f>
        <v>2016</v>
      </c>
      <c r="L3074" s="127" t="str">
        <f>IF(PUMPING[[#This Row],[MONTH]]&lt;4,"Q4",IF(PUMPING[[#This Row],[MONTH]]&lt;7,"Q1",IF(PUMPING[[#This Row],[MONTH]]&lt;10,"Q2",IF(PUMPING[[#This Row],[MONTH]]&lt;13,"Q3","Q4"))))</f>
        <v>Q1</v>
      </c>
      <c r="M3074" s="127" t="str">
        <f>IF(PUMPING[[#This Row],[PRODUCT]]="I/F","I/F",IF(LEFT(PUMPING[[#This Row],[BATCH]],2)="MR","MR",IF(LEFT(PUMPING[[#This Row],[BATCH]],2)="PR","PR",IF(LEFT(PUMPING[[#This Row],[BATCH]],2)="DT","DT","Others"))))</f>
        <v>MR</v>
      </c>
    </row>
    <row r="3075" spans="1:13" ht="21" x14ac:dyDescent="0.25">
      <c r="A3075" s="125">
        <v>3</v>
      </c>
      <c r="B3075" s="126">
        <v>42506</v>
      </c>
      <c r="C3075" s="125" t="s">
        <v>6</v>
      </c>
      <c r="D3075" s="130" t="s">
        <v>2023</v>
      </c>
      <c r="E3075" s="131">
        <v>405</v>
      </c>
      <c r="F3075" s="132">
        <v>4786</v>
      </c>
      <c r="G3075" s="125"/>
      <c r="H3075" s="125" t="s">
        <v>190</v>
      </c>
      <c r="I3075" s="125" t="s">
        <v>143</v>
      </c>
      <c r="J3075" s="127">
        <f t="shared" si="75"/>
        <v>5</v>
      </c>
      <c r="K3075" s="127">
        <f>IF(PUMPING[[#This Row],[MONTH]]&gt;3,YEAR(PUMPING[[#This Row],[DATE]]),YEAR(PUMPING[[#This Row],[DATE]])-1)</f>
        <v>2016</v>
      </c>
      <c r="L3075" s="127" t="str">
        <f>IF(PUMPING[[#This Row],[MONTH]]&lt;4,"Q4",IF(PUMPING[[#This Row],[MONTH]]&lt;7,"Q1",IF(PUMPING[[#This Row],[MONTH]]&lt;10,"Q2",IF(PUMPING[[#This Row],[MONTH]]&lt;13,"Q3","Q4"))))</f>
        <v>Q1</v>
      </c>
      <c r="M3075" s="127" t="str">
        <f>IF(PUMPING[[#This Row],[PRODUCT]]="I/F","I/F",IF(LEFT(PUMPING[[#This Row],[BATCH]],2)="MR","MR",IF(LEFT(PUMPING[[#This Row],[BATCH]],2)="PR","PR",IF(LEFT(PUMPING[[#This Row],[BATCH]],2)="DT","DT","Others"))))</f>
        <v>MR</v>
      </c>
    </row>
    <row r="3076" spans="1:13" ht="21" x14ac:dyDescent="0.25">
      <c r="A3076" s="125">
        <v>4</v>
      </c>
      <c r="B3076" s="126">
        <v>42506</v>
      </c>
      <c r="C3076" s="125" t="s">
        <v>6</v>
      </c>
      <c r="D3076" s="130" t="s">
        <v>2024</v>
      </c>
      <c r="E3076" s="131">
        <v>401</v>
      </c>
      <c r="F3076" s="132">
        <v>655</v>
      </c>
      <c r="G3076" s="125"/>
      <c r="H3076" s="125" t="s">
        <v>145</v>
      </c>
      <c r="I3076" s="125" t="s">
        <v>146</v>
      </c>
      <c r="J3076" s="127">
        <f t="shared" si="75"/>
        <v>5</v>
      </c>
      <c r="K3076" s="127">
        <f>IF(PUMPING[[#This Row],[MONTH]]&gt;3,YEAR(PUMPING[[#This Row],[DATE]]),YEAR(PUMPING[[#This Row],[DATE]])-1)</f>
        <v>2016</v>
      </c>
      <c r="L3076" s="127" t="str">
        <f>IF(PUMPING[[#This Row],[MONTH]]&lt;4,"Q4",IF(PUMPING[[#This Row],[MONTH]]&lt;7,"Q1",IF(PUMPING[[#This Row],[MONTH]]&lt;10,"Q2",IF(PUMPING[[#This Row],[MONTH]]&lt;13,"Q3","Q4"))))</f>
        <v>Q1</v>
      </c>
      <c r="M3076" s="127" t="str">
        <f>IF(PUMPING[[#This Row],[PRODUCT]]="I/F","I/F",IF(LEFT(PUMPING[[#This Row],[BATCH]],2)="MR","MR",IF(LEFT(PUMPING[[#This Row],[BATCH]],2)="PR","PR",IF(LEFT(PUMPING[[#This Row],[BATCH]],2)="DT","DT","Others"))))</f>
        <v>MR</v>
      </c>
    </row>
    <row r="3077" spans="1:13" ht="21" x14ac:dyDescent="0.25">
      <c r="A3077" s="125">
        <v>5</v>
      </c>
      <c r="B3077" s="126">
        <v>42506</v>
      </c>
      <c r="C3077" s="125" t="s">
        <v>6</v>
      </c>
      <c r="D3077" s="130" t="s">
        <v>2025</v>
      </c>
      <c r="E3077" s="131">
        <v>123</v>
      </c>
      <c r="F3077" s="132">
        <v>313</v>
      </c>
      <c r="G3077" s="125"/>
      <c r="H3077" s="125" t="s">
        <v>148</v>
      </c>
      <c r="I3077" s="125" t="s">
        <v>149</v>
      </c>
      <c r="J3077" s="127">
        <f t="shared" si="75"/>
        <v>5</v>
      </c>
      <c r="K3077" s="127">
        <f>IF(PUMPING[[#This Row],[MONTH]]&gt;3,YEAR(PUMPING[[#This Row],[DATE]]),YEAR(PUMPING[[#This Row],[DATE]])-1)</f>
        <v>2016</v>
      </c>
      <c r="L3077" s="127" t="str">
        <f>IF(PUMPING[[#This Row],[MONTH]]&lt;4,"Q4",IF(PUMPING[[#This Row],[MONTH]]&lt;7,"Q1",IF(PUMPING[[#This Row],[MONTH]]&lt;10,"Q2",IF(PUMPING[[#This Row],[MONTH]]&lt;13,"Q3","Q4"))))</f>
        <v>Q1</v>
      </c>
      <c r="M3077" s="127" t="str">
        <f>IF(PUMPING[[#This Row],[PRODUCT]]="I/F","I/F",IF(LEFT(PUMPING[[#This Row],[BATCH]],2)="MR","MR",IF(LEFT(PUMPING[[#This Row],[BATCH]],2)="PR","PR",IF(LEFT(PUMPING[[#This Row],[BATCH]],2)="DT","DT","Others"))))</f>
        <v>MR</v>
      </c>
    </row>
    <row r="3078" spans="1:13" ht="21" x14ac:dyDescent="0.25">
      <c r="A3078" s="125">
        <v>1</v>
      </c>
      <c r="B3078" s="126">
        <v>42506</v>
      </c>
      <c r="C3078" s="125" t="s">
        <v>20</v>
      </c>
      <c r="D3078" s="134" t="s">
        <v>2020</v>
      </c>
      <c r="E3078" s="131" t="s">
        <v>176</v>
      </c>
      <c r="F3078" s="128">
        <v>6866</v>
      </c>
      <c r="G3078" s="125"/>
      <c r="H3078" s="125" t="s">
        <v>153</v>
      </c>
      <c r="I3078" s="181" t="s">
        <v>1530</v>
      </c>
      <c r="J3078" s="127">
        <f t="shared" si="75"/>
        <v>5</v>
      </c>
      <c r="K3078" s="127">
        <f>IF(PUMPING[[#This Row],[MONTH]]&gt;3,YEAR(PUMPING[[#This Row],[DATE]]),YEAR(PUMPING[[#This Row],[DATE]])-1)</f>
        <v>2016</v>
      </c>
      <c r="L3078" s="127" t="str">
        <f>IF(PUMPING[[#This Row],[MONTH]]&lt;4,"Q4",IF(PUMPING[[#This Row],[MONTH]]&lt;7,"Q1",IF(PUMPING[[#This Row],[MONTH]]&lt;10,"Q2",IF(PUMPING[[#This Row],[MONTH]]&lt;13,"Q3","Q4"))))</f>
        <v>Q1</v>
      </c>
      <c r="M3078" s="127" t="str">
        <f>IF(PUMPING[[#This Row],[PRODUCT]]="I/F","I/F",IF(LEFT(PUMPING[[#This Row],[BATCH]],2)="MR","MR",IF(LEFT(PUMPING[[#This Row],[BATCH]],2)="PR","PR",IF(LEFT(PUMPING[[#This Row],[BATCH]],2)="DT","DT","Others"))))</f>
        <v>PR</v>
      </c>
    </row>
    <row r="3079" spans="1:13" ht="21" x14ac:dyDescent="0.25">
      <c r="A3079" s="125">
        <v>1</v>
      </c>
      <c r="B3079" s="126">
        <v>42506</v>
      </c>
      <c r="C3079" s="125" t="s">
        <v>8</v>
      </c>
      <c r="D3079" s="135" t="s">
        <v>2017</v>
      </c>
      <c r="E3079" s="136" t="s">
        <v>10</v>
      </c>
      <c r="F3079" s="129">
        <v>84</v>
      </c>
      <c r="G3079" s="125"/>
      <c r="H3079" s="125" t="s">
        <v>155</v>
      </c>
      <c r="I3079" s="125" t="s">
        <v>146</v>
      </c>
      <c r="J3079" s="127">
        <f t="shared" si="75"/>
        <v>5</v>
      </c>
      <c r="K3079" s="127">
        <f>IF(PUMPING[[#This Row],[MONTH]]&gt;3,YEAR(PUMPING[[#This Row],[DATE]]),YEAR(PUMPING[[#This Row],[DATE]])-1)</f>
        <v>2016</v>
      </c>
      <c r="L3079" s="127" t="str">
        <f>IF(PUMPING[[#This Row],[MONTH]]&lt;4,"Q4",IF(PUMPING[[#This Row],[MONTH]]&lt;7,"Q1",IF(PUMPING[[#This Row],[MONTH]]&lt;10,"Q2",IF(PUMPING[[#This Row],[MONTH]]&lt;13,"Q3","Q4"))))</f>
        <v>Q1</v>
      </c>
      <c r="M3079" s="127" t="str">
        <f>IF(PUMPING[[#This Row],[PRODUCT]]="I/F","I/F",IF(LEFT(PUMPING[[#This Row],[BATCH]],2)="MR","MR",IF(LEFT(PUMPING[[#This Row],[BATCH]],2)="PR","PR",IF(LEFT(PUMPING[[#This Row],[BATCH]],2)="DT","DT","Others"))))</f>
        <v>MR</v>
      </c>
    </row>
    <row r="3080" spans="1:13" ht="21" x14ac:dyDescent="0.25">
      <c r="A3080" s="125">
        <v>2</v>
      </c>
      <c r="B3080" s="126">
        <v>42506</v>
      </c>
      <c r="C3080" s="125" t="s">
        <v>8</v>
      </c>
      <c r="D3080" s="135" t="s">
        <v>2018</v>
      </c>
      <c r="E3080" s="136" t="s">
        <v>10</v>
      </c>
      <c r="F3080" s="129">
        <v>1743</v>
      </c>
      <c r="G3080" s="125"/>
      <c r="H3080" s="125" t="s">
        <v>145</v>
      </c>
      <c r="I3080" s="125" t="s">
        <v>146</v>
      </c>
      <c r="J3080" s="127">
        <f t="shared" si="75"/>
        <v>5</v>
      </c>
      <c r="K3080" s="127">
        <f>IF(PUMPING[[#This Row],[MONTH]]&gt;3,YEAR(PUMPING[[#This Row],[DATE]]),YEAR(PUMPING[[#This Row],[DATE]])-1)</f>
        <v>2016</v>
      </c>
      <c r="L3080" s="127" t="str">
        <f>IF(PUMPING[[#This Row],[MONTH]]&lt;4,"Q4",IF(PUMPING[[#This Row],[MONTH]]&lt;7,"Q1",IF(PUMPING[[#This Row],[MONTH]]&lt;10,"Q2",IF(PUMPING[[#This Row],[MONTH]]&lt;13,"Q3","Q4"))))</f>
        <v>Q1</v>
      </c>
      <c r="M3080" s="127" t="str">
        <f>IF(PUMPING[[#This Row],[PRODUCT]]="I/F","I/F",IF(LEFT(PUMPING[[#This Row],[BATCH]],2)="MR","MR",IF(LEFT(PUMPING[[#This Row],[BATCH]],2)="PR","PR",IF(LEFT(PUMPING[[#This Row],[BATCH]],2)="DT","DT","Others"))))</f>
        <v>MR</v>
      </c>
    </row>
    <row r="3081" spans="1:13" ht="21" x14ac:dyDescent="0.25">
      <c r="A3081" s="125">
        <v>1</v>
      </c>
      <c r="B3081" s="126">
        <v>42506</v>
      </c>
      <c r="C3081" s="125" t="s">
        <v>162</v>
      </c>
      <c r="D3081" s="134" t="s">
        <v>1991</v>
      </c>
      <c r="E3081" s="136" t="s">
        <v>223</v>
      </c>
      <c r="F3081" s="129">
        <v>3010</v>
      </c>
      <c r="G3081" s="125"/>
      <c r="H3081" s="125" t="s">
        <v>148</v>
      </c>
      <c r="I3081" s="125" t="s">
        <v>149</v>
      </c>
      <c r="J3081" s="127">
        <f t="shared" si="75"/>
        <v>5</v>
      </c>
      <c r="K3081" s="127">
        <f>IF(PUMPING[[#This Row],[MONTH]]&gt;3,YEAR(PUMPING[[#This Row],[DATE]]),YEAR(PUMPING[[#This Row],[DATE]])-1)</f>
        <v>2016</v>
      </c>
      <c r="L3081" s="127" t="str">
        <f>IF(PUMPING[[#This Row],[MONTH]]&lt;4,"Q4",IF(PUMPING[[#This Row],[MONTH]]&lt;7,"Q1",IF(PUMPING[[#This Row],[MONTH]]&lt;10,"Q2",IF(PUMPING[[#This Row],[MONTH]]&lt;13,"Q3","Q4"))))</f>
        <v>Q1</v>
      </c>
      <c r="M3081" s="127" t="str">
        <f>IF(PUMPING[[#This Row],[PRODUCT]]="I/F","I/F",IF(LEFT(PUMPING[[#This Row],[BATCH]],2)="MR","MR",IF(LEFT(PUMPING[[#This Row],[BATCH]],2)="PR","PR",IF(LEFT(PUMPING[[#This Row],[BATCH]],2)="DT","DT","Others"))))</f>
        <v>MR</v>
      </c>
    </row>
    <row r="3082" spans="1:13" ht="21" x14ac:dyDescent="0.25">
      <c r="A3082" s="125">
        <v>1</v>
      </c>
      <c r="B3082" s="126">
        <v>42507</v>
      </c>
      <c r="C3082" s="125" t="s">
        <v>6</v>
      </c>
      <c r="D3082" s="130" t="s">
        <v>2025</v>
      </c>
      <c r="E3082" s="131">
        <v>123</v>
      </c>
      <c r="F3082" s="132">
        <v>8663</v>
      </c>
      <c r="G3082" s="125"/>
      <c r="H3082" s="125" t="s">
        <v>148</v>
      </c>
      <c r="I3082" s="125" t="s">
        <v>149</v>
      </c>
      <c r="J3082" s="127">
        <f t="shared" si="75"/>
        <v>5</v>
      </c>
      <c r="K3082" s="127">
        <f>IF(PUMPING[[#This Row],[MONTH]]&gt;3,YEAR(PUMPING[[#This Row],[DATE]]),YEAR(PUMPING[[#This Row],[DATE]])-1)</f>
        <v>2016</v>
      </c>
      <c r="L3082" s="127" t="str">
        <f>IF(PUMPING[[#This Row],[MONTH]]&lt;4,"Q4",IF(PUMPING[[#This Row],[MONTH]]&lt;7,"Q1",IF(PUMPING[[#This Row],[MONTH]]&lt;10,"Q2",IF(PUMPING[[#This Row],[MONTH]]&lt;13,"Q3","Q4"))))</f>
        <v>Q1</v>
      </c>
      <c r="M3082" s="127" t="str">
        <f>IF(PUMPING[[#This Row],[PRODUCT]]="I/F","I/F",IF(LEFT(PUMPING[[#This Row],[BATCH]],2)="MR","MR",IF(LEFT(PUMPING[[#This Row],[BATCH]],2)="PR","PR",IF(LEFT(PUMPING[[#This Row],[BATCH]],2)="DT","DT","Others"))))</f>
        <v>MR</v>
      </c>
    </row>
    <row r="3083" spans="1:13" ht="21" x14ac:dyDescent="0.25">
      <c r="A3083" s="125">
        <v>1</v>
      </c>
      <c r="B3083" s="126">
        <v>42507</v>
      </c>
      <c r="C3083" s="125" t="s">
        <v>20</v>
      </c>
      <c r="D3083" s="134" t="s">
        <v>2026</v>
      </c>
      <c r="E3083" s="131" t="s">
        <v>2027</v>
      </c>
      <c r="F3083" s="128">
        <v>446</v>
      </c>
      <c r="G3083" s="125"/>
      <c r="H3083" s="125" t="s">
        <v>155</v>
      </c>
      <c r="I3083" s="125" t="s">
        <v>146</v>
      </c>
      <c r="J3083" s="127">
        <f t="shared" si="75"/>
        <v>5</v>
      </c>
      <c r="K3083" s="127">
        <f>IF(PUMPING[[#This Row],[MONTH]]&gt;3,YEAR(PUMPING[[#This Row],[DATE]]),YEAR(PUMPING[[#This Row],[DATE]])-1)</f>
        <v>2016</v>
      </c>
      <c r="L3083" s="127" t="str">
        <f>IF(PUMPING[[#This Row],[MONTH]]&lt;4,"Q4",IF(PUMPING[[#This Row],[MONTH]]&lt;7,"Q1",IF(PUMPING[[#This Row],[MONTH]]&lt;10,"Q2",IF(PUMPING[[#This Row],[MONTH]]&lt;13,"Q3","Q4"))))</f>
        <v>Q1</v>
      </c>
      <c r="M3083" s="127" t="str">
        <f>IF(PUMPING[[#This Row],[PRODUCT]]="I/F","I/F",IF(LEFT(PUMPING[[#This Row],[BATCH]],2)="MR","MR",IF(LEFT(PUMPING[[#This Row],[BATCH]],2)="PR","PR",IF(LEFT(PUMPING[[#This Row],[BATCH]],2)="DT","DT","Others"))))</f>
        <v>PR</v>
      </c>
    </row>
    <row r="3084" spans="1:13" ht="21" x14ac:dyDescent="0.25">
      <c r="A3084" s="125">
        <v>2</v>
      </c>
      <c r="B3084" s="126">
        <v>42507</v>
      </c>
      <c r="C3084" s="125" t="s">
        <v>20</v>
      </c>
      <c r="D3084" s="134" t="s">
        <v>2028</v>
      </c>
      <c r="E3084" s="131" t="s">
        <v>123</v>
      </c>
      <c r="F3084" s="128">
        <v>7279</v>
      </c>
      <c r="G3084" s="125"/>
      <c r="H3084" s="125" t="s">
        <v>151</v>
      </c>
      <c r="I3084" s="125" t="s">
        <v>1532</v>
      </c>
      <c r="J3084" s="127">
        <f t="shared" si="75"/>
        <v>5</v>
      </c>
      <c r="K3084" s="127">
        <f>IF(PUMPING[[#This Row],[MONTH]]&gt;3,YEAR(PUMPING[[#This Row],[DATE]]),YEAR(PUMPING[[#This Row],[DATE]])-1)</f>
        <v>2016</v>
      </c>
      <c r="L3084" s="127" t="str">
        <f>IF(PUMPING[[#This Row],[MONTH]]&lt;4,"Q4",IF(PUMPING[[#This Row],[MONTH]]&lt;7,"Q1",IF(PUMPING[[#This Row],[MONTH]]&lt;10,"Q2",IF(PUMPING[[#This Row],[MONTH]]&lt;13,"Q3","Q4"))))</f>
        <v>Q1</v>
      </c>
      <c r="M3084" s="127" t="str">
        <f>IF(PUMPING[[#This Row],[PRODUCT]]="I/F","I/F",IF(LEFT(PUMPING[[#This Row],[BATCH]],2)="MR","MR",IF(LEFT(PUMPING[[#This Row],[BATCH]],2)="PR","PR",IF(LEFT(PUMPING[[#This Row],[BATCH]],2)="DT","DT","Others"))))</f>
        <v>PR</v>
      </c>
    </row>
    <row r="3085" spans="1:13" ht="21" x14ac:dyDescent="0.25">
      <c r="A3085" s="125">
        <v>1</v>
      </c>
      <c r="B3085" s="126">
        <v>42507</v>
      </c>
      <c r="C3085" s="125" t="s">
        <v>8</v>
      </c>
      <c r="D3085" s="135" t="s">
        <v>2018</v>
      </c>
      <c r="E3085" s="136" t="s">
        <v>10</v>
      </c>
      <c r="F3085" s="129">
        <v>691</v>
      </c>
      <c r="G3085" s="125"/>
      <c r="H3085" s="125" t="s">
        <v>145</v>
      </c>
      <c r="I3085" s="125" t="s">
        <v>146</v>
      </c>
      <c r="J3085" s="127">
        <f t="shared" si="75"/>
        <v>5</v>
      </c>
      <c r="K3085" s="127">
        <f>IF(PUMPING[[#This Row],[MONTH]]&gt;3,YEAR(PUMPING[[#This Row],[DATE]]),YEAR(PUMPING[[#This Row],[DATE]])-1)</f>
        <v>2016</v>
      </c>
      <c r="L3085" s="127" t="str">
        <f>IF(PUMPING[[#This Row],[MONTH]]&lt;4,"Q4",IF(PUMPING[[#This Row],[MONTH]]&lt;7,"Q1",IF(PUMPING[[#This Row],[MONTH]]&lt;10,"Q2",IF(PUMPING[[#This Row],[MONTH]]&lt;13,"Q3","Q4"))))</f>
        <v>Q1</v>
      </c>
      <c r="M3085" s="127" t="str">
        <f>IF(PUMPING[[#This Row],[PRODUCT]]="I/F","I/F",IF(LEFT(PUMPING[[#This Row],[BATCH]],2)="MR","MR",IF(LEFT(PUMPING[[#This Row],[BATCH]],2)="PR","PR",IF(LEFT(PUMPING[[#This Row],[BATCH]],2)="DT","DT","Others"))))</f>
        <v>MR</v>
      </c>
    </row>
    <row r="3086" spans="1:13" ht="21" x14ac:dyDescent="0.25">
      <c r="A3086" s="125">
        <v>1</v>
      </c>
      <c r="B3086" s="126">
        <v>42507</v>
      </c>
      <c r="C3086" s="125" t="s">
        <v>162</v>
      </c>
      <c r="D3086" s="134" t="s">
        <v>1991</v>
      </c>
      <c r="E3086" s="136" t="s">
        <v>223</v>
      </c>
      <c r="F3086" s="129">
        <v>644</v>
      </c>
      <c r="G3086" s="125"/>
      <c r="H3086" s="125" t="s">
        <v>148</v>
      </c>
      <c r="I3086" s="125" t="s">
        <v>149</v>
      </c>
      <c r="J3086" s="127">
        <f t="shared" si="75"/>
        <v>5</v>
      </c>
      <c r="K3086" s="127">
        <f>IF(PUMPING[[#This Row],[MONTH]]&gt;3,YEAR(PUMPING[[#This Row],[DATE]]),YEAR(PUMPING[[#This Row],[DATE]])-1)</f>
        <v>2016</v>
      </c>
      <c r="L3086" s="127" t="str">
        <f>IF(PUMPING[[#This Row],[MONTH]]&lt;4,"Q4",IF(PUMPING[[#This Row],[MONTH]]&lt;7,"Q1",IF(PUMPING[[#This Row],[MONTH]]&lt;10,"Q2",IF(PUMPING[[#This Row],[MONTH]]&lt;13,"Q3","Q4"))))</f>
        <v>Q1</v>
      </c>
      <c r="M3086" s="127" t="str">
        <f>IF(PUMPING[[#This Row],[PRODUCT]]="I/F","I/F",IF(LEFT(PUMPING[[#This Row],[BATCH]],2)="MR","MR",IF(LEFT(PUMPING[[#This Row],[BATCH]],2)="PR","PR",IF(LEFT(PUMPING[[#This Row],[BATCH]],2)="DT","DT","Others"))))</f>
        <v>MR</v>
      </c>
    </row>
    <row r="3087" spans="1:13" ht="21" x14ac:dyDescent="0.25">
      <c r="A3087" s="125">
        <v>2</v>
      </c>
      <c r="B3087" s="126">
        <v>42507</v>
      </c>
      <c r="C3087" s="125" t="s">
        <v>162</v>
      </c>
      <c r="D3087" s="134" t="s">
        <v>2029</v>
      </c>
      <c r="E3087" s="136">
        <v>16</v>
      </c>
      <c r="F3087" s="129">
        <v>3701</v>
      </c>
      <c r="G3087" s="125"/>
      <c r="H3087" s="125" t="s">
        <v>164</v>
      </c>
      <c r="I3087" s="125" t="s">
        <v>146</v>
      </c>
      <c r="J3087" s="127">
        <f t="shared" si="75"/>
        <v>5</v>
      </c>
      <c r="K3087" s="127">
        <f>IF(PUMPING[[#This Row],[MONTH]]&gt;3,YEAR(PUMPING[[#This Row],[DATE]]),YEAR(PUMPING[[#This Row],[DATE]])-1)</f>
        <v>2016</v>
      </c>
      <c r="L3087" s="127" t="str">
        <f>IF(PUMPING[[#This Row],[MONTH]]&lt;4,"Q4",IF(PUMPING[[#This Row],[MONTH]]&lt;7,"Q1",IF(PUMPING[[#This Row],[MONTH]]&lt;10,"Q2",IF(PUMPING[[#This Row],[MONTH]]&lt;13,"Q3","Q4"))))</f>
        <v>Q1</v>
      </c>
      <c r="M3087" s="127" t="str">
        <f>IF(PUMPING[[#This Row],[PRODUCT]]="I/F","I/F",IF(LEFT(PUMPING[[#This Row],[BATCH]],2)="MR","MR",IF(LEFT(PUMPING[[#This Row],[BATCH]],2)="PR","PR",IF(LEFT(PUMPING[[#This Row],[BATCH]],2)="DT","DT","Others"))))</f>
        <v>DT</v>
      </c>
    </row>
    <row r="3088" spans="1:13" ht="21" x14ac:dyDescent="0.25">
      <c r="A3088" s="125">
        <v>1</v>
      </c>
      <c r="B3088" s="126">
        <v>42508</v>
      </c>
      <c r="C3088" s="125" t="s">
        <v>6</v>
      </c>
      <c r="D3088" s="130" t="s">
        <v>2030</v>
      </c>
      <c r="E3088" s="131">
        <v>123</v>
      </c>
      <c r="F3088" s="132">
        <v>1661</v>
      </c>
      <c r="G3088" s="125"/>
      <c r="H3088" s="125" t="s">
        <v>148</v>
      </c>
      <c r="I3088" s="125" t="s">
        <v>149</v>
      </c>
      <c r="J3088" s="127">
        <f t="shared" si="75"/>
        <v>5</v>
      </c>
      <c r="K3088" s="127">
        <f>IF(PUMPING[[#This Row],[MONTH]]&gt;3,YEAR(PUMPING[[#This Row],[DATE]]),YEAR(PUMPING[[#This Row],[DATE]])-1)</f>
        <v>2016</v>
      </c>
      <c r="L3088" s="127" t="str">
        <f>IF(PUMPING[[#This Row],[MONTH]]&lt;4,"Q4",IF(PUMPING[[#This Row],[MONTH]]&lt;7,"Q1",IF(PUMPING[[#This Row],[MONTH]]&lt;10,"Q2",IF(PUMPING[[#This Row],[MONTH]]&lt;13,"Q3","Q4"))))</f>
        <v>Q1</v>
      </c>
      <c r="M3088" s="127" t="str">
        <f>IF(PUMPING[[#This Row],[PRODUCT]]="I/F","I/F",IF(LEFT(PUMPING[[#This Row],[BATCH]],2)="MR","MR",IF(LEFT(PUMPING[[#This Row],[BATCH]],2)="PR","PR",IF(LEFT(PUMPING[[#This Row],[BATCH]],2)="DT","DT","Others"))))</f>
        <v>MR</v>
      </c>
    </row>
    <row r="3089" spans="1:13" ht="21" x14ac:dyDescent="0.25">
      <c r="A3089" s="125">
        <v>2</v>
      </c>
      <c r="B3089" s="126">
        <v>42508</v>
      </c>
      <c r="C3089" s="125" t="s">
        <v>6</v>
      </c>
      <c r="D3089" s="130" t="s">
        <v>2031</v>
      </c>
      <c r="E3089" s="131">
        <v>118</v>
      </c>
      <c r="F3089" s="132">
        <v>3913</v>
      </c>
      <c r="G3089" s="125"/>
      <c r="H3089" s="125" t="s">
        <v>170</v>
      </c>
      <c r="I3089" s="125" t="s">
        <v>171</v>
      </c>
      <c r="J3089" s="127">
        <f t="shared" si="75"/>
        <v>5</v>
      </c>
      <c r="K3089" s="127">
        <f>IF(PUMPING[[#This Row],[MONTH]]&gt;3,YEAR(PUMPING[[#This Row],[DATE]]),YEAR(PUMPING[[#This Row],[DATE]])-1)</f>
        <v>2016</v>
      </c>
      <c r="L3089" s="127" t="str">
        <f>IF(PUMPING[[#This Row],[MONTH]]&lt;4,"Q4",IF(PUMPING[[#This Row],[MONTH]]&lt;7,"Q1",IF(PUMPING[[#This Row],[MONTH]]&lt;10,"Q2",IF(PUMPING[[#This Row],[MONTH]]&lt;13,"Q3","Q4"))))</f>
        <v>Q1</v>
      </c>
      <c r="M3089" s="127" t="str">
        <f>IF(PUMPING[[#This Row],[PRODUCT]]="I/F","I/F",IF(LEFT(PUMPING[[#This Row],[BATCH]],2)="MR","MR",IF(LEFT(PUMPING[[#This Row],[BATCH]],2)="PR","PR",IF(LEFT(PUMPING[[#This Row],[BATCH]],2)="DT","DT","Others"))))</f>
        <v>MR</v>
      </c>
    </row>
    <row r="3090" spans="1:13" ht="21" x14ac:dyDescent="0.25">
      <c r="A3090" s="125">
        <v>3</v>
      </c>
      <c r="B3090" s="126">
        <v>42508</v>
      </c>
      <c r="C3090" s="125" t="s">
        <v>6</v>
      </c>
      <c r="D3090" s="130" t="s">
        <v>2032</v>
      </c>
      <c r="E3090" s="131">
        <v>102</v>
      </c>
      <c r="F3090" s="132">
        <v>2604</v>
      </c>
      <c r="G3090" s="125"/>
      <c r="H3090" s="125" t="s">
        <v>148</v>
      </c>
      <c r="I3090" s="125" t="s">
        <v>149</v>
      </c>
      <c r="J3090" s="127">
        <f t="shared" si="75"/>
        <v>5</v>
      </c>
      <c r="K3090" s="127">
        <f>IF(PUMPING[[#This Row],[MONTH]]&gt;3,YEAR(PUMPING[[#This Row],[DATE]]),YEAR(PUMPING[[#This Row],[DATE]])-1)</f>
        <v>2016</v>
      </c>
      <c r="L3090" s="127" t="str">
        <f>IF(PUMPING[[#This Row],[MONTH]]&lt;4,"Q4",IF(PUMPING[[#This Row],[MONTH]]&lt;7,"Q1",IF(PUMPING[[#This Row],[MONTH]]&lt;10,"Q2",IF(PUMPING[[#This Row],[MONTH]]&lt;13,"Q3","Q4"))))</f>
        <v>Q1</v>
      </c>
      <c r="M3090" s="127" t="str">
        <f>IF(PUMPING[[#This Row],[PRODUCT]]="I/F","I/F",IF(LEFT(PUMPING[[#This Row],[BATCH]],2)="MR","MR",IF(LEFT(PUMPING[[#This Row],[BATCH]],2)="PR","PR",IF(LEFT(PUMPING[[#This Row],[BATCH]],2)="DT","DT","Others"))))</f>
        <v>MR</v>
      </c>
    </row>
    <row r="3091" spans="1:13" ht="21" x14ac:dyDescent="0.25">
      <c r="A3091" s="125">
        <v>4</v>
      </c>
      <c r="B3091" s="126">
        <v>42508</v>
      </c>
      <c r="C3091" s="125" t="s">
        <v>6</v>
      </c>
      <c r="D3091" s="130" t="s">
        <v>2033</v>
      </c>
      <c r="E3091" s="131">
        <v>401</v>
      </c>
      <c r="F3091" s="132">
        <v>150</v>
      </c>
      <c r="G3091" s="125"/>
      <c r="H3091" s="125" t="s">
        <v>156</v>
      </c>
      <c r="I3091" s="125" t="s">
        <v>146</v>
      </c>
      <c r="J3091" s="127">
        <f t="shared" si="75"/>
        <v>5</v>
      </c>
      <c r="K3091" s="127">
        <f>IF(PUMPING[[#This Row],[MONTH]]&gt;3,YEAR(PUMPING[[#This Row],[DATE]]),YEAR(PUMPING[[#This Row],[DATE]])-1)</f>
        <v>2016</v>
      </c>
      <c r="L3091" s="127" t="str">
        <f>IF(PUMPING[[#This Row],[MONTH]]&lt;4,"Q4",IF(PUMPING[[#This Row],[MONTH]]&lt;7,"Q1",IF(PUMPING[[#This Row],[MONTH]]&lt;10,"Q2",IF(PUMPING[[#This Row],[MONTH]]&lt;13,"Q3","Q4"))))</f>
        <v>Q1</v>
      </c>
      <c r="M3091" s="127" t="str">
        <f>IF(PUMPING[[#This Row],[PRODUCT]]="I/F","I/F",IF(LEFT(PUMPING[[#This Row],[BATCH]],2)="MR","MR",IF(LEFT(PUMPING[[#This Row],[BATCH]],2)="PR","PR",IF(LEFT(PUMPING[[#This Row],[BATCH]],2)="DT","DT","Others"))))</f>
        <v>MR</v>
      </c>
    </row>
    <row r="3092" spans="1:13" ht="21" x14ac:dyDescent="0.25">
      <c r="A3092" s="125">
        <v>5</v>
      </c>
      <c r="B3092" s="126">
        <v>42508</v>
      </c>
      <c r="C3092" s="125" t="s">
        <v>6</v>
      </c>
      <c r="D3092" s="130" t="s">
        <v>2034</v>
      </c>
      <c r="E3092" s="131">
        <v>351</v>
      </c>
      <c r="F3092" s="132">
        <v>300</v>
      </c>
      <c r="G3092" s="125"/>
      <c r="H3092" s="125" t="s">
        <v>155</v>
      </c>
      <c r="I3092" s="125" t="s">
        <v>146</v>
      </c>
      <c r="J3092" s="127">
        <f t="shared" si="75"/>
        <v>5</v>
      </c>
      <c r="K3092" s="127">
        <f>IF(PUMPING[[#This Row],[MONTH]]&gt;3,YEAR(PUMPING[[#This Row],[DATE]]),YEAR(PUMPING[[#This Row],[DATE]])-1)</f>
        <v>2016</v>
      </c>
      <c r="L3092" s="127" t="str">
        <f>IF(PUMPING[[#This Row],[MONTH]]&lt;4,"Q4",IF(PUMPING[[#This Row],[MONTH]]&lt;7,"Q1",IF(PUMPING[[#This Row],[MONTH]]&lt;10,"Q2",IF(PUMPING[[#This Row],[MONTH]]&lt;13,"Q3","Q4"))))</f>
        <v>Q1</v>
      </c>
      <c r="M3092" s="127" t="str">
        <f>IF(PUMPING[[#This Row],[PRODUCT]]="I/F","I/F",IF(LEFT(PUMPING[[#This Row],[BATCH]],2)="MR","MR",IF(LEFT(PUMPING[[#This Row],[BATCH]],2)="PR","PR",IF(LEFT(PUMPING[[#This Row],[BATCH]],2)="DT","DT","Others"))))</f>
        <v>MR</v>
      </c>
    </row>
    <row r="3093" spans="1:13" ht="21" x14ac:dyDescent="0.25">
      <c r="A3093" s="125">
        <v>6</v>
      </c>
      <c r="B3093" s="126">
        <v>42508</v>
      </c>
      <c r="C3093" s="125" t="s">
        <v>6</v>
      </c>
      <c r="D3093" s="130" t="s">
        <v>2035</v>
      </c>
      <c r="E3093" s="131">
        <v>501</v>
      </c>
      <c r="F3093" s="132">
        <v>3457</v>
      </c>
      <c r="G3093" s="125"/>
      <c r="H3093" s="125" t="s">
        <v>153</v>
      </c>
      <c r="I3093" s="181" t="s">
        <v>1530</v>
      </c>
      <c r="J3093" s="127">
        <f t="shared" si="75"/>
        <v>5</v>
      </c>
      <c r="K3093" s="127">
        <f>IF(PUMPING[[#This Row],[MONTH]]&gt;3,YEAR(PUMPING[[#This Row],[DATE]]),YEAR(PUMPING[[#This Row],[DATE]])-1)</f>
        <v>2016</v>
      </c>
      <c r="L3093" s="127" t="str">
        <f>IF(PUMPING[[#This Row],[MONTH]]&lt;4,"Q4",IF(PUMPING[[#This Row],[MONTH]]&lt;7,"Q1",IF(PUMPING[[#This Row],[MONTH]]&lt;10,"Q2",IF(PUMPING[[#This Row],[MONTH]]&lt;13,"Q3","Q4"))))</f>
        <v>Q1</v>
      </c>
      <c r="M3093" s="127" t="str">
        <f>IF(PUMPING[[#This Row],[PRODUCT]]="I/F","I/F",IF(LEFT(PUMPING[[#This Row],[BATCH]],2)="MR","MR",IF(LEFT(PUMPING[[#This Row],[BATCH]],2)="PR","PR",IF(LEFT(PUMPING[[#This Row],[BATCH]],2)="DT","DT","Others"))))</f>
        <v>MR</v>
      </c>
    </row>
    <row r="3094" spans="1:13" ht="21" x14ac:dyDescent="0.25">
      <c r="A3094" s="125">
        <v>1</v>
      </c>
      <c r="B3094" s="126">
        <v>42508</v>
      </c>
      <c r="C3094" s="125" t="s">
        <v>20</v>
      </c>
      <c r="D3094" s="134" t="s">
        <v>2036</v>
      </c>
      <c r="E3094" s="131" t="s">
        <v>761</v>
      </c>
      <c r="F3094" s="128">
        <v>5412</v>
      </c>
      <c r="G3094" s="125"/>
      <c r="H3094" s="125" t="s">
        <v>151</v>
      </c>
      <c r="I3094" s="125" t="s">
        <v>1532</v>
      </c>
      <c r="J3094" s="127">
        <f t="shared" si="75"/>
        <v>5</v>
      </c>
      <c r="K3094" s="127">
        <f>IF(PUMPING[[#This Row],[MONTH]]&gt;3,YEAR(PUMPING[[#This Row],[DATE]]),YEAR(PUMPING[[#This Row],[DATE]])-1)</f>
        <v>2016</v>
      </c>
      <c r="L3094" s="127" t="str">
        <f>IF(PUMPING[[#This Row],[MONTH]]&lt;4,"Q4",IF(PUMPING[[#This Row],[MONTH]]&lt;7,"Q1",IF(PUMPING[[#This Row],[MONTH]]&lt;10,"Q2",IF(PUMPING[[#This Row],[MONTH]]&lt;13,"Q3","Q4"))))</f>
        <v>Q1</v>
      </c>
      <c r="M3094" s="127" t="str">
        <f>IF(PUMPING[[#This Row],[PRODUCT]]="I/F","I/F",IF(LEFT(PUMPING[[#This Row],[BATCH]],2)="MR","MR",IF(LEFT(PUMPING[[#This Row],[BATCH]],2)="PR","PR",IF(LEFT(PUMPING[[#This Row],[BATCH]],2)="DT","DT","Others"))))</f>
        <v>PR</v>
      </c>
    </row>
    <row r="3095" spans="1:13" ht="21" x14ac:dyDescent="0.25">
      <c r="A3095" s="125">
        <v>2</v>
      </c>
      <c r="B3095" s="126">
        <v>42508</v>
      </c>
      <c r="C3095" s="125" t="s">
        <v>20</v>
      </c>
      <c r="D3095" s="134" t="s">
        <v>2037</v>
      </c>
      <c r="E3095" s="131" t="s">
        <v>2038</v>
      </c>
      <c r="F3095" s="128">
        <v>162</v>
      </c>
      <c r="G3095" s="125"/>
      <c r="H3095" s="125" t="s">
        <v>155</v>
      </c>
      <c r="I3095" s="125" t="s">
        <v>146</v>
      </c>
      <c r="J3095" s="127">
        <f t="shared" si="75"/>
        <v>5</v>
      </c>
      <c r="K3095" s="127">
        <f>IF(PUMPING[[#This Row],[MONTH]]&gt;3,YEAR(PUMPING[[#This Row],[DATE]]),YEAR(PUMPING[[#This Row],[DATE]])-1)</f>
        <v>2016</v>
      </c>
      <c r="L3095" s="127" t="str">
        <f>IF(PUMPING[[#This Row],[MONTH]]&lt;4,"Q4",IF(PUMPING[[#This Row],[MONTH]]&lt;7,"Q1",IF(PUMPING[[#This Row],[MONTH]]&lt;10,"Q2",IF(PUMPING[[#This Row],[MONTH]]&lt;13,"Q3","Q4"))))</f>
        <v>Q1</v>
      </c>
      <c r="M3095" s="127" t="str">
        <f>IF(PUMPING[[#This Row],[PRODUCT]]="I/F","I/F",IF(LEFT(PUMPING[[#This Row],[BATCH]],2)="MR","MR",IF(LEFT(PUMPING[[#This Row],[BATCH]],2)="PR","PR",IF(LEFT(PUMPING[[#This Row],[BATCH]],2)="DT","DT","Others"))))</f>
        <v>PR</v>
      </c>
    </row>
    <row r="3096" spans="1:13" ht="21" x14ac:dyDescent="0.25">
      <c r="A3096" s="125">
        <v>3</v>
      </c>
      <c r="B3096" s="126">
        <v>42508</v>
      </c>
      <c r="C3096" s="125" t="s">
        <v>20</v>
      </c>
      <c r="D3096" s="134" t="s">
        <v>2039</v>
      </c>
      <c r="E3096" s="131">
        <v>53</v>
      </c>
      <c r="F3096" s="128">
        <v>450</v>
      </c>
      <c r="G3096" s="125"/>
      <c r="H3096" s="125" t="s">
        <v>156</v>
      </c>
      <c r="I3096" s="125" t="s">
        <v>146</v>
      </c>
      <c r="J3096" s="127">
        <f t="shared" si="75"/>
        <v>5</v>
      </c>
      <c r="K3096" s="127">
        <f>IF(PUMPING[[#This Row],[MONTH]]&gt;3,YEAR(PUMPING[[#This Row],[DATE]]),YEAR(PUMPING[[#This Row],[DATE]])-1)</f>
        <v>2016</v>
      </c>
      <c r="L3096" s="127" t="str">
        <f>IF(PUMPING[[#This Row],[MONTH]]&lt;4,"Q4",IF(PUMPING[[#This Row],[MONTH]]&lt;7,"Q1",IF(PUMPING[[#This Row],[MONTH]]&lt;10,"Q2",IF(PUMPING[[#This Row],[MONTH]]&lt;13,"Q3","Q4"))))</f>
        <v>Q1</v>
      </c>
      <c r="M3096" s="127" t="str">
        <f>IF(PUMPING[[#This Row],[PRODUCT]]="I/F","I/F",IF(LEFT(PUMPING[[#This Row],[BATCH]],2)="MR","MR",IF(LEFT(PUMPING[[#This Row],[BATCH]],2)="PR","PR",IF(LEFT(PUMPING[[#This Row],[BATCH]],2)="DT","DT","Others"))))</f>
        <v>PR</v>
      </c>
    </row>
    <row r="3097" spans="1:13" ht="21" x14ac:dyDescent="0.25">
      <c r="A3097" s="125">
        <v>4</v>
      </c>
      <c r="B3097" s="126">
        <v>42508</v>
      </c>
      <c r="C3097" s="125" t="s">
        <v>20</v>
      </c>
      <c r="D3097" s="134" t="s">
        <v>2040</v>
      </c>
      <c r="E3097" s="131">
        <v>53</v>
      </c>
      <c r="F3097" s="128">
        <v>617</v>
      </c>
      <c r="G3097" s="125"/>
      <c r="H3097" s="125" t="s">
        <v>156</v>
      </c>
      <c r="I3097" s="125" t="s">
        <v>146</v>
      </c>
      <c r="J3097" s="127">
        <f t="shared" si="75"/>
        <v>5</v>
      </c>
      <c r="K3097" s="127">
        <f>IF(PUMPING[[#This Row],[MONTH]]&gt;3,YEAR(PUMPING[[#This Row],[DATE]]),YEAR(PUMPING[[#This Row],[DATE]])-1)</f>
        <v>2016</v>
      </c>
      <c r="L3097" s="127" t="str">
        <f>IF(PUMPING[[#This Row],[MONTH]]&lt;4,"Q4",IF(PUMPING[[#This Row],[MONTH]]&lt;7,"Q1",IF(PUMPING[[#This Row],[MONTH]]&lt;10,"Q2",IF(PUMPING[[#This Row],[MONTH]]&lt;13,"Q3","Q4"))))</f>
        <v>Q1</v>
      </c>
      <c r="M3097" s="127" t="str">
        <f>IF(PUMPING[[#This Row],[PRODUCT]]="I/F","I/F",IF(LEFT(PUMPING[[#This Row],[BATCH]],2)="MR","MR",IF(LEFT(PUMPING[[#This Row],[BATCH]],2)="PR","PR",IF(LEFT(PUMPING[[#This Row],[BATCH]],2)="DT","DT","Others"))))</f>
        <v>PR</v>
      </c>
    </row>
    <row r="3098" spans="1:13" ht="21" x14ac:dyDescent="0.25">
      <c r="A3098" s="125">
        <v>5</v>
      </c>
      <c r="B3098" s="126">
        <v>42508</v>
      </c>
      <c r="C3098" s="125" t="s">
        <v>20</v>
      </c>
      <c r="D3098" s="134" t="s">
        <v>2041</v>
      </c>
      <c r="E3098" s="131">
        <v>35</v>
      </c>
      <c r="F3098" s="128">
        <v>450</v>
      </c>
      <c r="G3098" s="125"/>
      <c r="H3098" s="125" t="s">
        <v>1079</v>
      </c>
      <c r="I3098" s="125" t="s">
        <v>146</v>
      </c>
      <c r="J3098" s="127">
        <f t="shared" si="75"/>
        <v>5</v>
      </c>
      <c r="K3098" s="127">
        <f>IF(PUMPING[[#This Row],[MONTH]]&gt;3,YEAR(PUMPING[[#This Row],[DATE]]),YEAR(PUMPING[[#This Row],[DATE]])-1)</f>
        <v>2016</v>
      </c>
      <c r="L3098" s="127" t="str">
        <f>IF(PUMPING[[#This Row],[MONTH]]&lt;4,"Q4",IF(PUMPING[[#This Row],[MONTH]]&lt;7,"Q1",IF(PUMPING[[#This Row],[MONTH]]&lt;10,"Q2",IF(PUMPING[[#This Row],[MONTH]]&lt;13,"Q3","Q4"))))</f>
        <v>Q1</v>
      </c>
      <c r="M3098" s="127" t="str">
        <f>IF(PUMPING[[#This Row],[PRODUCT]]="I/F","I/F",IF(LEFT(PUMPING[[#This Row],[BATCH]],2)="MR","MR",IF(LEFT(PUMPING[[#This Row],[BATCH]],2)="PR","PR",IF(LEFT(PUMPING[[#This Row],[BATCH]],2)="DT","DT","Others"))))</f>
        <v>PR</v>
      </c>
    </row>
    <row r="3099" spans="1:13" ht="21" x14ac:dyDescent="0.25">
      <c r="A3099" s="125">
        <v>6</v>
      </c>
      <c r="B3099" s="126">
        <v>42508</v>
      </c>
      <c r="C3099" s="125" t="s">
        <v>20</v>
      </c>
      <c r="D3099" s="134" t="s">
        <v>2042</v>
      </c>
      <c r="E3099" s="131">
        <v>35</v>
      </c>
      <c r="F3099" s="128">
        <v>550</v>
      </c>
      <c r="G3099" s="125"/>
      <c r="H3099" s="125" t="s">
        <v>1079</v>
      </c>
      <c r="I3099" s="125" t="s">
        <v>146</v>
      </c>
      <c r="J3099" s="127">
        <f t="shared" si="75"/>
        <v>5</v>
      </c>
      <c r="K3099" s="127">
        <f>IF(PUMPING[[#This Row],[MONTH]]&gt;3,YEAR(PUMPING[[#This Row],[DATE]]),YEAR(PUMPING[[#This Row],[DATE]])-1)</f>
        <v>2016</v>
      </c>
      <c r="L3099" s="127" t="str">
        <f>IF(PUMPING[[#This Row],[MONTH]]&lt;4,"Q4",IF(PUMPING[[#This Row],[MONTH]]&lt;7,"Q1",IF(PUMPING[[#This Row],[MONTH]]&lt;10,"Q2",IF(PUMPING[[#This Row],[MONTH]]&lt;13,"Q3","Q4"))))</f>
        <v>Q1</v>
      </c>
      <c r="M3099" s="127" t="str">
        <f>IF(PUMPING[[#This Row],[PRODUCT]]="I/F","I/F",IF(LEFT(PUMPING[[#This Row],[BATCH]],2)="MR","MR",IF(LEFT(PUMPING[[#This Row],[BATCH]],2)="PR","PR",IF(LEFT(PUMPING[[#This Row],[BATCH]],2)="DT","DT","Others"))))</f>
        <v>PR</v>
      </c>
    </row>
    <row r="3100" spans="1:13" ht="21" x14ac:dyDescent="0.25">
      <c r="A3100" s="125">
        <v>7</v>
      </c>
      <c r="B3100" s="126">
        <v>42508</v>
      </c>
      <c r="C3100" s="125" t="s">
        <v>20</v>
      </c>
      <c r="D3100" s="134" t="s">
        <v>2043</v>
      </c>
      <c r="E3100" s="131">
        <v>35</v>
      </c>
      <c r="F3100" s="128">
        <v>2241</v>
      </c>
      <c r="G3100" s="125"/>
      <c r="H3100" s="125" t="s">
        <v>190</v>
      </c>
      <c r="I3100" s="125" t="s">
        <v>143</v>
      </c>
      <c r="J3100" s="127">
        <f t="shared" si="75"/>
        <v>5</v>
      </c>
      <c r="K3100" s="127">
        <f>IF(PUMPING[[#This Row],[MONTH]]&gt;3,YEAR(PUMPING[[#This Row],[DATE]]),YEAR(PUMPING[[#This Row],[DATE]])-1)</f>
        <v>2016</v>
      </c>
      <c r="L3100" s="127" t="str">
        <f>IF(PUMPING[[#This Row],[MONTH]]&lt;4,"Q4",IF(PUMPING[[#This Row],[MONTH]]&lt;7,"Q1",IF(PUMPING[[#This Row],[MONTH]]&lt;10,"Q2",IF(PUMPING[[#This Row],[MONTH]]&lt;13,"Q3","Q4"))))</f>
        <v>Q1</v>
      </c>
      <c r="M3100" s="127" t="str">
        <f>IF(PUMPING[[#This Row],[PRODUCT]]="I/F","I/F",IF(LEFT(PUMPING[[#This Row],[BATCH]],2)="MR","MR",IF(LEFT(PUMPING[[#This Row],[BATCH]],2)="PR","PR",IF(LEFT(PUMPING[[#This Row],[BATCH]],2)="DT","DT","Others"))))</f>
        <v>PR</v>
      </c>
    </row>
    <row r="3101" spans="1:13" ht="21" x14ac:dyDescent="0.25">
      <c r="A3101" s="125">
        <v>1</v>
      </c>
      <c r="B3101" s="126">
        <v>42508</v>
      </c>
      <c r="C3101" s="125" t="s">
        <v>8</v>
      </c>
      <c r="D3101" s="130" t="s">
        <v>2025</v>
      </c>
      <c r="E3101" s="136" t="s">
        <v>10</v>
      </c>
      <c r="F3101" s="129">
        <v>1535</v>
      </c>
      <c r="G3101" s="125"/>
      <c r="H3101" s="125" t="s">
        <v>148</v>
      </c>
      <c r="I3101" s="125" t="s">
        <v>149</v>
      </c>
      <c r="J3101" s="127">
        <f t="shared" si="75"/>
        <v>5</v>
      </c>
      <c r="K3101" s="127">
        <f>IF(PUMPING[[#This Row],[MONTH]]&gt;3,YEAR(PUMPING[[#This Row],[DATE]]),YEAR(PUMPING[[#This Row],[DATE]])-1)</f>
        <v>2016</v>
      </c>
      <c r="L3101" s="127" t="str">
        <f>IF(PUMPING[[#This Row],[MONTH]]&lt;4,"Q4",IF(PUMPING[[#This Row],[MONTH]]&lt;7,"Q1",IF(PUMPING[[#This Row],[MONTH]]&lt;10,"Q2",IF(PUMPING[[#This Row],[MONTH]]&lt;13,"Q3","Q4"))))</f>
        <v>Q1</v>
      </c>
      <c r="M3101" s="127" t="str">
        <f>IF(PUMPING[[#This Row],[PRODUCT]]="I/F","I/F",IF(LEFT(PUMPING[[#This Row],[BATCH]],2)="MR","MR",IF(LEFT(PUMPING[[#This Row],[BATCH]],2)="PR","PR",IF(LEFT(PUMPING[[#This Row],[BATCH]],2)="DT","DT","Others"))))</f>
        <v>MR</v>
      </c>
    </row>
    <row r="3102" spans="1:13" ht="21" x14ac:dyDescent="0.25">
      <c r="A3102" s="125">
        <v>1</v>
      </c>
      <c r="B3102" s="126">
        <v>42508</v>
      </c>
      <c r="C3102" s="125" t="s">
        <v>162</v>
      </c>
      <c r="D3102" s="134" t="s">
        <v>2029</v>
      </c>
      <c r="E3102" s="136">
        <v>16</v>
      </c>
      <c r="F3102" s="129">
        <v>799</v>
      </c>
      <c r="G3102" s="125"/>
      <c r="H3102" s="125" t="s">
        <v>164</v>
      </c>
      <c r="I3102" s="125" t="s">
        <v>146</v>
      </c>
      <c r="J3102" s="127">
        <f t="shared" si="75"/>
        <v>5</v>
      </c>
      <c r="K3102" s="127">
        <f>IF(PUMPING[[#This Row],[MONTH]]&gt;3,YEAR(PUMPING[[#This Row],[DATE]]),YEAR(PUMPING[[#This Row],[DATE]])-1)</f>
        <v>2016</v>
      </c>
      <c r="L3102" s="127" t="str">
        <f>IF(PUMPING[[#This Row],[MONTH]]&lt;4,"Q4",IF(PUMPING[[#This Row],[MONTH]]&lt;7,"Q1",IF(PUMPING[[#This Row],[MONTH]]&lt;10,"Q2",IF(PUMPING[[#This Row],[MONTH]]&lt;13,"Q3","Q4"))))</f>
        <v>Q1</v>
      </c>
      <c r="M3102" s="127" t="str">
        <f>IF(PUMPING[[#This Row],[PRODUCT]]="I/F","I/F",IF(LEFT(PUMPING[[#This Row],[BATCH]],2)="MR","MR",IF(LEFT(PUMPING[[#This Row],[BATCH]],2)="PR","PR",IF(LEFT(PUMPING[[#This Row],[BATCH]],2)="DT","DT","Others"))))</f>
        <v>DT</v>
      </c>
    </row>
    <row r="3103" spans="1:13" ht="21" x14ac:dyDescent="0.25">
      <c r="A3103" s="125">
        <v>1</v>
      </c>
      <c r="B3103" s="126">
        <v>42509</v>
      </c>
      <c r="C3103" s="125" t="s">
        <v>6</v>
      </c>
      <c r="D3103" s="139" t="s">
        <v>2035</v>
      </c>
      <c r="E3103" s="140">
        <v>501</v>
      </c>
      <c r="F3103" s="140">
        <v>5570</v>
      </c>
      <c r="G3103" s="125"/>
      <c r="H3103" s="125" t="s">
        <v>153</v>
      </c>
      <c r="I3103" s="181" t="s">
        <v>1530</v>
      </c>
      <c r="J3103" s="127">
        <f t="shared" si="75"/>
        <v>5</v>
      </c>
      <c r="K3103" s="127">
        <f>IF(PUMPING[[#This Row],[MONTH]]&gt;3,YEAR(PUMPING[[#This Row],[DATE]]),YEAR(PUMPING[[#This Row],[DATE]])-1)</f>
        <v>2016</v>
      </c>
      <c r="L3103" s="127" t="str">
        <f>IF(PUMPING[[#This Row],[MONTH]]&lt;4,"Q4",IF(PUMPING[[#This Row],[MONTH]]&lt;7,"Q1",IF(PUMPING[[#This Row],[MONTH]]&lt;10,"Q2",IF(PUMPING[[#This Row],[MONTH]]&lt;13,"Q3","Q4"))))</f>
        <v>Q1</v>
      </c>
      <c r="M3103" s="127" t="str">
        <f>IF(PUMPING[[#This Row],[PRODUCT]]="I/F","I/F",IF(LEFT(PUMPING[[#This Row],[BATCH]],2)="MR","MR",IF(LEFT(PUMPING[[#This Row],[BATCH]],2)="PR","PR",IF(LEFT(PUMPING[[#This Row],[BATCH]],2)="DT","DT","Others"))))</f>
        <v>MR</v>
      </c>
    </row>
    <row r="3104" spans="1:13" ht="21" x14ac:dyDescent="0.25">
      <c r="A3104" s="125">
        <v>2</v>
      </c>
      <c r="B3104" s="126">
        <v>42509</v>
      </c>
      <c r="C3104" s="125" t="s">
        <v>6</v>
      </c>
      <c r="D3104" s="139" t="s">
        <v>229</v>
      </c>
      <c r="E3104" s="140">
        <v>505</v>
      </c>
      <c r="F3104" s="140">
        <v>3722</v>
      </c>
      <c r="G3104" s="125"/>
      <c r="H3104" s="125" t="s">
        <v>153</v>
      </c>
      <c r="I3104" s="181" t="s">
        <v>1530</v>
      </c>
      <c r="J3104" s="127">
        <f t="shared" si="75"/>
        <v>5</v>
      </c>
      <c r="K3104" s="127">
        <f>IF(PUMPING[[#This Row],[MONTH]]&gt;3,YEAR(PUMPING[[#This Row],[DATE]]),YEAR(PUMPING[[#This Row],[DATE]])-1)</f>
        <v>2016</v>
      </c>
      <c r="L3104" s="127" t="str">
        <f>IF(PUMPING[[#This Row],[MONTH]]&lt;4,"Q4",IF(PUMPING[[#This Row],[MONTH]]&lt;7,"Q1",IF(PUMPING[[#This Row],[MONTH]]&lt;10,"Q2",IF(PUMPING[[#This Row],[MONTH]]&lt;13,"Q3","Q4"))))</f>
        <v>Q1</v>
      </c>
      <c r="M3104" s="127" t="str">
        <f>IF(PUMPING[[#This Row],[PRODUCT]]="I/F","I/F",IF(LEFT(PUMPING[[#This Row],[BATCH]],2)="MR","MR",IF(LEFT(PUMPING[[#This Row],[BATCH]],2)="PR","PR",IF(LEFT(PUMPING[[#This Row],[BATCH]],2)="DT","DT","Others"))))</f>
        <v>MR</v>
      </c>
    </row>
    <row r="3105" spans="1:13" ht="21" x14ac:dyDescent="0.25">
      <c r="A3105" s="125">
        <v>1</v>
      </c>
      <c r="B3105" s="126">
        <v>42509</v>
      </c>
      <c r="C3105" s="125" t="s">
        <v>20</v>
      </c>
      <c r="D3105" s="144" t="s">
        <v>2044</v>
      </c>
      <c r="E3105" s="140" t="s">
        <v>2045</v>
      </c>
      <c r="F3105" s="142">
        <v>5737</v>
      </c>
      <c r="G3105" s="125"/>
      <c r="H3105" s="125" t="s">
        <v>2046</v>
      </c>
      <c r="I3105" s="125" t="s">
        <v>143</v>
      </c>
      <c r="J3105" s="127">
        <f t="shared" si="75"/>
        <v>5</v>
      </c>
      <c r="K3105" s="127">
        <f>IF(PUMPING[[#This Row],[MONTH]]&gt;3,YEAR(PUMPING[[#This Row],[DATE]]),YEAR(PUMPING[[#This Row],[DATE]])-1)</f>
        <v>2016</v>
      </c>
      <c r="L3105" s="127" t="str">
        <f>IF(PUMPING[[#This Row],[MONTH]]&lt;4,"Q4",IF(PUMPING[[#This Row],[MONTH]]&lt;7,"Q1",IF(PUMPING[[#This Row],[MONTH]]&lt;10,"Q2",IF(PUMPING[[#This Row],[MONTH]]&lt;13,"Q3","Q4"))))</f>
        <v>Q1</v>
      </c>
      <c r="M3105" s="127" t="str">
        <f>IF(PUMPING[[#This Row],[PRODUCT]]="I/F","I/F",IF(LEFT(PUMPING[[#This Row],[BATCH]],2)="MR","MR",IF(LEFT(PUMPING[[#This Row],[BATCH]],2)="PR","PR",IF(LEFT(PUMPING[[#This Row],[BATCH]],2)="DT","DT","Others"))))</f>
        <v>PR</v>
      </c>
    </row>
    <row r="3106" spans="1:13" ht="21" x14ac:dyDescent="0.25">
      <c r="A3106" s="125">
        <v>1</v>
      </c>
      <c r="B3106" s="126">
        <v>42509</v>
      </c>
      <c r="C3106" s="125" t="s">
        <v>8</v>
      </c>
      <c r="D3106" s="141" t="s">
        <v>2030</v>
      </c>
      <c r="E3106" s="147" t="s">
        <v>10</v>
      </c>
      <c r="F3106" s="142">
        <v>4752</v>
      </c>
      <c r="G3106" s="125"/>
      <c r="H3106" s="125" t="s">
        <v>148</v>
      </c>
      <c r="I3106" s="125" t="s">
        <v>149</v>
      </c>
      <c r="J3106" s="127">
        <f t="shared" si="75"/>
        <v>5</v>
      </c>
      <c r="K3106" s="127">
        <f>IF(PUMPING[[#This Row],[MONTH]]&gt;3,YEAR(PUMPING[[#This Row],[DATE]]),YEAR(PUMPING[[#This Row],[DATE]])-1)</f>
        <v>2016</v>
      </c>
      <c r="L3106" s="127" t="str">
        <f>IF(PUMPING[[#This Row],[MONTH]]&lt;4,"Q4",IF(PUMPING[[#This Row],[MONTH]]&lt;7,"Q1",IF(PUMPING[[#This Row],[MONTH]]&lt;10,"Q2",IF(PUMPING[[#This Row],[MONTH]]&lt;13,"Q3","Q4"))))</f>
        <v>Q1</v>
      </c>
      <c r="M3106" s="127" t="str">
        <f>IF(PUMPING[[#This Row],[PRODUCT]]="I/F","I/F",IF(LEFT(PUMPING[[#This Row],[BATCH]],2)="MR","MR",IF(LEFT(PUMPING[[#This Row],[BATCH]],2)="PR","PR",IF(LEFT(PUMPING[[#This Row],[BATCH]],2)="DT","DT","Others"))))</f>
        <v>MR</v>
      </c>
    </row>
    <row r="3107" spans="1:13" ht="21" x14ac:dyDescent="0.25">
      <c r="A3107" s="125">
        <v>2</v>
      </c>
      <c r="B3107" s="126">
        <v>42509</v>
      </c>
      <c r="C3107" s="125" t="s">
        <v>8</v>
      </c>
      <c r="D3107" s="141" t="s">
        <v>2031</v>
      </c>
      <c r="E3107" s="147" t="s">
        <v>10</v>
      </c>
      <c r="F3107" s="142">
        <v>1799</v>
      </c>
      <c r="G3107" s="125"/>
      <c r="H3107" s="125" t="s">
        <v>170</v>
      </c>
      <c r="I3107" s="125" t="s">
        <v>171</v>
      </c>
      <c r="J3107" s="127">
        <f t="shared" si="75"/>
        <v>5</v>
      </c>
      <c r="K3107" s="127">
        <f>IF(PUMPING[[#This Row],[MONTH]]&gt;3,YEAR(PUMPING[[#This Row],[DATE]]),YEAR(PUMPING[[#This Row],[DATE]])-1)</f>
        <v>2016</v>
      </c>
      <c r="L3107" s="127" t="str">
        <f>IF(PUMPING[[#This Row],[MONTH]]&lt;4,"Q4",IF(PUMPING[[#This Row],[MONTH]]&lt;7,"Q1",IF(PUMPING[[#This Row],[MONTH]]&lt;10,"Q2",IF(PUMPING[[#This Row],[MONTH]]&lt;13,"Q3","Q4"))))</f>
        <v>Q1</v>
      </c>
      <c r="M3107" s="127" t="str">
        <f>IF(PUMPING[[#This Row],[PRODUCT]]="I/F","I/F",IF(LEFT(PUMPING[[#This Row],[BATCH]],2)="MR","MR",IF(LEFT(PUMPING[[#This Row],[BATCH]],2)="PR","PR",IF(LEFT(PUMPING[[#This Row],[BATCH]],2)="DT","DT","Others"))))</f>
        <v>MR</v>
      </c>
    </row>
    <row r="3108" spans="1:13" ht="21" x14ac:dyDescent="0.25">
      <c r="A3108" s="125">
        <v>1</v>
      </c>
      <c r="B3108" s="126">
        <v>42510</v>
      </c>
      <c r="C3108" s="125" t="s">
        <v>6</v>
      </c>
      <c r="D3108" s="139" t="s">
        <v>229</v>
      </c>
      <c r="E3108" s="140">
        <v>505</v>
      </c>
      <c r="F3108" s="140">
        <v>4851</v>
      </c>
      <c r="G3108" s="125"/>
      <c r="H3108" s="125" t="s">
        <v>153</v>
      </c>
      <c r="I3108" s="181" t="s">
        <v>1530</v>
      </c>
      <c r="J3108" s="127">
        <f t="shared" ref="J3108:J3123" si="76">MONTH(B3108)</f>
        <v>5</v>
      </c>
      <c r="K3108" s="127">
        <f>IF(PUMPING[[#This Row],[MONTH]]&gt;3,YEAR(PUMPING[[#This Row],[DATE]]),YEAR(PUMPING[[#This Row],[DATE]])-1)</f>
        <v>2016</v>
      </c>
      <c r="L3108" s="127" t="str">
        <f>IF(PUMPING[[#This Row],[MONTH]]&lt;4,"Q4",IF(PUMPING[[#This Row],[MONTH]]&lt;7,"Q1",IF(PUMPING[[#This Row],[MONTH]]&lt;10,"Q2",IF(PUMPING[[#This Row],[MONTH]]&lt;13,"Q3","Q4"))))</f>
        <v>Q1</v>
      </c>
      <c r="M3108" s="127" t="str">
        <f>IF(PUMPING[[#This Row],[PRODUCT]]="I/F","I/F",IF(LEFT(PUMPING[[#This Row],[BATCH]],2)="MR","MR",IF(LEFT(PUMPING[[#This Row],[BATCH]],2)="PR","PR",IF(LEFT(PUMPING[[#This Row],[BATCH]],2)="DT","DT","Others"))))</f>
        <v>MR</v>
      </c>
    </row>
    <row r="3109" spans="1:13" ht="21" x14ac:dyDescent="0.25">
      <c r="A3109" s="125">
        <v>2</v>
      </c>
      <c r="B3109" s="126">
        <v>42510</v>
      </c>
      <c r="C3109" s="125" t="s">
        <v>6</v>
      </c>
      <c r="D3109" s="139" t="s">
        <v>2047</v>
      </c>
      <c r="E3109" s="140">
        <v>651</v>
      </c>
      <c r="F3109" s="140">
        <v>300</v>
      </c>
      <c r="G3109" s="125"/>
      <c r="H3109" s="125" t="s">
        <v>155</v>
      </c>
      <c r="I3109" s="125" t="s">
        <v>146</v>
      </c>
      <c r="J3109" s="127">
        <f t="shared" si="76"/>
        <v>5</v>
      </c>
      <c r="K3109" s="127">
        <f>IF(PUMPING[[#This Row],[MONTH]]&gt;3,YEAR(PUMPING[[#This Row],[DATE]]),YEAR(PUMPING[[#This Row],[DATE]])-1)</f>
        <v>2016</v>
      </c>
      <c r="L3109" s="127" t="str">
        <f>IF(PUMPING[[#This Row],[MONTH]]&lt;4,"Q4",IF(PUMPING[[#This Row],[MONTH]]&lt;7,"Q1",IF(PUMPING[[#This Row],[MONTH]]&lt;10,"Q2",IF(PUMPING[[#This Row],[MONTH]]&lt;13,"Q3","Q4"))))</f>
        <v>Q1</v>
      </c>
      <c r="M3109" s="127" t="str">
        <f>IF(PUMPING[[#This Row],[PRODUCT]]="I/F","I/F",IF(LEFT(PUMPING[[#This Row],[BATCH]],2)="MR","MR",IF(LEFT(PUMPING[[#This Row],[BATCH]],2)="PR","PR",IF(LEFT(PUMPING[[#This Row],[BATCH]],2)="DT","DT","Others"))))</f>
        <v>MR</v>
      </c>
    </row>
    <row r="3110" spans="1:13" ht="21" x14ac:dyDescent="0.25">
      <c r="A3110" s="125">
        <v>3</v>
      </c>
      <c r="B3110" s="126">
        <v>42510</v>
      </c>
      <c r="C3110" s="125" t="s">
        <v>6</v>
      </c>
      <c r="D3110" s="139" t="s">
        <v>2048</v>
      </c>
      <c r="E3110" s="140">
        <v>401</v>
      </c>
      <c r="F3110" s="140">
        <v>156</v>
      </c>
      <c r="G3110" s="125"/>
      <c r="H3110" s="125" t="s">
        <v>156</v>
      </c>
      <c r="I3110" s="125" t="s">
        <v>146</v>
      </c>
      <c r="J3110" s="127">
        <f t="shared" si="76"/>
        <v>5</v>
      </c>
      <c r="K3110" s="127">
        <f>IF(PUMPING[[#This Row],[MONTH]]&gt;3,YEAR(PUMPING[[#This Row],[DATE]]),YEAR(PUMPING[[#This Row],[DATE]])-1)</f>
        <v>2016</v>
      </c>
      <c r="L3110" s="127" t="str">
        <f>IF(PUMPING[[#This Row],[MONTH]]&lt;4,"Q4",IF(PUMPING[[#This Row],[MONTH]]&lt;7,"Q1",IF(PUMPING[[#This Row],[MONTH]]&lt;10,"Q2",IF(PUMPING[[#This Row],[MONTH]]&lt;13,"Q3","Q4"))))</f>
        <v>Q1</v>
      </c>
      <c r="M3110" s="127" t="str">
        <f>IF(PUMPING[[#This Row],[PRODUCT]]="I/F","I/F",IF(LEFT(PUMPING[[#This Row],[BATCH]],2)="MR","MR",IF(LEFT(PUMPING[[#This Row],[BATCH]],2)="PR","PR",IF(LEFT(PUMPING[[#This Row],[BATCH]],2)="DT","DT","Others"))))</f>
        <v>MR</v>
      </c>
    </row>
    <row r="3111" spans="1:13" ht="21" x14ac:dyDescent="0.25">
      <c r="A3111" s="125">
        <v>4</v>
      </c>
      <c r="B3111" s="126">
        <v>42510</v>
      </c>
      <c r="C3111" s="125" t="s">
        <v>6</v>
      </c>
      <c r="D3111" s="139" t="s">
        <v>2049</v>
      </c>
      <c r="E3111" s="140">
        <v>124</v>
      </c>
      <c r="F3111" s="140">
        <v>2227</v>
      </c>
      <c r="G3111" s="125"/>
      <c r="H3111" s="125" t="s">
        <v>148</v>
      </c>
      <c r="I3111" s="125" t="s">
        <v>149</v>
      </c>
      <c r="J3111" s="127">
        <f t="shared" si="76"/>
        <v>5</v>
      </c>
      <c r="K3111" s="127">
        <f>IF(PUMPING[[#This Row],[MONTH]]&gt;3,YEAR(PUMPING[[#This Row],[DATE]]),YEAR(PUMPING[[#This Row],[DATE]])-1)</f>
        <v>2016</v>
      </c>
      <c r="L3111" s="127" t="str">
        <f>IF(PUMPING[[#This Row],[MONTH]]&lt;4,"Q4",IF(PUMPING[[#This Row],[MONTH]]&lt;7,"Q1",IF(PUMPING[[#This Row],[MONTH]]&lt;10,"Q2",IF(PUMPING[[#This Row],[MONTH]]&lt;13,"Q3","Q4"))))</f>
        <v>Q1</v>
      </c>
      <c r="M3111" s="127" t="str">
        <f>IF(PUMPING[[#This Row],[PRODUCT]]="I/F","I/F",IF(LEFT(PUMPING[[#This Row],[BATCH]],2)="MR","MR",IF(LEFT(PUMPING[[#This Row],[BATCH]],2)="PR","PR",IF(LEFT(PUMPING[[#This Row],[BATCH]],2)="DT","DT","Others"))))</f>
        <v>MR</v>
      </c>
    </row>
    <row r="3112" spans="1:13" ht="21" x14ac:dyDescent="0.25">
      <c r="A3112" s="125">
        <v>1</v>
      </c>
      <c r="B3112" s="126">
        <v>42510</v>
      </c>
      <c r="C3112" s="125" t="s">
        <v>20</v>
      </c>
      <c r="D3112" s="144" t="s">
        <v>2044</v>
      </c>
      <c r="E3112" s="140" t="s">
        <v>2050</v>
      </c>
      <c r="F3112" s="142">
        <v>450</v>
      </c>
      <c r="G3112" s="125"/>
      <c r="H3112" s="125" t="s">
        <v>2046</v>
      </c>
      <c r="I3112" s="125" t="s">
        <v>143</v>
      </c>
      <c r="J3112" s="127">
        <f t="shared" si="76"/>
        <v>5</v>
      </c>
      <c r="K3112" s="127">
        <f>IF(PUMPING[[#This Row],[MONTH]]&gt;3,YEAR(PUMPING[[#This Row],[DATE]]),YEAR(PUMPING[[#This Row],[DATE]])-1)</f>
        <v>2016</v>
      </c>
      <c r="L3112" s="127" t="str">
        <f>IF(PUMPING[[#This Row],[MONTH]]&lt;4,"Q4",IF(PUMPING[[#This Row],[MONTH]]&lt;7,"Q1",IF(PUMPING[[#This Row],[MONTH]]&lt;10,"Q2",IF(PUMPING[[#This Row],[MONTH]]&lt;13,"Q3","Q4"))))</f>
        <v>Q1</v>
      </c>
      <c r="M3112" s="127" t="str">
        <f>IF(PUMPING[[#This Row],[PRODUCT]]="I/F","I/F",IF(LEFT(PUMPING[[#This Row],[BATCH]],2)="MR","MR",IF(LEFT(PUMPING[[#This Row],[BATCH]],2)="PR","PR",IF(LEFT(PUMPING[[#This Row],[BATCH]],2)="DT","DT","Others"))))</f>
        <v>PR</v>
      </c>
    </row>
    <row r="3113" spans="1:13" ht="21" x14ac:dyDescent="0.25">
      <c r="A3113" s="125">
        <v>2</v>
      </c>
      <c r="B3113" s="126">
        <v>42510</v>
      </c>
      <c r="C3113" s="125" t="s">
        <v>20</v>
      </c>
      <c r="D3113" s="144" t="s">
        <v>2051</v>
      </c>
      <c r="E3113" s="140" t="s">
        <v>2050</v>
      </c>
      <c r="F3113" s="142">
        <v>7887</v>
      </c>
      <c r="G3113" s="125"/>
      <c r="H3113" s="125" t="s">
        <v>2046</v>
      </c>
      <c r="I3113" s="125" t="s">
        <v>143</v>
      </c>
      <c r="J3113" s="127">
        <f t="shared" si="76"/>
        <v>5</v>
      </c>
      <c r="K3113" s="127">
        <f>IF(PUMPING[[#This Row],[MONTH]]&gt;3,YEAR(PUMPING[[#This Row],[DATE]]),YEAR(PUMPING[[#This Row],[DATE]])-1)</f>
        <v>2016</v>
      </c>
      <c r="L3113" s="127" t="str">
        <f>IF(PUMPING[[#This Row],[MONTH]]&lt;4,"Q4",IF(PUMPING[[#This Row],[MONTH]]&lt;7,"Q1",IF(PUMPING[[#This Row],[MONTH]]&lt;10,"Q2",IF(PUMPING[[#This Row],[MONTH]]&lt;13,"Q3","Q4"))))</f>
        <v>Q1</v>
      </c>
      <c r="M3113" s="127" t="str">
        <f>IF(PUMPING[[#This Row],[PRODUCT]]="I/F","I/F",IF(LEFT(PUMPING[[#This Row],[BATCH]],2)="MR","MR",IF(LEFT(PUMPING[[#This Row],[BATCH]],2)="PR","PR",IF(LEFT(PUMPING[[#This Row],[BATCH]],2)="DT","DT","Others"))))</f>
        <v>PR</v>
      </c>
    </row>
    <row r="3114" spans="1:13" ht="21" x14ac:dyDescent="0.25">
      <c r="A3114" s="125">
        <v>1</v>
      </c>
      <c r="B3114" s="126">
        <v>42510</v>
      </c>
      <c r="C3114" s="125" t="s">
        <v>8</v>
      </c>
      <c r="D3114" s="141" t="s">
        <v>2031</v>
      </c>
      <c r="E3114" s="147" t="s">
        <v>10</v>
      </c>
      <c r="F3114" s="142">
        <v>1976</v>
      </c>
      <c r="G3114" s="125"/>
      <c r="H3114" s="125" t="s">
        <v>170</v>
      </c>
      <c r="I3114" s="125" t="s">
        <v>171</v>
      </c>
      <c r="J3114" s="127">
        <f t="shared" si="76"/>
        <v>5</v>
      </c>
      <c r="K3114" s="127">
        <f>IF(PUMPING[[#This Row],[MONTH]]&gt;3,YEAR(PUMPING[[#This Row],[DATE]]),YEAR(PUMPING[[#This Row],[DATE]])-1)</f>
        <v>2016</v>
      </c>
      <c r="L3114" s="127" t="str">
        <f>IF(PUMPING[[#This Row],[MONTH]]&lt;4,"Q4",IF(PUMPING[[#This Row],[MONTH]]&lt;7,"Q1",IF(PUMPING[[#This Row],[MONTH]]&lt;10,"Q2",IF(PUMPING[[#This Row],[MONTH]]&lt;13,"Q3","Q4"))))</f>
        <v>Q1</v>
      </c>
      <c r="M3114" s="127" t="str">
        <f>IF(PUMPING[[#This Row],[PRODUCT]]="I/F","I/F",IF(LEFT(PUMPING[[#This Row],[BATCH]],2)="MR","MR",IF(LEFT(PUMPING[[#This Row],[BATCH]],2)="PR","PR",IF(LEFT(PUMPING[[#This Row],[BATCH]],2)="DT","DT","Others"))))</f>
        <v>MR</v>
      </c>
    </row>
    <row r="3115" spans="1:13" ht="21" x14ac:dyDescent="0.25">
      <c r="A3115" s="125">
        <v>2</v>
      </c>
      <c r="B3115" s="126">
        <v>42510</v>
      </c>
      <c r="C3115" s="125" t="s">
        <v>8</v>
      </c>
      <c r="D3115" s="141" t="s">
        <v>2032</v>
      </c>
      <c r="E3115" s="147" t="s">
        <v>10</v>
      </c>
      <c r="F3115" s="138">
        <v>636</v>
      </c>
      <c r="G3115" s="125"/>
      <c r="H3115" s="125" t="s">
        <v>148</v>
      </c>
      <c r="I3115" s="125" t="s">
        <v>149</v>
      </c>
      <c r="J3115" s="127">
        <f t="shared" si="76"/>
        <v>5</v>
      </c>
      <c r="K3115" s="127">
        <f>IF(PUMPING[[#This Row],[MONTH]]&gt;3,YEAR(PUMPING[[#This Row],[DATE]]),YEAR(PUMPING[[#This Row],[DATE]])-1)</f>
        <v>2016</v>
      </c>
      <c r="L3115" s="127" t="str">
        <f>IF(PUMPING[[#This Row],[MONTH]]&lt;4,"Q4",IF(PUMPING[[#This Row],[MONTH]]&lt;7,"Q1",IF(PUMPING[[#This Row],[MONTH]]&lt;10,"Q2",IF(PUMPING[[#This Row],[MONTH]]&lt;13,"Q3","Q4"))))</f>
        <v>Q1</v>
      </c>
      <c r="M3115" s="127" t="str">
        <f>IF(PUMPING[[#This Row],[PRODUCT]]="I/F","I/F",IF(LEFT(PUMPING[[#This Row],[BATCH]],2)="MR","MR",IF(LEFT(PUMPING[[#This Row],[BATCH]],2)="PR","PR",IF(LEFT(PUMPING[[#This Row],[BATCH]],2)="DT","DT","Others"))))</f>
        <v>MR</v>
      </c>
    </row>
    <row r="3116" spans="1:13" ht="21" x14ac:dyDescent="0.25">
      <c r="A3116" s="125">
        <v>3</v>
      </c>
      <c r="B3116" s="126">
        <v>42510</v>
      </c>
      <c r="C3116" s="125" t="s">
        <v>8</v>
      </c>
      <c r="D3116" s="139" t="s">
        <v>2026</v>
      </c>
      <c r="E3116" s="147" t="s">
        <v>1764</v>
      </c>
      <c r="F3116" s="142">
        <v>46</v>
      </c>
      <c r="G3116" s="125"/>
      <c r="H3116" s="125" t="s">
        <v>155</v>
      </c>
      <c r="I3116" s="125" t="s">
        <v>146</v>
      </c>
      <c r="J3116" s="127">
        <f t="shared" si="76"/>
        <v>5</v>
      </c>
      <c r="K3116" s="127">
        <f>IF(PUMPING[[#This Row],[MONTH]]&gt;3,YEAR(PUMPING[[#This Row],[DATE]]),YEAR(PUMPING[[#This Row],[DATE]])-1)</f>
        <v>2016</v>
      </c>
      <c r="L3116" s="127" t="str">
        <f>IF(PUMPING[[#This Row],[MONTH]]&lt;4,"Q4",IF(PUMPING[[#This Row],[MONTH]]&lt;7,"Q1",IF(PUMPING[[#This Row],[MONTH]]&lt;10,"Q2",IF(PUMPING[[#This Row],[MONTH]]&lt;13,"Q3","Q4"))))</f>
        <v>Q1</v>
      </c>
      <c r="M3116" s="127" t="str">
        <f>IF(PUMPING[[#This Row],[PRODUCT]]="I/F","I/F",IF(LEFT(PUMPING[[#This Row],[BATCH]],2)="MR","MR",IF(LEFT(PUMPING[[#This Row],[BATCH]],2)="PR","PR",IF(LEFT(PUMPING[[#This Row],[BATCH]],2)="DT","DT","Others"))))</f>
        <v>PR</v>
      </c>
    </row>
    <row r="3117" spans="1:13" ht="21" x14ac:dyDescent="0.25">
      <c r="A3117" s="125">
        <v>4</v>
      </c>
      <c r="B3117" s="126">
        <v>42510</v>
      </c>
      <c r="C3117" s="125" t="s">
        <v>8</v>
      </c>
      <c r="D3117" s="146" t="s">
        <v>2052</v>
      </c>
      <c r="E3117" s="147" t="s">
        <v>1764</v>
      </c>
      <c r="F3117" s="148">
        <v>120</v>
      </c>
      <c r="G3117" s="125"/>
      <c r="H3117" s="125" t="s">
        <v>1100</v>
      </c>
      <c r="I3117" s="125" t="s">
        <v>204</v>
      </c>
      <c r="J3117" s="127">
        <f t="shared" si="76"/>
        <v>5</v>
      </c>
      <c r="K3117" s="127">
        <f>IF(PUMPING[[#This Row],[MONTH]]&gt;3,YEAR(PUMPING[[#This Row],[DATE]]),YEAR(PUMPING[[#This Row],[DATE]])-1)</f>
        <v>2016</v>
      </c>
      <c r="L3117" s="127" t="str">
        <f>IF(PUMPING[[#This Row],[MONTH]]&lt;4,"Q4",IF(PUMPING[[#This Row],[MONTH]]&lt;7,"Q1",IF(PUMPING[[#This Row],[MONTH]]&lt;10,"Q2",IF(PUMPING[[#This Row],[MONTH]]&lt;13,"Q3","Q4"))))</f>
        <v>Q1</v>
      </c>
      <c r="M3117" s="127" t="str">
        <f>IF(PUMPING[[#This Row],[PRODUCT]]="I/F","I/F",IF(LEFT(PUMPING[[#This Row],[BATCH]],2)="MR","MR",IF(LEFT(PUMPING[[#This Row],[BATCH]],2)="PR","PR",IF(LEFT(PUMPING[[#This Row],[BATCH]],2)="DT","DT","Others"))))</f>
        <v>I/F</v>
      </c>
    </row>
    <row r="3118" spans="1:13" ht="21" x14ac:dyDescent="0.25">
      <c r="A3118" s="125">
        <v>5</v>
      </c>
      <c r="B3118" s="126">
        <v>42510</v>
      </c>
      <c r="C3118" s="125" t="s">
        <v>8</v>
      </c>
      <c r="D3118" s="139" t="s">
        <v>2026</v>
      </c>
      <c r="E3118" s="147" t="s">
        <v>1764</v>
      </c>
      <c r="F3118" s="149">
        <v>45</v>
      </c>
      <c r="G3118" s="125"/>
      <c r="H3118" s="125" t="s">
        <v>155</v>
      </c>
      <c r="I3118" s="125" t="s">
        <v>146</v>
      </c>
      <c r="J3118" s="127">
        <f t="shared" si="76"/>
        <v>5</v>
      </c>
      <c r="K3118" s="127">
        <f>IF(PUMPING[[#This Row],[MONTH]]&gt;3,YEAR(PUMPING[[#This Row],[DATE]]),YEAR(PUMPING[[#This Row],[DATE]])-1)</f>
        <v>2016</v>
      </c>
      <c r="L3118" s="127" t="str">
        <f>IF(PUMPING[[#This Row],[MONTH]]&lt;4,"Q4",IF(PUMPING[[#This Row],[MONTH]]&lt;7,"Q1",IF(PUMPING[[#This Row],[MONTH]]&lt;10,"Q2",IF(PUMPING[[#This Row],[MONTH]]&lt;13,"Q3","Q4"))))</f>
        <v>Q1</v>
      </c>
      <c r="M3118" s="127" t="str">
        <f>IF(PUMPING[[#This Row],[PRODUCT]]="I/F","I/F",IF(LEFT(PUMPING[[#This Row],[BATCH]],2)="MR","MR",IF(LEFT(PUMPING[[#This Row],[BATCH]],2)="PR","PR",IF(LEFT(PUMPING[[#This Row],[BATCH]],2)="DT","DT","Others"))))</f>
        <v>PR</v>
      </c>
    </row>
    <row r="3119" spans="1:13" ht="21" x14ac:dyDescent="0.25">
      <c r="A3119" s="125">
        <v>6</v>
      </c>
      <c r="B3119" s="126">
        <v>42510</v>
      </c>
      <c r="C3119" s="125" t="s">
        <v>8</v>
      </c>
      <c r="D3119" s="141" t="s">
        <v>2032</v>
      </c>
      <c r="E3119" s="147" t="s">
        <v>10</v>
      </c>
      <c r="F3119" s="142">
        <v>1712</v>
      </c>
      <c r="G3119" s="125"/>
      <c r="H3119" s="125" t="s">
        <v>148</v>
      </c>
      <c r="I3119" s="125" t="s">
        <v>149</v>
      </c>
      <c r="J3119" s="127">
        <f t="shared" si="76"/>
        <v>5</v>
      </c>
      <c r="K3119" s="127">
        <f>IF(PUMPING[[#This Row],[MONTH]]&gt;3,YEAR(PUMPING[[#This Row],[DATE]]),YEAR(PUMPING[[#This Row],[DATE]])-1)</f>
        <v>2016</v>
      </c>
      <c r="L3119" s="127" t="str">
        <f>IF(PUMPING[[#This Row],[MONTH]]&lt;4,"Q4",IF(PUMPING[[#This Row],[MONTH]]&lt;7,"Q1",IF(PUMPING[[#This Row],[MONTH]]&lt;10,"Q2",IF(PUMPING[[#This Row],[MONTH]]&lt;13,"Q3","Q4"))))</f>
        <v>Q1</v>
      </c>
      <c r="M3119" s="127" t="str">
        <f>IF(PUMPING[[#This Row],[PRODUCT]]="I/F","I/F",IF(LEFT(PUMPING[[#This Row],[BATCH]],2)="MR","MR",IF(LEFT(PUMPING[[#This Row],[BATCH]],2)="PR","PR",IF(LEFT(PUMPING[[#This Row],[BATCH]],2)="DT","DT","Others"))))</f>
        <v>MR</v>
      </c>
    </row>
    <row r="3120" spans="1:13" ht="21" x14ac:dyDescent="0.25">
      <c r="A3120" s="125">
        <v>7</v>
      </c>
      <c r="B3120" s="126">
        <v>42510</v>
      </c>
      <c r="C3120" s="125" t="s">
        <v>8</v>
      </c>
      <c r="D3120" s="150" t="s">
        <v>2053</v>
      </c>
      <c r="E3120" s="147" t="s">
        <v>10</v>
      </c>
      <c r="F3120" s="142">
        <v>146</v>
      </c>
      <c r="G3120" s="125"/>
      <c r="H3120" s="125" t="s">
        <v>1100</v>
      </c>
      <c r="I3120" s="125" t="s">
        <v>204</v>
      </c>
      <c r="J3120" s="127">
        <f t="shared" si="76"/>
        <v>5</v>
      </c>
      <c r="K3120" s="127">
        <f>IF(PUMPING[[#This Row],[MONTH]]&gt;3,YEAR(PUMPING[[#This Row],[DATE]]),YEAR(PUMPING[[#This Row],[DATE]])-1)</f>
        <v>2016</v>
      </c>
      <c r="L3120" s="127" t="str">
        <f>IF(PUMPING[[#This Row],[MONTH]]&lt;4,"Q4",IF(PUMPING[[#This Row],[MONTH]]&lt;7,"Q1",IF(PUMPING[[#This Row],[MONTH]]&lt;10,"Q2",IF(PUMPING[[#This Row],[MONTH]]&lt;13,"Q3","Q4"))))</f>
        <v>Q1</v>
      </c>
      <c r="M3120" s="127" t="str">
        <f>IF(PUMPING[[#This Row],[PRODUCT]]="I/F","I/F",IF(LEFT(PUMPING[[#This Row],[BATCH]],2)="MR","MR",IF(LEFT(PUMPING[[#This Row],[BATCH]],2)="PR","PR",IF(LEFT(PUMPING[[#This Row],[BATCH]],2)="DT","DT","Others"))))</f>
        <v>I/F</v>
      </c>
    </row>
    <row r="3121" spans="1:13" ht="21" x14ac:dyDescent="0.25">
      <c r="A3121" s="125">
        <v>8</v>
      </c>
      <c r="B3121" s="126">
        <v>42510</v>
      </c>
      <c r="C3121" s="125" t="s">
        <v>8</v>
      </c>
      <c r="D3121" s="144" t="s">
        <v>2033</v>
      </c>
      <c r="E3121" s="147" t="s">
        <v>10</v>
      </c>
      <c r="F3121" s="142">
        <v>42</v>
      </c>
      <c r="G3121" s="125"/>
      <c r="H3121" s="125" t="s">
        <v>156</v>
      </c>
      <c r="I3121" s="125" t="s">
        <v>146</v>
      </c>
      <c r="J3121" s="127">
        <f t="shared" si="76"/>
        <v>5</v>
      </c>
      <c r="K3121" s="127">
        <f>IF(PUMPING[[#This Row],[MONTH]]&gt;3,YEAR(PUMPING[[#This Row],[DATE]]),YEAR(PUMPING[[#This Row],[DATE]])-1)</f>
        <v>2016</v>
      </c>
      <c r="L3121" s="127" t="str">
        <f>IF(PUMPING[[#This Row],[MONTH]]&lt;4,"Q4",IF(PUMPING[[#This Row],[MONTH]]&lt;7,"Q1",IF(PUMPING[[#This Row],[MONTH]]&lt;10,"Q2",IF(PUMPING[[#This Row],[MONTH]]&lt;13,"Q3","Q4"))))</f>
        <v>Q1</v>
      </c>
      <c r="M3121" s="127" t="str">
        <f>IF(PUMPING[[#This Row],[PRODUCT]]="I/F","I/F",IF(LEFT(PUMPING[[#This Row],[BATCH]],2)="MR","MR",IF(LEFT(PUMPING[[#This Row],[BATCH]],2)="PR","PR",IF(LEFT(PUMPING[[#This Row],[BATCH]],2)="DT","DT","Others"))))</f>
        <v>MR</v>
      </c>
    </row>
    <row r="3122" spans="1:13" ht="21" x14ac:dyDescent="0.25">
      <c r="A3122" s="125">
        <v>9</v>
      </c>
      <c r="B3122" s="126">
        <v>42510</v>
      </c>
      <c r="C3122" s="125" t="s">
        <v>8</v>
      </c>
      <c r="D3122" s="145" t="s">
        <v>2034</v>
      </c>
      <c r="E3122" s="147" t="s">
        <v>10</v>
      </c>
      <c r="F3122" s="142">
        <v>138</v>
      </c>
      <c r="G3122" s="125"/>
      <c r="H3122" s="125" t="s">
        <v>155</v>
      </c>
      <c r="I3122" s="125" t="s">
        <v>146</v>
      </c>
      <c r="J3122" s="127">
        <f t="shared" si="76"/>
        <v>5</v>
      </c>
      <c r="K3122" s="127">
        <f>IF(PUMPING[[#This Row],[MONTH]]&gt;3,YEAR(PUMPING[[#This Row],[DATE]]),YEAR(PUMPING[[#This Row],[DATE]])-1)</f>
        <v>2016</v>
      </c>
      <c r="L3122" s="127" t="str">
        <f>IF(PUMPING[[#This Row],[MONTH]]&lt;4,"Q4",IF(PUMPING[[#This Row],[MONTH]]&lt;7,"Q1",IF(PUMPING[[#This Row],[MONTH]]&lt;10,"Q2",IF(PUMPING[[#This Row],[MONTH]]&lt;13,"Q3","Q4"))))</f>
        <v>Q1</v>
      </c>
      <c r="M3122" s="127" t="str">
        <f>IF(PUMPING[[#This Row],[PRODUCT]]="I/F","I/F",IF(LEFT(PUMPING[[#This Row],[BATCH]],2)="MR","MR",IF(LEFT(PUMPING[[#This Row],[BATCH]],2)="PR","PR",IF(LEFT(PUMPING[[#This Row],[BATCH]],2)="DT","DT","Others"))))</f>
        <v>MR</v>
      </c>
    </row>
    <row r="3123" spans="1:13" ht="21" x14ac:dyDescent="0.25">
      <c r="A3123" s="151">
        <v>10</v>
      </c>
      <c r="B3123" s="46">
        <v>42510</v>
      </c>
      <c r="C3123" s="151" t="s">
        <v>8</v>
      </c>
      <c r="D3123" s="122" t="s">
        <v>2035</v>
      </c>
      <c r="E3123" s="94" t="s">
        <v>10</v>
      </c>
      <c r="F3123" s="143">
        <v>1297</v>
      </c>
      <c r="G3123" s="151"/>
      <c r="H3123" s="151" t="s">
        <v>153</v>
      </c>
      <c r="I3123" s="181" t="s">
        <v>1530</v>
      </c>
      <c r="J3123" s="50">
        <f t="shared" si="76"/>
        <v>5</v>
      </c>
      <c r="K3123" s="50">
        <f>IF(PUMPING[[#This Row],[MONTH]]&gt;3,YEAR(PUMPING[[#This Row],[DATE]]),YEAR(PUMPING[[#This Row],[DATE]])-1)</f>
        <v>2016</v>
      </c>
      <c r="L3123" s="50" t="str">
        <f>IF(PUMPING[[#This Row],[MONTH]]&lt;4,"Q4",IF(PUMPING[[#This Row],[MONTH]]&lt;7,"Q1",IF(PUMPING[[#This Row],[MONTH]]&lt;10,"Q2",IF(PUMPING[[#This Row],[MONTH]]&lt;13,"Q3","Q4"))))</f>
        <v>Q1</v>
      </c>
      <c r="M3123" s="50" t="str">
        <f>IF(PUMPING[[#This Row],[PRODUCT]]="I/F","I/F",IF(LEFT(PUMPING[[#This Row],[BATCH]],2)="MR","MR",IF(LEFT(PUMPING[[#This Row],[BATCH]],2)="PR","PR",IF(LEFT(PUMPING[[#This Row],[BATCH]],2)="DT","DT","Others"))))</f>
        <v>MR</v>
      </c>
    </row>
    <row r="3124" spans="1:13" ht="21" x14ac:dyDescent="0.25">
      <c r="A3124" s="152">
        <v>1</v>
      </c>
      <c r="B3124" s="153">
        <v>42493</v>
      </c>
      <c r="C3124" s="152" t="s">
        <v>6</v>
      </c>
      <c r="D3124" s="156" t="s">
        <v>83</v>
      </c>
      <c r="E3124" s="158">
        <v>351</v>
      </c>
      <c r="F3124" s="155">
        <v>63</v>
      </c>
      <c r="G3124" s="152" t="s">
        <v>1564</v>
      </c>
      <c r="H3124" s="152" t="s">
        <v>155</v>
      </c>
      <c r="I3124" s="152" t="s">
        <v>146</v>
      </c>
      <c r="J3124" s="154">
        <f t="shared" ref="J3124:J3136" si="77">MONTH(B3124)</f>
        <v>5</v>
      </c>
      <c r="K3124" s="154">
        <f>IF(PUMPING[[#This Row],[MONTH]]&gt;3,YEAR(PUMPING[[#This Row],[DATE]]),YEAR(PUMPING[[#This Row],[DATE]])-1)</f>
        <v>2016</v>
      </c>
      <c r="L3124" s="154" t="str">
        <f>IF(PUMPING[[#This Row],[MONTH]]&lt;4,"Q4",IF(PUMPING[[#This Row],[MONTH]]&lt;7,"Q1",IF(PUMPING[[#This Row],[MONTH]]&lt;10,"Q2",IF(PUMPING[[#This Row],[MONTH]]&lt;13,"Q3","Q4"))))</f>
        <v>Q1</v>
      </c>
      <c r="M3124" s="154" t="str">
        <f>IF(PUMPING[[#This Row],[PRODUCT]]="I/F","I/F",IF(LEFT(PUMPING[[#This Row],[BATCH]],2)="MR","MR",IF(LEFT(PUMPING[[#This Row],[BATCH]],2)="PR","PR",IF(LEFT(PUMPING[[#This Row],[BATCH]],2)="DT","DT","Others"))))</f>
        <v>MR</v>
      </c>
    </row>
    <row r="3125" spans="1:13" ht="21" x14ac:dyDescent="0.25">
      <c r="A3125" s="152">
        <v>1</v>
      </c>
      <c r="B3125" s="153">
        <v>42497</v>
      </c>
      <c r="C3125" s="152" t="s">
        <v>6</v>
      </c>
      <c r="D3125" s="156" t="s">
        <v>2054</v>
      </c>
      <c r="E3125" s="158">
        <v>651</v>
      </c>
      <c r="F3125" s="155">
        <v>55</v>
      </c>
      <c r="G3125" s="152" t="s">
        <v>1564</v>
      </c>
      <c r="H3125" s="152" t="s">
        <v>155</v>
      </c>
      <c r="I3125" s="152" t="s">
        <v>146</v>
      </c>
      <c r="J3125" s="154">
        <f t="shared" si="77"/>
        <v>5</v>
      </c>
      <c r="K3125" s="154">
        <f>IF(PUMPING[[#This Row],[MONTH]]&gt;3,YEAR(PUMPING[[#This Row],[DATE]]),YEAR(PUMPING[[#This Row],[DATE]])-1)</f>
        <v>2016</v>
      </c>
      <c r="L3125" s="154" t="str">
        <f>IF(PUMPING[[#This Row],[MONTH]]&lt;4,"Q4",IF(PUMPING[[#This Row],[MONTH]]&lt;7,"Q1",IF(PUMPING[[#This Row],[MONTH]]&lt;10,"Q2",IF(PUMPING[[#This Row],[MONTH]]&lt;13,"Q3","Q4"))))</f>
        <v>Q1</v>
      </c>
      <c r="M3125" s="154" t="str">
        <f>IF(PUMPING[[#This Row],[PRODUCT]]="I/F","I/F",IF(LEFT(PUMPING[[#This Row],[BATCH]],2)="MR","MR",IF(LEFT(PUMPING[[#This Row],[BATCH]],2)="PR","PR",IF(LEFT(PUMPING[[#This Row],[BATCH]],2)="DT","DT","Others"))))</f>
        <v>MR</v>
      </c>
    </row>
    <row r="3126" spans="1:13" ht="21" x14ac:dyDescent="0.25">
      <c r="A3126" s="152">
        <v>2</v>
      </c>
      <c r="B3126" s="153">
        <v>42497</v>
      </c>
      <c r="C3126" s="152" t="s">
        <v>6</v>
      </c>
      <c r="D3126" s="157" t="s">
        <v>2055</v>
      </c>
      <c r="E3126" s="158">
        <v>403</v>
      </c>
      <c r="F3126" s="155">
        <v>1325</v>
      </c>
      <c r="G3126" s="152" t="s">
        <v>1564</v>
      </c>
      <c r="H3126" s="152" t="s">
        <v>156</v>
      </c>
      <c r="I3126" s="152" t="s">
        <v>146</v>
      </c>
      <c r="J3126" s="154">
        <f t="shared" si="77"/>
        <v>5</v>
      </c>
      <c r="K3126" s="154">
        <f>IF(PUMPING[[#This Row],[MONTH]]&gt;3,YEAR(PUMPING[[#This Row],[DATE]]),YEAR(PUMPING[[#This Row],[DATE]])-1)</f>
        <v>2016</v>
      </c>
      <c r="L3126" s="154" t="str">
        <f>IF(PUMPING[[#This Row],[MONTH]]&lt;4,"Q4",IF(PUMPING[[#This Row],[MONTH]]&lt;7,"Q1",IF(PUMPING[[#This Row],[MONTH]]&lt;10,"Q2",IF(PUMPING[[#This Row],[MONTH]]&lt;13,"Q3","Q4"))))</f>
        <v>Q1</v>
      </c>
      <c r="M3126" s="154" t="str">
        <f>IF(PUMPING[[#This Row],[PRODUCT]]="I/F","I/F",IF(LEFT(PUMPING[[#This Row],[BATCH]],2)="MR","MR",IF(LEFT(PUMPING[[#This Row],[BATCH]],2)="PR","PR",IF(LEFT(PUMPING[[#This Row],[BATCH]],2)="DT","DT","Others"))))</f>
        <v>MR</v>
      </c>
    </row>
    <row r="3127" spans="1:13" ht="21" x14ac:dyDescent="0.25">
      <c r="A3127" s="152">
        <v>3</v>
      </c>
      <c r="B3127" s="153">
        <v>42497</v>
      </c>
      <c r="C3127" s="152" t="s">
        <v>6</v>
      </c>
      <c r="D3127" s="156" t="s">
        <v>1753</v>
      </c>
      <c r="E3127" s="158">
        <v>651</v>
      </c>
      <c r="F3127" s="155">
        <v>100</v>
      </c>
      <c r="G3127" s="152" t="s">
        <v>1564</v>
      </c>
      <c r="H3127" s="152" t="s">
        <v>155</v>
      </c>
      <c r="I3127" s="152" t="s">
        <v>146</v>
      </c>
      <c r="J3127" s="154">
        <f t="shared" si="77"/>
        <v>5</v>
      </c>
      <c r="K3127" s="154">
        <f>IF(PUMPING[[#This Row],[MONTH]]&gt;3,YEAR(PUMPING[[#This Row],[DATE]]),YEAR(PUMPING[[#This Row],[DATE]])-1)</f>
        <v>2016</v>
      </c>
      <c r="L3127" s="154" t="str">
        <f>IF(PUMPING[[#This Row],[MONTH]]&lt;4,"Q4",IF(PUMPING[[#This Row],[MONTH]]&lt;7,"Q1",IF(PUMPING[[#This Row],[MONTH]]&lt;10,"Q2",IF(PUMPING[[#This Row],[MONTH]]&lt;13,"Q3","Q4"))))</f>
        <v>Q1</v>
      </c>
      <c r="M3127" s="154" t="str">
        <f>IF(PUMPING[[#This Row],[PRODUCT]]="I/F","I/F",IF(LEFT(PUMPING[[#This Row],[BATCH]],2)="MR","MR",IF(LEFT(PUMPING[[#This Row],[BATCH]],2)="PR","PR",IF(LEFT(PUMPING[[#This Row],[BATCH]],2)="DT","DT","Others"))))</f>
        <v>MR</v>
      </c>
    </row>
    <row r="3128" spans="1:13" ht="21" x14ac:dyDescent="0.25">
      <c r="A3128" s="152">
        <v>4</v>
      </c>
      <c r="B3128" s="153">
        <v>42497</v>
      </c>
      <c r="C3128" s="152" t="s">
        <v>6</v>
      </c>
      <c r="D3128" s="157" t="s">
        <v>2056</v>
      </c>
      <c r="E3128" s="158">
        <v>502</v>
      </c>
      <c r="F3128" s="155">
        <v>5649</v>
      </c>
      <c r="G3128" s="152" t="s">
        <v>1564</v>
      </c>
      <c r="H3128" s="152" t="s">
        <v>153</v>
      </c>
      <c r="I3128" s="152" t="s">
        <v>1530</v>
      </c>
      <c r="J3128" s="154">
        <f t="shared" si="77"/>
        <v>5</v>
      </c>
      <c r="K3128" s="154">
        <f>IF(PUMPING[[#This Row],[MONTH]]&gt;3,YEAR(PUMPING[[#This Row],[DATE]]),YEAR(PUMPING[[#This Row],[DATE]])-1)</f>
        <v>2016</v>
      </c>
      <c r="L3128" s="154" t="str">
        <f>IF(PUMPING[[#This Row],[MONTH]]&lt;4,"Q4",IF(PUMPING[[#This Row],[MONTH]]&lt;7,"Q1",IF(PUMPING[[#This Row],[MONTH]]&lt;10,"Q2",IF(PUMPING[[#This Row],[MONTH]]&lt;13,"Q3","Q4"))))</f>
        <v>Q1</v>
      </c>
      <c r="M3128" s="154" t="str">
        <f>IF(PUMPING[[#This Row],[PRODUCT]]="I/F","I/F",IF(LEFT(PUMPING[[#This Row],[BATCH]],2)="MR","MR",IF(LEFT(PUMPING[[#This Row],[BATCH]],2)="PR","PR",IF(LEFT(PUMPING[[#This Row],[BATCH]],2)="DT","DT","Others"))))</f>
        <v>MR</v>
      </c>
    </row>
    <row r="3129" spans="1:13" ht="21" x14ac:dyDescent="0.25">
      <c r="A3129" s="152">
        <v>1</v>
      </c>
      <c r="B3129" s="153">
        <v>42498</v>
      </c>
      <c r="C3129" s="152" t="s">
        <v>6</v>
      </c>
      <c r="D3129" s="156" t="s">
        <v>2056</v>
      </c>
      <c r="E3129" s="158">
        <v>502</v>
      </c>
      <c r="F3129" s="155">
        <v>1864</v>
      </c>
      <c r="G3129" s="152" t="s">
        <v>1564</v>
      </c>
      <c r="H3129" s="152" t="s">
        <v>153</v>
      </c>
      <c r="I3129" s="152" t="s">
        <v>1530</v>
      </c>
      <c r="J3129" s="154">
        <f t="shared" si="77"/>
        <v>5</v>
      </c>
      <c r="K3129" s="154">
        <f>IF(PUMPING[[#This Row],[MONTH]]&gt;3,YEAR(PUMPING[[#This Row],[DATE]]),YEAR(PUMPING[[#This Row],[DATE]])-1)</f>
        <v>2016</v>
      </c>
      <c r="L3129" s="154" t="str">
        <f>IF(PUMPING[[#This Row],[MONTH]]&lt;4,"Q4",IF(PUMPING[[#This Row],[MONTH]]&lt;7,"Q1",IF(PUMPING[[#This Row],[MONTH]]&lt;10,"Q2",IF(PUMPING[[#This Row],[MONTH]]&lt;13,"Q3","Q4"))))</f>
        <v>Q1</v>
      </c>
      <c r="M3129" s="154" t="str">
        <f>IF(PUMPING[[#This Row],[PRODUCT]]="I/F","I/F",IF(LEFT(PUMPING[[#This Row],[BATCH]],2)="MR","MR",IF(LEFT(PUMPING[[#This Row],[BATCH]],2)="PR","PR",IF(LEFT(PUMPING[[#This Row],[BATCH]],2)="DT","DT","Others"))))</f>
        <v>MR</v>
      </c>
    </row>
    <row r="3130" spans="1:13" ht="21" x14ac:dyDescent="0.25">
      <c r="A3130" s="152">
        <v>1</v>
      </c>
      <c r="B3130" s="153">
        <v>42499</v>
      </c>
      <c r="C3130" s="152" t="s">
        <v>6</v>
      </c>
      <c r="D3130" s="156" t="s">
        <v>105</v>
      </c>
      <c r="E3130" s="158">
        <v>651</v>
      </c>
      <c r="F3130" s="155">
        <v>55</v>
      </c>
      <c r="G3130" s="152" t="s">
        <v>1564</v>
      </c>
      <c r="H3130" s="152" t="s">
        <v>155</v>
      </c>
      <c r="I3130" s="152" t="s">
        <v>146</v>
      </c>
      <c r="J3130" s="154">
        <f t="shared" si="77"/>
        <v>5</v>
      </c>
      <c r="K3130" s="154">
        <f>IF(PUMPING[[#This Row],[MONTH]]&gt;3,YEAR(PUMPING[[#This Row],[DATE]]),YEAR(PUMPING[[#This Row],[DATE]])-1)</f>
        <v>2016</v>
      </c>
      <c r="L3130" s="154" t="str">
        <f>IF(PUMPING[[#This Row],[MONTH]]&lt;4,"Q4",IF(PUMPING[[#This Row],[MONTH]]&lt;7,"Q1",IF(PUMPING[[#This Row],[MONTH]]&lt;10,"Q2",IF(PUMPING[[#This Row],[MONTH]]&lt;13,"Q3","Q4"))))</f>
        <v>Q1</v>
      </c>
      <c r="M3130" s="154" t="str">
        <f>IF(PUMPING[[#This Row],[PRODUCT]]="I/F","I/F",IF(LEFT(PUMPING[[#This Row],[BATCH]],2)="MR","MR",IF(LEFT(PUMPING[[#This Row],[BATCH]],2)="PR","PR",IF(LEFT(PUMPING[[#This Row],[BATCH]],2)="DT","DT","Others"))))</f>
        <v>MR</v>
      </c>
    </row>
    <row r="3131" spans="1:13" ht="21" x14ac:dyDescent="0.25">
      <c r="A3131" s="152">
        <v>1</v>
      </c>
      <c r="B3131" s="153">
        <v>42506</v>
      </c>
      <c r="C3131" s="152" t="s">
        <v>6</v>
      </c>
      <c r="D3131" s="156" t="s">
        <v>2057</v>
      </c>
      <c r="E3131" s="158">
        <v>351</v>
      </c>
      <c r="F3131" s="155">
        <v>53</v>
      </c>
      <c r="G3131" s="152" t="s">
        <v>1564</v>
      </c>
      <c r="H3131" s="152" t="s">
        <v>155</v>
      </c>
      <c r="I3131" s="152" t="s">
        <v>146</v>
      </c>
      <c r="J3131" s="154">
        <f t="shared" si="77"/>
        <v>5</v>
      </c>
      <c r="K3131" s="154">
        <f>IF(PUMPING[[#This Row],[MONTH]]&gt;3,YEAR(PUMPING[[#This Row],[DATE]]),YEAR(PUMPING[[#This Row],[DATE]])-1)</f>
        <v>2016</v>
      </c>
      <c r="L3131" s="154" t="str">
        <f>IF(PUMPING[[#This Row],[MONTH]]&lt;4,"Q4",IF(PUMPING[[#This Row],[MONTH]]&lt;7,"Q1",IF(PUMPING[[#This Row],[MONTH]]&lt;10,"Q2",IF(PUMPING[[#This Row],[MONTH]]&lt;13,"Q3","Q4"))))</f>
        <v>Q1</v>
      </c>
      <c r="M3131" s="154" t="str">
        <f>IF(PUMPING[[#This Row],[PRODUCT]]="I/F","I/F",IF(LEFT(PUMPING[[#This Row],[BATCH]],2)="MR","MR",IF(LEFT(PUMPING[[#This Row],[BATCH]],2)="PR","PR",IF(LEFT(PUMPING[[#This Row],[BATCH]],2)="DT","DT","Others"))))</f>
        <v>MR</v>
      </c>
    </row>
    <row r="3132" spans="1:13" ht="21" x14ac:dyDescent="0.25">
      <c r="A3132" s="152">
        <v>2</v>
      </c>
      <c r="B3132" s="153">
        <v>42506</v>
      </c>
      <c r="C3132" s="152" t="s">
        <v>6</v>
      </c>
      <c r="D3132" s="157" t="s">
        <v>2058</v>
      </c>
      <c r="E3132" s="158">
        <v>401</v>
      </c>
      <c r="F3132" s="155">
        <v>1801</v>
      </c>
      <c r="G3132" s="152" t="s">
        <v>1564</v>
      </c>
      <c r="H3132" s="152" t="s">
        <v>156</v>
      </c>
      <c r="I3132" s="152" t="s">
        <v>146</v>
      </c>
      <c r="J3132" s="154">
        <f t="shared" si="77"/>
        <v>5</v>
      </c>
      <c r="K3132" s="154">
        <f>IF(PUMPING[[#This Row],[MONTH]]&gt;3,YEAR(PUMPING[[#This Row],[DATE]]),YEAR(PUMPING[[#This Row],[DATE]])-1)</f>
        <v>2016</v>
      </c>
      <c r="L3132" s="154" t="str">
        <f>IF(PUMPING[[#This Row],[MONTH]]&lt;4,"Q4",IF(PUMPING[[#This Row],[MONTH]]&lt;7,"Q1",IF(PUMPING[[#This Row],[MONTH]]&lt;10,"Q2",IF(PUMPING[[#This Row],[MONTH]]&lt;13,"Q3","Q4"))))</f>
        <v>Q1</v>
      </c>
      <c r="M3132" s="154" t="str">
        <f>IF(PUMPING[[#This Row],[PRODUCT]]="I/F","I/F",IF(LEFT(PUMPING[[#This Row],[BATCH]],2)="MR","MR",IF(LEFT(PUMPING[[#This Row],[BATCH]],2)="PR","PR",IF(LEFT(PUMPING[[#This Row],[BATCH]],2)="DT","DT","Others"))))</f>
        <v>MR</v>
      </c>
    </row>
    <row r="3133" spans="1:13" ht="21" x14ac:dyDescent="0.25">
      <c r="A3133" s="152">
        <v>3</v>
      </c>
      <c r="B3133" s="153">
        <v>42506</v>
      </c>
      <c r="C3133" s="152" t="s">
        <v>6</v>
      </c>
      <c r="D3133" s="156" t="s">
        <v>2059</v>
      </c>
      <c r="E3133" s="158">
        <v>351</v>
      </c>
      <c r="F3133" s="155">
        <v>98</v>
      </c>
      <c r="G3133" s="152" t="s">
        <v>1564</v>
      </c>
      <c r="H3133" s="152" t="s">
        <v>155</v>
      </c>
      <c r="I3133" s="152" t="s">
        <v>146</v>
      </c>
      <c r="J3133" s="154">
        <f t="shared" si="77"/>
        <v>5</v>
      </c>
      <c r="K3133" s="154">
        <f>IF(PUMPING[[#This Row],[MONTH]]&gt;3,YEAR(PUMPING[[#This Row],[DATE]]),YEAR(PUMPING[[#This Row],[DATE]])-1)</f>
        <v>2016</v>
      </c>
      <c r="L3133" s="154" t="str">
        <f>IF(PUMPING[[#This Row],[MONTH]]&lt;4,"Q4",IF(PUMPING[[#This Row],[MONTH]]&lt;7,"Q1",IF(PUMPING[[#This Row],[MONTH]]&lt;10,"Q2",IF(PUMPING[[#This Row],[MONTH]]&lt;13,"Q3","Q4"))))</f>
        <v>Q1</v>
      </c>
      <c r="M3133" s="154" t="str">
        <f>IF(PUMPING[[#This Row],[PRODUCT]]="I/F","I/F",IF(LEFT(PUMPING[[#This Row],[BATCH]],2)="MR","MR",IF(LEFT(PUMPING[[#This Row],[BATCH]],2)="PR","PR",IF(LEFT(PUMPING[[#This Row],[BATCH]],2)="DT","DT","Others"))))</f>
        <v>MR</v>
      </c>
    </row>
    <row r="3134" spans="1:13" ht="21" x14ac:dyDescent="0.25">
      <c r="A3134" s="152">
        <v>4</v>
      </c>
      <c r="B3134" s="153">
        <v>42506</v>
      </c>
      <c r="C3134" s="152" t="s">
        <v>6</v>
      </c>
      <c r="D3134" s="157" t="s">
        <v>2060</v>
      </c>
      <c r="E3134" s="158">
        <v>507</v>
      </c>
      <c r="F3134" s="155">
        <v>3131</v>
      </c>
      <c r="G3134" s="152" t="s">
        <v>1564</v>
      </c>
      <c r="H3134" s="152" t="s">
        <v>153</v>
      </c>
      <c r="I3134" s="152" t="s">
        <v>1530</v>
      </c>
      <c r="J3134" s="154">
        <f t="shared" si="77"/>
        <v>5</v>
      </c>
      <c r="K3134" s="154">
        <f>IF(PUMPING[[#This Row],[MONTH]]&gt;3,YEAR(PUMPING[[#This Row],[DATE]]),YEAR(PUMPING[[#This Row],[DATE]])-1)</f>
        <v>2016</v>
      </c>
      <c r="L3134" s="154" t="str">
        <f>IF(PUMPING[[#This Row],[MONTH]]&lt;4,"Q4",IF(PUMPING[[#This Row],[MONTH]]&lt;7,"Q1",IF(PUMPING[[#This Row],[MONTH]]&lt;10,"Q2",IF(PUMPING[[#This Row],[MONTH]]&lt;13,"Q3","Q4"))))</f>
        <v>Q1</v>
      </c>
      <c r="M3134" s="154" t="str">
        <f>IF(PUMPING[[#This Row],[PRODUCT]]="I/F","I/F",IF(LEFT(PUMPING[[#This Row],[BATCH]],2)="MR","MR",IF(LEFT(PUMPING[[#This Row],[BATCH]],2)="PR","PR",IF(LEFT(PUMPING[[#This Row],[BATCH]],2)="DT","DT","Others"))))</f>
        <v>MR</v>
      </c>
    </row>
    <row r="3135" spans="1:13" ht="21" x14ac:dyDescent="0.25">
      <c r="A3135" s="152">
        <v>1</v>
      </c>
      <c r="B3135" s="153">
        <v>42507</v>
      </c>
      <c r="C3135" s="152" t="s">
        <v>6</v>
      </c>
      <c r="D3135" s="156" t="s">
        <v>2060</v>
      </c>
      <c r="E3135" s="158">
        <v>507</v>
      </c>
      <c r="F3135" s="155">
        <v>3972</v>
      </c>
      <c r="G3135" s="152" t="s">
        <v>1564</v>
      </c>
      <c r="H3135" s="152" t="s">
        <v>153</v>
      </c>
      <c r="I3135" s="152" t="s">
        <v>1530</v>
      </c>
      <c r="J3135" s="154">
        <f t="shared" si="77"/>
        <v>5</v>
      </c>
      <c r="K3135" s="154">
        <f>IF(PUMPING[[#This Row],[MONTH]]&gt;3,YEAR(PUMPING[[#This Row],[DATE]]),YEAR(PUMPING[[#This Row],[DATE]])-1)</f>
        <v>2016</v>
      </c>
      <c r="L3135" s="154" t="str">
        <f>IF(PUMPING[[#This Row],[MONTH]]&lt;4,"Q4",IF(PUMPING[[#This Row],[MONTH]]&lt;7,"Q1",IF(PUMPING[[#This Row],[MONTH]]&lt;10,"Q2",IF(PUMPING[[#This Row],[MONTH]]&lt;13,"Q3","Q4"))))</f>
        <v>Q1</v>
      </c>
      <c r="M3135" s="154" t="str">
        <f>IF(PUMPING[[#This Row],[PRODUCT]]="I/F","I/F",IF(LEFT(PUMPING[[#This Row],[BATCH]],2)="MR","MR",IF(LEFT(PUMPING[[#This Row],[BATCH]],2)="PR","PR",IF(LEFT(PUMPING[[#This Row],[BATCH]],2)="DT","DT","Others"))))</f>
        <v>MR</v>
      </c>
    </row>
    <row r="3136" spans="1:13" ht="21" x14ac:dyDescent="0.25">
      <c r="A3136" s="160">
        <v>1</v>
      </c>
      <c r="B3136" s="46">
        <v>42509</v>
      </c>
      <c r="C3136" s="160" t="s">
        <v>6</v>
      </c>
      <c r="D3136" s="53" t="s">
        <v>2061</v>
      </c>
      <c r="E3136" s="48">
        <v>651</v>
      </c>
      <c r="F3136" s="159">
        <v>46</v>
      </c>
      <c r="G3136" s="160" t="s">
        <v>1564</v>
      </c>
      <c r="H3136" s="160" t="s">
        <v>155</v>
      </c>
      <c r="I3136" s="160" t="s">
        <v>146</v>
      </c>
      <c r="J3136" s="50">
        <f t="shared" si="77"/>
        <v>5</v>
      </c>
      <c r="K3136" s="50">
        <f>IF(PUMPING[[#This Row],[MONTH]]&gt;3,YEAR(PUMPING[[#This Row],[DATE]]),YEAR(PUMPING[[#This Row],[DATE]])-1)</f>
        <v>2016</v>
      </c>
      <c r="L3136" s="50" t="str">
        <f>IF(PUMPING[[#This Row],[MONTH]]&lt;4,"Q4",IF(PUMPING[[#This Row],[MONTH]]&lt;7,"Q1",IF(PUMPING[[#This Row],[MONTH]]&lt;10,"Q2",IF(PUMPING[[#This Row],[MONTH]]&lt;13,"Q3","Q4"))))</f>
        <v>Q1</v>
      </c>
      <c r="M3136" s="50" t="str">
        <f>IF(PUMPING[[#This Row],[PRODUCT]]="I/F","I/F",IF(LEFT(PUMPING[[#This Row],[BATCH]],2)="MR","MR",IF(LEFT(PUMPING[[#This Row],[BATCH]],2)="PR","PR",IF(LEFT(PUMPING[[#This Row],[BATCH]],2)="DT","DT","Others"))))</f>
        <v>MR</v>
      </c>
    </row>
    <row r="3137" spans="1:13" ht="21" x14ac:dyDescent="0.25">
      <c r="A3137" s="161">
        <v>1</v>
      </c>
      <c r="B3137" s="162">
        <v>42493</v>
      </c>
      <c r="C3137" s="161" t="s">
        <v>6</v>
      </c>
      <c r="D3137" s="165" t="s">
        <v>1741</v>
      </c>
      <c r="E3137" s="167">
        <v>351</v>
      </c>
      <c r="F3137" s="164">
        <v>127</v>
      </c>
      <c r="G3137" s="161" t="s">
        <v>1850</v>
      </c>
      <c r="H3137" s="161" t="s">
        <v>155</v>
      </c>
      <c r="I3137" s="161" t="s">
        <v>146</v>
      </c>
      <c r="J3137" s="163">
        <f t="shared" ref="J3137:J3200" si="78">MONTH(B3137)</f>
        <v>5</v>
      </c>
      <c r="K3137" s="163">
        <f>IF(PUMPING[[#This Row],[MONTH]]&gt;3,YEAR(PUMPING[[#This Row],[DATE]]),YEAR(PUMPING[[#This Row],[DATE]])-1)</f>
        <v>2016</v>
      </c>
      <c r="L3137" s="163" t="str">
        <f>IF(PUMPING[[#This Row],[MONTH]]&lt;4,"Q4",IF(PUMPING[[#This Row],[MONTH]]&lt;7,"Q1",IF(PUMPING[[#This Row],[MONTH]]&lt;10,"Q2",IF(PUMPING[[#This Row],[MONTH]]&lt;13,"Q3","Q4"))))</f>
        <v>Q1</v>
      </c>
      <c r="M3137" s="163" t="str">
        <f>IF(PUMPING[[#This Row],[PRODUCT]]="I/F","I/F",IF(LEFT(PUMPING[[#This Row],[BATCH]],2)="MR","MR",IF(LEFT(PUMPING[[#This Row],[BATCH]],2)="PR","PR",IF(LEFT(PUMPING[[#This Row],[BATCH]],2)="DT","DT","Others"))))</f>
        <v>MR</v>
      </c>
    </row>
    <row r="3138" spans="1:13" ht="21" x14ac:dyDescent="0.25">
      <c r="A3138" s="161">
        <v>2</v>
      </c>
      <c r="B3138" s="162">
        <v>42493</v>
      </c>
      <c r="C3138" s="161" t="s">
        <v>6</v>
      </c>
      <c r="D3138" s="166" t="s">
        <v>2062</v>
      </c>
      <c r="E3138" s="167">
        <v>203</v>
      </c>
      <c r="F3138" s="164">
        <v>982</v>
      </c>
      <c r="G3138" s="161" t="s">
        <v>1850</v>
      </c>
      <c r="H3138" s="161" t="s">
        <v>151</v>
      </c>
      <c r="I3138" s="161" t="s">
        <v>1532</v>
      </c>
      <c r="J3138" s="163">
        <f t="shared" si="78"/>
        <v>5</v>
      </c>
      <c r="K3138" s="163">
        <f>IF(PUMPING[[#This Row],[MONTH]]&gt;3,YEAR(PUMPING[[#This Row],[DATE]]),YEAR(PUMPING[[#This Row],[DATE]])-1)</f>
        <v>2016</v>
      </c>
      <c r="L3138" s="163" t="str">
        <f>IF(PUMPING[[#This Row],[MONTH]]&lt;4,"Q4",IF(PUMPING[[#This Row],[MONTH]]&lt;7,"Q1",IF(PUMPING[[#This Row],[MONTH]]&lt;10,"Q2",IF(PUMPING[[#This Row],[MONTH]]&lt;13,"Q3","Q4"))))</f>
        <v>Q1</v>
      </c>
      <c r="M3138" s="163" t="str">
        <f>IF(PUMPING[[#This Row],[PRODUCT]]="I/F","I/F",IF(LEFT(PUMPING[[#This Row],[BATCH]],2)="MR","MR",IF(LEFT(PUMPING[[#This Row],[BATCH]],2)="PR","PR",IF(LEFT(PUMPING[[#This Row],[BATCH]],2)="DT","DT","Others"))))</f>
        <v>MR</v>
      </c>
    </row>
    <row r="3139" spans="1:13" ht="21" x14ac:dyDescent="0.25">
      <c r="A3139" s="161">
        <v>3</v>
      </c>
      <c r="B3139" s="162">
        <v>42493</v>
      </c>
      <c r="C3139" s="161" t="s">
        <v>6</v>
      </c>
      <c r="D3139" s="165" t="s">
        <v>2063</v>
      </c>
      <c r="E3139" s="167">
        <v>206</v>
      </c>
      <c r="F3139" s="164">
        <v>2036</v>
      </c>
      <c r="G3139" s="161" t="s">
        <v>1850</v>
      </c>
      <c r="H3139" s="161" t="s">
        <v>151</v>
      </c>
      <c r="I3139" s="161" t="s">
        <v>1532</v>
      </c>
      <c r="J3139" s="163">
        <f t="shared" si="78"/>
        <v>5</v>
      </c>
      <c r="K3139" s="163">
        <f>IF(PUMPING[[#This Row],[MONTH]]&gt;3,YEAR(PUMPING[[#This Row],[DATE]]),YEAR(PUMPING[[#This Row],[DATE]])-1)</f>
        <v>2016</v>
      </c>
      <c r="L3139" s="163" t="str">
        <f>IF(PUMPING[[#This Row],[MONTH]]&lt;4,"Q4",IF(PUMPING[[#This Row],[MONTH]]&lt;7,"Q1",IF(PUMPING[[#This Row],[MONTH]]&lt;10,"Q2",IF(PUMPING[[#This Row],[MONTH]]&lt;13,"Q3","Q4"))))</f>
        <v>Q1</v>
      </c>
      <c r="M3139" s="163" t="str">
        <f>IF(PUMPING[[#This Row],[PRODUCT]]="I/F","I/F",IF(LEFT(PUMPING[[#This Row],[BATCH]],2)="MR","MR",IF(LEFT(PUMPING[[#This Row],[BATCH]],2)="PR","PR",IF(LEFT(PUMPING[[#This Row],[BATCH]],2)="DT","DT","Others"))))</f>
        <v>MR</v>
      </c>
    </row>
    <row r="3140" spans="1:13" ht="21" x14ac:dyDescent="0.25">
      <c r="A3140" s="161">
        <v>1</v>
      </c>
      <c r="B3140" s="162">
        <v>42494</v>
      </c>
      <c r="C3140" s="161" t="s">
        <v>6</v>
      </c>
      <c r="D3140" s="165" t="s">
        <v>2063</v>
      </c>
      <c r="E3140" s="167">
        <v>206</v>
      </c>
      <c r="F3140" s="164">
        <v>191</v>
      </c>
      <c r="G3140" s="161" t="s">
        <v>1850</v>
      </c>
      <c r="H3140" s="161" t="s">
        <v>151</v>
      </c>
      <c r="I3140" s="161" t="s">
        <v>1532</v>
      </c>
      <c r="J3140" s="163">
        <f t="shared" si="78"/>
        <v>5</v>
      </c>
      <c r="K3140" s="163">
        <f>IF(PUMPING[[#This Row],[MONTH]]&gt;3,YEAR(PUMPING[[#This Row],[DATE]]),YEAR(PUMPING[[#This Row],[DATE]])-1)</f>
        <v>2016</v>
      </c>
      <c r="L3140" s="163" t="str">
        <f>IF(PUMPING[[#This Row],[MONTH]]&lt;4,"Q4",IF(PUMPING[[#This Row],[MONTH]]&lt;7,"Q1",IF(PUMPING[[#This Row],[MONTH]]&lt;10,"Q2",IF(PUMPING[[#This Row],[MONTH]]&lt;13,"Q3","Q4"))))</f>
        <v>Q1</v>
      </c>
      <c r="M3140" s="163" t="str">
        <f>IF(PUMPING[[#This Row],[PRODUCT]]="I/F","I/F",IF(LEFT(PUMPING[[#This Row],[BATCH]],2)="MR","MR",IF(LEFT(PUMPING[[#This Row],[BATCH]],2)="PR","PR",IF(LEFT(PUMPING[[#This Row],[BATCH]],2)="DT","DT","Others"))))</f>
        <v>MR</v>
      </c>
    </row>
    <row r="3141" spans="1:13" ht="21" x14ac:dyDescent="0.25">
      <c r="A3141" s="161">
        <v>2</v>
      </c>
      <c r="B3141" s="162">
        <v>42494</v>
      </c>
      <c r="C3141" s="161" t="s">
        <v>6</v>
      </c>
      <c r="D3141" s="166" t="s">
        <v>2064</v>
      </c>
      <c r="E3141" s="167">
        <v>202</v>
      </c>
      <c r="F3141" s="164">
        <v>225</v>
      </c>
      <c r="G3141" s="161" t="s">
        <v>1850</v>
      </c>
      <c r="H3141" s="161" t="s">
        <v>151</v>
      </c>
      <c r="I3141" s="161" t="s">
        <v>1532</v>
      </c>
      <c r="J3141" s="163">
        <f t="shared" si="78"/>
        <v>5</v>
      </c>
      <c r="K3141" s="163">
        <f>IF(PUMPING[[#This Row],[MONTH]]&gt;3,YEAR(PUMPING[[#This Row],[DATE]]),YEAR(PUMPING[[#This Row],[DATE]])-1)</f>
        <v>2016</v>
      </c>
      <c r="L3141" s="163" t="str">
        <f>IF(PUMPING[[#This Row],[MONTH]]&lt;4,"Q4",IF(PUMPING[[#This Row],[MONTH]]&lt;7,"Q1",IF(PUMPING[[#This Row],[MONTH]]&lt;10,"Q2",IF(PUMPING[[#This Row],[MONTH]]&lt;13,"Q3","Q4"))))</f>
        <v>Q1</v>
      </c>
      <c r="M3141" s="163" t="str">
        <f>IF(PUMPING[[#This Row],[PRODUCT]]="I/F","I/F",IF(LEFT(PUMPING[[#This Row],[BATCH]],2)="MR","MR",IF(LEFT(PUMPING[[#This Row],[BATCH]],2)="PR","PR",IF(LEFT(PUMPING[[#This Row],[BATCH]],2)="DT","DT","Others"))))</f>
        <v>MR</v>
      </c>
    </row>
    <row r="3142" spans="1:13" ht="21" x14ac:dyDescent="0.25">
      <c r="A3142" s="161">
        <v>3</v>
      </c>
      <c r="B3142" s="162">
        <v>42494</v>
      </c>
      <c r="C3142" s="161" t="s">
        <v>6</v>
      </c>
      <c r="D3142" s="165" t="s">
        <v>2054</v>
      </c>
      <c r="E3142" s="167">
        <v>651</v>
      </c>
      <c r="F3142" s="164">
        <v>80</v>
      </c>
      <c r="G3142" s="161" t="s">
        <v>1850</v>
      </c>
      <c r="H3142" s="161" t="s">
        <v>155</v>
      </c>
      <c r="I3142" s="161" t="s">
        <v>146</v>
      </c>
      <c r="J3142" s="163">
        <f t="shared" si="78"/>
        <v>5</v>
      </c>
      <c r="K3142" s="163">
        <f>IF(PUMPING[[#This Row],[MONTH]]&gt;3,YEAR(PUMPING[[#This Row],[DATE]]),YEAR(PUMPING[[#This Row],[DATE]])-1)</f>
        <v>2016</v>
      </c>
      <c r="L3142" s="163" t="str">
        <f>IF(PUMPING[[#This Row],[MONTH]]&lt;4,"Q4",IF(PUMPING[[#This Row],[MONTH]]&lt;7,"Q1",IF(PUMPING[[#This Row],[MONTH]]&lt;10,"Q2",IF(PUMPING[[#This Row],[MONTH]]&lt;13,"Q3","Q4"))))</f>
        <v>Q1</v>
      </c>
      <c r="M3142" s="163" t="str">
        <f>IF(PUMPING[[#This Row],[PRODUCT]]="I/F","I/F",IF(LEFT(PUMPING[[#This Row],[BATCH]],2)="MR","MR",IF(LEFT(PUMPING[[#This Row],[BATCH]],2)="PR","PR",IF(LEFT(PUMPING[[#This Row],[BATCH]],2)="DT","DT","Others"))))</f>
        <v>MR</v>
      </c>
    </row>
    <row r="3143" spans="1:13" ht="21" x14ac:dyDescent="0.25">
      <c r="A3143" s="161">
        <v>4</v>
      </c>
      <c r="B3143" s="162">
        <v>42494</v>
      </c>
      <c r="C3143" s="161" t="s">
        <v>6</v>
      </c>
      <c r="D3143" s="165" t="s">
        <v>2055</v>
      </c>
      <c r="E3143" s="167">
        <v>403</v>
      </c>
      <c r="F3143" s="164">
        <v>959</v>
      </c>
      <c r="G3143" s="161" t="s">
        <v>1850</v>
      </c>
      <c r="H3143" s="161" t="s">
        <v>156</v>
      </c>
      <c r="I3143" s="161" t="s">
        <v>146</v>
      </c>
      <c r="J3143" s="163">
        <f t="shared" si="78"/>
        <v>5</v>
      </c>
      <c r="K3143" s="163">
        <f>IF(PUMPING[[#This Row],[MONTH]]&gt;3,YEAR(PUMPING[[#This Row],[DATE]]),YEAR(PUMPING[[#This Row],[DATE]])-1)</f>
        <v>2016</v>
      </c>
      <c r="L3143" s="163" t="str">
        <f>IF(PUMPING[[#This Row],[MONTH]]&lt;4,"Q4",IF(PUMPING[[#This Row],[MONTH]]&lt;7,"Q1",IF(PUMPING[[#This Row],[MONTH]]&lt;10,"Q2",IF(PUMPING[[#This Row],[MONTH]]&lt;13,"Q3","Q4"))))</f>
        <v>Q1</v>
      </c>
      <c r="M3143" s="163" t="str">
        <f>IF(PUMPING[[#This Row],[PRODUCT]]="I/F","I/F",IF(LEFT(PUMPING[[#This Row],[BATCH]],2)="MR","MR",IF(LEFT(PUMPING[[#This Row],[BATCH]],2)="PR","PR",IF(LEFT(PUMPING[[#This Row],[BATCH]],2)="DT","DT","Others"))))</f>
        <v>MR</v>
      </c>
    </row>
    <row r="3144" spans="1:13" ht="21" x14ac:dyDescent="0.25">
      <c r="A3144" s="161">
        <v>1</v>
      </c>
      <c r="B3144" s="162">
        <v>42496</v>
      </c>
      <c r="C3144" s="161" t="s">
        <v>6</v>
      </c>
      <c r="D3144" s="165" t="s">
        <v>1753</v>
      </c>
      <c r="E3144" s="167">
        <v>651</v>
      </c>
      <c r="F3144" s="164">
        <v>29</v>
      </c>
      <c r="G3144" s="161" t="s">
        <v>1850</v>
      </c>
      <c r="H3144" s="161" t="s">
        <v>155</v>
      </c>
      <c r="I3144" s="161" t="s">
        <v>146</v>
      </c>
      <c r="J3144" s="163">
        <f t="shared" si="78"/>
        <v>5</v>
      </c>
      <c r="K3144" s="163">
        <f>IF(PUMPING[[#This Row],[MONTH]]&gt;3,YEAR(PUMPING[[#This Row],[DATE]]),YEAR(PUMPING[[#This Row],[DATE]])-1)</f>
        <v>2016</v>
      </c>
      <c r="L3144" s="163" t="str">
        <f>IF(PUMPING[[#This Row],[MONTH]]&lt;4,"Q4",IF(PUMPING[[#This Row],[MONTH]]&lt;7,"Q1",IF(PUMPING[[#This Row],[MONTH]]&lt;10,"Q2",IF(PUMPING[[#This Row],[MONTH]]&lt;13,"Q3","Q4"))))</f>
        <v>Q1</v>
      </c>
      <c r="M3144" s="163" t="str">
        <f>IF(PUMPING[[#This Row],[PRODUCT]]="I/F","I/F",IF(LEFT(PUMPING[[#This Row],[BATCH]],2)="MR","MR",IF(LEFT(PUMPING[[#This Row],[BATCH]],2)="PR","PR",IF(LEFT(PUMPING[[#This Row],[BATCH]],2)="DT","DT","Others"))))</f>
        <v>MR</v>
      </c>
    </row>
    <row r="3145" spans="1:13" ht="21" x14ac:dyDescent="0.25">
      <c r="A3145" s="161">
        <v>1</v>
      </c>
      <c r="B3145" s="162">
        <v>42499</v>
      </c>
      <c r="C3145" s="161" t="s">
        <v>6</v>
      </c>
      <c r="D3145" s="165" t="s">
        <v>101</v>
      </c>
      <c r="E3145" s="167">
        <v>401</v>
      </c>
      <c r="F3145" s="164">
        <v>1137</v>
      </c>
      <c r="G3145" s="161" t="s">
        <v>1850</v>
      </c>
      <c r="H3145" s="161" t="s">
        <v>156</v>
      </c>
      <c r="I3145" s="161" t="s">
        <v>146</v>
      </c>
      <c r="J3145" s="163">
        <f t="shared" si="78"/>
        <v>5</v>
      </c>
      <c r="K3145" s="163">
        <f>IF(PUMPING[[#This Row],[MONTH]]&gt;3,YEAR(PUMPING[[#This Row],[DATE]]),YEAR(PUMPING[[#This Row],[DATE]])-1)</f>
        <v>2016</v>
      </c>
      <c r="L3145" s="163" t="str">
        <f>IF(PUMPING[[#This Row],[MONTH]]&lt;4,"Q4",IF(PUMPING[[#This Row],[MONTH]]&lt;7,"Q1",IF(PUMPING[[#This Row],[MONTH]]&lt;10,"Q2",IF(PUMPING[[#This Row],[MONTH]]&lt;13,"Q3","Q4"))))</f>
        <v>Q1</v>
      </c>
      <c r="M3145" s="163" t="str">
        <f>IF(PUMPING[[#This Row],[PRODUCT]]="I/F","I/F",IF(LEFT(PUMPING[[#This Row],[BATCH]],2)="MR","MR",IF(LEFT(PUMPING[[#This Row],[BATCH]],2)="PR","PR",IF(LEFT(PUMPING[[#This Row],[BATCH]],2)="DT","DT","Others"))))</f>
        <v>MR</v>
      </c>
    </row>
    <row r="3146" spans="1:13" ht="21" x14ac:dyDescent="0.25">
      <c r="A3146" s="161">
        <v>2</v>
      </c>
      <c r="B3146" s="162">
        <v>42499</v>
      </c>
      <c r="C3146" s="161" t="s">
        <v>6</v>
      </c>
      <c r="D3146" s="166" t="s">
        <v>105</v>
      </c>
      <c r="E3146" s="167">
        <v>651</v>
      </c>
      <c r="F3146" s="164">
        <v>80</v>
      </c>
      <c r="G3146" s="161" t="s">
        <v>1850</v>
      </c>
      <c r="H3146" s="161" t="s">
        <v>155</v>
      </c>
      <c r="I3146" s="161" t="s">
        <v>146</v>
      </c>
      <c r="J3146" s="163">
        <f t="shared" si="78"/>
        <v>5</v>
      </c>
      <c r="K3146" s="163">
        <f>IF(PUMPING[[#This Row],[MONTH]]&gt;3,YEAR(PUMPING[[#This Row],[DATE]]),YEAR(PUMPING[[#This Row],[DATE]])-1)</f>
        <v>2016</v>
      </c>
      <c r="L3146" s="163" t="str">
        <f>IF(PUMPING[[#This Row],[MONTH]]&lt;4,"Q4",IF(PUMPING[[#This Row],[MONTH]]&lt;7,"Q1",IF(PUMPING[[#This Row],[MONTH]]&lt;10,"Q2",IF(PUMPING[[#This Row],[MONTH]]&lt;13,"Q3","Q4"))))</f>
        <v>Q1</v>
      </c>
      <c r="M3146" s="163" t="str">
        <f>IF(PUMPING[[#This Row],[PRODUCT]]="I/F","I/F",IF(LEFT(PUMPING[[#This Row],[BATCH]],2)="MR","MR",IF(LEFT(PUMPING[[#This Row],[BATCH]],2)="PR","PR",IF(LEFT(PUMPING[[#This Row],[BATCH]],2)="DT","DT","Others"))))</f>
        <v>MR</v>
      </c>
    </row>
    <row r="3147" spans="1:13" ht="21" x14ac:dyDescent="0.25">
      <c r="A3147" s="161">
        <v>3</v>
      </c>
      <c r="B3147" s="162">
        <v>42499</v>
      </c>
      <c r="C3147" s="161" t="s">
        <v>6</v>
      </c>
      <c r="D3147" s="165" t="s">
        <v>106</v>
      </c>
      <c r="E3147" s="167">
        <v>501</v>
      </c>
      <c r="F3147" s="164">
        <v>1295</v>
      </c>
      <c r="G3147" s="161" t="s">
        <v>1850</v>
      </c>
      <c r="H3147" s="161" t="s">
        <v>153</v>
      </c>
      <c r="I3147" s="161" t="s">
        <v>1530</v>
      </c>
      <c r="J3147" s="163">
        <f t="shared" si="78"/>
        <v>5</v>
      </c>
      <c r="K3147" s="163">
        <f>IF(PUMPING[[#This Row],[MONTH]]&gt;3,YEAR(PUMPING[[#This Row],[DATE]]),YEAR(PUMPING[[#This Row],[DATE]])-1)</f>
        <v>2016</v>
      </c>
      <c r="L3147" s="163" t="str">
        <f>IF(PUMPING[[#This Row],[MONTH]]&lt;4,"Q4",IF(PUMPING[[#This Row],[MONTH]]&lt;7,"Q1",IF(PUMPING[[#This Row],[MONTH]]&lt;10,"Q2",IF(PUMPING[[#This Row],[MONTH]]&lt;13,"Q3","Q4"))))</f>
        <v>Q1</v>
      </c>
      <c r="M3147" s="163" t="str">
        <f>IF(PUMPING[[#This Row],[PRODUCT]]="I/F","I/F",IF(LEFT(PUMPING[[#This Row],[BATCH]],2)="MR","MR",IF(LEFT(PUMPING[[#This Row],[BATCH]],2)="PR","PR",IF(LEFT(PUMPING[[#This Row],[BATCH]],2)="DT","DT","Others"))))</f>
        <v>MR</v>
      </c>
    </row>
    <row r="3148" spans="1:13" ht="21" x14ac:dyDescent="0.25">
      <c r="A3148" s="161">
        <v>1</v>
      </c>
      <c r="B3148" s="162">
        <v>42500</v>
      </c>
      <c r="C3148" s="161" t="s">
        <v>6</v>
      </c>
      <c r="D3148" s="165" t="s">
        <v>106</v>
      </c>
      <c r="E3148" s="167">
        <v>501</v>
      </c>
      <c r="F3148" s="164">
        <v>4226</v>
      </c>
      <c r="G3148" s="161" t="s">
        <v>1850</v>
      </c>
      <c r="H3148" s="161" t="s">
        <v>153</v>
      </c>
      <c r="I3148" s="161" t="s">
        <v>1530</v>
      </c>
      <c r="J3148" s="163">
        <f t="shared" si="78"/>
        <v>5</v>
      </c>
      <c r="K3148" s="163">
        <f>IF(PUMPING[[#This Row],[MONTH]]&gt;3,YEAR(PUMPING[[#This Row],[DATE]]),YEAR(PUMPING[[#This Row],[DATE]])-1)</f>
        <v>2016</v>
      </c>
      <c r="L3148" s="163" t="str">
        <f>IF(PUMPING[[#This Row],[MONTH]]&lt;4,"Q4",IF(PUMPING[[#This Row],[MONTH]]&lt;7,"Q1",IF(PUMPING[[#This Row],[MONTH]]&lt;10,"Q2",IF(PUMPING[[#This Row],[MONTH]]&lt;13,"Q3","Q4"))))</f>
        <v>Q1</v>
      </c>
      <c r="M3148" s="163" t="str">
        <f>IF(PUMPING[[#This Row],[PRODUCT]]="I/F","I/F",IF(LEFT(PUMPING[[#This Row],[BATCH]],2)="MR","MR",IF(LEFT(PUMPING[[#This Row],[BATCH]],2)="PR","PR",IF(LEFT(PUMPING[[#This Row],[BATCH]],2)="DT","DT","Others"))))</f>
        <v>MR</v>
      </c>
    </row>
    <row r="3149" spans="1:13" ht="21" x14ac:dyDescent="0.25">
      <c r="A3149" s="161">
        <v>1</v>
      </c>
      <c r="B3149" s="162">
        <v>42501</v>
      </c>
      <c r="C3149" s="161" t="s">
        <v>6</v>
      </c>
      <c r="D3149" s="165" t="s">
        <v>109</v>
      </c>
      <c r="E3149" s="167">
        <v>651</v>
      </c>
      <c r="F3149" s="164">
        <v>164</v>
      </c>
      <c r="G3149" s="161" t="s">
        <v>1850</v>
      </c>
      <c r="H3149" s="161" t="s">
        <v>155</v>
      </c>
      <c r="I3149" s="161" t="s">
        <v>146</v>
      </c>
      <c r="J3149" s="163">
        <f t="shared" si="78"/>
        <v>5</v>
      </c>
      <c r="K3149" s="163">
        <f>IF(PUMPING[[#This Row],[MONTH]]&gt;3,YEAR(PUMPING[[#This Row],[DATE]]),YEAR(PUMPING[[#This Row],[DATE]])-1)</f>
        <v>2016</v>
      </c>
      <c r="L3149" s="163" t="str">
        <f>IF(PUMPING[[#This Row],[MONTH]]&lt;4,"Q4",IF(PUMPING[[#This Row],[MONTH]]&lt;7,"Q1",IF(PUMPING[[#This Row],[MONTH]]&lt;10,"Q2",IF(PUMPING[[#This Row],[MONTH]]&lt;13,"Q3","Q4"))))</f>
        <v>Q1</v>
      </c>
      <c r="M3149" s="163" t="str">
        <f>IF(PUMPING[[#This Row],[PRODUCT]]="I/F","I/F",IF(LEFT(PUMPING[[#This Row],[BATCH]],2)="MR","MR",IF(LEFT(PUMPING[[#This Row],[BATCH]],2)="PR","PR",IF(LEFT(PUMPING[[#This Row],[BATCH]],2)="DT","DT","Others"))))</f>
        <v>MR</v>
      </c>
    </row>
    <row r="3150" spans="1:13" ht="21" x14ac:dyDescent="0.25">
      <c r="A3150" s="161">
        <v>2</v>
      </c>
      <c r="B3150" s="162">
        <v>42501</v>
      </c>
      <c r="C3150" s="161" t="s">
        <v>6</v>
      </c>
      <c r="D3150" s="166" t="s">
        <v>2065</v>
      </c>
      <c r="E3150" s="167">
        <v>206</v>
      </c>
      <c r="F3150" s="164">
        <v>3233</v>
      </c>
      <c r="G3150" s="161" t="s">
        <v>1850</v>
      </c>
      <c r="H3150" s="161" t="s">
        <v>151</v>
      </c>
      <c r="I3150" s="161" t="s">
        <v>1532</v>
      </c>
      <c r="J3150" s="163">
        <f t="shared" si="78"/>
        <v>5</v>
      </c>
      <c r="K3150" s="163">
        <f>IF(PUMPING[[#This Row],[MONTH]]&gt;3,YEAR(PUMPING[[#This Row],[DATE]]),YEAR(PUMPING[[#This Row],[DATE]])-1)</f>
        <v>2016</v>
      </c>
      <c r="L3150" s="163" t="str">
        <f>IF(PUMPING[[#This Row],[MONTH]]&lt;4,"Q4",IF(PUMPING[[#This Row],[MONTH]]&lt;7,"Q1",IF(PUMPING[[#This Row],[MONTH]]&lt;10,"Q2",IF(PUMPING[[#This Row],[MONTH]]&lt;13,"Q3","Q4"))))</f>
        <v>Q1</v>
      </c>
      <c r="M3150" s="163" t="str">
        <f>IF(PUMPING[[#This Row],[PRODUCT]]="I/F","I/F",IF(LEFT(PUMPING[[#This Row],[BATCH]],2)="MR","MR",IF(LEFT(PUMPING[[#This Row],[BATCH]],2)="PR","PR",IF(LEFT(PUMPING[[#This Row],[BATCH]],2)="DT","DT","Others"))))</f>
        <v>MR</v>
      </c>
    </row>
    <row r="3151" spans="1:13" ht="21" x14ac:dyDescent="0.25">
      <c r="A3151" s="161">
        <v>3</v>
      </c>
      <c r="B3151" s="162">
        <v>42501</v>
      </c>
      <c r="C3151" s="161" t="s">
        <v>6</v>
      </c>
      <c r="D3151" s="165" t="s">
        <v>2066</v>
      </c>
      <c r="E3151" s="167">
        <v>651</v>
      </c>
      <c r="F3151" s="164">
        <v>160</v>
      </c>
      <c r="G3151" s="161" t="s">
        <v>1850</v>
      </c>
      <c r="H3151" s="161" t="s">
        <v>155</v>
      </c>
      <c r="I3151" s="161" t="s">
        <v>146</v>
      </c>
      <c r="J3151" s="163">
        <f t="shared" si="78"/>
        <v>5</v>
      </c>
      <c r="K3151" s="163">
        <f>IF(PUMPING[[#This Row],[MONTH]]&gt;3,YEAR(PUMPING[[#This Row],[DATE]]),YEAR(PUMPING[[#This Row],[DATE]])-1)</f>
        <v>2016</v>
      </c>
      <c r="L3151" s="163" t="str">
        <f>IF(PUMPING[[#This Row],[MONTH]]&lt;4,"Q4",IF(PUMPING[[#This Row],[MONTH]]&lt;7,"Q1",IF(PUMPING[[#This Row],[MONTH]]&lt;10,"Q2",IF(PUMPING[[#This Row],[MONTH]]&lt;13,"Q3","Q4"))))</f>
        <v>Q1</v>
      </c>
      <c r="M3151" s="163" t="str">
        <f>IF(PUMPING[[#This Row],[PRODUCT]]="I/F","I/F",IF(LEFT(PUMPING[[#This Row],[BATCH]],2)="MR","MR",IF(LEFT(PUMPING[[#This Row],[BATCH]],2)="PR","PR",IF(LEFT(PUMPING[[#This Row],[BATCH]],2)="DT","DT","Others"))))</f>
        <v>MR</v>
      </c>
    </row>
    <row r="3152" spans="1:13" ht="21" x14ac:dyDescent="0.25">
      <c r="A3152" s="161">
        <v>4</v>
      </c>
      <c r="B3152" s="162">
        <v>42501</v>
      </c>
      <c r="C3152" s="161" t="s">
        <v>6</v>
      </c>
      <c r="D3152" s="165" t="s">
        <v>2067</v>
      </c>
      <c r="E3152" s="167">
        <v>502</v>
      </c>
      <c r="F3152" s="164">
        <v>175</v>
      </c>
      <c r="G3152" s="161" t="s">
        <v>1850</v>
      </c>
      <c r="H3152" s="161" t="s">
        <v>153</v>
      </c>
      <c r="I3152" s="161" t="s">
        <v>1530</v>
      </c>
      <c r="J3152" s="163">
        <f t="shared" si="78"/>
        <v>5</v>
      </c>
      <c r="K3152" s="163">
        <f>IF(PUMPING[[#This Row],[MONTH]]&gt;3,YEAR(PUMPING[[#This Row],[DATE]]),YEAR(PUMPING[[#This Row],[DATE]])-1)</f>
        <v>2016</v>
      </c>
      <c r="L3152" s="163" t="str">
        <f>IF(PUMPING[[#This Row],[MONTH]]&lt;4,"Q4",IF(PUMPING[[#This Row],[MONTH]]&lt;7,"Q1",IF(PUMPING[[#This Row],[MONTH]]&lt;10,"Q2",IF(PUMPING[[#This Row],[MONTH]]&lt;13,"Q3","Q4"))))</f>
        <v>Q1</v>
      </c>
      <c r="M3152" s="163" t="str">
        <f>IF(PUMPING[[#This Row],[PRODUCT]]="I/F","I/F",IF(LEFT(PUMPING[[#This Row],[BATCH]],2)="MR","MR",IF(LEFT(PUMPING[[#This Row],[BATCH]],2)="PR","PR",IF(LEFT(PUMPING[[#This Row],[BATCH]],2)="DT","DT","Others"))))</f>
        <v>MR</v>
      </c>
    </row>
    <row r="3153" spans="1:13" ht="21" x14ac:dyDescent="0.25">
      <c r="A3153" s="161">
        <v>1</v>
      </c>
      <c r="B3153" s="162">
        <v>42502</v>
      </c>
      <c r="C3153" s="161" t="s">
        <v>6</v>
      </c>
      <c r="D3153" s="165" t="s">
        <v>2067</v>
      </c>
      <c r="E3153" s="167">
        <v>502</v>
      </c>
      <c r="F3153" s="164">
        <v>600</v>
      </c>
      <c r="G3153" s="161" t="s">
        <v>1850</v>
      </c>
      <c r="H3153" s="161" t="s">
        <v>153</v>
      </c>
      <c r="I3153" s="161" t="s">
        <v>1530</v>
      </c>
      <c r="J3153" s="163">
        <f t="shared" si="78"/>
        <v>5</v>
      </c>
      <c r="K3153" s="163">
        <f>IF(PUMPING[[#This Row],[MONTH]]&gt;3,YEAR(PUMPING[[#This Row],[DATE]]),YEAR(PUMPING[[#This Row],[DATE]])-1)</f>
        <v>2016</v>
      </c>
      <c r="L3153" s="163" t="str">
        <f>IF(PUMPING[[#This Row],[MONTH]]&lt;4,"Q4",IF(PUMPING[[#This Row],[MONTH]]&lt;7,"Q1",IF(PUMPING[[#This Row],[MONTH]]&lt;10,"Q2",IF(PUMPING[[#This Row],[MONTH]]&lt;13,"Q3","Q4"))))</f>
        <v>Q1</v>
      </c>
      <c r="M3153" s="163" t="str">
        <f>IF(PUMPING[[#This Row],[PRODUCT]]="I/F","I/F",IF(LEFT(PUMPING[[#This Row],[BATCH]],2)="MR","MR",IF(LEFT(PUMPING[[#This Row],[BATCH]],2)="PR","PR",IF(LEFT(PUMPING[[#This Row],[BATCH]],2)="DT","DT","Others"))))</f>
        <v>MR</v>
      </c>
    </row>
    <row r="3154" spans="1:13" ht="21" x14ac:dyDescent="0.25">
      <c r="A3154" s="161">
        <v>1</v>
      </c>
      <c r="B3154" s="162">
        <v>42506</v>
      </c>
      <c r="C3154" s="161" t="s">
        <v>6</v>
      </c>
      <c r="D3154" s="165" t="s">
        <v>2068</v>
      </c>
      <c r="E3154" s="167">
        <v>351</v>
      </c>
      <c r="F3154" s="164">
        <v>33</v>
      </c>
      <c r="G3154" s="161" t="s">
        <v>1850</v>
      </c>
      <c r="H3154" s="161" t="s">
        <v>155</v>
      </c>
      <c r="I3154" s="161" t="s">
        <v>146</v>
      </c>
      <c r="J3154" s="163">
        <f t="shared" si="78"/>
        <v>5</v>
      </c>
      <c r="K3154" s="163">
        <f>IF(PUMPING[[#This Row],[MONTH]]&gt;3,YEAR(PUMPING[[#This Row],[DATE]]),YEAR(PUMPING[[#This Row],[DATE]])-1)</f>
        <v>2016</v>
      </c>
      <c r="L3154" s="163" t="str">
        <f>IF(PUMPING[[#This Row],[MONTH]]&lt;4,"Q4",IF(PUMPING[[#This Row],[MONTH]]&lt;7,"Q1",IF(PUMPING[[#This Row],[MONTH]]&lt;10,"Q2",IF(PUMPING[[#This Row],[MONTH]]&lt;13,"Q3","Q4"))))</f>
        <v>Q1</v>
      </c>
      <c r="M3154" s="163" t="str">
        <f>IF(PUMPING[[#This Row],[PRODUCT]]="I/F","I/F",IF(LEFT(PUMPING[[#This Row],[BATCH]],2)="MR","MR",IF(LEFT(PUMPING[[#This Row],[BATCH]],2)="PR","PR",IF(LEFT(PUMPING[[#This Row],[BATCH]],2)="DT","DT","Others"))))</f>
        <v>MR</v>
      </c>
    </row>
    <row r="3155" spans="1:13" ht="21" x14ac:dyDescent="0.25">
      <c r="A3155" s="161">
        <v>1</v>
      </c>
      <c r="B3155" s="162">
        <v>42510</v>
      </c>
      <c r="C3155" s="161" t="s">
        <v>6</v>
      </c>
      <c r="D3155" s="184" t="s">
        <v>2069</v>
      </c>
      <c r="E3155" s="170">
        <v>651</v>
      </c>
      <c r="F3155" s="168">
        <v>50</v>
      </c>
      <c r="G3155" s="161" t="s">
        <v>1850</v>
      </c>
      <c r="H3155" s="161" t="s">
        <v>155</v>
      </c>
      <c r="I3155" s="161" t="s">
        <v>146</v>
      </c>
      <c r="J3155" s="163">
        <f t="shared" si="78"/>
        <v>5</v>
      </c>
      <c r="K3155" s="163">
        <f>IF(PUMPING[[#This Row],[MONTH]]&gt;3,YEAR(PUMPING[[#This Row],[DATE]]),YEAR(PUMPING[[#This Row],[DATE]])-1)</f>
        <v>2016</v>
      </c>
      <c r="L3155" s="163" t="str">
        <f>IF(PUMPING[[#This Row],[MONTH]]&lt;4,"Q4",IF(PUMPING[[#This Row],[MONTH]]&lt;7,"Q1",IF(PUMPING[[#This Row],[MONTH]]&lt;10,"Q2",IF(PUMPING[[#This Row],[MONTH]]&lt;13,"Q3","Q4"))))</f>
        <v>Q1</v>
      </c>
      <c r="M3155" s="163" t="str">
        <f>IF(PUMPING[[#This Row],[PRODUCT]]="I/F","I/F",IF(LEFT(PUMPING[[#This Row],[BATCH]],2)="MR","MR",IF(LEFT(PUMPING[[#This Row],[BATCH]],2)="PR","PR",IF(LEFT(PUMPING[[#This Row],[BATCH]],2)="DT","DT","Others"))))</f>
        <v>MR</v>
      </c>
    </row>
    <row r="3156" spans="1:13" ht="21" x14ac:dyDescent="0.25">
      <c r="A3156" s="161">
        <v>2</v>
      </c>
      <c r="B3156" s="162">
        <v>42510</v>
      </c>
      <c r="C3156" s="161" t="s">
        <v>6</v>
      </c>
      <c r="D3156" s="184" t="s">
        <v>2070</v>
      </c>
      <c r="E3156" s="170">
        <v>401</v>
      </c>
      <c r="F3156" s="168">
        <v>637</v>
      </c>
      <c r="G3156" s="161" t="s">
        <v>1850</v>
      </c>
      <c r="H3156" s="161" t="s">
        <v>156</v>
      </c>
      <c r="I3156" s="161" t="s">
        <v>146</v>
      </c>
      <c r="J3156" s="163">
        <f t="shared" si="78"/>
        <v>5</v>
      </c>
      <c r="K3156" s="163">
        <f>IF(PUMPING[[#This Row],[MONTH]]&gt;3,YEAR(PUMPING[[#This Row],[DATE]]),YEAR(PUMPING[[#This Row],[DATE]])-1)</f>
        <v>2016</v>
      </c>
      <c r="L3156" s="163" t="str">
        <f>IF(PUMPING[[#This Row],[MONTH]]&lt;4,"Q4",IF(PUMPING[[#This Row],[MONTH]]&lt;7,"Q1",IF(PUMPING[[#This Row],[MONTH]]&lt;10,"Q2",IF(PUMPING[[#This Row],[MONTH]]&lt;13,"Q3","Q4"))))</f>
        <v>Q1</v>
      </c>
      <c r="M3156" s="163" t="str">
        <f>IF(PUMPING[[#This Row],[PRODUCT]]="I/F","I/F",IF(LEFT(PUMPING[[#This Row],[BATCH]],2)="MR","MR",IF(LEFT(PUMPING[[#This Row],[BATCH]],2)="PR","PR",IF(LEFT(PUMPING[[#This Row],[BATCH]],2)="DT","DT","Others"))))</f>
        <v>MR</v>
      </c>
    </row>
    <row r="3157" spans="1:13" ht="21" x14ac:dyDescent="0.25">
      <c r="A3157" s="161">
        <v>3</v>
      </c>
      <c r="B3157" s="162">
        <v>42510</v>
      </c>
      <c r="C3157" s="161" t="s">
        <v>6</v>
      </c>
      <c r="D3157" s="184" t="s">
        <v>2071</v>
      </c>
      <c r="E3157" s="170">
        <v>651</v>
      </c>
      <c r="F3157" s="168">
        <v>93</v>
      </c>
      <c r="G3157" s="161" t="s">
        <v>1850</v>
      </c>
      <c r="H3157" s="161" t="s">
        <v>155</v>
      </c>
      <c r="I3157" s="161" t="s">
        <v>146</v>
      </c>
      <c r="J3157" s="163">
        <f t="shared" si="78"/>
        <v>5</v>
      </c>
      <c r="K3157" s="163">
        <f>IF(PUMPING[[#This Row],[MONTH]]&gt;3,YEAR(PUMPING[[#This Row],[DATE]]),YEAR(PUMPING[[#This Row],[DATE]])-1)</f>
        <v>2016</v>
      </c>
      <c r="L3157" s="163" t="str">
        <f>IF(PUMPING[[#This Row],[MONTH]]&lt;4,"Q4",IF(PUMPING[[#This Row],[MONTH]]&lt;7,"Q1",IF(PUMPING[[#This Row],[MONTH]]&lt;10,"Q2",IF(PUMPING[[#This Row],[MONTH]]&lt;13,"Q3","Q4"))))</f>
        <v>Q1</v>
      </c>
      <c r="M3157" s="163" t="str">
        <f>IF(PUMPING[[#This Row],[PRODUCT]]="I/F","I/F",IF(LEFT(PUMPING[[#This Row],[BATCH]],2)="MR","MR",IF(LEFT(PUMPING[[#This Row],[BATCH]],2)="PR","PR",IF(LEFT(PUMPING[[#This Row],[BATCH]],2)="DT","DT","Others"))))</f>
        <v>MR</v>
      </c>
    </row>
    <row r="3158" spans="1:13" ht="21" x14ac:dyDescent="0.25">
      <c r="A3158" s="171">
        <v>4</v>
      </c>
      <c r="B3158" s="46">
        <v>42510</v>
      </c>
      <c r="C3158" s="171" t="s">
        <v>6</v>
      </c>
      <c r="D3158" s="184" t="s">
        <v>2072</v>
      </c>
      <c r="E3158" s="55">
        <v>203</v>
      </c>
      <c r="F3158" s="169">
        <v>3412</v>
      </c>
      <c r="G3158" s="171" t="s">
        <v>1850</v>
      </c>
      <c r="H3158" s="171" t="s">
        <v>151</v>
      </c>
      <c r="I3158" s="171" t="s">
        <v>1532</v>
      </c>
      <c r="J3158" s="50">
        <f t="shared" si="78"/>
        <v>5</v>
      </c>
      <c r="K3158" s="50">
        <f>IF(PUMPING[[#This Row],[MONTH]]&gt;3,YEAR(PUMPING[[#This Row],[DATE]]),YEAR(PUMPING[[#This Row],[DATE]])-1)</f>
        <v>2016</v>
      </c>
      <c r="L3158" s="50" t="str">
        <f>IF(PUMPING[[#This Row],[MONTH]]&lt;4,"Q4",IF(PUMPING[[#This Row],[MONTH]]&lt;7,"Q1",IF(PUMPING[[#This Row],[MONTH]]&lt;10,"Q2",IF(PUMPING[[#This Row],[MONTH]]&lt;13,"Q3","Q4"))))</f>
        <v>Q1</v>
      </c>
      <c r="M3158" s="50" t="str">
        <f>IF(PUMPING[[#This Row],[PRODUCT]]="I/F","I/F",IF(LEFT(PUMPING[[#This Row],[BATCH]],2)="MR","MR",IF(LEFT(PUMPING[[#This Row],[BATCH]],2)="PR","PR",IF(LEFT(PUMPING[[#This Row],[BATCH]],2)="DT","DT","Others"))))</f>
        <v>MR</v>
      </c>
    </row>
    <row r="3159" spans="1:13" ht="21" x14ac:dyDescent="0.25">
      <c r="A3159" s="181">
        <v>1</v>
      </c>
      <c r="B3159" s="182">
        <v>42511</v>
      </c>
      <c r="C3159" s="181" t="s">
        <v>6</v>
      </c>
      <c r="D3159" s="172" t="s">
        <v>2049</v>
      </c>
      <c r="E3159" s="131">
        <v>124</v>
      </c>
      <c r="F3159" s="173">
        <v>9278</v>
      </c>
      <c r="G3159" s="181" t="s">
        <v>6</v>
      </c>
      <c r="H3159" s="181" t="str">
        <f t="shared" ref="H3159:H3222" si="79">MID(D3159,3,2)</f>
        <v>PN</v>
      </c>
      <c r="I3159" s="181" t="str">
        <f>VLOOKUP(H3159,[1]Sheet1!$A$2:$B$27,2,0)</f>
        <v>NAPTHA</v>
      </c>
      <c r="J3159" s="191">
        <f t="shared" si="78"/>
        <v>5</v>
      </c>
      <c r="K3159" s="191">
        <f>IF(PUMPING[[#This Row],[MONTH]]&gt;3,YEAR(PUMPING[[#This Row],[DATE]]),YEAR(PUMPING[[#This Row],[DATE]])-1)</f>
        <v>2016</v>
      </c>
      <c r="L3159" s="191" t="str">
        <f>IF(PUMPING[[#This Row],[MONTH]]&lt;4,"Q4",IF(PUMPING[[#This Row],[MONTH]]&lt;7,"Q1",IF(PUMPING[[#This Row],[MONTH]]&lt;10,"Q2",IF(PUMPING[[#This Row],[MONTH]]&lt;13,"Q3","Q4"))))</f>
        <v>Q1</v>
      </c>
      <c r="M3159" s="192" t="str">
        <f>IF(PUMPING[[#This Row],[PRODUCT]]="I/F","I/F",IF(LEFT(PUMPING[[#This Row],[BATCH]],2)="MR","MR",IF(LEFT(PUMPING[[#This Row],[BATCH]],2)="PR","PR",IF(LEFT(PUMPING[[#This Row],[BATCH]],2)="DT","DT","Others"))))</f>
        <v>MR</v>
      </c>
    </row>
    <row r="3160" spans="1:13" ht="21" x14ac:dyDescent="0.25">
      <c r="A3160" s="181">
        <v>2</v>
      </c>
      <c r="B3160" s="182">
        <v>42511</v>
      </c>
      <c r="C3160" s="181" t="s">
        <v>6</v>
      </c>
      <c r="D3160" s="172" t="s">
        <v>2121</v>
      </c>
      <c r="E3160" s="131">
        <v>404</v>
      </c>
      <c r="F3160" s="173">
        <v>150</v>
      </c>
      <c r="G3160" s="181" t="s">
        <v>6</v>
      </c>
      <c r="H3160" s="181" t="str">
        <f t="shared" si="79"/>
        <v>NS</v>
      </c>
      <c r="I3160" s="181" t="str">
        <f>VLOOKUP(H3160,[1]Sheet1!$A$2:$B$27,2,0)</f>
        <v>SKO</v>
      </c>
      <c r="J3160" s="191">
        <f t="shared" si="78"/>
        <v>5</v>
      </c>
      <c r="K3160" s="191">
        <f>IF(PUMPING[[#This Row],[MONTH]]&gt;3,YEAR(PUMPING[[#This Row],[DATE]]),YEAR(PUMPING[[#This Row],[DATE]])-1)</f>
        <v>2016</v>
      </c>
      <c r="L3160" s="191" t="str">
        <f>IF(PUMPING[[#This Row],[MONTH]]&lt;4,"Q4",IF(PUMPING[[#This Row],[MONTH]]&lt;7,"Q1",IF(PUMPING[[#This Row],[MONTH]]&lt;10,"Q2",IF(PUMPING[[#This Row],[MONTH]]&lt;13,"Q3","Q4"))))</f>
        <v>Q1</v>
      </c>
      <c r="M3160" s="192" t="str">
        <f>IF(PUMPING[[#This Row],[PRODUCT]]="I/F","I/F",IF(LEFT(PUMPING[[#This Row],[BATCH]],2)="MR","MR",IF(LEFT(PUMPING[[#This Row],[BATCH]],2)="PR","PR",IF(LEFT(PUMPING[[#This Row],[BATCH]],2)="DT","DT","Others"))))</f>
        <v>MR</v>
      </c>
    </row>
    <row r="3161" spans="1:13" ht="21" x14ac:dyDescent="0.25">
      <c r="A3161" s="181">
        <v>3</v>
      </c>
      <c r="B3161" s="182">
        <v>42511</v>
      </c>
      <c r="C3161" s="181" t="s">
        <v>6</v>
      </c>
      <c r="D3161" s="172" t="s">
        <v>246</v>
      </c>
      <c r="E3161" s="131">
        <v>651</v>
      </c>
      <c r="F3161" s="173">
        <v>159</v>
      </c>
      <c r="G3161" s="181" t="s">
        <v>6</v>
      </c>
      <c r="H3161" s="181" t="str">
        <f t="shared" si="79"/>
        <v>PC</v>
      </c>
      <c r="I3161" s="181" t="str">
        <f>VLOOKUP(H3161,[1]Sheet1!$A$2:$B$27,2,0)</f>
        <v>SKO</v>
      </c>
      <c r="J3161" s="191">
        <f t="shared" si="78"/>
        <v>5</v>
      </c>
      <c r="K3161" s="191">
        <f>IF(PUMPING[[#This Row],[MONTH]]&gt;3,YEAR(PUMPING[[#This Row],[DATE]]),YEAR(PUMPING[[#This Row],[DATE]])-1)</f>
        <v>2016</v>
      </c>
      <c r="L3161" s="191" t="str">
        <f>IF(PUMPING[[#This Row],[MONTH]]&lt;4,"Q4",IF(PUMPING[[#This Row],[MONTH]]&lt;7,"Q1",IF(PUMPING[[#This Row],[MONTH]]&lt;10,"Q2",IF(PUMPING[[#This Row],[MONTH]]&lt;13,"Q3","Q4"))))</f>
        <v>Q1</v>
      </c>
      <c r="M3161" s="192" t="str">
        <f>IF(PUMPING[[#This Row],[PRODUCT]]="I/F","I/F",IF(LEFT(PUMPING[[#This Row],[BATCH]],2)="MR","MR",IF(LEFT(PUMPING[[#This Row],[BATCH]],2)="PR","PR",IF(LEFT(PUMPING[[#This Row],[BATCH]],2)="DT","DT","Others"))))</f>
        <v>MR</v>
      </c>
    </row>
    <row r="3162" spans="1:13" ht="21" x14ac:dyDescent="0.25">
      <c r="A3162" s="181">
        <v>4</v>
      </c>
      <c r="B3162" s="182">
        <v>42511</v>
      </c>
      <c r="C3162" s="181" t="s">
        <v>6</v>
      </c>
      <c r="D3162" s="172" t="s">
        <v>2122</v>
      </c>
      <c r="E3162" s="131">
        <v>202</v>
      </c>
      <c r="F3162" s="173">
        <v>2950</v>
      </c>
      <c r="G3162" s="181" t="s">
        <v>6</v>
      </c>
      <c r="H3162" s="181" t="str">
        <f t="shared" si="79"/>
        <v>4M</v>
      </c>
      <c r="I3162" s="181" t="s">
        <v>1532</v>
      </c>
      <c r="J3162" s="191">
        <f t="shared" si="78"/>
        <v>5</v>
      </c>
      <c r="K3162" s="191">
        <f>IF(PUMPING[[#This Row],[MONTH]]&gt;3,YEAR(PUMPING[[#This Row],[DATE]]),YEAR(PUMPING[[#This Row],[DATE]])-1)</f>
        <v>2016</v>
      </c>
      <c r="L3162" s="191" t="str">
        <f>IF(PUMPING[[#This Row],[MONTH]]&lt;4,"Q4",IF(PUMPING[[#This Row],[MONTH]]&lt;7,"Q1",IF(PUMPING[[#This Row],[MONTH]]&lt;10,"Q2",IF(PUMPING[[#This Row],[MONTH]]&lt;13,"Q3","Q4"))))</f>
        <v>Q1</v>
      </c>
      <c r="M3162" s="192" t="str">
        <f>IF(PUMPING[[#This Row],[PRODUCT]]="I/F","I/F",IF(LEFT(PUMPING[[#This Row],[BATCH]],2)="MR","MR",IF(LEFT(PUMPING[[#This Row],[BATCH]],2)="PR","PR",IF(LEFT(PUMPING[[#This Row],[BATCH]],2)="DT","DT","Others"))))</f>
        <v>MR</v>
      </c>
    </row>
    <row r="3163" spans="1:13" ht="21" x14ac:dyDescent="0.25">
      <c r="A3163" s="181">
        <v>1</v>
      </c>
      <c r="B3163" s="182">
        <v>42511</v>
      </c>
      <c r="C3163" s="181" t="s">
        <v>20</v>
      </c>
      <c r="D3163" s="176" t="s">
        <v>222</v>
      </c>
      <c r="E3163" s="131">
        <v>31</v>
      </c>
      <c r="F3163" s="179">
        <v>1914</v>
      </c>
      <c r="G3163" s="181" t="s">
        <v>20</v>
      </c>
      <c r="H3163" s="181" t="str">
        <f t="shared" si="79"/>
        <v>A1</v>
      </c>
      <c r="I3163" s="181" t="str">
        <f>VLOOKUP(H3163,[1]Sheet1!$A$2:$B$27,2,0)</f>
        <v>ATF</v>
      </c>
      <c r="J3163" s="191">
        <f t="shared" si="78"/>
        <v>5</v>
      </c>
      <c r="K3163" s="191">
        <f>IF(PUMPING[[#This Row],[MONTH]]&gt;3,YEAR(PUMPING[[#This Row],[DATE]]),YEAR(PUMPING[[#This Row],[DATE]])-1)</f>
        <v>2016</v>
      </c>
      <c r="L3163" s="191" t="str">
        <f>IF(PUMPING[[#This Row],[MONTH]]&lt;4,"Q4",IF(PUMPING[[#This Row],[MONTH]]&lt;7,"Q1",IF(PUMPING[[#This Row],[MONTH]]&lt;10,"Q2",IF(PUMPING[[#This Row],[MONTH]]&lt;13,"Q3","Q4"))))</f>
        <v>Q1</v>
      </c>
      <c r="M3163" s="192" t="str">
        <f>IF(PUMPING[[#This Row],[PRODUCT]]="I/F","I/F",IF(LEFT(PUMPING[[#This Row],[BATCH]],2)="MR","MR",IF(LEFT(PUMPING[[#This Row],[BATCH]],2)="PR","PR",IF(LEFT(PUMPING[[#This Row],[BATCH]],2)="DT","DT","Others"))))</f>
        <v>PR</v>
      </c>
    </row>
    <row r="3164" spans="1:13" ht="21" x14ac:dyDescent="0.25">
      <c r="A3164" s="181">
        <v>2</v>
      </c>
      <c r="B3164" s="182">
        <v>42511</v>
      </c>
      <c r="C3164" s="181" t="s">
        <v>20</v>
      </c>
      <c r="D3164" s="176" t="s">
        <v>2123</v>
      </c>
      <c r="E3164" s="131">
        <v>34</v>
      </c>
      <c r="F3164" s="179">
        <v>450</v>
      </c>
      <c r="G3164" s="181" t="s">
        <v>20</v>
      </c>
      <c r="H3164" s="181" t="str">
        <f t="shared" si="79"/>
        <v>A1</v>
      </c>
      <c r="I3164" s="181" t="str">
        <f>VLOOKUP(H3164,[1]Sheet1!$A$2:$B$27,2,0)</f>
        <v>ATF</v>
      </c>
      <c r="J3164" s="191">
        <f t="shared" si="78"/>
        <v>5</v>
      </c>
      <c r="K3164" s="191">
        <f>IF(PUMPING[[#This Row],[MONTH]]&gt;3,YEAR(PUMPING[[#This Row],[DATE]]),YEAR(PUMPING[[#This Row],[DATE]])-1)</f>
        <v>2016</v>
      </c>
      <c r="L3164" s="191" t="str">
        <f>IF(PUMPING[[#This Row],[MONTH]]&lt;4,"Q4",IF(PUMPING[[#This Row],[MONTH]]&lt;7,"Q1",IF(PUMPING[[#This Row],[MONTH]]&lt;10,"Q2",IF(PUMPING[[#This Row],[MONTH]]&lt;13,"Q3","Q4"))))</f>
        <v>Q1</v>
      </c>
      <c r="M3164" s="192" t="str">
        <f>IF(PUMPING[[#This Row],[PRODUCT]]="I/F","I/F",IF(LEFT(PUMPING[[#This Row],[BATCH]],2)="MR","MR",IF(LEFT(PUMPING[[#This Row],[BATCH]],2)="PR","PR",IF(LEFT(PUMPING[[#This Row],[BATCH]],2)="DT","DT","Others"))))</f>
        <v>PR</v>
      </c>
    </row>
    <row r="3165" spans="1:13" ht="21" x14ac:dyDescent="0.25">
      <c r="A3165" s="181">
        <v>3</v>
      </c>
      <c r="B3165" s="182">
        <v>42511</v>
      </c>
      <c r="C3165" s="181" t="s">
        <v>20</v>
      </c>
      <c r="D3165" s="176" t="s">
        <v>2124</v>
      </c>
      <c r="E3165" s="131">
        <v>34</v>
      </c>
      <c r="F3165" s="179">
        <v>3686</v>
      </c>
      <c r="G3165" s="181" t="s">
        <v>20</v>
      </c>
      <c r="H3165" s="181" t="str">
        <f t="shared" si="79"/>
        <v>A1</v>
      </c>
      <c r="I3165" s="181" t="str">
        <f>VLOOKUP(H3165,[1]Sheet1!$A$2:$B$27,2,0)</f>
        <v>ATF</v>
      </c>
      <c r="J3165" s="191">
        <f t="shared" si="78"/>
        <v>5</v>
      </c>
      <c r="K3165" s="191">
        <f>IF(PUMPING[[#This Row],[MONTH]]&gt;3,YEAR(PUMPING[[#This Row],[DATE]]),YEAR(PUMPING[[#This Row],[DATE]])-1)</f>
        <v>2016</v>
      </c>
      <c r="L3165" s="191" t="str">
        <f>IF(PUMPING[[#This Row],[MONTH]]&lt;4,"Q4",IF(PUMPING[[#This Row],[MONTH]]&lt;7,"Q1",IF(PUMPING[[#This Row],[MONTH]]&lt;10,"Q2",IF(PUMPING[[#This Row],[MONTH]]&lt;13,"Q3","Q4"))))</f>
        <v>Q1</v>
      </c>
      <c r="M3165" s="192" t="str">
        <f>IF(PUMPING[[#This Row],[PRODUCT]]="I/F","I/F",IF(LEFT(PUMPING[[#This Row],[BATCH]],2)="MR","MR",IF(LEFT(PUMPING[[#This Row],[BATCH]],2)="PR","PR",IF(LEFT(PUMPING[[#This Row],[BATCH]],2)="DT","DT","Others"))))</f>
        <v>PR</v>
      </c>
    </row>
    <row r="3166" spans="1:13" ht="21" x14ac:dyDescent="0.25">
      <c r="A3166" s="181">
        <v>1</v>
      </c>
      <c r="B3166" s="182">
        <v>42511</v>
      </c>
      <c r="C3166" s="181" t="s">
        <v>8</v>
      </c>
      <c r="D3166" s="172" t="s">
        <v>2035</v>
      </c>
      <c r="E3166" s="178" t="s">
        <v>10</v>
      </c>
      <c r="F3166" s="129">
        <v>3212</v>
      </c>
      <c r="G3166" s="181" t="s">
        <v>8</v>
      </c>
      <c r="H3166" s="181" t="str">
        <f t="shared" si="79"/>
        <v>4H</v>
      </c>
      <c r="I3166" s="181" t="s">
        <v>1530</v>
      </c>
      <c r="J3166" s="191">
        <f t="shared" si="78"/>
        <v>5</v>
      </c>
      <c r="K3166" s="191">
        <f>IF(PUMPING[[#This Row],[MONTH]]&gt;3,YEAR(PUMPING[[#This Row],[DATE]]),YEAR(PUMPING[[#This Row],[DATE]])-1)</f>
        <v>2016</v>
      </c>
      <c r="L3166" s="191" t="str">
        <f>IF(PUMPING[[#This Row],[MONTH]]&lt;4,"Q4",IF(PUMPING[[#This Row],[MONTH]]&lt;7,"Q1",IF(PUMPING[[#This Row],[MONTH]]&lt;10,"Q2",IF(PUMPING[[#This Row],[MONTH]]&lt;13,"Q3","Q4"))))</f>
        <v>Q1</v>
      </c>
      <c r="M3166" s="192" t="str">
        <f>IF(PUMPING[[#This Row],[PRODUCT]]="I/F","I/F",IF(LEFT(PUMPING[[#This Row],[BATCH]],2)="MR","MR",IF(LEFT(PUMPING[[#This Row],[BATCH]],2)="PR","PR",IF(LEFT(PUMPING[[#This Row],[BATCH]],2)="DT","DT","Others"))))</f>
        <v>MR</v>
      </c>
    </row>
    <row r="3167" spans="1:13" ht="21" x14ac:dyDescent="0.25">
      <c r="A3167" s="181">
        <v>2</v>
      </c>
      <c r="B3167" s="182">
        <v>42511</v>
      </c>
      <c r="C3167" s="181" t="s">
        <v>8</v>
      </c>
      <c r="D3167" s="135" t="s">
        <v>229</v>
      </c>
      <c r="E3167" s="178" t="s">
        <v>10</v>
      </c>
      <c r="F3167" s="129">
        <v>2769</v>
      </c>
      <c r="G3167" s="181" t="s">
        <v>8</v>
      </c>
      <c r="H3167" s="181" t="str">
        <f t="shared" si="79"/>
        <v>4H</v>
      </c>
      <c r="I3167" s="181" t="s">
        <v>1530</v>
      </c>
      <c r="J3167" s="191">
        <f t="shared" si="78"/>
        <v>5</v>
      </c>
      <c r="K3167" s="191">
        <f>IF(PUMPING[[#This Row],[MONTH]]&gt;3,YEAR(PUMPING[[#This Row],[DATE]]),YEAR(PUMPING[[#This Row],[DATE]])-1)</f>
        <v>2016</v>
      </c>
      <c r="L3167" s="191" t="str">
        <f>IF(PUMPING[[#This Row],[MONTH]]&lt;4,"Q4",IF(PUMPING[[#This Row],[MONTH]]&lt;7,"Q1",IF(PUMPING[[#This Row],[MONTH]]&lt;10,"Q2",IF(PUMPING[[#This Row],[MONTH]]&lt;13,"Q3","Q4"))))</f>
        <v>Q1</v>
      </c>
      <c r="M3167" s="192" t="str">
        <f>IF(PUMPING[[#This Row],[PRODUCT]]="I/F","I/F",IF(LEFT(PUMPING[[#This Row],[BATCH]],2)="MR","MR",IF(LEFT(PUMPING[[#This Row],[BATCH]],2)="PR","PR",IF(LEFT(PUMPING[[#This Row],[BATCH]],2)="DT","DT","Others"))))</f>
        <v>MR</v>
      </c>
    </row>
    <row r="3168" spans="1:13" ht="21" x14ac:dyDescent="0.25">
      <c r="A3168" s="181">
        <v>1</v>
      </c>
      <c r="B3168" s="182">
        <v>42512</v>
      </c>
      <c r="C3168" s="181" t="s">
        <v>6</v>
      </c>
      <c r="D3168" s="172" t="s">
        <v>2122</v>
      </c>
      <c r="E3168" s="131">
        <v>202</v>
      </c>
      <c r="F3168" s="173">
        <v>3740</v>
      </c>
      <c r="G3168" s="181" t="s">
        <v>6</v>
      </c>
      <c r="H3168" s="181" t="str">
        <f t="shared" si="79"/>
        <v>4M</v>
      </c>
      <c r="I3168" s="181" t="s">
        <v>1532</v>
      </c>
      <c r="J3168" s="191">
        <f t="shared" si="78"/>
        <v>5</v>
      </c>
      <c r="K3168" s="191">
        <f>IF(PUMPING[[#This Row],[MONTH]]&gt;3,YEAR(PUMPING[[#This Row],[DATE]]),YEAR(PUMPING[[#This Row],[DATE]])-1)</f>
        <v>2016</v>
      </c>
      <c r="L3168" s="191" t="str">
        <f>IF(PUMPING[[#This Row],[MONTH]]&lt;4,"Q4",IF(PUMPING[[#This Row],[MONTH]]&lt;7,"Q1",IF(PUMPING[[#This Row],[MONTH]]&lt;10,"Q2",IF(PUMPING[[#This Row],[MONTH]]&lt;13,"Q3","Q4"))))</f>
        <v>Q1</v>
      </c>
      <c r="M3168" s="192" t="str">
        <f>IF(PUMPING[[#This Row],[PRODUCT]]="I/F","I/F",IF(LEFT(PUMPING[[#This Row],[BATCH]],2)="MR","MR",IF(LEFT(PUMPING[[#This Row],[BATCH]],2)="PR","PR",IF(LEFT(PUMPING[[#This Row],[BATCH]],2)="DT","DT","Others"))))</f>
        <v>MR</v>
      </c>
    </row>
    <row r="3169" spans="1:13" ht="21" x14ac:dyDescent="0.25">
      <c r="A3169" s="181">
        <v>2</v>
      </c>
      <c r="B3169" s="182">
        <v>42512</v>
      </c>
      <c r="C3169" s="181" t="s">
        <v>6</v>
      </c>
      <c r="D3169" s="172" t="s">
        <v>2125</v>
      </c>
      <c r="E3169" s="131">
        <v>204</v>
      </c>
      <c r="F3169" s="173">
        <v>4278</v>
      </c>
      <c r="G3169" s="181" t="s">
        <v>6</v>
      </c>
      <c r="H3169" s="181" t="str">
        <f t="shared" si="79"/>
        <v>4M</v>
      </c>
      <c r="I3169" s="181" t="s">
        <v>1532</v>
      </c>
      <c r="J3169" s="191">
        <f t="shared" si="78"/>
        <v>5</v>
      </c>
      <c r="K3169" s="191">
        <f>IF(PUMPING[[#This Row],[MONTH]]&gt;3,YEAR(PUMPING[[#This Row],[DATE]]),YEAR(PUMPING[[#This Row],[DATE]])-1)</f>
        <v>2016</v>
      </c>
      <c r="L3169" s="191" t="str">
        <f>IF(PUMPING[[#This Row],[MONTH]]&lt;4,"Q4",IF(PUMPING[[#This Row],[MONTH]]&lt;7,"Q1",IF(PUMPING[[#This Row],[MONTH]]&lt;10,"Q2",IF(PUMPING[[#This Row],[MONTH]]&lt;13,"Q3","Q4"))))</f>
        <v>Q1</v>
      </c>
      <c r="M3169" s="192" t="str">
        <f>IF(PUMPING[[#This Row],[PRODUCT]]="I/F","I/F",IF(LEFT(PUMPING[[#This Row],[BATCH]],2)="MR","MR",IF(LEFT(PUMPING[[#This Row],[BATCH]],2)="PR","PR",IF(LEFT(PUMPING[[#This Row],[BATCH]],2)="DT","DT","Others"))))</f>
        <v>MR</v>
      </c>
    </row>
    <row r="3170" spans="1:13" ht="21" x14ac:dyDescent="0.25">
      <c r="A3170" s="181">
        <v>1</v>
      </c>
      <c r="B3170" s="182">
        <v>42512</v>
      </c>
      <c r="C3170" s="181" t="s">
        <v>20</v>
      </c>
      <c r="D3170" s="176" t="s">
        <v>2126</v>
      </c>
      <c r="E3170" s="131">
        <v>31</v>
      </c>
      <c r="F3170" s="179">
        <v>5179</v>
      </c>
      <c r="G3170" s="181" t="s">
        <v>20</v>
      </c>
      <c r="H3170" s="181" t="str">
        <f t="shared" si="79"/>
        <v>A1</v>
      </c>
      <c r="I3170" s="181" t="str">
        <f>VLOOKUP(H3170,[1]Sheet1!$A$2:$B$27,2,0)</f>
        <v>ATF</v>
      </c>
      <c r="J3170" s="191">
        <f t="shared" si="78"/>
        <v>5</v>
      </c>
      <c r="K3170" s="191">
        <f>IF(PUMPING[[#This Row],[MONTH]]&gt;3,YEAR(PUMPING[[#This Row],[DATE]]),YEAR(PUMPING[[#This Row],[DATE]])-1)</f>
        <v>2016</v>
      </c>
      <c r="L3170" s="191" t="str">
        <f>IF(PUMPING[[#This Row],[MONTH]]&lt;4,"Q4",IF(PUMPING[[#This Row],[MONTH]]&lt;7,"Q1",IF(PUMPING[[#This Row],[MONTH]]&lt;10,"Q2",IF(PUMPING[[#This Row],[MONTH]]&lt;13,"Q3","Q4"))))</f>
        <v>Q1</v>
      </c>
      <c r="M3170" s="192" t="str">
        <f>IF(PUMPING[[#This Row],[PRODUCT]]="I/F","I/F",IF(LEFT(PUMPING[[#This Row],[BATCH]],2)="MR","MR",IF(LEFT(PUMPING[[#This Row],[BATCH]],2)="PR","PR",IF(LEFT(PUMPING[[#This Row],[BATCH]],2)="DT","DT","Others"))))</f>
        <v>PR</v>
      </c>
    </row>
    <row r="3171" spans="1:13" ht="21" x14ac:dyDescent="0.25">
      <c r="A3171" s="181">
        <v>2</v>
      </c>
      <c r="B3171" s="182">
        <v>42512</v>
      </c>
      <c r="C3171" s="181" t="s">
        <v>20</v>
      </c>
      <c r="D3171" s="176" t="s">
        <v>2127</v>
      </c>
      <c r="E3171" s="131">
        <v>34</v>
      </c>
      <c r="F3171" s="179">
        <v>500</v>
      </c>
      <c r="G3171" s="181" t="s">
        <v>20</v>
      </c>
      <c r="H3171" s="181" t="str">
        <f t="shared" si="79"/>
        <v>0S</v>
      </c>
      <c r="I3171" s="181" t="str">
        <f>VLOOKUP(H3171,[1]Sheet1!$A$2:$B$27,2,0)</f>
        <v>SKO</v>
      </c>
      <c r="J3171" s="191">
        <f t="shared" si="78"/>
        <v>5</v>
      </c>
      <c r="K3171" s="191">
        <f>IF(PUMPING[[#This Row],[MONTH]]&gt;3,YEAR(PUMPING[[#This Row],[DATE]]),YEAR(PUMPING[[#This Row],[DATE]])-1)</f>
        <v>2016</v>
      </c>
      <c r="L3171" s="191" t="str">
        <f>IF(PUMPING[[#This Row],[MONTH]]&lt;4,"Q4",IF(PUMPING[[#This Row],[MONTH]]&lt;7,"Q1",IF(PUMPING[[#This Row],[MONTH]]&lt;10,"Q2",IF(PUMPING[[#This Row],[MONTH]]&lt;13,"Q3","Q4"))))</f>
        <v>Q1</v>
      </c>
      <c r="M3171" s="192" t="str">
        <f>IF(PUMPING[[#This Row],[PRODUCT]]="I/F","I/F",IF(LEFT(PUMPING[[#This Row],[BATCH]],2)="MR","MR",IF(LEFT(PUMPING[[#This Row],[BATCH]],2)="PR","PR",IF(LEFT(PUMPING[[#This Row],[BATCH]],2)="DT","DT","Others"))))</f>
        <v>PR</v>
      </c>
    </row>
    <row r="3172" spans="1:13" ht="21" x14ac:dyDescent="0.25">
      <c r="A3172" s="181">
        <v>3</v>
      </c>
      <c r="B3172" s="182">
        <v>42512</v>
      </c>
      <c r="C3172" s="181" t="s">
        <v>20</v>
      </c>
      <c r="D3172" s="176" t="s">
        <v>2128</v>
      </c>
      <c r="E3172" s="131" t="s">
        <v>2027</v>
      </c>
      <c r="F3172" s="179">
        <v>301</v>
      </c>
      <c r="G3172" s="181" t="s">
        <v>20</v>
      </c>
      <c r="H3172" s="181" t="str">
        <f t="shared" si="79"/>
        <v>PC</v>
      </c>
      <c r="I3172" s="181" t="str">
        <f>VLOOKUP(H3172,[1]Sheet1!$A$2:$B$27,2,0)</f>
        <v>SKO</v>
      </c>
      <c r="J3172" s="191">
        <f t="shared" si="78"/>
        <v>5</v>
      </c>
      <c r="K3172" s="191">
        <f>IF(PUMPING[[#This Row],[MONTH]]&gt;3,YEAR(PUMPING[[#This Row],[DATE]]),YEAR(PUMPING[[#This Row],[DATE]])-1)</f>
        <v>2016</v>
      </c>
      <c r="L3172" s="191" t="str">
        <f>IF(PUMPING[[#This Row],[MONTH]]&lt;4,"Q4",IF(PUMPING[[#This Row],[MONTH]]&lt;7,"Q1",IF(PUMPING[[#This Row],[MONTH]]&lt;10,"Q2",IF(PUMPING[[#This Row],[MONTH]]&lt;13,"Q3","Q4"))))</f>
        <v>Q1</v>
      </c>
      <c r="M3172" s="192" t="str">
        <f>IF(PUMPING[[#This Row],[PRODUCT]]="I/F","I/F",IF(LEFT(PUMPING[[#This Row],[BATCH]],2)="MR","MR",IF(LEFT(PUMPING[[#This Row],[BATCH]],2)="PR","PR",IF(LEFT(PUMPING[[#This Row],[BATCH]],2)="DT","DT","Others"))))</f>
        <v>PR</v>
      </c>
    </row>
    <row r="3173" spans="1:13" ht="21" x14ac:dyDescent="0.25">
      <c r="A3173" s="181">
        <v>4</v>
      </c>
      <c r="B3173" s="182">
        <v>42512</v>
      </c>
      <c r="C3173" s="181" t="s">
        <v>20</v>
      </c>
      <c r="D3173" s="176" t="s">
        <v>2129</v>
      </c>
      <c r="E3173" s="131">
        <v>67</v>
      </c>
      <c r="F3173" s="179">
        <v>450</v>
      </c>
      <c r="G3173" s="181" t="s">
        <v>20</v>
      </c>
      <c r="H3173" s="181" t="str">
        <f t="shared" si="79"/>
        <v>4H</v>
      </c>
      <c r="I3173" s="181" t="s">
        <v>1530</v>
      </c>
      <c r="J3173" s="191">
        <f t="shared" si="78"/>
        <v>5</v>
      </c>
      <c r="K3173" s="191">
        <f>IF(PUMPING[[#This Row],[MONTH]]&gt;3,YEAR(PUMPING[[#This Row],[DATE]]),YEAR(PUMPING[[#This Row],[DATE]])-1)</f>
        <v>2016</v>
      </c>
      <c r="L3173" s="191" t="str">
        <f>IF(PUMPING[[#This Row],[MONTH]]&lt;4,"Q4",IF(PUMPING[[#This Row],[MONTH]]&lt;7,"Q1",IF(PUMPING[[#This Row],[MONTH]]&lt;10,"Q2",IF(PUMPING[[#This Row],[MONTH]]&lt;13,"Q3","Q4"))))</f>
        <v>Q1</v>
      </c>
      <c r="M3173" s="192" t="str">
        <f>IF(PUMPING[[#This Row],[PRODUCT]]="I/F","I/F",IF(LEFT(PUMPING[[#This Row],[BATCH]],2)="MR","MR",IF(LEFT(PUMPING[[#This Row],[BATCH]],2)="PR","PR",IF(LEFT(PUMPING[[#This Row],[BATCH]],2)="DT","DT","Others"))))</f>
        <v>PR</v>
      </c>
    </row>
    <row r="3174" spans="1:13" ht="21" x14ac:dyDescent="0.25">
      <c r="A3174" s="181">
        <v>5</v>
      </c>
      <c r="B3174" s="182">
        <v>42512</v>
      </c>
      <c r="C3174" s="181" t="s">
        <v>20</v>
      </c>
      <c r="D3174" s="176" t="s">
        <v>2130</v>
      </c>
      <c r="E3174" s="131">
        <v>67</v>
      </c>
      <c r="F3174" s="179">
        <v>534</v>
      </c>
      <c r="G3174" s="181" t="s">
        <v>20</v>
      </c>
      <c r="H3174" s="181" t="str">
        <f t="shared" si="79"/>
        <v>4H</v>
      </c>
      <c r="I3174" s="181" t="s">
        <v>1530</v>
      </c>
      <c r="J3174" s="191">
        <f t="shared" si="78"/>
        <v>5</v>
      </c>
      <c r="K3174" s="191">
        <f>IF(PUMPING[[#This Row],[MONTH]]&gt;3,YEAR(PUMPING[[#This Row],[DATE]]),YEAR(PUMPING[[#This Row],[DATE]])-1)</f>
        <v>2016</v>
      </c>
      <c r="L3174" s="191" t="str">
        <f>IF(PUMPING[[#This Row],[MONTH]]&lt;4,"Q4",IF(PUMPING[[#This Row],[MONTH]]&lt;7,"Q1",IF(PUMPING[[#This Row],[MONTH]]&lt;10,"Q2",IF(PUMPING[[#This Row],[MONTH]]&lt;13,"Q3","Q4"))))</f>
        <v>Q1</v>
      </c>
      <c r="M3174" s="192" t="str">
        <f>IF(PUMPING[[#This Row],[PRODUCT]]="I/F","I/F",IF(LEFT(PUMPING[[#This Row],[BATCH]],2)="MR","MR",IF(LEFT(PUMPING[[#This Row],[BATCH]],2)="PR","PR",IF(LEFT(PUMPING[[#This Row],[BATCH]],2)="DT","DT","Others"))))</f>
        <v>PR</v>
      </c>
    </row>
    <row r="3175" spans="1:13" ht="21" x14ac:dyDescent="0.25">
      <c r="A3175" s="181">
        <v>1</v>
      </c>
      <c r="B3175" s="182">
        <v>42512</v>
      </c>
      <c r="C3175" s="181" t="s">
        <v>8</v>
      </c>
      <c r="D3175" s="172" t="s">
        <v>229</v>
      </c>
      <c r="E3175" s="178" t="s">
        <v>10</v>
      </c>
      <c r="F3175" s="129">
        <v>1261</v>
      </c>
      <c r="G3175" s="181" t="s">
        <v>8</v>
      </c>
      <c r="H3175" s="181" t="str">
        <f t="shared" si="79"/>
        <v>4H</v>
      </c>
      <c r="I3175" s="181" t="s">
        <v>1530</v>
      </c>
      <c r="J3175" s="191">
        <f t="shared" si="78"/>
        <v>5</v>
      </c>
      <c r="K3175" s="191">
        <f>IF(PUMPING[[#This Row],[MONTH]]&gt;3,YEAR(PUMPING[[#This Row],[DATE]]),YEAR(PUMPING[[#This Row],[DATE]])-1)</f>
        <v>2016</v>
      </c>
      <c r="L3175" s="191" t="str">
        <f>IF(PUMPING[[#This Row],[MONTH]]&lt;4,"Q4",IF(PUMPING[[#This Row],[MONTH]]&lt;7,"Q1",IF(PUMPING[[#This Row],[MONTH]]&lt;10,"Q2",IF(PUMPING[[#This Row],[MONTH]]&lt;13,"Q3","Q4"))))</f>
        <v>Q1</v>
      </c>
      <c r="M3175" s="192" t="str">
        <f>IF(PUMPING[[#This Row],[PRODUCT]]="I/F","I/F",IF(LEFT(PUMPING[[#This Row],[BATCH]],2)="MR","MR",IF(LEFT(PUMPING[[#This Row],[BATCH]],2)="PR","PR",IF(LEFT(PUMPING[[#This Row],[BATCH]],2)="DT","DT","Others"))))</f>
        <v>MR</v>
      </c>
    </row>
    <row r="3176" spans="1:13" ht="21" x14ac:dyDescent="0.25">
      <c r="A3176" s="181">
        <v>2</v>
      </c>
      <c r="B3176" s="182">
        <v>42512</v>
      </c>
      <c r="C3176" s="181" t="s">
        <v>8</v>
      </c>
      <c r="D3176" s="172" t="s">
        <v>2047</v>
      </c>
      <c r="E3176" s="178" t="s">
        <v>10</v>
      </c>
      <c r="F3176" s="129">
        <v>136</v>
      </c>
      <c r="G3176" s="181" t="s">
        <v>8</v>
      </c>
      <c r="H3176" s="181" t="str">
        <f t="shared" si="79"/>
        <v>PC</v>
      </c>
      <c r="I3176" s="181" t="str">
        <f>VLOOKUP(H3176,[1]Sheet1!$A$2:$B$27,2,0)</f>
        <v>SKO</v>
      </c>
      <c r="J3176" s="191">
        <f t="shared" si="78"/>
        <v>5</v>
      </c>
      <c r="K3176" s="191">
        <f>IF(PUMPING[[#This Row],[MONTH]]&gt;3,YEAR(PUMPING[[#This Row],[DATE]]),YEAR(PUMPING[[#This Row],[DATE]])-1)</f>
        <v>2016</v>
      </c>
      <c r="L3176" s="191" t="str">
        <f>IF(PUMPING[[#This Row],[MONTH]]&lt;4,"Q4",IF(PUMPING[[#This Row],[MONTH]]&lt;7,"Q1",IF(PUMPING[[#This Row],[MONTH]]&lt;10,"Q2",IF(PUMPING[[#This Row],[MONTH]]&lt;13,"Q3","Q4"))))</f>
        <v>Q1</v>
      </c>
      <c r="M3176" s="192" t="str">
        <f>IF(PUMPING[[#This Row],[PRODUCT]]="I/F","I/F",IF(LEFT(PUMPING[[#This Row],[BATCH]],2)="MR","MR",IF(LEFT(PUMPING[[#This Row],[BATCH]],2)="PR","PR",IF(LEFT(PUMPING[[#This Row],[BATCH]],2)="DT","DT","Others"))))</f>
        <v>MR</v>
      </c>
    </row>
    <row r="3177" spans="1:13" ht="21" x14ac:dyDescent="0.25">
      <c r="A3177" s="181">
        <v>3</v>
      </c>
      <c r="B3177" s="182">
        <v>42512</v>
      </c>
      <c r="C3177" s="181" t="s">
        <v>8</v>
      </c>
      <c r="D3177" s="172" t="s">
        <v>2048</v>
      </c>
      <c r="E3177" s="178" t="s">
        <v>10</v>
      </c>
      <c r="F3177" s="179">
        <v>130</v>
      </c>
      <c r="G3177" s="181" t="s">
        <v>8</v>
      </c>
      <c r="H3177" s="181" t="str">
        <f t="shared" si="79"/>
        <v>NS</v>
      </c>
      <c r="I3177" s="181" t="str">
        <f>VLOOKUP(H3177,[1]Sheet1!$A$2:$B$27,2,0)</f>
        <v>SKO</v>
      </c>
      <c r="J3177" s="191">
        <f t="shared" si="78"/>
        <v>5</v>
      </c>
      <c r="K3177" s="191">
        <f>IF(PUMPING[[#This Row],[MONTH]]&gt;3,YEAR(PUMPING[[#This Row],[DATE]]),YEAR(PUMPING[[#This Row],[DATE]])-1)</f>
        <v>2016</v>
      </c>
      <c r="L3177" s="191" t="str">
        <f>IF(PUMPING[[#This Row],[MONTH]]&lt;4,"Q4",IF(PUMPING[[#This Row],[MONTH]]&lt;7,"Q1",IF(PUMPING[[#This Row],[MONTH]]&lt;10,"Q2",IF(PUMPING[[#This Row],[MONTH]]&lt;13,"Q3","Q4"))))</f>
        <v>Q1</v>
      </c>
      <c r="M3177" s="192" t="str">
        <f>IF(PUMPING[[#This Row],[PRODUCT]]="I/F","I/F",IF(LEFT(PUMPING[[#This Row],[BATCH]],2)="MR","MR",IF(LEFT(PUMPING[[#This Row],[BATCH]],2)="PR","PR",IF(LEFT(PUMPING[[#This Row],[BATCH]],2)="DT","DT","Others"))))</f>
        <v>MR</v>
      </c>
    </row>
    <row r="3178" spans="1:13" ht="21" x14ac:dyDescent="0.25">
      <c r="A3178" s="181">
        <v>4</v>
      </c>
      <c r="B3178" s="182">
        <v>42512</v>
      </c>
      <c r="C3178" s="181" t="s">
        <v>8</v>
      </c>
      <c r="D3178" s="172" t="s">
        <v>2049</v>
      </c>
      <c r="E3178" s="178" t="s">
        <v>10</v>
      </c>
      <c r="F3178" s="179">
        <v>4660</v>
      </c>
      <c r="G3178" s="181" t="s">
        <v>8</v>
      </c>
      <c r="H3178" s="181" t="str">
        <f t="shared" si="79"/>
        <v>PN</v>
      </c>
      <c r="I3178" s="181" t="str">
        <f>VLOOKUP(H3178,[1]Sheet1!$A$2:$B$27,2,0)</f>
        <v>NAPTHA</v>
      </c>
      <c r="J3178" s="191">
        <f t="shared" si="78"/>
        <v>5</v>
      </c>
      <c r="K3178" s="191">
        <f>IF(PUMPING[[#This Row],[MONTH]]&gt;3,YEAR(PUMPING[[#This Row],[DATE]]),YEAR(PUMPING[[#This Row],[DATE]])-1)</f>
        <v>2016</v>
      </c>
      <c r="L3178" s="191" t="str">
        <f>IF(PUMPING[[#This Row],[MONTH]]&lt;4,"Q4",IF(PUMPING[[#This Row],[MONTH]]&lt;7,"Q1",IF(PUMPING[[#This Row],[MONTH]]&lt;10,"Q2",IF(PUMPING[[#This Row],[MONTH]]&lt;13,"Q3","Q4"))))</f>
        <v>Q1</v>
      </c>
      <c r="M3178" s="192" t="str">
        <f>IF(PUMPING[[#This Row],[PRODUCT]]="I/F","I/F",IF(LEFT(PUMPING[[#This Row],[BATCH]],2)="MR","MR",IF(LEFT(PUMPING[[#This Row],[BATCH]],2)="PR","PR",IF(LEFT(PUMPING[[#This Row],[BATCH]],2)="DT","DT","Others"))))</f>
        <v>MR</v>
      </c>
    </row>
    <row r="3179" spans="1:13" ht="21" x14ac:dyDescent="0.25">
      <c r="A3179" s="181">
        <v>1</v>
      </c>
      <c r="B3179" s="182">
        <v>42513</v>
      </c>
      <c r="C3179" s="181" t="s">
        <v>6</v>
      </c>
      <c r="D3179" s="172" t="s">
        <v>2125</v>
      </c>
      <c r="E3179" s="131">
        <v>204</v>
      </c>
      <c r="F3179" s="173">
        <v>2608</v>
      </c>
      <c r="G3179" s="181" t="s">
        <v>6</v>
      </c>
      <c r="H3179" s="181" t="str">
        <f t="shared" si="79"/>
        <v>4M</v>
      </c>
      <c r="I3179" s="181" t="s">
        <v>1532</v>
      </c>
      <c r="J3179" s="191">
        <f t="shared" si="78"/>
        <v>5</v>
      </c>
      <c r="K3179" s="191">
        <f>IF(PUMPING[[#This Row],[MONTH]]&gt;3,YEAR(PUMPING[[#This Row],[DATE]]),YEAR(PUMPING[[#This Row],[DATE]])-1)</f>
        <v>2016</v>
      </c>
      <c r="L3179" s="191" t="str">
        <f>IF(PUMPING[[#This Row],[MONTH]]&lt;4,"Q4",IF(PUMPING[[#This Row],[MONTH]]&lt;7,"Q1",IF(PUMPING[[#This Row],[MONTH]]&lt;10,"Q2",IF(PUMPING[[#This Row],[MONTH]]&lt;13,"Q3","Q4"))))</f>
        <v>Q1</v>
      </c>
      <c r="M3179" s="192" t="str">
        <f>IF(PUMPING[[#This Row],[PRODUCT]]="I/F","I/F",IF(LEFT(PUMPING[[#This Row],[BATCH]],2)="MR","MR",IF(LEFT(PUMPING[[#This Row],[BATCH]],2)="PR","PR",IF(LEFT(PUMPING[[#This Row],[BATCH]],2)="DT","DT","Others"))))</f>
        <v>MR</v>
      </c>
    </row>
    <row r="3180" spans="1:13" ht="21" x14ac:dyDescent="0.25">
      <c r="A3180" s="181">
        <v>2</v>
      </c>
      <c r="B3180" s="182">
        <v>42513</v>
      </c>
      <c r="C3180" s="181" t="s">
        <v>6</v>
      </c>
      <c r="D3180" s="172" t="s">
        <v>2131</v>
      </c>
      <c r="E3180" s="131">
        <v>207</v>
      </c>
      <c r="F3180" s="173">
        <v>2424</v>
      </c>
      <c r="G3180" s="181" t="s">
        <v>6</v>
      </c>
      <c r="H3180" s="181" t="str">
        <f t="shared" si="79"/>
        <v>4M</v>
      </c>
      <c r="I3180" s="181" t="s">
        <v>1532</v>
      </c>
      <c r="J3180" s="191">
        <f t="shared" si="78"/>
        <v>5</v>
      </c>
      <c r="K3180" s="191">
        <f>IF(PUMPING[[#This Row],[MONTH]]&gt;3,YEAR(PUMPING[[#This Row],[DATE]]),YEAR(PUMPING[[#This Row],[DATE]])-1)</f>
        <v>2016</v>
      </c>
      <c r="L3180" s="191" t="str">
        <f>IF(PUMPING[[#This Row],[MONTH]]&lt;4,"Q4",IF(PUMPING[[#This Row],[MONTH]]&lt;7,"Q1",IF(PUMPING[[#This Row],[MONTH]]&lt;10,"Q2",IF(PUMPING[[#This Row],[MONTH]]&lt;13,"Q3","Q4"))))</f>
        <v>Q1</v>
      </c>
      <c r="M3180" s="192" t="str">
        <f>IF(PUMPING[[#This Row],[PRODUCT]]="I/F","I/F",IF(LEFT(PUMPING[[#This Row],[BATCH]],2)="MR","MR",IF(LEFT(PUMPING[[#This Row],[BATCH]],2)="PR","PR",IF(LEFT(PUMPING[[#This Row],[BATCH]],2)="DT","DT","Others"))))</f>
        <v>MR</v>
      </c>
    </row>
    <row r="3181" spans="1:13" ht="21" x14ac:dyDescent="0.25">
      <c r="A3181" s="181">
        <v>3</v>
      </c>
      <c r="B3181" s="182">
        <v>42513</v>
      </c>
      <c r="C3181" s="181" t="s">
        <v>6</v>
      </c>
      <c r="D3181" s="172" t="s">
        <v>2132</v>
      </c>
      <c r="E3181" s="131">
        <v>651</v>
      </c>
      <c r="F3181" s="173">
        <v>300</v>
      </c>
      <c r="G3181" s="181" t="s">
        <v>6</v>
      </c>
      <c r="H3181" s="181" t="str">
        <f t="shared" si="79"/>
        <v>PC</v>
      </c>
      <c r="I3181" s="181" t="str">
        <f>VLOOKUP(H3181,[1]Sheet1!$A$2:$B$27,2,0)</f>
        <v>SKO</v>
      </c>
      <c r="J3181" s="191">
        <f t="shared" si="78"/>
        <v>5</v>
      </c>
      <c r="K3181" s="191">
        <f>IF(PUMPING[[#This Row],[MONTH]]&gt;3,YEAR(PUMPING[[#This Row],[DATE]]),YEAR(PUMPING[[#This Row],[DATE]])-1)</f>
        <v>2016</v>
      </c>
      <c r="L3181" s="191" t="str">
        <f>IF(PUMPING[[#This Row],[MONTH]]&lt;4,"Q4",IF(PUMPING[[#This Row],[MONTH]]&lt;7,"Q1",IF(PUMPING[[#This Row],[MONTH]]&lt;10,"Q2",IF(PUMPING[[#This Row],[MONTH]]&lt;13,"Q3","Q4"))))</f>
        <v>Q1</v>
      </c>
      <c r="M3181" s="192" t="str">
        <f>IF(PUMPING[[#This Row],[PRODUCT]]="I/F","I/F",IF(LEFT(PUMPING[[#This Row],[BATCH]],2)="MR","MR",IF(LEFT(PUMPING[[#This Row],[BATCH]],2)="PR","PR",IF(LEFT(PUMPING[[#This Row],[BATCH]],2)="DT","DT","Others"))))</f>
        <v>MR</v>
      </c>
    </row>
    <row r="3182" spans="1:13" ht="21" x14ac:dyDescent="0.25">
      <c r="A3182" s="181">
        <v>4</v>
      </c>
      <c r="B3182" s="182">
        <v>42513</v>
      </c>
      <c r="C3182" s="181" t="s">
        <v>6</v>
      </c>
      <c r="D3182" s="172" t="s">
        <v>2133</v>
      </c>
      <c r="E3182" s="131">
        <v>501</v>
      </c>
      <c r="F3182" s="173">
        <v>1065</v>
      </c>
      <c r="G3182" s="181" t="s">
        <v>6</v>
      </c>
      <c r="H3182" s="181" t="str">
        <f t="shared" si="79"/>
        <v>4H</v>
      </c>
      <c r="I3182" s="181" t="s">
        <v>1530</v>
      </c>
      <c r="J3182" s="191">
        <f t="shared" si="78"/>
        <v>5</v>
      </c>
      <c r="K3182" s="191">
        <f>IF(PUMPING[[#This Row],[MONTH]]&gt;3,YEAR(PUMPING[[#This Row],[DATE]]),YEAR(PUMPING[[#This Row],[DATE]])-1)</f>
        <v>2016</v>
      </c>
      <c r="L3182" s="191" t="str">
        <f>IF(PUMPING[[#This Row],[MONTH]]&lt;4,"Q4",IF(PUMPING[[#This Row],[MONTH]]&lt;7,"Q1",IF(PUMPING[[#This Row],[MONTH]]&lt;10,"Q2",IF(PUMPING[[#This Row],[MONTH]]&lt;13,"Q3","Q4"))))</f>
        <v>Q1</v>
      </c>
      <c r="M3182" s="192" t="str">
        <f>IF(PUMPING[[#This Row],[PRODUCT]]="I/F","I/F",IF(LEFT(PUMPING[[#This Row],[BATCH]],2)="MR","MR",IF(LEFT(PUMPING[[#This Row],[BATCH]],2)="PR","PR",IF(LEFT(PUMPING[[#This Row],[BATCH]],2)="DT","DT","Others"))))</f>
        <v>MR</v>
      </c>
    </row>
    <row r="3183" spans="1:13" ht="21" x14ac:dyDescent="0.25">
      <c r="A3183" s="181">
        <v>1</v>
      </c>
      <c r="B3183" s="182">
        <v>42513</v>
      </c>
      <c r="C3183" s="181" t="s">
        <v>20</v>
      </c>
      <c r="D3183" s="176" t="s">
        <v>2130</v>
      </c>
      <c r="E3183" s="131">
        <v>67</v>
      </c>
      <c r="F3183" s="131">
        <v>594</v>
      </c>
      <c r="G3183" s="181" t="s">
        <v>20</v>
      </c>
      <c r="H3183" s="181" t="str">
        <f t="shared" si="79"/>
        <v>4H</v>
      </c>
      <c r="I3183" s="181" t="s">
        <v>1530</v>
      </c>
      <c r="J3183" s="191">
        <f t="shared" si="78"/>
        <v>5</v>
      </c>
      <c r="K3183" s="191">
        <f>IF(PUMPING[[#This Row],[MONTH]]&gt;3,YEAR(PUMPING[[#This Row],[DATE]]),YEAR(PUMPING[[#This Row],[DATE]])-1)</f>
        <v>2016</v>
      </c>
      <c r="L3183" s="191" t="str">
        <f>IF(PUMPING[[#This Row],[MONTH]]&lt;4,"Q4",IF(PUMPING[[#This Row],[MONTH]]&lt;7,"Q1",IF(PUMPING[[#This Row],[MONTH]]&lt;10,"Q2",IF(PUMPING[[#This Row],[MONTH]]&lt;13,"Q3","Q4"))))</f>
        <v>Q1</v>
      </c>
      <c r="M3183" s="192" t="str">
        <f>IF(PUMPING[[#This Row],[PRODUCT]]="I/F","I/F",IF(LEFT(PUMPING[[#This Row],[BATCH]],2)="MR","MR",IF(LEFT(PUMPING[[#This Row],[BATCH]],2)="PR","PR",IF(LEFT(PUMPING[[#This Row],[BATCH]],2)="DT","DT","Others"))))</f>
        <v>PR</v>
      </c>
    </row>
    <row r="3184" spans="1:13" ht="21" x14ac:dyDescent="0.25">
      <c r="A3184" s="181">
        <v>2</v>
      </c>
      <c r="B3184" s="182">
        <v>42513</v>
      </c>
      <c r="C3184" s="181" t="s">
        <v>20</v>
      </c>
      <c r="D3184" s="176" t="s">
        <v>2130</v>
      </c>
      <c r="E3184" s="131">
        <v>67</v>
      </c>
      <c r="F3184" s="131">
        <v>1085</v>
      </c>
      <c r="G3184" s="181" t="s">
        <v>20</v>
      </c>
      <c r="H3184" s="181" t="str">
        <f t="shared" si="79"/>
        <v>4H</v>
      </c>
      <c r="I3184" s="181" t="s">
        <v>1530</v>
      </c>
      <c r="J3184" s="191">
        <f t="shared" si="78"/>
        <v>5</v>
      </c>
      <c r="K3184" s="191">
        <f>IF(PUMPING[[#This Row],[MONTH]]&gt;3,YEAR(PUMPING[[#This Row],[DATE]]),YEAR(PUMPING[[#This Row],[DATE]])-1)</f>
        <v>2016</v>
      </c>
      <c r="L3184" s="191" t="str">
        <f>IF(PUMPING[[#This Row],[MONTH]]&lt;4,"Q4",IF(PUMPING[[#This Row],[MONTH]]&lt;7,"Q1",IF(PUMPING[[#This Row],[MONTH]]&lt;10,"Q2",IF(PUMPING[[#This Row],[MONTH]]&lt;13,"Q3","Q4"))))</f>
        <v>Q1</v>
      </c>
      <c r="M3184" s="192" t="str">
        <f>IF(PUMPING[[#This Row],[PRODUCT]]="I/F","I/F",IF(LEFT(PUMPING[[#This Row],[BATCH]],2)="MR","MR",IF(LEFT(PUMPING[[#This Row],[BATCH]],2)="PR","PR",IF(LEFT(PUMPING[[#This Row],[BATCH]],2)="DT","DT","Others"))))</f>
        <v>PR</v>
      </c>
    </row>
    <row r="3185" spans="1:13" ht="21" x14ac:dyDescent="0.25">
      <c r="A3185" s="181">
        <v>1</v>
      </c>
      <c r="B3185" s="182">
        <v>42513</v>
      </c>
      <c r="C3185" s="181" t="s">
        <v>8</v>
      </c>
      <c r="D3185" s="172" t="s">
        <v>2049</v>
      </c>
      <c r="E3185" s="178" t="s">
        <v>10</v>
      </c>
      <c r="F3185" s="179">
        <v>6296</v>
      </c>
      <c r="G3185" s="181" t="s">
        <v>8</v>
      </c>
      <c r="H3185" s="181" t="str">
        <f t="shared" si="79"/>
        <v>PN</v>
      </c>
      <c r="I3185" s="181" t="str">
        <f>VLOOKUP(H3185,[1]Sheet1!$A$2:$B$27,2,0)</f>
        <v>NAPTHA</v>
      </c>
      <c r="J3185" s="191">
        <f t="shared" si="78"/>
        <v>5</v>
      </c>
      <c r="K3185" s="191">
        <f>IF(PUMPING[[#This Row],[MONTH]]&gt;3,YEAR(PUMPING[[#This Row],[DATE]]),YEAR(PUMPING[[#This Row],[DATE]])-1)</f>
        <v>2016</v>
      </c>
      <c r="L3185" s="191" t="str">
        <f>IF(PUMPING[[#This Row],[MONTH]]&lt;4,"Q4",IF(PUMPING[[#This Row],[MONTH]]&lt;7,"Q1",IF(PUMPING[[#This Row],[MONTH]]&lt;10,"Q2",IF(PUMPING[[#This Row],[MONTH]]&lt;13,"Q3","Q4"))))</f>
        <v>Q1</v>
      </c>
      <c r="M3185" s="192" t="str">
        <f>IF(PUMPING[[#This Row],[PRODUCT]]="I/F","I/F",IF(LEFT(PUMPING[[#This Row],[BATCH]],2)="MR","MR",IF(LEFT(PUMPING[[#This Row],[BATCH]],2)="PR","PR",IF(LEFT(PUMPING[[#This Row],[BATCH]],2)="DT","DT","Others"))))</f>
        <v>MR</v>
      </c>
    </row>
    <row r="3186" spans="1:13" ht="21" x14ac:dyDescent="0.25">
      <c r="A3186" s="181">
        <v>1</v>
      </c>
      <c r="B3186" s="182">
        <v>42514</v>
      </c>
      <c r="C3186" s="181" t="s">
        <v>6</v>
      </c>
      <c r="D3186" s="172" t="s">
        <v>2133</v>
      </c>
      <c r="E3186" s="131">
        <v>501</v>
      </c>
      <c r="F3186" s="173">
        <v>6935</v>
      </c>
      <c r="G3186" s="181" t="s">
        <v>6</v>
      </c>
      <c r="H3186" s="181" t="str">
        <f t="shared" si="79"/>
        <v>4H</v>
      </c>
      <c r="I3186" s="181" t="s">
        <v>1530</v>
      </c>
      <c r="J3186" s="191">
        <f t="shared" si="78"/>
        <v>5</v>
      </c>
      <c r="K3186" s="191">
        <f>IF(PUMPING[[#This Row],[MONTH]]&gt;3,YEAR(PUMPING[[#This Row],[DATE]]),YEAR(PUMPING[[#This Row],[DATE]])-1)</f>
        <v>2016</v>
      </c>
      <c r="L3186" s="191" t="str">
        <f>IF(PUMPING[[#This Row],[MONTH]]&lt;4,"Q4",IF(PUMPING[[#This Row],[MONTH]]&lt;7,"Q1",IF(PUMPING[[#This Row],[MONTH]]&lt;10,"Q2",IF(PUMPING[[#This Row],[MONTH]]&lt;13,"Q3","Q4"))))</f>
        <v>Q1</v>
      </c>
      <c r="M3186" s="192" t="str">
        <f>IF(PUMPING[[#This Row],[PRODUCT]]="I/F","I/F",IF(LEFT(PUMPING[[#This Row],[BATCH]],2)="MR","MR",IF(LEFT(PUMPING[[#This Row],[BATCH]],2)="PR","PR",IF(LEFT(PUMPING[[#This Row],[BATCH]],2)="DT","DT","Others"))))</f>
        <v>MR</v>
      </c>
    </row>
    <row r="3187" spans="1:13" ht="21" x14ac:dyDescent="0.25">
      <c r="A3187" s="181">
        <v>2</v>
      </c>
      <c r="B3187" s="182">
        <v>42514</v>
      </c>
      <c r="C3187" s="181" t="s">
        <v>6</v>
      </c>
      <c r="D3187" s="172" t="s">
        <v>2134</v>
      </c>
      <c r="E3187" s="131">
        <v>651</v>
      </c>
      <c r="F3187" s="173">
        <v>156</v>
      </c>
      <c r="G3187" s="181" t="s">
        <v>6</v>
      </c>
      <c r="H3187" s="181" t="str">
        <f t="shared" si="79"/>
        <v>PC</v>
      </c>
      <c r="I3187" s="181" t="str">
        <f>VLOOKUP(H3187,[1]Sheet1!$A$2:$B$27,2,0)</f>
        <v>SKO</v>
      </c>
      <c r="J3187" s="191">
        <f t="shared" si="78"/>
        <v>5</v>
      </c>
      <c r="K3187" s="191">
        <f>IF(PUMPING[[#This Row],[MONTH]]&gt;3,YEAR(PUMPING[[#This Row],[DATE]]),YEAR(PUMPING[[#This Row],[DATE]])-1)</f>
        <v>2016</v>
      </c>
      <c r="L3187" s="191" t="str">
        <f>IF(PUMPING[[#This Row],[MONTH]]&lt;4,"Q4",IF(PUMPING[[#This Row],[MONTH]]&lt;7,"Q1",IF(PUMPING[[#This Row],[MONTH]]&lt;10,"Q2",IF(PUMPING[[#This Row],[MONTH]]&lt;13,"Q3","Q4"))))</f>
        <v>Q1</v>
      </c>
      <c r="M3187" s="192" t="str">
        <f>IF(PUMPING[[#This Row],[PRODUCT]]="I/F","I/F",IF(LEFT(PUMPING[[#This Row],[BATCH]],2)="MR","MR",IF(LEFT(PUMPING[[#This Row],[BATCH]],2)="PR","PR",IF(LEFT(PUMPING[[#This Row],[BATCH]],2)="DT","DT","Others"))))</f>
        <v>MR</v>
      </c>
    </row>
    <row r="3188" spans="1:13" ht="21" x14ac:dyDescent="0.25">
      <c r="A3188" s="181">
        <v>3</v>
      </c>
      <c r="B3188" s="182">
        <v>42514</v>
      </c>
      <c r="C3188" s="181" t="s">
        <v>6</v>
      </c>
      <c r="D3188" s="172" t="s">
        <v>255</v>
      </c>
      <c r="E3188" s="131">
        <v>402</v>
      </c>
      <c r="F3188" s="173">
        <v>2650</v>
      </c>
      <c r="G3188" s="181" t="s">
        <v>6</v>
      </c>
      <c r="H3188" s="181" t="str">
        <f t="shared" si="79"/>
        <v>0S</v>
      </c>
      <c r="I3188" s="181" t="str">
        <f>VLOOKUP(H3188,[1]Sheet1!$A$2:$B$27,2,0)</f>
        <v>SKO</v>
      </c>
      <c r="J3188" s="191">
        <f t="shared" si="78"/>
        <v>5</v>
      </c>
      <c r="K3188" s="191">
        <f>IF(PUMPING[[#This Row],[MONTH]]&gt;3,YEAR(PUMPING[[#This Row],[DATE]]),YEAR(PUMPING[[#This Row],[DATE]])-1)</f>
        <v>2016</v>
      </c>
      <c r="L3188" s="191" t="str">
        <f>IF(PUMPING[[#This Row],[MONTH]]&lt;4,"Q4",IF(PUMPING[[#This Row],[MONTH]]&lt;7,"Q1",IF(PUMPING[[#This Row],[MONTH]]&lt;10,"Q2",IF(PUMPING[[#This Row],[MONTH]]&lt;13,"Q3","Q4"))))</f>
        <v>Q1</v>
      </c>
      <c r="M3188" s="192" t="str">
        <f>IF(PUMPING[[#This Row],[PRODUCT]]="I/F","I/F",IF(LEFT(PUMPING[[#This Row],[BATCH]],2)="MR","MR",IF(LEFT(PUMPING[[#This Row],[BATCH]],2)="PR","PR",IF(LEFT(PUMPING[[#This Row],[BATCH]],2)="DT","DT","Others"))))</f>
        <v>MR</v>
      </c>
    </row>
    <row r="3189" spans="1:13" ht="21" x14ac:dyDescent="0.25">
      <c r="A3189" s="181">
        <v>4</v>
      </c>
      <c r="B3189" s="182">
        <v>42514</v>
      </c>
      <c r="C3189" s="181" t="s">
        <v>6</v>
      </c>
      <c r="D3189" s="172" t="s">
        <v>2135</v>
      </c>
      <c r="E3189" s="131">
        <v>303</v>
      </c>
      <c r="F3189" s="173">
        <v>3139</v>
      </c>
      <c r="G3189" s="181" t="s">
        <v>6</v>
      </c>
      <c r="H3189" s="181" t="str">
        <f t="shared" si="79"/>
        <v>A1</v>
      </c>
      <c r="I3189" s="181" t="str">
        <f>VLOOKUP(H3189,[1]Sheet1!$A$2:$B$27,2,0)</f>
        <v>ATF</v>
      </c>
      <c r="J3189" s="191">
        <f t="shared" si="78"/>
        <v>5</v>
      </c>
      <c r="K3189" s="191">
        <f>IF(PUMPING[[#This Row],[MONTH]]&gt;3,YEAR(PUMPING[[#This Row],[DATE]]),YEAR(PUMPING[[#This Row],[DATE]])-1)</f>
        <v>2016</v>
      </c>
      <c r="L3189" s="191" t="str">
        <f>IF(PUMPING[[#This Row],[MONTH]]&lt;4,"Q4",IF(PUMPING[[#This Row],[MONTH]]&lt;7,"Q1",IF(PUMPING[[#This Row],[MONTH]]&lt;10,"Q2",IF(PUMPING[[#This Row],[MONTH]]&lt;13,"Q3","Q4"))))</f>
        <v>Q1</v>
      </c>
      <c r="M3189" s="192" t="str">
        <f>IF(PUMPING[[#This Row],[PRODUCT]]="I/F","I/F",IF(LEFT(PUMPING[[#This Row],[BATCH]],2)="MR","MR",IF(LEFT(PUMPING[[#This Row],[BATCH]],2)="PR","PR",IF(LEFT(PUMPING[[#This Row],[BATCH]],2)="DT","DT","Others"))))</f>
        <v>MR</v>
      </c>
    </row>
    <row r="3190" spans="1:13" ht="21" x14ac:dyDescent="0.25">
      <c r="A3190" s="181">
        <v>1</v>
      </c>
      <c r="B3190" s="182">
        <v>42514</v>
      </c>
      <c r="C3190" s="181" t="s">
        <v>20</v>
      </c>
      <c r="D3190" s="176" t="s">
        <v>2130</v>
      </c>
      <c r="E3190" s="131">
        <v>67</v>
      </c>
      <c r="F3190" s="179">
        <v>7156</v>
      </c>
      <c r="G3190" s="181" t="s">
        <v>20</v>
      </c>
      <c r="H3190" s="181" t="str">
        <f t="shared" si="79"/>
        <v>4H</v>
      </c>
      <c r="I3190" s="181" t="s">
        <v>1530</v>
      </c>
      <c r="J3190" s="191">
        <f t="shared" si="78"/>
        <v>5</v>
      </c>
      <c r="K3190" s="191">
        <f>IF(PUMPING[[#This Row],[MONTH]]&gt;3,YEAR(PUMPING[[#This Row],[DATE]]),YEAR(PUMPING[[#This Row],[DATE]])-1)</f>
        <v>2016</v>
      </c>
      <c r="L3190" s="191" t="str">
        <f>IF(PUMPING[[#This Row],[MONTH]]&lt;4,"Q4",IF(PUMPING[[#This Row],[MONTH]]&lt;7,"Q1",IF(PUMPING[[#This Row],[MONTH]]&lt;10,"Q2",IF(PUMPING[[#This Row],[MONTH]]&lt;13,"Q3","Q4"))))</f>
        <v>Q1</v>
      </c>
      <c r="M3190" s="192" t="str">
        <f>IF(PUMPING[[#This Row],[PRODUCT]]="I/F","I/F",IF(LEFT(PUMPING[[#This Row],[BATCH]],2)="MR","MR",IF(LEFT(PUMPING[[#This Row],[BATCH]],2)="PR","PR",IF(LEFT(PUMPING[[#This Row],[BATCH]],2)="DT","DT","Others"))))</f>
        <v>PR</v>
      </c>
    </row>
    <row r="3191" spans="1:13" ht="21" x14ac:dyDescent="0.25">
      <c r="A3191" s="181">
        <v>2</v>
      </c>
      <c r="B3191" s="182">
        <v>42514</v>
      </c>
      <c r="C3191" s="181" t="s">
        <v>20</v>
      </c>
      <c r="D3191" s="176" t="s">
        <v>2136</v>
      </c>
      <c r="E3191" s="131" t="s">
        <v>176</v>
      </c>
      <c r="F3191" s="179">
        <v>189</v>
      </c>
      <c r="G3191" s="181" t="s">
        <v>20</v>
      </c>
      <c r="H3191" s="181" t="str">
        <f t="shared" si="79"/>
        <v>4H</v>
      </c>
      <c r="I3191" s="181" t="s">
        <v>1530</v>
      </c>
      <c r="J3191" s="191">
        <f t="shared" si="78"/>
        <v>5</v>
      </c>
      <c r="K3191" s="191">
        <f>IF(PUMPING[[#This Row],[MONTH]]&gt;3,YEAR(PUMPING[[#This Row],[DATE]]),YEAR(PUMPING[[#This Row],[DATE]])-1)</f>
        <v>2016</v>
      </c>
      <c r="L3191" s="191" t="str">
        <f>IF(PUMPING[[#This Row],[MONTH]]&lt;4,"Q4",IF(PUMPING[[#This Row],[MONTH]]&lt;7,"Q1",IF(PUMPING[[#This Row],[MONTH]]&lt;10,"Q2",IF(PUMPING[[#This Row],[MONTH]]&lt;13,"Q3","Q4"))))</f>
        <v>Q1</v>
      </c>
      <c r="M3191" s="192" t="str">
        <f>IF(PUMPING[[#This Row],[PRODUCT]]="I/F","I/F",IF(LEFT(PUMPING[[#This Row],[BATCH]],2)="MR","MR",IF(LEFT(PUMPING[[#This Row],[BATCH]],2)="PR","PR",IF(LEFT(PUMPING[[#This Row],[BATCH]],2)="DT","DT","Others"))))</f>
        <v>PR</v>
      </c>
    </row>
    <row r="3192" spans="1:13" ht="21" x14ac:dyDescent="0.25">
      <c r="A3192" s="181">
        <v>1</v>
      </c>
      <c r="B3192" s="182">
        <v>42514</v>
      </c>
      <c r="C3192" s="181" t="s">
        <v>8</v>
      </c>
      <c r="D3192" s="172" t="s">
        <v>2049</v>
      </c>
      <c r="E3192" s="178" t="s">
        <v>10</v>
      </c>
      <c r="F3192" s="129">
        <v>248</v>
      </c>
      <c r="G3192" s="181" t="s">
        <v>8</v>
      </c>
      <c r="H3192" s="181" t="str">
        <f t="shared" si="79"/>
        <v>PN</v>
      </c>
      <c r="I3192" s="181" t="str">
        <f>VLOOKUP(H3192,[1]Sheet1!$A$2:$B$27,2,0)</f>
        <v>NAPTHA</v>
      </c>
      <c r="J3192" s="191">
        <f t="shared" si="78"/>
        <v>5</v>
      </c>
      <c r="K3192" s="191">
        <f>IF(PUMPING[[#This Row],[MONTH]]&gt;3,YEAR(PUMPING[[#This Row],[DATE]]),YEAR(PUMPING[[#This Row],[DATE]])-1)</f>
        <v>2016</v>
      </c>
      <c r="L3192" s="191" t="str">
        <f>IF(PUMPING[[#This Row],[MONTH]]&lt;4,"Q4",IF(PUMPING[[#This Row],[MONTH]]&lt;7,"Q1",IF(PUMPING[[#This Row],[MONTH]]&lt;10,"Q2",IF(PUMPING[[#This Row],[MONTH]]&lt;13,"Q3","Q4"))))</f>
        <v>Q1</v>
      </c>
      <c r="M3192" s="192" t="str">
        <f>IF(PUMPING[[#This Row],[PRODUCT]]="I/F","I/F",IF(LEFT(PUMPING[[#This Row],[BATCH]],2)="MR","MR",IF(LEFT(PUMPING[[#This Row],[BATCH]],2)="PR","PR",IF(LEFT(PUMPING[[#This Row],[BATCH]],2)="DT","DT","Others"))))</f>
        <v>MR</v>
      </c>
    </row>
    <row r="3193" spans="1:13" ht="21" x14ac:dyDescent="0.25">
      <c r="A3193" s="181">
        <v>1</v>
      </c>
      <c r="B3193" s="182">
        <v>42514</v>
      </c>
      <c r="C3193" s="181" t="s">
        <v>162</v>
      </c>
      <c r="D3193" s="176" t="s">
        <v>1991</v>
      </c>
      <c r="E3193" s="178" t="s">
        <v>41</v>
      </c>
      <c r="F3193" s="129">
        <v>837</v>
      </c>
      <c r="G3193" s="181" t="s">
        <v>162</v>
      </c>
      <c r="H3193" s="181" t="str">
        <f t="shared" si="79"/>
        <v>PN</v>
      </c>
      <c r="I3193" s="181" t="str">
        <f>VLOOKUP(H3193,[1]Sheet1!$A$2:$B$27,2,0)</f>
        <v>NAPTHA</v>
      </c>
      <c r="J3193" s="191">
        <f t="shared" si="78"/>
        <v>5</v>
      </c>
      <c r="K3193" s="191">
        <f>IF(PUMPING[[#This Row],[MONTH]]&gt;3,YEAR(PUMPING[[#This Row],[DATE]]),YEAR(PUMPING[[#This Row],[DATE]])-1)</f>
        <v>2016</v>
      </c>
      <c r="L3193" s="191" t="str">
        <f>IF(PUMPING[[#This Row],[MONTH]]&lt;4,"Q4",IF(PUMPING[[#This Row],[MONTH]]&lt;7,"Q1",IF(PUMPING[[#This Row],[MONTH]]&lt;10,"Q2",IF(PUMPING[[#This Row],[MONTH]]&lt;13,"Q3","Q4"))))</f>
        <v>Q1</v>
      </c>
      <c r="M3193" s="192" t="str">
        <f>IF(PUMPING[[#This Row],[PRODUCT]]="I/F","I/F",IF(LEFT(PUMPING[[#This Row],[BATCH]],2)="MR","MR",IF(LEFT(PUMPING[[#This Row],[BATCH]],2)="PR","PR",IF(LEFT(PUMPING[[#This Row],[BATCH]],2)="DT","DT","Others"))))</f>
        <v>MR</v>
      </c>
    </row>
    <row r="3194" spans="1:13" ht="21" x14ac:dyDescent="0.25">
      <c r="A3194" s="181">
        <v>2</v>
      </c>
      <c r="B3194" s="182">
        <v>42514</v>
      </c>
      <c r="C3194" s="181" t="s">
        <v>162</v>
      </c>
      <c r="D3194" s="176" t="s">
        <v>238</v>
      </c>
      <c r="E3194" s="178" t="s">
        <v>41</v>
      </c>
      <c r="F3194" s="129">
        <v>153</v>
      </c>
      <c r="G3194" s="181" t="s">
        <v>162</v>
      </c>
      <c r="H3194" s="181" t="str">
        <f t="shared" si="79"/>
        <v>PN</v>
      </c>
      <c r="I3194" s="181" t="str">
        <f>VLOOKUP(H3194,[1]Sheet1!$A$2:$B$27,2,0)</f>
        <v>NAPTHA</v>
      </c>
      <c r="J3194" s="191">
        <f t="shared" si="78"/>
        <v>5</v>
      </c>
      <c r="K3194" s="191">
        <f>IF(PUMPING[[#This Row],[MONTH]]&gt;3,YEAR(PUMPING[[#This Row],[DATE]]),YEAR(PUMPING[[#This Row],[DATE]])-1)</f>
        <v>2016</v>
      </c>
      <c r="L3194" s="191" t="str">
        <f>IF(PUMPING[[#This Row],[MONTH]]&lt;4,"Q4",IF(PUMPING[[#This Row],[MONTH]]&lt;7,"Q1",IF(PUMPING[[#This Row],[MONTH]]&lt;10,"Q2",IF(PUMPING[[#This Row],[MONTH]]&lt;13,"Q3","Q4"))))</f>
        <v>Q1</v>
      </c>
      <c r="M3194" s="192" t="str">
        <f>IF(PUMPING[[#This Row],[PRODUCT]]="I/F","I/F",IF(LEFT(PUMPING[[#This Row],[BATCH]],2)="MR","MR",IF(LEFT(PUMPING[[#This Row],[BATCH]],2)="PR","PR",IF(LEFT(PUMPING[[#This Row],[BATCH]],2)="DT","DT","Others"))))</f>
        <v>MR</v>
      </c>
    </row>
    <row r="3195" spans="1:13" ht="21" x14ac:dyDescent="0.25">
      <c r="A3195" s="181">
        <v>3</v>
      </c>
      <c r="B3195" s="182">
        <v>42514</v>
      </c>
      <c r="C3195" s="181" t="s">
        <v>162</v>
      </c>
      <c r="D3195" s="137" t="s">
        <v>2030</v>
      </c>
      <c r="E3195" s="178" t="s">
        <v>41</v>
      </c>
      <c r="F3195" s="129">
        <v>4113</v>
      </c>
      <c r="G3195" s="181" t="s">
        <v>162</v>
      </c>
      <c r="H3195" s="181" t="str">
        <f t="shared" si="79"/>
        <v>PN</v>
      </c>
      <c r="I3195" s="181" t="str">
        <f>VLOOKUP(H3195,[1]Sheet1!$A$2:$B$27,2,0)</f>
        <v>NAPTHA</v>
      </c>
      <c r="J3195" s="191">
        <f t="shared" si="78"/>
        <v>5</v>
      </c>
      <c r="K3195" s="191">
        <f>IF(PUMPING[[#This Row],[MONTH]]&gt;3,YEAR(PUMPING[[#This Row],[DATE]]),YEAR(PUMPING[[#This Row],[DATE]])-1)</f>
        <v>2016</v>
      </c>
      <c r="L3195" s="191" t="str">
        <f>IF(PUMPING[[#This Row],[MONTH]]&lt;4,"Q4",IF(PUMPING[[#This Row],[MONTH]]&lt;7,"Q1",IF(PUMPING[[#This Row],[MONTH]]&lt;10,"Q2",IF(PUMPING[[#This Row],[MONTH]]&lt;13,"Q3","Q4"))))</f>
        <v>Q1</v>
      </c>
      <c r="M3195" s="192" t="str">
        <f>IF(PUMPING[[#This Row],[PRODUCT]]="I/F","I/F",IF(LEFT(PUMPING[[#This Row],[BATCH]],2)="MR","MR",IF(LEFT(PUMPING[[#This Row],[BATCH]],2)="PR","PR",IF(LEFT(PUMPING[[#This Row],[BATCH]],2)="DT","DT","Others"))))</f>
        <v>MR</v>
      </c>
    </row>
    <row r="3196" spans="1:13" ht="21" x14ac:dyDescent="0.25">
      <c r="A3196" s="181">
        <v>1</v>
      </c>
      <c r="B3196" s="182">
        <v>42515</v>
      </c>
      <c r="C3196" s="181" t="s">
        <v>6</v>
      </c>
      <c r="D3196" s="172" t="s">
        <v>2135</v>
      </c>
      <c r="E3196" s="131">
        <v>303</v>
      </c>
      <c r="F3196" s="173">
        <v>4382</v>
      </c>
      <c r="G3196" s="181" t="s">
        <v>6</v>
      </c>
      <c r="H3196" s="181" t="str">
        <f t="shared" si="79"/>
        <v>A1</v>
      </c>
      <c r="I3196" s="181" t="str">
        <f>VLOOKUP(H3196,[1]Sheet1!$A$2:$B$27,2,0)</f>
        <v>ATF</v>
      </c>
      <c r="J3196" s="191">
        <f t="shared" si="78"/>
        <v>5</v>
      </c>
      <c r="K3196" s="191">
        <f>IF(PUMPING[[#This Row],[MONTH]]&gt;3,YEAR(PUMPING[[#This Row],[DATE]]),YEAR(PUMPING[[#This Row],[DATE]])-1)</f>
        <v>2016</v>
      </c>
      <c r="L3196" s="191" t="str">
        <f>IF(PUMPING[[#This Row],[MONTH]]&lt;4,"Q4",IF(PUMPING[[#This Row],[MONTH]]&lt;7,"Q1",IF(PUMPING[[#This Row],[MONTH]]&lt;10,"Q2",IF(PUMPING[[#This Row],[MONTH]]&lt;13,"Q3","Q4"))))</f>
        <v>Q1</v>
      </c>
      <c r="M3196" s="192" t="str">
        <f>IF(PUMPING[[#This Row],[PRODUCT]]="I/F","I/F",IF(LEFT(PUMPING[[#This Row],[BATCH]],2)="MR","MR",IF(LEFT(PUMPING[[#This Row],[BATCH]],2)="PR","PR",IF(LEFT(PUMPING[[#This Row],[BATCH]],2)="DT","DT","Others"))))</f>
        <v>MR</v>
      </c>
    </row>
    <row r="3197" spans="1:13" ht="21" x14ac:dyDescent="0.25">
      <c r="A3197" s="181">
        <v>2</v>
      </c>
      <c r="B3197" s="182">
        <v>42515</v>
      </c>
      <c r="C3197" s="181" t="s">
        <v>6</v>
      </c>
      <c r="D3197" s="172" t="s">
        <v>2137</v>
      </c>
      <c r="E3197" s="131">
        <v>301</v>
      </c>
      <c r="F3197" s="173">
        <v>4897</v>
      </c>
      <c r="G3197" s="181" t="s">
        <v>6</v>
      </c>
      <c r="H3197" s="181" t="str">
        <f t="shared" si="79"/>
        <v>A1</v>
      </c>
      <c r="I3197" s="181" t="str">
        <f>VLOOKUP(H3197,[1]Sheet1!$A$2:$B$27,2,0)</f>
        <v>ATF</v>
      </c>
      <c r="J3197" s="191">
        <f t="shared" si="78"/>
        <v>5</v>
      </c>
      <c r="K3197" s="191">
        <f>IF(PUMPING[[#This Row],[MONTH]]&gt;3,YEAR(PUMPING[[#This Row],[DATE]]),YEAR(PUMPING[[#This Row],[DATE]])-1)</f>
        <v>2016</v>
      </c>
      <c r="L3197" s="191" t="str">
        <f>IF(PUMPING[[#This Row],[MONTH]]&lt;4,"Q4",IF(PUMPING[[#This Row],[MONTH]]&lt;7,"Q1",IF(PUMPING[[#This Row],[MONTH]]&lt;10,"Q2",IF(PUMPING[[#This Row],[MONTH]]&lt;13,"Q3","Q4"))))</f>
        <v>Q1</v>
      </c>
      <c r="M3197" s="192" t="str">
        <f>IF(PUMPING[[#This Row],[PRODUCT]]="I/F","I/F",IF(LEFT(PUMPING[[#This Row],[BATCH]],2)="MR","MR",IF(LEFT(PUMPING[[#This Row],[BATCH]],2)="PR","PR",IF(LEFT(PUMPING[[#This Row],[BATCH]],2)="DT","DT","Others"))))</f>
        <v>MR</v>
      </c>
    </row>
    <row r="3198" spans="1:13" ht="21" x14ac:dyDescent="0.25">
      <c r="A3198" s="181">
        <v>3</v>
      </c>
      <c r="B3198" s="182">
        <v>42515</v>
      </c>
      <c r="C3198" s="181" t="s">
        <v>6</v>
      </c>
      <c r="D3198" s="172" t="s">
        <v>2138</v>
      </c>
      <c r="E3198" s="131">
        <v>402</v>
      </c>
      <c r="F3198" s="173">
        <v>651</v>
      </c>
      <c r="G3198" s="181" t="s">
        <v>6</v>
      </c>
      <c r="H3198" s="181" t="str">
        <f t="shared" si="79"/>
        <v>0S</v>
      </c>
      <c r="I3198" s="181" t="str">
        <f>VLOOKUP(H3198,[1]Sheet1!$A$2:$B$27,2,0)</f>
        <v>SKO</v>
      </c>
      <c r="J3198" s="191">
        <f t="shared" si="78"/>
        <v>5</v>
      </c>
      <c r="K3198" s="191">
        <f>IF(PUMPING[[#This Row],[MONTH]]&gt;3,YEAR(PUMPING[[#This Row],[DATE]]),YEAR(PUMPING[[#This Row],[DATE]])-1)</f>
        <v>2016</v>
      </c>
      <c r="L3198" s="191" t="str">
        <f>IF(PUMPING[[#This Row],[MONTH]]&lt;4,"Q4",IF(PUMPING[[#This Row],[MONTH]]&lt;7,"Q1",IF(PUMPING[[#This Row],[MONTH]]&lt;10,"Q2",IF(PUMPING[[#This Row],[MONTH]]&lt;13,"Q3","Q4"))))</f>
        <v>Q1</v>
      </c>
      <c r="M3198" s="192" t="str">
        <f>IF(PUMPING[[#This Row],[PRODUCT]]="I/F","I/F",IF(LEFT(PUMPING[[#This Row],[BATCH]],2)="MR","MR",IF(LEFT(PUMPING[[#This Row],[BATCH]],2)="PR","PR",IF(LEFT(PUMPING[[#This Row],[BATCH]],2)="DT","DT","Others"))))</f>
        <v>MR</v>
      </c>
    </row>
    <row r="3199" spans="1:13" ht="21" x14ac:dyDescent="0.25">
      <c r="A3199" s="181">
        <v>4</v>
      </c>
      <c r="B3199" s="182">
        <v>42515</v>
      </c>
      <c r="C3199" s="181" t="s">
        <v>6</v>
      </c>
      <c r="D3199" s="172" t="s">
        <v>2139</v>
      </c>
      <c r="E3199" s="131">
        <v>123</v>
      </c>
      <c r="F3199" s="173">
        <v>2093</v>
      </c>
      <c r="G3199" s="181" t="s">
        <v>6</v>
      </c>
      <c r="H3199" s="181" t="str">
        <f t="shared" si="79"/>
        <v>PN</v>
      </c>
      <c r="I3199" s="181" t="str">
        <f>VLOOKUP(H3199,[1]Sheet1!$A$2:$B$27,2,0)</f>
        <v>NAPTHA</v>
      </c>
      <c r="J3199" s="191">
        <f t="shared" si="78"/>
        <v>5</v>
      </c>
      <c r="K3199" s="191">
        <f>IF(PUMPING[[#This Row],[MONTH]]&gt;3,YEAR(PUMPING[[#This Row],[DATE]]),YEAR(PUMPING[[#This Row],[DATE]])-1)</f>
        <v>2016</v>
      </c>
      <c r="L3199" s="191" t="str">
        <f>IF(PUMPING[[#This Row],[MONTH]]&lt;4,"Q4",IF(PUMPING[[#This Row],[MONTH]]&lt;7,"Q1",IF(PUMPING[[#This Row],[MONTH]]&lt;10,"Q2",IF(PUMPING[[#This Row],[MONTH]]&lt;13,"Q3","Q4"))))</f>
        <v>Q1</v>
      </c>
      <c r="M3199" s="192" t="str">
        <f>IF(PUMPING[[#This Row],[PRODUCT]]="I/F","I/F",IF(LEFT(PUMPING[[#This Row],[BATCH]],2)="MR","MR",IF(LEFT(PUMPING[[#This Row],[BATCH]],2)="PR","PR",IF(LEFT(PUMPING[[#This Row],[BATCH]],2)="DT","DT","Others"))))</f>
        <v>MR</v>
      </c>
    </row>
    <row r="3200" spans="1:13" ht="21" x14ac:dyDescent="0.25">
      <c r="A3200" s="181">
        <v>1</v>
      </c>
      <c r="B3200" s="182">
        <v>42515</v>
      </c>
      <c r="C3200" s="181" t="s">
        <v>20</v>
      </c>
      <c r="D3200" s="176" t="s">
        <v>2136</v>
      </c>
      <c r="E3200" s="131" t="s">
        <v>176</v>
      </c>
      <c r="F3200" s="179">
        <v>2802</v>
      </c>
      <c r="G3200" s="181" t="s">
        <v>20</v>
      </c>
      <c r="H3200" s="181" t="str">
        <f t="shared" si="79"/>
        <v>4H</v>
      </c>
      <c r="I3200" s="181" t="s">
        <v>1530</v>
      </c>
      <c r="J3200" s="191">
        <f t="shared" si="78"/>
        <v>5</v>
      </c>
      <c r="K3200" s="191">
        <f>IF(PUMPING[[#This Row],[MONTH]]&gt;3,YEAR(PUMPING[[#This Row],[DATE]]),YEAR(PUMPING[[#This Row],[DATE]])-1)</f>
        <v>2016</v>
      </c>
      <c r="L3200" s="191" t="str">
        <f>IF(PUMPING[[#This Row],[MONTH]]&lt;4,"Q4",IF(PUMPING[[#This Row],[MONTH]]&lt;7,"Q1",IF(PUMPING[[#This Row],[MONTH]]&lt;10,"Q2",IF(PUMPING[[#This Row],[MONTH]]&lt;13,"Q3","Q4"))))</f>
        <v>Q1</v>
      </c>
      <c r="M3200" s="192" t="str">
        <f>IF(PUMPING[[#This Row],[PRODUCT]]="I/F","I/F",IF(LEFT(PUMPING[[#This Row],[BATCH]],2)="MR","MR",IF(LEFT(PUMPING[[#This Row],[BATCH]],2)="PR","PR",IF(LEFT(PUMPING[[#This Row],[BATCH]],2)="DT","DT","Others"))))</f>
        <v>PR</v>
      </c>
    </row>
    <row r="3201" spans="1:13" ht="21" x14ac:dyDescent="0.25">
      <c r="A3201" s="181">
        <v>2</v>
      </c>
      <c r="B3201" s="182">
        <v>42515</v>
      </c>
      <c r="C3201" s="181" t="s">
        <v>20</v>
      </c>
      <c r="D3201" s="176" t="s">
        <v>2140</v>
      </c>
      <c r="E3201" s="131" t="s">
        <v>2038</v>
      </c>
      <c r="F3201" s="179">
        <v>107</v>
      </c>
      <c r="G3201" s="181" t="s">
        <v>20</v>
      </c>
      <c r="H3201" s="181" t="str">
        <f t="shared" si="79"/>
        <v>PC</v>
      </c>
      <c r="I3201" s="181" t="str">
        <f>VLOOKUP(H3201,[1]Sheet1!$A$2:$B$27,2,0)</f>
        <v>SKO</v>
      </c>
      <c r="J3201" s="191">
        <f t="shared" ref="J3201:J3264" si="80">MONTH(B3201)</f>
        <v>5</v>
      </c>
      <c r="K3201" s="191">
        <f>IF(PUMPING[[#This Row],[MONTH]]&gt;3,YEAR(PUMPING[[#This Row],[DATE]]),YEAR(PUMPING[[#This Row],[DATE]])-1)</f>
        <v>2016</v>
      </c>
      <c r="L3201" s="191" t="str">
        <f>IF(PUMPING[[#This Row],[MONTH]]&lt;4,"Q4",IF(PUMPING[[#This Row],[MONTH]]&lt;7,"Q1",IF(PUMPING[[#This Row],[MONTH]]&lt;10,"Q2",IF(PUMPING[[#This Row],[MONTH]]&lt;13,"Q3","Q4"))))</f>
        <v>Q1</v>
      </c>
      <c r="M3201" s="192" t="str">
        <f>IF(PUMPING[[#This Row],[PRODUCT]]="I/F","I/F",IF(LEFT(PUMPING[[#This Row],[BATCH]],2)="MR","MR",IF(LEFT(PUMPING[[#This Row],[BATCH]],2)="PR","PR",IF(LEFT(PUMPING[[#This Row],[BATCH]],2)="DT","DT","Others"))))</f>
        <v>PR</v>
      </c>
    </row>
    <row r="3202" spans="1:13" ht="21" x14ac:dyDescent="0.25">
      <c r="A3202" s="181">
        <v>3</v>
      </c>
      <c r="B3202" s="182">
        <v>42515</v>
      </c>
      <c r="C3202" s="181" t="s">
        <v>20</v>
      </c>
      <c r="D3202" s="176" t="s">
        <v>2141</v>
      </c>
      <c r="E3202" s="131">
        <v>53</v>
      </c>
      <c r="F3202" s="179">
        <v>450</v>
      </c>
      <c r="G3202" s="181" t="s">
        <v>20</v>
      </c>
      <c r="H3202" s="181" t="str">
        <f t="shared" si="79"/>
        <v>NS</v>
      </c>
      <c r="I3202" s="181" t="str">
        <f>VLOOKUP(H3202,[1]Sheet1!$A$2:$B$27,2,0)</f>
        <v>SKO</v>
      </c>
      <c r="J3202" s="191">
        <f t="shared" si="80"/>
        <v>5</v>
      </c>
      <c r="K3202" s="191">
        <f>IF(PUMPING[[#This Row],[MONTH]]&gt;3,YEAR(PUMPING[[#This Row],[DATE]]),YEAR(PUMPING[[#This Row],[DATE]])-1)</f>
        <v>2016</v>
      </c>
      <c r="L3202" s="191" t="str">
        <f>IF(PUMPING[[#This Row],[MONTH]]&lt;4,"Q4",IF(PUMPING[[#This Row],[MONTH]]&lt;7,"Q1",IF(PUMPING[[#This Row],[MONTH]]&lt;10,"Q2",IF(PUMPING[[#This Row],[MONTH]]&lt;13,"Q3","Q4"))))</f>
        <v>Q1</v>
      </c>
      <c r="M3202" s="192" t="str">
        <f>IF(PUMPING[[#This Row],[PRODUCT]]="I/F","I/F",IF(LEFT(PUMPING[[#This Row],[BATCH]],2)="MR","MR",IF(LEFT(PUMPING[[#This Row],[BATCH]],2)="PR","PR",IF(LEFT(PUMPING[[#This Row],[BATCH]],2)="DT","DT","Others"))))</f>
        <v>PR</v>
      </c>
    </row>
    <row r="3203" spans="1:13" ht="21" x14ac:dyDescent="0.25">
      <c r="A3203" s="181">
        <v>4</v>
      </c>
      <c r="B3203" s="182">
        <v>42515</v>
      </c>
      <c r="C3203" s="181" t="s">
        <v>20</v>
      </c>
      <c r="D3203" s="176" t="s">
        <v>2142</v>
      </c>
      <c r="E3203" s="131">
        <v>53</v>
      </c>
      <c r="F3203" s="179">
        <v>1085</v>
      </c>
      <c r="G3203" s="181" t="s">
        <v>20</v>
      </c>
      <c r="H3203" s="181" t="str">
        <f t="shared" si="79"/>
        <v>NS</v>
      </c>
      <c r="I3203" s="181" t="str">
        <f>VLOOKUP(H3203,[1]Sheet1!$A$2:$B$27,2,0)</f>
        <v>SKO</v>
      </c>
      <c r="J3203" s="191">
        <f t="shared" si="80"/>
        <v>5</v>
      </c>
      <c r="K3203" s="191">
        <f>IF(PUMPING[[#This Row],[MONTH]]&gt;3,YEAR(PUMPING[[#This Row],[DATE]]),YEAR(PUMPING[[#This Row],[DATE]])-1)</f>
        <v>2016</v>
      </c>
      <c r="L3203" s="191" t="str">
        <f>IF(PUMPING[[#This Row],[MONTH]]&lt;4,"Q4",IF(PUMPING[[#This Row],[MONTH]]&lt;7,"Q1",IF(PUMPING[[#This Row],[MONTH]]&lt;10,"Q2",IF(PUMPING[[#This Row],[MONTH]]&lt;13,"Q3","Q4"))))</f>
        <v>Q1</v>
      </c>
      <c r="M3203" s="192" t="str">
        <f>IF(PUMPING[[#This Row],[PRODUCT]]="I/F","I/F",IF(LEFT(PUMPING[[#This Row],[BATCH]],2)="MR","MR",IF(LEFT(PUMPING[[#This Row],[BATCH]],2)="PR","PR",IF(LEFT(PUMPING[[#This Row],[BATCH]],2)="DT","DT","Others"))))</f>
        <v>PR</v>
      </c>
    </row>
    <row r="3204" spans="1:13" ht="21" x14ac:dyDescent="0.25">
      <c r="A3204" s="181">
        <v>1</v>
      </c>
      <c r="B3204" s="182">
        <v>42515</v>
      </c>
      <c r="C3204" s="181" t="s">
        <v>8</v>
      </c>
      <c r="D3204" s="172" t="s">
        <v>1497</v>
      </c>
      <c r="E3204" s="178" t="s">
        <v>10</v>
      </c>
      <c r="F3204" s="129">
        <v>38</v>
      </c>
      <c r="G3204" s="181" t="s">
        <v>8</v>
      </c>
      <c r="H3204" s="181" t="str">
        <f t="shared" si="79"/>
        <v xml:space="preserve">F </v>
      </c>
      <c r="I3204" s="181" t="s">
        <v>204</v>
      </c>
      <c r="J3204" s="191">
        <f t="shared" si="80"/>
        <v>5</v>
      </c>
      <c r="K3204" s="191">
        <f>IF(PUMPING[[#This Row],[MONTH]]&gt;3,YEAR(PUMPING[[#This Row],[DATE]]),YEAR(PUMPING[[#This Row],[DATE]])-1)</f>
        <v>2016</v>
      </c>
      <c r="L3204" s="191" t="str">
        <f>IF(PUMPING[[#This Row],[MONTH]]&lt;4,"Q4",IF(PUMPING[[#This Row],[MONTH]]&lt;7,"Q1",IF(PUMPING[[#This Row],[MONTH]]&lt;10,"Q2",IF(PUMPING[[#This Row],[MONTH]]&lt;13,"Q3","Q4"))))</f>
        <v>Q1</v>
      </c>
      <c r="M3204" s="192" t="str">
        <f>IF(PUMPING[[#This Row],[PRODUCT]]="I/F","I/F",IF(LEFT(PUMPING[[#This Row],[BATCH]],2)="MR","MR",IF(LEFT(PUMPING[[#This Row],[BATCH]],2)="PR","PR",IF(LEFT(PUMPING[[#This Row],[BATCH]],2)="DT","DT","Others"))))</f>
        <v>I/F</v>
      </c>
    </row>
    <row r="3205" spans="1:13" ht="21" x14ac:dyDescent="0.25">
      <c r="A3205" s="181">
        <v>2</v>
      </c>
      <c r="B3205" s="182">
        <v>42515</v>
      </c>
      <c r="C3205" s="181" t="s">
        <v>8</v>
      </c>
      <c r="D3205" s="172" t="s">
        <v>2132</v>
      </c>
      <c r="E3205" s="178" t="s">
        <v>10</v>
      </c>
      <c r="F3205" s="129">
        <v>175</v>
      </c>
      <c r="G3205" s="181" t="s">
        <v>8</v>
      </c>
      <c r="H3205" s="181" t="str">
        <f t="shared" si="79"/>
        <v>PC</v>
      </c>
      <c r="I3205" s="181" t="str">
        <f>VLOOKUP(H3205,[1]Sheet1!$A$2:$B$27,2,0)</f>
        <v>SKO</v>
      </c>
      <c r="J3205" s="191">
        <f t="shared" si="80"/>
        <v>5</v>
      </c>
      <c r="K3205" s="191">
        <f>IF(PUMPING[[#This Row],[MONTH]]&gt;3,YEAR(PUMPING[[#This Row],[DATE]]),YEAR(PUMPING[[#This Row],[DATE]])-1)</f>
        <v>2016</v>
      </c>
      <c r="L3205" s="191" t="str">
        <f>IF(PUMPING[[#This Row],[MONTH]]&lt;4,"Q4",IF(PUMPING[[#This Row],[MONTH]]&lt;7,"Q1",IF(PUMPING[[#This Row],[MONTH]]&lt;10,"Q2",IF(PUMPING[[#This Row],[MONTH]]&lt;13,"Q3","Q4"))))</f>
        <v>Q1</v>
      </c>
      <c r="M3205" s="192" t="str">
        <f>IF(PUMPING[[#This Row],[PRODUCT]]="I/F","I/F",IF(LEFT(PUMPING[[#This Row],[BATCH]],2)="MR","MR",IF(LEFT(PUMPING[[#This Row],[BATCH]],2)="PR","PR",IF(LEFT(PUMPING[[#This Row],[BATCH]],2)="DT","DT","Others"))))</f>
        <v>MR</v>
      </c>
    </row>
    <row r="3206" spans="1:13" ht="21" x14ac:dyDescent="0.25">
      <c r="A3206" s="181">
        <v>3</v>
      </c>
      <c r="B3206" s="182">
        <v>42515</v>
      </c>
      <c r="C3206" s="181" t="s">
        <v>8</v>
      </c>
      <c r="D3206" s="172" t="s">
        <v>2133</v>
      </c>
      <c r="E3206" s="178" t="s">
        <v>10</v>
      </c>
      <c r="F3206" s="179">
        <v>4201</v>
      </c>
      <c r="G3206" s="181" t="s">
        <v>8</v>
      </c>
      <c r="H3206" s="181" t="str">
        <f t="shared" si="79"/>
        <v>4H</v>
      </c>
      <c r="I3206" s="181" t="s">
        <v>1530</v>
      </c>
      <c r="J3206" s="191">
        <f t="shared" si="80"/>
        <v>5</v>
      </c>
      <c r="K3206" s="191">
        <f>IF(PUMPING[[#This Row],[MONTH]]&gt;3,YEAR(PUMPING[[#This Row],[DATE]]),YEAR(PUMPING[[#This Row],[DATE]])-1)</f>
        <v>2016</v>
      </c>
      <c r="L3206" s="191" t="str">
        <f>IF(PUMPING[[#This Row],[MONTH]]&lt;4,"Q4",IF(PUMPING[[#This Row],[MONTH]]&lt;7,"Q1",IF(PUMPING[[#This Row],[MONTH]]&lt;10,"Q2",IF(PUMPING[[#This Row],[MONTH]]&lt;13,"Q3","Q4"))))</f>
        <v>Q1</v>
      </c>
      <c r="M3206" s="192" t="str">
        <f>IF(PUMPING[[#This Row],[PRODUCT]]="I/F","I/F",IF(LEFT(PUMPING[[#This Row],[BATCH]],2)="MR","MR",IF(LEFT(PUMPING[[#This Row],[BATCH]],2)="PR","PR",IF(LEFT(PUMPING[[#This Row],[BATCH]],2)="DT","DT","Others"))))</f>
        <v>MR</v>
      </c>
    </row>
    <row r="3207" spans="1:13" ht="21" x14ac:dyDescent="0.25">
      <c r="A3207" s="181">
        <v>4</v>
      </c>
      <c r="B3207" s="182">
        <v>42515</v>
      </c>
      <c r="C3207" s="181" t="s">
        <v>8</v>
      </c>
      <c r="D3207" s="172" t="s">
        <v>2134</v>
      </c>
      <c r="E3207" s="178" t="s">
        <v>10</v>
      </c>
      <c r="F3207" s="179">
        <v>64</v>
      </c>
      <c r="G3207" s="181" t="s">
        <v>8</v>
      </c>
      <c r="H3207" s="181" t="str">
        <f t="shared" si="79"/>
        <v>PC</v>
      </c>
      <c r="I3207" s="181" t="str">
        <f>VLOOKUP(H3207,[1]Sheet1!$A$2:$B$27,2,0)</f>
        <v>SKO</v>
      </c>
      <c r="J3207" s="191">
        <f t="shared" si="80"/>
        <v>5</v>
      </c>
      <c r="K3207" s="191">
        <f>IF(PUMPING[[#This Row],[MONTH]]&gt;3,YEAR(PUMPING[[#This Row],[DATE]]),YEAR(PUMPING[[#This Row],[DATE]])-1)</f>
        <v>2016</v>
      </c>
      <c r="L3207" s="191" t="str">
        <f>IF(PUMPING[[#This Row],[MONTH]]&lt;4,"Q4",IF(PUMPING[[#This Row],[MONTH]]&lt;7,"Q1",IF(PUMPING[[#This Row],[MONTH]]&lt;10,"Q2",IF(PUMPING[[#This Row],[MONTH]]&lt;13,"Q3","Q4"))))</f>
        <v>Q1</v>
      </c>
      <c r="M3207" s="192" t="str">
        <f>IF(PUMPING[[#This Row],[PRODUCT]]="I/F","I/F",IF(LEFT(PUMPING[[#This Row],[BATCH]],2)="MR","MR",IF(LEFT(PUMPING[[#This Row],[BATCH]],2)="PR","PR",IF(LEFT(PUMPING[[#This Row],[BATCH]],2)="DT","DT","Others"))))</f>
        <v>MR</v>
      </c>
    </row>
    <row r="3208" spans="1:13" ht="21" x14ac:dyDescent="0.25">
      <c r="A3208" s="181">
        <v>5</v>
      </c>
      <c r="B3208" s="182">
        <v>42515</v>
      </c>
      <c r="C3208" s="181" t="s">
        <v>8</v>
      </c>
      <c r="D3208" s="172" t="s">
        <v>255</v>
      </c>
      <c r="E3208" s="178" t="s">
        <v>10</v>
      </c>
      <c r="F3208" s="129">
        <v>40</v>
      </c>
      <c r="G3208" s="181" t="s">
        <v>8</v>
      </c>
      <c r="H3208" s="181" t="str">
        <f t="shared" si="79"/>
        <v>0S</v>
      </c>
      <c r="I3208" s="181" t="str">
        <f>VLOOKUP(H3208,[1]Sheet1!$A$2:$B$27,2,0)</f>
        <v>SKO</v>
      </c>
      <c r="J3208" s="191">
        <f t="shared" si="80"/>
        <v>5</v>
      </c>
      <c r="K3208" s="191">
        <f>IF(PUMPING[[#This Row],[MONTH]]&gt;3,YEAR(PUMPING[[#This Row],[DATE]]),YEAR(PUMPING[[#This Row],[DATE]])-1)</f>
        <v>2016</v>
      </c>
      <c r="L3208" s="191" t="str">
        <f>IF(PUMPING[[#This Row],[MONTH]]&lt;4,"Q4",IF(PUMPING[[#This Row],[MONTH]]&lt;7,"Q1",IF(PUMPING[[#This Row],[MONTH]]&lt;10,"Q2",IF(PUMPING[[#This Row],[MONTH]]&lt;13,"Q3","Q4"))))</f>
        <v>Q1</v>
      </c>
      <c r="M3208" s="192" t="str">
        <f>IF(PUMPING[[#This Row],[PRODUCT]]="I/F","I/F",IF(LEFT(PUMPING[[#This Row],[BATCH]],2)="MR","MR",IF(LEFT(PUMPING[[#This Row],[BATCH]],2)="PR","PR",IF(LEFT(PUMPING[[#This Row],[BATCH]],2)="DT","DT","Others"))))</f>
        <v>MR</v>
      </c>
    </row>
    <row r="3209" spans="1:13" ht="21" x14ac:dyDescent="0.25">
      <c r="A3209" s="181">
        <v>1</v>
      </c>
      <c r="B3209" s="182">
        <v>42516</v>
      </c>
      <c r="C3209" s="181" t="s">
        <v>6</v>
      </c>
      <c r="D3209" s="172" t="s">
        <v>2139</v>
      </c>
      <c r="E3209" s="131">
        <v>123</v>
      </c>
      <c r="F3209" s="173">
        <v>5909</v>
      </c>
      <c r="G3209" s="181" t="s">
        <v>6</v>
      </c>
      <c r="H3209" s="181" t="str">
        <f t="shared" si="79"/>
        <v>PN</v>
      </c>
      <c r="I3209" s="181" t="str">
        <f>VLOOKUP(H3209,[1]Sheet1!$A$2:$B$27,2,0)</f>
        <v>NAPTHA</v>
      </c>
      <c r="J3209" s="191">
        <f t="shared" si="80"/>
        <v>5</v>
      </c>
      <c r="K3209" s="191">
        <f>IF(PUMPING[[#This Row],[MONTH]]&gt;3,YEAR(PUMPING[[#This Row],[DATE]]),YEAR(PUMPING[[#This Row],[DATE]])-1)</f>
        <v>2016</v>
      </c>
      <c r="L3209" s="191" t="str">
        <f>IF(PUMPING[[#This Row],[MONTH]]&lt;4,"Q4",IF(PUMPING[[#This Row],[MONTH]]&lt;7,"Q1",IF(PUMPING[[#This Row],[MONTH]]&lt;10,"Q2",IF(PUMPING[[#This Row],[MONTH]]&lt;13,"Q3","Q4"))))</f>
        <v>Q1</v>
      </c>
      <c r="M3209" s="192" t="str">
        <f>IF(PUMPING[[#This Row],[PRODUCT]]="I/F","I/F",IF(LEFT(PUMPING[[#This Row],[BATCH]],2)="MR","MR",IF(LEFT(PUMPING[[#This Row],[BATCH]],2)="PR","PR",IF(LEFT(PUMPING[[#This Row],[BATCH]],2)="DT","DT","Others"))))</f>
        <v>MR</v>
      </c>
    </row>
    <row r="3210" spans="1:13" ht="21" x14ac:dyDescent="0.25">
      <c r="A3210" s="181">
        <v>2</v>
      </c>
      <c r="B3210" s="182">
        <v>42516</v>
      </c>
      <c r="C3210" s="181" t="s">
        <v>6</v>
      </c>
      <c r="D3210" s="172" t="s">
        <v>2143</v>
      </c>
      <c r="E3210" s="131">
        <v>131</v>
      </c>
      <c r="F3210" s="173">
        <v>3439</v>
      </c>
      <c r="G3210" s="181" t="s">
        <v>6</v>
      </c>
      <c r="H3210" s="181" t="str">
        <f t="shared" si="79"/>
        <v>PX</v>
      </c>
      <c r="I3210" s="181" t="str">
        <f>VLOOKUP(H3210,[1]Sheet1!$A$2:$B$27,2,0)</f>
        <v>PXPTA</v>
      </c>
      <c r="J3210" s="191">
        <f t="shared" si="80"/>
        <v>5</v>
      </c>
      <c r="K3210" s="191">
        <f>IF(PUMPING[[#This Row],[MONTH]]&gt;3,YEAR(PUMPING[[#This Row],[DATE]]),YEAR(PUMPING[[#This Row],[DATE]])-1)</f>
        <v>2016</v>
      </c>
      <c r="L3210" s="191" t="str">
        <f>IF(PUMPING[[#This Row],[MONTH]]&lt;4,"Q4",IF(PUMPING[[#This Row],[MONTH]]&lt;7,"Q1",IF(PUMPING[[#This Row],[MONTH]]&lt;10,"Q2",IF(PUMPING[[#This Row],[MONTH]]&lt;13,"Q3","Q4"))))</f>
        <v>Q1</v>
      </c>
      <c r="M3210" s="192" t="str">
        <f>IF(PUMPING[[#This Row],[PRODUCT]]="I/F","I/F",IF(LEFT(PUMPING[[#This Row],[BATCH]],2)="MR","MR",IF(LEFT(PUMPING[[#This Row],[BATCH]],2)="PR","PR",IF(LEFT(PUMPING[[#This Row],[BATCH]],2)="DT","DT","Others"))))</f>
        <v>MR</v>
      </c>
    </row>
    <row r="3211" spans="1:13" ht="21" x14ac:dyDescent="0.25">
      <c r="A3211" s="181">
        <v>1</v>
      </c>
      <c r="B3211" s="182">
        <v>42516</v>
      </c>
      <c r="C3211" s="181" t="s">
        <v>20</v>
      </c>
      <c r="D3211" s="176" t="s">
        <v>2142</v>
      </c>
      <c r="E3211" s="131">
        <v>53</v>
      </c>
      <c r="F3211" s="179">
        <v>2156</v>
      </c>
      <c r="G3211" s="181" t="s">
        <v>20</v>
      </c>
      <c r="H3211" s="181" t="str">
        <f t="shared" si="79"/>
        <v>NS</v>
      </c>
      <c r="I3211" s="181" t="str">
        <f>VLOOKUP(H3211,[1]Sheet1!$A$2:$B$27,2,0)</f>
        <v>SKO</v>
      </c>
      <c r="J3211" s="191">
        <f t="shared" si="80"/>
        <v>5</v>
      </c>
      <c r="K3211" s="191">
        <f>IF(PUMPING[[#This Row],[MONTH]]&gt;3,YEAR(PUMPING[[#This Row],[DATE]]),YEAR(PUMPING[[#This Row],[DATE]])-1)</f>
        <v>2016</v>
      </c>
      <c r="L3211" s="191" t="str">
        <f>IF(PUMPING[[#This Row],[MONTH]]&lt;4,"Q4",IF(PUMPING[[#This Row],[MONTH]]&lt;7,"Q1",IF(PUMPING[[#This Row],[MONTH]]&lt;10,"Q2",IF(PUMPING[[#This Row],[MONTH]]&lt;13,"Q3","Q4"))))</f>
        <v>Q1</v>
      </c>
      <c r="M3211" s="192" t="str">
        <f>IF(PUMPING[[#This Row],[PRODUCT]]="I/F","I/F",IF(LEFT(PUMPING[[#This Row],[BATCH]],2)="MR","MR",IF(LEFT(PUMPING[[#This Row],[BATCH]],2)="PR","PR",IF(LEFT(PUMPING[[#This Row],[BATCH]],2)="DT","DT","Others"))))</f>
        <v>PR</v>
      </c>
    </row>
    <row r="3212" spans="1:13" ht="21" x14ac:dyDescent="0.25">
      <c r="A3212" s="181">
        <v>1</v>
      </c>
      <c r="B3212" s="182">
        <v>42516</v>
      </c>
      <c r="C3212" s="181" t="s">
        <v>8</v>
      </c>
      <c r="D3212" s="172" t="s">
        <v>255</v>
      </c>
      <c r="E3212" s="178" t="s">
        <v>10</v>
      </c>
      <c r="F3212" s="129">
        <v>2469</v>
      </c>
      <c r="G3212" s="181" t="s">
        <v>8</v>
      </c>
      <c r="H3212" s="181" t="str">
        <f t="shared" si="79"/>
        <v>0S</v>
      </c>
      <c r="I3212" s="181" t="str">
        <f>VLOOKUP(H3212,[1]Sheet1!$A$2:$B$27,2,0)</f>
        <v>SKO</v>
      </c>
      <c r="J3212" s="191">
        <f t="shared" si="80"/>
        <v>5</v>
      </c>
      <c r="K3212" s="191">
        <f>IF(PUMPING[[#This Row],[MONTH]]&gt;3,YEAR(PUMPING[[#This Row],[DATE]]),YEAR(PUMPING[[#This Row],[DATE]])-1)</f>
        <v>2016</v>
      </c>
      <c r="L3212" s="191" t="str">
        <f>IF(PUMPING[[#This Row],[MONTH]]&lt;4,"Q4",IF(PUMPING[[#This Row],[MONTH]]&lt;7,"Q1",IF(PUMPING[[#This Row],[MONTH]]&lt;10,"Q2",IF(PUMPING[[#This Row],[MONTH]]&lt;13,"Q3","Q4"))))</f>
        <v>Q1</v>
      </c>
      <c r="M3212" s="192" t="str">
        <f>IF(PUMPING[[#This Row],[PRODUCT]]="I/F","I/F",IF(LEFT(PUMPING[[#This Row],[BATCH]],2)="MR","MR",IF(LEFT(PUMPING[[#This Row],[BATCH]],2)="PR","PR",IF(LEFT(PUMPING[[#This Row],[BATCH]],2)="DT","DT","Others"))))</f>
        <v>MR</v>
      </c>
    </row>
    <row r="3213" spans="1:13" ht="21" x14ac:dyDescent="0.25">
      <c r="A3213" s="181">
        <v>1</v>
      </c>
      <c r="B3213" s="182">
        <v>42516</v>
      </c>
      <c r="C3213" s="181" t="s">
        <v>162</v>
      </c>
      <c r="D3213" s="176" t="s">
        <v>2030</v>
      </c>
      <c r="E3213" s="178" t="s">
        <v>41</v>
      </c>
      <c r="F3213" s="129">
        <v>128</v>
      </c>
      <c r="G3213" s="181" t="s">
        <v>162</v>
      </c>
      <c r="H3213" s="181" t="str">
        <f t="shared" si="79"/>
        <v>PN</v>
      </c>
      <c r="I3213" s="181" t="str">
        <f>VLOOKUP(H3213,[1]Sheet1!$A$2:$B$27,2,0)</f>
        <v>NAPTHA</v>
      </c>
      <c r="J3213" s="191">
        <f t="shared" si="80"/>
        <v>5</v>
      </c>
      <c r="K3213" s="191">
        <f>IF(PUMPING[[#This Row],[MONTH]]&gt;3,YEAR(PUMPING[[#This Row],[DATE]]),YEAR(PUMPING[[#This Row],[DATE]])-1)</f>
        <v>2016</v>
      </c>
      <c r="L3213" s="191" t="str">
        <f>IF(PUMPING[[#This Row],[MONTH]]&lt;4,"Q4",IF(PUMPING[[#This Row],[MONTH]]&lt;7,"Q1",IF(PUMPING[[#This Row],[MONTH]]&lt;10,"Q2",IF(PUMPING[[#This Row],[MONTH]]&lt;13,"Q3","Q4"))))</f>
        <v>Q1</v>
      </c>
      <c r="M3213" s="192" t="str">
        <f>IF(PUMPING[[#This Row],[PRODUCT]]="I/F","I/F",IF(LEFT(PUMPING[[#This Row],[BATCH]],2)="MR","MR",IF(LEFT(PUMPING[[#This Row],[BATCH]],2)="PR","PR",IF(LEFT(PUMPING[[#This Row],[BATCH]],2)="DT","DT","Others"))))</f>
        <v>MR</v>
      </c>
    </row>
    <row r="3214" spans="1:13" ht="21" x14ac:dyDescent="0.25">
      <c r="A3214" s="181">
        <v>2</v>
      </c>
      <c r="B3214" s="182">
        <v>42516</v>
      </c>
      <c r="C3214" s="181" t="s">
        <v>162</v>
      </c>
      <c r="D3214" s="176" t="s">
        <v>2144</v>
      </c>
      <c r="E3214" s="178">
        <v>16</v>
      </c>
      <c r="F3214" s="129">
        <v>2395</v>
      </c>
      <c r="G3214" s="181" t="s">
        <v>162</v>
      </c>
      <c r="H3214" s="181" t="str">
        <f t="shared" si="79"/>
        <v>SK</v>
      </c>
      <c r="I3214" s="181" t="str">
        <f>VLOOKUP(H3214,[1]Sheet1!$A$2:$B$27,2,0)</f>
        <v>SKO</v>
      </c>
      <c r="J3214" s="191">
        <f t="shared" si="80"/>
        <v>5</v>
      </c>
      <c r="K3214" s="191">
        <f>IF(PUMPING[[#This Row],[MONTH]]&gt;3,YEAR(PUMPING[[#This Row],[DATE]]),YEAR(PUMPING[[#This Row],[DATE]])-1)</f>
        <v>2016</v>
      </c>
      <c r="L3214" s="191" t="str">
        <f>IF(PUMPING[[#This Row],[MONTH]]&lt;4,"Q4",IF(PUMPING[[#This Row],[MONTH]]&lt;7,"Q1",IF(PUMPING[[#This Row],[MONTH]]&lt;10,"Q2",IF(PUMPING[[#This Row],[MONTH]]&lt;13,"Q3","Q4"))))</f>
        <v>Q1</v>
      </c>
      <c r="M3214" s="192" t="str">
        <f>IF(PUMPING[[#This Row],[PRODUCT]]="I/F","I/F",IF(LEFT(PUMPING[[#This Row],[BATCH]],2)="MR","MR",IF(LEFT(PUMPING[[#This Row],[BATCH]],2)="PR","PR",IF(LEFT(PUMPING[[#This Row],[BATCH]],2)="DT","DT","Others"))))</f>
        <v>DT</v>
      </c>
    </row>
    <row r="3215" spans="1:13" ht="21" x14ac:dyDescent="0.25">
      <c r="A3215" s="181">
        <v>1</v>
      </c>
      <c r="B3215" s="182">
        <v>42517</v>
      </c>
      <c r="C3215" s="181" t="s">
        <v>6</v>
      </c>
      <c r="D3215" s="172" t="s">
        <v>2143</v>
      </c>
      <c r="E3215" s="131">
        <v>131</v>
      </c>
      <c r="F3215" s="173">
        <v>264</v>
      </c>
      <c r="G3215" s="181" t="s">
        <v>6</v>
      </c>
      <c r="H3215" s="181" t="str">
        <f t="shared" si="79"/>
        <v>PX</v>
      </c>
      <c r="I3215" s="181" t="str">
        <f>VLOOKUP(H3215,[1]Sheet1!$A$2:$B$27,2,0)</f>
        <v>PXPTA</v>
      </c>
      <c r="J3215" s="191">
        <f t="shared" si="80"/>
        <v>5</v>
      </c>
      <c r="K3215" s="191">
        <f>IF(PUMPING[[#This Row],[MONTH]]&gt;3,YEAR(PUMPING[[#This Row],[DATE]]),YEAR(PUMPING[[#This Row],[DATE]])-1)</f>
        <v>2016</v>
      </c>
      <c r="L3215" s="191" t="str">
        <f>IF(PUMPING[[#This Row],[MONTH]]&lt;4,"Q4",IF(PUMPING[[#This Row],[MONTH]]&lt;7,"Q1",IF(PUMPING[[#This Row],[MONTH]]&lt;10,"Q2",IF(PUMPING[[#This Row],[MONTH]]&lt;13,"Q3","Q4"))))</f>
        <v>Q1</v>
      </c>
      <c r="M3215" s="192" t="str">
        <f>IF(PUMPING[[#This Row],[PRODUCT]]="I/F","I/F",IF(LEFT(PUMPING[[#This Row],[BATCH]],2)="MR","MR",IF(LEFT(PUMPING[[#This Row],[BATCH]],2)="PR","PR",IF(LEFT(PUMPING[[#This Row],[BATCH]],2)="DT","DT","Others"))))</f>
        <v>MR</v>
      </c>
    </row>
    <row r="3216" spans="1:13" ht="21" x14ac:dyDescent="0.25">
      <c r="A3216" s="181">
        <v>2</v>
      </c>
      <c r="B3216" s="182">
        <v>42517</v>
      </c>
      <c r="C3216" s="181" t="s">
        <v>6</v>
      </c>
      <c r="D3216" s="172" t="s">
        <v>2145</v>
      </c>
      <c r="E3216" s="131">
        <v>123</v>
      </c>
      <c r="F3216" s="173">
        <v>4002</v>
      </c>
      <c r="G3216" s="181" t="s">
        <v>6</v>
      </c>
      <c r="H3216" s="181" t="str">
        <f t="shared" si="79"/>
        <v>PN</v>
      </c>
      <c r="I3216" s="181" t="str">
        <f>VLOOKUP(H3216,[1]Sheet1!$A$2:$B$27,2,0)</f>
        <v>NAPTHA</v>
      </c>
      <c r="J3216" s="191">
        <f t="shared" si="80"/>
        <v>5</v>
      </c>
      <c r="K3216" s="191">
        <f>IF(PUMPING[[#This Row],[MONTH]]&gt;3,YEAR(PUMPING[[#This Row],[DATE]]),YEAR(PUMPING[[#This Row],[DATE]])-1)</f>
        <v>2016</v>
      </c>
      <c r="L3216" s="191" t="str">
        <f>IF(PUMPING[[#This Row],[MONTH]]&lt;4,"Q4",IF(PUMPING[[#This Row],[MONTH]]&lt;7,"Q1",IF(PUMPING[[#This Row],[MONTH]]&lt;10,"Q2",IF(PUMPING[[#This Row],[MONTH]]&lt;13,"Q3","Q4"))))</f>
        <v>Q1</v>
      </c>
      <c r="M3216" s="192" t="str">
        <f>IF(PUMPING[[#This Row],[PRODUCT]]="I/F","I/F",IF(LEFT(PUMPING[[#This Row],[BATCH]],2)="MR","MR",IF(LEFT(PUMPING[[#This Row],[BATCH]],2)="PR","PR",IF(LEFT(PUMPING[[#This Row],[BATCH]],2)="DT","DT","Others"))))</f>
        <v>MR</v>
      </c>
    </row>
    <row r="3217" spans="1:13" ht="21" x14ac:dyDescent="0.25">
      <c r="A3217" s="181">
        <v>3</v>
      </c>
      <c r="B3217" s="182">
        <v>42517</v>
      </c>
      <c r="C3217" s="181" t="s">
        <v>6</v>
      </c>
      <c r="D3217" s="172" t="s">
        <v>2146</v>
      </c>
      <c r="E3217" s="131">
        <v>402</v>
      </c>
      <c r="F3217" s="173">
        <v>149</v>
      </c>
      <c r="G3217" s="181" t="s">
        <v>6</v>
      </c>
      <c r="H3217" s="181" t="str">
        <f t="shared" si="79"/>
        <v>NS</v>
      </c>
      <c r="I3217" s="181" t="str">
        <f>VLOOKUP(H3217,[1]Sheet1!$A$2:$B$27,2,0)</f>
        <v>SKO</v>
      </c>
      <c r="J3217" s="191">
        <f t="shared" si="80"/>
        <v>5</v>
      </c>
      <c r="K3217" s="191">
        <f>IF(PUMPING[[#This Row],[MONTH]]&gt;3,YEAR(PUMPING[[#This Row],[DATE]]),YEAR(PUMPING[[#This Row],[DATE]])-1)</f>
        <v>2016</v>
      </c>
      <c r="L3217" s="191" t="str">
        <f>IF(PUMPING[[#This Row],[MONTH]]&lt;4,"Q4",IF(PUMPING[[#This Row],[MONTH]]&lt;7,"Q1",IF(PUMPING[[#This Row],[MONTH]]&lt;10,"Q2",IF(PUMPING[[#This Row],[MONTH]]&lt;13,"Q3","Q4"))))</f>
        <v>Q1</v>
      </c>
      <c r="M3217" s="192" t="str">
        <f>IF(PUMPING[[#This Row],[PRODUCT]]="I/F","I/F",IF(LEFT(PUMPING[[#This Row],[BATCH]],2)="MR","MR",IF(LEFT(PUMPING[[#This Row],[BATCH]],2)="PR","PR",IF(LEFT(PUMPING[[#This Row],[BATCH]],2)="DT","DT","Others"))))</f>
        <v>MR</v>
      </c>
    </row>
    <row r="3218" spans="1:13" ht="21" x14ac:dyDescent="0.25">
      <c r="A3218" s="181">
        <v>4</v>
      </c>
      <c r="B3218" s="182">
        <v>42517</v>
      </c>
      <c r="C3218" s="181" t="s">
        <v>6</v>
      </c>
      <c r="D3218" s="172" t="s">
        <v>2147</v>
      </c>
      <c r="E3218" s="131">
        <v>651</v>
      </c>
      <c r="F3218" s="173">
        <v>199</v>
      </c>
      <c r="G3218" s="181" t="s">
        <v>6</v>
      </c>
      <c r="H3218" s="181" t="str">
        <f t="shared" si="79"/>
        <v>PC</v>
      </c>
      <c r="I3218" s="181" t="str">
        <f>VLOOKUP(H3218,[1]Sheet1!$A$2:$B$27,2,0)</f>
        <v>SKO</v>
      </c>
      <c r="J3218" s="191">
        <f t="shared" si="80"/>
        <v>5</v>
      </c>
      <c r="K3218" s="191">
        <f>IF(PUMPING[[#This Row],[MONTH]]&gt;3,YEAR(PUMPING[[#This Row],[DATE]]),YEAR(PUMPING[[#This Row],[DATE]])-1)</f>
        <v>2016</v>
      </c>
      <c r="L3218" s="191" t="str">
        <f>IF(PUMPING[[#This Row],[MONTH]]&lt;4,"Q4",IF(PUMPING[[#This Row],[MONTH]]&lt;7,"Q1",IF(PUMPING[[#This Row],[MONTH]]&lt;10,"Q2",IF(PUMPING[[#This Row],[MONTH]]&lt;13,"Q3","Q4"))))</f>
        <v>Q1</v>
      </c>
      <c r="M3218" s="192" t="str">
        <f>IF(PUMPING[[#This Row],[PRODUCT]]="I/F","I/F",IF(LEFT(PUMPING[[#This Row],[BATCH]],2)="MR","MR",IF(LEFT(PUMPING[[#This Row],[BATCH]],2)="PR","PR",IF(LEFT(PUMPING[[#This Row],[BATCH]],2)="DT","DT","Others"))))</f>
        <v>MR</v>
      </c>
    </row>
    <row r="3219" spans="1:13" ht="21" x14ac:dyDescent="0.25">
      <c r="A3219" s="181">
        <v>5</v>
      </c>
      <c r="B3219" s="182">
        <v>42517</v>
      </c>
      <c r="C3219" s="181" t="s">
        <v>6</v>
      </c>
      <c r="D3219" s="172" t="s">
        <v>2148</v>
      </c>
      <c r="E3219" s="131">
        <v>505</v>
      </c>
      <c r="F3219" s="173">
        <v>2658</v>
      </c>
      <c r="G3219" s="181" t="s">
        <v>6</v>
      </c>
      <c r="H3219" s="181" t="str">
        <f t="shared" si="79"/>
        <v>4H</v>
      </c>
      <c r="I3219" s="181" t="s">
        <v>1530</v>
      </c>
      <c r="J3219" s="191">
        <f t="shared" si="80"/>
        <v>5</v>
      </c>
      <c r="K3219" s="191">
        <f>IF(PUMPING[[#This Row],[MONTH]]&gt;3,YEAR(PUMPING[[#This Row],[DATE]]),YEAR(PUMPING[[#This Row],[DATE]])-1)</f>
        <v>2016</v>
      </c>
      <c r="L3219" s="191" t="str">
        <f>IF(PUMPING[[#This Row],[MONTH]]&lt;4,"Q4",IF(PUMPING[[#This Row],[MONTH]]&lt;7,"Q1",IF(PUMPING[[#This Row],[MONTH]]&lt;10,"Q2",IF(PUMPING[[#This Row],[MONTH]]&lt;13,"Q3","Q4"))))</f>
        <v>Q1</v>
      </c>
      <c r="M3219" s="192" t="str">
        <f>IF(PUMPING[[#This Row],[PRODUCT]]="I/F","I/F",IF(LEFT(PUMPING[[#This Row],[BATCH]],2)="MR","MR",IF(LEFT(PUMPING[[#This Row],[BATCH]],2)="PR","PR",IF(LEFT(PUMPING[[#This Row],[BATCH]],2)="DT","DT","Others"))))</f>
        <v>MR</v>
      </c>
    </row>
    <row r="3220" spans="1:13" ht="21" x14ac:dyDescent="0.25">
      <c r="A3220" s="181">
        <v>6</v>
      </c>
      <c r="B3220" s="182">
        <v>42517</v>
      </c>
      <c r="C3220" s="181" t="s">
        <v>6</v>
      </c>
      <c r="D3220" s="172" t="s">
        <v>2149</v>
      </c>
      <c r="E3220" s="131">
        <v>507</v>
      </c>
      <c r="F3220" s="173">
        <v>4640</v>
      </c>
      <c r="G3220" s="181" t="s">
        <v>6</v>
      </c>
      <c r="H3220" s="181" t="str">
        <f t="shared" si="79"/>
        <v>4H</v>
      </c>
      <c r="I3220" s="181" t="s">
        <v>1530</v>
      </c>
      <c r="J3220" s="191">
        <f t="shared" si="80"/>
        <v>5</v>
      </c>
      <c r="K3220" s="191">
        <f>IF(PUMPING[[#This Row],[MONTH]]&gt;3,YEAR(PUMPING[[#This Row],[DATE]]),YEAR(PUMPING[[#This Row],[DATE]])-1)</f>
        <v>2016</v>
      </c>
      <c r="L3220" s="191" t="str">
        <f>IF(PUMPING[[#This Row],[MONTH]]&lt;4,"Q4",IF(PUMPING[[#This Row],[MONTH]]&lt;7,"Q1",IF(PUMPING[[#This Row],[MONTH]]&lt;10,"Q2",IF(PUMPING[[#This Row],[MONTH]]&lt;13,"Q3","Q4"))))</f>
        <v>Q1</v>
      </c>
      <c r="M3220" s="192" t="str">
        <f>IF(PUMPING[[#This Row],[PRODUCT]]="I/F","I/F",IF(LEFT(PUMPING[[#This Row],[BATCH]],2)="MR","MR",IF(LEFT(PUMPING[[#This Row],[BATCH]],2)="PR","PR",IF(LEFT(PUMPING[[#This Row],[BATCH]],2)="DT","DT","Others"))))</f>
        <v>MR</v>
      </c>
    </row>
    <row r="3221" spans="1:13" ht="21" x14ac:dyDescent="0.25">
      <c r="A3221" s="181">
        <v>1</v>
      </c>
      <c r="B3221" s="182">
        <v>42517</v>
      </c>
      <c r="C3221" s="181" t="s">
        <v>20</v>
      </c>
      <c r="D3221" s="176" t="s">
        <v>2140</v>
      </c>
      <c r="E3221" s="131" t="s">
        <v>2027</v>
      </c>
      <c r="F3221" s="179">
        <v>309</v>
      </c>
      <c r="G3221" s="181" t="s">
        <v>20</v>
      </c>
      <c r="H3221" s="181" t="str">
        <f t="shared" si="79"/>
        <v>PC</v>
      </c>
      <c r="I3221" s="181" t="str">
        <f>VLOOKUP(H3221,[1]Sheet1!$A$2:$B$27,2,0)</f>
        <v>SKO</v>
      </c>
      <c r="J3221" s="191">
        <f t="shared" si="80"/>
        <v>5</v>
      </c>
      <c r="K3221" s="191">
        <f>IF(PUMPING[[#This Row],[MONTH]]&gt;3,YEAR(PUMPING[[#This Row],[DATE]]),YEAR(PUMPING[[#This Row],[DATE]])-1)</f>
        <v>2016</v>
      </c>
      <c r="L3221" s="191" t="str">
        <f>IF(PUMPING[[#This Row],[MONTH]]&lt;4,"Q4",IF(PUMPING[[#This Row],[MONTH]]&lt;7,"Q1",IF(PUMPING[[#This Row],[MONTH]]&lt;10,"Q2",IF(PUMPING[[#This Row],[MONTH]]&lt;13,"Q3","Q4"))))</f>
        <v>Q1</v>
      </c>
      <c r="M3221" s="192" t="str">
        <f>IF(PUMPING[[#This Row],[PRODUCT]]="I/F","I/F",IF(LEFT(PUMPING[[#This Row],[BATCH]],2)="MR","MR",IF(LEFT(PUMPING[[#This Row],[BATCH]],2)="PR","PR",IF(LEFT(PUMPING[[#This Row],[BATCH]],2)="DT","DT","Others"))))</f>
        <v>PR</v>
      </c>
    </row>
    <row r="3222" spans="1:13" ht="21" x14ac:dyDescent="0.25">
      <c r="A3222" s="181">
        <v>2</v>
      </c>
      <c r="B3222" s="182">
        <v>42517</v>
      </c>
      <c r="C3222" s="181" t="s">
        <v>20</v>
      </c>
      <c r="D3222" s="176" t="s">
        <v>2150</v>
      </c>
      <c r="E3222" s="131">
        <v>61</v>
      </c>
      <c r="F3222" s="179">
        <v>2981</v>
      </c>
      <c r="G3222" s="181" t="s">
        <v>20</v>
      </c>
      <c r="H3222" s="181" t="str">
        <f t="shared" si="79"/>
        <v>4H</v>
      </c>
      <c r="I3222" s="181" t="s">
        <v>1530</v>
      </c>
      <c r="J3222" s="191">
        <f t="shared" si="80"/>
        <v>5</v>
      </c>
      <c r="K3222" s="191">
        <f>IF(PUMPING[[#This Row],[MONTH]]&gt;3,YEAR(PUMPING[[#This Row],[DATE]]),YEAR(PUMPING[[#This Row],[DATE]])-1)</f>
        <v>2016</v>
      </c>
      <c r="L3222" s="191" t="str">
        <f>IF(PUMPING[[#This Row],[MONTH]]&lt;4,"Q4",IF(PUMPING[[#This Row],[MONTH]]&lt;7,"Q1",IF(PUMPING[[#This Row],[MONTH]]&lt;10,"Q2",IF(PUMPING[[#This Row],[MONTH]]&lt;13,"Q3","Q4"))))</f>
        <v>Q1</v>
      </c>
      <c r="M3222" s="192" t="str">
        <f>IF(PUMPING[[#This Row],[PRODUCT]]="I/F","I/F",IF(LEFT(PUMPING[[#This Row],[BATCH]],2)="MR","MR",IF(LEFT(PUMPING[[#This Row],[BATCH]],2)="PR","PR",IF(LEFT(PUMPING[[#This Row],[BATCH]],2)="DT","DT","Others"))))</f>
        <v>PR</v>
      </c>
    </row>
    <row r="3223" spans="1:13" ht="21" x14ac:dyDescent="0.25">
      <c r="A3223" s="181">
        <v>1</v>
      </c>
      <c r="B3223" s="182">
        <v>42517</v>
      </c>
      <c r="C3223" s="181" t="s">
        <v>8</v>
      </c>
      <c r="D3223" s="172" t="s">
        <v>2138</v>
      </c>
      <c r="E3223" s="178" t="s">
        <v>10</v>
      </c>
      <c r="F3223" s="129">
        <v>476</v>
      </c>
      <c r="G3223" s="181" t="s">
        <v>8</v>
      </c>
      <c r="H3223" s="181" t="str">
        <f t="shared" ref="H3223:H3276" si="81">MID(D3223,3,2)</f>
        <v>0S</v>
      </c>
      <c r="I3223" s="181" t="str">
        <f>VLOOKUP(H3223,[1]Sheet1!$A$2:$B$27,2,0)</f>
        <v>SKO</v>
      </c>
      <c r="J3223" s="191">
        <f t="shared" si="80"/>
        <v>5</v>
      </c>
      <c r="K3223" s="191">
        <f>IF(PUMPING[[#This Row],[MONTH]]&gt;3,YEAR(PUMPING[[#This Row],[DATE]]),YEAR(PUMPING[[#This Row],[DATE]])-1)</f>
        <v>2016</v>
      </c>
      <c r="L3223" s="191" t="str">
        <f>IF(PUMPING[[#This Row],[MONTH]]&lt;4,"Q4",IF(PUMPING[[#This Row],[MONTH]]&lt;7,"Q1",IF(PUMPING[[#This Row],[MONTH]]&lt;10,"Q2",IF(PUMPING[[#This Row],[MONTH]]&lt;13,"Q3","Q4"))))</f>
        <v>Q1</v>
      </c>
      <c r="M3223" s="192" t="str">
        <f>IF(PUMPING[[#This Row],[PRODUCT]]="I/F","I/F",IF(LEFT(PUMPING[[#This Row],[BATCH]],2)="MR","MR",IF(LEFT(PUMPING[[#This Row],[BATCH]],2)="PR","PR",IF(LEFT(PUMPING[[#This Row],[BATCH]],2)="DT","DT","Others"))))</f>
        <v>MR</v>
      </c>
    </row>
    <row r="3224" spans="1:13" ht="21" x14ac:dyDescent="0.25">
      <c r="A3224" s="181">
        <v>2</v>
      </c>
      <c r="B3224" s="182">
        <v>42517</v>
      </c>
      <c r="C3224" s="181" t="s">
        <v>8</v>
      </c>
      <c r="D3224" s="172" t="s">
        <v>2139</v>
      </c>
      <c r="E3224" s="178" t="s">
        <v>10</v>
      </c>
      <c r="F3224" s="129">
        <v>2925</v>
      </c>
      <c r="G3224" s="181" t="s">
        <v>8</v>
      </c>
      <c r="H3224" s="181" t="str">
        <f t="shared" si="81"/>
        <v>PN</v>
      </c>
      <c r="I3224" s="181" t="str">
        <f>VLOOKUP(H3224,[1]Sheet1!$A$2:$B$27,2,0)</f>
        <v>NAPTHA</v>
      </c>
      <c r="J3224" s="191">
        <f t="shared" si="80"/>
        <v>5</v>
      </c>
      <c r="K3224" s="191">
        <f>IF(PUMPING[[#This Row],[MONTH]]&gt;3,YEAR(PUMPING[[#This Row],[DATE]]),YEAR(PUMPING[[#This Row],[DATE]])-1)</f>
        <v>2016</v>
      </c>
      <c r="L3224" s="191" t="str">
        <f>IF(PUMPING[[#This Row],[MONTH]]&lt;4,"Q4",IF(PUMPING[[#This Row],[MONTH]]&lt;7,"Q1",IF(PUMPING[[#This Row],[MONTH]]&lt;10,"Q2",IF(PUMPING[[#This Row],[MONTH]]&lt;13,"Q3","Q4"))))</f>
        <v>Q1</v>
      </c>
      <c r="M3224" s="192" t="str">
        <f>IF(PUMPING[[#This Row],[PRODUCT]]="I/F","I/F",IF(LEFT(PUMPING[[#This Row],[BATCH]],2)="MR","MR",IF(LEFT(PUMPING[[#This Row],[BATCH]],2)="PR","PR",IF(LEFT(PUMPING[[#This Row],[BATCH]],2)="DT","DT","Others"))))</f>
        <v>MR</v>
      </c>
    </row>
    <row r="3225" spans="1:13" ht="21" x14ac:dyDescent="0.25">
      <c r="A3225" s="181">
        <v>1</v>
      </c>
      <c r="B3225" s="182">
        <v>42517</v>
      </c>
      <c r="C3225" s="181" t="s">
        <v>162</v>
      </c>
      <c r="D3225" s="176" t="s">
        <v>2151</v>
      </c>
      <c r="E3225" s="178">
        <v>16</v>
      </c>
      <c r="F3225" s="129">
        <v>1587</v>
      </c>
      <c r="G3225" s="181" t="s">
        <v>162</v>
      </c>
      <c r="H3225" s="181" t="str">
        <f t="shared" si="81"/>
        <v>SK</v>
      </c>
      <c r="I3225" s="181" t="str">
        <f>VLOOKUP(H3225,[1]Sheet1!$A$2:$B$27,2,0)</f>
        <v>SKO</v>
      </c>
      <c r="J3225" s="191">
        <f t="shared" si="80"/>
        <v>5</v>
      </c>
      <c r="K3225" s="191">
        <f>IF(PUMPING[[#This Row],[MONTH]]&gt;3,YEAR(PUMPING[[#This Row],[DATE]]),YEAR(PUMPING[[#This Row],[DATE]])-1)</f>
        <v>2016</v>
      </c>
      <c r="L3225" s="191" t="str">
        <f>IF(PUMPING[[#This Row],[MONTH]]&lt;4,"Q4",IF(PUMPING[[#This Row],[MONTH]]&lt;7,"Q1",IF(PUMPING[[#This Row],[MONTH]]&lt;10,"Q2",IF(PUMPING[[#This Row],[MONTH]]&lt;13,"Q3","Q4"))))</f>
        <v>Q1</v>
      </c>
      <c r="M3225" s="192" t="str">
        <f>IF(PUMPING[[#This Row],[PRODUCT]]="I/F","I/F",IF(LEFT(PUMPING[[#This Row],[BATCH]],2)="MR","MR",IF(LEFT(PUMPING[[#This Row],[BATCH]],2)="PR","PR",IF(LEFT(PUMPING[[#This Row],[BATCH]],2)="DT","DT","Others"))))</f>
        <v>DT</v>
      </c>
    </row>
    <row r="3226" spans="1:13" ht="21" x14ac:dyDescent="0.25">
      <c r="A3226" s="181">
        <v>1</v>
      </c>
      <c r="B3226" s="182">
        <v>42518</v>
      </c>
      <c r="C3226" s="181" t="s">
        <v>6</v>
      </c>
      <c r="D3226" s="172" t="s">
        <v>2149</v>
      </c>
      <c r="E3226" s="131">
        <v>507</v>
      </c>
      <c r="F3226" s="173">
        <v>9148</v>
      </c>
      <c r="G3226" s="181" t="s">
        <v>6</v>
      </c>
      <c r="H3226" s="181" t="str">
        <f t="shared" si="81"/>
        <v>4H</v>
      </c>
      <c r="I3226" s="181" t="s">
        <v>1530</v>
      </c>
      <c r="J3226" s="191">
        <f t="shared" si="80"/>
        <v>5</v>
      </c>
      <c r="K3226" s="191">
        <f>IF(PUMPING[[#This Row],[MONTH]]&gt;3,YEAR(PUMPING[[#This Row],[DATE]]),YEAR(PUMPING[[#This Row],[DATE]])-1)</f>
        <v>2016</v>
      </c>
      <c r="L3226" s="191" t="str">
        <f>IF(PUMPING[[#This Row],[MONTH]]&lt;4,"Q4",IF(PUMPING[[#This Row],[MONTH]]&lt;7,"Q1",IF(PUMPING[[#This Row],[MONTH]]&lt;10,"Q2",IF(PUMPING[[#This Row],[MONTH]]&lt;13,"Q3","Q4"))))</f>
        <v>Q1</v>
      </c>
      <c r="M3226" s="192" t="str">
        <f>IF(PUMPING[[#This Row],[PRODUCT]]="I/F","I/F",IF(LEFT(PUMPING[[#This Row],[BATCH]],2)="MR","MR",IF(LEFT(PUMPING[[#This Row],[BATCH]],2)="PR","PR",IF(LEFT(PUMPING[[#This Row],[BATCH]],2)="DT","DT","Others"))))</f>
        <v>MR</v>
      </c>
    </row>
    <row r="3227" spans="1:13" ht="21" x14ac:dyDescent="0.25">
      <c r="A3227" s="181">
        <v>1</v>
      </c>
      <c r="B3227" s="182">
        <v>42518</v>
      </c>
      <c r="C3227" s="181" t="s">
        <v>20</v>
      </c>
      <c r="D3227" s="176" t="s">
        <v>2150</v>
      </c>
      <c r="E3227" s="131">
        <v>61</v>
      </c>
      <c r="F3227" s="179">
        <v>190</v>
      </c>
      <c r="G3227" s="181" t="s">
        <v>20</v>
      </c>
      <c r="H3227" s="181" t="str">
        <f t="shared" si="81"/>
        <v>4H</v>
      </c>
      <c r="I3227" s="181" t="s">
        <v>1530</v>
      </c>
      <c r="J3227" s="191">
        <f t="shared" si="80"/>
        <v>5</v>
      </c>
      <c r="K3227" s="191">
        <f>IF(PUMPING[[#This Row],[MONTH]]&gt;3,YEAR(PUMPING[[#This Row],[DATE]]),YEAR(PUMPING[[#This Row],[DATE]])-1)</f>
        <v>2016</v>
      </c>
      <c r="L3227" s="191" t="str">
        <f>IF(PUMPING[[#This Row],[MONTH]]&lt;4,"Q4",IF(PUMPING[[#This Row],[MONTH]]&lt;7,"Q1",IF(PUMPING[[#This Row],[MONTH]]&lt;10,"Q2",IF(PUMPING[[#This Row],[MONTH]]&lt;13,"Q3","Q4"))))</f>
        <v>Q1</v>
      </c>
      <c r="M3227" s="192" t="str">
        <f>IF(PUMPING[[#This Row],[PRODUCT]]="I/F","I/F",IF(LEFT(PUMPING[[#This Row],[BATCH]],2)="MR","MR",IF(LEFT(PUMPING[[#This Row],[BATCH]],2)="PR","PR",IF(LEFT(PUMPING[[#This Row],[BATCH]],2)="DT","DT","Others"))))</f>
        <v>PR</v>
      </c>
    </row>
    <row r="3228" spans="1:13" ht="21" x14ac:dyDescent="0.25">
      <c r="A3228" s="181">
        <v>2</v>
      </c>
      <c r="B3228" s="182">
        <v>42518</v>
      </c>
      <c r="C3228" s="181" t="s">
        <v>20</v>
      </c>
      <c r="D3228" s="176" t="s">
        <v>2150</v>
      </c>
      <c r="E3228" s="131" t="s">
        <v>89</v>
      </c>
      <c r="F3228" s="179">
        <v>4994</v>
      </c>
      <c r="G3228" s="181" t="s">
        <v>20</v>
      </c>
      <c r="H3228" s="181" t="str">
        <f t="shared" si="81"/>
        <v>4H</v>
      </c>
      <c r="I3228" s="181" t="s">
        <v>1530</v>
      </c>
      <c r="J3228" s="191">
        <f t="shared" si="80"/>
        <v>5</v>
      </c>
      <c r="K3228" s="191">
        <f>IF(PUMPING[[#This Row],[MONTH]]&gt;3,YEAR(PUMPING[[#This Row],[DATE]]),YEAR(PUMPING[[#This Row],[DATE]])-1)</f>
        <v>2016</v>
      </c>
      <c r="L3228" s="191" t="str">
        <f>IF(PUMPING[[#This Row],[MONTH]]&lt;4,"Q4",IF(PUMPING[[#This Row],[MONTH]]&lt;7,"Q1",IF(PUMPING[[#This Row],[MONTH]]&lt;10,"Q2",IF(PUMPING[[#This Row],[MONTH]]&lt;13,"Q3","Q4"))))</f>
        <v>Q1</v>
      </c>
      <c r="M3228" s="192" t="str">
        <f>IF(PUMPING[[#This Row],[PRODUCT]]="I/F","I/F",IF(LEFT(PUMPING[[#This Row],[BATCH]],2)="MR","MR",IF(LEFT(PUMPING[[#This Row],[BATCH]],2)="PR","PR",IF(LEFT(PUMPING[[#This Row],[BATCH]],2)="DT","DT","Others"))))</f>
        <v>PR</v>
      </c>
    </row>
    <row r="3229" spans="1:13" ht="21" x14ac:dyDescent="0.25">
      <c r="A3229" s="181">
        <v>1</v>
      </c>
      <c r="B3229" s="182">
        <v>42518</v>
      </c>
      <c r="C3229" s="181" t="s">
        <v>8</v>
      </c>
      <c r="D3229" s="172" t="s">
        <v>2139</v>
      </c>
      <c r="E3229" s="178" t="s">
        <v>10</v>
      </c>
      <c r="F3229" s="129">
        <v>1659</v>
      </c>
      <c r="G3229" s="181" t="s">
        <v>8</v>
      </c>
      <c r="H3229" s="181" t="str">
        <f t="shared" si="81"/>
        <v>PN</v>
      </c>
      <c r="I3229" s="181" t="str">
        <f>VLOOKUP(H3229,[1]Sheet1!$A$2:$B$27,2,0)</f>
        <v>NAPTHA</v>
      </c>
      <c r="J3229" s="191">
        <f t="shared" si="80"/>
        <v>5</v>
      </c>
      <c r="K3229" s="191">
        <f>IF(PUMPING[[#This Row],[MONTH]]&gt;3,YEAR(PUMPING[[#This Row],[DATE]]),YEAR(PUMPING[[#This Row],[DATE]])-1)</f>
        <v>2016</v>
      </c>
      <c r="L3229" s="191" t="str">
        <f>IF(PUMPING[[#This Row],[MONTH]]&lt;4,"Q4",IF(PUMPING[[#This Row],[MONTH]]&lt;7,"Q1",IF(PUMPING[[#This Row],[MONTH]]&lt;10,"Q2",IF(PUMPING[[#This Row],[MONTH]]&lt;13,"Q3","Q4"))))</f>
        <v>Q1</v>
      </c>
      <c r="M3229" s="192" t="str">
        <f>IF(PUMPING[[#This Row],[PRODUCT]]="I/F","I/F",IF(LEFT(PUMPING[[#This Row],[BATCH]],2)="MR","MR",IF(LEFT(PUMPING[[#This Row],[BATCH]],2)="PR","PR",IF(LEFT(PUMPING[[#This Row],[BATCH]],2)="DT","DT","Others"))))</f>
        <v>MR</v>
      </c>
    </row>
    <row r="3230" spans="1:13" ht="21" x14ac:dyDescent="0.25">
      <c r="A3230" s="181">
        <v>2</v>
      </c>
      <c r="B3230" s="182">
        <v>42518</v>
      </c>
      <c r="C3230" s="181" t="s">
        <v>8</v>
      </c>
      <c r="D3230" s="172" t="s">
        <v>2143</v>
      </c>
      <c r="E3230" s="178" t="s">
        <v>10</v>
      </c>
      <c r="F3230" s="129">
        <v>3515</v>
      </c>
      <c r="G3230" s="181" t="s">
        <v>8</v>
      </c>
      <c r="H3230" s="181" t="str">
        <f t="shared" si="81"/>
        <v>PX</v>
      </c>
      <c r="I3230" s="181" t="str">
        <f>VLOOKUP(H3230,[1]Sheet1!$A$2:$B$27,2,0)</f>
        <v>PXPTA</v>
      </c>
      <c r="J3230" s="191">
        <f t="shared" si="80"/>
        <v>5</v>
      </c>
      <c r="K3230" s="191">
        <f>IF(PUMPING[[#This Row],[MONTH]]&gt;3,YEAR(PUMPING[[#This Row],[DATE]]),YEAR(PUMPING[[#This Row],[DATE]])-1)</f>
        <v>2016</v>
      </c>
      <c r="L3230" s="191" t="str">
        <f>IF(PUMPING[[#This Row],[MONTH]]&lt;4,"Q4",IF(PUMPING[[#This Row],[MONTH]]&lt;7,"Q1",IF(PUMPING[[#This Row],[MONTH]]&lt;10,"Q2",IF(PUMPING[[#This Row],[MONTH]]&lt;13,"Q3","Q4"))))</f>
        <v>Q1</v>
      </c>
      <c r="M3230" s="192" t="str">
        <f>IF(PUMPING[[#This Row],[PRODUCT]]="I/F","I/F",IF(LEFT(PUMPING[[#This Row],[BATCH]],2)="MR","MR",IF(LEFT(PUMPING[[#This Row],[BATCH]],2)="PR","PR",IF(LEFT(PUMPING[[#This Row],[BATCH]],2)="DT","DT","Others"))))</f>
        <v>MR</v>
      </c>
    </row>
    <row r="3231" spans="1:13" ht="21" x14ac:dyDescent="0.25">
      <c r="A3231" s="181">
        <v>3</v>
      </c>
      <c r="B3231" s="182">
        <v>42518</v>
      </c>
      <c r="C3231" s="181" t="s">
        <v>8</v>
      </c>
      <c r="D3231" s="172" t="s">
        <v>2145</v>
      </c>
      <c r="E3231" s="178" t="s">
        <v>10</v>
      </c>
      <c r="F3231" s="179">
        <v>1724</v>
      </c>
      <c r="G3231" s="181" t="s">
        <v>8</v>
      </c>
      <c r="H3231" s="181" t="str">
        <f t="shared" si="81"/>
        <v>PN</v>
      </c>
      <c r="I3231" s="181" t="str">
        <f>VLOOKUP(H3231,[1]Sheet1!$A$2:$B$27,2,0)</f>
        <v>NAPTHA</v>
      </c>
      <c r="J3231" s="191">
        <f t="shared" si="80"/>
        <v>5</v>
      </c>
      <c r="K3231" s="191">
        <f>IF(PUMPING[[#This Row],[MONTH]]&gt;3,YEAR(PUMPING[[#This Row],[DATE]]),YEAR(PUMPING[[#This Row],[DATE]])-1)</f>
        <v>2016</v>
      </c>
      <c r="L3231" s="191" t="str">
        <f>IF(PUMPING[[#This Row],[MONTH]]&lt;4,"Q4",IF(PUMPING[[#This Row],[MONTH]]&lt;7,"Q1",IF(PUMPING[[#This Row],[MONTH]]&lt;10,"Q2",IF(PUMPING[[#This Row],[MONTH]]&lt;13,"Q3","Q4"))))</f>
        <v>Q1</v>
      </c>
      <c r="M3231" s="192" t="str">
        <f>IF(PUMPING[[#This Row],[PRODUCT]]="I/F","I/F",IF(LEFT(PUMPING[[#This Row],[BATCH]],2)="MR","MR",IF(LEFT(PUMPING[[#This Row],[BATCH]],2)="PR","PR",IF(LEFT(PUMPING[[#This Row],[BATCH]],2)="DT","DT","Others"))))</f>
        <v>MR</v>
      </c>
    </row>
    <row r="3232" spans="1:13" ht="21" x14ac:dyDescent="0.25">
      <c r="A3232" s="181">
        <v>1</v>
      </c>
      <c r="B3232" s="182">
        <v>42519</v>
      </c>
      <c r="C3232" s="181" t="s">
        <v>6</v>
      </c>
      <c r="D3232" s="172" t="s">
        <v>2149</v>
      </c>
      <c r="E3232" s="131">
        <v>507</v>
      </c>
      <c r="F3232" s="173">
        <v>726</v>
      </c>
      <c r="G3232" s="181" t="s">
        <v>6</v>
      </c>
      <c r="H3232" s="181" t="str">
        <f t="shared" si="81"/>
        <v>4H</v>
      </c>
      <c r="I3232" s="181" t="s">
        <v>1530</v>
      </c>
      <c r="J3232" s="191">
        <f t="shared" si="80"/>
        <v>5</v>
      </c>
      <c r="K3232" s="191">
        <f>IF(PUMPING[[#This Row],[MONTH]]&gt;3,YEAR(PUMPING[[#This Row],[DATE]]),YEAR(PUMPING[[#This Row],[DATE]])-1)</f>
        <v>2016</v>
      </c>
      <c r="L3232" s="191" t="str">
        <f>IF(PUMPING[[#This Row],[MONTH]]&lt;4,"Q4",IF(PUMPING[[#This Row],[MONTH]]&lt;7,"Q1",IF(PUMPING[[#This Row],[MONTH]]&lt;10,"Q2",IF(PUMPING[[#This Row],[MONTH]]&lt;13,"Q3","Q4"))))</f>
        <v>Q1</v>
      </c>
      <c r="M3232" s="192" t="str">
        <f>IF(PUMPING[[#This Row],[PRODUCT]]="I/F","I/F",IF(LEFT(PUMPING[[#This Row],[BATCH]],2)="MR","MR",IF(LEFT(PUMPING[[#This Row],[BATCH]],2)="PR","PR",IF(LEFT(PUMPING[[#This Row],[BATCH]],2)="DT","DT","Others"))))</f>
        <v>MR</v>
      </c>
    </row>
    <row r="3233" spans="1:13" ht="21" x14ac:dyDescent="0.25">
      <c r="A3233" s="181">
        <v>2</v>
      </c>
      <c r="B3233" s="182">
        <v>42519</v>
      </c>
      <c r="C3233" s="181" t="s">
        <v>6</v>
      </c>
      <c r="D3233" s="172" t="s">
        <v>2152</v>
      </c>
      <c r="E3233" s="131">
        <v>351</v>
      </c>
      <c r="F3233" s="173">
        <v>300</v>
      </c>
      <c r="G3233" s="181" t="s">
        <v>6</v>
      </c>
      <c r="H3233" s="181" t="str">
        <f t="shared" si="81"/>
        <v>PC</v>
      </c>
      <c r="I3233" s="181" t="str">
        <f>VLOOKUP(H3233,[1]Sheet1!$A$2:$B$27,2,0)</f>
        <v>SKO</v>
      </c>
      <c r="J3233" s="191">
        <f t="shared" si="80"/>
        <v>5</v>
      </c>
      <c r="K3233" s="191">
        <f>IF(PUMPING[[#This Row],[MONTH]]&gt;3,YEAR(PUMPING[[#This Row],[DATE]]),YEAR(PUMPING[[#This Row],[DATE]])-1)</f>
        <v>2016</v>
      </c>
      <c r="L3233" s="191" t="str">
        <f>IF(PUMPING[[#This Row],[MONTH]]&lt;4,"Q4",IF(PUMPING[[#This Row],[MONTH]]&lt;7,"Q1",IF(PUMPING[[#This Row],[MONTH]]&lt;10,"Q2",IF(PUMPING[[#This Row],[MONTH]]&lt;13,"Q3","Q4"))))</f>
        <v>Q1</v>
      </c>
      <c r="M3233" s="192" t="str">
        <f>IF(PUMPING[[#This Row],[PRODUCT]]="I/F","I/F",IF(LEFT(PUMPING[[#This Row],[BATCH]],2)="MR","MR",IF(LEFT(PUMPING[[#This Row],[BATCH]],2)="PR","PR",IF(LEFT(PUMPING[[#This Row],[BATCH]],2)="DT","DT","Others"))))</f>
        <v>MR</v>
      </c>
    </row>
    <row r="3234" spans="1:13" ht="21" x14ac:dyDescent="0.25">
      <c r="A3234" s="181">
        <v>3</v>
      </c>
      <c r="B3234" s="182">
        <v>42519</v>
      </c>
      <c r="C3234" s="181" t="s">
        <v>6</v>
      </c>
      <c r="D3234" s="172" t="s">
        <v>2153</v>
      </c>
      <c r="E3234" s="131">
        <v>403</v>
      </c>
      <c r="F3234" s="173">
        <v>146</v>
      </c>
      <c r="G3234" s="181" t="s">
        <v>6</v>
      </c>
      <c r="H3234" s="181" t="str">
        <f t="shared" si="81"/>
        <v>NS</v>
      </c>
      <c r="I3234" s="181" t="str">
        <f>VLOOKUP(H3234,[1]Sheet1!$A$2:$B$27,2,0)</f>
        <v>SKO</v>
      </c>
      <c r="J3234" s="191">
        <f t="shared" si="80"/>
        <v>5</v>
      </c>
      <c r="K3234" s="191">
        <f>IF(PUMPING[[#This Row],[MONTH]]&gt;3,YEAR(PUMPING[[#This Row],[DATE]]),YEAR(PUMPING[[#This Row],[DATE]])-1)</f>
        <v>2016</v>
      </c>
      <c r="L3234" s="191" t="str">
        <f>IF(PUMPING[[#This Row],[MONTH]]&lt;4,"Q4",IF(PUMPING[[#This Row],[MONTH]]&lt;7,"Q1",IF(PUMPING[[#This Row],[MONTH]]&lt;10,"Q2",IF(PUMPING[[#This Row],[MONTH]]&lt;13,"Q3","Q4"))))</f>
        <v>Q1</v>
      </c>
      <c r="M3234" s="192" t="str">
        <f>IF(PUMPING[[#This Row],[PRODUCT]]="I/F","I/F",IF(LEFT(PUMPING[[#This Row],[BATCH]],2)="MR","MR",IF(LEFT(PUMPING[[#This Row],[BATCH]],2)="PR","PR",IF(LEFT(PUMPING[[#This Row],[BATCH]],2)="DT","DT","Others"))))</f>
        <v>MR</v>
      </c>
    </row>
    <row r="3235" spans="1:13" ht="21" x14ac:dyDescent="0.25">
      <c r="A3235" s="181">
        <v>4</v>
      </c>
      <c r="B3235" s="182">
        <v>42519</v>
      </c>
      <c r="C3235" s="181" t="s">
        <v>6</v>
      </c>
      <c r="D3235" s="172" t="s">
        <v>2154</v>
      </c>
      <c r="E3235" s="131">
        <v>102</v>
      </c>
      <c r="F3235" s="173">
        <v>6008</v>
      </c>
      <c r="G3235" s="181" t="s">
        <v>6</v>
      </c>
      <c r="H3235" s="181" t="str">
        <f t="shared" si="81"/>
        <v>PN</v>
      </c>
      <c r="I3235" s="181" t="str">
        <f>VLOOKUP(H3235,[1]Sheet1!$A$2:$B$27,2,0)</f>
        <v>NAPTHA</v>
      </c>
      <c r="J3235" s="191">
        <f t="shared" si="80"/>
        <v>5</v>
      </c>
      <c r="K3235" s="191">
        <f>IF(PUMPING[[#This Row],[MONTH]]&gt;3,YEAR(PUMPING[[#This Row],[DATE]]),YEAR(PUMPING[[#This Row],[DATE]])-1)</f>
        <v>2016</v>
      </c>
      <c r="L3235" s="191" t="str">
        <f>IF(PUMPING[[#This Row],[MONTH]]&lt;4,"Q4",IF(PUMPING[[#This Row],[MONTH]]&lt;7,"Q1",IF(PUMPING[[#This Row],[MONTH]]&lt;10,"Q2",IF(PUMPING[[#This Row],[MONTH]]&lt;13,"Q3","Q4"))))</f>
        <v>Q1</v>
      </c>
      <c r="M3235" s="192" t="str">
        <f>IF(PUMPING[[#This Row],[PRODUCT]]="I/F","I/F",IF(LEFT(PUMPING[[#This Row],[BATCH]],2)="MR","MR",IF(LEFT(PUMPING[[#This Row],[BATCH]],2)="PR","PR",IF(LEFT(PUMPING[[#This Row],[BATCH]],2)="DT","DT","Others"))))</f>
        <v>MR</v>
      </c>
    </row>
    <row r="3236" spans="1:13" ht="21" x14ac:dyDescent="0.25">
      <c r="A3236" s="181">
        <v>1</v>
      </c>
      <c r="B3236" s="182">
        <v>42519</v>
      </c>
      <c r="C3236" s="181" t="s">
        <v>20</v>
      </c>
      <c r="D3236" s="176" t="s">
        <v>2155</v>
      </c>
      <c r="E3236" s="131" t="s">
        <v>2027</v>
      </c>
      <c r="F3236" s="179">
        <v>258</v>
      </c>
      <c r="G3236" s="181" t="s">
        <v>20</v>
      </c>
      <c r="H3236" s="181" t="str">
        <f t="shared" si="81"/>
        <v>PC</v>
      </c>
      <c r="I3236" s="181" t="str">
        <f>VLOOKUP(H3236,[1]Sheet1!$A$2:$B$27,2,0)</f>
        <v>SKO</v>
      </c>
      <c r="J3236" s="191">
        <f t="shared" si="80"/>
        <v>5</v>
      </c>
      <c r="K3236" s="191">
        <f>IF(PUMPING[[#This Row],[MONTH]]&gt;3,YEAR(PUMPING[[#This Row],[DATE]]),YEAR(PUMPING[[#This Row],[DATE]])-1)</f>
        <v>2016</v>
      </c>
      <c r="L3236" s="191" t="str">
        <f>IF(PUMPING[[#This Row],[MONTH]]&lt;4,"Q4",IF(PUMPING[[#This Row],[MONTH]]&lt;7,"Q1",IF(PUMPING[[#This Row],[MONTH]]&lt;10,"Q2",IF(PUMPING[[#This Row],[MONTH]]&lt;13,"Q3","Q4"))))</f>
        <v>Q1</v>
      </c>
      <c r="M3236" s="192" t="str">
        <f>IF(PUMPING[[#This Row],[PRODUCT]]="I/F","I/F",IF(LEFT(PUMPING[[#This Row],[BATCH]],2)="MR","MR",IF(LEFT(PUMPING[[#This Row],[BATCH]],2)="PR","PR",IF(LEFT(PUMPING[[#This Row],[BATCH]],2)="DT","DT","Others"))))</f>
        <v>PR</v>
      </c>
    </row>
    <row r="3237" spans="1:13" ht="21" x14ac:dyDescent="0.25">
      <c r="A3237" s="181">
        <v>2</v>
      </c>
      <c r="B3237" s="182">
        <v>42519</v>
      </c>
      <c r="C3237" s="181" t="s">
        <v>20</v>
      </c>
      <c r="D3237" s="176" t="s">
        <v>2142</v>
      </c>
      <c r="E3237" s="131">
        <v>53</v>
      </c>
      <c r="F3237" s="179">
        <v>995</v>
      </c>
      <c r="G3237" s="181" t="s">
        <v>20</v>
      </c>
      <c r="H3237" s="181" t="str">
        <f t="shared" si="81"/>
        <v>NS</v>
      </c>
      <c r="I3237" s="181" t="str">
        <f>VLOOKUP(H3237,[1]Sheet1!$A$2:$B$27,2,0)</f>
        <v>SKO</v>
      </c>
      <c r="J3237" s="191">
        <f t="shared" si="80"/>
        <v>5</v>
      </c>
      <c r="K3237" s="191">
        <f>IF(PUMPING[[#This Row],[MONTH]]&gt;3,YEAR(PUMPING[[#This Row],[DATE]]),YEAR(PUMPING[[#This Row],[DATE]])-1)</f>
        <v>2016</v>
      </c>
      <c r="L3237" s="191" t="str">
        <f>IF(PUMPING[[#This Row],[MONTH]]&lt;4,"Q4",IF(PUMPING[[#This Row],[MONTH]]&lt;7,"Q1",IF(PUMPING[[#This Row],[MONTH]]&lt;10,"Q2",IF(PUMPING[[#This Row],[MONTH]]&lt;13,"Q3","Q4"))))</f>
        <v>Q1</v>
      </c>
      <c r="M3237" s="192" t="str">
        <f>IF(PUMPING[[#This Row],[PRODUCT]]="I/F","I/F",IF(LEFT(PUMPING[[#This Row],[BATCH]],2)="MR","MR",IF(LEFT(PUMPING[[#This Row],[BATCH]],2)="PR","PR",IF(LEFT(PUMPING[[#This Row],[BATCH]],2)="DT","DT","Others"))))</f>
        <v>PR</v>
      </c>
    </row>
    <row r="3238" spans="1:13" ht="21" x14ac:dyDescent="0.25">
      <c r="A3238" s="181">
        <v>3</v>
      </c>
      <c r="B3238" s="182">
        <v>42519</v>
      </c>
      <c r="C3238" s="181" t="s">
        <v>20</v>
      </c>
      <c r="D3238" s="176" t="s">
        <v>2156</v>
      </c>
      <c r="E3238" s="131">
        <v>33</v>
      </c>
      <c r="F3238" s="179">
        <v>450</v>
      </c>
      <c r="G3238" s="181" t="s">
        <v>20</v>
      </c>
      <c r="H3238" s="181" t="str">
        <f t="shared" si="81"/>
        <v>0S</v>
      </c>
      <c r="I3238" s="181" t="str">
        <f>VLOOKUP(H3238,[1]Sheet1!$A$2:$B$27,2,0)</f>
        <v>SKO</v>
      </c>
      <c r="J3238" s="191">
        <f t="shared" si="80"/>
        <v>5</v>
      </c>
      <c r="K3238" s="191">
        <f>IF(PUMPING[[#This Row],[MONTH]]&gt;3,YEAR(PUMPING[[#This Row],[DATE]]),YEAR(PUMPING[[#This Row],[DATE]])-1)</f>
        <v>2016</v>
      </c>
      <c r="L3238" s="191" t="str">
        <f>IF(PUMPING[[#This Row],[MONTH]]&lt;4,"Q4",IF(PUMPING[[#This Row],[MONTH]]&lt;7,"Q1",IF(PUMPING[[#This Row],[MONTH]]&lt;10,"Q2",IF(PUMPING[[#This Row],[MONTH]]&lt;13,"Q3","Q4"))))</f>
        <v>Q1</v>
      </c>
      <c r="M3238" s="192" t="str">
        <f>IF(PUMPING[[#This Row],[PRODUCT]]="I/F","I/F",IF(LEFT(PUMPING[[#This Row],[BATCH]],2)="MR","MR",IF(LEFT(PUMPING[[#This Row],[BATCH]],2)="PR","PR",IF(LEFT(PUMPING[[#This Row],[BATCH]],2)="DT","DT","Others"))))</f>
        <v>PR</v>
      </c>
    </row>
    <row r="3239" spans="1:13" ht="21" x14ac:dyDescent="0.25">
      <c r="A3239" s="181">
        <v>4</v>
      </c>
      <c r="B3239" s="182">
        <v>42519</v>
      </c>
      <c r="C3239" s="181" t="s">
        <v>20</v>
      </c>
      <c r="D3239" s="176" t="s">
        <v>2157</v>
      </c>
      <c r="E3239" s="131">
        <v>33</v>
      </c>
      <c r="F3239" s="179">
        <v>550</v>
      </c>
      <c r="G3239" s="181" t="s">
        <v>20</v>
      </c>
      <c r="H3239" s="181" t="str">
        <f t="shared" si="81"/>
        <v>0S</v>
      </c>
      <c r="I3239" s="181" t="str">
        <f>VLOOKUP(H3239,[1]Sheet1!$A$2:$B$27,2,0)</f>
        <v>SKO</v>
      </c>
      <c r="J3239" s="191">
        <f t="shared" si="80"/>
        <v>5</v>
      </c>
      <c r="K3239" s="191">
        <f>IF(PUMPING[[#This Row],[MONTH]]&gt;3,YEAR(PUMPING[[#This Row],[DATE]]),YEAR(PUMPING[[#This Row],[DATE]])-1)</f>
        <v>2016</v>
      </c>
      <c r="L3239" s="191" t="str">
        <f>IF(PUMPING[[#This Row],[MONTH]]&lt;4,"Q4",IF(PUMPING[[#This Row],[MONTH]]&lt;7,"Q1",IF(PUMPING[[#This Row],[MONTH]]&lt;10,"Q2",IF(PUMPING[[#This Row],[MONTH]]&lt;13,"Q3","Q4"))))</f>
        <v>Q1</v>
      </c>
      <c r="M3239" s="192" t="str">
        <f>IF(PUMPING[[#This Row],[PRODUCT]]="I/F","I/F",IF(LEFT(PUMPING[[#This Row],[BATCH]],2)="MR","MR",IF(LEFT(PUMPING[[#This Row],[BATCH]],2)="PR","PR",IF(LEFT(PUMPING[[#This Row],[BATCH]],2)="DT","DT","Others"))))</f>
        <v>PR</v>
      </c>
    </row>
    <row r="3240" spans="1:13" ht="21" x14ac:dyDescent="0.25">
      <c r="A3240" s="181">
        <v>5</v>
      </c>
      <c r="B3240" s="182">
        <v>42519</v>
      </c>
      <c r="C3240" s="181" t="s">
        <v>20</v>
      </c>
      <c r="D3240" s="176" t="s">
        <v>2158</v>
      </c>
      <c r="E3240" s="131">
        <v>33</v>
      </c>
      <c r="F3240" s="179">
        <v>3215</v>
      </c>
      <c r="G3240" s="181" t="s">
        <v>20</v>
      </c>
      <c r="H3240" s="181" t="str">
        <f t="shared" si="81"/>
        <v>A1</v>
      </c>
      <c r="I3240" s="181" t="str">
        <f>VLOOKUP(H3240,[1]Sheet1!$A$2:$B$27,2,0)</f>
        <v>ATF</v>
      </c>
      <c r="J3240" s="191">
        <f t="shared" si="80"/>
        <v>5</v>
      </c>
      <c r="K3240" s="191">
        <f>IF(PUMPING[[#This Row],[MONTH]]&gt;3,YEAR(PUMPING[[#This Row],[DATE]]),YEAR(PUMPING[[#This Row],[DATE]])-1)</f>
        <v>2016</v>
      </c>
      <c r="L3240" s="191" t="str">
        <f>IF(PUMPING[[#This Row],[MONTH]]&lt;4,"Q4",IF(PUMPING[[#This Row],[MONTH]]&lt;7,"Q1",IF(PUMPING[[#This Row],[MONTH]]&lt;10,"Q2",IF(PUMPING[[#This Row],[MONTH]]&lt;13,"Q3","Q4"))))</f>
        <v>Q1</v>
      </c>
      <c r="M3240" s="192" t="str">
        <f>IF(PUMPING[[#This Row],[PRODUCT]]="I/F","I/F",IF(LEFT(PUMPING[[#This Row],[BATCH]],2)="MR","MR",IF(LEFT(PUMPING[[#This Row],[BATCH]],2)="PR","PR",IF(LEFT(PUMPING[[#This Row],[BATCH]],2)="DT","DT","Others"))))</f>
        <v>PR</v>
      </c>
    </row>
    <row r="3241" spans="1:13" ht="21" x14ac:dyDescent="0.25">
      <c r="A3241" s="181">
        <v>1</v>
      </c>
      <c r="B3241" s="182">
        <v>42519</v>
      </c>
      <c r="C3241" s="181" t="s">
        <v>8</v>
      </c>
      <c r="D3241" s="172" t="s">
        <v>2145</v>
      </c>
      <c r="E3241" s="178" t="s">
        <v>10</v>
      </c>
      <c r="F3241" s="129">
        <v>1067</v>
      </c>
      <c r="G3241" s="181" t="s">
        <v>8</v>
      </c>
      <c r="H3241" s="181" t="str">
        <f t="shared" si="81"/>
        <v>PN</v>
      </c>
      <c r="I3241" s="181" t="str">
        <f>VLOOKUP(H3241,[1]Sheet1!$A$2:$B$27,2,0)</f>
        <v>NAPTHA</v>
      </c>
      <c r="J3241" s="191">
        <f t="shared" si="80"/>
        <v>5</v>
      </c>
      <c r="K3241" s="191">
        <f>IF(PUMPING[[#This Row],[MONTH]]&gt;3,YEAR(PUMPING[[#This Row],[DATE]]),YEAR(PUMPING[[#This Row],[DATE]])-1)</f>
        <v>2016</v>
      </c>
      <c r="L3241" s="191" t="str">
        <f>IF(PUMPING[[#This Row],[MONTH]]&lt;4,"Q4",IF(PUMPING[[#This Row],[MONTH]]&lt;7,"Q1",IF(PUMPING[[#This Row],[MONTH]]&lt;10,"Q2",IF(PUMPING[[#This Row],[MONTH]]&lt;13,"Q3","Q4"))))</f>
        <v>Q1</v>
      </c>
      <c r="M3241" s="192" t="str">
        <f>IF(PUMPING[[#This Row],[PRODUCT]]="I/F","I/F",IF(LEFT(PUMPING[[#This Row],[BATCH]],2)="MR","MR",IF(LEFT(PUMPING[[#This Row],[BATCH]],2)="PR","PR",IF(LEFT(PUMPING[[#This Row],[BATCH]],2)="DT","DT","Others"))))</f>
        <v>MR</v>
      </c>
    </row>
    <row r="3242" spans="1:13" ht="21" x14ac:dyDescent="0.25">
      <c r="A3242" s="181">
        <v>2</v>
      </c>
      <c r="B3242" s="182">
        <v>42519</v>
      </c>
      <c r="C3242" s="181" t="s">
        <v>8</v>
      </c>
      <c r="D3242" s="172" t="s">
        <v>2146</v>
      </c>
      <c r="E3242" s="178" t="s">
        <v>10</v>
      </c>
      <c r="F3242" s="129">
        <v>62</v>
      </c>
      <c r="G3242" s="181" t="s">
        <v>8</v>
      </c>
      <c r="H3242" s="181" t="str">
        <f t="shared" si="81"/>
        <v>NS</v>
      </c>
      <c r="I3242" s="181" t="str">
        <f>VLOOKUP(H3242,[1]Sheet1!$A$2:$B$27,2,0)</f>
        <v>SKO</v>
      </c>
      <c r="J3242" s="191">
        <f t="shared" si="80"/>
        <v>5</v>
      </c>
      <c r="K3242" s="191">
        <f>IF(PUMPING[[#This Row],[MONTH]]&gt;3,YEAR(PUMPING[[#This Row],[DATE]]),YEAR(PUMPING[[#This Row],[DATE]])-1)</f>
        <v>2016</v>
      </c>
      <c r="L3242" s="191" t="str">
        <f>IF(PUMPING[[#This Row],[MONTH]]&lt;4,"Q4",IF(PUMPING[[#This Row],[MONTH]]&lt;7,"Q1",IF(PUMPING[[#This Row],[MONTH]]&lt;10,"Q2",IF(PUMPING[[#This Row],[MONTH]]&lt;13,"Q3","Q4"))))</f>
        <v>Q1</v>
      </c>
      <c r="M3242" s="192" t="str">
        <f>IF(PUMPING[[#This Row],[PRODUCT]]="I/F","I/F",IF(LEFT(PUMPING[[#This Row],[BATCH]],2)="MR","MR",IF(LEFT(PUMPING[[#This Row],[BATCH]],2)="PR","PR",IF(LEFT(PUMPING[[#This Row],[BATCH]],2)="DT","DT","Others"))))</f>
        <v>MR</v>
      </c>
    </row>
    <row r="3243" spans="1:13" ht="21" x14ac:dyDescent="0.25">
      <c r="A3243" s="181">
        <v>3</v>
      </c>
      <c r="B3243" s="182">
        <v>42519</v>
      </c>
      <c r="C3243" s="181" t="s">
        <v>8</v>
      </c>
      <c r="D3243" s="172" t="s">
        <v>2147</v>
      </c>
      <c r="E3243" s="178" t="s">
        <v>10</v>
      </c>
      <c r="F3243" s="179">
        <v>182</v>
      </c>
      <c r="G3243" s="181" t="s">
        <v>8</v>
      </c>
      <c r="H3243" s="181" t="str">
        <f t="shared" si="81"/>
        <v>PC</v>
      </c>
      <c r="I3243" s="181" t="str">
        <f>VLOOKUP(H3243,[1]Sheet1!$A$2:$B$27,2,0)</f>
        <v>SKO</v>
      </c>
      <c r="J3243" s="191">
        <f t="shared" si="80"/>
        <v>5</v>
      </c>
      <c r="K3243" s="191">
        <f>IF(PUMPING[[#This Row],[MONTH]]&gt;3,YEAR(PUMPING[[#This Row],[DATE]]),YEAR(PUMPING[[#This Row],[DATE]])-1)</f>
        <v>2016</v>
      </c>
      <c r="L3243" s="191" t="str">
        <f>IF(PUMPING[[#This Row],[MONTH]]&lt;4,"Q4",IF(PUMPING[[#This Row],[MONTH]]&lt;7,"Q1",IF(PUMPING[[#This Row],[MONTH]]&lt;10,"Q2",IF(PUMPING[[#This Row],[MONTH]]&lt;13,"Q3","Q4"))))</f>
        <v>Q1</v>
      </c>
      <c r="M3243" s="192" t="str">
        <f>IF(PUMPING[[#This Row],[PRODUCT]]="I/F","I/F",IF(LEFT(PUMPING[[#This Row],[BATCH]],2)="MR","MR",IF(LEFT(PUMPING[[#This Row],[BATCH]],2)="PR","PR",IF(LEFT(PUMPING[[#This Row],[BATCH]],2)="DT","DT","Others"))))</f>
        <v>MR</v>
      </c>
    </row>
    <row r="3244" spans="1:13" ht="21" x14ac:dyDescent="0.25">
      <c r="A3244" s="181">
        <v>4</v>
      </c>
      <c r="B3244" s="182">
        <v>42519</v>
      </c>
      <c r="C3244" s="181" t="s">
        <v>8</v>
      </c>
      <c r="D3244" s="172" t="s">
        <v>507</v>
      </c>
      <c r="E3244" s="178" t="s">
        <v>10</v>
      </c>
      <c r="F3244" s="179">
        <v>63</v>
      </c>
      <c r="G3244" s="181" t="s">
        <v>8</v>
      </c>
      <c r="H3244" s="181" t="str">
        <f t="shared" si="81"/>
        <v>F4</v>
      </c>
      <c r="I3244" s="181" t="str">
        <f>VLOOKUP(H3244,[1]Sheet1!$A$2:$B$27,2,0)</f>
        <v>I/F</v>
      </c>
      <c r="J3244" s="191">
        <f t="shared" si="80"/>
        <v>5</v>
      </c>
      <c r="K3244" s="191">
        <f>IF(PUMPING[[#This Row],[MONTH]]&gt;3,YEAR(PUMPING[[#This Row],[DATE]]),YEAR(PUMPING[[#This Row],[DATE]])-1)</f>
        <v>2016</v>
      </c>
      <c r="L3244" s="191" t="str">
        <f>IF(PUMPING[[#This Row],[MONTH]]&lt;4,"Q4",IF(PUMPING[[#This Row],[MONTH]]&lt;7,"Q1",IF(PUMPING[[#This Row],[MONTH]]&lt;10,"Q2",IF(PUMPING[[#This Row],[MONTH]]&lt;13,"Q3","Q4"))))</f>
        <v>Q1</v>
      </c>
      <c r="M3244" s="192" t="str">
        <f>IF(PUMPING[[#This Row],[PRODUCT]]="I/F","I/F",IF(LEFT(PUMPING[[#This Row],[BATCH]],2)="MR","MR",IF(LEFT(PUMPING[[#This Row],[BATCH]],2)="PR","PR",IF(LEFT(PUMPING[[#This Row],[BATCH]],2)="DT","DT","Others"))))</f>
        <v>I/F</v>
      </c>
    </row>
    <row r="3245" spans="1:13" ht="21" x14ac:dyDescent="0.25">
      <c r="A3245" s="181">
        <v>5</v>
      </c>
      <c r="B3245" s="182">
        <v>42519</v>
      </c>
      <c r="C3245" s="181" t="s">
        <v>8</v>
      </c>
      <c r="D3245" s="193" t="s">
        <v>2148</v>
      </c>
      <c r="E3245" s="178" t="s">
        <v>10</v>
      </c>
      <c r="F3245" s="186">
        <v>1477</v>
      </c>
      <c r="G3245" s="181" t="s">
        <v>8</v>
      </c>
      <c r="H3245" s="181" t="str">
        <f t="shared" si="81"/>
        <v>4H</v>
      </c>
      <c r="I3245" s="181" t="s">
        <v>1530</v>
      </c>
      <c r="J3245" s="191">
        <f t="shared" si="80"/>
        <v>5</v>
      </c>
      <c r="K3245" s="191">
        <f>IF(PUMPING[[#This Row],[MONTH]]&gt;3,YEAR(PUMPING[[#This Row],[DATE]]),YEAR(PUMPING[[#This Row],[DATE]])-1)</f>
        <v>2016</v>
      </c>
      <c r="L3245" s="191" t="str">
        <f>IF(PUMPING[[#This Row],[MONTH]]&lt;4,"Q4",IF(PUMPING[[#This Row],[MONTH]]&lt;7,"Q1",IF(PUMPING[[#This Row],[MONTH]]&lt;10,"Q2",IF(PUMPING[[#This Row],[MONTH]]&lt;13,"Q3","Q4"))))</f>
        <v>Q1</v>
      </c>
      <c r="M3245" s="192" t="str">
        <f>IF(PUMPING[[#This Row],[PRODUCT]]="I/F","I/F",IF(LEFT(PUMPING[[#This Row],[BATCH]],2)="MR","MR",IF(LEFT(PUMPING[[#This Row],[BATCH]],2)="PR","PR",IF(LEFT(PUMPING[[#This Row],[BATCH]],2)="DT","DT","Others"))))</f>
        <v>MR</v>
      </c>
    </row>
    <row r="3246" spans="1:13" ht="21" x14ac:dyDescent="0.25">
      <c r="A3246" s="181">
        <v>6</v>
      </c>
      <c r="B3246" s="182">
        <v>42519</v>
      </c>
      <c r="C3246" s="181" t="s">
        <v>8</v>
      </c>
      <c r="D3246" s="193" t="s">
        <v>2149</v>
      </c>
      <c r="E3246" s="178" t="s">
        <v>10</v>
      </c>
      <c r="F3246" s="179">
        <v>1777</v>
      </c>
      <c r="G3246" s="181" t="s">
        <v>8</v>
      </c>
      <c r="H3246" s="181" t="str">
        <f t="shared" si="81"/>
        <v>4H</v>
      </c>
      <c r="I3246" s="181" t="s">
        <v>1530</v>
      </c>
      <c r="J3246" s="191">
        <f t="shared" si="80"/>
        <v>5</v>
      </c>
      <c r="K3246" s="191">
        <f>IF(PUMPING[[#This Row],[MONTH]]&gt;3,YEAR(PUMPING[[#This Row],[DATE]]),YEAR(PUMPING[[#This Row],[DATE]])-1)</f>
        <v>2016</v>
      </c>
      <c r="L3246" s="191" t="str">
        <f>IF(PUMPING[[#This Row],[MONTH]]&lt;4,"Q4",IF(PUMPING[[#This Row],[MONTH]]&lt;7,"Q1",IF(PUMPING[[#This Row],[MONTH]]&lt;10,"Q2",IF(PUMPING[[#This Row],[MONTH]]&lt;13,"Q3","Q4"))))</f>
        <v>Q1</v>
      </c>
      <c r="M3246" s="192" t="str">
        <f>IF(PUMPING[[#This Row],[PRODUCT]]="I/F","I/F",IF(LEFT(PUMPING[[#This Row],[BATCH]],2)="MR","MR",IF(LEFT(PUMPING[[#This Row],[BATCH]],2)="PR","PR",IF(LEFT(PUMPING[[#This Row],[BATCH]],2)="DT","DT","Others"))))</f>
        <v>MR</v>
      </c>
    </row>
    <row r="3247" spans="1:13" ht="21" x14ac:dyDescent="0.25">
      <c r="A3247" s="181">
        <v>1</v>
      </c>
      <c r="B3247" s="182">
        <v>42519</v>
      </c>
      <c r="C3247" s="181" t="s">
        <v>162</v>
      </c>
      <c r="D3247" s="176" t="s">
        <v>2030</v>
      </c>
      <c r="E3247" s="178" t="s">
        <v>239</v>
      </c>
      <c r="F3247" s="129">
        <v>127</v>
      </c>
      <c r="G3247" s="181" t="s">
        <v>162</v>
      </c>
      <c r="H3247" s="181" t="str">
        <f t="shared" si="81"/>
        <v>PN</v>
      </c>
      <c r="I3247" s="181" t="str">
        <f>VLOOKUP(H3247,[1]Sheet1!$A$2:$B$27,2,0)</f>
        <v>NAPTHA</v>
      </c>
      <c r="J3247" s="191">
        <f t="shared" si="80"/>
        <v>5</v>
      </c>
      <c r="K3247" s="191">
        <f>IF(PUMPING[[#This Row],[MONTH]]&gt;3,YEAR(PUMPING[[#This Row],[DATE]]),YEAR(PUMPING[[#This Row],[DATE]])-1)</f>
        <v>2016</v>
      </c>
      <c r="L3247" s="191" t="str">
        <f>IF(PUMPING[[#This Row],[MONTH]]&lt;4,"Q4",IF(PUMPING[[#This Row],[MONTH]]&lt;7,"Q1",IF(PUMPING[[#This Row],[MONTH]]&lt;10,"Q2",IF(PUMPING[[#This Row],[MONTH]]&lt;13,"Q3","Q4"))))</f>
        <v>Q1</v>
      </c>
      <c r="M3247" s="192" t="str">
        <f>IF(PUMPING[[#This Row],[PRODUCT]]="I/F","I/F",IF(LEFT(PUMPING[[#This Row],[BATCH]],2)="MR","MR",IF(LEFT(PUMPING[[#This Row],[BATCH]],2)="PR","PR",IF(LEFT(PUMPING[[#This Row],[BATCH]],2)="DT","DT","Others"))))</f>
        <v>MR</v>
      </c>
    </row>
    <row r="3248" spans="1:13" ht="21" x14ac:dyDescent="0.25">
      <c r="A3248" s="181">
        <v>2</v>
      </c>
      <c r="B3248" s="182">
        <v>42519</v>
      </c>
      <c r="C3248" s="181" t="s">
        <v>162</v>
      </c>
      <c r="D3248" s="176" t="s">
        <v>2032</v>
      </c>
      <c r="E3248" s="178" t="s">
        <v>239</v>
      </c>
      <c r="F3248" s="129">
        <v>277</v>
      </c>
      <c r="G3248" s="181" t="s">
        <v>162</v>
      </c>
      <c r="H3248" s="181" t="str">
        <f t="shared" si="81"/>
        <v>PN</v>
      </c>
      <c r="I3248" s="181" t="str">
        <f>VLOOKUP(H3248,[1]Sheet1!$A$2:$B$27,2,0)</f>
        <v>NAPTHA</v>
      </c>
      <c r="J3248" s="191">
        <f t="shared" si="80"/>
        <v>5</v>
      </c>
      <c r="K3248" s="191">
        <f>IF(PUMPING[[#This Row],[MONTH]]&gt;3,YEAR(PUMPING[[#This Row],[DATE]]),YEAR(PUMPING[[#This Row],[DATE]])-1)</f>
        <v>2016</v>
      </c>
      <c r="L3248" s="191" t="str">
        <f>IF(PUMPING[[#This Row],[MONTH]]&lt;4,"Q4",IF(PUMPING[[#This Row],[MONTH]]&lt;7,"Q1",IF(PUMPING[[#This Row],[MONTH]]&lt;10,"Q2",IF(PUMPING[[#This Row],[MONTH]]&lt;13,"Q3","Q4"))))</f>
        <v>Q1</v>
      </c>
      <c r="M3248" s="192" t="str">
        <f>IF(PUMPING[[#This Row],[PRODUCT]]="I/F","I/F",IF(LEFT(PUMPING[[#This Row],[BATCH]],2)="MR","MR",IF(LEFT(PUMPING[[#This Row],[BATCH]],2)="PR","PR",IF(LEFT(PUMPING[[#This Row],[BATCH]],2)="DT","DT","Others"))))</f>
        <v>MR</v>
      </c>
    </row>
    <row r="3249" spans="1:13" ht="21" x14ac:dyDescent="0.25">
      <c r="A3249" s="181">
        <v>3</v>
      </c>
      <c r="B3249" s="182">
        <v>42519</v>
      </c>
      <c r="C3249" s="181" t="s">
        <v>162</v>
      </c>
      <c r="D3249" s="176" t="s">
        <v>2049</v>
      </c>
      <c r="E3249" s="178" t="s">
        <v>239</v>
      </c>
      <c r="F3249" s="129">
        <v>469</v>
      </c>
      <c r="G3249" s="181" t="s">
        <v>162</v>
      </c>
      <c r="H3249" s="181" t="str">
        <f t="shared" si="81"/>
        <v>PN</v>
      </c>
      <c r="I3249" s="181" t="str">
        <f>VLOOKUP(H3249,[1]Sheet1!$A$2:$B$27,2,0)</f>
        <v>NAPTHA</v>
      </c>
      <c r="J3249" s="191">
        <f t="shared" si="80"/>
        <v>5</v>
      </c>
      <c r="K3249" s="191">
        <f>IF(PUMPING[[#This Row],[MONTH]]&gt;3,YEAR(PUMPING[[#This Row],[DATE]]),YEAR(PUMPING[[#This Row],[DATE]])-1)</f>
        <v>2016</v>
      </c>
      <c r="L3249" s="191" t="str">
        <f>IF(PUMPING[[#This Row],[MONTH]]&lt;4,"Q4",IF(PUMPING[[#This Row],[MONTH]]&lt;7,"Q1",IF(PUMPING[[#This Row],[MONTH]]&lt;10,"Q2",IF(PUMPING[[#This Row],[MONTH]]&lt;13,"Q3","Q4"))))</f>
        <v>Q1</v>
      </c>
      <c r="M3249" s="192" t="str">
        <f>IF(PUMPING[[#This Row],[PRODUCT]]="I/F","I/F",IF(LEFT(PUMPING[[#This Row],[BATCH]],2)="MR","MR",IF(LEFT(PUMPING[[#This Row],[BATCH]],2)="PR","PR",IF(LEFT(PUMPING[[#This Row],[BATCH]],2)="DT","DT","Others"))))</f>
        <v>MR</v>
      </c>
    </row>
    <row r="3250" spans="1:13" ht="21" x14ac:dyDescent="0.25">
      <c r="A3250" s="181">
        <v>4</v>
      </c>
      <c r="B3250" s="182">
        <v>42519</v>
      </c>
      <c r="C3250" s="181" t="s">
        <v>162</v>
      </c>
      <c r="D3250" s="176" t="s">
        <v>2139</v>
      </c>
      <c r="E3250" s="178" t="s">
        <v>239</v>
      </c>
      <c r="F3250" s="129">
        <v>438</v>
      </c>
      <c r="G3250" s="181" t="s">
        <v>162</v>
      </c>
      <c r="H3250" s="181" t="str">
        <f t="shared" si="81"/>
        <v>PN</v>
      </c>
      <c r="I3250" s="181" t="str">
        <f>VLOOKUP(H3250,[1]Sheet1!$A$2:$B$27,2,0)</f>
        <v>NAPTHA</v>
      </c>
      <c r="J3250" s="191">
        <f t="shared" si="80"/>
        <v>5</v>
      </c>
      <c r="K3250" s="191">
        <f>IF(PUMPING[[#This Row],[MONTH]]&gt;3,YEAR(PUMPING[[#This Row],[DATE]]),YEAR(PUMPING[[#This Row],[DATE]])-1)</f>
        <v>2016</v>
      </c>
      <c r="L3250" s="191" t="str">
        <f>IF(PUMPING[[#This Row],[MONTH]]&lt;4,"Q4",IF(PUMPING[[#This Row],[MONTH]]&lt;7,"Q1",IF(PUMPING[[#This Row],[MONTH]]&lt;10,"Q2",IF(PUMPING[[#This Row],[MONTH]]&lt;13,"Q3","Q4"))))</f>
        <v>Q1</v>
      </c>
      <c r="M3250" s="192" t="str">
        <f>IF(PUMPING[[#This Row],[PRODUCT]]="I/F","I/F",IF(LEFT(PUMPING[[#This Row],[BATCH]],2)="MR","MR",IF(LEFT(PUMPING[[#This Row],[BATCH]],2)="PR","PR",IF(LEFT(PUMPING[[#This Row],[BATCH]],2)="DT","DT","Others"))))</f>
        <v>MR</v>
      </c>
    </row>
    <row r="3251" spans="1:13" ht="21" x14ac:dyDescent="0.25">
      <c r="A3251" s="181">
        <v>1</v>
      </c>
      <c r="B3251" s="182">
        <v>42520</v>
      </c>
      <c r="C3251" s="181" t="s">
        <v>6</v>
      </c>
      <c r="D3251" s="172" t="s">
        <v>2159</v>
      </c>
      <c r="E3251" s="131">
        <v>118</v>
      </c>
      <c r="F3251" s="173">
        <v>3080</v>
      </c>
      <c r="G3251" s="181" t="s">
        <v>6</v>
      </c>
      <c r="H3251" s="181" t="str">
        <f t="shared" si="81"/>
        <v>PX</v>
      </c>
      <c r="I3251" s="181" t="str">
        <f>VLOOKUP(H3251,[1]Sheet1!$A$2:$B$27,2,0)</f>
        <v>PXPTA</v>
      </c>
      <c r="J3251" s="191">
        <f t="shared" si="80"/>
        <v>5</v>
      </c>
      <c r="K3251" s="191">
        <f>IF(PUMPING[[#This Row],[MONTH]]&gt;3,YEAR(PUMPING[[#This Row],[DATE]]),YEAR(PUMPING[[#This Row],[DATE]])-1)</f>
        <v>2016</v>
      </c>
      <c r="L3251" s="191" t="str">
        <f>IF(PUMPING[[#This Row],[MONTH]]&lt;4,"Q4",IF(PUMPING[[#This Row],[MONTH]]&lt;7,"Q1",IF(PUMPING[[#This Row],[MONTH]]&lt;10,"Q2",IF(PUMPING[[#This Row],[MONTH]]&lt;13,"Q3","Q4"))))</f>
        <v>Q1</v>
      </c>
      <c r="M3251" s="192" t="str">
        <f>IF(PUMPING[[#This Row],[PRODUCT]]="I/F","I/F",IF(LEFT(PUMPING[[#This Row],[BATCH]],2)="MR","MR",IF(LEFT(PUMPING[[#This Row],[BATCH]],2)="PR","PR",IF(LEFT(PUMPING[[#This Row],[BATCH]],2)="DT","DT","Others"))))</f>
        <v>MR</v>
      </c>
    </row>
    <row r="3252" spans="1:13" ht="21" x14ac:dyDescent="0.25">
      <c r="A3252" s="181">
        <v>2</v>
      </c>
      <c r="B3252" s="182">
        <v>42520</v>
      </c>
      <c r="C3252" s="181" t="s">
        <v>6</v>
      </c>
      <c r="D3252" s="172" t="s">
        <v>2160</v>
      </c>
      <c r="E3252" s="131">
        <v>123</v>
      </c>
      <c r="F3252" s="173">
        <v>4962</v>
      </c>
      <c r="G3252" s="181" t="s">
        <v>6</v>
      </c>
      <c r="H3252" s="181" t="str">
        <f t="shared" si="81"/>
        <v>PN</v>
      </c>
      <c r="I3252" s="181" t="str">
        <f>VLOOKUP(H3252,[1]Sheet1!$A$2:$B$27,2,0)</f>
        <v>NAPTHA</v>
      </c>
      <c r="J3252" s="191">
        <f t="shared" si="80"/>
        <v>5</v>
      </c>
      <c r="K3252" s="191">
        <f>IF(PUMPING[[#This Row],[MONTH]]&gt;3,YEAR(PUMPING[[#This Row],[DATE]]),YEAR(PUMPING[[#This Row],[DATE]])-1)</f>
        <v>2016</v>
      </c>
      <c r="L3252" s="191" t="str">
        <f>IF(PUMPING[[#This Row],[MONTH]]&lt;4,"Q4",IF(PUMPING[[#This Row],[MONTH]]&lt;7,"Q1",IF(PUMPING[[#This Row],[MONTH]]&lt;10,"Q2",IF(PUMPING[[#This Row],[MONTH]]&lt;13,"Q3","Q4"))))</f>
        <v>Q1</v>
      </c>
      <c r="M3252" s="192" t="str">
        <f>IF(PUMPING[[#This Row],[PRODUCT]]="I/F","I/F",IF(LEFT(PUMPING[[#This Row],[BATCH]],2)="MR","MR",IF(LEFT(PUMPING[[#This Row],[BATCH]],2)="PR","PR",IF(LEFT(PUMPING[[#This Row],[BATCH]],2)="DT","DT","Others"))))</f>
        <v>MR</v>
      </c>
    </row>
    <row r="3253" spans="1:13" ht="21" x14ac:dyDescent="0.25">
      <c r="A3253" s="181">
        <v>3</v>
      </c>
      <c r="B3253" s="182">
        <v>42520</v>
      </c>
      <c r="C3253" s="181" t="s">
        <v>6</v>
      </c>
      <c r="D3253" s="172" t="s">
        <v>2161</v>
      </c>
      <c r="E3253" s="131">
        <v>403</v>
      </c>
      <c r="F3253" s="173">
        <v>1630</v>
      </c>
      <c r="G3253" s="181" t="s">
        <v>6</v>
      </c>
      <c r="H3253" s="181" t="str">
        <f t="shared" si="81"/>
        <v>0S</v>
      </c>
      <c r="I3253" s="181" t="str">
        <f>VLOOKUP(H3253,[1]Sheet1!$A$2:$B$27,2,0)</f>
        <v>SKO</v>
      </c>
      <c r="J3253" s="191">
        <f t="shared" si="80"/>
        <v>5</v>
      </c>
      <c r="K3253" s="191">
        <f>IF(PUMPING[[#This Row],[MONTH]]&gt;3,YEAR(PUMPING[[#This Row],[DATE]]),YEAR(PUMPING[[#This Row],[DATE]])-1)</f>
        <v>2016</v>
      </c>
      <c r="L3253" s="191" t="str">
        <f>IF(PUMPING[[#This Row],[MONTH]]&lt;4,"Q4",IF(PUMPING[[#This Row],[MONTH]]&lt;7,"Q1",IF(PUMPING[[#This Row],[MONTH]]&lt;10,"Q2",IF(PUMPING[[#This Row],[MONTH]]&lt;13,"Q3","Q4"))))</f>
        <v>Q1</v>
      </c>
      <c r="M3253" s="192" t="str">
        <f>IF(PUMPING[[#This Row],[PRODUCT]]="I/F","I/F",IF(LEFT(PUMPING[[#This Row],[BATCH]],2)="MR","MR",IF(LEFT(PUMPING[[#This Row],[BATCH]],2)="PR","PR",IF(LEFT(PUMPING[[#This Row],[BATCH]],2)="DT","DT","Others"))))</f>
        <v>MR</v>
      </c>
    </row>
    <row r="3254" spans="1:13" ht="21" x14ac:dyDescent="0.25">
      <c r="A3254" s="181">
        <v>1</v>
      </c>
      <c r="B3254" s="182">
        <v>42520</v>
      </c>
      <c r="C3254" s="181" t="s">
        <v>20</v>
      </c>
      <c r="D3254" s="176" t="s">
        <v>2158</v>
      </c>
      <c r="E3254" s="131">
        <v>33</v>
      </c>
      <c r="F3254" s="179">
        <v>5580</v>
      </c>
      <c r="G3254" s="181" t="s">
        <v>20</v>
      </c>
      <c r="H3254" s="181" t="str">
        <f t="shared" si="81"/>
        <v>A1</v>
      </c>
      <c r="I3254" s="181" t="str">
        <f>VLOOKUP(H3254,[1]Sheet1!$A$2:$B$27,2,0)</f>
        <v>ATF</v>
      </c>
      <c r="J3254" s="191">
        <f t="shared" si="80"/>
        <v>5</v>
      </c>
      <c r="K3254" s="191">
        <f>IF(PUMPING[[#This Row],[MONTH]]&gt;3,YEAR(PUMPING[[#This Row],[DATE]]),YEAR(PUMPING[[#This Row],[DATE]])-1)</f>
        <v>2016</v>
      </c>
      <c r="L3254" s="191" t="str">
        <f>IF(PUMPING[[#This Row],[MONTH]]&lt;4,"Q4",IF(PUMPING[[#This Row],[MONTH]]&lt;7,"Q1",IF(PUMPING[[#This Row],[MONTH]]&lt;10,"Q2",IF(PUMPING[[#This Row],[MONTH]]&lt;13,"Q3","Q4"))))</f>
        <v>Q1</v>
      </c>
      <c r="M3254" s="192" t="str">
        <f>IF(PUMPING[[#This Row],[PRODUCT]]="I/F","I/F",IF(LEFT(PUMPING[[#This Row],[BATCH]],2)="MR","MR",IF(LEFT(PUMPING[[#This Row],[BATCH]],2)="PR","PR",IF(LEFT(PUMPING[[#This Row],[BATCH]],2)="DT","DT","Others"))))</f>
        <v>PR</v>
      </c>
    </row>
    <row r="3255" spans="1:13" ht="21" x14ac:dyDescent="0.25">
      <c r="A3255" s="181">
        <v>2</v>
      </c>
      <c r="B3255" s="182">
        <v>42520</v>
      </c>
      <c r="C3255" s="181" t="s">
        <v>20</v>
      </c>
      <c r="D3255" s="176" t="s">
        <v>2162</v>
      </c>
      <c r="E3255" s="131">
        <v>34</v>
      </c>
      <c r="F3255" s="179">
        <v>450</v>
      </c>
      <c r="G3255" s="181" t="s">
        <v>20</v>
      </c>
      <c r="H3255" s="181" t="str">
        <f t="shared" si="81"/>
        <v>A1</v>
      </c>
      <c r="I3255" s="181" t="str">
        <f>VLOOKUP(H3255,[1]Sheet1!$A$2:$B$27,2,0)</f>
        <v>ATF</v>
      </c>
      <c r="J3255" s="191">
        <f t="shared" si="80"/>
        <v>5</v>
      </c>
      <c r="K3255" s="191">
        <f>IF(PUMPING[[#This Row],[MONTH]]&gt;3,YEAR(PUMPING[[#This Row],[DATE]]),YEAR(PUMPING[[#This Row],[DATE]])-1)</f>
        <v>2016</v>
      </c>
      <c r="L3255" s="191" t="str">
        <f>IF(PUMPING[[#This Row],[MONTH]]&lt;4,"Q4",IF(PUMPING[[#This Row],[MONTH]]&lt;7,"Q1",IF(PUMPING[[#This Row],[MONTH]]&lt;10,"Q2",IF(PUMPING[[#This Row],[MONTH]]&lt;13,"Q3","Q4"))))</f>
        <v>Q1</v>
      </c>
      <c r="M3255" s="192" t="str">
        <f>IF(PUMPING[[#This Row],[PRODUCT]]="I/F","I/F",IF(LEFT(PUMPING[[#This Row],[BATCH]],2)="MR","MR",IF(LEFT(PUMPING[[#This Row],[BATCH]],2)="PR","PR",IF(LEFT(PUMPING[[#This Row],[BATCH]],2)="DT","DT","Others"))))</f>
        <v>PR</v>
      </c>
    </row>
    <row r="3256" spans="1:13" ht="21" x14ac:dyDescent="0.25">
      <c r="A3256" s="181">
        <v>3</v>
      </c>
      <c r="B3256" s="182">
        <v>42520</v>
      </c>
      <c r="C3256" s="181" t="s">
        <v>20</v>
      </c>
      <c r="D3256" s="176" t="s">
        <v>2163</v>
      </c>
      <c r="E3256" s="131">
        <v>34</v>
      </c>
      <c r="F3256" s="179">
        <v>1531</v>
      </c>
      <c r="G3256" s="181" t="s">
        <v>20</v>
      </c>
      <c r="H3256" s="181" t="str">
        <f t="shared" si="81"/>
        <v>A1</v>
      </c>
      <c r="I3256" s="181" t="str">
        <f>VLOOKUP(H3256,[1]Sheet1!$A$2:$B$27,2,0)</f>
        <v>ATF</v>
      </c>
      <c r="J3256" s="191">
        <f t="shared" si="80"/>
        <v>5</v>
      </c>
      <c r="K3256" s="191">
        <f>IF(PUMPING[[#This Row],[MONTH]]&gt;3,YEAR(PUMPING[[#This Row],[DATE]]),YEAR(PUMPING[[#This Row],[DATE]])-1)</f>
        <v>2016</v>
      </c>
      <c r="L3256" s="191" t="str">
        <f>IF(PUMPING[[#This Row],[MONTH]]&lt;4,"Q4",IF(PUMPING[[#This Row],[MONTH]]&lt;7,"Q1",IF(PUMPING[[#This Row],[MONTH]]&lt;10,"Q2",IF(PUMPING[[#This Row],[MONTH]]&lt;13,"Q3","Q4"))))</f>
        <v>Q1</v>
      </c>
      <c r="M3256" s="192" t="str">
        <f>IF(PUMPING[[#This Row],[PRODUCT]]="I/F","I/F",IF(LEFT(PUMPING[[#This Row],[BATCH]],2)="MR","MR",IF(LEFT(PUMPING[[#This Row],[BATCH]],2)="PR","PR",IF(LEFT(PUMPING[[#This Row],[BATCH]],2)="DT","DT","Others"))))</f>
        <v>PR</v>
      </c>
    </row>
    <row r="3257" spans="1:13" ht="21" x14ac:dyDescent="0.25">
      <c r="A3257" s="181">
        <v>1</v>
      </c>
      <c r="B3257" s="182">
        <v>42520</v>
      </c>
      <c r="C3257" s="181" t="s">
        <v>8</v>
      </c>
      <c r="D3257" s="172" t="s">
        <v>2149</v>
      </c>
      <c r="E3257" s="178" t="s">
        <v>10</v>
      </c>
      <c r="F3257" s="129">
        <v>4835</v>
      </c>
      <c r="G3257" s="181" t="s">
        <v>8</v>
      </c>
      <c r="H3257" s="181" t="str">
        <f t="shared" si="81"/>
        <v>4H</v>
      </c>
      <c r="I3257" s="181" t="s">
        <v>1530</v>
      </c>
      <c r="J3257" s="191">
        <f t="shared" si="80"/>
        <v>5</v>
      </c>
      <c r="K3257" s="191">
        <f>IF(PUMPING[[#This Row],[MONTH]]&gt;3,YEAR(PUMPING[[#This Row],[DATE]]),YEAR(PUMPING[[#This Row],[DATE]])-1)</f>
        <v>2016</v>
      </c>
      <c r="L3257" s="191" t="str">
        <f>IF(PUMPING[[#This Row],[MONTH]]&lt;4,"Q4",IF(PUMPING[[#This Row],[MONTH]]&lt;7,"Q1",IF(PUMPING[[#This Row],[MONTH]]&lt;10,"Q2",IF(PUMPING[[#This Row],[MONTH]]&lt;13,"Q3","Q4"))))</f>
        <v>Q1</v>
      </c>
      <c r="M3257" s="192" t="str">
        <f>IF(PUMPING[[#This Row],[PRODUCT]]="I/F","I/F",IF(LEFT(PUMPING[[#This Row],[BATCH]],2)="MR","MR",IF(LEFT(PUMPING[[#This Row],[BATCH]],2)="PR","PR",IF(LEFT(PUMPING[[#This Row],[BATCH]],2)="DT","DT","Others"))))</f>
        <v>MR</v>
      </c>
    </row>
    <row r="3258" spans="1:13" ht="21" x14ac:dyDescent="0.25">
      <c r="A3258" s="181">
        <v>1</v>
      </c>
      <c r="B3258" s="182">
        <v>42521</v>
      </c>
      <c r="C3258" s="181" t="s">
        <v>6</v>
      </c>
      <c r="D3258" s="172" t="s">
        <v>2164</v>
      </c>
      <c r="E3258" s="131">
        <v>403</v>
      </c>
      <c r="F3258" s="173">
        <v>1172</v>
      </c>
      <c r="G3258" s="181" t="s">
        <v>6</v>
      </c>
      <c r="H3258" s="181" t="str">
        <f t="shared" si="81"/>
        <v>OS</v>
      </c>
      <c r="I3258" s="181" t="str">
        <f>VLOOKUP(H3258,[1]Sheet1!$A$2:$B$27,2,0)</f>
        <v>SKO</v>
      </c>
      <c r="J3258" s="191">
        <f t="shared" si="80"/>
        <v>5</v>
      </c>
      <c r="K3258" s="191">
        <f>IF(PUMPING[[#This Row],[MONTH]]&gt;3,YEAR(PUMPING[[#This Row],[DATE]]),YEAR(PUMPING[[#This Row],[DATE]])-1)</f>
        <v>2016</v>
      </c>
      <c r="L3258" s="191" t="str">
        <f>IF(PUMPING[[#This Row],[MONTH]]&lt;4,"Q4",IF(PUMPING[[#This Row],[MONTH]]&lt;7,"Q1",IF(PUMPING[[#This Row],[MONTH]]&lt;10,"Q2",IF(PUMPING[[#This Row],[MONTH]]&lt;13,"Q3","Q4"))))</f>
        <v>Q1</v>
      </c>
      <c r="M3258" s="192" t="str">
        <f>IF(PUMPING[[#This Row],[PRODUCT]]="I/F","I/F",IF(LEFT(PUMPING[[#This Row],[BATCH]],2)="MR","MR",IF(LEFT(PUMPING[[#This Row],[BATCH]],2)="PR","PR",IF(LEFT(PUMPING[[#This Row],[BATCH]],2)="DT","DT","Others"))))</f>
        <v>MR</v>
      </c>
    </row>
    <row r="3259" spans="1:13" ht="21" x14ac:dyDescent="0.25">
      <c r="A3259" s="181">
        <v>2</v>
      </c>
      <c r="B3259" s="182">
        <v>42521</v>
      </c>
      <c r="C3259" s="181" t="s">
        <v>6</v>
      </c>
      <c r="D3259" s="172" t="s">
        <v>2165</v>
      </c>
      <c r="E3259" s="131">
        <v>303</v>
      </c>
      <c r="F3259" s="173">
        <v>4025</v>
      </c>
      <c r="G3259" s="181" t="s">
        <v>6</v>
      </c>
      <c r="H3259" s="181" t="str">
        <f t="shared" si="81"/>
        <v>A1</v>
      </c>
      <c r="I3259" s="181" t="str">
        <f>VLOOKUP(H3259,[1]Sheet1!$A$2:$B$27,2,0)</f>
        <v>ATF</v>
      </c>
      <c r="J3259" s="191">
        <f t="shared" si="80"/>
        <v>5</v>
      </c>
      <c r="K3259" s="191">
        <f>IF(PUMPING[[#This Row],[MONTH]]&gt;3,YEAR(PUMPING[[#This Row],[DATE]]),YEAR(PUMPING[[#This Row],[DATE]])-1)</f>
        <v>2016</v>
      </c>
      <c r="L3259" s="191" t="str">
        <f>IF(PUMPING[[#This Row],[MONTH]]&lt;4,"Q4",IF(PUMPING[[#This Row],[MONTH]]&lt;7,"Q1",IF(PUMPING[[#This Row],[MONTH]]&lt;10,"Q2",IF(PUMPING[[#This Row],[MONTH]]&lt;13,"Q3","Q4"))))</f>
        <v>Q1</v>
      </c>
      <c r="M3259" s="192" t="str">
        <f>IF(PUMPING[[#This Row],[PRODUCT]]="I/F","I/F",IF(LEFT(PUMPING[[#This Row],[BATCH]],2)="MR","MR",IF(LEFT(PUMPING[[#This Row],[BATCH]],2)="PR","PR",IF(LEFT(PUMPING[[#This Row],[BATCH]],2)="DT","DT","Others"))))</f>
        <v>MR</v>
      </c>
    </row>
    <row r="3260" spans="1:13" ht="21" x14ac:dyDescent="0.25">
      <c r="A3260" s="181">
        <v>3</v>
      </c>
      <c r="B3260" s="182">
        <v>42521</v>
      </c>
      <c r="C3260" s="181" t="s">
        <v>6</v>
      </c>
      <c r="D3260" s="172" t="s">
        <v>2166</v>
      </c>
      <c r="E3260" s="131">
        <v>405</v>
      </c>
      <c r="F3260" s="173">
        <v>2620</v>
      </c>
      <c r="G3260" s="181" t="s">
        <v>6</v>
      </c>
      <c r="H3260" s="181" t="str">
        <f t="shared" si="81"/>
        <v>A1</v>
      </c>
      <c r="I3260" s="181" t="str">
        <f>VLOOKUP(H3260,[1]Sheet1!$A$2:$B$27,2,0)</f>
        <v>ATF</v>
      </c>
      <c r="J3260" s="191">
        <f t="shared" si="80"/>
        <v>5</v>
      </c>
      <c r="K3260" s="191">
        <f>IF(PUMPING[[#This Row],[MONTH]]&gt;3,YEAR(PUMPING[[#This Row],[DATE]]),YEAR(PUMPING[[#This Row],[DATE]])-1)</f>
        <v>2016</v>
      </c>
      <c r="L3260" s="191" t="str">
        <f>IF(PUMPING[[#This Row],[MONTH]]&lt;4,"Q4",IF(PUMPING[[#This Row],[MONTH]]&lt;7,"Q1",IF(PUMPING[[#This Row],[MONTH]]&lt;10,"Q2",IF(PUMPING[[#This Row],[MONTH]]&lt;13,"Q3","Q4"))))</f>
        <v>Q1</v>
      </c>
      <c r="M3260" s="192" t="str">
        <f>IF(PUMPING[[#This Row],[PRODUCT]]="I/F","I/F",IF(LEFT(PUMPING[[#This Row],[BATCH]],2)="MR","MR",IF(LEFT(PUMPING[[#This Row],[BATCH]],2)="PR","PR",IF(LEFT(PUMPING[[#This Row],[BATCH]],2)="DT","DT","Others"))))</f>
        <v>MR</v>
      </c>
    </row>
    <row r="3261" spans="1:13" ht="21" x14ac:dyDescent="0.25">
      <c r="A3261" s="181">
        <v>1</v>
      </c>
      <c r="B3261" s="182">
        <v>42521</v>
      </c>
      <c r="C3261" s="181" t="s">
        <v>20</v>
      </c>
      <c r="D3261" s="176" t="s">
        <v>2167</v>
      </c>
      <c r="E3261" s="131">
        <v>32</v>
      </c>
      <c r="F3261" s="179">
        <v>450</v>
      </c>
      <c r="G3261" s="181" t="s">
        <v>20</v>
      </c>
      <c r="H3261" s="181" t="str">
        <f t="shared" si="81"/>
        <v>A1</v>
      </c>
      <c r="I3261" s="181" t="str">
        <f>VLOOKUP(H3261,[1]Sheet1!$A$2:$B$27,2,0)</f>
        <v>ATF</v>
      </c>
      <c r="J3261" s="191">
        <f t="shared" si="80"/>
        <v>5</v>
      </c>
      <c r="K3261" s="191">
        <f>IF(PUMPING[[#This Row],[MONTH]]&gt;3,YEAR(PUMPING[[#This Row],[DATE]]),YEAR(PUMPING[[#This Row],[DATE]])-1)</f>
        <v>2016</v>
      </c>
      <c r="L3261" s="191" t="str">
        <f>IF(PUMPING[[#This Row],[MONTH]]&lt;4,"Q4",IF(PUMPING[[#This Row],[MONTH]]&lt;7,"Q1",IF(PUMPING[[#This Row],[MONTH]]&lt;10,"Q2",IF(PUMPING[[#This Row],[MONTH]]&lt;13,"Q3","Q4"))))</f>
        <v>Q1</v>
      </c>
      <c r="M3261" s="192" t="str">
        <f>IF(PUMPING[[#This Row],[PRODUCT]]="I/F","I/F",IF(LEFT(PUMPING[[#This Row],[BATCH]],2)="MR","MR",IF(LEFT(PUMPING[[#This Row],[BATCH]],2)="PR","PR",IF(LEFT(PUMPING[[#This Row],[BATCH]],2)="DT","DT","Others"))))</f>
        <v>PR</v>
      </c>
    </row>
    <row r="3262" spans="1:13" ht="21" x14ac:dyDescent="0.25">
      <c r="A3262" s="181">
        <v>2</v>
      </c>
      <c r="B3262" s="182">
        <v>42521</v>
      </c>
      <c r="C3262" s="181" t="s">
        <v>20</v>
      </c>
      <c r="D3262" s="176" t="s">
        <v>2168</v>
      </c>
      <c r="E3262" s="131">
        <v>32</v>
      </c>
      <c r="F3262" s="179">
        <v>4412</v>
      </c>
      <c r="G3262" s="181" t="s">
        <v>20</v>
      </c>
      <c r="H3262" s="181" t="str">
        <f t="shared" si="81"/>
        <v>A1</v>
      </c>
      <c r="I3262" s="181" t="str">
        <f>VLOOKUP(H3262,[1]Sheet1!$A$2:$B$27,2,0)</f>
        <v>ATF</v>
      </c>
      <c r="J3262" s="191">
        <f t="shared" si="80"/>
        <v>5</v>
      </c>
      <c r="K3262" s="191">
        <f>IF(PUMPING[[#This Row],[MONTH]]&gt;3,YEAR(PUMPING[[#This Row],[DATE]]),YEAR(PUMPING[[#This Row],[DATE]])-1)</f>
        <v>2016</v>
      </c>
      <c r="L3262" s="191" t="str">
        <f>IF(PUMPING[[#This Row],[MONTH]]&lt;4,"Q4",IF(PUMPING[[#This Row],[MONTH]]&lt;7,"Q1",IF(PUMPING[[#This Row],[MONTH]]&lt;10,"Q2",IF(PUMPING[[#This Row],[MONTH]]&lt;13,"Q3","Q4"))))</f>
        <v>Q1</v>
      </c>
      <c r="M3262" s="192" t="str">
        <f>IF(PUMPING[[#This Row],[PRODUCT]]="I/F","I/F",IF(LEFT(PUMPING[[#This Row],[BATCH]],2)="MR","MR",IF(LEFT(PUMPING[[#This Row],[BATCH]],2)="PR","PR",IF(LEFT(PUMPING[[#This Row],[BATCH]],2)="DT","DT","Others"))))</f>
        <v>PR</v>
      </c>
    </row>
    <row r="3263" spans="1:13" ht="21" x14ac:dyDescent="0.25">
      <c r="A3263" s="181">
        <v>1</v>
      </c>
      <c r="B3263" s="182">
        <v>42521</v>
      </c>
      <c r="C3263" s="181" t="s">
        <v>8</v>
      </c>
      <c r="D3263" s="172" t="s">
        <v>2149</v>
      </c>
      <c r="E3263" s="178" t="s">
        <v>10</v>
      </c>
      <c r="F3263" s="129">
        <v>1098</v>
      </c>
      <c r="G3263" s="181" t="s">
        <v>8</v>
      </c>
      <c r="H3263" s="181" t="str">
        <f t="shared" si="81"/>
        <v>4H</v>
      </c>
      <c r="I3263" s="181" t="s">
        <v>1530</v>
      </c>
      <c r="J3263" s="191">
        <f t="shared" si="80"/>
        <v>5</v>
      </c>
      <c r="K3263" s="191">
        <f>IF(PUMPING[[#This Row],[MONTH]]&gt;3,YEAR(PUMPING[[#This Row],[DATE]]),YEAR(PUMPING[[#This Row],[DATE]])-1)</f>
        <v>2016</v>
      </c>
      <c r="L3263" s="191" t="str">
        <f>IF(PUMPING[[#This Row],[MONTH]]&lt;4,"Q4",IF(PUMPING[[#This Row],[MONTH]]&lt;7,"Q1",IF(PUMPING[[#This Row],[MONTH]]&lt;10,"Q2",IF(PUMPING[[#This Row],[MONTH]]&lt;13,"Q3","Q4"))))</f>
        <v>Q1</v>
      </c>
      <c r="M3263" s="192" t="str">
        <f>IF(PUMPING[[#This Row],[PRODUCT]]="I/F","I/F",IF(LEFT(PUMPING[[#This Row],[BATCH]],2)="MR","MR",IF(LEFT(PUMPING[[#This Row],[BATCH]],2)="PR","PR",IF(LEFT(PUMPING[[#This Row],[BATCH]],2)="DT","DT","Others"))))</f>
        <v>MR</v>
      </c>
    </row>
    <row r="3264" spans="1:13" ht="21" x14ac:dyDescent="0.25">
      <c r="A3264" s="181">
        <v>2</v>
      </c>
      <c r="B3264" s="182">
        <v>42521</v>
      </c>
      <c r="C3264" s="181" t="s">
        <v>8</v>
      </c>
      <c r="D3264" s="172" t="s">
        <v>28</v>
      </c>
      <c r="E3264" s="178" t="s">
        <v>10</v>
      </c>
      <c r="F3264" s="129">
        <v>95</v>
      </c>
      <c r="G3264" s="181" t="s">
        <v>8</v>
      </c>
      <c r="H3264" s="181" t="str">
        <f t="shared" si="81"/>
        <v xml:space="preserve">F </v>
      </c>
      <c r="I3264" s="181" t="s">
        <v>204</v>
      </c>
      <c r="J3264" s="191">
        <f t="shared" si="80"/>
        <v>5</v>
      </c>
      <c r="K3264" s="191">
        <f>IF(PUMPING[[#This Row],[MONTH]]&gt;3,YEAR(PUMPING[[#This Row],[DATE]]),YEAR(PUMPING[[#This Row],[DATE]])-1)</f>
        <v>2016</v>
      </c>
      <c r="L3264" s="191" t="str">
        <f>IF(PUMPING[[#This Row],[MONTH]]&lt;4,"Q4",IF(PUMPING[[#This Row],[MONTH]]&lt;7,"Q1",IF(PUMPING[[#This Row],[MONTH]]&lt;10,"Q2",IF(PUMPING[[#This Row],[MONTH]]&lt;13,"Q3","Q4"))))</f>
        <v>Q1</v>
      </c>
      <c r="M3264" s="192" t="str">
        <f>IF(PUMPING[[#This Row],[PRODUCT]]="I/F","I/F",IF(LEFT(PUMPING[[#This Row],[BATCH]],2)="MR","MR",IF(LEFT(PUMPING[[#This Row],[BATCH]],2)="PR","PR",IF(LEFT(PUMPING[[#This Row],[BATCH]],2)="DT","DT","Others"))))</f>
        <v>I/F</v>
      </c>
    </row>
    <row r="3265" spans="1:13" ht="21" x14ac:dyDescent="0.25">
      <c r="A3265" s="181">
        <v>3</v>
      </c>
      <c r="B3265" s="182">
        <v>42521</v>
      </c>
      <c r="C3265" s="181" t="s">
        <v>8</v>
      </c>
      <c r="D3265" s="172" t="s">
        <v>2169</v>
      </c>
      <c r="E3265" s="178" t="s">
        <v>10</v>
      </c>
      <c r="F3265" s="129">
        <v>169</v>
      </c>
      <c r="G3265" s="181" t="s">
        <v>8</v>
      </c>
      <c r="H3265" s="181" t="str">
        <f t="shared" si="81"/>
        <v>PC</v>
      </c>
      <c r="I3265" s="181" t="str">
        <f>VLOOKUP(H3265,[1]Sheet1!$A$2:$B$27,2,0)</f>
        <v>SKO</v>
      </c>
      <c r="J3265" s="191">
        <f t="shared" ref="J3265:J3328" si="82">MONTH(B3265)</f>
        <v>5</v>
      </c>
      <c r="K3265" s="191">
        <f>IF(PUMPING[[#This Row],[MONTH]]&gt;3,YEAR(PUMPING[[#This Row],[DATE]]),YEAR(PUMPING[[#This Row],[DATE]])-1)</f>
        <v>2016</v>
      </c>
      <c r="L3265" s="191" t="str">
        <f>IF(PUMPING[[#This Row],[MONTH]]&lt;4,"Q4",IF(PUMPING[[#This Row],[MONTH]]&lt;7,"Q1",IF(PUMPING[[#This Row],[MONTH]]&lt;10,"Q2",IF(PUMPING[[#This Row],[MONTH]]&lt;13,"Q3","Q4"))))</f>
        <v>Q1</v>
      </c>
      <c r="M3265" s="192" t="str">
        <f>IF(PUMPING[[#This Row],[PRODUCT]]="I/F","I/F",IF(LEFT(PUMPING[[#This Row],[BATCH]],2)="MR","MR",IF(LEFT(PUMPING[[#This Row],[BATCH]],2)="PR","PR",IF(LEFT(PUMPING[[#This Row],[BATCH]],2)="DT","DT","Others"))))</f>
        <v>MR</v>
      </c>
    </row>
    <row r="3266" spans="1:13" ht="21" x14ac:dyDescent="0.25">
      <c r="A3266" s="181">
        <v>4</v>
      </c>
      <c r="B3266" s="182">
        <v>42521</v>
      </c>
      <c r="C3266" s="181" t="s">
        <v>8</v>
      </c>
      <c r="D3266" s="172" t="s">
        <v>2170</v>
      </c>
      <c r="E3266" s="178" t="s">
        <v>10</v>
      </c>
      <c r="F3266" s="179">
        <v>164</v>
      </c>
      <c r="G3266" s="181" t="s">
        <v>8</v>
      </c>
      <c r="H3266" s="181" t="str">
        <f t="shared" si="81"/>
        <v xml:space="preserve"> N</v>
      </c>
      <c r="I3266" s="181" t="s">
        <v>204</v>
      </c>
      <c r="J3266" s="191">
        <f t="shared" si="82"/>
        <v>5</v>
      </c>
      <c r="K3266" s="191">
        <f>IF(PUMPING[[#This Row],[MONTH]]&gt;3,YEAR(PUMPING[[#This Row],[DATE]]),YEAR(PUMPING[[#This Row],[DATE]])-1)</f>
        <v>2016</v>
      </c>
      <c r="L3266" s="191" t="str">
        <f>IF(PUMPING[[#This Row],[MONTH]]&lt;4,"Q4",IF(PUMPING[[#This Row],[MONTH]]&lt;7,"Q1",IF(PUMPING[[#This Row],[MONTH]]&lt;10,"Q2",IF(PUMPING[[#This Row],[MONTH]]&lt;13,"Q3","Q4"))))</f>
        <v>Q1</v>
      </c>
      <c r="M3266" s="192" t="str">
        <f>IF(PUMPING[[#This Row],[PRODUCT]]="I/F","I/F",IF(LEFT(PUMPING[[#This Row],[BATCH]],2)="MR","MR",IF(LEFT(PUMPING[[#This Row],[BATCH]],2)="PR","PR",IF(LEFT(PUMPING[[#This Row],[BATCH]],2)="DT","DT","Others"))))</f>
        <v>I/F</v>
      </c>
    </row>
    <row r="3267" spans="1:13" ht="21" x14ac:dyDescent="0.25">
      <c r="A3267" s="181">
        <v>5</v>
      </c>
      <c r="B3267" s="182">
        <v>42521</v>
      </c>
      <c r="C3267" s="181" t="s">
        <v>8</v>
      </c>
      <c r="D3267" s="172" t="s">
        <v>2154</v>
      </c>
      <c r="E3267" s="178" t="s">
        <v>10</v>
      </c>
      <c r="F3267" s="179">
        <v>4680</v>
      </c>
      <c r="G3267" s="181" t="s">
        <v>8</v>
      </c>
      <c r="H3267" s="181" t="str">
        <f t="shared" si="81"/>
        <v>PN</v>
      </c>
      <c r="I3267" s="181" t="str">
        <f>VLOOKUP(H3267,[1]Sheet1!$A$2:$B$27,2,0)</f>
        <v>NAPTHA</v>
      </c>
      <c r="J3267" s="191">
        <f t="shared" si="82"/>
        <v>5</v>
      </c>
      <c r="K3267" s="191">
        <f>IF(PUMPING[[#This Row],[MONTH]]&gt;3,YEAR(PUMPING[[#This Row],[DATE]]),YEAR(PUMPING[[#This Row],[DATE]])-1)</f>
        <v>2016</v>
      </c>
      <c r="L3267" s="191" t="str">
        <f>IF(PUMPING[[#This Row],[MONTH]]&lt;4,"Q4",IF(PUMPING[[#This Row],[MONTH]]&lt;7,"Q1",IF(PUMPING[[#This Row],[MONTH]]&lt;10,"Q2",IF(PUMPING[[#This Row],[MONTH]]&lt;13,"Q3","Q4"))))</f>
        <v>Q1</v>
      </c>
      <c r="M3267" s="192" t="str">
        <f>IF(PUMPING[[#This Row],[PRODUCT]]="I/F","I/F",IF(LEFT(PUMPING[[#This Row],[BATCH]],2)="MR","MR",IF(LEFT(PUMPING[[#This Row],[BATCH]],2)="PR","PR",IF(LEFT(PUMPING[[#This Row],[BATCH]],2)="DT","DT","Others"))))</f>
        <v>MR</v>
      </c>
    </row>
    <row r="3268" spans="1:13" ht="21" x14ac:dyDescent="0.25">
      <c r="A3268" s="181">
        <v>1</v>
      </c>
      <c r="B3268" s="182">
        <v>42511</v>
      </c>
      <c r="C3268" s="181" t="s">
        <v>6</v>
      </c>
      <c r="D3268" s="184" t="s">
        <v>2072</v>
      </c>
      <c r="E3268" s="188">
        <v>203</v>
      </c>
      <c r="F3268" s="179">
        <v>435</v>
      </c>
      <c r="G3268" s="181" t="s">
        <v>1850</v>
      </c>
      <c r="H3268" s="181" t="str">
        <f t="shared" si="81"/>
        <v>4M</v>
      </c>
      <c r="I3268" s="181" t="str">
        <f>VLOOKUP(H3268,[1]Sheet1!$J$2:$K$20,2,0)</f>
        <v>MS-IV</v>
      </c>
      <c r="J3268" s="191">
        <f t="shared" si="82"/>
        <v>5</v>
      </c>
      <c r="K3268" s="191">
        <f>IF(PUMPING[[#This Row],[MONTH]]&gt;3,YEAR(PUMPING[[#This Row],[DATE]]),YEAR(PUMPING[[#This Row],[DATE]])-1)</f>
        <v>2016</v>
      </c>
      <c r="L3268" s="191" t="str">
        <f>IF(PUMPING[[#This Row],[MONTH]]&lt;4,"Q4",IF(PUMPING[[#This Row],[MONTH]]&lt;7,"Q1",IF(PUMPING[[#This Row],[MONTH]]&lt;10,"Q2",IF(PUMPING[[#This Row],[MONTH]]&lt;13,"Q3","Q4"))))</f>
        <v>Q1</v>
      </c>
      <c r="M3268" s="192" t="str">
        <f>IF(PUMPING[[#This Row],[PRODUCT]]="I/F","I/F",IF(LEFT(PUMPING[[#This Row],[BATCH]],2)="MR","MR",IF(LEFT(PUMPING[[#This Row],[BATCH]],2)="PR","PR",IF(LEFT(PUMPING[[#This Row],[BATCH]],2)="DT","DT","Others"))))</f>
        <v>MR</v>
      </c>
    </row>
    <row r="3269" spans="1:13" ht="21" x14ac:dyDescent="0.25">
      <c r="A3269" s="181">
        <v>2</v>
      </c>
      <c r="B3269" s="182">
        <v>42511</v>
      </c>
      <c r="C3269" s="181" t="s">
        <v>6</v>
      </c>
      <c r="D3269" s="185" t="s">
        <v>1789</v>
      </c>
      <c r="E3269" s="188">
        <v>651</v>
      </c>
      <c r="F3269" s="179">
        <v>100</v>
      </c>
      <c r="G3269" s="181" t="s">
        <v>1850</v>
      </c>
      <c r="H3269" s="181" t="str">
        <f t="shared" si="81"/>
        <v>PC</v>
      </c>
      <c r="I3269" s="181" t="str">
        <f>VLOOKUP(H3269,[1]Sheet1!$J$2:$K$20,2,0)</f>
        <v>SKO</v>
      </c>
      <c r="J3269" s="191">
        <f t="shared" si="82"/>
        <v>5</v>
      </c>
      <c r="K3269" s="191">
        <f>IF(PUMPING[[#This Row],[MONTH]]&gt;3,YEAR(PUMPING[[#This Row],[DATE]]),YEAR(PUMPING[[#This Row],[DATE]])-1)</f>
        <v>2016</v>
      </c>
      <c r="L3269" s="191" t="str">
        <f>IF(PUMPING[[#This Row],[MONTH]]&lt;4,"Q4",IF(PUMPING[[#This Row],[MONTH]]&lt;7,"Q1",IF(PUMPING[[#This Row],[MONTH]]&lt;10,"Q2",IF(PUMPING[[#This Row],[MONTH]]&lt;13,"Q3","Q4"))))</f>
        <v>Q1</v>
      </c>
      <c r="M3269" s="192" t="str">
        <f>IF(PUMPING[[#This Row],[PRODUCT]]="I/F","I/F",IF(LEFT(PUMPING[[#This Row],[BATCH]],2)="MR","MR",IF(LEFT(PUMPING[[#This Row],[BATCH]],2)="PR","PR",IF(LEFT(PUMPING[[#This Row],[BATCH]],2)="DT","DT","Others"))))</f>
        <v>MR</v>
      </c>
    </row>
    <row r="3270" spans="1:13" ht="21" x14ac:dyDescent="0.25">
      <c r="A3270" s="181">
        <v>3</v>
      </c>
      <c r="B3270" s="182">
        <v>42511</v>
      </c>
      <c r="C3270" s="181" t="s">
        <v>6</v>
      </c>
      <c r="D3270" s="184" t="s">
        <v>125</v>
      </c>
      <c r="E3270" s="188">
        <v>401</v>
      </c>
      <c r="F3270" s="179">
        <v>171</v>
      </c>
      <c r="G3270" s="181" t="s">
        <v>1850</v>
      </c>
      <c r="H3270" s="181" t="str">
        <f t="shared" si="81"/>
        <v>NS</v>
      </c>
      <c r="I3270" s="181" t="str">
        <f>VLOOKUP(H3270,[1]Sheet1!$J$2:$K$20,2,0)</f>
        <v>SKO</v>
      </c>
      <c r="J3270" s="191">
        <f t="shared" si="82"/>
        <v>5</v>
      </c>
      <c r="K3270" s="191">
        <f>IF(PUMPING[[#This Row],[MONTH]]&gt;3,YEAR(PUMPING[[#This Row],[DATE]]),YEAR(PUMPING[[#This Row],[DATE]])-1)</f>
        <v>2016</v>
      </c>
      <c r="L3270" s="191" t="str">
        <f>IF(PUMPING[[#This Row],[MONTH]]&lt;4,"Q4",IF(PUMPING[[#This Row],[MONTH]]&lt;7,"Q1",IF(PUMPING[[#This Row],[MONTH]]&lt;10,"Q2",IF(PUMPING[[#This Row],[MONTH]]&lt;13,"Q3","Q4"))))</f>
        <v>Q1</v>
      </c>
      <c r="M3270" s="192" t="str">
        <f>IF(PUMPING[[#This Row],[PRODUCT]]="I/F","I/F",IF(LEFT(PUMPING[[#This Row],[BATCH]],2)="MR","MR",IF(LEFT(PUMPING[[#This Row],[BATCH]],2)="PR","PR",IF(LEFT(PUMPING[[#This Row],[BATCH]],2)="DT","DT","Others"))))</f>
        <v>MR</v>
      </c>
    </row>
    <row r="3271" spans="1:13" ht="21" x14ac:dyDescent="0.25">
      <c r="A3271" s="181">
        <v>4</v>
      </c>
      <c r="B3271" s="182">
        <v>42511</v>
      </c>
      <c r="C3271" s="181" t="s">
        <v>6</v>
      </c>
      <c r="D3271" s="184" t="s">
        <v>2171</v>
      </c>
      <c r="E3271" s="188">
        <v>404</v>
      </c>
      <c r="F3271" s="179">
        <v>449</v>
      </c>
      <c r="G3271" s="181" t="s">
        <v>1850</v>
      </c>
      <c r="H3271" s="181" t="str">
        <f t="shared" si="81"/>
        <v>NS</v>
      </c>
      <c r="I3271" s="181" t="str">
        <f>VLOOKUP(H3271,[1]Sheet1!$J$2:$K$20,2,0)</f>
        <v>SKO</v>
      </c>
      <c r="J3271" s="191">
        <f t="shared" si="82"/>
        <v>5</v>
      </c>
      <c r="K3271" s="191">
        <f>IF(PUMPING[[#This Row],[MONTH]]&gt;3,YEAR(PUMPING[[#This Row],[DATE]]),YEAR(PUMPING[[#This Row],[DATE]])-1)</f>
        <v>2016</v>
      </c>
      <c r="L3271" s="191" t="str">
        <f>IF(PUMPING[[#This Row],[MONTH]]&lt;4,"Q4",IF(PUMPING[[#This Row],[MONTH]]&lt;7,"Q1",IF(PUMPING[[#This Row],[MONTH]]&lt;10,"Q2",IF(PUMPING[[#This Row],[MONTH]]&lt;13,"Q3","Q4"))))</f>
        <v>Q1</v>
      </c>
      <c r="M3271" s="192" t="str">
        <f>IF(PUMPING[[#This Row],[PRODUCT]]="I/F","I/F",IF(LEFT(PUMPING[[#This Row],[BATCH]],2)="MR","MR",IF(LEFT(PUMPING[[#This Row],[BATCH]],2)="PR","PR",IF(LEFT(PUMPING[[#This Row],[BATCH]],2)="DT","DT","Others"))))</f>
        <v>MR</v>
      </c>
    </row>
    <row r="3272" spans="1:13" ht="21" x14ac:dyDescent="0.25">
      <c r="A3272" s="181">
        <v>5</v>
      </c>
      <c r="B3272" s="182">
        <v>42511</v>
      </c>
      <c r="C3272" s="181" t="s">
        <v>6</v>
      </c>
      <c r="D3272" s="187" t="s">
        <v>1795</v>
      </c>
      <c r="E3272" s="188">
        <v>651</v>
      </c>
      <c r="F3272" s="179">
        <v>80</v>
      </c>
      <c r="G3272" s="181" t="s">
        <v>1850</v>
      </c>
      <c r="H3272" s="181" t="str">
        <f t="shared" si="81"/>
        <v>PC</v>
      </c>
      <c r="I3272" s="181" t="str">
        <f>VLOOKUP(H3272,[1]Sheet1!$J$2:$K$20,2,0)</f>
        <v>SKO</v>
      </c>
      <c r="J3272" s="191">
        <f t="shared" si="82"/>
        <v>5</v>
      </c>
      <c r="K3272" s="191">
        <f>IF(PUMPING[[#This Row],[MONTH]]&gt;3,YEAR(PUMPING[[#This Row],[DATE]]),YEAR(PUMPING[[#This Row],[DATE]])-1)</f>
        <v>2016</v>
      </c>
      <c r="L3272" s="191" t="str">
        <f>IF(PUMPING[[#This Row],[MONTH]]&lt;4,"Q4",IF(PUMPING[[#This Row],[MONTH]]&lt;7,"Q1",IF(PUMPING[[#This Row],[MONTH]]&lt;10,"Q2",IF(PUMPING[[#This Row],[MONTH]]&lt;13,"Q3","Q4"))))</f>
        <v>Q1</v>
      </c>
      <c r="M3272" s="192" t="str">
        <f>IF(PUMPING[[#This Row],[PRODUCT]]="I/F","I/F",IF(LEFT(PUMPING[[#This Row],[BATCH]],2)="MR","MR",IF(LEFT(PUMPING[[#This Row],[BATCH]],2)="PR","PR",IF(LEFT(PUMPING[[#This Row],[BATCH]],2)="DT","DT","Others"))))</f>
        <v>MR</v>
      </c>
    </row>
    <row r="3273" spans="1:13" ht="21" x14ac:dyDescent="0.25">
      <c r="A3273" s="181">
        <v>6</v>
      </c>
      <c r="B3273" s="182">
        <v>42511</v>
      </c>
      <c r="C3273" s="181" t="s">
        <v>6</v>
      </c>
      <c r="D3273" s="184" t="s">
        <v>2172</v>
      </c>
      <c r="E3273" s="188">
        <v>502</v>
      </c>
      <c r="F3273" s="179">
        <v>2939</v>
      </c>
      <c r="G3273" s="181" t="s">
        <v>1850</v>
      </c>
      <c r="H3273" s="181" t="str">
        <f t="shared" si="81"/>
        <v>4H</v>
      </c>
      <c r="I3273" s="181" t="str">
        <f>VLOOKUP(H3273,[1]Sheet1!$J$2:$K$20,2,0)</f>
        <v>HSD-IV</v>
      </c>
      <c r="J3273" s="191">
        <f t="shared" si="82"/>
        <v>5</v>
      </c>
      <c r="K3273" s="191">
        <f>IF(PUMPING[[#This Row],[MONTH]]&gt;3,YEAR(PUMPING[[#This Row],[DATE]]),YEAR(PUMPING[[#This Row],[DATE]])-1)</f>
        <v>2016</v>
      </c>
      <c r="L3273" s="191" t="str">
        <f>IF(PUMPING[[#This Row],[MONTH]]&lt;4,"Q4",IF(PUMPING[[#This Row],[MONTH]]&lt;7,"Q1",IF(PUMPING[[#This Row],[MONTH]]&lt;10,"Q2",IF(PUMPING[[#This Row],[MONTH]]&lt;13,"Q3","Q4"))))</f>
        <v>Q1</v>
      </c>
      <c r="M3273" s="192" t="str">
        <f>IF(PUMPING[[#This Row],[PRODUCT]]="I/F","I/F",IF(LEFT(PUMPING[[#This Row],[BATCH]],2)="MR","MR",IF(LEFT(PUMPING[[#This Row],[BATCH]],2)="PR","PR",IF(LEFT(PUMPING[[#This Row],[BATCH]],2)="DT","DT","Others"))))</f>
        <v>MR</v>
      </c>
    </row>
    <row r="3274" spans="1:13" ht="21" x14ac:dyDescent="0.25">
      <c r="A3274" s="181">
        <v>1</v>
      </c>
      <c r="B3274" s="182">
        <v>42512</v>
      </c>
      <c r="C3274" s="181" t="s">
        <v>6</v>
      </c>
      <c r="D3274" s="184" t="s">
        <v>2172</v>
      </c>
      <c r="E3274" s="188">
        <v>502</v>
      </c>
      <c r="F3274" s="179">
        <v>4474</v>
      </c>
      <c r="G3274" s="181" t="s">
        <v>1850</v>
      </c>
      <c r="H3274" s="181" t="str">
        <f t="shared" si="81"/>
        <v>4H</v>
      </c>
      <c r="I3274" s="181" t="str">
        <f>VLOOKUP(H3274,[1]Sheet1!$J$2:$K$20,2,0)</f>
        <v>HSD-IV</v>
      </c>
      <c r="J3274" s="191">
        <f t="shared" si="82"/>
        <v>5</v>
      </c>
      <c r="K3274" s="191">
        <f>IF(PUMPING[[#This Row],[MONTH]]&gt;3,YEAR(PUMPING[[#This Row],[DATE]]),YEAR(PUMPING[[#This Row],[DATE]])-1)</f>
        <v>2016</v>
      </c>
      <c r="L3274" s="191" t="str">
        <f>IF(PUMPING[[#This Row],[MONTH]]&lt;4,"Q4",IF(PUMPING[[#This Row],[MONTH]]&lt;7,"Q1",IF(PUMPING[[#This Row],[MONTH]]&lt;10,"Q2",IF(PUMPING[[#This Row],[MONTH]]&lt;13,"Q3","Q4"))))</f>
        <v>Q1</v>
      </c>
      <c r="M3274" s="192" t="str">
        <f>IF(PUMPING[[#This Row],[PRODUCT]]="I/F","I/F",IF(LEFT(PUMPING[[#This Row],[BATCH]],2)="MR","MR",IF(LEFT(PUMPING[[#This Row],[BATCH]],2)="PR","PR",IF(LEFT(PUMPING[[#This Row],[BATCH]],2)="DT","DT","Others"))))</f>
        <v>MR</v>
      </c>
    </row>
    <row r="3275" spans="1:13" ht="21" x14ac:dyDescent="0.25">
      <c r="A3275" s="181">
        <v>1</v>
      </c>
      <c r="B3275" s="182">
        <v>42513</v>
      </c>
      <c r="C3275" s="181" t="s">
        <v>6</v>
      </c>
      <c r="D3275" s="184" t="s">
        <v>2172</v>
      </c>
      <c r="E3275" s="188">
        <v>502</v>
      </c>
      <c r="F3275" s="179">
        <v>1854</v>
      </c>
      <c r="G3275" s="181" t="s">
        <v>1850</v>
      </c>
      <c r="H3275" s="181" t="str">
        <f t="shared" si="81"/>
        <v>4H</v>
      </c>
      <c r="I3275" s="181" t="str">
        <f>VLOOKUP(H3275,[1]Sheet1!$J$2:$K$20,2,0)</f>
        <v>HSD-IV</v>
      </c>
      <c r="J3275" s="191">
        <f t="shared" si="82"/>
        <v>5</v>
      </c>
      <c r="K3275" s="191">
        <f>IF(PUMPING[[#This Row],[MONTH]]&gt;3,YEAR(PUMPING[[#This Row],[DATE]]),YEAR(PUMPING[[#This Row],[DATE]])-1)</f>
        <v>2016</v>
      </c>
      <c r="L3275" s="191" t="str">
        <f>IF(PUMPING[[#This Row],[MONTH]]&lt;4,"Q4",IF(PUMPING[[#This Row],[MONTH]]&lt;7,"Q1",IF(PUMPING[[#This Row],[MONTH]]&lt;10,"Q2",IF(PUMPING[[#This Row],[MONTH]]&lt;13,"Q3","Q4"))))</f>
        <v>Q1</v>
      </c>
      <c r="M3275" s="192" t="str">
        <f>IF(PUMPING[[#This Row],[PRODUCT]]="I/F","I/F",IF(LEFT(PUMPING[[#This Row],[BATCH]],2)="MR","MR",IF(LEFT(PUMPING[[#This Row],[BATCH]],2)="PR","PR",IF(LEFT(PUMPING[[#This Row],[BATCH]],2)="DT","DT","Others"))))</f>
        <v>MR</v>
      </c>
    </row>
    <row r="3276" spans="1:13" ht="21" x14ac:dyDescent="0.25">
      <c r="A3276" s="181">
        <v>1</v>
      </c>
      <c r="B3276" s="182">
        <v>42514</v>
      </c>
      <c r="C3276" s="181" t="s">
        <v>6</v>
      </c>
      <c r="D3276" s="184" t="s">
        <v>2172</v>
      </c>
      <c r="E3276" s="188">
        <v>501</v>
      </c>
      <c r="F3276" s="179">
        <v>582</v>
      </c>
      <c r="G3276" s="181" t="s">
        <v>1850</v>
      </c>
      <c r="H3276" s="181" t="str">
        <f t="shared" si="81"/>
        <v>4H</v>
      </c>
      <c r="I3276" s="181" t="str">
        <f>VLOOKUP(H3276,[1]Sheet1!$J$2:$K$20,2,0)</f>
        <v>HSD-IV</v>
      </c>
      <c r="J3276" s="191">
        <f t="shared" si="82"/>
        <v>5</v>
      </c>
      <c r="K3276" s="191">
        <f>IF(PUMPING[[#This Row],[MONTH]]&gt;3,YEAR(PUMPING[[#This Row],[DATE]]),YEAR(PUMPING[[#This Row],[DATE]])-1)</f>
        <v>2016</v>
      </c>
      <c r="L3276" s="191" t="str">
        <f>IF(PUMPING[[#This Row],[MONTH]]&lt;4,"Q4",IF(PUMPING[[#This Row],[MONTH]]&lt;7,"Q1",IF(PUMPING[[#This Row],[MONTH]]&lt;10,"Q2",IF(PUMPING[[#This Row],[MONTH]]&lt;13,"Q3","Q4"))))</f>
        <v>Q1</v>
      </c>
      <c r="M3276" s="192" t="str">
        <f>IF(PUMPING[[#This Row],[PRODUCT]]="I/F","I/F",IF(LEFT(PUMPING[[#This Row],[BATCH]],2)="MR","MR",IF(LEFT(PUMPING[[#This Row],[BATCH]],2)="PR","PR",IF(LEFT(PUMPING[[#This Row],[BATCH]],2)="DT","DT","Others"))))</f>
        <v>MR</v>
      </c>
    </row>
    <row r="3277" spans="1:13" ht="21" x14ac:dyDescent="0.25">
      <c r="A3277" s="181">
        <v>1</v>
      </c>
      <c r="B3277" s="182">
        <v>42513</v>
      </c>
      <c r="C3277" s="181" t="s">
        <v>6</v>
      </c>
      <c r="D3277" s="184" t="s">
        <v>2173</v>
      </c>
      <c r="E3277" s="180">
        <v>502</v>
      </c>
      <c r="F3277" s="179">
        <v>3569</v>
      </c>
      <c r="G3277" s="181" t="s">
        <v>1945</v>
      </c>
      <c r="H3277" s="181" t="str">
        <f t="shared" ref="H3277:H3288" si="83">MID(D3277,3,2)</f>
        <v>4H</v>
      </c>
      <c r="I3277" s="181" t="str">
        <f>VLOOKUP(H3277,[1]Sheet1!$J$2:$K$20,2,0)</f>
        <v>HSD-IV</v>
      </c>
      <c r="J3277" s="191">
        <f t="shared" si="82"/>
        <v>5</v>
      </c>
      <c r="K3277" s="191">
        <f>IF(PUMPING[[#This Row],[MONTH]]&gt;3,YEAR(PUMPING[[#This Row],[DATE]]),YEAR(PUMPING[[#This Row],[DATE]])-1)</f>
        <v>2016</v>
      </c>
      <c r="L3277" s="191" t="str">
        <f>IF(PUMPING[[#This Row],[MONTH]]&lt;4,"Q4",IF(PUMPING[[#This Row],[MONTH]]&lt;7,"Q1",IF(PUMPING[[#This Row],[MONTH]]&lt;10,"Q2",IF(PUMPING[[#This Row],[MONTH]]&lt;13,"Q3","Q4"))))</f>
        <v>Q1</v>
      </c>
      <c r="M3277" s="192" t="str">
        <f>IF(PUMPING[[#This Row],[PRODUCT]]="I/F","I/F",IF(LEFT(PUMPING[[#This Row],[BATCH]],2)="MR","MR",IF(LEFT(PUMPING[[#This Row],[BATCH]],2)="PR","PR",IF(LEFT(PUMPING[[#This Row],[BATCH]],2)="DT","DT","Others"))))</f>
        <v>MR</v>
      </c>
    </row>
    <row r="3278" spans="1:13" ht="21" x14ac:dyDescent="0.25">
      <c r="A3278" s="181">
        <v>2</v>
      </c>
      <c r="B3278" s="182">
        <v>42513</v>
      </c>
      <c r="C3278" s="181" t="s">
        <v>6</v>
      </c>
      <c r="D3278" s="187" t="s">
        <v>2174</v>
      </c>
      <c r="E3278" s="180">
        <v>501</v>
      </c>
      <c r="F3278" s="179">
        <v>1699</v>
      </c>
      <c r="G3278" s="181" t="s">
        <v>1945</v>
      </c>
      <c r="H3278" s="181" t="str">
        <f t="shared" si="83"/>
        <v>4H</v>
      </c>
      <c r="I3278" s="181" t="str">
        <f>VLOOKUP(H3278,[1]Sheet1!$J$2:$K$20,2,0)</f>
        <v>HSD-IV</v>
      </c>
      <c r="J3278" s="191">
        <f t="shared" si="82"/>
        <v>5</v>
      </c>
      <c r="K3278" s="191">
        <f>IF(PUMPING[[#This Row],[MONTH]]&gt;3,YEAR(PUMPING[[#This Row],[DATE]]),YEAR(PUMPING[[#This Row],[DATE]])-1)</f>
        <v>2016</v>
      </c>
      <c r="L3278" s="191" t="str">
        <f>IF(PUMPING[[#This Row],[MONTH]]&lt;4,"Q4",IF(PUMPING[[#This Row],[MONTH]]&lt;7,"Q1",IF(PUMPING[[#This Row],[MONTH]]&lt;10,"Q2",IF(PUMPING[[#This Row],[MONTH]]&lt;13,"Q3","Q4"))))</f>
        <v>Q1</v>
      </c>
      <c r="M3278" s="192" t="str">
        <f>IF(PUMPING[[#This Row],[PRODUCT]]="I/F","I/F",IF(LEFT(PUMPING[[#This Row],[BATCH]],2)="MR","MR",IF(LEFT(PUMPING[[#This Row],[BATCH]],2)="PR","PR",IF(LEFT(PUMPING[[#This Row],[BATCH]],2)="DT","DT","Others"))))</f>
        <v>MR</v>
      </c>
    </row>
    <row r="3279" spans="1:13" ht="21" x14ac:dyDescent="0.25">
      <c r="A3279" s="181">
        <v>1</v>
      </c>
      <c r="B3279" s="182">
        <v>42514</v>
      </c>
      <c r="C3279" s="181" t="s">
        <v>6</v>
      </c>
      <c r="D3279" s="184" t="s">
        <v>2174</v>
      </c>
      <c r="E3279" s="180">
        <v>501</v>
      </c>
      <c r="F3279" s="179">
        <v>2282</v>
      </c>
      <c r="G3279" s="181" t="s">
        <v>1945</v>
      </c>
      <c r="H3279" s="181" t="str">
        <f t="shared" si="83"/>
        <v>4H</v>
      </c>
      <c r="I3279" s="181" t="str">
        <f>VLOOKUP(H3279,[1]Sheet1!$J$2:$K$20,2,0)</f>
        <v>HSD-IV</v>
      </c>
      <c r="J3279" s="191">
        <f t="shared" si="82"/>
        <v>5</v>
      </c>
      <c r="K3279" s="191">
        <f>IF(PUMPING[[#This Row],[MONTH]]&gt;3,YEAR(PUMPING[[#This Row],[DATE]]),YEAR(PUMPING[[#This Row],[DATE]])-1)</f>
        <v>2016</v>
      </c>
      <c r="L3279" s="191" t="str">
        <f>IF(PUMPING[[#This Row],[MONTH]]&lt;4,"Q4",IF(PUMPING[[#This Row],[MONTH]]&lt;7,"Q1",IF(PUMPING[[#This Row],[MONTH]]&lt;10,"Q2",IF(PUMPING[[#This Row],[MONTH]]&lt;13,"Q3","Q4"))))</f>
        <v>Q1</v>
      </c>
      <c r="M3279" s="192" t="str">
        <f>IF(PUMPING[[#This Row],[PRODUCT]]="I/F","I/F",IF(LEFT(PUMPING[[#This Row],[BATCH]],2)="MR","MR",IF(LEFT(PUMPING[[#This Row],[BATCH]],2)="PR","PR",IF(LEFT(PUMPING[[#This Row],[BATCH]],2)="DT","DT","Others"))))</f>
        <v>MR</v>
      </c>
    </row>
    <row r="3280" spans="1:13" ht="21" x14ac:dyDescent="0.25">
      <c r="A3280" s="181">
        <v>1</v>
      </c>
      <c r="B3280" s="182">
        <v>42517</v>
      </c>
      <c r="C3280" s="181" t="s">
        <v>6</v>
      </c>
      <c r="D3280" s="184" t="s">
        <v>1780</v>
      </c>
      <c r="E3280" s="180">
        <v>351</v>
      </c>
      <c r="F3280" s="179">
        <v>103</v>
      </c>
      <c r="G3280" s="181" t="s">
        <v>1945</v>
      </c>
      <c r="H3280" s="181" t="str">
        <f t="shared" si="83"/>
        <v>PC</v>
      </c>
      <c r="I3280" s="181" t="str">
        <f>VLOOKUP(H3280,[1]Sheet1!$J$2:$K$20,2,0)</f>
        <v>SKO</v>
      </c>
      <c r="J3280" s="191">
        <f t="shared" si="82"/>
        <v>5</v>
      </c>
      <c r="K3280" s="191">
        <f>IF(PUMPING[[#This Row],[MONTH]]&gt;3,YEAR(PUMPING[[#This Row],[DATE]]),YEAR(PUMPING[[#This Row],[DATE]])-1)</f>
        <v>2016</v>
      </c>
      <c r="L3280" s="191" t="str">
        <f>IF(PUMPING[[#This Row],[MONTH]]&lt;4,"Q4",IF(PUMPING[[#This Row],[MONTH]]&lt;7,"Q1",IF(PUMPING[[#This Row],[MONTH]]&lt;10,"Q2",IF(PUMPING[[#This Row],[MONTH]]&lt;13,"Q3","Q4"))))</f>
        <v>Q1</v>
      </c>
      <c r="M3280" s="192" t="str">
        <f>IF(PUMPING[[#This Row],[PRODUCT]]="I/F","I/F",IF(LEFT(PUMPING[[#This Row],[BATCH]],2)="MR","MR",IF(LEFT(PUMPING[[#This Row],[BATCH]],2)="PR","PR",IF(LEFT(PUMPING[[#This Row],[BATCH]],2)="DT","DT","Others"))))</f>
        <v>MR</v>
      </c>
    </row>
    <row r="3281" spans="1:13" ht="21" x14ac:dyDescent="0.25">
      <c r="A3281" s="181">
        <v>2</v>
      </c>
      <c r="B3281" s="182">
        <v>42517</v>
      </c>
      <c r="C3281" s="181" t="s">
        <v>6</v>
      </c>
      <c r="D3281" s="187" t="s">
        <v>2175</v>
      </c>
      <c r="E3281" s="180">
        <v>402</v>
      </c>
      <c r="F3281" s="179">
        <v>1333</v>
      </c>
      <c r="G3281" s="181" t="s">
        <v>1945</v>
      </c>
      <c r="H3281" s="181" t="str">
        <f t="shared" si="83"/>
        <v>NS</v>
      </c>
      <c r="I3281" s="181" t="str">
        <f>VLOOKUP(H3281,[1]Sheet1!$J$2:$K$20,2,0)</f>
        <v>SKO</v>
      </c>
      <c r="J3281" s="191">
        <f t="shared" si="82"/>
        <v>5</v>
      </c>
      <c r="K3281" s="191">
        <f>IF(PUMPING[[#This Row],[MONTH]]&gt;3,YEAR(PUMPING[[#This Row],[DATE]]),YEAR(PUMPING[[#This Row],[DATE]])-1)</f>
        <v>2016</v>
      </c>
      <c r="L3281" s="191" t="str">
        <f>IF(PUMPING[[#This Row],[MONTH]]&lt;4,"Q4",IF(PUMPING[[#This Row],[MONTH]]&lt;7,"Q1",IF(PUMPING[[#This Row],[MONTH]]&lt;10,"Q2",IF(PUMPING[[#This Row],[MONTH]]&lt;13,"Q3","Q4"))))</f>
        <v>Q1</v>
      </c>
      <c r="M3281" s="192" t="str">
        <f>IF(PUMPING[[#This Row],[PRODUCT]]="I/F","I/F",IF(LEFT(PUMPING[[#This Row],[BATCH]],2)="MR","MR",IF(LEFT(PUMPING[[#This Row],[BATCH]],2)="PR","PR",IF(LEFT(PUMPING[[#This Row],[BATCH]],2)="DT","DT","Others"))))</f>
        <v>MR</v>
      </c>
    </row>
    <row r="3282" spans="1:13" ht="21" x14ac:dyDescent="0.25">
      <c r="A3282" s="181">
        <v>3</v>
      </c>
      <c r="B3282" s="182">
        <v>42517</v>
      </c>
      <c r="C3282" s="181" t="s">
        <v>6</v>
      </c>
      <c r="D3282" s="184" t="s">
        <v>2176</v>
      </c>
      <c r="E3282" s="180">
        <v>403</v>
      </c>
      <c r="F3282" s="179">
        <v>471</v>
      </c>
      <c r="G3282" s="181" t="s">
        <v>1945</v>
      </c>
      <c r="H3282" s="181" t="str">
        <f t="shared" si="83"/>
        <v>NS</v>
      </c>
      <c r="I3282" s="181" t="str">
        <f>VLOOKUP(H3282,[1]Sheet1!$J$2:$K$20,2,0)</f>
        <v>SKO</v>
      </c>
      <c r="J3282" s="191">
        <f t="shared" si="82"/>
        <v>5</v>
      </c>
      <c r="K3282" s="191">
        <f>IF(PUMPING[[#This Row],[MONTH]]&gt;3,YEAR(PUMPING[[#This Row],[DATE]]),YEAR(PUMPING[[#This Row],[DATE]])-1)</f>
        <v>2016</v>
      </c>
      <c r="L3282" s="191" t="str">
        <f>IF(PUMPING[[#This Row],[MONTH]]&lt;4,"Q4",IF(PUMPING[[#This Row],[MONTH]]&lt;7,"Q1",IF(PUMPING[[#This Row],[MONTH]]&lt;10,"Q2",IF(PUMPING[[#This Row],[MONTH]]&lt;13,"Q3","Q4"))))</f>
        <v>Q1</v>
      </c>
      <c r="M3282" s="192" t="str">
        <f>IF(PUMPING[[#This Row],[PRODUCT]]="I/F","I/F",IF(LEFT(PUMPING[[#This Row],[BATCH]],2)="MR","MR",IF(LEFT(PUMPING[[#This Row],[BATCH]],2)="PR","PR",IF(LEFT(PUMPING[[#This Row],[BATCH]],2)="DT","DT","Others"))))</f>
        <v>MR</v>
      </c>
    </row>
    <row r="3283" spans="1:13" ht="21" x14ac:dyDescent="0.25">
      <c r="A3283" s="181">
        <v>4</v>
      </c>
      <c r="B3283" s="182">
        <v>42517</v>
      </c>
      <c r="C3283" s="181" t="s">
        <v>6</v>
      </c>
      <c r="D3283" s="187" t="s">
        <v>1789</v>
      </c>
      <c r="E3283" s="180">
        <v>351</v>
      </c>
      <c r="F3283" s="179">
        <v>105</v>
      </c>
      <c r="G3283" s="181" t="s">
        <v>1945</v>
      </c>
      <c r="H3283" s="181" t="str">
        <f t="shared" si="83"/>
        <v>PC</v>
      </c>
      <c r="I3283" s="181" t="str">
        <f>VLOOKUP(H3283,[1]Sheet1!$J$2:$K$20,2,0)</f>
        <v>SKO</v>
      </c>
      <c r="J3283" s="191">
        <f t="shared" si="82"/>
        <v>5</v>
      </c>
      <c r="K3283" s="191">
        <f>IF(PUMPING[[#This Row],[MONTH]]&gt;3,YEAR(PUMPING[[#This Row],[DATE]]),YEAR(PUMPING[[#This Row],[DATE]])-1)</f>
        <v>2016</v>
      </c>
      <c r="L3283" s="191" t="str">
        <f>IF(PUMPING[[#This Row],[MONTH]]&lt;4,"Q4",IF(PUMPING[[#This Row],[MONTH]]&lt;7,"Q1",IF(PUMPING[[#This Row],[MONTH]]&lt;10,"Q2",IF(PUMPING[[#This Row],[MONTH]]&lt;13,"Q3","Q4"))))</f>
        <v>Q1</v>
      </c>
      <c r="M3283" s="192" t="str">
        <f>IF(PUMPING[[#This Row],[PRODUCT]]="I/F","I/F",IF(LEFT(PUMPING[[#This Row],[BATCH]],2)="MR","MR",IF(LEFT(PUMPING[[#This Row],[BATCH]],2)="PR","PR",IF(LEFT(PUMPING[[#This Row],[BATCH]],2)="DT","DT","Others"))))</f>
        <v>MR</v>
      </c>
    </row>
    <row r="3284" spans="1:13" ht="21" x14ac:dyDescent="0.25">
      <c r="A3284" s="181">
        <v>5</v>
      </c>
      <c r="B3284" s="182">
        <v>42517</v>
      </c>
      <c r="C3284" s="181" t="s">
        <v>6</v>
      </c>
      <c r="D3284" s="187" t="s">
        <v>1790</v>
      </c>
      <c r="E3284" s="180">
        <v>203</v>
      </c>
      <c r="F3284" s="179">
        <v>399</v>
      </c>
      <c r="G3284" s="181" t="s">
        <v>1945</v>
      </c>
      <c r="H3284" s="181" t="str">
        <f t="shared" si="83"/>
        <v>4M</v>
      </c>
      <c r="I3284" s="181" t="str">
        <f>VLOOKUP(H3284,[1]Sheet1!$J$2:$K$20,2,0)</f>
        <v>MS-IV</v>
      </c>
      <c r="J3284" s="191">
        <f t="shared" si="82"/>
        <v>5</v>
      </c>
      <c r="K3284" s="191">
        <f>IF(PUMPING[[#This Row],[MONTH]]&gt;3,YEAR(PUMPING[[#This Row],[DATE]]),YEAR(PUMPING[[#This Row],[DATE]])-1)</f>
        <v>2016</v>
      </c>
      <c r="L3284" s="191" t="str">
        <f>IF(PUMPING[[#This Row],[MONTH]]&lt;4,"Q4",IF(PUMPING[[#This Row],[MONTH]]&lt;7,"Q1",IF(PUMPING[[#This Row],[MONTH]]&lt;10,"Q2",IF(PUMPING[[#This Row],[MONTH]]&lt;13,"Q3","Q4"))))</f>
        <v>Q1</v>
      </c>
      <c r="M3284" s="192" t="str">
        <f>IF(PUMPING[[#This Row],[PRODUCT]]="I/F","I/F",IF(LEFT(PUMPING[[#This Row],[BATCH]],2)="MR","MR",IF(LEFT(PUMPING[[#This Row],[BATCH]],2)="PR","PR",IF(LEFT(PUMPING[[#This Row],[BATCH]],2)="DT","DT","Others"))))</f>
        <v>MR</v>
      </c>
    </row>
    <row r="3285" spans="1:13" ht="21" x14ac:dyDescent="0.25">
      <c r="A3285" s="181">
        <v>1</v>
      </c>
      <c r="B3285" s="182">
        <v>42518</v>
      </c>
      <c r="C3285" s="181" t="s">
        <v>6</v>
      </c>
      <c r="D3285" s="187" t="s">
        <v>1790</v>
      </c>
      <c r="E3285" s="180">
        <v>203</v>
      </c>
      <c r="F3285" s="179">
        <v>6737</v>
      </c>
      <c r="G3285" s="181" t="s">
        <v>1945</v>
      </c>
      <c r="H3285" s="181" t="str">
        <f t="shared" si="83"/>
        <v>4M</v>
      </c>
      <c r="I3285" s="181" t="str">
        <f>VLOOKUP(H3285,[1]Sheet1!$J$2:$K$20,2,0)</f>
        <v>MS-IV</v>
      </c>
      <c r="J3285" s="191">
        <f t="shared" si="82"/>
        <v>5</v>
      </c>
      <c r="K3285" s="191">
        <f>IF(PUMPING[[#This Row],[MONTH]]&gt;3,YEAR(PUMPING[[#This Row],[DATE]]),YEAR(PUMPING[[#This Row],[DATE]])-1)</f>
        <v>2016</v>
      </c>
      <c r="L3285" s="191" t="str">
        <f>IF(PUMPING[[#This Row],[MONTH]]&lt;4,"Q4",IF(PUMPING[[#This Row],[MONTH]]&lt;7,"Q1",IF(PUMPING[[#This Row],[MONTH]]&lt;10,"Q2",IF(PUMPING[[#This Row],[MONTH]]&lt;13,"Q3","Q4"))))</f>
        <v>Q1</v>
      </c>
      <c r="M3285" s="192" t="str">
        <f>IF(PUMPING[[#This Row],[PRODUCT]]="I/F","I/F",IF(LEFT(PUMPING[[#This Row],[BATCH]],2)="MR","MR",IF(LEFT(PUMPING[[#This Row],[BATCH]],2)="PR","PR",IF(LEFT(PUMPING[[#This Row],[BATCH]],2)="DT","DT","Others"))))</f>
        <v>MR</v>
      </c>
    </row>
    <row r="3286" spans="1:13" ht="21" x14ac:dyDescent="0.25">
      <c r="A3286" s="181">
        <v>1</v>
      </c>
      <c r="B3286" s="182">
        <v>42520</v>
      </c>
      <c r="C3286" s="181" t="s">
        <v>6</v>
      </c>
      <c r="D3286" s="187" t="s">
        <v>2177</v>
      </c>
      <c r="E3286" s="180">
        <v>351</v>
      </c>
      <c r="F3286" s="179">
        <v>260</v>
      </c>
      <c r="G3286" s="181" t="s">
        <v>1945</v>
      </c>
      <c r="H3286" s="181" t="str">
        <f t="shared" si="83"/>
        <v>PC</v>
      </c>
      <c r="I3286" s="181" t="str">
        <f>VLOOKUP(H3286,[1]Sheet1!$J$2:$K$20,2,0)</f>
        <v>SKO</v>
      </c>
      <c r="J3286" s="191">
        <f t="shared" si="82"/>
        <v>5</v>
      </c>
      <c r="K3286" s="191">
        <f>IF(PUMPING[[#This Row],[MONTH]]&gt;3,YEAR(PUMPING[[#This Row],[DATE]]),YEAR(PUMPING[[#This Row],[DATE]])-1)</f>
        <v>2016</v>
      </c>
      <c r="L3286" s="191" t="str">
        <f>IF(PUMPING[[#This Row],[MONTH]]&lt;4,"Q4",IF(PUMPING[[#This Row],[MONTH]]&lt;7,"Q1",IF(PUMPING[[#This Row],[MONTH]]&lt;10,"Q2",IF(PUMPING[[#This Row],[MONTH]]&lt;13,"Q3","Q4"))))</f>
        <v>Q1</v>
      </c>
      <c r="M3286" s="192" t="str">
        <f>IF(PUMPING[[#This Row],[PRODUCT]]="I/F","I/F",IF(LEFT(PUMPING[[#This Row],[BATCH]],2)="MR","MR",IF(LEFT(PUMPING[[#This Row],[BATCH]],2)="PR","PR",IF(LEFT(PUMPING[[#This Row],[BATCH]],2)="DT","DT","Others"))))</f>
        <v>MR</v>
      </c>
    </row>
    <row r="3287" spans="1:13" ht="21" x14ac:dyDescent="0.25">
      <c r="A3287" s="181">
        <v>2</v>
      </c>
      <c r="B3287" s="182">
        <v>42520</v>
      </c>
      <c r="C3287" s="181" t="s">
        <v>6</v>
      </c>
      <c r="D3287" s="187" t="s">
        <v>2178</v>
      </c>
      <c r="E3287" s="180">
        <v>505</v>
      </c>
      <c r="F3287" s="179">
        <v>3103</v>
      </c>
      <c r="G3287" s="181" t="s">
        <v>1945</v>
      </c>
      <c r="H3287" s="181" t="str">
        <f t="shared" si="83"/>
        <v>4H</v>
      </c>
      <c r="I3287" s="181" t="str">
        <f>VLOOKUP(H3287,[1]Sheet1!$J$2:$K$20,2,0)</f>
        <v>HSD-IV</v>
      </c>
      <c r="J3287" s="191">
        <f t="shared" si="82"/>
        <v>5</v>
      </c>
      <c r="K3287" s="191">
        <f>IF(PUMPING[[#This Row],[MONTH]]&gt;3,YEAR(PUMPING[[#This Row],[DATE]]),YEAR(PUMPING[[#This Row],[DATE]])-1)</f>
        <v>2016</v>
      </c>
      <c r="L3287" s="191" t="str">
        <f>IF(PUMPING[[#This Row],[MONTH]]&lt;4,"Q4",IF(PUMPING[[#This Row],[MONTH]]&lt;7,"Q1",IF(PUMPING[[#This Row],[MONTH]]&lt;10,"Q2",IF(PUMPING[[#This Row],[MONTH]]&lt;13,"Q3","Q4"))))</f>
        <v>Q1</v>
      </c>
      <c r="M3287" s="192" t="str">
        <f>IF(PUMPING[[#This Row],[PRODUCT]]="I/F","I/F",IF(LEFT(PUMPING[[#This Row],[BATCH]],2)="MR","MR",IF(LEFT(PUMPING[[#This Row],[BATCH]],2)="PR","PR",IF(LEFT(PUMPING[[#This Row],[BATCH]],2)="DT","DT","Others"))))</f>
        <v>MR</v>
      </c>
    </row>
    <row r="3288" spans="1:13" ht="21" x14ac:dyDescent="0.25">
      <c r="A3288" s="181">
        <v>1</v>
      </c>
      <c r="B3288" s="182">
        <v>42521</v>
      </c>
      <c r="C3288" s="181" t="s">
        <v>6</v>
      </c>
      <c r="D3288" s="187" t="s">
        <v>2178</v>
      </c>
      <c r="E3288" s="180">
        <v>505</v>
      </c>
      <c r="F3288" s="179">
        <v>4008</v>
      </c>
      <c r="G3288" s="181" t="s">
        <v>1945</v>
      </c>
      <c r="H3288" s="181" t="str">
        <f t="shared" si="83"/>
        <v>4H</v>
      </c>
      <c r="I3288" s="181" t="str">
        <f>VLOOKUP(H3288,[1]Sheet1!$J$2:$K$20,2,0)</f>
        <v>HSD-IV</v>
      </c>
      <c r="J3288" s="191">
        <f t="shared" si="82"/>
        <v>5</v>
      </c>
      <c r="K3288" s="191">
        <f>IF(PUMPING[[#This Row],[MONTH]]&gt;3,YEAR(PUMPING[[#This Row],[DATE]]),YEAR(PUMPING[[#This Row],[DATE]])-1)</f>
        <v>2016</v>
      </c>
      <c r="L3288" s="191" t="str">
        <f>IF(PUMPING[[#This Row],[MONTH]]&lt;4,"Q4",IF(PUMPING[[#This Row],[MONTH]]&lt;7,"Q1",IF(PUMPING[[#This Row],[MONTH]]&lt;10,"Q2",IF(PUMPING[[#This Row],[MONTH]]&lt;13,"Q3","Q4"))))</f>
        <v>Q1</v>
      </c>
      <c r="M3288" s="192" t="str">
        <f>IF(PUMPING[[#This Row],[PRODUCT]]="I/F","I/F",IF(LEFT(PUMPING[[#This Row],[BATCH]],2)="MR","MR",IF(LEFT(PUMPING[[#This Row],[BATCH]],2)="PR","PR",IF(LEFT(PUMPING[[#This Row],[BATCH]],2)="DT","DT","Others"))))</f>
        <v>MR</v>
      </c>
    </row>
    <row r="3289" spans="1:13" ht="21" x14ac:dyDescent="0.25">
      <c r="A3289" s="181">
        <v>1</v>
      </c>
      <c r="B3289" s="182">
        <v>42522</v>
      </c>
      <c r="C3289" s="181" t="s">
        <v>6</v>
      </c>
      <c r="D3289" s="172" t="s">
        <v>2166</v>
      </c>
      <c r="E3289" s="131">
        <v>405</v>
      </c>
      <c r="F3289" s="173">
        <v>3149</v>
      </c>
      <c r="G3289" s="181" t="s">
        <v>6</v>
      </c>
      <c r="H3289" s="181" t="str">
        <f t="shared" ref="H3289:H3352" si="84">MID(D3289,3,2)</f>
        <v>A1</v>
      </c>
      <c r="I3289" s="181" t="str">
        <f>VLOOKUP(H3289,[2]Sheet1!$A$2:$B$27,2,0)</f>
        <v>ATF</v>
      </c>
      <c r="J3289" s="191">
        <f t="shared" si="82"/>
        <v>6</v>
      </c>
      <c r="K3289" s="191">
        <f>IF(PUMPING[[#This Row],[MONTH]]&gt;3,YEAR(PUMPING[[#This Row],[DATE]]),YEAR(PUMPING[[#This Row],[DATE]])-1)</f>
        <v>2016</v>
      </c>
      <c r="L3289" s="191" t="str">
        <f>IF(PUMPING[[#This Row],[MONTH]]&lt;4,"Q4",IF(PUMPING[[#This Row],[MONTH]]&lt;7,"Q1",IF(PUMPING[[#This Row],[MONTH]]&lt;10,"Q2",IF(PUMPING[[#This Row],[MONTH]]&lt;13,"Q3","Q4"))))</f>
        <v>Q1</v>
      </c>
      <c r="M3289" s="192" t="str">
        <f>IF(PUMPING[[#This Row],[PRODUCT]]="I/F","I/F",IF(LEFT(PUMPING[[#This Row],[BATCH]],2)="MR","MR",IF(LEFT(PUMPING[[#This Row],[BATCH]],2)="PR","PR",IF(LEFT(PUMPING[[#This Row],[BATCH]],2)="DT","DT","Others"))))</f>
        <v>MR</v>
      </c>
    </row>
    <row r="3290" spans="1:13" ht="21" x14ac:dyDescent="0.25">
      <c r="A3290" s="181">
        <v>2</v>
      </c>
      <c r="B3290" s="182">
        <v>42522</v>
      </c>
      <c r="C3290" s="181" t="s">
        <v>6</v>
      </c>
      <c r="D3290" s="172" t="s">
        <v>2179</v>
      </c>
      <c r="E3290" s="131">
        <v>304</v>
      </c>
      <c r="F3290" s="173">
        <v>3919</v>
      </c>
      <c r="G3290" s="181" t="s">
        <v>6</v>
      </c>
      <c r="H3290" s="181" t="str">
        <f t="shared" si="84"/>
        <v>A1</v>
      </c>
      <c r="I3290" s="181" t="str">
        <f>VLOOKUP(H3290,[2]Sheet1!$A$2:$B$27,2,0)</f>
        <v>ATF</v>
      </c>
      <c r="J3290" s="191">
        <f t="shared" si="82"/>
        <v>6</v>
      </c>
      <c r="K3290" s="191">
        <f>IF(PUMPING[[#This Row],[MONTH]]&gt;3,YEAR(PUMPING[[#This Row],[DATE]]),YEAR(PUMPING[[#This Row],[DATE]])-1)</f>
        <v>2016</v>
      </c>
      <c r="L3290" s="191" t="str">
        <f>IF(PUMPING[[#This Row],[MONTH]]&lt;4,"Q4",IF(PUMPING[[#This Row],[MONTH]]&lt;7,"Q1",IF(PUMPING[[#This Row],[MONTH]]&lt;10,"Q2",IF(PUMPING[[#This Row],[MONTH]]&lt;13,"Q3","Q4"))))</f>
        <v>Q1</v>
      </c>
      <c r="M3290" s="192" t="str">
        <f>IF(PUMPING[[#This Row],[PRODUCT]]="I/F","I/F",IF(LEFT(PUMPING[[#This Row],[BATCH]],2)="MR","MR",IF(LEFT(PUMPING[[#This Row],[BATCH]],2)="PR","PR",IF(LEFT(PUMPING[[#This Row],[BATCH]],2)="DT","DT","Others"))))</f>
        <v>MR</v>
      </c>
    </row>
    <row r="3291" spans="1:13" ht="21" x14ac:dyDescent="0.25">
      <c r="A3291" s="181">
        <v>1</v>
      </c>
      <c r="B3291" s="182">
        <v>42522</v>
      </c>
      <c r="C3291" s="181" t="s">
        <v>20</v>
      </c>
      <c r="D3291" s="176" t="s">
        <v>2168</v>
      </c>
      <c r="E3291" s="131">
        <v>32</v>
      </c>
      <c r="F3291" s="179">
        <v>4963</v>
      </c>
      <c r="G3291" s="181" t="s">
        <v>20</v>
      </c>
      <c r="H3291" s="181" t="str">
        <f t="shared" si="84"/>
        <v>A1</v>
      </c>
      <c r="I3291" s="181" t="str">
        <f>VLOOKUP(H3291,[2]Sheet1!$A$2:$B$27,2,0)</f>
        <v>ATF</v>
      </c>
      <c r="J3291" s="191">
        <f t="shared" si="82"/>
        <v>6</v>
      </c>
      <c r="K3291" s="191">
        <f>IF(PUMPING[[#This Row],[MONTH]]&gt;3,YEAR(PUMPING[[#This Row],[DATE]]),YEAR(PUMPING[[#This Row],[DATE]])-1)</f>
        <v>2016</v>
      </c>
      <c r="L3291" s="191" t="str">
        <f>IF(PUMPING[[#This Row],[MONTH]]&lt;4,"Q4",IF(PUMPING[[#This Row],[MONTH]]&lt;7,"Q1",IF(PUMPING[[#This Row],[MONTH]]&lt;10,"Q2",IF(PUMPING[[#This Row],[MONTH]]&lt;13,"Q3","Q4"))))</f>
        <v>Q1</v>
      </c>
      <c r="M3291" s="192" t="str">
        <f>IF(PUMPING[[#This Row],[PRODUCT]]="I/F","I/F",IF(LEFT(PUMPING[[#This Row],[BATCH]],2)="MR","MR",IF(LEFT(PUMPING[[#This Row],[BATCH]],2)="PR","PR",IF(LEFT(PUMPING[[#This Row],[BATCH]],2)="DT","DT","Others"))))</f>
        <v>PR</v>
      </c>
    </row>
    <row r="3292" spans="1:13" ht="21" x14ac:dyDescent="0.25">
      <c r="A3292" s="181">
        <v>1</v>
      </c>
      <c r="B3292" s="182">
        <v>42522</v>
      </c>
      <c r="C3292" s="181" t="s">
        <v>8</v>
      </c>
      <c r="D3292" s="172" t="s">
        <v>2154</v>
      </c>
      <c r="E3292" s="178" t="s">
        <v>10</v>
      </c>
      <c r="F3292" s="179">
        <v>360</v>
      </c>
      <c r="G3292" s="181" t="s">
        <v>8</v>
      </c>
      <c r="H3292" s="181" t="str">
        <f t="shared" si="84"/>
        <v>PN</v>
      </c>
      <c r="I3292" s="181" t="str">
        <f>VLOOKUP(H3292,[2]Sheet1!$A$2:$B$27,2,0)</f>
        <v>NAPTHA</v>
      </c>
      <c r="J3292" s="191">
        <f t="shared" si="82"/>
        <v>6</v>
      </c>
      <c r="K3292" s="191">
        <f>IF(PUMPING[[#This Row],[MONTH]]&gt;3,YEAR(PUMPING[[#This Row],[DATE]]),YEAR(PUMPING[[#This Row],[DATE]])-1)</f>
        <v>2016</v>
      </c>
      <c r="L3292" s="191" t="str">
        <f>IF(PUMPING[[#This Row],[MONTH]]&lt;4,"Q4",IF(PUMPING[[#This Row],[MONTH]]&lt;7,"Q1",IF(PUMPING[[#This Row],[MONTH]]&lt;10,"Q2",IF(PUMPING[[#This Row],[MONTH]]&lt;13,"Q3","Q4"))))</f>
        <v>Q1</v>
      </c>
      <c r="M3292" s="192" t="str">
        <f>IF(PUMPING[[#This Row],[PRODUCT]]="I/F","I/F",IF(LEFT(PUMPING[[#This Row],[BATCH]],2)="MR","MR",IF(LEFT(PUMPING[[#This Row],[BATCH]],2)="PR","PR",IF(LEFT(PUMPING[[#This Row],[BATCH]],2)="DT","DT","Others"))))</f>
        <v>MR</v>
      </c>
    </row>
    <row r="3293" spans="1:13" ht="21" x14ac:dyDescent="0.25">
      <c r="A3293" s="181">
        <v>2</v>
      </c>
      <c r="B3293" s="182">
        <v>42522</v>
      </c>
      <c r="C3293" s="181" t="s">
        <v>8</v>
      </c>
      <c r="D3293" s="172" t="s">
        <v>2159</v>
      </c>
      <c r="E3293" s="178" t="s">
        <v>10</v>
      </c>
      <c r="F3293" s="129">
        <v>2962</v>
      </c>
      <c r="G3293" s="181" t="s">
        <v>8</v>
      </c>
      <c r="H3293" s="181" t="str">
        <f t="shared" si="84"/>
        <v>PX</v>
      </c>
      <c r="I3293" s="181" t="str">
        <f>VLOOKUP(H3293,[2]Sheet1!$A$2:$B$27,2,0)</f>
        <v>PXPTA</v>
      </c>
      <c r="J3293" s="191">
        <f t="shared" si="82"/>
        <v>6</v>
      </c>
      <c r="K3293" s="191">
        <f>IF(PUMPING[[#This Row],[MONTH]]&gt;3,YEAR(PUMPING[[#This Row],[DATE]]),YEAR(PUMPING[[#This Row],[DATE]])-1)</f>
        <v>2016</v>
      </c>
      <c r="L3293" s="191" t="str">
        <f>IF(PUMPING[[#This Row],[MONTH]]&lt;4,"Q4",IF(PUMPING[[#This Row],[MONTH]]&lt;7,"Q1",IF(PUMPING[[#This Row],[MONTH]]&lt;10,"Q2",IF(PUMPING[[#This Row],[MONTH]]&lt;13,"Q3","Q4"))))</f>
        <v>Q1</v>
      </c>
      <c r="M3293" s="192" t="str">
        <f>IF(PUMPING[[#This Row],[PRODUCT]]="I/F","I/F",IF(LEFT(PUMPING[[#This Row],[BATCH]],2)="MR","MR",IF(LEFT(PUMPING[[#This Row],[BATCH]],2)="PR","PR",IF(LEFT(PUMPING[[#This Row],[BATCH]],2)="DT","DT","Others"))))</f>
        <v>MR</v>
      </c>
    </row>
    <row r="3294" spans="1:13" ht="21" x14ac:dyDescent="0.25">
      <c r="A3294" s="181">
        <v>3</v>
      </c>
      <c r="B3294" s="182">
        <v>42522</v>
      </c>
      <c r="C3294" s="181" t="s">
        <v>8</v>
      </c>
      <c r="D3294" s="172" t="s">
        <v>2160</v>
      </c>
      <c r="E3294" s="178" t="s">
        <v>10</v>
      </c>
      <c r="F3294" s="129">
        <v>3711</v>
      </c>
      <c r="G3294" s="181" t="s">
        <v>8</v>
      </c>
      <c r="H3294" s="181" t="str">
        <f t="shared" si="84"/>
        <v>PN</v>
      </c>
      <c r="I3294" s="181" t="str">
        <f>VLOOKUP(H3294,[2]Sheet1!$A$2:$B$27,2,0)</f>
        <v>NAPTHA</v>
      </c>
      <c r="J3294" s="191">
        <f t="shared" si="82"/>
        <v>6</v>
      </c>
      <c r="K3294" s="191">
        <f>IF(PUMPING[[#This Row],[MONTH]]&gt;3,YEAR(PUMPING[[#This Row],[DATE]]),YEAR(PUMPING[[#This Row],[DATE]])-1)</f>
        <v>2016</v>
      </c>
      <c r="L3294" s="191" t="str">
        <f>IF(PUMPING[[#This Row],[MONTH]]&lt;4,"Q4",IF(PUMPING[[#This Row],[MONTH]]&lt;7,"Q1",IF(PUMPING[[#This Row],[MONTH]]&lt;10,"Q2",IF(PUMPING[[#This Row],[MONTH]]&lt;13,"Q3","Q4"))))</f>
        <v>Q1</v>
      </c>
      <c r="M3294" s="192" t="str">
        <f>IF(PUMPING[[#This Row],[PRODUCT]]="I/F","I/F",IF(LEFT(PUMPING[[#This Row],[BATCH]],2)="MR","MR",IF(LEFT(PUMPING[[#This Row],[BATCH]],2)="PR","PR",IF(LEFT(PUMPING[[#This Row],[BATCH]],2)="DT","DT","Others"))))</f>
        <v>MR</v>
      </c>
    </row>
    <row r="3295" spans="1:13" ht="21" x14ac:dyDescent="0.25">
      <c r="A3295" s="181">
        <v>1</v>
      </c>
      <c r="B3295" s="182">
        <v>42523</v>
      </c>
      <c r="C3295" s="181" t="s">
        <v>6</v>
      </c>
      <c r="D3295" s="172" t="s">
        <v>2179</v>
      </c>
      <c r="E3295" s="131">
        <v>304</v>
      </c>
      <c r="F3295" s="173">
        <v>292</v>
      </c>
      <c r="G3295" s="181" t="s">
        <v>6</v>
      </c>
      <c r="H3295" s="181" t="str">
        <f t="shared" si="84"/>
        <v>A1</v>
      </c>
      <c r="I3295" s="181" t="str">
        <f>VLOOKUP(H3295,[2]Sheet1!$A$2:$B$27,2,0)</f>
        <v>ATF</v>
      </c>
      <c r="J3295" s="191">
        <f t="shared" si="82"/>
        <v>6</v>
      </c>
      <c r="K3295" s="191">
        <f>IF(PUMPING[[#This Row],[MONTH]]&gt;3,YEAR(PUMPING[[#This Row],[DATE]]),YEAR(PUMPING[[#This Row],[DATE]])-1)</f>
        <v>2016</v>
      </c>
      <c r="L3295" s="191" t="str">
        <f>IF(PUMPING[[#This Row],[MONTH]]&lt;4,"Q4",IF(PUMPING[[#This Row],[MONTH]]&lt;7,"Q1",IF(PUMPING[[#This Row],[MONTH]]&lt;10,"Q2",IF(PUMPING[[#This Row],[MONTH]]&lt;13,"Q3","Q4"))))</f>
        <v>Q1</v>
      </c>
      <c r="M3295" s="192" t="str">
        <f>IF(PUMPING[[#This Row],[PRODUCT]]="I/F","I/F",IF(LEFT(PUMPING[[#This Row],[BATCH]],2)="MR","MR",IF(LEFT(PUMPING[[#This Row],[BATCH]],2)="PR","PR",IF(LEFT(PUMPING[[#This Row],[BATCH]],2)="DT","DT","Others"))))</f>
        <v>MR</v>
      </c>
    </row>
    <row r="3296" spans="1:13" ht="21" x14ac:dyDescent="0.25">
      <c r="A3296" s="181">
        <v>2</v>
      </c>
      <c r="B3296" s="182">
        <v>42523</v>
      </c>
      <c r="C3296" s="181" t="s">
        <v>6</v>
      </c>
      <c r="D3296" s="172" t="s">
        <v>2180</v>
      </c>
      <c r="E3296" s="131">
        <v>401</v>
      </c>
      <c r="F3296" s="173">
        <v>503</v>
      </c>
      <c r="G3296" s="181" t="s">
        <v>6</v>
      </c>
      <c r="H3296" s="181" t="str">
        <f t="shared" si="84"/>
        <v>0S</v>
      </c>
      <c r="I3296" s="181" t="str">
        <f>VLOOKUP(H3296,[2]Sheet1!$A$2:$B$27,2,0)</f>
        <v>SKO</v>
      </c>
      <c r="J3296" s="191">
        <f t="shared" si="82"/>
        <v>6</v>
      </c>
      <c r="K3296" s="191">
        <f>IF(PUMPING[[#This Row],[MONTH]]&gt;3,YEAR(PUMPING[[#This Row],[DATE]]),YEAR(PUMPING[[#This Row],[DATE]])-1)</f>
        <v>2016</v>
      </c>
      <c r="L3296" s="191" t="str">
        <f>IF(PUMPING[[#This Row],[MONTH]]&lt;4,"Q4",IF(PUMPING[[#This Row],[MONTH]]&lt;7,"Q1",IF(PUMPING[[#This Row],[MONTH]]&lt;10,"Q2",IF(PUMPING[[#This Row],[MONTH]]&lt;13,"Q3","Q4"))))</f>
        <v>Q1</v>
      </c>
      <c r="M3296" s="192" t="str">
        <f>IF(PUMPING[[#This Row],[PRODUCT]]="I/F","I/F",IF(LEFT(PUMPING[[#This Row],[BATCH]],2)="MR","MR",IF(LEFT(PUMPING[[#This Row],[BATCH]],2)="PR","PR",IF(LEFT(PUMPING[[#This Row],[BATCH]],2)="DT","DT","Others"))))</f>
        <v>MR</v>
      </c>
    </row>
    <row r="3297" spans="1:13" ht="21" x14ac:dyDescent="0.25">
      <c r="A3297" s="181">
        <v>3</v>
      </c>
      <c r="B3297" s="182">
        <v>42523</v>
      </c>
      <c r="C3297" s="181" t="s">
        <v>6</v>
      </c>
      <c r="D3297" s="172" t="s">
        <v>286</v>
      </c>
      <c r="E3297" s="131">
        <v>351</v>
      </c>
      <c r="F3297" s="173">
        <v>155</v>
      </c>
      <c r="G3297" s="181" t="s">
        <v>6</v>
      </c>
      <c r="H3297" s="181" t="str">
        <f t="shared" si="84"/>
        <v>PC</v>
      </c>
      <c r="I3297" s="181" t="str">
        <f>VLOOKUP(H3297,[2]Sheet1!$A$2:$B$27,2,0)</f>
        <v>SKO</v>
      </c>
      <c r="J3297" s="191">
        <f t="shared" si="82"/>
        <v>6</v>
      </c>
      <c r="K3297" s="191">
        <f>IF(PUMPING[[#This Row],[MONTH]]&gt;3,YEAR(PUMPING[[#This Row],[DATE]]),YEAR(PUMPING[[#This Row],[DATE]])-1)</f>
        <v>2016</v>
      </c>
      <c r="L3297" s="191" t="str">
        <f>IF(PUMPING[[#This Row],[MONTH]]&lt;4,"Q4",IF(PUMPING[[#This Row],[MONTH]]&lt;7,"Q1",IF(PUMPING[[#This Row],[MONTH]]&lt;10,"Q2",IF(PUMPING[[#This Row],[MONTH]]&lt;13,"Q3","Q4"))))</f>
        <v>Q1</v>
      </c>
      <c r="M3297" s="192" t="str">
        <f>IF(PUMPING[[#This Row],[PRODUCT]]="I/F","I/F",IF(LEFT(PUMPING[[#This Row],[BATCH]],2)="MR","MR",IF(LEFT(PUMPING[[#This Row],[BATCH]],2)="PR","PR",IF(LEFT(PUMPING[[#This Row],[BATCH]],2)="DT","DT","Others"))))</f>
        <v>MR</v>
      </c>
    </row>
    <row r="3298" spans="1:13" ht="21" x14ac:dyDescent="0.25">
      <c r="A3298" s="181">
        <v>4</v>
      </c>
      <c r="B3298" s="182">
        <v>42523</v>
      </c>
      <c r="C3298" s="181" t="s">
        <v>6</v>
      </c>
      <c r="D3298" s="172" t="s">
        <v>2181</v>
      </c>
      <c r="E3298" s="131">
        <v>207</v>
      </c>
      <c r="F3298" s="173">
        <v>80</v>
      </c>
      <c r="G3298" s="181" t="s">
        <v>6</v>
      </c>
      <c r="H3298" s="181" t="str">
        <f t="shared" si="84"/>
        <v>4M</v>
      </c>
      <c r="I3298" s="181" t="s">
        <v>1532</v>
      </c>
      <c r="J3298" s="191">
        <f t="shared" si="82"/>
        <v>6</v>
      </c>
      <c r="K3298" s="191">
        <f>IF(PUMPING[[#This Row],[MONTH]]&gt;3,YEAR(PUMPING[[#This Row],[DATE]]),YEAR(PUMPING[[#This Row],[DATE]])-1)</f>
        <v>2016</v>
      </c>
      <c r="L3298" s="191" t="str">
        <f>IF(PUMPING[[#This Row],[MONTH]]&lt;4,"Q4",IF(PUMPING[[#This Row],[MONTH]]&lt;7,"Q1",IF(PUMPING[[#This Row],[MONTH]]&lt;10,"Q2",IF(PUMPING[[#This Row],[MONTH]]&lt;13,"Q3","Q4"))))</f>
        <v>Q1</v>
      </c>
      <c r="M3298" s="192" t="str">
        <f>IF(PUMPING[[#This Row],[PRODUCT]]="I/F","I/F",IF(LEFT(PUMPING[[#This Row],[BATCH]],2)="MR","MR",IF(LEFT(PUMPING[[#This Row],[BATCH]],2)="PR","PR",IF(LEFT(PUMPING[[#This Row],[BATCH]],2)="DT","DT","Others"))))</f>
        <v>MR</v>
      </c>
    </row>
    <row r="3299" spans="1:13" ht="21" x14ac:dyDescent="0.25">
      <c r="A3299" s="181">
        <v>5</v>
      </c>
      <c r="B3299" s="182">
        <v>42523</v>
      </c>
      <c r="C3299" s="181" t="s">
        <v>6</v>
      </c>
      <c r="D3299" s="172" t="s">
        <v>2182</v>
      </c>
      <c r="E3299" s="131">
        <v>202</v>
      </c>
      <c r="F3299" s="173">
        <v>2878</v>
      </c>
      <c r="G3299" s="181" t="s">
        <v>6</v>
      </c>
      <c r="H3299" s="181" t="str">
        <f t="shared" si="84"/>
        <v>4M</v>
      </c>
      <c r="I3299" s="181" t="s">
        <v>1532</v>
      </c>
      <c r="J3299" s="191">
        <f t="shared" si="82"/>
        <v>6</v>
      </c>
      <c r="K3299" s="191">
        <f>IF(PUMPING[[#This Row],[MONTH]]&gt;3,YEAR(PUMPING[[#This Row],[DATE]]),YEAR(PUMPING[[#This Row],[DATE]])-1)</f>
        <v>2016</v>
      </c>
      <c r="L3299" s="191" t="str">
        <f>IF(PUMPING[[#This Row],[MONTH]]&lt;4,"Q4",IF(PUMPING[[#This Row],[MONTH]]&lt;7,"Q1",IF(PUMPING[[#This Row],[MONTH]]&lt;10,"Q2",IF(PUMPING[[#This Row],[MONTH]]&lt;13,"Q3","Q4"))))</f>
        <v>Q1</v>
      </c>
      <c r="M3299" s="192" t="str">
        <f>IF(PUMPING[[#This Row],[PRODUCT]]="I/F","I/F",IF(LEFT(PUMPING[[#This Row],[BATCH]],2)="MR","MR",IF(LEFT(PUMPING[[#This Row],[BATCH]],2)="PR","PR",IF(LEFT(PUMPING[[#This Row],[BATCH]],2)="DT","DT","Others"))))</f>
        <v>MR</v>
      </c>
    </row>
    <row r="3300" spans="1:13" ht="21" x14ac:dyDescent="0.25">
      <c r="A3300" s="181">
        <v>1</v>
      </c>
      <c r="B3300" s="182">
        <v>42523</v>
      </c>
      <c r="C3300" s="181" t="s">
        <v>20</v>
      </c>
      <c r="D3300" s="176" t="s">
        <v>2183</v>
      </c>
      <c r="E3300" s="131" t="s">
        <v>2038</v>
      </c>
      <c r="F3300" s="179">
        <v>153</v>
      </c>
      <c r="G3300" s="181" t="s">
        <v>20</v>
      </c>
      <c r="H3300" s="181" t="str">
        <f t="shared" si="84"/>
        <v>PC</v>
      </c>
      <c r="I3300" s="181" t="str">
        <f>VLOOKUP(H3300,[2]Sheet1!$A$2:$B$27,2,0)</f>
        <v>SKO</v>
      </c>
      <c r="J3300" s="191">
        <f t="shared" si="82"/>
        <v>6</v>
      </c>
      <c r="K3300" s="191">
        <f>IF(PUMPING[[#This Row],[MONTH]]&gt;3,YEAR(PUMPING[[#This Row],[DATE]]),YEAR(PUMPING[[#This Row],[DATE]])-1)</f>
        <v>2016</v>
      </c>
      <c r="L3300" s="191" t="str">
        <f>IF(PUMPING[[#This Row],[MONTH]]&lt;4,"Q4",IF(PUMPING[[#This Row],[MONTH]]&lt;7,"Q1",IF(PUMPING[[#This Row],[MONTH]]&lt;10,"Q2",IF(PUMPING[[#This Row],[MONTH]]&lt;13,"Q3","Q4"))))</f>
        <v>Q1</v>
      </c>
      <c r="M3300" s="192" t="str">
        <f>IF(PUMPING[[#This Row],[PRODUCT]]="I/F","I/F",IF(LEFT(PUMPING[[#This Row],[BATCH]],2)="MR","MR",IF(LEFT(PUMPING[[#This Row],[BATCH]],2)="PR","PR",IF(LEFT(PUMPING[[#This Row],[BATCH]],2)="DT","DT","Others"))))</f>
        <v>PR</v>
      </c>
    </row>
    <row r="3301" spans="1:13" ht="21" x14ac:dyDescent="0.25">
      <c r="A3301" s="181">
        <v>2</v>
      </c>
      <c r="B3301" s="182">
        <v>42523</v>
      </c>
      <c r="C3301" s="181" t="s">
        <v>20</v>
      </c>
      <c r="D3301" s="176" t="s">
        <v>2184</v>
      </c>
      <c r="E3301" s="131">
        <v>65</v>
      </c>
      <c r="F3301" s="179">
        <v>6812</v>
      </c>
      <c r="G3301" s="181" t="s">
        <v>20</v>
      </c>
      <c r="H3301" s="181" t="str">
        <f t="shared" si="84"/>
        <v>4H</v>
      </c>
      <c r="I3301" s="181" t="s">
        <v>1530</v>
      </c>
      <c r="J3301" s="191">
        <f t="shared" si="82"/>
        <v>6</v>
      </c>
      <c r="K3301" s="191">
        <f>IF(PUMPING[[#This Row],[MONTH]]&gt;3,YEAR(PUMPING[[#This Row],[DATE]]),YEAR(PUMPING[[#This Row],[DATE]])-1)</f>
        <v>2016</v>
      </c>
      <c r="L3301" s="191" t="str">
        <f>IF(PUMPING[[#This Row],[MONTH]]&lt;4,"Q4",IF(PUMPING[[#This Row],[MONTH]]&lt;7,"Q1",IF(PUMPING[[#This Row],[MONTH]]&lt;10,"Q2",IF(PUMPING[[#This Row],[MONTH]]&lt;13,"Q3","Q4"))))</f>
        <v>Q1</v>
      </c>
      <c r="M3301" s="192" t="str">
        <f>IF(PUMPING[[#This Row],[PRODUCT]]="I/F","I/F",IF(LEFT(PUMPING[[#This Row],[BATCH]],2)="MR","MR",IF(LEFT(PUMPING[[#This Row],[BATCH]],2)="PR","PR",IF(LEFT(PUMPING[[#This Row],[BATCH]],2)="DT","DT","Others"))))</f>
        <v>PR</v>
      </c>
    </row>
    <row r="3302" spans="1:13" ht="21" x14ac:dyDescent="0.25">
      <c r="A3302" s="181">
        <v>1</v>
      </c>
      <c r="B3302" s="182">
        <v>42523</v>
      </c>
      <c r="C3302" s="181" t="s">
        <v>8</v>
      </c>
      <c r="D3302" s="172" t="s">
        <v>2160</v>
      </c>
      <c r="E3302" s="178" t="s">
        <v>10</v>
      </c>
      <c r="F3302" s="179">
        <v>1181</v>
      </c>
      <c r="G3302" s="181" t="s">
        <v>8</v>
      </c>
      <c r="H3302" s="181" t="str">
        <f t="shared" si="84"/>
        <v>PN</v>
      </c>
      <c r="I3302" s="181" t="str">
        <f>VLOOKUP(H3302,[2]Sheet1!$A$2:$B$27,2,0)</f>
        <v>NAPTHA</v>
      </c>
      <c r="J3302" s="191">
        <f t="shared" si="82"/>
        <v>6</v>
      </c>
      <c r="K3302" s="191">
        <f>IF(PUMPING[[#This Row],[MONTH]]&gt;3,YEAR(PUMPING[[#This Row],[DATE]]),YEAR(PUMPING[[#This Row],[DATE]])-1)</f>
        <v>2016</v>
      </c>
      <c r="L3302" s="191" t="str">
        <f>IF(PUMPING[[#This Row],[MONTH]]&lt;4,"Q4",IF(PUMPING[[#This Row],[MONTH]]&lt;7,"Q1",IF(PUMPING[[#This Row],[MONTH]]&lt;10,"Q2",IF(PUMPING[[#This Row],[MONTH]]&lt;13,"Q3","Q4"))))</f>
        <v>Q1</v>
      </c>
      <c r="M3302" s="192" t="str">
        <f>IF(PUMPING[[#This Row],[PRODUCT]]="I/F","I/F",IF(LEFT(PUMPING[[#This Row],[BATCH]],2)="MR","MR",IF(LEFT(PUMPING[[#This Row],[BATCH]],2)="PR","PR",IF(LEFT(PUMPING[[#This Row],[BATCH]],2)="DT","DT","Others"))))</f>
        <v>MR</v>
      </c>
    </row>
    <row r="3303" spans="1:13" ht="21" x14ac:dyDescent="0.25">
      <c r="A3303" s="181">
        <v>2</v>
      </c>
      <c r="B3303" s="182">
        <v>42523</v>
      </c>
      <c r="C3303" s="181" t="s">
        <v>8</v>
      </c>
      <c r="D3303" s="172" t="s">
        <v>2161</v>
      </c>
      <c r="E3303" s="178" t="s">
        <v>10</v>
      </c>
      <c r="F3303" s="129">
        <v>2502</v>
      </c>
      <c r="G3303" s="181" t="s">
        <v>8</v>
      </c>
      <c r="H3303" s="181" t="str">
        <f t="shared" si="84"/>
        <v>0S</v>
      </c>
      <c r="I3303" s="181" t="str">
        <f>VLOOKUP(H3303,[2]Sheet1!$A$2:$B$27,2,0)</f>
        <v>SKO</v>
      </c>
      <c r="J3303" s="191">
        <f t="shared" si="82"/>
        <v>6</v>
      </c>
      <c r="K3303" s="191">
        <f>IF(PUMPING[[#This Row],[MONTH]]&gt;3,YEAR(PUMPING[[#This Row],[DATE]]),YEAR(PUMPING[[#This Row],[DATE]])-1)</f>
        <v>2016</v>
      </c>
      <c r="L3303" s="191" t="str">
        <f>IF(PUMPING[[#This Row],[MONTH]]&lt;4,"Q4",IF(PUMPING[[#This Row],[MONTH]]&lt;7,"Q1",IF(PUMPING[[#This Row],[MONTH]]&lt;10,"Q2",IF(PUMPING[[#This Row],[MONTH]]&lt;13,"Q3","Q4"))))</f>
        <v>Q1</v>
      </c>
      <c r="M3303" s="192" t="str">
        <f>IF(PUMPING[[#This Row],[PRODUCT]]="I/F","I/F",IF(LEFT(PUMPING[[#This Row],[BATCH]],2)="MR","MR",IF(LEFT(PUMPING[[#This Row],[BATCH]],2)="PR","PR",IF(LEFT(PUMPING[[#This Row],[BATCH]],2)="DT","DT","Others"))))</f>
        <v>MR</v>
      </c>
    </row>
    <row r="3304" spans="1:13" ht="21" x14ac:dyDescent="0.25">
      <c r="A3304" s="181">
        <v>1</v>
      </c>
      <c r="B3304" s="182">
        <v>42523</v>
      </c>
      <c r="C3304" s="181" t="s">
        <v>162</v>
      </c>
      <c r="D3304" s="176" t="s">
        <v>2139</v>
      </c>
      <c r="E3304" s="178" t="s">
        <v>41</v>
      </c>
      <c r="F3304" s="129">
        <v>2550</v>
      </c>
      <c r="G3304" s="181" t="s">
        <v>162</v>
      </c>
      <c r="H3304" s="181" t="str">
        <f t="shared" si="84"/>
        <v>PN</v>
      </c>
      <c r="I3304" s="181" t="str">
        <f>VLOOKUP(H3304,[2]Sheet1!$A$2:$B$27,2,0)</f>
        <v>NAPTHA</v>
      </c>
      <c r="J3304" s="191">
        <f t="shared" si="82"/>
        <v>6</v>
      </c>
      <c r="K3304" s="191">
        <f>IF(PUMPING[[#This Row],[MONTH]]&gt;3,YEAR(PUMPING[[#This Row],[DATE]]),YEAR(PUMPING[[#This Row],[DATE]])-1)</f>
        <v>2016</v>
      </c>
      <c r="L3304" s="191" t="str">
        <f>IF(PUMPING[[#This Row],[MONTH]]&lt;4,"Q4",IF(PUMPING[[#This Row],[MONTH]]&lt;7,"Q1",IF(PUMPING[[#This Row],[MONTH]]&lt;10,"Q2",IF(PUMPING[[#This Row],[MONTH]]&lt;13,"Q3","Q4"))))</f>
        <v>Q1</v>
      </c>
      <c r="M3304" s="192" t="str">
        <f>IF(PUMPING[[#This Row],[PRODUCT]]="I/F","I/F",IF(LEFT(PUMPING[[#This Row],[BATCH]],2)="MR","MR",IF(LEFT(PUMPING[[#This Row],[BATCH]],2)="PR","PR",IF(LEFT(PUMPING[[#This Row],[BATCH]],2)="DT","DT","Others"))))</f>
        <v>MR</v>
      </c>
    </row>
    <row r="3305" spans="1:13" ht="21" x14ac:dyDescent="0.25">
      <c r="A3305" s="181">
        <v>1</v>
      </c>
      <c r="B3305" s="182">
        <v>42524</v>
      </c>
      <c r="C3305" s="181" t="s">
        <v>6</v>
      </c>
      <c r="D3305" s="172" t="s">
        <v>2182</v>
      </c>
      <c r="E3305" s="131">
        <v>202</v>
      </c>
      <c r="F3305" s="173">
        <v>4129</v>
      </c>
      <c r="G3305" s="181" t="s">
        <v>6</v>
      </c>
      <c r="H3305" s="181" t="str">
        <f t="shared" si="84"/>
        <v>4M</v>
      </c>
      <c r="I3305" s="181" t="s">
        <v>1532</v>
      </c>
      <c r="J3305" s="191">
        <f t="shared" si="82"/>
        <v>6</v>
      </c>
      <c r="K3305" s="191">
        <f>IF(PUMPING[[#This Row],[MONTH]]&gt;3,YEAR(PUMPING[[#This Row],[DATE]]),YEAR(PUMPING[[#This Row],[DATE]])-1)</f>
        <v>2016</v>
      </c>
      <c r="L3305" s="191" t="str">
        <f>IF(PUMPING[[#This Row],[MONTH]]&lt;4,"Q4",IF(PUMPING[[#This Row],[MONTH]]&lt;7,"Q1",IF(PUMPING[[#This Row],[MONTH]]&lt;10,"Q2",IF(PUMPING[[#This Row],[MONTH]]&lt;13,"Q3","Q4"))))</f>
        <v>Q1</v>
      </c>
      <c r="M3305" s="192" t="str">
        <f>IF(PUMPING[[#This Row],[PRODUCT]]="I/F","I/F",IF(LEFT(PUMPING[[#This Row],[BATCH]],2)="MR","MR",IF(LEFT(PUMPING[[#This Row],[BATCH]],2)="PR","PR",IF(LEFT(PUMPING[[#This Row],[BATCH]],2)="DT","DT","Others"))))</f>
        <v>MR</v>
      </c>
    </row>
    <row r="3306" spans="1:13" ht="21" x14ac:dyDescent="0.25">
      <c r="A3306" s="181">
        <v>2</v>
      </c>
      <c r="B3306" s="182">
        <v>42524</v>
      </c>
      <c r="C3306" s="181" t="s">
        <v>6</v>
      </c>
      <c r="D3306" s="172" t="s">
        <v>2185</v>
      </c>
      <c r="E3306" s="131">
        <v>206</v>
      </c>
      <c r="F3306" s="173">
        <v>5993</v>
      </c>
      <c r="G3306" s="181" t="s">
        <v>6</v>
      </c>
      <c r="H3306" s="181" t="str">
        <f t="shared" si="84"/>
        <v>4M</v>
      </c>
      <c r="I3306" s="181" t="s">
        <v>1532</v>
      </c>
      <c r="J3306" s="191">
        <f t="shared" si="82"/>
        <v>6</v>
      </c>
      <c r="K3306" s="191">
        <f>IF(PUMPING[[#This Row],[MONTH]]&gt;3,YEAR(PUMPING[[#This Row],[DATE]]),YEAR(PUMPING[[#This Row],[DATE]])-1)</f>
        <v>2016</v>
      </c>
      <c r="L3306" s="191" t="str">
        <f>IF(PUMPING[[#This Row],[MONTH]]&lt;4,"Q4",IF(PUMPING[[#This Row],[MONTH]]&lt;7,"Q1",IF(PUMPING[[#This Row],[MONTH]]&lt;10,"Q2",IF(PUMPING[[#This Row],[MONTH]]&lt;13,"Q3","Q4"))))</f>
        <v>Q1</v>
      </c>
      <c r="M3306" s="192" t="str">
        <f>IF(PUMPING[[#This Row],[PRODUCT]]="I/F","I/F",IF(LEFT(PUMPING[[#This Row],[BATCH]],2)="MR","MR",IF(LEFT(PUMPING[[#This Row],[BATCH]],2)="PR","PR",IF(LEFT(PUMPING[[#This Row],[BATCH]],2)="DT","DT","Others"))))</f>
        <v>MR</v>
      </c>
    </row>
    <row r="3307" spans="1:13" ht="21" x14ac:dyDescent="0.25">
      <c r="A3307" s="181">
        <v>1</v>
      </c>
      <c r="B3307" s="182">
        <v>42524</v>
      </c>
      <c r="C3307" s="181" t="s">
        <v>20</v>
      </c>
      <c r="D3307" s="176" t="s">
        <v>2184</v>
      </c>
      <c r="E3307" s="131">
        <v>65</v>
      </c>
      <c r="F3307" s="179">
        <v>2560</v>
      </c>
      <c r="G3307" s="181" t="s">
        <v>20</v>
      </c>
      <c r="H3307" s="181" t="str">
        <f t="shared" si="84"/>
        <v>4H</v>
      </c>
      <c r="I3307" s="181" t="s">
        <v>1530</v>
      </c>
      <c r="J3307" s="191">
        <f t="shared" si="82"/>
        <v>6</v>
      </c>
      <c r="K3307" s="191">
        <f>IF(PUMPING[[#This Row],[MONTH]]&gt;3,YEAR(PUMPING[[#This Row],[DATE]]),YEAR(PUMPING[[#This Row],[DATE]])-1)</f>
        <v>2016</v>
      </c>
      <c r="L3307" s="191" t="str">
        <f>IF(PUMPING[[#This Row],[MONTH]]&lt;4,"Q4",IF(PUMPING[[#This Row],[MONTH]]&lt;7,"Q1",IF(PUMPING[[#This Row],[MONTH]]&lt;10,"Q2",IF(PUMPING[[#This Row],[MONTH]]&lt;13,"Q3","Q4"))))</f>
        <v>Q1</v>
      </c>
      <c r="M3307" s="192" t="str">
        <f>IF(PUMPING[[#This Row],[PRODUCT]]="I/F","I/F",IF(LEFT(PUMPING[[#This Row],[BATCH]],2)="MR","MR",IF(LEFT(PUMPING[[#This Row],[BATCH]],2)="PR","PR",IF(LEFT(PUMPING[[#This Row],[BATCH]],2)="DT","DT","Others"))))</f>
        <v>PR</v>
      </c>
    </row>
    <row r="3308" spans="1:13" ht="21" x14ac:dyDescent="0.25">
      <c r="A3308" s="181">
        <v>2</v>
      </c>
      <c r="B3308" s="182">
        <v>42524</v>
      </c>
      <c r="C3308" s="181" t="s">
        <v>20</v>
      </c>
      <c r="D3308" s="176" t="s">
        <v>2186</v>
      </c>
      <c r="E3308" s="131">
        <v>64</v>
      </c>
      <c r="F3308" s="179">
        <v>450</v>
      </c>
      <c r="G3308" s="181" t="s">
        <v>20</v>
      </c>
      <c r="H3308" s="181" t="str">
        <f t="shared" si="84"/>
        <v>4H</v>
      </c>
      <c r="I3308" s="181" t="s">
        <v>1530</v>
      </c>
      <c r="J3308" s="191">
        <f t="shared" si="82"/>
        <v>6</v>
      </c>
      <c r="K3308" s="191">
        <f>IF(PUMPING[[#This Row],[MONTH]]&gt;3,YEAR(PUMPING[[#This Row],[DATE]]),YEAR(PUMPING[[#This Row],[DATE]])-1)</f>
        <v>2016</v>
      </c>
      <c r="L3308" s="191" t="str">
        <f>IF(PUMPING[[#This Row],[MONTH]]&lt;4,"Q4",IF(PUMPING[[#This Row],[MONTH]]&lt;7,"Q1",IF(PUMPING[[#This Row],[MONTH]]&lt;10,"Q2",IF(PUMPING[[#This Row],[MONTH]]&lt;13,"Q3","Q4"))))</f>
        <v>Q1</v>
      </c>
      <c r="M3308" s="192" t="str">
        <f>IF(PUMPING[[#This Row],[PRODUCT]]="I/F","I/F",IF(LEFT(PUMPING[[#This Row],[BATCH]],2)="MR","MR",IF(LEFT(PUMPING[[#This Row],[BATCH]],2)="PR","PR",IF(LEFT(PUMPING[[#This Row],[BATCH]],2)="DT","DT","Others"))))</f>
        <v>PR</v>
      </c>
    </row>
    <row r="3309" spans="1:13" ht="21" x14ac:dyDescent="0.25">
      <c r="A3309" s="181">
        <v>3</v>
      </c>
      <c r="B3309" s="182">
        <v>42524</v>
      </c>
      <c r="C3309" s="181" t="s">
        <v>20</v>
      </c>
      <c r="D3309" s="176" t="s">
        <v>2187</v>
      </c>
      <c r="E3309" s="131">
        <v>64</v>
      </c>
      <c r="F3309" s="179">
        <v>3767</v>
      </c>
      <c r="G3309" s="181" t="s">
        <v>20</v>
      </c>
      <c r="H3309" s="181" t="str">
        <f t="shared" si="84"/>
        <v>4H</v>
      </c>
      <c r="I3309" s="181" t="s">
        <v>1530</v>
      </c>
      <c r="J3309" s="191">
        <f t="shared" si="82"/>
        <v>6</v>
      </c>
      <c r="K3309" s="191">
        <f>IF(PUMPING[[#This Row],[MONTH]]&gt;3,YEAR(PUMPING[[#This Row],[DATE]]),YEAR(PUMPING[[#This Row],[DATE]])-1)</f>
        <v>2016</v>
      </c>
      <c r="L3309" s="191" t="str">
        <f>IF(PUMPING[[#This Row],[MONTH]]&lt;4,"Q4",IF(PUMPING[[#This Row],[MONTH]]&lt;7,"Q1",IF(PUMPING[[#This Row],[MONTH]]&lt;10,"Q2",IF(PUMPING[[#This Row],[MONTH]]&lt;13,"Q3","Q4"))))</f>
        <v>Q1</v>
      </c>
      <c r="M3309" s="192" t="str">
        <f>IF(PUMPING[[#This Row],[PRODUCT]]="I/F","I/F",IF(LEFT(PUMPING[[#This Row],[BATCH]],2)="MR","MR",IF(LEFT(PUMPING[[#This Row],[BATCH]],2)="PR","PR",IF(LEFT(PUMPING[[#This Row],[BATCH]],2)="DT","DT","Others"))))</f>
        <v>PR</v>
      </c>
    </row>
    <row r="3310" spans="1:13" ht="21" x14ac:dyDescent="0.25">
      <c r="A3310" s="181">
        <v>1</v>
      </c>
      <c r="B3310" s="182">
        <v>42524</v>
      </c>
      <c r="C3310" s="181" t="s">
        <v>162</v>
      </c>
      <c r="D3310" s="176" t="s">
        <v>2139</v>
      </c>
      <c r="E3310" s="178" t="s">
        <v>41</v>
      </c>
      <c r="F3310" s="129">
        <v>579</v>
      </c>
      <c r="G3310" s="181" t="s">
        <v>162</v>
      </c>
      <c r="H3310" s="181" t="str">
        <f t="shared" si="84"/>
        <v>PN</v>
      </c>
      <c r="I3310" s="181" t="str">
        <f>VLOOKUP(H3310,[2]Sheet1!$A$2:$B$27,2,0)</f>
        <v>NAPTHA</v>
      </c>
      <c r="J3310" s="191">
        <f t="shared" si="82"/>
        <v>6</v>
      </c>
      <c r="K3310" s="191">
        <f>IF(PUMPING[[#This Row],[MONTH]]&gt;3,YEAR(PUMPING[[#This Row],[DATE]]),YEAR(PUMPING[[#This Row],[DATE]])-1)</f>
        <v>2016</v>
      </c>
      <c r="L3310" s="191" t="str">
        <f>IF(PUMPING[[#This Row],[MONTH]]&lt;4,"Q4",IF(PUMPING[[#This Row],[MONTH]]&lt;7,"Q1",IF(PUMPING[[#This Row],[MONTH]]&lt;10,"Q2",IF(PUMPING[[#This Row],[MONTH]]&lt;13,"Q3","Q4"))))</f>
        <v>Q1</v>
      </c>
      <c r="M3310" s="192" t="str">
        <f>IF(PUMPING[[#This Row],[PRODUCT]]="I/F","I/F",IF(LEFT(PUMPING[[#This Row],[BATCH]],2)="MR","MR",IF(LEFT(PUMPING[[#This Row],[BATCH]],2)="PR","PR",IF(LEFT(PUMPING[[#This Row],[BATCH]],2)="DT","DT","Others"))))</f>
        <v>MR</v>
      </c>
    </row>
    <row r="3311" spans="1:13" ht="21" x14ac:dyDescent="0.25">
      <c r="A3311" s="181">
        <v>2</v>
      </c>
      <c r="B3311" s="182">
        <v>42524</v>
      </c>
      <c r="C3311" s="181" t="s">
        <v>162</v>
      </c>
      <c r="D3311" s="176" t="s">
        <v>2145</v>
      </c>
      <c r="E3311" s="178" t="s">
        <v>41</v>
      </c>
      <c r="F3311" s="129">
        <v>1329</v>
      </c>
      <c r="G3311" s="181" t="s">
        <v>162</v>
      </c>
      <c r="H3311" s="181" t="str">
        <f t="shared" si="84"/>
        <v>PN</v>
      </c>
      <c r="I3311" s="181" t="str">
        <f>VLOOKUP(H3311,[2]Sheet1!$A$2:$B$27,2,0)</f>
        <v>NAPTHA</v>
      </c>
      <c r="J3311" s="191">
        <f t="shared" si="82"/>
        <v>6</v>
      </c>
      <c r="K3311" s="191">
        <f>IF(PUMPING[[#This Row],[MONTH]]&gt;3,YEAR(PUMPING[[#This Row],[DATE]]),YEAR(PUMPING[[#This Row],[DATE]])-1)</f>
        <v>2016</v>
      </c>
      <c r="L3311" s="191" t="str">
        <f>IF(PUMPING[[#This Row],[MONTH]]&lt;4,"Q4",IF(PUMPING[[#This Row],[MONTH]]&lt;7,"Q1",IF(PUMPING[[#This Row],[MONTH]]&lt;10,"Q2",IF(PUMPING[[#This Row],[MONTH]]&lt;13,"Q3","Q4"))))</f>
        <v>Q1</v>
      </c>
      <c r="M3311" s="192" t="str">
        <f>IF(PUMPING[[#This Row],[PRODUCT]]="I/F","I/F",IF(LEFT(PUMPING[[#This Row],[BATCH]],2)="MR","MR",IF(LEFT(PUMPING[[#This Row],[BATCH]],2)="PR","PR",IF(LEFT(PUMPING[[#This Row],[BATCH]],2)="DT","DT","Others"))))</f>
        <v>MR</v>
      </c>
    </row>
    <row r="3312" spans="1:13" ht="21" x14ac:dyDescent="0.25">
      <c r="A3312" s="181">
        <v>3</v>
      </c>
      <c r="B3312" s="182">
        <v>42524</v>
      </c>
      <c r="C3312" s="181" t="s">
        <v>162</v>
      </c>
      <c r="D3312" s="176" t="s">
        <v>2154</v>
      </c>
      <c r="E3312" s="178" t="s">
        <v>41</v>
      </c>
      <c r="F3312" s="129">
        <v>291</v>
      </c>
      <c r="G3312" s="181" t="s">
        <v>162</v>
      </c>
      <c r="H3312" s="181" t="str">
        <f t="shared" si="84"/>
        <v>PN</v>
      </c>
      <c r="I3312" s="181" t="str">
        <f>VLOOKUP(H3312,[2]Sheet1!$A$2:$B$27,2,0)</f>
        <v>NAPTHA</v>
      </c>
      <c r="J3312" s="191">
        <f t="shared" si="82"/>
        <v>6</v>
      </c>
      <c r="K3312" s="191">
        <f>IF(PUMPING[[#This Row],[MONTH]]&gt;3,YEAR(PUMPING[[#This Row],[DATE]]),YEAR(PUMPING[[#This Row],[DATE]])-1)</f>
        <v>2016</v>
      </c>
      <c r="L3312" s="191" t="str">
        <f>IF(PUMPING[[#This Row],[MONTH]]&lt;4,"Q4",IF(PUMPING[[#This Row],[MONTH]]&lt;7,"Q1",IF(PUMPING[[#This Row],[MONTH]]&lt;10,"Q2",IF(PUMPING[[#This Row],[MONTH]]&lt;13,"Q3","Q4"))))</f>
        <v>Q1</v>
      </c>
      <c r="M3312" s="192" t="str">
        <f>IF(PUMPING[[#This Row],[PRODUCT]]="I/F","I/F",IF(LEFT(PUMPING[[#This Row],[BATCH]],2)="MR","MR",IF(LEFT(PUMPING[[#This Row],[BATCH]],2)="PR","PR",IF(LEFT(PUMPING[[#This Row],[BATCH]],2)="DT","DT","Others"))))</f>
        <v>MR</v>
      </c>
    </row>
    <row r="3313" spans="1:13" ht="21" x14ac:dyDescent="0.25">
      <c r="A3313" s="181">
        <v>4</v>
      </c>
      <c r="B3313" s="182">
        <v>42524</v>
      </c>
      <c r="C3313" s="181" t="s">
        <v>162</v>
      </c>
      <c r="D3313" s="137" t="s">
        <v>2188</v>
      </c>
      <c r="E3313" s="178" t="s">
        <v>2189</v>
      </c>
      <c r="F3313" s="129">
        <v>3344</v>
      </c>
      <c r="G3313" s="181" t="s">
        <v>162</v>
      </c>
      <c r="H3313" s="181" t="str">
        <f t="shared" si="84"/>
        <v>SK</v>
      </c>
      <c r="I3313" s="181" t="str">
        <f>VLOOKUP(H3313,[2]Sheet1!$A$2:$B$27,2,0)</f>
        <v>SKO</v>
      </c>
      <c r="J3313" s="191">
        <f t="shared" si="82"/>
        <v>6</v>
      </c>
      <c r="K3313" s="191">
        <f>IF(PUMPING[[#This Row],[MONTH]]&gt;3,YEAR(PUMPING[[#This Row],[DATE]]),YEAR(PUMPING[[#This Row],[DATE]])-1)</f>
        <v>2016</v>
      </c>
      <c r="L3313" s="191" t="str">
        <f>IF(PUMPING[[#This Row],[MONTH]]&lt;4,"Q4",IF(PUMPING[[#This Row],[MONTH]]&lt;7,"Q1",IF(PUMPING[[#This Row],[MONTH]]&lt;10,"Q2",IF(PUMPING[[#This Row],[MONTH]]&lt;13,"Q3","Q4"))))</f>
        <v>Q1</v>
      </c>
      <c r="M3313" s="192" t="str">
        <f>IF(PUMPING[[#This Row],[PRODUCT]]="I/F","I/F",IF(LEFT(PUMPING[[#This Row],[BATCH]],2)="MR","MR",IF(LEFT(PUMPING[[#This Row],[BATCH]],2)="PR","PR",IF(LEFT(PUMPING[[#This Row],[BATCH]],2)="DT","DT","Others"))))</f>
        <v>DT</v>
      </c>
    </row>
    <row r="3314" spans="1:13" ht="21" x14ac:dyDescent="0.25">
      <c r="A3314" s="181">
        <v>1</v>
      </c>
      <c r="B3314" s="182">
        <v>42525</v>
      </c>
      <c r="C3314" s="181" t="s">
        <v>6</v>
      </c>
      <c r="D3314" s="172" t="s">
        <v>2185</v>
      </c>
      <c r="E3314" s="131">
        <v>206</v>
      </c>
      <c r="F3314" s="173">
        <v>1396</v>
      </c>
      <c r="G3314" s="181" t="s">
        <v>6</v>
      </c>
      <c r="H3314" s="181" t="str">
        <f t="shared" si="84"/>
        <v>4M</v>
      </c>
      <c r="I3314" s="181" t="s">
        <v>1532</v>
      </c>
      <c r="J3314" s="191">
        <f t="shared" si="82"/>
        <v>6</v>
      </c>
      <c r="K3314" s="191">
        <f>IF(PUMPING[[#This Row],[MONTH]]&gt;3,YEAR(PUMPING[[#This Row],[DATE]]),YEAR(PUMPING[[#This Row],[DATE]])-1)</f>
        <v>2016</v>
      </c>
      <c r="L3314" s="191" t="str">
        <f>IF(PUMPING[[#This Row],[MONTH]]&lt;4,"Q4",IF(PUMPING[[#This Row],[MONTH]]&lt;7,"Q1",IF(PUMPING[[#This Row],[MONTH]]&lt;10,"Q2",IF(PUMPING[[#This Row],[MONTH]]&lt;13,"Q3","Q4"))))</f>
        <v>Q1</v>
      </c>
      <c r="M3314" s="192" t="str">
        <f>IF(PUMPING[[#This Row],[PRODUCT]]="I/F","I/F",IF(LEFT(PUMPING[[#This Row],[BATCH]],2)="MR","MR",IF(LEFT(PUMPING[[#This Row],[BATCH]],2)="PR","PR",IF(LEFT(PUMPING[[#This Row],[BATCH]],2)="DT","DT","Others"))))</f>
        <v>MR</v>
      </c>
    </row>
    <row r="3315" spans="1:13" ht="21" x14ac:dyDescent="0.25">
      <c r="A3315" s="181">
        <v>2</v>
      </c>
      <c r="B3315" s="182">
        <v>42525</v>
      </c>
      <c r="C3315" s="181" t="s">
        <v>6</v>
      </c>
      <c r="D3315" s="172" t="s">
        <v>2190</v>
      </c>
      <c r="E3315" s="131">
        <v>351</v>
      </c>
      <c r="F3315" s="173">
        <v>193</v>
      </c>
      <c r="G3315" s="181" t="s">
        <v>6</v>
      </c>
      <c r="H3315" s="181" t="str">
        <f t="shared" si="84"/>
        <v>PC</v>
      </c>
      <c r="I3315" s="181" t="str">
        <f>VLOOKUP(H3315,[2]Sheet1!$A$2:$B$27,2,0)</f>
        <v>SKO</v>
      </c>
      <c r="J3315" s="191">
        <f t="shared" si="82"/>
        <v>6</v>
      </c>
      <c r="K3315" s="191">
        <f>IF(PUMPING[[#This Row],[MONTH]]&gt;3,YEAR(PUMPING[[#This Row],[DATE]]),YEAR(PUMPING[[#This Row],[DATE]])-1)</f>
        <v>2016</v>
      </c>
      <c r="L3315" s="191" t="str">
        <f>IF(PUMPING[[#This Row],[MONTH]]&lt;4,"Q4",IF(PUMPING[[#This Row],[MONTH]]&lt;7,"Q1",IF(PUMPING[[#This Row],[MONTH]]&lt;10,"Q2",IF(PUMPING[[#This Row],[MONTH]]&lt;13,"Q3","Q4"))))</f>
        <v>Q1</v>
      </c>
      <c r="M3315" s="192" t="str">
        <f>IF(PUMPING[[#This Row],[PRODUCT]]="I/F","I/F",IF(LEFT(PUMPING[[#This Row],[BATCH]],2)="MR","MR",IF(LEFT(PUMPING[[#This Row],[BATCH]],2)="PR","PR",IF(LEFT(PUMPING[[#This Row],[BATCH]],2)="DT","DT","Others"))))</f>
        <v>MR</v>
      </c>
    </row>
    <row r="3316" spans="1:13" ht="21" x14ac:dyDescent="0.25">
      <c r="A3316" s="181">
        <v>3</v>
      </c>
      <c r="B3316" s="182">
        <v>42525</v>
      </c>
      <c r="C3316" s="181" t="s">
        <v>6</v>
      </c>
      <c r="D3316" s="172" t="s">
        <v>2191</v>
      </c>
      <c r="E3316" s="131">
        <v>651</v>
      </c>
      <c r="F3316" s="173">
        <v>257</v>
      </c>
      <c r="G3316" s="181" t="s">
        <v>6</v>
      </c>
      <c r="H3316" s="181" t="str">
        <f t="shared" si="84"/>
        <v>PC</v>
      </c>
      <c r="I3316" s="181" t="str">
        <f>VLOOKUP(H3316,[2]Sheet1!$A$2:$B$27,2,0)</f>
        <v>SKO</v>
      </c>
      <c r="J3316" s="191">
        <f t="shared" si="82"/>
        <v>6</v>
      </c>
      <c r="K3316" s="191">
        <f>IF(PUMPING[[#This Row],[MONTH]]&gt;3,YEAR(PUMPING[[#This Row],[DATE]]),YEAR(PUMPING[[#This Row],[DATE]])-1)</f>
        <v>2016</v>
      </c>
      <c r="L3316" s="191" t="str">
        <f>IF(PUMPING[[#This Row],[MONTH]]&lt;4,"Q4",IF(PUMPING[[#This Row],[MONTH]]&lt;7,"Q1",IF(PUMPING[[#This Row],[MONTH]]&lt;10,"Q2",IF(PUMPING[[#This Row],[MONTH]]&lt;13,"Q3","Q4"))))</f>
        <v>Q1</v>
      </c>
      <c r="M3316" s="192" t="str">
        <f>IF(PUMPING[[#This Row],[PRODUCT]]="I/F","I/F",IF(LEFT(PUMPING[[#This Row],[BATCH]],2)="MR","MR",IF(LEFT(PUMPING[[#This Row],[BATCH]],2)="PR","PR",IF(LEFT(PUMPING[[#This Row],[BATCH]],2)="DT","DT","Others"))))</f>
        <v>MR</v>
      </c>
    </row>
    <row r="3317" spans="1:13" ht="21" x14ac:dyDescent="0.25">
      <c r="A3317" s="181">
        <v>4</v>
      </c>
      <c r="B3317" s="182">
        <v>42525</v>
      </c>
      <c r="C3317" s="181" t="s">
        <v>6</v>
      </c>
      <c r="D3317" s="172" t="s">
        <v>2192</v>
      </c>
      <c r="E3317" s="131">
        <v>502</v>
      </c>
      <c r="F3317" s="173">
        <v>6408</v>
      </c>
      <c r="G3317" s="181" t="s">
        <v>6</v>
      </c>
      <c r="H3317" s="181" t="str">
        <f t="shared" si="84"/>
        <v>4H</v>
      </c>
      <c r="I3317" s="181" t="s">
        <v>1530</v>
      </c>
      <c r="J3317" s="191">
        <f t="shared" si="82"/>
        <v>6</v>
      </c>
      <c r="K3317" s="191">
        <f>IF(PUMPING[[#This Row],[MONTH]]&gt;3,YEAR(PUMPING[[#This Row],[DATE]]),YEAR(PUMPING[[#This Row],[DATE]])-1)</f>
        <v>2016</v>
      </c>
      <c r="L3317" s="191" t="str">
        <f>IF(PUMPING[[#This Row],[MONTH]]&lt;4,"Q4",IF(PUMPING[[#This Row],[MONTH]]&lt;7,"Q1",IF(PUMPING[[#This Row],[MONTH]]&lt;10,"Q2",IF(PUMPING[[#This Row],[MONTH]]&lt;13,"Q3","Q4"))))</f>
        <v>Q1</v>
      </c>
      <c r="M3317" s="192" t="str">
        <f>IF(PUMPING[[#This Row],[PRODUCT]]="I/F","I/F",IF(LEFT(PUMPING[[#This Row],[BATCH]],2)="MR","MR",IF(LEFT(PUMPING[[#This Row],[BATCH]],2)="PR","PR",IF(LEFT(PUMPING[[#This Row],[BATCH]],2)="DT","DT","Others"))))</f>
        <v>MR</v>
      </c>
    </row>
    <row r="3318" spans="1:13" ht="21" x14ac:dyDescent="0.25">
      <c r="A3318" s="181">
        <v>5</v>
      </c>
      <c r="B3318" s="182">
        <v>42525</v>
      </c>
      <c r="C3318" s="181" t="s">
        <v>6</v>
      </c>
      <c r="D3318" s="172" t="s">
        <v>2193</v>
      </c>
      <c r="E3318" s="131">
        <v>505</v>
      </c>
      <c r="F3318" s="173">
        <v>4311</v>
      </c>
      <c r="G3318" s="181" t="s">
        <v>6</v>
      </c>
      <c r="H3318" s="181" t="str">
        <f t="shared" si="84"/>
        <v>4H</v>
      </c>
      <c r="I3318" s="181" t="s">
        <v>1530</v>
      </c>
      <c r="J3318" s="191">
        <f t="shared" si="82"/>
        <v>6</v>
      </c>
      <c r="K3318" s="191">
        <f>IF(PUMPING[[#This Row],[MONTH]]&gt;3,YEAR(PUMPING[[#This Row],[DATE]]),YEAR(PUMPING[[#This Row],[DATE]])-1)</f>
        <v>2016</v>
      </c>
      <c r="L3318" s="191" t="str">
        <f>IF(PUMPING[[#This Row],[MONTH]]&lt;4,"Q4",IF(PUMPING[[#This Row],[MONTH]]&lt;7,"Q1",IF(PUMPING[[#This Row],[MONTH]]&lt;10,"Q2",IF(PUMPING[[#This Row],[MONTH]]&lt;13,"Q3","Q4"))))</f>
        <v>Q1</v>
      </c>
      <c r="M3318" s="192" t="str">
        <f>IF(PUMPING[[#This Row],[PRODUCT]]="I/F","I/F",IF(LEFT(PUMPING[[#This Row],[BATCH]],2)="MR","MR",IF(LEFT(PUMPING[[#This Row],[BATCH]],2)="PR","PR",IF(LEFT(PUMPING[[#This Row],[BATCH]],2)="DT","DT","Others"))))</f>
        <v>MR</v>
      </c>
    </row>
    <row r="3319" spans="1:13" ht="21" x14ac:dyDescent="0.25">
      <c r="A3319" s="181">
        <v>1</v>
      </c>
      <c r="B3319" s="182">
        <v>42525</v>
      </c>
      <c r="C3319" s="181" t="s">
        <v>20</v>
      </c>
      <c r="D3319" s="176" t="s">
        <v>2187</v>
      </c>
      <c r="E3319" s="131">
        <v>64</v>
      </c>
      <c r="F3319" s="179">
        <v>2283</v>
      </c>
      <c r="G3319" s="181" t="s">
        <v>20</v>
      </c>
      <c r="H3319" s="181" t="str">
        <f t="shared" si="84"/>
        <v>4H</v>
      </c>
      <c r="I3319" s="181" t="s">
        <v>1530</v>
      </c>
      <c r="J3319" s="191">
        <f t="shared" si="82"/>
        <v>6</v>
      </c>
      <c r="K3319" s="191">
        <f>IF(PUMPING[[#This Row],[MONTH]]&gt;3,YEAR(PUMPING[[#This Row],[DATE]]),YEAR(PUMPING[[#This Row],[DATE]])-1)</f>
        <v>2016</v>
      </c>
      <c r="L3319" s="191" t="str">
        <f>IF(PUMPING[[#This Row],[MONTH]]&lt;4,"Q4",IF(PUMPING[[#This Row],[MONTH]]&lt;7,"Q1",IF(PUMPING[[#This Row],[MONTH]]&lt;10,"Q2",IF(PUMPING[[#This Row],[MONTH]]&lt;13,"Q3","Q4"))))</f>
        <v>Q1</v>
      </c>
      <c r="M3319" s="192" t="str">
        <f>IF(PUMPING[[#This Row],[PRODUCT]]="I/F","I/F",IF(LEFT(PUMPING[[#This Row],[BATCH]],2)="MR","MR",IF(LEFT(PUMPING[[#This Row],[BATCH]],2)="PR","PR",IF(LEFT(PUMPING[[#This Row],[BATCH]],2)="DT","DT","Others"))))</f>
        <v>PR</v>
      </c>
    </row>
    <row r="3320" spans="1:13" ht="21" x14ac:dyDescent="0.25">
      <c r="A3320" s="181">
        <v>2</v>
      </c>
      <c r="B3320" s="182">
        <v>42525</v>
      </c>
      <c r="C3320" s="181" t="s">
        <v>20</v>
      </c>
      <c r="D3320" s="176" t="s">
        <v>2194</v>
      </c>
      <c r="E3320" s="131">
        <v>62</v>
      </c>
      <c r="F3320" s="179">
        <v>450</v>
      </c>
      <c r="G3320" s="181" t="s">
        <v>20</v>
      </c>
      <c r="H3320" s="181" t="str">
        <f t="shared" si="84"/>
        <v>4H</v>
      </c>
      <c r="I3320" s="181" t="s">
        <v>1530</v>
      </c>
      <c r="J3320" s="191">
        <f t="shared" si="82"/>
        <v>6</v>
      </c>
      <c r="K3320" s="191">
        <f>IF(PUMPING[[#This Row],[MONTH]]&gt;3,YEAR(PUMPING[[#This Row],[DATE]]),YEAR(PUMPING[[#This Row],[DATE]])-1)</f>
        <v>2016</v>
      </c>
      <c r="L3320" s="191" t="str">
        <f>IF(PUMPING[[#This Row],[MONTH]]&lt;4,"Q4",IF(PUMPING[[#This Row],[MONTH]]&lt;7,"Q1",IF(PUMPING[[#This Row],[MONTH]]&lt;10,"Q2",IF(PUMPING[[#This Row],[MONTH]]&lt;13,"Q3","Q4"))))</f>
        <v>Q1</v>
      </c>
      <c r="M3320" s="192" t="str">
        <f>IF(PUMPING[[#This Row],[PRODUCT]]="I/F","I/F",IF(LEFT(PUMPING[[#This Row],[BATCH]],2)="MR","MR",IF(LEFT(PUMPING[[#This Row],[BATCH]],2)="PR","PR",IF(LEFT(PUMPING[[#This Row],[BATCH]],2)="DT","DT","Others"))))</f>
        <v>PR</v>
      </c>
    </row>
    <row r="3321" spans="1:13" ht="21" x14ac:dyDescent="0.25">
      <c r="A3321" s="181">
        <v>3</v>
      </c>
      <c r="B3321" s="182">
        <v>42525</v>
      </c>
      <c r="C3321" s="181" t="s">
        <v>20</v>
      </c>
      <c r="D3321" s="176" t="s">
        <v>2195</v>
      </c>
      <c r="E3321" s="131">
        <v>62</v>
      </c>
      <c r="F3321" s="179">
        <v>1646</v>
      </c>
      <c r="G3321" s="181" t="s">
        <v>20</v>
      </c>
      <c r="H3321" s="181" t="str">
        <f t="shared" si="84"/>
        <v>4H</v>
      </c>
      <c r="I3321" s="181" t="s">
        <v>1530</v>
      </c>
      <c r="J3321" s="191">
        <f t="shared" si="82"/>
        <v>6</v>
      </c>
      <c r="K3321" s="191">
        <f>IF(PUMPING[[#This Row],[MONTH]]&gt;3,YEAR(PUMPING[[#This Row],[DATE]]),YEAR(PUMPING[[#This Row],[DATE]])-1)</f>
        <v>2016</v>
      </c>
      <c r="L3321" s="191" t="str">
        <f>IF(PUMPING[[#This Row],[MONTH]]&lt;4,"Q4",IF(PUMPING[[#This Row],[MONTH]]&lt;7,"Q1",IF(PUMPING[[#This Row],[MONTH]]&lt;10,"Q2",IF(PUMPING[[#This Row],[MONTH]]&lt;13,"Q3","Q4"))))</f>
        <v>Q1</v>
      </c>
      <c r="M3321" s="192" t="str">
        <f>IF(PUMPING[[#This Row],[PRODUCT]]="I/F","I/F",IF(LEFT(PUMPING[[#This Row],[BATCH]],2)="MR","MR",IF(LEFT(PUMPING[[#This Row],[BATCH]],2)="PR","PR",IF(LEFT(PUMPING[[#This Row],[BATCH]],2)="DT","DT","Others"))))</f>
        <v>PR</v>
      </c>
    </row>
    <row r="3322" spans="1:13" ht="21" x14ac:dyDescent="0.25">
      <c r="A3322" s="181">
        <v>4</v>
      </c>
      <c r="B3322" s="182">
        <v>42525</v>
      </c>
      <c r="C3322" s="181" t="s">
        <v>20</v>
      </c>
      <c r="D3322" s="176" t="s">
        <v>2195</v>
      </c>
      <c r="E3322" s="131" t="s">
        <v>176</v>
      </c>
      <c r="F3322" s="179">
        <v>2701</v>
      </c>
      <c r="G3322" s="181" t="s">
        <v>20</v>
      </c>
      <c r="H3322" s="181" t="str">
        <f t="shared" si="84"/>
        <v>4H</v>
      </c>
      <c r="I3322" s="181" t="s">
        <v>1530</v>
      </c>
      <c r="J3322" s="191">
        <f t="shared" si="82"/>
        <v>6</v>
      </c>
      <c r="K3322" s="191">
        <f>IF(PUMPING[[#This Row],[MONTH]]&gt;3,YEAR(PUMPING[[#This Row],[DATE]]),YEAR(PUMPING[[#This Row],[DATE]])-1)</f>
        <v>2016</v>
      </c>
      <c r="L3322" s="191" t="str">
        <f>IF(PUMPING[[#This Row],[MONTH]]&lt;4,"Q4",IF(PUMPING[[#This Row],[MONTH]]&lt;7,"Q1",IF(PUMPING[[#This Row],[MONTH]]&lt;10,"Q2",IF(PUMPING[[#This Row],[MONTH]]&lt;13,"Q3","Q4"))))</f>
        <v>Q1</v>
      </c>
      <c r="M3322" s="192" t="str">
        <f>IF(PUMPING[[#This Row],[PRODUCT]]="I/F","I/F",IF(LEFT(PUMPING[[#This Row],[BATCH]],2)="MR","MR",IF(LEFT(PUMPING[[#This Row],[BATCH]],2)="PR","PR",IF(LEFT(PUMPING[[#This Row],[BATCH]],2)="DT","DT","Others"))))</f>
        <v>PR</v>
      </c>
    </row>
    <row r="3323" spans="1:13" ht="21" x14ac:dyDescent="0.25">
      <c r="A3323" s="181">
        <v>1</v>
      </c>
      <c r="B3323" s="182">
        <v>42525</v>
      </c>
      <c r="C3323" s="181" t="s">
        <v>162</v>
      </c>
      <c r="D3323" s="137" t="s">
        <v>2188</v>
      </c>
      <c r="E3323" s="178" t="s">
        <v>2189</v>
      </c>
      <c r="F3323" s="129">
        <v>642</v>
      </c>
      <c r="G3323" s="181" t="s">
        <v>162</v>
      </c>
      <c r="H3323" s="181" t="str">
        <f t="shared" si="84"/>
        <v>SK</v>
      </c>
      <c r="I3323" s="181" t="str">
        <f>VLOOKUP(H3323,[2]Sheet1!$A$2:$B$27,2,0)</f>
        <v>SKO</v>
      </c>
      <c r="J3323" s="191">
        <f t="shared" si="82"/>
        <v>6</v>
      </c>
      <c r="K3323" s="191">
        <f>IF(PUMPING[[#This Row],[MONTH]]&gt;3,YEAR(PUMPING[[#This Row],[DATE]]),YEAR(PUMPING[[#This Row],[DATE]])-1)</f>
        <v>2016</v>
      </c>
      <c r="L3323" s="191" t="str">
        <f>IF(PUMPING[[#This Row],[MONTH]]&lt;4,"Q4",IF(PUMPING[[#This Row],[MONTH]]&lt;7,"Q1",IF(PUMPING[[#This Row],[MONTH]]&lt;10,"Q2",IF(PUMPING[[#This Row],[MONTH]]&lt;13,"Q3","Q4"))))</f>
        <v>Q1</v>
      </c>
      <c r="M3323" s="192" t="str">
        <f>IF(PUMPING[[#This Row],[PRODUCT]]="I/F","I/F",IF(LEFT(PUMPING[[#This Row],[BATCH]],2)="MR","MR",IF(LEFT(PUMPING[[#This Row],[BATCH]],2)="PR","PR",IF(LEFT(PUMPING[[#This Row],[BATCH]],2)="DT","DT","Others"))))</f>
        <v>DT</v>
      </c>
    </row>
    <row r="3324" spans="1:13" ht="21" x14ac:dyDescent="0.25">
      <c r="A3324" s="181">
        <v>1</v>
      </c>
      <c r="B3324" s="182">
        <v>42526</v>
      </c>
      <c r="C3324" s="181" t="s">
        <v>6</v>
      </c>
      <c r="D3324" s="172" t="s">
        <v>2193</v>
      </c>
      <c r="E3324" s="131">
        <v>505</v>
      </c>
      <c r="F3324" s="173">
        <v>4281</v>
      </c>
      <c r="G3324" s="181" t="s">
        <v>6</v>
      </c>
      <c r="H3324" s="181" t="str">
        <f t="shared" si="84"/>
        <v>4H</v>
      </c>
      <c r="I3324" s="181" t="s">
        <v>1530</v>
      </c>
      <c r="J3324" s="191">
        <f t="shared" si="82"/>
        <v>6</v>
      </c>
      <c r="K3324" s="191">
        <f>IF(PUMPING[[#This Row],[MONTH]]&gt;3,YEAR(PUMPING[[#This Row],[DATE]]),YEAR(PUMPING[[#This Row],[DATE]])-1)</f>
        <v>2016</v>
      </c>
      <c r="L3324" s="191" t="str">
        <f>IF(PUMPING[[#This Row],[MONTH]]&lt;4,"Q4",IF(PUMPING[[#This Row],[MONTH]]&lt;7,"Q1",IF(PUMPING[[#This Row],[MONTH]]&lt;10,"Q2",IF(PUMPING[[#This Row],[MONTH]]&lt;13,"Q3","Q4"))))</f>
        <v>Q1</v>
      </c>
      <c r="M3324" s="192" t="str">
        <f>IF(PUMPING[[#This Row],[PRODUCT]]="I/F","I/F",IF(LEFT(PUMPING[[#This Row],[BATCH]],2)="MR","MR",IF(LEFT(PUMPING[[#This Row],[BATCH]],2)="PR","PR",IF(LEFT(PUMPING[[#This Row],[BATCH]],2)="DT","DT","Others"))))</f>
        <v>MR</v>
      </c>
    </row>
    <row r="3325" spans="1:13" ht="21" x14ac:dyDescent="0.25">
      <c r="A3325" s="181">
        <v>2</v>
      </c>
      <c r="B3325" s="182">
        <v>42526</v>
      </c>
      <c r="C3325" s="181" t="s">
        <v>6</v>
      </c>
      <c r="D3325" s="172" t="s">
        <v>2196</v>
      </c>
      <c r="E3325" s="131">
        <v>651</v>
      </c>
      <c r="F3325" s="173">
        <v>307</v>
      </c>
      <c r="G3325" s="181" t="s">
        <v>6</v>
      </c>
      <c r="H3325" s="181" t="str">
        <f t="shared" si="84"/>
        <v>PC</v>
      </c>
      <c r="I3325" s="181" t="str">
        <f>VLOOKUP(H3325,[2]Sheet1!$A$2:$B$27,2,0)</f>
        <v>SKO</v>
      </c>
      <c r="J3325" s="191">
        <f t="shared" si="82"/>
        <v>6</v>
      </c>
      <c r="K3325" s="191">
        <f>IF(PUMPING[[#This Row],[MONTH]]&gt;3,YEAR(PUMPING[[#This Row],[DATE]]),YEAR(PUMPING[[#This Row],[DATE]])-1)</f>
        <v>2016</v>
      </c>
      <c r="L3325" s="191" t="str">
        <f>IF(PUMPING[[#This Row],[MONTH]]&lt;4,"Q4",IF(PUMPING[[#This Row],[MONTH]]&lt;7,"Q1",IF(PUMPING[[#This Row],[MONTH]]&lt;10,"Q2",IF(PUMPING[[#This Row],[MONTH]]&lt;13,"Q3","Q4"))))</f>
        <v>Q1</v>
      </c>
      <c r="M3325" s="192" t="str">
        <f>IF(PUMPING[[#This Row],[PRODUCT]]="I/F","I/F",IF(LEFT(PUMPING[[#This Row],[BATCH]],2)="MR","MR",IF(LEFT(PUMPING[[#This Row],[BATCH]],2)="PR","PR",IF(LEFT(PUMPING[[#This Row],[BATCH]],2)="DT","DT","Others"))))</f>
        <v>MR</v>
      </c>
    </row>
    <row r="3326" spans="1:13" ht="21" x14ac:dyDescent="0.25">
      <c r="A3326" s="181">
        <v>3</v>
      </c>
      <c r="B3326" s="182">
        <v>42526</v>
      </c>
      <c r="C3326" s="181" t="s">
        <v>6</v>
      </c>
      <c r="D3326" s="172" t="s">
        <v>2197</v>
      </c>
      <c r="E3326" s="131">
        <v>401</v>
      </c>
      <c r="F3326" s="173">
        <v>144</v>
      </c>
      <c r="G3326" s="181" t="s">
        <v>6</v>
      </c>
      <c r="H3326" s="181" t="str">
        <f t="shared" si="84"/>
        <v>NS</v>
      </c>
      <c r="I3326" s="181" t="str">
        <f>VLOOKUP(H3326,[2]Sheet1!$A$2:$B$27,2,0)</f>
        <v>SKO</v>
      </c>
      <c r="J3326" s="191">
        <f t="shared" si="82"/>
        <v>6</v>
      </c>
      <c r="K3326" s="191">
        <f>IF(PUMPING[[#This Row],[MONTH]]&gt;3,YEAR(PUMPING[[#This Row],[DATE]]),YEAR(PUMPING[[#This Row],[DATE]])-1)</f>
        <v>2016</v>
      </c>
      <c r="L3326" s="191" t="str">
        <f>IF(PUMPING[[#This Row],[MONTH]]&lt;4,"Q4",IF(PUMPING[[#This Row],[MONTH]]&lt;7,"Q1",IF(PUMPING[[#This Row],[MONTH]]&lt;10,"Q2",IF(PUMPING[[#This Row],[MONTH]]&lt;13,"Q3","Q4"))))</f>
        <v>Q1</v>
      </c>
      <c r="M3326" s="192" t="str">
        <f>IF(PUMPING[[#This Row],[PRODUCT]]="I/F","I/F",IF(LEFT(PUMPING[[#This Row],[BATCH]],2)="MR","MR",IF(LEFT(PUMPING[[#This Row],[BATCH]],2)="PR","PR",IF(LEFT(PUMPING[[#This Row],[BATCH]],2)="DT","DT","Others"))))</f>
        <v>MR</v>
      </c>
    </row>
    <row r="3327" spans="1:13" ht="21" x14ac:dyDescent="0.25">
      <c r="A3327" s="181">
        <v>4</v>
      </c>
      <c r="B3327" s="182">
        <v>42526</v>
      </c>
      <c r="C3327" s="181" t="s">
        <v>6</v>
      </c>
      <c r="D3327" s="172" t="s">
        <v>2198</v>
      </c>
      <c r="E3327" s="131">
        <v>124</v>
      </c>
      <c r="F3327" s="173">
        <v>4014</v>
      </c>
      <c r="G3327" s="181" t="s">
        <v>6</v>
      </c>
      <c r="H3327" s="181" t="str">
        <f t="shared" si="84"/>
        <v>PN</v>
      </c>
      <c r="I3327" s="181" t="str">
        <f>VLOOKUP(H3327,[2]Sheet1!$A$2:$B$27,2,0)</f>
        <v>NAPTHA</v>
      </c>
      <c r="J3327" s="191">
        <f t="shared" si="82"/>
        <v>6</v>
      </c>
      <c r="K3327" s="191">
        <f>IF(PUMPING[[#This Row],[MONTH]]&gt;3,YEAR(PUMPING[[#This Row],[DATE]]),YEAR(PUMPING[[#This Row],[DATE]])-1)</f>
        <v>2016</v>
      </c>
      <c r="L3327" s="191" t="str">
        <f>IF(PUMPING[[#This Row],[MONTH]]&lt;4,"Q4",IF(PUMPING[[#This Row],[MONTH]]&lt;7,"Q1",IF(PUMPING[[#This Row],[MONTH]]&lt;10,"Q2",IF(PUMPING[[#This Row],[MONTH]]&lt;13,"Q3","Q4"))))</f>
        <v>Q1</v>
      </c>
      <c r="M3327" s="192" t="str">
        <f>IF(PUMPING[[#This Row],[PRODUCT]]="I/F","I/F",IF(LEFT(PUMPING[[#This Row],[BATCH]],2)="MR","MR",IF(LEFT(PUMPING[[#This Row],[BATCH]],2)="PR","PR",IF(LEFT(PUMPING[[#This Row],[BATCH]],2)="DT","DT","Others"))))</f>
        <v>MR</v>
      </c>
    </row>
    <row r="3328" spans="1:13" ht="21" x14ac:dyDescent="0.25">
      <c r="A3328" s="181">
        <v>5</v>
      </c>
      <c r="B3328" s="182">
        <v>42526</v>
      </c>
      <c r="C3328" s="181" t="s">
        <v>6</v>
      </c>
      <c r="D3328" s="172" t="s">
        <v>2199</v>
      </c>
      <c r="E3328" s="131">
        <v>119</v>
      </c>
      <c r="F3328" s="173">
        <v>1939</v>
      </c>
      <c r="G3328" s="181" t="s">
        <v>6</v>
      </c>
      <c r="H3328" s="181" t="str">
        <f t="shared" si="84"/>
        <v>PX</v>
      </c>
      <c r="I3328" s="181" t="str">
        <f>VLOOKUP(H3328,[2]Sheet1!$A$2:$B$27,2,0)</f>
        <v>PXPTA</v>
      </c>
      <c r="J3328" s="191">
        <f t="shared" si="82"/>
        <v>6</v>
      </c>
      <c r="K3328" s="191">
        <f>IF(PUMPING[[#This Row],[MONTH]]&gt;3,YEAR(PUMPING[[#This Row],[DATE]]),YEAR(PUMPING[[#This Row],[DATE]])-1)</f>
        <v>2016</v>
      </c>
      <c r="L3328" s="191" t="str">
        <f>IF(PUMPING[[#This Row],[MONTH]]&lt;4,"Q4",IF(PUMPING[[#This Row],[MONTH]]&lt;7,"Q1",IF(PUMPING[[#This Row],[MONTH]]&lt;10,"Q2",IF(PUMPING[[#This Row],[MONTH]]&lt;13,"Q3","Q4"))))</f>
        <v>Q1</v>
      </c>
      <c r="M3328" s="192" t="str">
        <f>IF(PUMPING[[#This Row],[PRODUCT]]="I/F","I/F",IF(LEFT(PUMPING[[#This Row],[BATCH]],2)="MR","MR",IF(LEFT(PUMPING[[#This Row],[BATCH]],2)="PR","PR",IF(LEFT(PUMPING[[#This Row],[BATCH]],2)="DT","DT","Others"))))</f>
        <v>MR</v>
      </c>
    </row>
    <row r="3329" spans="1:13" ht="21" x14ac:dyDescent="0.25">
      <c r="A3329" s="181">
        <v>1</v>
      </c>
      <c r="B3329" s="182">
        <v>42526</v>
      </c>
      <c r="C3329" s="181" t="s">
        <v>20</v>
      </c>
      <c r="D3329" s="176" t="s">
        <v>2195</v>
      </c>
      <c r="E3329" s="131" t="s">
        <v>57</v>
      </c>
      <c r="F3329" s="179">
        <v>1323</v>
      </c>
      <c r="G3329" s="181" t="s">
        <v>20</v>
      </c>
      <c r="H3329" s="181" t="str">
        <f t="shared" si="84"/>
        <v>4H</v>
      </c>
      <c r="I3329" s="181" t="s">
        <v>1530</v>
      </c>
      <c r="J3329" s="191">
        <f t="shared" ref="J3329:J3392" si="85">MONTH(B3329)</f>
        <v>6</v>
      </c>
      <c r="K3329" s="191">
        <f>IF(PUMPING[[#This Row],[MONTH]]&gt;3,YEAR(PUMPING[[#This Row],[DATE]]),YEAR(PUMPING[[#This Row],[DATE]])-1)</f>
        <v>2016</v>
      </c>
      <c r="L3329" s="191" t="str">
        <f>IF(PUMPING[[#This Row],[MONTH]]&lt;4,"Q4",IF(PUMPING[[#This Row],[MONTH]]&lt;7,"Q1",IF(PUMPING[[#This Row],[MONTH]]&lt;10,"Q2",IF(PUMPING[[#This Row],[MONTH]]&lt;13,"Q3","Q4"))))</f>
        <v>Q1</v>
      </c>
      <c r="M3329" s="192" t="str">
        <f>IF(PUMPING[[#This Row],[PRODUCT]]="I/F","I/F",IF(LEFT(PUMPING[[#This Row],[BATCH]],2)="MR","MR",IF(LEFT(PUMPING[[#This Row],[BATCH]],2)="PR","PR",IF(LEFT(PUMPING[[#This Row],[BATCH]],2)="DT","DT","Others"))))</f>
        <v>PR</v>
      </c>
    </row>
    <row r="3330" spans="1:13" ht="21" x14ac:dyDescent="0.25">
      <c r="A3330" s="181">
        <v>2</v>
      </c>
      <c r="B3330" s="182">
        <v>42526</v>
      </c>
      <c r="C3330" s="181" t="s">
        <v>20</v>
      </c>
      <c r="D3330" s="176" t="s">
        <v>2200</v>
      </c>
      <c r="E3330" s="131" t="s">
        <v>2201</v>
      </c>
      <c r="F3330" s="179">
        <v>268</v>
      </c>
      <c r="G3330" s="181" t="s">
        <v>20</v>
      </c>
      <c r="H3330" s="181" t="str">
        <f t="shared" si="84"/>
        <v>PC</v>
      </c>
      <c r="I3330" s="181" t="str">
        <f>VLOOKUP(H3330,[2]Sheet1!$A$2:$B$27,2,0)</f>
        <v>SKO</v>
      </c>
      <c r="J3330" s="191">
        <f t="shared" si="85"/>
        <v>6</v>
      </c>
      <c r="K3330" s="191">
        <f>IF(PUMPING[[#This Row],[MONTH]]&gt;3,YEAR(PUMPING[[#This Row],[DATE]]),YEAR(PUMPING[[#This Row],[DATE]])-1)</f>
        <v>2016</v>
      </c>
      <c r="L3330" s="191" t="str">
        <f>IF(PUMPING[[#This Row],[MONTH]]&lt;4,"Q4",IF(PUMPING[[#This Row],[MONTH]]&lt;7,"Q1",IF(PUMPING[[#This Row],[MONTH]]&lt;10,"Q2",IF(PUMPING[[#This Row],[MONTH]]&lt;13,"Q3","Q4"))))</f>
        <v>Q1</v>
      </c>
      <c r="M3330" s="192" t="str">
        <f>IF(PUMPING[[#This Row],[PRODUCT]]="I/F","I/F",IF(LEFT(PUMPING[[#This Row],[BATCH]],2)="MR","MR",IF(LEFT(PUMPING[[#This Row],[BATCH]],2)="PR","PR",IF(LEFT(PUMPING[[#This Row],[BATCH]],2)="DT","DT","Others"))))</f>
        <v>PR</v>
      </c>
    </row>
    <row r="3331" spans="1:13" ht="21" x14ac:dyDescent="0.25">
      <c r="A3331" s="181">
        <v>3</v>
      </c>
      <c r="B3331" s="182">
        <v>42526</v>
      </c>
      <c r="C3331" s="181" t="s">
        <v>20</v>
      </c>
      <c r="D3331" s="176" t="s">
        <v>2202</v>
      </c>
      <c r="E3331" s="131">
        <v>15</v>
      </c>
      <c r="F3331" s="179">
        <v>8697</v>
      </c>
      <c r="G3331" s="181" t="s">
        <v>20</v>
      </c>
      <c r="H3331" s="181" t="str">
        <f t="shared" si="84"/>
        <v>4M</v>
      </c>
      <c r="I3331" s="181" t="s">
        <v>1532</v>
      </c>
      <c r="J3331" s="191">
        <f t="shared" si="85"/>
        <v>6</v>
      </c>
      <c r="K3331" s="191">
        <f>IF(PUMPING[[#This Row],[MONTH]]&gt;3,YEAR(PUMPING[[#This Row],[DATE]]),YEAR(PUMPING[[#This Row],[DATE]])-1)</f>
        <v>2016</v>
      </c>
      <c r="L3331" s="191" t="str">
        <f>IF(PUMPING[[#This Row],[MONTH]]&lt;4,"Q4",IF(PUMPING[[#This Row],[MONTH]]&lt;7,"Q1",IF(PUMPING[[#This Row],[MONTH]]&lt;10,"Q2",IF(PUMPING[[#This Row],[MONTH]]&lt;13,"Q3","Q4"))))</f>
        <v>Q1</v>
      </c>
      <c r="M3331" s="192" t="str">
        <f>IF(PUMPING[[#This Row],[PRODUCT]]="I/F","I/F",IF(LEFT(PUMPING[[#This Row],[BATCH]],2)="MR","MR",IF(LEFT(PUMPING[[#This Row],[BATCH]],2)="PR","PR",IF(LEFT(PUMPING[[#This Row],[BATCH]],2)="DT","DT","Others"))))</f>
        <v>PR</v>
      </c>
    </row>
    <row r="3332" spans="1:13" ht="21" x14ac:dyDescent="0.25">
      <c r="A3332" s="181">
        <v>1</v>
      </c>
      <c r="B3332" s="182">
        <v>42526</v>
      </c>
      <c r="C3332" s="181" t="s">
        <v>8</v>
      </c>
      <c r="D3332" s="172" t="s">
        <v>2203</v>
      </c>
      <c r="E3332" s="178">
        <v>16</v>
      </c>
      <c r="F3332" s="179">
        <v>12</v>
      </c>
      <c r="G3332" s="181" t="s">
        <v>8</v>
      </c>
      <c r="H3332" s="181" t="str">
        <f t="shared" si="84"/>
        <v>SK</v>
      </c>
      <c r="I3332" s="181" t="str">
        <f>VLOOKUP(H3332,[2]Sheet1!$A$2:$B$27,2,0)</f>
        <v>SKO</v>
      </c>
      <c r="J3332" s="191">
        <f t="shared" si="85"/>
        <v>6</v>
      </c>
      <c r="K3332" s="191">
        <f>IF(PUMPING[[#This Row],[MONTH]]&gt;3,YEAR(PUMPING[[#This Row],[DATE]]),YEAR(PUMPING[[#This Row],[DATE]])-1)</f>
        <v>2016</v>
      </c>
      <c r="L3332" s="191" t="str">
        <f>IF(PUMPING[[#This Row],[MONTH]]&lt;4,"Q4",IF(PUMPING[[#This Row],[MONTH]]&lt;7,"Q1",IF(PUMPING[[#This Row],[MONTH]]&lt;10,"Q2",IF(PUMPING[[#This Row],[MONTH]]&lt;13,"Q3","Q4"))))</f>
        <v>Q1</v>
      </c>
      <c r="M3332" s="192" t="str">
        <f>IF(PUMPING[[#This Row],[PRODUCT]]="I/F","I/F",IF(LEFT(PUMPING[[#This Row],[BATCH]],2)="MR","MR",IF(LEFT(PUMPING[[#This Row],[BATCH]],2)="PR","PR",IF(LEFT(PUMPING[[#This Row],[BATCH]],2)="DT","DT","Others"))))</f>
        <v>DT</v>
      </c>
    </row>
    <row r="3333" spans="1:13" ht="21" x14ac:dyDescent="0.25">
      <c r="A3333" s="181">
        <v>2</v>
      </c>
      <c r="B3333" s="182">
        <v>42526</v>
      </c>
      <c r="C3333" s="181" t="s">
        <v>8</v>
      </c>
      <c r="D3333" s="172" t="s">
        <v>2204</v>
      </c>
      <c r="E3333" s="178" t="s">
        <v>10</v>
      </c>
      <c r="F3333" s="129">
        <v>259</v>
      </c>
      <c r="G3333" s="181" t="s">
        <v>8</v>
      </c>
      <c r="H3333" s="181" t="str">
        <f t="shared" si="84"/>
        <v>PC</v>
      </c>
      <c r="I3333" s="181" t="str">
        <f>VLOOKUP(H3333,[2]Sheet1!$A$2:$B$27,2,0)</f>
        <v>SKO</v>
      </c>
      <c r="J3333" s="191">
        <f t="shared" si="85"/>
        <v>6</v>
      </c>
      <c r="K3333" s="191">
        <f>IF(PUMPING[[#This Row],[MONTH]]&gt;3,YEAR(PUMPING[[#This Row],[DATE]]),YEAR(PUMPING[[#This Row],[DATE]])-1)</f>
        <v>2016</v>
      </c>
      <c r="L3333" s="191" t="str">
        <f>IF(PUMPING[[#This Row],[MONTH]]&lt;4,"Q4",IF(PUMPING[[#This Row],[MONTH]]&lt;7,"Q1",IF(PUMPING[[#This Row],[MONTH]]&lt;10,"Q2",IF(PUMPING[[#This Row],[MONTH]]&lt;13,"Q3","Q4"))))</f>
        <v>Q1</v>
      </c>
      <c r="M3333" s="192" t="str">
        <f>IF(PUMPING[[#This Row],[PRODUCT]]="I/F","I/F",IF(LEFT(PUMPING[[#This Row],[BATCH]],2)="MR","MR",IF(LEFT(PUMPING[[#This Row],[BATCH]],2)="PR","PR",IF(LEFT(PUMPING[[#This Row],[BATCH]],2)="DT","DT","Others"))))</f>
        <v>MR</v>
      </c>
    </row>
    <row r="3334" spans="1:13" ht="21" x14ac:dyDescent="0.25">
      <c r="A3334" s="181">
        <v>3</v>
      </c>
      <c r="B3334" s="182">
        <v>42526</v>
      </c>
      <c r="C3334" s="181" t="s">
        <v>8</v>
      </c>
      <c r="D3334" s="172" t="s">
        <v>2192</v>
      </c>
      <c r="E3334" s="178" t="s">
        <v>10</v>
      </c>
      <c r="F3334" s="129">
        <v>1332</v>
      </c>
      <c r="G3334" s="181" t="s">
        <v>8</v>
      </c>
      <c r="H3334" s="181" t="str">
        <f t="shared" si="84"/>
        <v>4H</v>
      </c>
      <c r="I3334" s="181" t="s">
        <v>1530</v>
      </c>
      <c r="J3334" s="191">
        <f t="shared" si="85"/>
        <v>6</v>
      </c>
      <c r="K3334" s="191">
        <f>IF(PUMPING[[#This Row],[MONTH]]&gt;3,YEAR(PUMPING[[#This Row],[DATE]]),YEAR(PUMPING[[#This Row],[DATE]])-1)</f>
        <v>2016</v>
      </c>
      <c r="L3334" s="191" t="str">
        <f>IF(PUMPING[[#This Row],[MONTH]]&lt;4,"Q4",IF(PUMPING[[#This Row],[MONTH]]&lt;7,"Q1",IF(PUMPING[[#This Row],[MONTH]]&lt;10,"Q2",IF(PUMPING[[#This Row],[MONTH]]&lt;13,"Q3","Q4"))))</f>
        <v>Q1</v>
      </c>
      <c r="M3334" s="192" t="str">
        <f>IF(PUMPING[[#This Row],[PRODUCT]]="I/F","I/F",IF(LEFT(PUMPING[[#This Row],[BATCH]],2)="MR","MR",IF(LEFT(PUMPING[[#This Row],[BATCH]],2)="PR","PR",IF(LEFT(PUMPING[[#This Row],[BATCH]],2)="DT","DT","Others"))))</f>
        <v>MR</v>
      </c>
    </row>
    <row r="3335" spans="1:13" ht="21" x14ac:dyDescent="0.25">
      <c r="A3335" s="181">
        <v>1</v>
      </c>
      <c r="B3335" s="182">
        <v>42526</v>
      </c>
      <c r="C3335" s="181" t="s">
        <v>162</v>
      </c>
      <c r="D3335" s="137" t="s">
        <v>2203</v>
      </c>
      <c r="E3335" s="178">
        <v>16</v>
      </c>
      <c r="F3335" s="129">
        <v>12</v>
      </c>
      <c r="G3335" s="181" t="s">
        <v>162</v>
      </c>
      <c r="H3335" s="181" t="str">
        <f t="shared" si="84"/>
        <v>SK</v>
      </c>
      <c r="I3335" s="181" t="str">
        <f>VLOOKUP(H3335,[2]Sheet1!$A$2:$B$27,2,0)</f>
        <v>SKO</v>
      </c>
      <c r="J3335" s="191">
        <f t="shared" si="85"/>
        <v>6</v>
      </c>
      <c r="K3335" s="191">
        <f>IF(PUMPING[[#This Row],[MONTH]]&gt;3,YEAR(PUMPING[[#This Row],[DATE]]),YEAR(PUMPING[[#This Row],[DATE]])-1)</f>
        <v>2016</v>
      </c>
      <c r="L3335" s="191" t="str">
        <f>IF(PUMPING[[#This Row],[MONTH]]&lt;4,"Q4",IF(PUMPING[[#This Row],[MONTH]]&lt;7,"Q1",IF(PUMPING[[#This Row],[MONTH]]&lt;10,"Q2",IF(PUMPING[[#This Row],[MONTH]]&lt;13,"Q3","Q4"))))</f>
        <v>Q1</v>
      </c>
      <c r="M3335" s="192" t="str">
        <f>IF(PUMPING[[#This Row],[PRODUCT]]="I/F","I/F",IF(LEFT(PUMPING[[#This Row],[BATCH]],2)="MR","MR",IF(LEFT(PUMPING[[#This Row],[BATCH]],2)="PR","PR",IF(LEFT(PUMPING[[#This Row],[BATCH]],2)="DT","DT","Others"))))</f>
        <v>DT</v>
      </c>
    </row>
    <row r="3336" spans="1:13" ht="21" x14ac:dyDescent="0.25">
      <c r="A3336" s="181">
        <v>1</v>
      </c>
      <c r="B3336" s="182">
        <v>42527</v>
      </c>
      <c r="C3336" s="181" t="s">
        <v>6</v>
      </c>
      <c r="D3336" s="172" t="s">
        <v>2199</v>
      </c>
      <c r="E3336" s="131">
        <v>119</v>
      </c>
      <c r="F3336" s="173">
        <v>1918</v>
      </c>
      <c r="G3336" s="181" t="s">
        <v>6</v>
      </c>
      <c r="H3336" s="181" t="str">
        <f t="shared" si="84"/>
        <v>PX</v>
      </c>
      <c r="I3336" s="181" t="str">
        <f>VLOOKUP(H3336,[2]Sheet1!$A$2:$B$27,2,0)</f>
        <v>PXPTA</v>
      </c>
      <c r="J3336" s="191">
        <f t="shared" si="85"/>
        <v>6</v>
      </c>
      <c r="K3336" s="191">
        <f>IF(PUMPING[[#This Row],[MONTH]]&gt;3,YEAR(PUMPING[[#This Row],[DATE]]),YEAR(PUMPING[[#This Row],[DATE]])-1)</f>
        <v>2016</v>
      </c>
      <c r="L3336" s="191" t="str">
        <f>IF(PUMPING[[#This Row],[MONTH]]&lt;4,"Q4",IF(PUMPING[[#This Row],[MONTH]]&lt;7,"Q1",IF(PUMPING[[#This Row],[MONTH]]&lt;10,"Q2",IF(PUMPING[[#This Row],[MONTH]]&lt;13,"Q3","Q4"))))</f>
        <v>Q1</v>
      </c>
      <c r="M3336" s="192" t="str">
        <f>IF(PUMPING[[#This Row],[PRODUCT]]="I/F","I/F",IF(LEFT(PUMPING[[#This Row],[BATCH]],2)="MR","MR",IF(LEFT(PUMPING[[#This Row],[BATCH]],2)="PR","PR",IF(LEFT(PUMPING[[#This Row],[BATCH]],2)="DT","DT","Others"))))</f>
        <v>MR</v>
      </c>
    </row>
    <row r="3337" spans="1:13" ht="21" x14ac:dyDescent="0.25">
      <c r="A3337" s="181">
        <v>2</v>
      </c>
      <c r="B3337" s="182">
        <v>42527</v>
      </c>
      <c r="C3337" s="181" t="s">
        <v>6</v>
      </c>
      <c r="D3337" s="172" t="s">
        <v>2205</v>
      </c>
      <c r="E3337" s="131">
        <v>124</v>
      </c>
      <c r="F3337" s="173">
        <v>2085</v>
      </c>
      <c r="G3337" s="181" t="s">
        <v>6</v>
      </c>
      <c r="H3337" s="181" t="str">
        <f t="shared" si="84"/>
        <v>PN</v>
      </c>
      <c r="I3337" s="181" t="str">
        <f>VLOOKUP(H3337,[2]Sheet1!$A$2:$B$27,2,0)</f>
        <v>NAPTHA</v>
      </c>
      <c r="J3337" s="191">
        <f t="shared" si="85"/>
        <v>6</v>
      </c>
      <c r="K3337" s="191">
        <f>IF(PUMPING[[#This Row],[MONTH]]&gt;3,YEAR(PUMPING[[#This Row],[DATE]]),YEAR(PUMPING[[#This Row],[DATE]])-1)</f>
        <v>2016</v>
      </c>
      <c r="L3337" s="191" t="str">
        <f>IF(PUMPING[[#This Row],[MONTH]]&lt;4,"Q4",IF(PUMPING[[#This Row],[MONTH]]&lt;7,"Q1",IF(PUMPING[[#This Row],[MONTH]]&lt;10,"Q2",IF(PUMPING[[#This Row],[MONTH]]&lt;13,"Q3","Q4"))))</f>
        <v>Q1</v>
      </c>
      <c r="M3337" s="192" t="str">
        <f>IF(PUMPING[[#This Row],[PRODUCT]]="I/F","I/F",IF(LEFT(PUMPING[[#This Row],[BATCH]],2)="MR","MR",IF(LEFT(PUMPING[[#This Row],[BATCH]],2)="PR","PR",IF(LEFT(PUMPING[[#This Row],[BATCH]],2)="DT","DT","Others"))))</f>
        <v>MR</v>
      </c>
    </row>
    <row r="3338" spans="1:13" ht="21" x14ac:dyDescent="0.25">
      <c r="A3338" s="181">
        <v>3</v>
      </c>
      <c r="B3338" s="182">
        <v>42527</v>
      </c>
      <c r="C3338" s="181" t="s">
        <v>6</v>
      </c>
      <c r="D3338" s="172" t="s">
        <v>2206</v>
      </c>
      <c r="E3338" s="131">
        <v>401</v>
      </c>
      <c r="F3338" s="173">
        <v>150</v>
      </c>
      <c r="G3338" s="181" t="s">
        <v>6</v>
      </c>
      <c r="H3338" s="181" t="str">
        <f t="shared" si="84"/>
        <v>NS</v>
      </c>
      <c r="I3338" s="181" t="str">
        <f>VLOOKUP(H3338,[2]Sheet1!$A$2:$B$27,2,0)</f>
        <v>SKO</v>
      </c>
      <c r="J3338" s="191">
        <f t="shared" si="85"/>
        <v>6</v>
      </c>
      <c r="K3338" s="191">
        <f>IF(PUMPING[[#This Row],[MONTH]]&gt;3,YEAR(PUMPING[[#This Row],[DATE]]),YEAR(PUMPING[[#This Row],[DATE]])-1)</f>
        <v>2016</v>
      </c>
      <c r="L3338" s="191" t="str">
        <f>IF(PUMPING[[#This Row],[MONTH]]&lt;4,"Q4",IF(PUMPING[[#This Row],[MONTH]]&lt;7,"Q1",IF(PUMPING[[#This Row],[MONTH]]&lt;10,"Q2",IF(PUMPING[[#This Row],[MONTH]]&lt;13,"Q3","Q4"))))</f>
        <v>Q1</v>
      </c>
      <c r="M3338" s="192" t="str">
        <f>IF(PUMPING[[#This Row],[PRODUCT]]="I/F","I/F",IF(LEFT(PUMPING[[#This Row],[BATCH]],2)="MR","MR",IF(LEFT(PUMPING[[#This Row],[BATCH]],2)="PR","PR",IF(LEFT(PUMPING[[#This Row],[BATCH]],2)="DT","DT","Others"))))</f>
        <v>MR</v>
      </c>
    </row>
    <row r="3339" spans="1:13" ht="21" x14ac:dyDescent="0.25">
      <c r="A3339" s="181">
        <v>4</v>
      </c>
      <c r="B3339" s="182">
        <v>42527</v>
      </c>
      <c r="C3339" s="181" t="s">
        <v>6</v>
      </c>
      <c r="D3339" s="172" t="s">
        <v>2207</v>
      </c>
      <c r="E3339" s="131">
        <v>651</v>
      </c>
      <c r="F3339" s="173">
        <v>300</v>
      </c>
      <c r="G3339" s="181" t="s">
        <v>6</v>
      </c>
      <c r="H3339" s="181" t="str">
        <f t="shared" si="84"/>
        <v>PC</v>
      </c>
      <c r="I3339" s="181" t="str">
        <f>VLOOKUP(H3339,[2]Sheet1!$A$2:$B$27,2,0)</f>
        <v>SKO</v>
      </c>
      <c r="J3339" s="191">
        <f t="shared" si="85"/>
        <v>6</v>
      </c>
      <c r="K3339" s="191">
        <f>IF(PUMPING[[#This Row],[MONTH]]&gt;3,YEAR(PUMPING[[#This Row],[DATE]]),YEAR(PUMPING[[#This Row],[DATE]])-1)</f>
        <v>2016</v>
      </c>
      <c r="L3339" s="191" t="str">
        <f>IF(PUMPING[[#This Row],[MONTH]]&lt;4,"Q4",IF(PUMPING[[#This Row],[MONTH]]&lt;7,"Q1",IF(PUMPING[[#This Row],[MONTH]]&lt;10,"Q2",IF(PUMPING[[#This Row],[MONTH]]&lt;13,"Q3","Q4"))))</f>
        <v>Q1</v>
      </c>
      <c r="M3339" s="192" t="str">
        <f>IF(PUMPING[[#This Row],[PRODUCT]]="I/F","I/F",IF(LEFT(PUMPING[[#This Row],[BATCH]],2)="MR","MR",IF(LEFT(PUMPING[[#This Row],[BATCH]],2)="PR","PR",IF(LEFT(PUMPING[[#This Row],[BATCH]],2)="DT","DT","Others"))))</f>
        <v>MR</v>
      </c>
    </row>
    <row r="3340" spans="1:13" ht="21" x14ac:dyDescent="0.25">
      <c r="A3340" s="181">
        <v>5</v>
      </c>
      <c r="B3340" s="182">
        <v>42527</v>
      </c>
      <c r="C3340" s="181" t="s">
        <v>6</v>
      </c>
      <c r="D3340" s="172" t="s">
        <v>2208</v>
      </c>
      <c r="E3340" s="131">
        <v>505</v>
      </c>
      <c r="F3340" s="173">
        <v>5396</v>
      </c>
      <c r="G3340" s="181" t="s">
        <v>6</v>
      </c>
      <c r="H3340" s="181" t="str">
        <f t="shared" si="84"/>
        <v>4H</v>
      </c>
      <c r="I3340" s="181" t="s">
        <v>1530</v>
      </c>
      <c r="J3340" s="191">
        <f t="shared" si="85"/>
        <v>6</v>
      </c>
      <c r="K3340" s="191">
        <f>IF(PUMPING[[#This Row],[MONTH]]&gt;3,YEAR(PUMPING[[#This Row],[DATE]]),YEAR(PUMPING[[#This Row],[DATE]])-1)</f>
        <v>2016</v>
      </c>
      <c r="L3340" s="191" t="str">
        <f>IF(PUMPING[[#This Row],[MONTH]]&lt;4,"Q4",IF(PUMPING[[#This Row],[MONTH]]&lt;7,"Q1",IF(PUMPING[[#This Row],[MONTH]]&lt;10,"Q2",IF(PUMPING[[#This Row],[MONTH]]&lt;13,"Q3","Q4"))))</f>
        <v>Q1</v>
      </c>
      <c r="M3340" s="192" t="str">
        <f>IF(PUMPING[[#This Row],[PRODUCT]]="I/F","I/F",IF(LEFT(PUMPING[[#This Row],[BATCH]],2)="MR","MR",IF(LEFT(PUMPING[[#This Row],[BATCH]],2)="PR","PR",IF(LEFT(PUMPING[[#This Row],[BATCH]],2)="DT","DT","Others"))))</f>
        <v>MR</v>
      </c>
    </row>
    <row r="3341" spans="1:13" ht="21" x14ac:dyDescent="0.25">
      <c r="A3341" s="181">
        <v>6</v>
      </c>
      <c r="B3341" s="182">
        <v>42527</v>
      </c>
      <c r="C3341" s="181" t="s">
        <v>6</v>
      </c>
      <c r="D3341" s="172" t="s">
        <v>2209</v>
      </c>
      <c r="E3341" s="131">
        <v>501</v>
      </c>
      <c r="F3341" s="173">
        <v>2189</v>
      </c>
      <c r="G3341" s="181" t="s">
        <v>6</v>
      </c>
      <c r="H3341" s="181" t="str">
        <f t="shared" si="84"/>
        <v>4H</v>
      </c>
      <c r="I3341" s="181" t="s">
        <v>1530</v>
      </c>
      <c r="J3341" s="191">
        <f t="shared" si="85"/>
        <v>6</v>
      </c>
      <c r="K3341" s="191">
        <f>IF(PUMPING[[#This Row],[MONTH]]&gt;3,YEAR(PUMPING[[#This Row],[DATE]]),YEAR(PUMPING[[#This Row],[DATE]])-1)</f>
        <v>2016</v>
      </c>
      <c r="L3341" s="191" t="str">
        <f>IF(PUMPING[[#This Row],[MONTH]]&lt;4,"Q4",IF(PUMPING[[#This Row],[MONTH]]&lt;7,"Q1",IF(PUMPING[[#This Row],[MONTH]]&lt;10,"Q2",IF(PUMPING[[#This Row],[MONTH]]&lt;13,"Q3","Q4"))))</f>
        <v>Q1</v>
      </c>
      <c r="M3341" s="192" t="str">
        <f>IF(PUMPING[[#This Row],[PRODUCT]]="I/F","I/F",IF(LEFT(PUMPING[[#This Row],[BATCH]],2)="MR","MR",IF(LEFT(PUMPING[[#This Row],[BATCH]],2)="PR","PR",IF(LEFT(PUMPING[[#This Row],[BATCH]],2)="DT","DT","Others"))))</f>
        <v>MR</v>
      </c>
    </row>
    <row r="3342" spans="1:13" ht="21" x14ac:dyDescent="0.25">
      <c r="A3342" s="181">
        <v>1</v>
      </c>
      <c r="B3342" s="182">
        <v>42527</v>
      </c>
      <c r="C3342" s="181" t="s">
        <v>20</v>
      </c>
      <c r="D3342" s="176" t="s">
        <v>2202</v>
      </c>
      <c r="E3342" s="131">
        <v>15</v>
      </c>
      <c r="F3342" s="179">
        <v>2033</v>
      </c>
      <c r="G3342" s="181" t="s">
        <v>20</v>
      </c>
      <c r="H3342" s="181" t="str">
        <f t="shared" si="84"/>
        <v>4M</v>
      </c>
      <c r="I3342" s="181" t="s">
        <v>1532</v>
      </c>
      <c r="J3342" s="191">
        <f t="shared" si="85"/>
        <v>6</v>
      </c>
      <c r="K3342" s="191">
        <f>IF(PUMPING[[#This Row],[MONTH]]&gt;3,YEAR(PUMPING[[#This Row],[DATE]]),YEAR(PUMPING[[#This Row],[DATE]])-1)</f>
        <v>2016</v>
      </c>
      <c r="L3342" s="191" t="str">
        <f>IF(PUMPING[[#This Row],[MONTH]]&lt;4,"Q4",IF(PUMPING[[#This Row],[MONTH]]&lt;7,"Q1",IF(PUMPING[[#This Row],[MONTH]]&lt;10,"Q2",IF(PUMPING[[#This Row],[MONTH]]&lt;13,"Q3","Q4"))))</f>
        <v>Q1</v>
      </c>
      <c r="M3342" s="192" t="str">
        <f>IF(PUMPING[[#This Row],[PRODUCT]]="I/F","I/F",IF(LEFT(PUMPING[[#This Row],[BATCH]],2)="MR","MR",IF(LEFT(PUMPING[[#This Row],[BATCH]],2)="PR","PR",IF(LEFT(PUMPING[[#This Row],[BATCH]],2)="DT","DT","Others"))))</f>
        <v>PR</v>
      </c>
    </row>
    <row r="3343" spans="1:13" ht="21" x14ac:dyDescent="0.25">
      <c r="A3343" s="181">
        <v>2</v>
      </c>
      <c r="B3343" s="182">
        <v>42527</v>
      </c>
      <c r="C3343" s="181" t="s">
        <v>20</v>
      </c>
      <c r="D3343" s="176" t="s">
        <v>2210</v>
      </c>
      <c r="E3343" s="131">
        <v>23</v>
      </c>
      <c r="F3343" s="179">
        <v>850</v>
      </c>
      <c r="G3343" s="181" t="s">
        <v>20</v>
      </c>
      <c r="H3343" s="181" t="str">
        <f t="shared" si="84"/>
        <v>4M</v>
      </c>
      <c r="I3343" s="181" t="s">
        <v>1532</v>
      </c>
      <c r="J3343" s="191">
        <f t="shared" si="85"/>
        <v>6</v>
      </c>
      <c r="K3343" s="191">
        <f>IF(PUMPING[[#This Row],[MONTH]]&gt;3,YEAR(PUMPING[[#This Row],[DATE]]),YEAR(PUMPING[[#This Row],[DATE]])-1)</f>
        <v>2016</v>
      </c>
      <c r="L3343" s="191" t="str">
        <f>IF(PUMPING[[#This Row],[MONTH]]&lt;4,"Q4",IF(PUMPING[[#This Row],[MONTH]]&lt;7,"Q1",IF(PUMPING[[#This Row],[MONTH]]&lt;10,"Q2",IF(PUMPING[[#This Row],[MONTH]]&lt;13,"Q3","Q4"))))</f>
        <v>Q1</v>
      </c>
      <c r="M3343" s="192" t="str">
        <f>IF(PUMPING[[#This Row],[PRODUCT]]="I/F","I/F",IF(LEFT(PUMPING[[#This Row],[BATCH]],2)="MR","MR",IF(LEFT(PUMPING[[#This Row],[BATCH]],2)="PR","PR",IF(LEFT(PUMPING[[#This Row],[BATCH]],2)="DT","DT","Others"))))</f>
        <v>PR</v>
      </c>
    </row>
    <row r="3344" spans="1:13" ht="21" x14ac:dyDescent="0.25">
      <c r="A3344" s="181">
        <v>3</v>
      </c>
      <c r="B3344" s="182">
        <v>42527</v>
      </c>
      <c r="C3344" s="181" t="s">
        <v>20</v>
      </c>
      <c r="D3344" s="176" t="s">
        <v>2211</v>
      </c>
      <c r="E3344" s="131">
        <v>23</v>
      </c>
      <c r="F3344" s="179">
        <v>3609</v>
      </c>
      <c r="G3344" s="181" t="s">
        <v>20</v>
      </c>
      <c r="H3344" s="181" t="str">
        <f t="shared" si="84"/>
        <v>4M</v>
      </c>
      <c r="I3344" s="181" t="s">
        <v>1532</v>
      </c>
      <c r="J3344" s="191">
        <f t="shared" si="85"/>
        <v>6</v>
      </c>
      <c r="K3344" s="191">
        <f>IF(PUMPING[[#This Row],[MONTH]]&gt;3,YEAR(PUMPING[[#This Row],[DATE]]),YEAR(PUMPING[[#This Row],[DATE]])-1)</f>
        <v>2016</v>
      </c>
      <c r="L3344" s="191" t="str">
        <f>IF(PUMPING[[#This Row],[MONTH]]&lt;4,"Q4",IF(PUMPING[[#This Row],[MONTH]]&lt;7,"Q1",IF(PUMPING[[#This Row],[MONTH]]&lt;10,"Q2",IF(PUMPING[[#This Row],[MONTH]]&lt;13,"Q3","Q4"))))</f>
        <v>Q1</v>
      </c>
      <c r="M3344" s="192" t="str">
        <f>IF(PUMPING[[#This Row],[PRODUCT]]="I/F","I/F",IF(LEFT(PUMPING[[#This Row],[BATCH]],2)="MR","MR",IF(LEFT(PUMPING[[#This Row],[BATCH]],2)="PR","PR",IF(LEFT(PUMPING[[#This Row],[BATCH]],2)="DT","DT","Others"))))</f>
        <v>PR</v>
      </c>
    </row>
    <row r="3345" spans="1:13" ht="21" x14ac:dyDescent="0.25">
      <c r="A3345" s="181">
        <v>4</v>
      </c>
      <c r="B3345" s="182">
        <v>42527</v>
      </c>
      <c r="C3345" s="181" t="s">
        <v>20</v>
      </c>
      <c r="D3345" s="176" t="s">
        <v>2200</v>
      </c>
      <c r="E3345" s="131" t="s">
        <v>2038</v>
      </c>
      <c r="F3345" s="179">
        <v>263</v>
      </c>
      <c r="G3345" s="181" t="s">
        <v>20</v>
      </c>
      <c r="H3345" s="181" t="str">
        <f t="shared" si="84"/>
        <v>PC</v>
      </c>
      <c r="I3345" s="181" t="str">
        <f>VLOOKUP(H3345,[2]Sheet1!$A$2:$B$27,2,0)</f>
        <v>SKO</v>
      </c>
      <c r="J3345" s="191">
        <f t="shared" si="85"/>
        <v>6</v>
      </c>
      <c r="K3345" s="191">
        <f>IF(PUMPING[[#This Row],[MONTH]]&gt;3,YEAR(PUMPING[[#This Row],[DATE]]),YEAR(PUMPING[[#This Row],[DATE]])-1)</f>
        <v>2016</v>
      </c>
      <c r="L3345" s="191" t="str">
        <f>IF(PUMPING[[#This Row],[MONTH]]&lt;4,"Q4",IF(PUMPING[[#This Row],[MONTH]]&lt;7,"Q1",IF(PUMPING[[#This Row],[MONTH]]&lt;10,"Q2",IF(PUMPING[[#This Row],[MONTH]]&lt;13,"Q3","Q4"))))</f>
        <v>Q1</v>
      </c>
      <c r="M3345" s="192" t="str">
        <f>IF(PUMPING[[#This Row],[PRODUCT]]="I/F","I/F",IF(LEFT(PUMPING[[#This Row],[BATCH]],2)="MR","MR",IF(LEFT(PUMPING[[#This Row],[BATCH]],2)="PR","PR",IF(LEFT(PUMPING[[#This Row],[BATCH]],2)="DT","DT","Others"))))</f>
        <v>PR</v>
      </c>
    </row>
    <row r="3346" spans="1:13" ht="21" x14ac:dyDescent="0.25">
      <c r="A3346" s="181">
        <v>5</v>
      </c>
      <c r="B3346" s="182">
        <v>42527</v>
      </c>
      <c r="C3346" s="181" t="s">
        <v>20</v>
      </c>
      <c r="D3346" s="176" t="s">
        <v>2212</v>
      </c>
      <c r="E3346" s="131">
        <v>52</v>
      </c>
      <c r="F3346" s="179">
        <v>1062</v>
      </c>
      <c r="G3346" s="181" t="s">
        <v>20</v>
      </c>
      <c r="H3346" s="181" t="str">
        <f t="shared" si="84"/>
        <v>NS</v>
      </c>
      <c r="I3346" s="181" t="str">
        <f>VLOOKUP(H3346,[2]Sheet1!$A$2:$B$27,2,0)</f>
        <v>SKO</v>
      </c>
      <c r="J3346" s="191">
        <f t="shared" si="85"/>
        <v>6</v>
      </c>
      <c r="K3346" s="191">
        <f>IF(PUMPING[[#This Row],[MONTH]]&gt;3,YEAR(PUMPING[[#This Row],[DATE]]),YEAR(PUMPING[[#This Row],[DATE]])-1)</f>
        <v>2016</v>
      </c>
      <c r="L3346" s="191" t="str">
        <f>IF(PUMPING[[#This Row],[MONTH]]&lt;4,"Q4",IF(PUMPING[[#This Row],[MONTH]]&lt;7,"Q1",IF(PUMPING[[#This Row],[MONTH]]&lt;10,"Q2",IF(PUMPING[[#This Row],[MONTH]]&lt;13,"Q3","Q4"))))</f>
        <v>Q1</v>
      </c>
      <c r="M3346" s="192" t="str">
        <f>IF(PUMPING[[#This Row],[PRODUCT]]="I/F","I/F",IF(LEFT(PUMPING[[#This Row],[BATCH]],2)="MR","MR",IF(LEFT(PUMPING[[#This Row],[BATCH]],2)="PR","PR",IF(LEFT(PUMPING[[#This Row],[BATCH]],2)="DT","DT","Others"))))</f>
        <v>PR</v>
      </c>
    </row>
    <row r="3347" spans="1:13" ht="21" x14ac:dyDescent="0.25">
      <c r="A3347" s="181">
        <v>6</v>
      </c>
      <c r="B3347" s="182">
        <v>42527</v>
      </c>
      <c r="C3347" s="181" t="s">
        <v>20</v>
      </c>
      <c r="D3347" s="176" t="s">
        <v>2213</v>
      </c>
      <c r="E3347" s="131">
        <v>34</v>
      </c>
      <c r="F3347" s="179">
        <v>450</v>
      </c>
      <c r="G3347" s="181" t="s">
        <v>20</v>
      </c>
      <c r="H3347" s="181" t="str">
        <f t="shared" si="84"/>
        <v>0S</v>
      </c>
      <c r="I3347" s="181" t="str">
        <f>VLOOKUP(H3347,[2]Sheet1!$A$2:$B$27,2,0)</f>
        <v>SKO</v>
      </c>
      <c r="J3347" s="191">
        <f t="shared" si="85"/>
        <v>6</v>
      </c>
      <c r="K3347" s="191">
        <f>IF(PUMPING[[#This Row],[MONTH]]&gt;3,YEAR(PUMPING[[#This Row],[DATE]]),YEAR(PUMPING[[#This Row],[DATE]])-1)</f>
        <v>2016</v>
      </c>
      <c r="L3347" s="191" t="str">
        <f>IF(PUMPING[[#This Row],[MONTH]]&lt;4,"Q4",IF(PUMPING[[#This Row],[MONTH]]&lt;7,"Q1",IF(PUMPING[[#This Row],[MONTH]]&lt;10,"Q2",IF(PUMPING[[#This Row],[MONTH]]&lt;13,"Q3","Q4"))))</f>
        <v>Q1</v>
      </c>
      <c r="M3347" s="192" t="str">
        <f>IF(PUMPING[[#This Row],[PRODUCT]]="I/F","I/F",IF(LEFT(PUMPING[[#This Row],[BATCH]],2)="MR","MR",IF(LEFT(PUMPING[[#This Row],[BATCH]],2)="PR","PR",IF(LEFT(PUMPING[[#This Row],[BATCH]],2)="DT","DT","Others"))))</f>
        <v>PR</v>
      </c>
    </row>
    <row r="3348" spans="1:13" ht="21" x14ac:dyDescent="0.25">
      <c r="A3348" s="181">
        <v>7</v>
      </c>
      <c r="B3348" s="182">
        <v>42527</v>
      </c>
      <c r="C3348" s="181" t="s">
        <v>20</v>
      </c>
      <c r="D3348" s="176" t="s">
        <v>2214</v>
      </c>
      <c r="E3348" s="131">
        <v>34</v>
      </c>
      <c r="F3348" s="179">
        <v>550</v>
      </c>
      <c r="G3348" s="181" t="s">
        <v>20</v>
      </c>
      <c r="H3348" s="181" t="str">
        <f t="shared" si="84"/>
        <v>0S</v>
      </c>
      <c r="I3348" s="181" t="str">
        <f>VLOOKUP(H3348,[2]Sheet1!$A$2:$B$27,2,0)</f>
        <v>SKO</v>
      </c>
      <c r="J3348" s="191">
        <f t="shared" si="85"/>
        <v>6</v>
      </c>
      <c r="K3348" s="191">
        <f>IF(PUMPING[[#This Row],[MONTH]]&gt;3,YEAR(PUMPING[[#This Row],[DATE]]),YEAR(PUMPING[[#This Row],[DATE]])-1)</f>
        <v>2016</v>
      </c>
      <c r="L3348" s="191" t="str">
        <f>IF(PUMPING[[#This Row],[MONTH]]&lt;4,"Q4",IF(PUMPING[[#This Row],[MONTH]]&lt;7,"Q1",IF(PUMPING[[#This Row],[MONTH]]&lt;10,"Q2",IF(PUMPING[[#This Row],[MONTH]]&lt;13,"Q3","Q4"))))</f>
        <v>Q1</v>
      </c>
      <c r="M3348" s="192" t="str">
        <f>IF(PUMPING[[#This Row],[PRODUCT]]="I/F","I/F",IF(LEFT(PUMPING[[#This Row],[BATCH]],2)="MR","MR",IF(LEFT(PUMPING[[#This Row],[BATCH]],2)="PR","PR",IF(LEFT(PUMPING[[#This Row],[BATCH]],2)="DT","DT","Others"))))</f>
        <v>PR</v>
      </c>
    </row>
    <row r="3349" spans="1:13" ht="21" x14ac:dyDescent="0.25">
      <c r="A3349" s="181">
        <v>8</v>
      </c>
      <c r="B3349" s="182">
        <v>42527</v>
      </c>
      <c r="C3349" s="181" t="s">
        <v>20</v>
      </c>
      <c r="D3349" s="176" t="s">
        <v>2215</v>
      </c>
      <c r="E3349" s="131">
        <v>34</v>
      </c>
      <c r="F3349" s="179">
        <v>2845</v>
      </c>
      <c r="G3349" s="181" t="s">
        <v>20</v>
      </c>
      <c r="H3349" s="181" t="str">
        <f t="shared" si="84"/>
        <v>A1</v>
      </c>
      <c r="I3349" s="181" t="str">
        <f>VLOOKUP(H3349,[2]Sheet1!$A$2:$B$27,2,0)</f>
        <v>ATF</v>
      </c>
      <c r="J3349" s="191">
        <f t="shared" si="85"/>
        <v>6</v>
      </c>
      <c r="K3349" s="191">
        <f>IF(PUMPING[[#This Row],[MONTH]]&gt;3,YEAR(PUMPING[[#This Row],[DATE]]),YEAR(PUMPING[[#This Row],[DATE]])-1)</f>
        <v>2016</v>
      </c>
      <c r="L3349" s="191" t="str">
        <f>IF(PUMPING[[#This Row],[MONTH]]&lt;4,"Q4",IF(PUMPING[[#This Row],[MONTH]]&lt;7,"Q1",IF(PUMPING[[#This Row],[MONTH]]&lt;10,"Q2",IF(PUMPING[[#This Row],[MONTH]]&lt;13,"Q3","Q4"))))</f>
        <v>Q1</v>
      </c>
      <c r="M3349" s="192" t="str">
        <f>IF(PUMPING[[#This Row],[PRODUCT]]="I/F","I/F",IF(LEFT(PUMPING[[#This Row],[BATCH]],2)="MR","MR",IF(LEFT(PUMPING[[#This Row],[BATCH]],2)="PR","PR",IF(LEFT(PUMPING[[#This Row],[BATCH]],2)="DT","DT","Others"))))</f>
        <v>PR</v>
      </c>
    </row>
    <row r="3350" spans="1:13" ht="21" x14ac:dyDescent="0.25">
      <c r="A3350" s="181">
        <v>1</v>
      </c>
      <c r="B3350" s="182">
        <v>42527</v>
      </c>
      <c r="C3350" s="181" t="s">
        <v>8</v>
      </c>
      <c r="D3350" s="172" t="s">
        <v>2216</v>
      </c>
      <c r="E3350" s="178" t="s">
        <v>10</v>
      </c>
      <c r="F3350" s="179">
        <v>1697</v>
      </c>
      <c r="G3350" s="181" t="s">
        <v>8</v>
      </c>
      <c r="H3350" s="181" t="str">
        <f t="shared" si="84"/>
        <v>4H</v>
      </c>
      <c r="I3350" s="181" t="s">
        <v>1530</v>
      </c>
      <c r="J3350" s="191">
        <f t="shared" si="85"/>
        <v>6</v>
      </c>
      <c r="K3350" s="191">
        <f>IF(PUMPING[[#This Row],[MONTH]]&gt;3,YEAR(PUMPING[[#This Row],[DATE]]),YEAR(PUMPING[[#This Row],[DATE]])-1)</f>
        <v>2016</v>
      </c>
      <c r="L3350" s="191" t="str">
        <f>IF(PUMPING[[#This Row],[MONTH]]&lt;4,"Q4",IF(PUMPING[[#This Row],[MONTH]]&lt;7,"Q1",IF(PUMPING[[#This Row],[MONTH]]&lt;10,"Q2",IF(PUMPING[[#This Row],[MONTH]]&lt;13,"Q3","Q4"))))</f>
        <v>Q1</v>
      </c>
      <c r="M3350" s="192" t="str">
        <f>IF(PUMPING[[#This Row],[PRODUCT]]="I/F","I/F",IF(LEFT(PUMPING[[#This Row],[BATCH]],2)="MR","MR",IF(LEFT(PUMPING[[#This Row],[BATCH]],2)="PR","PR",IF(LEFT(PUMPING[[#This Row],[BATCH]],2)="DT","DT","Others"))))</f>
        <v>MR</v>
      </c>
    </row>
    <row r="3351" spans="1:13" ht="21" x14ac:dyDescent="0.25">
      <c r="A3351" s="181">
        <v>2</v>
      </c>
      <c r="B3351" s="182">
        <v>42527</v>
      </c>
      <c r="C3351" s="181" t="s">
        <v>8</v>
      </c>
      <c r="D3351" s="172" t="s">
        <v>2193</v>
      </c>
      <c r="E3351" s="178" t="s">
        <v>10</v>
      </c>
      <c r="F3351" s="129">
        <v>3840</v>
      </c>
      <c r="G3351" s="181" t="s">
        <v>8</v>
      </c>
      <c r="H3351" s="181" t="str">
        <f t="shared" si="84"/>
        <v>4H</v>
      </c>
      <c r="I3351" s="181" t="s">
        <v>1530</v>
      </c>
      <c r="J3351" s="191">
        <f t="shared" si="85"/>
        <v>6</v>
      </c>
      <c r="K3351" s="191">
        <f>IF(PUMPING[[#This Row],[MONTH]]&gt;3,YEAR(PUMPING[[#This Row],[DATE]]),YEAR(PUMPING[[#This Row],[DATE]])-1)</f>
        <v>2016</v>
      </c>
      <c r="L3351" s="191" t="str">
        <f>IF(PUMPING[[#This Row],[MONTH]]&lt;4,"Q4",IF(PUMPING[[#This Row],[MONTH]]&lt;7,"Q1",IF(PUMPING[[#This Row],[MONTH]]&lt;10,"Q2",IF(PUMPING[[#This Row],[MONTH]]&lt;13,"Q3","Q4"))))</f>
        <v>Q1</v>
      </c>
      <c r="M3351" s="192" t="str">
        <f>IF(PUMPING[[#This Row],[PRODUCT]]="I/F","I/F",IF(LEFT(PUMPING[[#This Row],[BATCH]],2)="MR","MR",IF(LEFT(PUMPING[[#This Row],[BATCH]],2)="PR","PR",IF(LEFT(PUMPING[[#This Row],[BATCH]],2)="DT","DT","Others"))))</f>
        <v>MR</v>
      </c>
    </row>
    <row r="3352" spans="1:13" ht="21" x14ac:dyDescent="0.25">
      <c r="A3352" s="181">
        <v>3</v>
      </c>
      <c r="B3352" s="182">
        <v>42527</v>
      </c>
      <c r="C3352" s="181" t="s">
        <v>8</v>
      </c>
      <c r="D3352" s="172" t="s">
        <v>2196</v>
      </c>
      <c r="E3352" s="178" t="s">
        <v>10</v>
      </c>
      <c r="F3352" s="129">
        <v>128</v>
      </c>
      <c r="G3352" s="181" t="s">
        <v>8</v>
      </c>
      <c r="H3352" s="181" t="str">
        <f t="shared" si="84"/>
        <v>PC</v>
      </c>
      <c r="I3352" s="181" t="str">
        <f>VLOOKUP(H3352,[2]Sheet1!$A$2:$B$27,2,0)</f>
        <v>SKO</v>
      </c>
      <c r="J3352" s="191">
        <f t="shared" si="85"/>
        <v>6</v>
      </c>
      <c r="K3352" s="191">
        <f>IF(PUMPING[[#This Row],[MONTH]]&gt;3,YEAR(PUMPING[[#This Row],[DATE]]),YEAR(PUMPING[[#This Row],[DATE]])-1)</f>
        <v>2016</v>
      </c>
      <c r="L3352" s="191" t="str">
        <f>IF(PUMPING[[#This Row],[MONTH]]&lt;4,"Q4",IF(PUMPING[[#This Row],[MONTH]]&lt;7,"Q1",IF(PUMPING[[#This Row],[MONTH]]&lt;10,"Q2",IF(PUMPING[[#This Row],[MONTH]]&lt;13,"Q3","Q4"))))</f>
        <v>Q1</v>
      </c>
      <c r="M3352" s="192" t="str">
        <f>IF(PUMPING[[#This Row],[PRODUCT]]="I/F","I/F",IF(LEFT(PUMPING[[#This Row],[BATCH]],2)="MR","MR",IF(LEFT(PUMPING[[#This Row],[BATCH]],2)="PR","PR",IF(LEFT(PUMPING[[#This Row],[BATCH]],2)="DT","DT","Others"))))</f>
        <v>MR</v>
      </c>
    </row>
    <row r="3353" spans="1:13" ht="21" x14ac:dyDescent="0.25">
      <c r="A3353" s="181">
        <v>4</v>
      </c>
      <c r="B3353" s="182">
        <v>42527</v>
      </c>
      <c r="C3353" s="181" t="s">
        <v>8</v>
      </c>
      <c r="D3353" s="172" t="s">
        <v>2197</v>
      </c>
      <c r="E3353" s="178" t="s">
        <v>10</v>
      </c>
      <c r="F3353" s="179">
        <v>68</v>
      </c>
      <c r="G3353" s="181" t="s">
        <v>8</v>
      </c>
      <c r="H3353" s="181" t="str">
        <f t="shared" ref="H3353:H3416" si="86">MID(D3353,3,2)</f>
        <v>NS</v>
      </c>
      <c r="I3353" s="181" t="str">
        <f>VLOOKUP(H3353,[2]Sheet1!$A$2:$B$27,2,0)</f>
        <v>SKO</v>
      </c>
      <c r="J3353" s="191">
        <f t="shared" si="85"/>
        <v>6</v>
      </c>
      <c r="K3353" s="191">
        <f>IF(PUMPING[[#This Row],[MONTH]]&gt;3,YEAR(PUMPING[[#This Row],[DATE]]),YEAR(PUMPING[[#This Row],[DATE]])-1)</f>
        <v>2016</v>
      </c>
      <c r="L3353" s="191" t="str">
        <f>IF(PUMPING[[#This Row],[MONTH]]&lt;4,"Q4",IF(PUMPING[[#This Row],[MONTH]]&lt;7,"Q1",IF(PUMPING[[#This Row],[MONTH]]&lt;10,"Q2",IF(PUMPING[[#This Row],[MONTH]]&lt;13,"Q3","Q4"))))</f>
        <v>Q1</v>
      </c>
      <c r="M3353" s="192" t="str">
        <f>IF(PUMPING[[#This Row],[PRODUCT]]="I/F","I/F",IF(LEFT(PUMPING[[#This Row],[BATCH]],2)="MR","MR",IF(LEFT(PUMPING[[#This Row],[BATCH]],2)="PR","PR",IF(LEFT(PUMPING[[#This Row],[BATCH]],2)="DT","DT","Others"))))</f>
        <v>MR</v>
      </c>
    </row>
    <row r="3354" spans="1:13" ht="21" x14ac:dyDescent="0.25">
      <c r="A3354" s="181">
        <v>5</v>
      </c>
      <c r="B3354" s="182">
        <v>42527</v>
      </c>
      <c r="C3354" s="181" t="s">
        <v>8</v>
      </c>
      <c r="D3354" s="172" t="s">
        <v>2198</v>
      </c>
      <c r="E3354" s="178" t="s">
        <v>10</v>
      </c>
      <c r="F3354" s="179">
        <v>177</v>
      </c>
      <c r="G3354" s="181" t="s">
        <v>8</v>
      </c>
      <c r="H3354" s="181" t="str">
        <f t="shared" si="86"/>
        <v>PN</v>
      </c>
      <c r="I3354" s="181" t="str">
        <f>VLOOKUP(H3354,[2]Sheet1!$A$2:$B$27,2,0)</f>
        <v>NAPTHA</v>
      </c>
      <c r="J3354" s="191">
        <f t="shared" si="85"/>
        <v>6</v>
      </c>
      <c r="K3354" s="191">
        <f>IF(PUMPING[[#This Row],[MONTH]]&gt;3,YEAR(PUMPING[[#This Row],[DATE]]),YEAR(PUMPING[[#This Row],[DATE]])-1)</f>
        <v>2016</v>
      </c>
      <c r="L3354" s="191" t="str">
        <f>IF(PUMPING[[#This Row],[MONTH]]&lt;4,"Q4",IF(PUMPING[[#This Row],[MONTH]]&lt;7,"Q1",IF(PUMPING[[#This Row],[MONTH]]&lt;10,"Q2",IF(PUMPING[[#This Row],[MONTH]]&lt;13,"Q3","Q4"))))</f>
        <v>Q1</v>
      </c>
      <c r="M3354" s="192" t="str">
        <f>IF(PUMPING[[#This Row],[PRODUCT]]="I/F","I/F",IF(LEFT(PUMPING[[#This Row],[BATCH]],2)="MR","MR",IF(LEFT(PUMPING[[#This Row],[BATCH]],2)="PR","PR",IF(LEFT(PUMPING[[#This Row],[BATCH]],2)="DT","DT","Others"))))</f>
        <v>MR</v>
      </c>
    </row>
    <row r="3355" spans="1:13" ht="21" x14ac:dyDescent="0.25">
      <c r="A3355" s="181">
        <v>1</v>
      </c>
      <c r="B3355" s="182">
        <v>42528</v>
      </c>
      <c r="C3355" s="181" t="s">
        <v>6</v>
      </c>
      <c r="D3355" s="172" t="s">
        <v>2209</v>
      </c>
      <c r="E3355" s="131">
        <v>501</v>
      </c>
      <c r="F3355" s="173">
        <v>8489</v>
      </c>
      <c r="G3355" s="181" t="s">
        <v>6</v>
      </c>
      <c r="H3355" s="181" t="str">
        <f t="shared" si="86"/>
        <v>4H</v>
      </c>
      <c r="I3355" s="181" t="s">
        <v>1530</v>
      </c>
      <c r="J3355" s="191">
        <f t="shared" si="85"/>
        <v>6</v>
      </c>
      <c r="K3355" s="191">
        <f>IF(PUMPING[[#This Row],[MONTH]]&gt;3,YEAR(PUMPING[[#This Row],[DATE]]),YEAR(PUMPING[[#This Row],[DATE]])-1)</f>
        <v>2016</v>
      </c>
      <c r="L3355" s="191" t="str">
        <f>IF(PUMPING[[#This Row],[MONTH]]&lt;4,"Q4",IF(PUMPING[[#This Row],[MONTH]]&lt;7,"Q1",IF(PUMPING[[#This Row],[MONTH]]&lt;10,"Q2",IF(PUMPING[[#This Row],[MONTH]]&lt;13,"Q3","Q4"))))</f>
        <v>Q1</v>
      </c>
      <c r="M3355" s="192" t="str">
        <f>IF(PUMPING[[#This Row],[PRODUCT]]="I/F","I/F",IF(LEFT(PUMPING[[#This Row],[BATCH]],2)="MR","MR",IF(LEFT(PUMPING[[#This Row],[BATCH]],2)="PR","PR",IF(LEFT(PUMPING[[#This Row],[BATCH]],2)="DT","DT","Others"))))</f>
        <v>MR</v>
      </c>
    </row>
    <row r="3356" spans="1:13" ht="21" x14ac:dyDescent="0.25">
      <c r="A3356" s="181">
        <v>1</v>
      </c>
      <c r="B3356" s="182">
        <v>42528</v>
      </c>
      <c r="C3356" s="181" t="s">
        <v>20</v>
      </c>
      <c r="D3356" s="176" t="s">
        <v>2215</v>
      </c>
      <c r="E3356" s="131">
        <v>34</v>
      </c>
      <c r="F3356" s="179">
        <v>6418</v>
      </c>
      <c r="G3356" s="181" t="s">
        <v>20</v>
      </c>
      <c r="H3356" s="181" t="str">
        <f t="shared" si="86"/>
        <v>A1</v>
      </c>
      <c r="I3356" s="181" t="str">
        <f>VLOOKUP(H3356,[2]Sheet1!$A$2:$B$27,2,0)</f>
        <v>ATF</v>
      </c>
      <c r="J3356" s="191">
        <f t="shared" si="85"/>
        <v>6</v>
      </c>
      <c r="K3356" s="191">
        <f>IF(PUMPING[[#This Row],[MONTH]]&gt;3,YEAR(PUMPING[[#This Row],[DATE]]),YEAR(PUMPING[[#This Row],[DATE]])-1)</f>
        <v>2016</v>
      </c>
      <c r="L3356" s="191" t="str">
        <f>IF(PUMPING[[#This Row],[MONTH]]&lt;4,"Q4",IF(PUMPING[[#This Row],[MONTH]]&lt;7,"Q1",IF(PUMPING[[#This Row],[MONTH]]&lt;10,"Q2",IF(PUMPING[[#This Row],[MONTH]]&lt;13,"Q3","Q4"))))</f>
        <v>Q1</v>
      </c>
      <c r="M3356" s="192" t="str">
        <f>IF(PUMPING[[#This Row],[PRODUCT]]="I/F","I/F",IF(LEFT(PUMPING[[#This Row],[BATCH]],2)="MR","MR",IF(LEFT(PUMPING[[#This Row],[BATCH]],2)="PR","PR",IF(LEFT(PUMPING[[#This Row],[BATCH]],2)="DT","DT","Others"))))</f>
        <v>PR</v>
      </c>
    </row>
    <row r="3357" spans="1:13" ht="21" x14ac:dyDescent="0.25">
      <c r="A3357" s="181">
        <v>2</v>
      </c>
      <c r="B3357" s="182">
        <v>42528</v>
      </c>
      <c r="C3357" s="181" t="s">
        <v>20</v>
      </c>
      <c r="D3357" s="176" t="s">
        <v>2217</v>
      </c>
      <c r="E3357" s="131">
        <v>31</v>
      </c>
      <c r="F3357" s="179">
        <v>450</v>
      </c>
      <c r="G3357" s="181" t="s">
        <v>20</v>
      </c>
      <c r="H3357" s="181" t="str">
        <f t="shared" si="86"/>
        <v>A1</v>
      </c>
      <c r="I3357" s="181" t="str">
        <f>VLOOKUP(H3357,[2]Sheet1!$A$2:$B$27,2,0)</f>
        <v>ATF</v>
      </c>
      <c r="J3357" s="191">
        <f t="shared" si="85"/>
        <v>6</v>
      </c>
      <c r="K3357" s="191">
        <f>IF(PUMPING[[#This Row],[MONTH]]&gt;3,YEAR(PUMPING[[#This Row],[DATE]]),YEAR(PUMPING[[#This Row],[DATE]])-1)</f>
        <v>2016</v>
      </c>
      <c r="L3357" s="191" t="str">
        <f>IF(PUMPING[[#This Row],[MONTH]]&lt;4,"Q4",IF(PUMPING[[#This Row],[MONTH]]&lt;7,"Q1",IF(PUMPING[[#This Row],[MONTH]]&lt;10,"Q2",IF(PUMPING[[#This Row],[MONTH]]&lt;13,"Q3","Q4"))))</f>
        <v>Q1</v>
      </c>
      <c r="M3357" s="192" t="str">
        <f>IF(PUMPING[[#This Row],[PRODUCT]]="I/F","I/F",IF(LEFT(PUMPING[[#This Row],[BATCH]],2)="MR","MR",IF(LEFT(PUMPING[[#This Row],[BATCH]],2)="PR","PR",IF(LEFT(PUMPING[[#This Row],[BATCH]],2)="DT","DT","Others"))))</f>
        <v>PR</v>
      </c>
    </row>
    <row r="3358" spans="1:13" ht="21" x14ac:dyDescent="0.25">
      <c r="A3358" s="181">
        <v>3</v>
      </c>
      <c r="B3358" s="182">
        <v>42528</v>
      </c>
      <c r="C3358" s="181" t="s">
        <v>20</v>
      </c>
      <c r="D3358" s="176" t="s">
        <v>243</v>
      </c>
      <c r="E3358" s="131">
        <v>31</v>
      </c>
      <c r="F3358" s="179">
        <v>3927</v>
      </c>
      <c r="G3358" s="181" t="s">
        <v>20</v>
      </c>
      <c r="H3358" s="181" t="str">
        <f t="shared" si="86"/>
        <v>A1</v>
      </c>
      <c r="I3358" s="181" t="str">
        <f>VLOOKUP(H3358,[2]Sheet1!$A$2:$B$27,2,0)</f>
        <v>ATF</v>
      </c>
      <c r="J3358" s="191">
        <f t="shared" si="85"/>
        <v>6</v>
      </c>
      <c r="K3358" s="191">
        <f>IF(PUMPING[[#This Row],[MONTH]]&gt;3,YEAR(PUMPING[[#This Row],[DATE]]),YEAR(PUMPING[[#This Row],[DATE]])-1)</f>
        <v>2016</v>
      </c>
      <c r="L3358" s="191" t="str">
        <f>IF(PUMPING[[#This Row],[MONTH]]&lt;4,"Q4",IF(PUMPING[[#This Row],[MONTH]]&lt;7,"Q1",IF(PUMPING[[#This Row],[MONTH]]&lt;10,"Q2",IF(PUMPING[[#This Row],[MONTH]]&lt;13,"Q3","Q4"))))</f>
        <v>Q1</v>
      </c>
      <c r="M3358" s="192" t="str">
        <f>IF(PUMPING[[#This Row],[PRODUCT]]="I/F","I/F",IF(LEFT(PUMPING[[#This Row],[BATCH]],2)="MR","MR",IF(LEFT(PUMPING[[#This Row],[BATCH]],2)="PR","PR",IF(LEFT(PUMPING[[#This Row],[BATCH]],2)="DT","DT","Others"))))</f>
        <v>PR</v>
      </c>
    </row>
    <row r="3359" spans="1:13" ht="21" x14ac:dyDescent="0.25">
      <c r="A3359" s="181">
        <v>1</v>
      </c>
      <c r="B3359" s="182">
        <v>42528</v>
      </c>
      <c r="C3359" s="181" t="s">
        <v>8</v>
      </c>
      <c r="D3359" s="172" t="s">
        <v>2198</v>
      </c>
      <c r="E3359" s="178" t="s">
        <v>10</v>
      </c>
      <c r="F3359" s="179">
        <v>2216</v>
      </c>
      <c r="G3359" s="181" t="s">
        <v>8</v>
      </c>
      <c r="H3359" s="181" t="str">
        <f t="shared" si="86"/>
        <v>PN</v>
      </c>
      <c r="I3359" s="181" t="str">
        <f>VLOOKUP(H3359,[2]Sheet1!$A$2:$B$27,2,0)</f>
        <v>NAPTHA</v>
      </c>
      <c r="J3359" s="191">
        <f t="shared" si="85"/>
        <v>6</v>
      </c>
      <c r="K3359" s="191">
        <f>IF(PUMPING[[#This Row],[MONTH]]&gt;3,YEAR(PUMPING[[#This Row],[DATE]]),YEAR(PUMPING[[#This Row],[DATE]])-1)</f>
        <v>2016</v>
      </c>
      <c r="L3359" s="191" t="str">
        <f>IF(PUMPING[[#This Row],[MONTH]]&lt;4,"Q4",IF(PUMPING[[#This Row],[MONTH]]&lt;7,"Q1",IF(PUMPING[[#This Row],[MONTH]]&lt;10,"Q2",IF(PUMPING[[#This Row],[MONTH]]&lt;13,"Q3","Q4"))))</f>
        <v>Q1</v>
      </c>
      <c r="M3359" s="192" t="str">
        <f>IF(PUMPING[[#This Row],[PRODUCT]]="I/F","I/F",IF(LEFT(PUMPING[[#This Row],[BATCH]],2)="MR","MR",IF(LEFT(PUMPING[[#This Row],[BATCH]],2)="PR","PR",IF(LEFT(PUMPING[[#This Row],[BATCH]],2)="DT","DT","Others"))))</f>
        <v>MR</v>
      </c>
    </row>
    <row r="3360" spans="1:13" ht="21" x14ac:dyDescent="0.25">
      <c r="A3360" s="181">
        <v>2</v>
      </c>
      <c r="B3360" s="182">
        <v>42528</v>
      </c>
      <c r="C3360" s="181" t="s">
        <v>8</v>
      </c>
      <c r="D3360" s="172" t="s">
        <v>2199</v>
      </c>
      <c r="E3360" s="178" t="s">
        <v>10</v>
      </c>
      <c r="F3360" s="129">
        <v>3752</v>
      </c>
      <c r="G3360" s="181" t="s">
        <v>8</v>
      </c>
      <c r="H3360" s="181" t="str">
        <f t="shared" si="86"/>
        <v>PX</v>
      </c>
      <c r="I3360" s="181" t="str">
        <f>VLOOKUP(H3360,[2]Sheet1!$A$2:$B$27,2,0)</f>
        <v>PXPTA</v>
      </c>
      <c r="J3360" s="191">
        <f t="shared" si="85"/>
        <v>6</v>
      </c>
      <c r="K3360" s="191">
        <f>IF(PUMPING[[#This Row],[MONTH]]&gt;3,YEAR(PUMPING[[#This Row],[DATE]]),YEAR(PUMPING[[#This Row],[DATE]])-1)</f>
        <v>2016</v>
      </c>
      <c r="L3360" s="191" t="str">
        <f>IF(PUMPING[[#This Row],[MONTH]]&lt;4,"Q4",IF(PUMPING[[#This Row],[MONTH]]&lt;7,"Q1",IF(PUMPING[[#This Row],[MONTH]]&lt;10,"Q2",IF(PUMPING[[#This Row],[MONTH]]&lt;13,"Q3","Q4"))))</f>
        <v>Q1</v>
      </c>
      <c r="M3360" s="192" t="str">
        <f>IF(PUMPING[[#This Row],[PRODUCT]]="I/F","I/F",IF(LEFT(PUMPING[[#This Row],[BATCH]],2)="MR","MR",IF(LEFT(PUMPING[[#This Row],[BATCH]],2)="PR","PR",IF(LEFT(PUMPING[[#This Row],[BATCH]],2)="DT","DT","Others"))))</f>
        <v>MR</v>
      </c>
    </row>
    <row r="3361" spans="1:13" ht="21" x14ac:dyDescent="0.25">
      <c r="A3361" s="181">
        <v>3</v>
      </c>
      <c r="B3361" s="182">
        <v>42528</v>
      </c>
      <c r="C3361" s="181" t="s">
        <v>8</v>
      </c>
      <c r="D3361" s="172" t="s">
        <v>2205</v>
      </c>
      <c r="E3361" s="178" t="s">
        <v>10</v>
      </c>
      <c r="F3361" s="179">
        <v>483</v>
      </c>
      <c r="G3361" s="181" t="s">
        <v>8</v>
      </c>
      <c r="H3361" s="181" t="str">
        <f t="shared" si="86"/>
        <v>PN</v>
      </c>
      <c r="I3361" s="181" t="str">
        <f>VLOOKUP(H3361,[2]Sheet1!$A$2:$B$27,2,0)</f>
        <v>NAPTHA</v>
      </c>
      <c r="J3361" s="191">
        <f t="shared" si="85"/>
        <v>6</v>
      </c>
      <c r="K3361" s="191">
        <f>IF(PUMPING[[#This Row],[MONTH]]&gt;3,YEAR(PUMPING[[#This Row],[DATE]]),YEAR(PUMPING[[#This Row],[DATE]])-1)</f>
        <v>2016</v>
      </c>
      <c r="L3361" s="191" t="str">
        <f>IF(PUMPING[[#This Row],[MONTH]]&lt;4,"Q4",IF(PUMPING[[#This Row],[MONTH]]&lt;7,"Q1",IF(PUMPING[[#This Row],[MONTH]]&lt;10,"Q2",IF(PUMPING[[#This Row],[MONTH]]&lt;13,"Q3","Q4"))))</f>
        <v>Q1</v>
      </c>
      <c r="M3361" s="192" t="str">
        <f>IF(PUMPING[[#This Row],[PRODUCT]]="I/F","I/F",IF(LEFT(PUMPING[[#This Row],[BATCH]],2)="MR","MR",IF(LEFT(PUMPING[[#This Row],[BATCH]],2)="PR","PR",IF(LEFT(PUMPING[[#This Row],[BATCH]],2)="DT","DT","Others"))))</f>
        <v>MR</v>
      </c>
    </row>
    <row r="3362" spans="1:13" ht="21" x14ac:dyDescent="0.25">
      <c r="A3362" s="181">
        <v>1</v>
      </c>
      <c r="B3362" s="182">
        <v>42529</v>
      </c>
      <c r="C3362" s="181" t="s">
        <v>6</v>
      </c>
      <c r="D3362" s="172" t="s">
        <v>2209</v>
      </c>
      <c r="E3362" s="131">
        <v>501</v>
      </c>
      <c r="F3362" s="173">
        <v>2996</v>
      </c>
      <c r="G3362" s="181" t="s">
        <v>6</v>
      </c>
      <c r="H3362" s="181" t="str">
        <f t="shared" si="86"/>
        <v>4H</v>
      </c>
      <c r="I3362" s="181" t="s">
        <v>1530</v>
      </c>
      <c r="J3362" s="191">
        <f t="shared" si="85"/>
        <v>6</v>
      </c>
      <c r="K3362" s="191">
        <f>IF(PUMPING[[#This Row],[MONTH]]&gt;3,YEAR(PUMPING[[#This Row],[DATE]]),YEAR(PUMPING[[#This Row],[DATE]])-1)</f>
        <v>2016</v>
      </c>
      <c r="L3362" s="191" t="str">
        <f>IF(PUMPING[[#This Row],[MONTH]]&lt;4,"Q4",IF(PUMPING[[#This Row],[MONTH]]&lt;7,"Q1",IF(PUMPING[[#This Row],[MONTH]]&lt;10,"Q2",IF(PUMPING[[#This Row],[MONTH]]&lt;13,"Q3","Q4"))))</f>
        <v>Q1</v>
      </c>
      <c r="M3362" s="192" t="str">
        <f>IF(PUMPING[[#This Row],[PRODUCT]]="I/F","I/F",IF(LEFT(PUMPING[[#This Row],[BATCH]],2)="MR","MR",IF(LEFT(PUMPING[[#This Row],[BATCH]],2)="PR","PR",IF(LEFT(PUMPING[[#This Row],[BATCH]],2)="DT","DT","Others"))))</f>
        <v>MR</v>
      </c>
    </row>
    <row r="3363" spans="1:13" ht="21" x14ac:dyDescent="0.25">
      <c r="A3363" s="181">
        <v>2</v>
      </c>
      <c r="B3363" s="182">
        <v>42529</v>
      </c>
      <c r="C3363" s="181" t="s">
        <v>6</v>
      </c>
      <c r="D3363" s="172" t="s">
        <v>309</v>
      </c>
      <c r="E3363" s="131">
        <v>651</v>
      </c>
      <c r="F3363" s="173">
        <v>300</v>
      </c>
      <c r="G3363" s="181" t="s">
        <v>6</v>
      </c>
      <c r="H3363" s="181" t="str">
        <f t="shared" si="86"/>
        <v>PC</v>
      </c>
      <c r="I3363" s="181" t="str">
        <f>VLOOKUP(H3363,[2]Sheet1!$A$2:$B$27,2,0)</f>
        <v>SKO</v>
      </c>
      <c r="J3363" s="191">
        <f t="shared" si="85"/>
        <v>6</v>
      </c>
      <c r="K3363" s="191">
        <f>IF(PUMPING[[#This Row],[MONTH]]&gt;3,YEAR(PUMPING[[#This Row],[DATE]]),YEAR(PUMPING[[#This Row],[DATE]])-1)</f>
        <v>2016</v>
      </c>
      <c r="L3363" s="191" t="str">
        <f>IF(PUMPING[[#This Row],[MONTH]]&lt;4,"Q4",IF(PUMPING[[#This Row],[MONTH]]&lt;7,"Q1",IF(PUMPING[[#This Row],[MONTH]]&lt;10,"Q2",IF(PUMPING[[#This Row],[MONTH]]&lt;13,"Q3","Q4"))))</f>
        <v>Q1</v>
      </c>
      <c r="M3363" s="192" t="str">
        <f>IF(PUMPING[[#This Row],[PRODUCT]]="I/F","I/F",IF(LEFT(PUMPING[[#This Row],[BATCH]],2)="MR","MR",IF(LEFT(PUMPING[[#This Row],[BATCH]],2)="PR","PR",IF(LEFT(PUMPING[[#This Row],[BATCH]],2)="DT","DT","Others"))))</f>
        <v>MR</v>
      </c>
    </row>
    <row r="3364" spans="1:13" ht="21" x14ac:dyDescent="0.25">
      <c r="A3364" s="181">
        <v>3</v>
      </c>
      <c r="B3364" s="182">
        <v>42529</v>
      </c>
      <c r="C3364" s="181" t="s">
        <v>6</v>
      </c>
      <c r="D3364" s="172" t="s">
        <v>2218</v>
      </c>
      <c r="E3364" s="131">
        <v>401</v>
      </c>
      <c r="F3364" s="173">
        <v>2501</v>
      </c>
      <c r="G3364" s="181" t="s">
        <v>6</v>
      </c>
      <c r="H3364" s="181" t="str">
        <f t="shared" si="86"/>
        <v>0S</v>
      </c>
      <c r="I3364" s="181" t="str">
        <f>VLOOKUP(H3364,[2]Sheet1!$A$2:$B$27,2,0)</f>
        <v>SKO</v>
      </c>
      <c r="J3364" s="191">
        <f t="shared" si="85"/>
        <v>6</v>
      </c>
      <c r="K3364" s="191">
        <f>IF(PUMPING[[#This Row],[MONTH]]&gt;3,YEAR(PUMPING[[#This Row],[DATE]]),YEAR(PUMPING[[#This Row],[DATE]])-1)</f>
        <v>2016</v>
      </c>
      <c r="L3364" s="191" t="str">
        <f>IF(PUMPING[[#This Row],[MONTH]]&lt;4,"Q4",IF(PUMPING[[#This Row],[MONTH]]&lt;7,"Q1",IF(PUMPING[[#This Row],[MONTH]]&lt;10,"Q2",IF(PUMPING[[#This Row],[MONTH]]&lt;13,"Q3","Q4"))))</f>
        <v>Q1</v>
      </c>
      <c r="M3364" s="192" t="str">
        <f>IF(PUMPING[[#This Row],[PRODUCT]]="I/F","I/F",IF(LEFT(PUMPING[[#This Row],[BATCH]],2)="MR","MR",IF(LEFT(PUMPING[[#This Row],[BATCH]],2)="PR","PR",IF(LEFT(PUMPING[[#This Row],[BATCH]],2)="DT","DT","Others"))))</f>
        <v>MR</v>
      </c>
    </row>
    <row r="3365" spans="1:13" ht="21" x14ac:dyDescent="0.25">
      <c r="A3365" s="181">
        <v>4</v>
      </c>
      <c r="B3365" s="182">
        <v>42529</v>
      </c>
      <c r="C3365" s="181" t="s">
        <v>6</v>
      </c>
      <c r="D3365" s="172" t="s">
        <v>2219</v>
      </c>
      <c r="E3365" s="131">
        <v>304</v>
      </c>
      <c r="F3365" s="173">
        <v>1477</v>
      </c>
      <c r="G3365" s="181" t="s">
        <v>6</v>
      </c>
      <c r="H3365" s="181" t="str">
        <f t="shared" si="86"/>
        <v>A1</v>
      </c>
      <c r="I3365" s="181" t="str">
        <f>VLOOKUP(H3365,[2]Sheet1!$A$2:$B$27,2,0)</f>
        <v>ATF</v>
      </c>
      <c r="J3365" s="191">
        <f t="shared" si="85"/>
        <v>6</v>
      </c>
      <c r="K3365" s="191">
        <f>IF(PUMPING[[#This Row],[MONTH]]&gt;3,YEAR(PUMPING[[#This Row],[DATE]]),YEAR(PUMPING[[#This Row],[DATE]])-1)</f>
        <v>2016</v>
      </c>
      <c r="L3365" s="191" t="str">
        <f>IF(PUMPING[[#This Row],[MONTH]]&lt;4,"Q4",IF(PUMPING[[#This Row],[MONTH]]&lt;7,"Q1",IF(PUMPING[[#This Row],[MONTH]]&lt;10,"Q2",IF(PUMPING[[#This Row],[MONTH]]&lt;13,"Q3","Q4"))))</f>
        <v>Q1</v>
      </c>
      <c r="M3365" s="192" t="str">
        <f>IF(PUMPING[[#This Row],[PRODUCT]]="I/F","I/F",IF(LEFT(PUMPING[[#This Row],[BATCH]],2)="MR","MR",IF(LEFT(PUMPING[[#This Row],[BATCH]],2)="PR","PR",IF(LEFT(PUMPING[[#This Row],[BATCH]],2)="DT","DT","Others"))))</f>
        <v>MR</v>
      </c>
    </row>
    <row r="3366" spans="1:13" ht="21" x14ac:dyDescent="0.25">
      <c r="A3366" s="181">
        <v>5</v>
      </c>
      <c r="B3366" s="182">
        <v>42529</v>
      </c>
      <c r="C3366" s="181" t="s">
        <v>6</v>
      </c>
      <c r="D3366" s="172" t="s">
        <v>2220</v>
      </c>
      <c r="E3366" s="131">
        <v>303</v>
      </c>
      <c r="F3366" s="173">
        <f>5706-302</f>
        <v>5404</v>
      </c>
      <c r="G3366" s="181" t="s">
        <v>6</v>
      </c>
      <c r="H3366" s="181" t="str">
        <f t="shared" si="86"/>
        <v>A1</v>
      </c>
      <c r="I3366" s="181" t="str">
        <f>VLOOKUP(H3366,[2]Sheet1!$A$2:$B$27,2,0)</f>
        <v>ATF</v>
      </c>
      <c r="J3366" s="191">
        <f t="shared" si="85"/>
        <v>6</v>
      </c>
      <c r="K3366" s="191">
        <f>IF(PUMPING[[#This Row],[MONTH]]&gt;3,YEAR(PUMPING[[#This Row],[DATE]]),YEAR(PUMPING[[#This Row],[DATE]])-1)</f>
        <v>2016</v>
      </c>
      <c r="L3366" s="191" t="str">
        <f>IF(PUMPING[[#This Row],[MONTH]]&lt;4,"Q4",IF(PUMPING[[#This Row],[MONTH]]&lt;7,"Q1",IF(PUMPING[[#This Row],[MONTH]]&lt;10,"Q2",IF(PUMPING[[#This Row],[MONTH]]&lt;13,"Q3","Q4"))))</f>
        <v>Q1</v>
      </c>
      <c r="M3366" s="192" t="str">
        <f>IF(PUMPING[[#This Row],[PRODUCT]]="I/F","I/F",IF(LEFT(PUMPING[[#This Row],[BATCH]],2)="MR","MR",IF(LEFT(PUMPING[[#This Row],[BATCH]],2)="PR","PR",IF(LEFT(PUMPING[[#This Row],[BATCH]],2)="DT","DT","Others"))))</f>
        <v>MR</v>
      </c>
    </row>
    <row r="3367" spans="1:13" ht="21" x14ac:dyDescent="0.25">
      <c r="A3367" s="181">
        <v>6</v>
      </c>
      <c r="B3367" s="182">
        <v>42529</v>
      </c>
      <c r="C3367" s="181" t="s">
        <v>6</v>
      </c>
      <c r="D3367" s="172" t="s">
        <v>2221</v>
      </c>
      <c r="E3367" s="131">
        <v>301</v>
      </c>
      <c r="F3367" s="173">
        <v>302</v>
      </c>
      <c r="G3367" s="181" t="s">
        <v>6</v>
      </c>
      <c r="H3367" s="181" t="str">
        <f t="shared" si="86"/>
        <v>A1</v>
      </c>
      <c r="I3367" s="181" t="str">
        <f>VLOOKUP(H3367,[2]Sheet1!$A$2:$B$27,2,0)</f>
        <v>ATF</v>
      </c>
      <c r="J3367" s="191">
        <f t="shared" si="85"/>
        <v>6</v>
      </c>
      <c r="K3367" s="191">
        <f>IF(PUMPING[[#This Row],[MONTH]]&gt;3,YEAR(PUMPING[[#This Row],[DATE]]),YEAR(PUMPING[[#This Row],[DATE]])-1)</f>
        <v>2016</v>
      </c>
      <c r="L3367" s="191" t="str">
        <f>IF(PUMPING[[#This Row],[MONTH]]&lt;4,"Q4",IF(PUMPING[[#This Row],[MONTH]]&lt;7,"Q1",IF(PUMPING[[#This Row],[MONTH]]&lt;10,"Q2",IF(PUMPING[[#This Row],[MONTH]]&lt;13,"Q3","Q4"))))</f>
        <v>Q1</v>
      </c>
      <c r="M3367" s="192" t="str">
        <f>IF(PUMPING[[#This Row],[PRODUCT]]="I/F","I/F",IF(LEFT(PUMPING[[#This Row],[BATCH]],2)="MR","MR",IF(LEFT(PUMPING[[#This Row],[BATCH]],2)="PR","PR",IF(LEFT(PUMPING[[#This Row],[BATCH]],2)="DT","DT","Others"))))</f>
        <v>MR</v>
      </c>
    </row>
    <row r="3368" spans="1:13" ht="21" x14ac:dyDescent="0.25">
      <c r="A3368" s="181">
        <v>1</v>
      </c>
      <c r="B3368" s="182">
        <v>42529</v>
      </c>
      <c r="C3368" s="181" t="s">
        <v>20</v>
      </c>
      <c r="D3368" s="176" t="s">
        <v>243</v>
      </c>
      <c r="E3368" s="131">
        <v>31</v>
      </c>
      <c r="F3368" s="179">
        <v>5775</v>
      </c>
      <c r="G3368" s="181" t="s">
        <v>20</v>
      </c>
      <c r="H3368" s="181" t="str">
        <f t="shared" si="86"/>
        <v>A1</v>
      </c>
      <c r="I3368" s="181" t="str">
        <f>VLOOKUP(H3368,[2]Sheet1!$A$2:$B$27,2,0)</f>
        <v>ATF</v>
      </c>
      <c r="J3368" s="191">
        <f t="shared" si="85"/>
        <v>6</v>
      </c>
      <c r="K3368" s="191">
        <f>IF(PUMPING[[#This Row],[MONTH]]&gt;3,YEAR(PUMPING[[#This Row],[DATE]]),YEAR(PUMPING[[#This Row],[DATE]])-1)</f>
        <v>2016</v>
      </c>
      <c r="L3368" s="191" t="str">
        <f>IF(PUMPING[[#This Row],[MONTH]]&lt;4,"Q4",IF(PUMPING[[#This Row],[MONTH]]&lt;7,"Q1",IF(PUMPING[[#This Row],[MONTH]]&lt;10,"Q2",IF(PUMPING[[#This Row],[MONTH]]&lt;13,"Q3","Q4"))))</f>
        <v>Q1</v>
      </c>
      <c r="M3368" s="192" t="str">
        <f>IF(PUMPING[[#This Row],[PRODUCT]]="I/F","I/F",IF(LEFT(PUMPING[[#This Row],[BATCH]],2)="MR","MR",IF(LEFT(PUMPING[[#This Row],[BATCH]],2)="PR","PR",IF(LEFT(PUMPING[[#This Row],[BATCH]],2)="DT","DT","Others"))))</f>
        <v>PR</v>
      </c>
    </row>
    <row r="3369" spans="1:13" ht="21" x14ac:dyDescent="0.25">
      <c r="A3369" s="181">
        <v>2</v>
      </c>
      <c r="B3369" s="182">
        <v>42529</v>
      </c>
      <c r="C3369" s="181" t="s">
        <v>20</v>
      </c>
      <c r="D3369" s="176" t="s">
        <v>2222</v>
      </c>
      <c r="E3369" s="131">
        <v>32</v>
      </c>
      <c r="F3369" s="179">
        <v>450</v>
      </c>
      <c r="G3369" s="181" t="s">
        <v>20</v>
      </c>
      <c r="H3369" s="181" t="str">
        <f t="shared" si="86"/>
        <v>A1</v>
      </c>
      <c r="I3369" s="181" t="str">
        <f>VLOOKUP(H3369,[2]Sheet1!$A$2:$B$27,2,0)</f>
        <v>ATF</v>
      </c>
      <c r="J3369" s="191">
        <f t="shared" si="85"/>
        <v>6</v>
      </c>
      <c r="K3369" s="191">
        <f>IF(PUMPING[[#This Row],[MONTH]]&gt;3,YEAR(PUMPING[[#This Row],[DATE]]),YEAR(PUMPING[[#This Row],[DATE]])-1)</f>
        <v>2016</v>
      </c>
      <c r="L3369" s="191" t="str">
        <f>IF(PUMPING[[#This Row],[MONTH]]&lt;4,"Q4",IF(PUMPING[[#This Row],[MONTH]]&lt;7,"Q1",IF(PUMPING[[#This Row],[MONTH]]&lt;10,"Q2",IF(PUMPING[[#This Row],[MONTH]]&lt;13,"Q3","Q4"))))</f>
        <v>Q1</v>
      </c>
      <c r="M3369" s="192" t="str">
        <f>IF(PUMPING[[#This Row],[PRODUCT]]="I/F","I/F",IF(LEFT(PUMPING[[#This Row],[BATCH]],2)="MR","MR",IF(LEFT(PUMPING[[#This Row],[BATCH]],2)="PR","PR",IF(LEFT(PUMPING[[#This Row],[BATCH]],2)="DT","DT","Others"))))</f>
        <v>PR</v>
      </c>
    </row>
    <row r="3370" spans="1:13" ht="21" x14ac:dyDescent="0.25">
      <c r="A3370" s="181">
        <v>3</v>
      </c>
      <c r="B3370" s="182">
        <v>42529</v>
      </c>
      <c r="C3370" s="181" t="s">
        <v>20</v>
      </c>
      <c r="D3370" s="176" t="s">
        <v>2223</v>
      </c>
      <c r="E3370" s="131">
        <v>32</v>
      </c>
      <c r="F3370" s="179">
        <v>3607</v>
      </c>
      <c r="G3370" s="181" t="s">
        <v>20</v>
      </c>
      <c r="H3370" s="181" t="str">
        <f t="shared" si="86"/>
        <v>A1</v>
      </c>
      <c r="I3370" s="181" t="str">
        <f>VLOOKUP(H3370,[2]Sheet1!$A$2:$B$27,2,0)</f>
        <v>ATF</v>
      </c>
      <c r="J3370" s="191">
        <f t="shared" si="85"/>
        <v>6</v>
      </c>
      <c r="K3370" s="191">
        <f>IF(PUMPING[[#This Row],[MONTH]]&gt;3,YEAR(PUMPING[[#This Row],[DATE]]),YEAR(PUMPING[[#This Row],[DATE]])-1)</f>
        <v>2016</v>
      </c>
      <c r="L3370" s="191" t="str">
        <f>IF(PUMPING[[#This Row],[MONTH]]&lt;4,"Q4",IF(PUMPING[[#This Row],[MONTH]]&lt;7,"Q1",IF(PUMPING[[#This Row],[MONTH]]&lt;10,"Q2",IF(PUMPING[[#This Row],[MONTH]]&lt;13,"Q3","Q4"))))</f>
        <v>Q1</v>
      </c>
      <c r="M3370" s="192" t="str">
        <f>IF(PUMPING[[#This Row],[PRODUCT]]="I/F","I/F",IF(LEFT(PUMPING[[#This Row],[BATCH]],2)="MR","MR",IF(LEFT(PUMPING[[#This Row],[BATCH]],2)="PR","PR",IF(LEFT(PUMPING[[#This Row],[BATCH]],2)="DT","DT","Others"))))</f>
        <v>PR</v>
      </c>
    </row>
    <row r="3371" spans="1:13" ht="21" x14ac:dyDescent="0.25">
      <c r="A3371" s="181">
        <v>1</v>
      </c>
      <c r="B3371" s="182">
        <v>42529</v>
      </c>
      <c r="C3371" s="181" t="s">
        <v>8</v>
      </c>
      <c r="D3371" s="172" t="s">
        <v>2205</v>
      </c>
      <c r="E3371" s="178" t="s">
        <v>10</v>
      </c>
      <c r="F3371" s="179">
        <v>725</v>
      </c>
      <c r="G3371" s="181" t="s">
        <v>8</v>
      </c>
      <c r="H3371" s="181" t="str">
        <f t="shared" si="86"/>
        <v>PN</v>
      </c>
      <c r="I3371" s="181" t="str">
        <f>VLOOKUP(H3371,[2]Sheet1!$A$2:$B$27,2,0)</f>
        <v>NAPTHA</v>
      </c>
      <c r="J3371" s="191">
        <f t="shared" si="85"/>
        <v>6</v>
      </c>
      <c r="K3371" s="191">
        <f>IF(PUMPING[[#This Row],[MONTH]]&gt;3,YEAR(PUMPING[[#This Row],[DATE]]),YEAR(PUMPING[[#This Row],[DATE]])-1)</f>
        <v>2016</v>
      </c>
      <c r="L3371" s="191" t="str">
        <f>IF(PUMPING[[#This Row],[MONTH]]&lt;4,"Q4",IF(PUMPING[[#This Row],[MONTH]]&lt;7,"Q1",IF(PUMPING[[#This Row],[MONTH]]&lt;10,"Q2",IF(PUMPING[[#This Row],[MONTH]]&lt;13,"Q3","Q4"))))</f>
        <v>Q1</v>
      </c>
      <c r="M3371" s="192" t="str">
        <f>IF(PUMPING[[#This Row],[PRODUCT]]="I/F","I/F",IF(LEFT(PUMPING[[#This Row],[BATCH]],2)="MR","MR",IF(LEFT(PUMPING[[#This Row],[BATCH]],2)="PR","PR",IF(LEFT(PUMPING[[#This Row],[BATCH]],2)="DT","DT","Others"))))</f>
        <v>MR</v>
      </c>
    </row>
    <row r="3372" spans="1:13" ht="21" x14ac:dyDescent="0.25">
      <c r="A3372" s="181">
        <v>2</v>
      </c>
      <c r="B3372" s="182">
        <v>42529</v>
      </c>
      <c r="C3372" s="181" t="s">
        <v>8</v>
      </c>
      <c r="D3372" s="172" t="s">
        <v>2224</v>
      </c>
      <c r="E3372" s="178" t="s">
        <v>10</v>
      </c>
      <c r="F3372" s="129">
        <v>176</v>
      </c>
      <c r="G3372" s="181" t="s">
        <v>8</v>
      </c>
      <c r="H3372" s="181" t="str">
        <f t="shared" si="86"/>
        <v>NS</v>
      </c>
      <c r="I3372" s="181" t="str">
        <f>VLOOKUP(H3372,[2]Sheet1!$A$2:$B$27,2,0)</f>
        <v>SKO</v>
      </c>
      <c r="J3372" s="191">
        <f t="shared" si="85"/>
        <v>6</v>
      </c>
      <c r="K3372" s="191">
        <f>IF(PUMPING[[#This Row],[MONTH]]&gt;3,YEAR(PUMPING[[#This Row],[DATE]]),YEAR(PUMPING[[#This Row],[DATE]])-1)</f>
        <v>2016</v>
      </c>
      <c r="L3372" s="191" t="str">
        <f>IF(PUMPING[[#This Row],[MONTH]]&lt;4,"Q4",IF(PUMPING[[#This Row],[MONTH]]&lt;7,"Q1",IF(PUMPING[[#This Row],[MONTH]]&lt;10,"Q2",IF(PUMPING[[#This Row],[MONTH]]&lt;13,"Q3","Q4"))))</f>
        <v>Q1</v>
      </c>
      <c r="M3372" s="192" t="str">
        <f>IF(PUMPING[[#This Row],[PRODUCT]]="I/F","I/F",IF(LEFT(PUMPING[[#This Row],[BATCH]],2)="MR","MR",IF(LEFT(PUMPING[[#This Row],[BATCH]],2)="PR","PR",IF(LEFT(PUMPING[[#This Row],[BATCH]],2)="DT","DT","Others"))))</f>
        <v>MR</v>
      </c>
    </row>
    <row r="3373" spans="1:13" ht="21" x14ac:dyDescent="0.25">
      <c r="A3373" s="181">
        <v>3</v>
      </c>
      <c r="B3373" s="182">
        <v>42529</v>
      </c>
      <c r="C3373" s="181" t="s">
        <v>8</v>
      </c>
      <c r="D3373" s="172" t="s">
        <v>2208</v>
      </c>
      <c r="E3373" s="178" t="s">
        <v>10</v>
      </c>
      <c r="F3373" s="179">
        <v>2641</v>
      </c>
      <c r="G3373" s="181" t="s">
        <v>8</v>
      </c>
      <c r="H3373" s="181" t="str">
        <f t="shared" si="86"/>
        <v>4H</v>
      </c>
      <c r="I3373" s="181" t="s">
        <v>1530</v>
      </c>
      <c r="J3373" s="191">
        <f t="shared" si="85"/>
        <v>6</v>
      </c>
      <c r="K3373" s="191">
        <f>IF(PUMPING[[#This Row],[MONTH]]&gt;3,YEAR(PUMPING[[#This Row],[DATE]]),YEAR(PUMPING[[#This Row],[DATE]])-1)</f>
        <v>2016</v>
      </c>
      <c r="L3373" s="191" t="str">
        <f>IF(PUMPING[[#This Row],[MONTH]]&lt;4,"Q4",IF(PUMPING[[#This Row],[MONTH]]&lt;7,"Q1",IF(PUMPING[[#This Row],[MONTH]]&lt;10,"Q2",IF(PUMPING[[#This Row],[MONTH]]&lt;13,"Q3","Q4"))))</f>
        <v>Q1</v>
      </c>
      <c r="M3373" s="192" t="str">
        <f>IF(PUMPING[[#This Row],[PRODUCT]]="I/F","I/F",IF(LEFT(PUMPING[[#This Row],[BATCH]],2)="MR","MR",IF(LEFT(PUMPING[[#This Row],[BATCH]],2)="PR","PR",IF(LEFT(PUMPING[[#This Row],[BATCH]],2)="DT","DT","Others"))))</f>
        <v>MR</v>
      </c>
    </row>
    <row r="3374" spans="1:13" ht="21" x14ac:dyDescent="0.25">
      <c r="A3374" s="181">
        <v>4</v>
      </c>
      <c r="B3374" s="182">
        <v>42529</v>
      </c>
      <c r="C3374" s="181" t="s">
        <v>8</v>
      </c>
      <c r="D3374" s="172" t="s">
        <v>2209</v>
      </c>
      <c r="E3374" s="178" t="s">
        <v>10</v>
      </c>
      <c r="F3374" s="179">
        <v>2858</v>
      </c>
      <c r="G3374" s="181" t="s">
        <v>8</v>
      </c>
      <c r="H3374" s="181" t="str">
        <f t="shared" si="86"/>
        <v>4H</v>
      </c>
      <c r="I3374" s="181" t="s">
        <v>1530</v>
      </c>
      <c r="J3374" s="191">
        <f t="shared" si="85"/>
        <v>6</v>
      </c>
      <c r="K3374" s="191">
        <f>IF(PUMPING[[#This Row],[MONTH]]&gt;3,YEAR(PUMPING[[#This Row],[DATE]]),YEAR(PUMPING[[#This Row],[DATE]])-1)</f>
        <v>2016</v>
      </c>
      <c r="L3374" s="191" t="str">
        <f>IF(PUMPING[[#This Row],[MONTH]]&lt;4,"Q4",IF(PUMPING[[#This Row],[MONTH]]&lt;7,"Q1",IF(PUMPING[[#This Row],[MONTH]]&lt;10,"Q2",IF(PUMPING[[#This Row],[MONTH]]&lt;13,"Q3","Q4"))))</f>
        <v>Q1</v>
      </c>
      <c r="M3374" s="192" t="str">
        <f>IF(PUMPING[[#This Row],[PRODUCT]]="I/F","I/F",IF(LEFT(PUMPING[[#This Row],[BATCH]],2)="MR","MR",IF(LEFT(PUMPING[[#This Row],[BATCH]],2)="PR","PR",IF(LEFT(PUMPING[[#This Row],[BATCH]],2)="DT","DT","Others"))))</f>
        <v>MR</v>
      </c>
    </row>
    <row r="3375" spans="1:13" ht="21" x14ac:dyDescent="0.25">
      <c r="A3375" s="181">
        <v>1</v>
      </c>
      <c r="B3375" s="182">
        <v>42530</v>
      </c>
      <c r="C3375" s="181" t="s">
        <v>6</v>
      </c>
      <c r="D3375" s="135" t="s">
        <v>2221</v>
      </c>
      <c r="E3375" s="194">
        <v>301</v>
      </c>
      <c r="F3375" s="173">
        <v>6822</v>
      </c>
      <c r="G3375" s="181" t="s">
        <v>6</v>
      </c>
      <c r="H3375" s="181" t="str">
        <f t="shared" si="86"/>
        <v>A1</v>
      </c>
      <c r="I3375" s="181" t="str">
        <f>VLOOKUP(H3375,[2]Sheet1!$A$2:$B$27,2,0)</f>
        <v>ATF</v>
      </c>
      <c r="J3375" s="191">
        <f t="shared" si="85"/>
        <v>6</v>
      </c>
      <c r="K3375" s="191">
        <f>IF(PUMPING[[#This Row],[MONTH]]&gt;3,YEAR(PUMPING[[#This Row],[DATE]]),YEAR(PUMPING[[#This Row],[DATE]])-1)</f>
        <v>2016</v>
      </c>
      <c r="L3375" s="191" t="str">
        <f>IF(PUMPING[[#This Row],[MONTH]]&lt;4,"Q4",IF(PUMPING[[#This Row],[MONTH]]&lt;7,"Q1",IF(PUMPING[[#This Row],[MONTH]]&lt;10,"Q2",IF(PUMPING[[#This Row],[MONTH]]&lt;13,"Q3","Q4"))))</f>
        <v>Q1</v>
      </c>
      <c r="M3375" s="192" t="str">
        <f>IF(PUMPING[[#This Row],[PRODUCT]]="I/F","I/F",IF(LEFT(PUMPING[[#This Row],[BATCH]],2)="MR","MR",IF(LEFT(PUMPING[[#This Row],[BATCH]],2)="PR","PR",IF(LEFT(PUMPING[[#This Row],[BATCH]],2)="DT","DT","Others"))))</f>
        <v>MR</v>
      </c>
    </row>
    <row r="3376" spans="1:13" ht="21" x14ac:dyDescent="0.25">
      <c r="A3376" s="181">
        <v>2</v>
      </c>
      <c r="B3376" s="182">
        <v>42530</v>
      </c>
      <c r="C3376" s="181" t="s">
        <v>6</v>
      </c>
      <c r="D3376" s="135" t="s">
        <v>2225</v>
      </c>
      <c r="E3376" s="194">
        <v>401</v>
      </c>
      <c r="F3376" s="173">
        <v>275</v>
      </c>
      <c r="G3376" s="181" t="s">
        <v>6</v>
      </c>
      <c r="H3376" s="181" t="str">
        <f t="shared" si="86"/>
        <v>0S</v>
      </c>
      <c r="I3376" s="181" t="str">
        <f>VLOOKUP(H3376,[2]Sheet1!$A$2:$B$27,2,0)</f>
        <v>SKO</v>
      </c>
      <c r="J3376" s="191">
        <f t="shared" si="85"/>
        <v>6</v>
      </c>
      <c r="K3376" s="191">
        <f>IF(PUMPING[[#This Row],[MONTH]]&gt;3,YEAR(PUMPING[[#This Row],[DATE]]),YEAR(PUMPING[[#This Row],[DATE]])-1)</f>
        <v>2016</v>
      </c>
      <c r="L3376" s="191" t="str">
        <f>IF(PUMPING[[#This Row],[MONTH]]&lt;4,"Q4",IF(PUMPING[[#This Row],[MONTH]]&lt;7,"Q1",IF(PUMPING[[#This Row],[MONTH]]&lt;10,"Q2",IF(PUMPING[[#This Row],[MONTH]]&lt;13,"Q3","Q4"))))</f>
        <v>Q1</v>
      </c>
      <c r="M3376" s="192" t="str">
        <f>IF(PUMPING[[#This Row],[PRODUCT]]="I/F","I/F",IF(LEFT(PUMPING[[#This Row],[BATCH]],2)="MR","MR",IF(LEFT(PUMPING[[#This Row],[BATCH]],2)="PR","PR",IF(LEFT(PUMPING[[#This Row],[BATCH]],2)="DT","DT","Others"))))</f>
        <v>MR</v>
      </c>
    </row>
    <row r="3377" spans="1:13" ht="21" x14ac:dyDescent="0.25">
      <c r="A3377" s="181">
        <v>3</v>
      </c>
      <c r="B3377" s="182">
        <v>42530</v>
      </c>
      <c r="C3377" s="181" t="s">
        <v>6</v>
      </c>
      <c r="D3377" s="137" t="s">
        <v>322</v>
      </c>
      <c r="E3377" s="194">
        <v>402</v>
      </c>
      <c r="F3377" s="173">
        <v>225</v>
      </c>
      <c r="G3377" s="181" t="s">
        <v>6</v>
      </c>
      <c r="H3377" s="181" t="str">
        <f t="shared" si="86"/>
        <v>0S</v>
      </c>
      <c r="I3377" s="181" t="str">
        <f>VLOOKUP(H3377,[2]Sheet1!$A$2:$B$27,2,0)</f>
        <v>SKO</v>
      </c>
      <c r="J3377" s="191">
        <f t="shared" si="85"/>
        <v>6</v>
      </c>
      <c r="K3377" s="191">
        <f>IF(PUMPING[[#This Row],[MONTH]]&gt;3,YEAR(PUMPING[[#This Row],[DATE]]),YEAR(PUMPING[[#This Row],[DATE]])-1)</f>
        <v>2016</v>
      </c>
      <c r="L3377" s="191" t="str">
        <f>IF(PUMPING[[#This Row],[MONTH]]&lt;4,"Q4",IF(PUMPING[[#This Row],[MONTH]]&lt;7,"Q1",IF(PUMPING[[#This Row],[MONTH]]&lt;10,"Q2",IF(PUMPING[[#This Row],[MONTH]]&lt;13,"Q3","Q4"))))</f>
        <v>Q1</v>
      </c>
      <c r="M3377" s="192" t="str">
        <f>IF(PUMPING[[#This Row],[PRODUCT]]="I/F","I/F",IF(LEFT(PUMPING[[#This Row],[BATCH]],2)="MR","MR",IF(LEFT(PUMPING[[#This Row],[BATCH]],2)="PR","PR",IF(LEFT(PUMPING[[#This Row],[BATCH]],2)="DT","DT","Others"))))</f>
        <v>MR</v>
      </c>
    </row>
    <row r="3378" spans="1:13" ht="21" x14ac:dyDescent="0.25">
      <c r="A3378" s="181">
        <v>4</v>
      </c>
      <c r="B3378" s="182">
        <v>42530</v>
      </c>
      <c r="C3378" s="181" t="s">
        <v>6</v>
      </c>
      <c r="D3378" s="176" t="s">
        <v>2226</v>
      </c>
      <c r="E3378" s="194">
        <v>651</v>
      </c>
      <c r="F3378" s="173">
        <v>156</v>
      </c>
      <c r="G3378" s="181" t="s">
        <v>6</v>
      </c>
      <c r="H3378" s="181" t="str">
        <f t="shared" si="86"/>
        <v>PC</v>
      </c>
      <c r="I3378" s="181" t="str">
        <f>VLOOKUP(H3378,[2]Sheet1!$A$2:$B$27,2,0)</f>
        <v>SKO</v>
      </c>
      <c r="J3378" s="191">
        <f t="shared" si="85"/>
        <v>6</v>
      </c>
      <c r="K3378" s="191">
        <f>IF(PUMPING[[#This Row],[MONTH]]&gt;3,YEAR(PUMPING[[#This Row],[DATE]]),YEAR(PUMPING[[#This Row],[DATE]])-1)</f>
        <v>2016</v>
      </c>
      <c r="L3378" s="191" t="str">
        <f>IF(PUMPING[[#This Row],[MONTH]]&lt;4,"Q4",IF(PUMPING[[#This Row],[MONTH]]&lt;7,"Q1",IF(PUMPING[[#This Row],[MONTH]]&lt;10,"Q2",IF(PUMPING[[#This Row],[MONTH]]&lt;13,"Q3","Q4"))))</f>
        <v>Q1</v>
      </c>
      <c r="M3378" s="192" t="str">
        <f>IF(PUMPING[[#This Row],[PRODUCT]]="I/F","I/F",IF(LEFT(PUMPING[[#This Row],[BATCH]],2)="MR","MR",IF(LEFT(PUMPING[[#This Row],[BATCH]],2)="PR","PR",IF(LEFT(PUMPING[[#This Row],[BATCH]],2)="DT","DT","Others"))))</f>
        <v>MR</v>
      </c>
    </row>
    <row r="3379" spans="1:13" ht="21" x14ac:dyDescent="0.25">
      <c r="A3379" s="181">
        <v>5</v>
      </c>
      <c r="B3379" s="182">
        <v>42530</v>
      </c>
      <c r="C3379" s="181" t="s">
        <v>6</v>
      </c>
      <c r="D3379" s="135" t="s">
        <v>324</v>
      </c>
      <c r="E3379" s="194">
        <v>205</v>
      </c>
      <c r="F3379" s="173">
        <v>2391</v>
      </c>
      <c r="G3379" s="181" t="s">
        <v>6</v>
      </c>
      <c r="H3379" s="181" t="str">
        <f t="shared" si="86"/>
        <v>4M</v>
      </c>
      <c r="I3379" s="181" t="s">
        <v>1532</v>
      </c>
      <c r="J3379" s="191">
        <f t="shared" si="85"/>
        <v>6</v>
      </c>
      <c r="K3379" s="191">
        <f>IF(PUMPING[[#This Row],[MONTH]]&gt;3,YEAR(PUMPING[[#This Row],[DATE]]),YEAR(PUMPING[[#This Row],[DATE]])-1)</f>
        <v>2016</v>
      </c>
      <c r="L3379" s="191" t="str">
        <f>IF(PUMPING[[#This Row],[MONTH]]&lt;4,"Q4",IF(PUMPING[[#This Row],[MONTH]]&lt;7,"Q1",IF(PUMPING[[#This Row],[MONTH]]&lt;10,"Q2",IF(PUMPING[[#This Row],[MONTH]]&lt;13,"Q3","Q4"))))</f>
        <v>Q1</v>
      </c>
      <c r="M3379" s="192" t="str">
        <f>IF(PUMPING[[#This Row],[PRODUCT]]="I/F","I/F",IF(LEFT(PUMPING[[#This Row],[BATCH]],2)="MR","MR",IF(LEFT(PUMPING[[#This Row],[BATCH]],2)="PR","PR",IF(LEFT(PUMPING[[#This Row],[BATCH]],2)="DT","DT","Others"))))</f>
        <v>MR</v>
      </c>
    </row>
    <row r="3380" spans="1:13" ht="21" x14ac:dyDescent="0.25">
      <c r="A3380" s="181">
        <v>1</v>
      </c>
      <c r="B3380" s="182">
        <v>42530</v>
      </c>
      <c r="C3380" s="181" t="s">
        <v>20</v>
      </c>
      <c r="D3380" s="176" t="s">
        <v>2223</v>
      </c>
      <c r="E3380" s="131">
        <v>32</v>
      </c>
      <c r="F3380" s="179">
        <v>2078</v>
      </c>
      <c r="G3380" s="181" t="s">
        <v>20</v>
      </c>
      <c r="H3380" s="181" t="str">
        <f t="shared" si="86"/>
        <v>A1</v>
      </c>
      <c r="I3380" s="181" t="str">
        <f>VLOOKUP(H3380,[2]Sheet1!$A$2:$B$27,2,0)</f>
        <v>ATF</v>
      </c>
      <c r="J3380" s="191">
        <f t="shared" si="85"/>
        <v>6</v>
      </c>
      <c r="K3380" s="191">
        <f>IF(PUMPING[[#This Row],[MONTH]]&gt;3,YEAR(PUMPING[[#This Row],[DATE]]),YEAR(PUMPING[[#This Row],[DATE]])-1)</f>
        <v>2016</v>
      </c>
      <c r="L3380" s="191" t="str">
        <f>IF(PUMPING[[#This Row],[MONTH]]&lt;4,"Q4",IF(PUMPING[[#This Row],[MONTH]]&lt;7,"Q1",IF(PUMPING[[#This Row],[MONTH]]&lt;10,"Q2",IF(PUMPING[[#This Row],[MONTH]]&lt;13,"Q3","Q4"))))</f>
        <v>Q1</v>
      </c>
      <c r="M3380" s="192" t="str">
        <f>IF(PUMPING[[#This Row],[PRODUCT]]="I/F","I/F",IF(LEFT(PUMPING[[#This Row],[BATCH]],2)="MR","MR",IF(LEFT(PUMPING[[#This Row],[BATCH]],2)="PR","PR",IF(LEFT(PUMPING[[#This Row],[BATCH]],2)="DT","DT","Others"))))</f>
        <v>PR</v>
      </c>
    </row>
    <row r="3381" spans="1:13" ht="21" x14ac:dyDescent="0.25">
      <c r="A3381" s="181">
        <v>2</v>
      </c>
      <c r="B3381" s="182">
        <v>42530</v>
      </c>
      <c r="C3381" s="181" t="s">
        <v>20</v>
      </c>
      <c r="D3381" s="176" t="s">
        <v>2200</v>
      </c>
      <c r="E3381" s="131" t="s">
        <v>2201</v>
      </c>
      <c r="F3381" s="179">
        <v>148</v>
      </c>
      <c r="G3381" s="181" t="s">
        <v>20</v>
      </c>
      <c r="H3381" s="181" t="str">
        <f t="shared" si="86"/>
        <v>PC</v>
      </c>
      <c r="I3381" s="181" t="str">
        <f>VLOOKUP(H3381,[2]Sheet1!$A$2:$B$27,2,0)</f>
        <v>SKO</v>
      </c>
      <c r="J3381" s="191">
        <f t="shared" si="85"/>
        <v>6</v>
      </c>
      <c r="K3381" s="191">
        <f>IF(PUMPING[[#This Row],[MONTH]]&gt;3,YEAR(PUMPING[[#This Row],[DATE]]),YEAR(PUMPING[[#This Row],[DATE]])-1)</f>
        <v>2016</v>
      </c>
      <c r="L3381" s="191" t="str">
        <f>IF(PUMPING[[#This Row],[MONTH]]&lt;4,"Q4",IF(PUMPING[[#This Row],[MONTH]]&lt;7,"Q1",IF(PUMPING[[#This Row],[MONTH]]&lt;10,"Q2",IF(PUMPING[[#This Row],[MONTH]]&lt;13,"Q3","Q4"))))</f>
        <v>Q1</v>
      </c>
      <c r="M3381" s="192" t="str">
        <f>IF(PUMPING[[#This Row],[PRODUCT]]="I/F","I/F",IF(LEFT(PUMPING[[#This Row],[BATCH]],2)="MR","MR",IF(LEFT(PUMPING[[#This Row],[BATCH]],2)="PR","PR",IF(LEFT(PUMPING[[#This Row],[BATCH]],2)="DT","DT","Others"))))</f>
        <v>PR</v>
      </c>
    </row>
    <row r="3382" spans="1:13" ht="21" x14ac:dyDescent="0.25">
      <c r="A3382" s="181">
        <v>1</v>
      </c>
      <c r="B3382" s="182">
        <v>42530</v>
      </c>
      <c r="C3382" s="181" t="s">
        <v>8</v>
      </c>
      <c r="D3382" s="172" t="s">
        <v>2209</v>
      </c>
      <c r="E3382" s="178" t="s">
        <v>10</v>
      </c>
      <c r="F3382" s="179">
        <v>3793</v>
      </c>
      <c r="G3382" s="181" t="s">
        <v>8</v>
      </c>
      <c r="H3382" s="181" t="str">
        <f t="shared" si="86"/>
        <v>4H</v>
      </c>
      <c r="I3382" s="181" t="s">
        <v>1530</v>
      </c>
      <c r="J3382" s="191">
        <f t="shared" si="85"/>
        <v>6</v>
      </c>
      <c r="K3382" s="191">
        <f>IF(PUMPING[[#This Row],[MONTH]]&gt;3,YEAR(PUMPING[[#This Row],[DATE]]),YEAR(PUMPING[[#This Row],[DATE]])-1)</f>
        <v>2016</v>
      </c>
      <c r="L3382" s="191" t="str">
        <f>IF(PUMPING[[#This Row],[MONTH]]&lt;4,"Q4",IF(PUMPING[[#This Row],[MONTH]]&lt;7,"Q1",IF(PUMPING[[#This Row],[MONTH]]&lt;10,"Q2",IF(PUMPING[[#This Row],[MONTH]]&lt;13,"Q3","Q4"))))</f>
        <v>Q1</v>
      </c>
      <c r="M3382" s="192" t="str">
        <f>IF(PUMPING[[#This Row],[PRODUCT]]="I/F","I/F",IF(LEFT(PUMPING[[#This Row],[BATCH]],2)="MR","MR",IF(LEFT(PUMPING[[#This Row],[BATCH]],2)="PR","PR",IF(LEFT(PUMPING[[#This Row],[BATCH]],2)="DT","DT","Others"))))</f>
        <v>MR</v>
      </c>
    </row>
    <row r="3383" spans="1:13" ht="21" x14ac:dyDescent="0.25">
      <c r="A3383" s="181">
        <v>2</v>
      </c>
      <c r="B3383" s="182">
        <v>42530</v>
      </c>
      <c r="C3383" s="181" t="s">
        <v>8</v>
      </c>
      <c r="D3383" s="172" t="s">
        <v>309</v>
      </c>
      <c r="E3383" s="178" t="s">
        <v>10</v>
      </c>
      <c r="F3383" s="129">
        <v>205</v>
      </c>
      <c r="G3383" s="181" t="s">
        <v>8</v>
      </c>
      <c r="H3383" s="181" t="str">
        <f t="shared" si="86"/>
        <v>PC</v>
      </c>
      <c r="I3383" s="181" t="str">
        <f>VLOOKUP(H3383,[2]Sheet1!$A$2:$B$27,2,0)</f>
        <v>SKO</v>
      </c>
      <c r="J3383" s="191">
        <f t="shared" si="85"/>
        <v>6</v>
      </c>
      <c r="K3383" s="191">
        <f>IF(PUMPING[[#This Row],[MONTH]]&gt;3,YEAR(PUMPING[[#This Row],[DATE]]),YEAR(PUMPING[[#This Row],[DATE]])-1)</f>
        <v>2016</v>
      </c>
      <c r="L3383" s="191" t="str">
        <f>IF(PUMPING[[#This Row],[MONTH]]&lt;4,"Q4",IF(PUMPING[[#This Row],[MONTH]]&lt;7,"Q1",IF(PUMPING[[#This Row],[MONTH]]&lt;10,"Q2",IF(PUMPING[[#This Row],[MONTH]]&lt;13,"Q3","Q4"))))</f>
        <v>Q1</v>
      </c>
      <c r="M3383" s="192" t="str">
        <f>IF(PUMPING[[#This Row],[PRODUCT]]="I/F","I/F",IF(LEFT(PUMPING[[#This Row],[BATCH]],2)="MR","MR",IF(LEFT(PUMPING[[#This Row],[BATCH]],2)="PR","PR",IF(LEFT(PUMPING[[#This Row],[BATCH]],2)="DT","DT","Others"))))</f>
        <v>MR</v>
      </c>
    </row>
    <row r="3384" spans="1:13" ht="21" x14ac:dyDescent="0.25">
      <c r="A3384" s="181">
        <v>3</v>
      </c>
      <c r="B3384" s="182">
        <v>42530</v>
      </c>
      <c r="C3384" s="181" t="s">
        <v>8</v>
      </c>
      <c r="D3384" s="172" t="s">
        <v>2218</v>
      </c>
      <c r="E3384" s="178" t="s">
        <v>10</v>
      </c>
      <c r="F3384" s="179">
        <v>1779</v>
      </c>
      <c r="G3384" s="181" t="s">
        <v>8</v>
      </c>
      <c r="H3384" s="181" t="str">
        <f t="shared" si="86"/>
        <v>0S</v>
      </c>
      <c r="I3384" s="181" t="str">
        <f>VLOOKUP(H3384,[2]Sheet1!$A$2:$B$27,2,0)</f>
        <v>SKO</v>
      </c>
      <c r="J3384" s="191">
        <f t="shared" si="85"/>
        <v>6</v>
      </c>
      <c r="K3384" s="191">
        <f>IF(PUMPING[[#This Row],[MONTH]]&gt;3,YEAR(PUMPING[[#This Row],[DATE]]),YEAR(PUMPING[[#This Row],[DATE]])-1)</f>
        <v>2016</v>
      </c>
      <c r="L3384" s="191" t="str">
        <f>IF(PUMPING[[#This Row],[MONTH]]&lt;4,"Q4",IF(PUMPING[[#This Row],[MONTH]]&lt;7,"Q1",IF(PUMPING[[#This Row],[MONTH]]&lt;10,"Q2",IF(PUMPING[[#This Row],[MONTH]]&lt;13,"Q3","Q4"))))</f>
        <v>Q1</v>
      </c>
      <c r="M3384" s="192" t="str">
        <f>IF(PUMPING[[#This Row],[PRODUCT]]="I/F","I/F",IF(LEFT(PUMPING[[#This Row],[BATCH]],2)="MR","MR",IF(LEFT(PUMPING[[#This Row],[BATCH]],2)="PR","PR",IF(LEFT(PUMPING[[#This Row],[BATCH]],2)="DT","DT","Others"))))</f>
        <v>MR</v>
      </c>
    </row>
    <row r="3385" spans="1:13" ht="21" x14ac:dyDescent="0.25">
      <c r="A3385" s="181">
        <v>1</v>
      </c>
      <c r="B3385" s="182">
        <v>42531</v>
      </c>
      <c r="C3385" s="181" t="s">
        <v>6</v>
      </c>
      <c r="D3385" s="135" t="s">
        <v>324</v>
      </c>
      <c r="E3385" s="194">
        <v>205</v>
      </c>
      <c r="F3385" s="173">
        <v>1723</v>
      </c>
      <c r="G3385" s="181" t="s">
        <v>6</v>
      </c>
      <c r="H3385" s="181" t="str">
        <f t="shared" si="86"/>
        <v>4M</v>
      </c>
      <c r="I3385" s="181" t="s">
        <v>1532</v>
      </c>
      <c r="J3385" s="191">
        <f t="shared" si="85"/>
        <v>6</v>
      </c>
      <c r="K3385" s="191">
        <f>IF(PUMPING[[#This Row],[MONTH]]&gt;3,YEAR(PUMPING[[#This Row],[DATE]]),YEAR(PUMPING[[#This Row],[DATE]])-1)</f>
        <v>2016</v>
      </c>
      <c r="L3385" s="191" t="str">
        <f>IF(PUMPING[[#This Row],[MONTH]]&lt;4,"Q4",IF(PUMPING[[#This Row],[MONTH]]&lt;7,"Q1",IF(PUMPING[[#This Row],[MONTH]]&lt;10,"Q2",IF(PUMPING[[#This Row],[MONTH]]&lt;13,"Q3","Q4"))))</f>
        <v>Q1</v>
      </c>
      <c r="M3385" s="192" t="str">
        <f>IF(PUMPING[[#This Row],[PRODUCT]]="I/F","I/F",IF(LEFT(PUMPING[[#This Row],[BATCH]],2)="MR","MR",IF(LEFT(PUMPING[[#This Row],[BATCH]],2)="PR","PR",IF(LEFT(PUMPING[[#This Row],[BATCH]],2)="DT","DT","Others"))))</f>
        <v>MR</v>
      </c>
    </row>
    <row r="3386" spans="1:13" ht="21" x14ac:dyDescent="0.25">
      <c r="A3386" s="181">
        <v>2</v>
      </c>
      <c r="B3386" s="182">
        <v>42531</v>
      </c>
      <c r="C3386" s="181" t="s">
        <v>6</v>
      </c>
      <c r="D3386" s="135" t="s">
        <v>2227</v>
      </c>
      <c r="E3386" s="194">
        <v>201</v>
      </c>
      <c r="F3386" s="173">
        <v>6886</v>
      </c>
      <c r="G3386" s="181" t="s">
        <v>6</v>
      </c>
      <c r="H3386" s="181" t="str">
        <f t="shared" si="86"/>
        <v>4M</v>
      </c>
      <c r="I3386" s="181" t="s">
        <v>1532</v>
      </c>
      <c r="J3386" s="191">
        <f t="shared" si="85"/>
        <v>6</v>
      </c>
      <c r="K3386" s="191">
        <f>IF(PUMPING[[#This Row],[MONTH]]&gt;3,YEAR(PUMPING[[#This Row],[DATE]]),YEAR(PUMPING[[#This Row],[DATE]])-1)</f>
        <v>2016</v>
      </c>
      <c r="L3386" s="191" t="str">
        <f>IF(PUMPING[[#This Row],[MONTH]]&lt;4,"Q4",IF(PUMPING[[#This Row],[MONTH]]&lt;7,"Q1",IF(PUMPING[[#This Row],[MONTH]]&lt;10,"Q2",IF(PUMPING[[#This Row],[MONTH]]&lt;13,"Q3","Q4"))))</f>
        <v>Q1</v>
      </c>
      <c r="M3386" s="192" t="str">
        <f>IF(PUMPING[[#This Row],[PRODUCT]]="I/F","I/F",IF(LEFT(PUMPING[[#This Row],[BATCH]],2)="MR","MR",IF(LEFT(PUMPING[[#This Row],[BATCH]],2)="PR","PR",IF(LEFT(PUMPING[[#This Row],[BATCH]],2)="DT","DT","Others"))))</f>
        <v>MR</v>
      </c>
    </row>
    <row r="3387" spans="1:13" ht="21" x14ac:dyDescent="0.25">
      <c r="A3387" s="181">
        <v>3</v>
      </c>
      <c r="B3387" s="182">
        <v>42531</v>
      </c>
      <c r="C3387" s="181" t="s">
        <v>6</v>
      </c>
      <c r="D3387" s="137" t="s">
        <v>2228</v>
      </c>
      <c r="E3387" s="194">
        <v>651</v>
      </c>
      <c r="F3387" s="173">
        <v>150</v>
      </c>
      <c r="G3387" s="181" t="s">
        <v>6</v>
      </c>
      <c r="H3387" s="181" t="str">
        <f t="shared" si="86"/>
        <v>PC</v>
      </c>
      <c r="I3387" s="181" t="str">
        <f>VLOOKUP(H3387,[2]Sheet1!$A$2:$B$27,2,0)</f>
        <v>SKO</v>
      </c>
      <c r="J3387" s="191">
        <f t="shared" si="85"/>
        <v>6</v>
      </c>
      <c r="K3387" s="191">
        <f>IF(PUMPING[[#This Row],[MONTH]]&gt;3,YEAR(PUMPING[[#This Row],[DATE]]),YEAR(PUMPING[[#This Row],[DATE]])-1)</f>
        <v>2016</v>
      </c>
      <c r="L3387" s="191" t="str">
        <f>IF(PUMPING[[#This Row],[MONTH]]&lt;4,"Q4",IF(PUMPING[[#This Row],[MONTH]]&lt;7,"Q1",IF(PUMPING[[#This Row],[MONTH]]&lt;10,"Q2",IF(PUMPING[[#This Row],[MONTH]]&lt;13,"Q3","Q4"))))</f>
        <v>Q1</v>
      </c>
      <c r="M3387" s="192" t="str">
        <f>IF(PUMPING[[#This Row],[PRODUCT]]="I/F","I/F",IF(LEFT(PUMPING[[#This Row],[BATCH]],2)="MR","MR",IF(LEFT(PUMPING[[#This Row],[BATCH]],2)="PR","PR",IF(LEFT(PUMPING[[#This Row],[BATCH]],2)="DT","DT","Others"))))</f>
        <v>MR</v>
      </c>
    </row>
    <row r="3388" spans="1:13" ht="21" x14ac:dyDescent="0.25">
      <c r="A3388" s="181">
        <v>4</v>
      </c>
      <c r="B3388" s="182">
        <v>42531</v>
      </c>
      <c r="C3388" s="181" t="s">
        <v>6</v>
      </c>
      <c r="D3388" s="176" t="s">
        <v>2229</v>
      </c>
      <c r="E3388" s="194">
        <v>402</v>
      </c>
      <c r="F3388" s="173">
        <v>156</v>
      </c>
      <c r="G3388" s="181" t="s">
        <v>6</v>
      </c>
      <c r="H3388" s="181" t="str">
        <f t="shared" si="86"/>
        <v>NS</v>
      </c>
      <c r="I3388" s="181" t="str">
        <f>VLOOKUP(H3388,[2]Sheet1!$A$2:$B$27,2,0)</f>
        <v>SKO</v>
      </c>
      <c r="J3388" s="191">
        <f t="shared" si="85"/>
        <v>6</v>
      </c>
      <c r="K3388" s="191">
        <f>IF(PUMPING[[#This Row],[MONTH]]&gt;3,YEAR(PUMPING[[#This Row],[DATE]]),YEAR(PUMPING[[#This Row],[DATE]])-1)</f>
        <v>2016</v>
      </c>
      <c r="L3388" s="191" t="str">
        <f>IF(PUMPING[[#This Row],[MONTH]]&lt;4,"Q4",IF(PUMPING[[#This Row],[MONTH]]&lt;7,"Q1",IF(PUMPING[[#This Row],[MONTH]]&lt;10,"Q2",IF(PUMPING[[#This Row],[MONTH]]&lt;13,"Q3","Q4"))))</f>
        <v>Q1</v>
      </c>
      <c r="M3388" s="192" t="str">
        <f>IF(PUMPING[[#This Row],[PRODUCT]]="I/F","I/F",IF(LEFT(PUMPING[[#This Row],[BATCH]],2)="MR","MR",IF(LEFT(PUMPING[[#This Row],[BATCH]],2)="PR","PR",IF(LEFT(PUMPING[[#This Row],[BATCH]],2)="DT","DT","Others"))))</f>
        <v>MR</v>
      </c>
    </row>
    <row r="3389" spans="1:13" ht="21" x14ac:dyDescent="0.25">
      <c r="A3389" s="181">
        <v>5</v>
      </c>
      <c r="B3389" s="182">
        <v>42531</v>
      </c>
      <c r="C3389" s="181" t="s">
        <v>6</v>
      </c>
      <c r="D3389" s="135" t="s">
        <v>2230</v>
      </c>
      <c r="E3389" s="194">
        <v>123</v>
      </c>
      <c r="F3389" s="173">
        <v>3515</v>
      </c>
      <c r="G3389" s="181" t="s">
        <v>6</v>
      </c>
      <c r="H3389" s="181" t="str">
        <f t="shared" si="86"/>
        <v>PN</v>
      </c>
      <c r="I3389" s="181" t="str">
        <f>VLOOKUP(H3389,[2]Sheet1!$A$2:$B$27,2,0)</f>
        <v>NAPTHA</v>
      </c>
      <c r="J3389" s="191">
        <f t="shared" si="85"/>
        <v>6</v>
      </c>
      <c r="K3389" s="191">
        <f>IF(PUMPING[[#This Row],[MONTH]]&gt;3,YEAR(PUMPING[[#This Row],[DATE]]),YEAR(PUMPING[[#This Row],[DATE]])-1)</f>
        <v>2016</v>
      </c>
      <c r="L3389" s="191" t="str">
        <f>IF(PUMPING[[#This Row],[MONTH]]&lt;4,"Q4",IF(PUMPING[[#This Row],[MONTH]]&lt;7,"Q1",IF(PUMPING[[#This Row],[MONTH]]&lt;10,"Q2",IF(PUMPING[[#This Row],[MONTH]]&lt;13,"Q3","Q4"))))</f>
        <v>Q1</v>
      </c>
      <c r="M3389" s="192" t="str">
        <f>IF(PUMPING[[#This Row],[PRODUCT]]="I/F","I/F",IF(LEFT(PUMPING[[#This Row],[BATCH]],2)="MR","MR",IF(LEFT(PUMPING[[#This Row],[BATCH]],2)="PR","PR",IF(LEFT(PUMPING[[#This Row],[BATCH]],2)="DT","DT","Others"))))</f>
        <v>MR</v>
      </c>
    </row>
    <row r="3390" spans="1:13" ht="21" x14ac:dyDescent="0.25">
      <c r="A3390" s="181">
        <v>1</v>
      </c>
      <c r="B3390" s="182">
        <v>42531</v>
      </c>
      <c r="C3390" s="181" t="s">
        <v>8</v>
      </c>
      <c r="D3390" s="172" t="s">
        <v>2218</v>
      </c>
      <c r="E3390" s="178" t="s">
        <v>10</v>
      </c>
      <c r="F3390" s="179">
        <v>493</v>
      </c>
      <c r="G3390" s="181" t="s">
        <v>8</v>
      </c>
      <c r="H3390" s="181" t="str">
        <f t="shared" si="86"/>
        <v>0S</v>
      </c>
      <c r="I3390" s="181" t="str">
        <f>VLOOKUP(H3390,[2]Sheet1!$A$2:$B$27,2,0)</f>
        <v>SKO</v>
      </c>
      <c r="J3390" s="191">
        <f t="shared" si="85"/>
        <v>6</v>
      </c>
      <c r="K3390" s="191">
        <f>IF(PUMPING[[#This Row],[MONTH]]&gt;3,YEAR(PUMPING[[#This Row],[DATE]]),YEAR(PUMPING[[#This Row],[DATE]])-1)</f>
        <v>2016</v>
      </c>
      <c r="L3390" s="191" t="str">
        <f>IF(PUMPING[[#This Row],[MONTH]]&lt;4,"Q4",IF(PUMPING[[#This Row],[MONTH]]&lt;7,"Q1",IF(PUMPING[[#This Row],[MONTH]]&lt;10,"Q2",IF(PUMPING[[#This Row],[MONTH]]&lt;13,"Q3","Q4"))))</f>
        <v>Q1</v>
      </c>
      <c r="M3390" s="192" t="str">
        <f>IF(PUMPING[[#This Row],[PRODUCT]]="I/F","I/F",IF(LEFT(PUMPING[[#This Row],[BATCH]],2)="MR","MR",IF(LEFT(PUMPING[[#This Row],[BATCH]],2)="PR","PR",IF(LEFT(PUMPING[[#This Row],[BATCH]],2)="DT","DT","Others"))))</f>
        <v>MR</v>
      </c>
    </row>
    <row r="3391" spans="1:13" ht="21" x14ac:dyDescent="0.25">
      <c r="A3391" s="181">
        <v>1</v>
      </c>
      <c r="B3391" s="182">
        <v>42531</v>
      </c>
      <c r="C3391" s="181" t="s">
        <v>162</v>
      </c>
      <c r="D3391" s="137" t="s">
        <v>2231</v>
      </c>
      <c r="E3391" s="178">
        <v>17</v>
      </c>
      <c r="F3391" s="129">
        <v>3734</v>
      </c>
      <c r="G3391" s="181" t="s">
        <v>162</v>
      </c>
      <c r="H3391" s="181" t="str">
        <f t="shared" si="86"/>
        <v>SK</v>
      </c>
      <c r="I3391" s="181" t="str">
        <f>VLOOKUP(H3391,[2]Sheet1!$A$2:$B$27,2,0)</f>
        <v>SKO</v>
      </c>
      <c r="J3391" s="191">
        <f t="shared" si="85"/>
        <v>6</v>
      </c>
      <c r="K3391" s="191">
        <f>IF(PUMPING[[#This Row],[MONTH]]&gt;3,YEAR(PUMPING[[#This Row],[DATE]]),YEAR(PUMPING[[#This Row],[DATE]])-1)</f>
        <v>2016</v>
      </c>
      <c r="L3391" s="191" t="str">
        <f>IF(PUMPING[[#This Row],[MONTH]]&lt;4,"Q4",IF(PUMPING[[#This Row],[MONTH]]&lt;7,"Q1",IF(PUMPING[[#This Row],[MONTH]]&lt;10,"Q2",IF(PUMPING[[#This Row],[MONTH]]&lt;13,"Q3","Q4"))))</f>
        <v>Q1</v>
      </c>
      <c r="M3391" s="192" t="str">
        <f>IF(PUMPING[[#This Row],[PRODUCT]]="I/F","I/F",IF(LEFT(PUMPING[[#This Row],[BATCH]],2)="MR","MR",IF(LEFT(PUMPING[[#This Row],[BATCH]],2)="PR","PR",IF(LEFT(PUMPING[[#This Row],[BATCH]],2)="DT","DT","Others"))))</f>
        <v>DT</v>
      </c>
    </row>
    <row r="3392" spans="1:13" ht="21" x14ac:dyDescent="0.25">
      <c r="A3392" s="181">
        <v>2</v>
      </c>
      <c r="B3392" s="182">
        <v>42531</v>
      </c>
      <c r="C3392" s="181" t="s">
        <v>162</v>
      </c>
      <c r="D3392" s="176" t="s">
        <v>2154</v>
      </c>
      <c r="E3392" s="178" t="s">
        <v>2232</v>
      </c>
      <c r="F3392" s="129">
        <v>554</v>
      </c>
      <c r="G3392" s="181" t="s">
        <v>162</v>
      </c>
      <c r="H3392" s="181" t="str">
        <f t="shared" si="86"/>
        <v>PN</v>
      </c>
      <c r="I3392" s="181" t="str">
        <f>VLOOKUP(H3392,[2]Sheet1!$A$2:$B$27,2,0)</f>
        <v>NAPTHA</v>
      </c>
      <c r="J3392" s="191">
        <f t="shared" si="85"/>
        <v>6</v>
      </c>
      <c r="K3392" s="191">
        <f>IF(PUMPING[[#This Row],[MONTH]]&gt;3,YEAR(PUMPING[[#This Row],[DATE]]),YEAR(PUMPING[[#This Row],[DATE]])-1)</f>
        <v>2016</v>
      </c>
      <c r="L3392" s="191" t="str">
        <f>IF(PUMPING[[#This Row],[MONTH]]&lt;4,"Q4",IF(PUMPING[[#This Row],[MONTH]]&lt;7,"Q1",IF(PUMPING[[#This Row],[MONTH]]&lt;10,"Q2",IF(PUMPING[[#This Row],[MONTH]]&lt;13,"Q3","Q4"))))</f>
        <v>Q1</v>
      </c>
      <c r="M3392" s="192" t="str">
        <f>IF(PUMPING[[#This Row],[PRODUCT]]="I/F","I/F",IF(LEFT(PUMPING[[#This Row],[BATCH]],2)="MR","MR",IF(LEFT(PUMPING[[#This Row],[BATCH]],2)="PR","PR",IF(LEFT(PUMPING[[#This Row],[BATCH]],2)="DT","DT","Others"))))</f>
        <v>MR</v>
      </c>
    </row>
    <row r="3393" spans="1:13" ht="21" x14ac:dyDescent="0.25">
      <c r="A3393" s="181">
        <v>1</v>
      </c>
      <c r="B3393" s="182">
        <v>42532</v>
      </c>
      <c r="C3393" s="181" t="s">
        <v>6</v>
      </c>
      <c r="D3393" s="135" t="s">
        <v>2230</v>
      </c>
      <c r="E3393" s="194">
        <v>123</v>
      </c>
      <c r="F3393" s="173">
        <v>7470</v>
      </c>
      <c r="G3393" s="181" t="s">
        <v>6</v>
      </c>
      <c r="H3393" s="181" t="str">
        <f t="shared" si="86"/>
        <v>PN</v>
      </c>
      <c r="I3393" s="181" t="str">
        <f>VLOOKUP(H3393,[2]Sheet1!$A$2:$B$27,2,0)</f>
        <v>NAPTHA</v>
      </c>
      <c r="J3393" s="191">
        <f t="shared" ref="J3393:J3456" si="87">MONTH(B3393)</f>
        <v>6</v>
      </c>
      <c r="K3393" s="191">
        <f>IF(PUMPING[[#This Row],[MONTH]]&gt;3,YEAR(PUMPING[[#This Row],[DATE]]),YEAR(PUMPING[[#This Row],[DATE]])-1)</f>
        <v>2016</v>
      </c>
      <c r="L3393" s="191" t="str">
        <f>IF(PUMPING[[#This Row],[MONTH]]&lt;4,"Q4",IF(PUMPING[[#This Row],[MONTH]]&lt;7,"Q1",IF(PUMPING[[#This Row],[MONTH]]&lt;10,"Q2",IF(PUMPING[[#This Row],[MONTH]]&lt;13,"Q3","Q4"))))</f>
        <v>Q1</v>
      </c>
      <c r="M3393" s="192" t="str">
        <f>IF(PUMPING[[#This Row],[PRODUCT]]="I/F","I/F",IF(LEFT(PUMPING[[#This Row],[BATCH]],2)="MR","MR",IF(LEFT(PUMPING[[#This Row],[BATCH]],2)="PR","PR",IF(LEFT(PUMPING[[#This Row],[BATCH]],2)="DT","DT","Others"))))</f>
        <v>MR</v>
      </c>
    </row>
    <row r="3394" spans="1:13" ht="21" x14ac:dyDescent="0.25">
      <c r="A3394" s="181">
        <v>2</v>
      </c>
      <c r="B3394" s="182">
        <v>42532</v>
      </c>
      <c r="C3394" s="181" t="s">
        <v>6</v>
      </c>
      <c r="D3394" s="135" t="s">
        <v>2233</v>
      </c>
      <c r="E3394" s="194">
        <v>402</v>
      </c>
      <c r="F3394" s="173">
        <v>154</v>
      </c>
      <c r="G3394" s="181" t="s">
        <v>6</v>
      </c>
      <c r="H3394" s="181" t="str">
        <f t="shared" si="86"/>
        <v>NS</v>
      </c>
      <c r="I3394" s="181" t="str">
        <f>VLOOKUP(H3394,[2]Sheet1!$A$2:$B$27,2,0)</f>
        <v>SKO</v>
      </c>
      <c r="J3394" s="191">
        <f t="shared" si="87"/>
        <v>6</v>
      </c>
      <c r="K3394" s="191">
        <f>IF(PUMPING[[#This Row],[MONTH]]&gt;3,YEAR(PUMPING[[#This Row],[DATE]]),YEAR(PUMPING[[#This Row],[DATE]])-1)</f>
        <v>2016</v>
      </c>
      <c r="L3394" s="191" t="str">
        <f>IF(PUMPING[[#This Row],[MONTH]]&lt;4,"Q4",IF(PUMPING[[#This Row],[MONTH]]&lt;7,"Q1",IF(PUMPING[[#This Row],[MONTH]]&lt;10,"Q2",IF(PUMPING[[#This Row],[MONTH]]&lt;13,"Q3","Q4"))))</f>
        <v>Q1</v>
      </c>
      <c r="M3394" s="192" t="str">
        <f>IF(PUMPING[[#This Row],[PRODUCT]]="I/F","I/F",IF(LEFT(PUMPING[[#This Row],[BATCH]],2)="MR","MR",IF(LEFT(PUMPING[[#This Row],[BATCH]],2)="PR","PR",IF(LEFT(PUMPING[[#This Row],[BATCH]],2)="DT","DT","Others"))))</f>
        <v>MR</v>
      </c>
    </row>
    <row r="3395" spans="1:13" ht="21" x14ac:dyDescent="0.25">
      <c r="A3395" s="181">
        <v>3</v>
      </c>
      <c r="B3395" s="182">
        <v>42532</v>
      </c>
      <c r="C3395" s="181" t="s">
        <v>6</v>
      </c>
      <c r="D3395" s="137" t="s">
        <v>341</v>
      </c>
      <c r="E3395" s="194">
        <v>351</v>
      </c>
      <c r="F3395" s="173">
        <v>452</v>
      </c>
      <c r="G3395" s="181" t="s">
        <v>6</v>
      </c>
      <c r="H3395" s="181" t="str">
        <f t="shared" si="86"/>
        <v>PC</v>
      </c>
      <c r="I3395" s="181" t="str">
        <f>VLOOKUP(H3395,[2]Sheet1!$A$2:$B$27,2,0)</f>
        <v>SKO</v>
      </c>
      <c r="J3395" s="191">
        <f t="shared" si="87"/>
        <v>6</v>
      </c>
      <c r="K3395" s="191">
        <f>IF(PUMPING[[#This Row],[MONTH]]&gt;3,YEAR(PUMPING[[#This Row],[DATE]]),YEAR(PUMPING[[#This Row],[DATE]])-1)</f>
        <v>2016</v>
      </c>
      <c r="L3395" s="191" t="str">
        <f>IF(PUMPING[[#This Row],[MONTH]]&lt;4,"Q4",IF(PUMPING[[#This Row],[MONTH]]&lt;7,"Q1",IF(PUMPING[[#This Row],[MONTH]]&lt;10,"Q2",IF(PUMPING[[#This Row],[MONTH]]&lt;13,"Q3","Q4"))))</f>
        <v>Q1</v>
      </c>
      <c r="M3395" s="192" t="str">
        <f>IF(PUMPING[[#This Row],[PRODUCT]]="I/F","I/F",IF(LEFT(PUMPING[[#This Row],[BATCH]],2)="MR","MR",IF(LEFT(PUMPING[[#This Row],[BATCH]],2)="PR","PR",IF(LEFT(PUMPING[[#This Row],[BATCH]],2)="DT","DT","Others"))))</f>
        <v>MR</v>
      </c>
    </row>
    <row r="3396" spans="1:13" ht="21" x14ac:dyDescent="0.25">
      <c r="A3396" s="181">
        <v>4</v>
      </c>
      <c r="B3396" s="182">
        <v>42532</v>
      </c>
      <c r="C3396" s="181" t="s">
        <v>6</v>
      </c>
      <c r="D3396" s="176" t="s">
        <v>2234</v>
      </c>
      <c r="E3396" s="194">
        <v>507</v>
      </c>
      <c r="F3396" s="173">
        <v>4178</v>
      </c>
      <c r="G3396" s="181" t="s">
        <v>6</v>
      </c>
      <c r="H3396" s="181" t="str">
        <f t="shared" si="86"/>
        <v>4H</v>
      </c>
      <c r="I3396" s="181" t="s">
        <v>1530</v>
      </c>
      <c r="J3396" s="191">
        <f t="shared" si="87"/>
        <v>6</v>
      </c>
      <c r="K3396" s="191">
        <f>IF(PUMPING[[#This Row],[MONTH]]&gt;3,YEAR(PUMPING[[#This Row],[DATE]]),YEAR(PUMPING[[#This Row],[DATE]])-1)</f>
        <v>2016</v>
      </c>
      <c r="L3396" s="191" t="str">
        <f>IF(PUMPING[[#This Row],[MONTH]]&lt;4,"Q4",IF(PUMPING[[#This Row],[MONTH]]&lt;7,"Q1",IF(PUMPING[[#This Row],[MONTH]]&lt;10,"Q2",IF(PUMPING[[#This Row],[MONTH]]&lt;13,"Q3","Q4"))))</f>
        <v>Q1</v>
      </c>
      <c r="M3396" s="192" t="str">
        <f>IF(PUMPING[[#This Row],[PRODUCT]]="I/F","I/F",IF(LEFT(PUMPING[[#This Row],[BATCH]],2)="MR","MR",IF(LEFT(PUMPING[[#This Row],[BATCH]],2)="PR","PR",IF(LEFT(PUMPING[[#This Row],[BATCH]],2)="DT","DT","Others"))))</f>
        <v>MR</v>
      </c>
    </row>
    <row r="3397" spans="1:13" ht="21" x14ac:dyDescent="0.25">
      <c r="A3397" s="181">
        <v>1</v>
      </c>
      <c r="B3397" s="182">
        <v>42532</v>
      </c>
      <c r="C3397" s="181" t="s">
        <v>20</v>
      </c>
      <c r="D3397" s="176" t="s">
        <v>2212</v>
      </c>
      <c r="E3397" s="131">
        <v>52</v>
      </c>
      <c r="F3397" s="179">
        <v>695</v>
      </c>
      <c r="G3397" s="181" t="s">
        <v>20</v>
      </c>
      <c r="H3397" s="181" t="str">
        <f t="shared" si="86"/>
        <v>NS</v>
      </c>
      <c r="I3397" s="181" t="str">
        <f>VLOOKUP(H3397,[2]Sheet1!$A$2:$B$27,2,0)</f>
        <v>SKO</v>
      </c>
      <c r="J3397" s="191">
        <f t="shared" si="87"/>
        <v>6</v>
      </c>
      <c r="K3397" s="191">
        <f>IF(PUMPING[[#This Row],[MONTH]]&gt;3,YEAR(PUMPING[[#This Row],[DATE]]),YEAR(PUMPING[[#This Row],[DATE]])-1)</f>
        <v>2016</v>
      </c>
      <c r="L3397" s="191" t="str">
        <f>IF(PUMPING[[#This Row],[MONTH]]&lt;4,"Q4",IF(PUMPING[[#This Row],[MONTH]]&lt;7,"Q1",IF(PUMPING[[#This Row],[MONTH]]&lt;10,"Q2",IF(PUMPING[[#This Row],[MONTH]]&lt;13,"Q3","Q4"))))</f>
        <v>Q1</v>
      </c>
      <c r="M3397" s="192" t="str">
        <f>IF(PUMPING[[#This Row],[PRODUCT]]="I/F","I/F",IF(LEFT(PUMPING[[#This Row],[BATCH]],2)="MR","MR",IF(LEFT(PUMPING[[#This Row],[BATCH]],2)="PR","PR",IF(LEFT(PUMPING[[#This Row],[BATCH]],2)="DT","DT","Others"))))</f>
        <v>PR</v>
      </c>
    </row>
    <row r="3398" spans="1:13" ht="21" x14ac:dyDescent="0.25">
      <c r="A3398" s="181">
        <v>2</v>
      </c>
      <c r="B3398" s="182">
        <v>42532</v>
      </c>
      <c r="C3398" s="181" t="s">
        <v>20</v>
      </c>
      <c r="D3398" s="176" t="s">
        <v>2235</v>
      </c>
      <c r="E3398" s="131">
        <v>32</v>
      </c>
      <c r="F3398" s="179">
        <v>1050</v>
      </c>
      <c r="G3398" s="181" t="s">
        <v>20</v>
      </c>
      <c r="H3398" s="181" t="str">
        <f t="shared" si="86"/>
        <v>0S</v>
      </c>
      <c r="I3398" s="181" t="str">
        <f>VLOOKUP(H3398,[2]Sheet1!$A$2:$B$27,2,0)</f>
        <v>SKO</v>
      </c>
      <c r="J3398" s="191">
        <f t="shared" si="87"/>
        <v>6</v>
      </c>
      <c r="K3398" s="191">
        <f>IF(PUMPING[[#This Row],[MONTH]]&gt;3,YEAR(PUMPING[[#This Row],[DATE]]),YEAR(PUMPING[[#This Row],[DATE]])-1)</f>
        <v>2016</v>
      </c>
      <c r="L3398" s="191" t="str">
        <f>IF(PUMPING[[#This Row],[MONTH]]&lt;4,"Q4",IF(PUMPING[[#This Row],[MONTH]]&lt;7,"Q1",IF(PUMPING[[#This Row],[MONTH]]&lt;10,"Q2",IF(PUMPING[[#This Row],[MONTH]]&lt;13,"Q3","Q4"))))</f>
        <v>Q1</v>
      </c>
      <c r="M3398" s="192" t="str">
        <f>IF(PUMPING[[#This Row],[PRODUCT]]="I/F","I/F",IF(LEFT(PUMPING[[#This Row],[BATCH]],2)="MR","MR",IF(LEFT(PUMPING[[#This Row],[BATCH]],2)="PR","PR",IF(LEFT(PUMPING[[#This Row],[BATCH]],2)="DT","DT","Others"))))</f>
        <v>PR</v>
      </c>
    </row>
    <row r="3399" spans="1:13" ht="21" x14ac:dyDescent="0.25">
      <c r="A3399" s="181">
        <v>3</v>
      </c>
      <c r="B3399" s="182">
        <v>42532</v>
      </c>
      <c r="C3399" s="181" t="s">
        <v>20</v>
      </c>
      <c r="D3399" s="176" t="s">
        <v>2236</v>
      </c>
      <c r="E3399" s="131">
        <v>32</v>
      </c>
      <c r="F3399" s="179">
        <v>2975</v>
      </c>
      <c r="G3399" s="181" t="s">
        <v>20</v>
      </c>
      <c r="H3399" s="181" t="str">
        <f t="shared" si="86"/>
        <v>A1</v>
      </c>
      <c r="I3399" s="181" t="str">
        <f>VLOOKUP(H3399,[2]Sheet1!$A$2:$B$27,2,0)</f>
        <v>ATF</v>
      </c>
      <c r="J3399" s="191">
        <f t="shared" si="87"/>
        <v>6</v>
      </c>
      <c r="K3399" s="191">
        <f>IF(PUMPING[[#This Row],[MONTH]]&gt;3,YEAR(PUMPING[[#This Row],[DATE]]),YEAR(PUMPING[[#This Row],[DATE]])-1)</f>
        <v>2016</v>
      </c>
      <c r="L3399" s="191" t="str">
        <f>IF(PUMPING[[#This Row],[MONTH]]&lt;4,"Q4",IF(PUMPING[[#This Row],[MONTH]]&lt;7,"Q1",IF(PUMPING[[#This Row],[MONTH]]&lt;10,"Q2",IF(PUMPING[[#This Row],[MONTH]]&lt;13,"Q3","Q4"))))</f>
        <v>Q1</v>
      </c>
      <c r="M3399" s="192" t="str">
        <f>IF(PUMPING[[#This Row],[PRODUCT]]="I/F","I/F",IF(LEFT(PUMPING[[#This Row],[BATCH]],2)="MR","MR",IF(LEFT(PUMPING[[#This Row],[BATCH]],2)="PR","PR",IF(LEFT(PUMPING[[#This Row],[BATCH]],2)="DT","DT","Others"))))</f>
        <v>PR</v>
      </c>
    </row>
    <row r="3400" spans="1:13" ht="21" x14ac:dyDescent="0.25">
      <c r="A3400" s="181">
        <v>4</v>
      </c>
      <c r="B3400" s="182">
        <v>42532</v>
      </c>
      <c r="C3400" s="181" t="s">
        <v>20</v>
      </c>
      <c r="D3400" s="176" t="s">
        <v>2237</v>
      </c>
      <c r="E3400" s="131">
        <v>33</v>
      </c>
      <c r="F3400" s="179">
        <v>450</v>
      </c>
      <c r="G3400" s="181" t="s">
        <v>20</v>
      </c>
      <c r="H3400" s="181" t="str">
        <f t="shared" si="86"/>
        <v>A1</v>
      </c>
      <c r="I3400" s="181" t="str">
        <f>VLOOKUP(H3400,[2]Sheet1!$A$2:$B$27,2,0)</f>
        <v>ATF</v>
      </c>
      <c r="J3400" s="191">
        <f t="shared" si="87"/>
        <v>6</v>
      </c>
      <c r="K3400" s="191">
        <f>IF(PUMPING[[#This Row],[MONTH]]&gt;3,YEAR(PUMPING[[#This Row],[DATE]]),YEAR(PUMPING[[#This Row],[DATE]])-1)</f>
        <v>2016</v>
      </c>
      <c r="L3400" s="191" t="str">
        <f>IF(PUMPING[[#This Row],[MONTH]]&lt;4,"Q4",IF(PUMPING[[#This Row],[MONTH]]&lt;7,"Q1",IF(PUMPING[[#This Row],[MONTH]]&lt;10,"Q2",IF(PUMPING[[#This Row],[MONTH]]&lt;13,"Q3","Q4"))))</f>
        <v>Q1</v>
      </c>
      <c r="M3400" s="192" t="str">
        <f>IF(PUMPING[[#This Row],[PRODUCT]]="I/F","I/F",IF(LEFT(PUMPING[[#This Row],[BATCH]],2)="MR","MR",IF(LEFT(PUMPING[[#This Row],[BATCH]],2)="PR","PR",IF(LEFT(PUMPING[[#This Row],[BATCH]],2)="DT","DT","Others"))))</f>
        <v>PR</v>
      </c>
    </row>
    <row r="3401" spans="1:13" ht="21" x14ac:dyDescent="0.25">
      <c r="A3401" s="181">
        <v>5</v>
      </c>
      <c r="B3401" s="182">
        <v>42532</v>
      </c>
      <c r="C3401" s="181" t="s">
        <v>20</v>
      </c>
      <c r="D3401" s="176" t="s">
        <v>254</v>
      </c>
      <c r="E3401" s="131">
        <v>33</v>
      </c>
      <c r="F3401" s="179">
        <v>999</v>
      </c>
      <c r="G3401" s="181" t="s">
        <v>20</v>
      </c>
      <c r="H3401" s="181" t="str">
        <f t="shared" si="86"/>
        <v>A1</v>
      </c>
      <c r="I3401" s="181" t="str">
        <f>VLOOKUP(H3401,[2]Sheet1!$A$2:$B$27,2,0)</f>
        <v>ATF</v>
      </c>
      <c r="J3401" s="191">
        <f t="shared" si="87"/>
        <v>6</v>
      </c>
      <c r="K3401" s="191">
        <f>IF(PUMPING[[#This Row],[MONTH]]&gt;3,YEAR(PUMPING[[#This Row],[DATE]]),YEAR(PUMPING[[#This Row],[DATE]])-1)</f>
        <v>2016</v>
      </c>
      <c r="L3401" s="191" t="str">
        <f>IF(PUMPING[[#This Row],[MONTH]]&lt;4,"Q4",IF(PUMPING[[#This Row],[MONTH]]&lt;7,"Q1",IF(PUMPING[[#This Row],[MONTH]]&lt;10,"Q2",IF(PUMPING[[#This Row],[MONTH]]&lt;13,"Q3","Q4"))))</f>
        <v>Q1</v>
      </c>
      <c r="M3401" s="192" t="str">
        <f>IF(PUMPING[[#This Row],[PRODUCT]]="I/F","I/F",IF(LEFT(PUMPING[[#This Row],[BATCH]],2)="MR","MR",IF(LEFT(PUMPING[[#This Row],[BATCH]],2)="PR","PR",IF(LEFT(PUMPING[[#This Row],[BATCH]],2)="DT","DT","Others"))))</f>
        <v>PR</v>
      </c>
    </row>
    <row r="3402" spans="1:13" ht="21" x14ac:dyDescent="0.25">
      <c r="A3402" s="181">
        <v>1</v>
      </c>
      <c r="B3402" s="182">
        <v>42532</v>
      </c>
      <c r="C3402" s="181" t="s">
        <v>162</v>
      </c>
      <c r="D3402" s="172" t="s">
        <v>2154</v>
      </c>
      <c r="E3402" s="178" t="s">
        <v>113</v>
      </c>
      <c r="F3402" s="179">
        <v>93</v>
      </c>
      <c r="G3402" s="181" t="s">
        <v>162</v>
      </c>
      <c r="H3402" s="181" t="str">
        <f t="shared" si="86"/>
        <v>PN</v>
      </c>
      <c r="I3402" s="181" t="str">
        <f>VLOOKUP(H3402,[2]Sheet1!$A$2:$B$27,2,0)</f>
        <v>NAPTHA</v>
      </c>
      <c r="J3402" s="191">
        <f t="shared" si="87"/>
        <v>6</v>
      </c>
      <c r="K3402" s="191">
        <f>IF(PUMPING[[#This Row],[MONTH]]&gt;3,YEAR(PUMPING[[#This Row],[DATE]]),YEAR(PUMPING[[#This Row],[DATE]])-1)</f>
        <v>2016</v>
      </c>
      <c r="L3402" s="191" t="str">
        <f>IF(PUMPING[[#This Row],[MONTH]]&lt;4,"Q4",IF(PUMPING[[#This Row],[MONTH]]&lt;7,"Q1",IF(PUMPING[[#This Row],[MONTH]]&lt;10,"Q2",IF(PUMPING[[#This Row],[MONTH]]&lt;13,"Q3","Q4"))))</f>
        <v>Q1</v>
      </c>
      <c r="M3402" s="192" t="str">
        <f>IF(PUMPING[[#This Row],[PRODUCT]]="I/F","I/F",IF(LEFT(PUMPING[[#This Row],[BATCH]],2)="MR","MR",IF(LEFT(PUMPING[[#This Row],[BATCH]],2)="PR","PR",IF(LEFT(PUMPING[[#This Row],[BATCH]],2)="DT","DT","Others"))))</f>
        <v>MR</v>
      </c>
    </row>
    <row r="3403" spans="1:13" ht="21" x14ac:dyDescent="0.25">
      <c r="A3403" s="181">
        <v>2</v>
      </c>
      <c r="B3403" s="182">
        <v>42532</v>
      </c>
      <c r="C3403" s="181" t="s">
        <v>162</v>
      </c>
      <c r="D3403" s="172" t="s">
        <v>2160</v>
      </c>
      <c r="E3403" s="178" t="s">
        <v>113</v>
      </c>
      <c r="F3403" s="179">
        <v>199</v>
      </c>
      <c r="G3403" s="181" t="s">
        <v>162</v>
      </c>
      <c r="H3403" s="181" t="str">
        <f t="shared" si="86"/>
        <v>PN</v>
      </c>
      <c r="I3403" s="181" t="str">
        <f>VLOOKUP(H3403,[2]Sheet1!$A$2:$B$27,2,0)</f>
        <v>NAPTHA</v>
      </c>
      <c r="J3403" s="191">
        <f t="shared" si="87"/>
        <v>6</v>
      </c>
      <c r="K3403" s="191">
        <f>IF(PUMPING[[#This Row],[MONTH]]&gt;3,YEAR(PUMPING[[#This Row],[DATE]]),YEAR(PUMPING[[#This Row],[DATE]])-1)</f>
        <v>2016</v>
      </c>
      <c r="L3403" s="191" t="str">
        <f>IF(PUMPING[[#This Row],[MONTH]]&lt;4,"Q4",IF(PUMPING[[#This Row],[MONTH]]&lt;7,"Q1",IF(PUMPING[[#This Row],[MONTH]]&lt;10,"Q2",IF(PUMPING[[#This Row],[MONTH]]&lt;13,"Q3","Q4"))))</f>
        <v>Q1</v>
      </c>
      <c r="M3403" s="192" t="str">
        <f>IF(PUMPING[[#This Row],[PRODUCT]]="I/F","I/F",IF(LEFT(PUMPING[[#This Row],[BATCH]],2)="MR","MR",IF(LEFT(PUMPING[[#This Row],[BATCH]],2)="PR","PR",IF(LEFT(PUMPING[[#This Row],[BATCH]],2)="DT","DT","Others"))))</f>
        <v>MR</v>
      </c>
    </row>
    <row r="3404" spans="1:13" ht="21" x14ac:dyDescent="0.25">
      <c r="A3404" s="181">
        <v>3</v>
      </c>
      <c r="B3404" s="182">
        <v>42532</v>
      </c>
      <c r="C3404" s="181" t="s">
        <v>162</v>
      </c>
      <c r="D3404" s="172" t="s">
        <v>2198</v>
      </c>
      <c r="E3404" s="178" t="s">
        <v>113</v>
      </c>
      <c r="F3404" s="179">
        <v>1698</v>
      </c>
      <c r="G3404" s="181" t="s">
        <v>162</v>
      </c>
      <c r="H3404" s="181" t="str">
        <f t="shared" si="86"/>
        <v>PN</v>
      </c>
      <c r="I3404" s="181" t="str">
        <f>VLOOKUP(H3404,[2]Sheet1!$A$2:$B$27,2,0)</f>
        <v>NAPTHA</v>
      </c>
      <c r="J3404" s="191">
        <f t="shared" si="87"/>
        <v>6</v>
      </c>
      <c r="K3404" s="191">
        <f>IF(PUMPING[[#This Row],[MONTH]]&gt;3,YEAR(PUMPING[[#This Row],[DATE]]),YEAR(PUMPING[[#This Row],[DATE]])-1)</f>
        <v>2016</v>
      </c>
      <c r="L3404" s="191" t="str">
        <f>IF(PUMPING[[#This Row],[MONTH]]&lt;4,"Q4",IF(PUMPING[[#This Row],[MONTH]]&lt;7,"Q1",IF(PUMPING[[#This Row],[MONTH]]&lt;10,"Q2",IF(PUMPING[[#This Row],[MONTH]]&lt;13,"Q3","Q4"))))</f>
        <v>Q1</v>
      </c>
      <c r="M3404" s="192" t="str">
        <f>IF(PUMPING[[#This Row],[PRODUCT]]="I/F","I/F",IF(LEFT(PUMPING[[#This Row],[BATCH]],2)="MR","MR",IF(LEFT(PUMPING[[#This Row],[BATCH]],2)="PR","PR",IF(LEFT(PUMPING[[#This Row],[BATCH]],2)="DT","DT","Others"))))</f>
        <v>MR</v>
      </c>
    </row>
    <row r="3405" spans="1:13" ht="21" x14ac:dyDescent="0.25">
      <c r="A3405" s="181">
        <v>4</v>
      </c>
      <c r="B3405" s="182">
        <v>42532</v>
      </c>
      <c r="C3405" s="181" t="s">
        <v>162</v>
      </c>
      <c r="D3405" s="172" t="s">
        <v>2205</v>
      </c>
      <c r="E3405" s="178" t="s">
        <v>113</v>
      </c>
      <c r="F3405" s="179">
        <v>538</v>
      </c>
      <c r="G3405" s="181" t="s">
        <v>162</v>
      </c>
      <c r="H3405" s="181" t="str">
        <f t="shared" si="86"/>
        <v>PN</v>
      </c>
      <c r="I3405" s="181" t="str">
        <f>VLOOKUP(H3405,[2]Sheet1!$A$2:$B$27,2,0)</f>
        <v>NAPTHA</v>
      </c>
      <c r="J3405" s="191">
        <f t="shared" si="87"/>
        <v>6</v>
      </c>
      <c r="K3405" s="191">
        <f>IF(PUMPING[[#This Row],[MONTH]]&gt;3,YEAR(PUMPING[[#This Row],[DATE]]),YEAR(PUMPING[[#This Row],[DATE]])-1)</f>
        <v>2016</v>
      </c>
      <c r="L3405" s="191" t="str">
        <f>IF(PUMPING[[#This Row],[MONTH]]&lt;4,"Q4",IF(PUMPING[[#This Row],[MONTH]]&lt;7,"Q1",IF(PUMPING[[#This Row],[MONTH]]&lt;10,"Q2",IF(PUMPING[[#This Row],[MONTH]]&lt;13,"Q3","Q4"))))</f>
        <v>Q1</v>
      </c>
      <c r="M3405" s="192" t="str">
        <f>IF(PUMPING[[#This Row],[PRODUCT]]="I/F","I/F",IF(LEFT(PUMPING[[#This Row],[BATCH]],2)="MR","MR",IF(LEFT(PUMPING[[#This Row],[BATCH]],2)="PR","PR",IF(LEFT(PUMPING[[#This Row],[BATCH]],2)="DT","DT","Others"))))</f>
        <v>MR</v>
      </c>
    </row>
    <row r="3406" spans="1:13" ht="21" x14ac:dyDescent="0.25">
      <c r="A3406" s="181">
        <v>5</v>
      </c>
      <c r="B3406" s="182">
        <v>42532</v>
      </c>
      <c r="C3406" s="181" t="s">
        <v>162</v>
      </c>
      <c r="D3406" s="137" t="s">
        <v>2238</v>
      </c>
      <c r="E3406" s="178">
        <v>16</v>
      </c>
      <c r="F3406" s="129">
        <v>62</v>
      </c>
      <c r="G3406" s="181" t="s">
        <v>162</v>
      </c>
      <c r="H3406" s="181" t="str">
        <f t="shared" si="86"/>
        <v>SK</v>
      </c>
      <c r="I3406" s="181" t="str">
        <f>VLOOKUP(H3406,[2]Sheet1!$A$2:$B$27,2,0)</f>
        <v>SKO</v>
      </c>
      <c r="J3406" s="191">
        <f t="shared" si="87"/>
        <v>6</v>
      </c>
      <c r="K3406" s="191">
        <f>IF(PUMPING[[#This Row],[MONTH]]&gt;3,YEAR(PUMPING[[#This Row],[DATE]]),YEAR(PUMPING[[#This Row],[DATE]])-1)</f>
        <v>2016</v>
      </c>
      <c r="L3406" s="191" t="str">
        <f>IF(PUMPING[[#This Row],[MONTH]]&lt;4,"Q4",IF(PUMPING[[#This Row],[MONTH]]&lt;7,"Q1",IF(PUMPING[[#This Row],[MONTH]]&lt;10,"Q2",IF(PUMPING[[#This Row],[MONTH]]&lt;13,"Q3","Q4"))))</f>
        <v>Q1</v>
      </c>
      <c r="M3406" s="192" t="str">
        <f>IF(PUMPING[[#This Row],[PRODUCT]]="I/F","I/F",IF(LEFT(PUMPING[[#This Row],[BATCH]],2)="MR","MR",IF(LEFT(PUMPING[[#This Row],[BATCH]],2)="PR","PR",IF(LEFT(PUMPING[[#This Row],[BATCH]],2)="DT","DT","Others"))))</f>
        <v>DT</v>
      </c>
    </row>
    <row r="3407" spans="1:13" ht="21" x14ac:dyDescent="0.25">
      <c r="A3407" s="181">
        <v>1</v>
      </c>
      <c r="B3407" s="182">
        <v>42533</v>
      </c>
      <c r="C3407" s="181" t="s">
        <v>6</v>
      </c>
      <c r="D3407" s="176" t="s">
        <v>2234</v>
      </c>
      <c r="E3407" s="194">
        <v>507</v>
      </c>
      <c r="F3407" s="173">
        <v>1232</v>
      </c>
      <c r="G3407" s="181" t="s">
        <v>6</v>
      </c>
      <c r="H3407" s="181" t="str">
        <f t="shared" si="86"/>
        <v>4H</v>
      </c>
      <c r="I3407" s="181" t="s">
        <v>1530</v>
      </c>
      <c r="J3407" s="191">
        <f t="shared" si="87"/>
        <v>6</v>
      </c>
      <c r="K3407" s="191">
        <f>IF(PUMPING[[#This Row],[MONTH]]&gt;3,YEAR(PUMPING[[#This Row],[DATE]]),YEAR(PUMPING[[#This Row],[DATE]])-1)</f>
        <v>2016</v>
      </c>
      <c r="L3407" s="191" t="str">
        <f>IF(PUMPING[[#This Row],[MONTH]]&lt;4,"Q4",IF(PUMPING[[#This Row],[MONTH]]&lt;7,"Q1",IF(PUMPING[[#This Row],[MONTH]]&lt;10,"Q2",IF(PUMPING[[#This Row],[MONTH]]&lt;13,"Q3","Q4"))))</f>
        <v>Q1</v>
      </c>
      <c r="M3407" s="192" t="str">
        <f>IF(PUMPING[[#This Row],[PRODUCT]]="I/F","I/F",IF(LEFT(PUMPING[[#This Row],[BATCH]],2)="MR","MR",IF(LEFT(PUMPING[[#This Row],[BATCH]],2)="PR","PR",IF(LEFT(PUMPING[[#This Row],[BATCH]],2)="DT","DT","Others"))))</f>
        <v>MR</v>
      </c>
    </row>
    <row r="3408" spans="1:13" ht="21" x14ac:dyDescent="0.25">
      <c r="A3408" s="181">
        <v>2</v>
      </c>
      <c r="B3408" s="182">
        <v>42533</v>
      </c>
      <c r="C3408" s="181" t="s">
        <v>6</v>
      </c>
      <c r="D3408" s="176" t="s">
        <v>2239</v>
      </c>
      <c r="E3408" s="194">
        <v>505</v>
      </c>
      <c r="F3408" s="173">
        <v>6707</v>
      </c>
      <c r="G3408" s="181" t="s">
        <v>6</v>
      </c>
      <c r="H3408" s="181" t="str">
        <f t="shared" si="86"/>
        <v>4H</v>
      </c>
      <c r="I3408" s="181" t="s">
        <v>1530</v>
      </c>
      <c r="J3408" s="191">
        <f t="shared" si="87"/>
        <v>6</v>
      </c>
      <c r="K3408" s="191">
        <f>IF(PUMPING[[#This Row],[MONTH]]&gt;3,YEAR(PUMPING[[#This Row],[DATE]]),YEAR(PUMPING[[#This Row],[DATE]])-1)</f>
        <v>2016</v>
      </c>
      <c r="L3408" s="191" t="str">
        <f>IF(PUMPING[[#This Row],[MONTH]]&lt;4,"Q4",IF(PUMPING[[#This Row],[MONTH]]&lt;7,"Q1",IF(PUMPING[[#This Row],[MONTH]]&lt;10,"Q2",IF(PUMPING[[#This Row],[MONTH]]&lt;13,"Q3","Q4"))))</f>
        <v>Q1</v>
      </c>
      <c r="M3408" s="192" t="str">
        <f>IF(PUMPING[[#This Row],[PRODUCT]]="I/F","I/F",IF(LEFT(PUMPING[[#This Row],[BATCH]],2)="MR","MR",IF(LEFT(PUMPING[[#This Row],[BATCH]],2)="PR","PR",IF(LEFT(PUMPING[[#This Row],[BATCH]],2)="DT","DT","Others"))))</f>
        <v>MR</v>
      </c>
    </row>
    <row r="3409" spans="1:13" ht="21" x14ac:dyDescent="0.25">
      <c r="A3409" s="181">
        <v>1</v>
      </c>
      <c r="B3409" s="182">
        <v>42533</v>
      </c>
      <c r="C3409" s="181" t="s">
        <v>20</v>
      </c>
      <c r="D3409" s="176" t="s">
        <v>254</v>
      </c>
      <c r="E3409" s="131">
        <v>33</v>
      </c>
      <c r="F3409" s="179">
        <v>6514</v>
      </c>
      <c r="G3409" s="181" t="s">
        <v>20</v>
      </c>
      <c r="H3409" s="181" t="str">
        <f t="shared" si="86"/>
        <v>A1</v>
      </c>
      <c r="I3409" s="181" t="str">
        <f>VLOOKUP(H3409,[2]Sheet1!$A$2:$B$27,2,0)</f>
        <v>ATF</v>
      </c>
      <c r="J3409" s="191">
        <f t="shared" si="87"/>
        <v>6</v>
      </c>
      <c r="K3409" s="191">
        <f>IF(PUMPING[[#This Row],[MONTH]]&gt;3,YEAR(PUMPING[[#This Row],[DATE]]),YEAR(PUMPING[[#This Row],[DATE]])-1)</f>
        <v>2016</v>
      </c>
      <c r="L3409" s="191" t="str">
        <f>IF(PUMPING[[#This Row],[MONTH]]&lt;4,"Q4",IF(PUMPING[[#This Row],[MONTH]]&lt;7,"Q1",IF(PUMPING[[#This Row],[MONTH]]&lt;10,"Q2",IF(PUMPING[[#This Row],[MONTH]]&lt;13,"Q3","Q4"))))</f>
        <v>Q1</v>
      </c>
      <c r="M3409" s="192" t="str">
        <f>IF(PUMPING[[#This Row],[PRODUCT]]="I/F","I/F",IF(LEFT(PUMPING[[#This Row],[BATCH]],2)="MR","MR",IF(LEFT(PUMPING[[#This Row],[BATCH]],2)="PR","PR",IF(LEFT(PUMPING[[#This Row],[BATCH]],2)="DT","DT","Others"))))</f>
        <v>PR</v>
      </c>
    </row>
    <row r="3410" spans="1:13" ht="21" x14ac:dyDescent="0.25">
      <c r="A3410" s="181">
        <v>2</v>
      </c>
      <c r="B3410" s="182">
        <v>42533</v>
      </c>
      <c r="C3410" s="181" t="s">
        <v>20</v>
      </c>
      <c r="D3410" s="176" t="s">
        <v>2240</v>
      </c>
      <c r="E3410" s="131" t="s">
        <v>2027</v>
      </c>
      <c r="F3410" s="179">
        <v>205</v>
      </c>
      <c r="G3410" s="181" t="s">
        <v>20</v>
      </c>
      <c r="H3410" s="181" t="str">
        <f t="shared" si="86"/>
        <v>PC</v>
      </c>
      <c r="I3410" s="181" t="str">
        <f>VLOOKUP(H3410,[2]Sheet1!$A$2:$B$27,2,0)</f>
        <v>SKO</v>
      </c>
      <c r="J3410" s="191">
        <f t="shared" si="87"/>
        <v>6</v>
      </c>
      <c r="K3410" s="191">
        <f>IF(PUMPING[[#This Row],[MONTH]]&gt;3,YEAR(PUMPING[[#This Row],[DATE]]),YEAR(PUMPING[[#This Row],[DATE]])-1)</f>
        <v>2016</v>
      </c>
      <c r="L3410" s="191" t="str">
        <f>IF(PUMPING[[#This Row],[MONTH]]&lt;4,"Q4",IF(PUMPING[[#This Row],[MONTH]]&lt;7,"Q1",IF(PUMPING[[#This Row],[MONTH]]&lt;10,"Q2",IF(PUMPING[[#This Row],[MONTH]]&lt;13,"Q3","Q4"))))</f>
        <v>Q1</v>
      </c>
      <c r="M3410" s="192" t="str">
        <f>IF(PUMPING[[#This Row],[PRODUCT]]="I/F","I/F",IF(LEFT(PUMPING[[#This Row],[BATCH]],2)="MR","MR",IF(LEFT(PUMPING[[#This Row],[BATCH]],2)="PR","PR",IF(LEFT(PUMPING[[#This Row],[BATCH]],2)="DT","DT","Others"))))</f>
        <v>PR</v>
      </c>
    </row>
    <row r="3411" spans="1:13" ht="21" x14ac:dyDescent="0.25">
      <c r="A3411" s="181">
        <v>3</v>
      </c>
      <c r="B3411" s="182">
        <v>42533</v>
      </c>
      <c r="C3411" s="181" t="s">
        <v>20</v>
      </c>
      <c r="D3411" s="176" t="s">
        <v>2241</v>
      </c>
      <c r="E3411" s="131">
        <v>61</v>
      </c>
      <c r="F3411" s="179">
        <v>2170</v>
      </c>
      <c r="G3411" s="181" t="s">
        <v>20</v>
      </c>
      <c r="H3411" s="181" t="str">
        <f t="shared" si="86"/>
        <v>4H</v>
      </c>
      <c r="I3411" s="181" t="s">
        <v>1530</v>
      </c>
      <c r="J3411" s="191">
        <f t="shared" si="87"/>
        <v>6</v>
      </c>
      <c r="K3411" s="191">
        <f>IF(PUMPING[[#This Row],[MONTH]]&gt;3,YEAR(PUMPING[[#This Row],[DATE]]),YEAR(PUMPING[[#This Row],[DATE]])-1)</f>
        <v>2016</v>
      </c>
      <c r="L3411" s="191" t="str">
        <f>IF(PUMPING[[#This Row],[MONTH]]&lt;4,"Q4",IF(PUMPING[[#This Row],[MONTH]]&lt;7,"Q1",IF(PUMPING[[#This Row],[MONTH]]&lt;10,"Q2",IF(PUMPING[[#This Row],[MONTH]]&lt;13,"Q3","Q4"))))</f>
        <v>Q1</v>
      </c>
      <c r="M3411" s="192" t="str">
        <f>IF(PUMPING[[#This Row],[PRODUCT]]="I/F","I/F",IF(LEFT(PUMPING[[#This Row],[BATCH]],2)="MR","MR",IF(LEFT(PUMPING[[#This Row],[BATCH]],2)="PR","PR",IF(LEFT(PUMPING[[#This Row],[BATCH]],2)="DT","DT","Others"))))</f>
        <v>PR</v>
      </c>
    </row>
    <row r="3412" spans="1:13" ht="21" x14ac:dyDescent="0.25">
      <c r="A3412" s="181">
        <v>1</v>
      </c>
      <c r="B3412" s="182">
        <v>42533</v>
      </c>
      <c r="C3412" s="181" t="s">
        <v>8</v>
      </c>
      <c r="D3412" s="135" t="s">
        <v>2230</v>
      </c>
      <c r="E3412" s="178" t="s">
        <v>58</v>
      </c>
      <c r="F3412" s="179">
        <v>5906</v>
      </c>
      <c r="G3412" s="181" t="s">
        <v>8</v>
      </c>
      <c r="H3412" s="181" t="str">
        <f t="shared" si="86"/>
        <v>PN</v>
      </c>
      <c r="I3412" s="181" t="str">
        <f>VLOOKUP(H3412,[2]Sheet1!$A$2:$B$27,2,0)</f>
        <v>NAPTHA</v>
      </c>
      <c r="J3412" s="191">
        <f t="shared" si="87"/>
        <v>6</v>
      </c>
      <c r="K3412" s="191">
        <f>IF(PUMPING[[#This Row],[MONTH]]&gt;3,YEAR(PUMPING[[#This Row],[DATE]]),YEAR(PUMPING[[#This Row],[DATE]])-1)</f>
        <v>2016</v>
      </c>
      <c r="L3412" s="191" t="str">
        <f>IF(PUMPING[[#This Row],[MONTH]]&lt;4,"Q4",IF(PUMPING[[#This Row],[MONTH]]&lt;7,"Q1",IF(PUMPING[[#This Row],[MONTH]]&lt;10,"Q2",IF(PUMPING[[#This Row],[MONTH]]&lt;13,"Q3","Q4"))))</f>
        <v>Q1</v>
      </c>
      <c r="M3412" s="192" t="str">
        <f>IF(PUMPING[[#This Row],[PRODUCT]]="I/F","I/F",IF(LEFT(PUMPING[[#This Row],[BATCH]],2)="MR","MR",IF(LEFT(PUMPING[[#This Row],[BATCH]],2)="PR","PR",IF(LEFT(PUMPING[[#This Row],[BATCH]],2)="DT","DT","Others"))))</f>
        <v>MR</v>
      </c>
    </row>
    <row r="3413" spans="1:13" ht="21" x14ac:dyDescent="0.25">
      <c r="A3413" s="181">
        <v>1</v>
      </c>
      <c r="B3413" s="182">
        <v>42534</v>
      </c>
      <c r="C3413" s="181" t="s">
        <v>6</v>
      </c>
      <c r="D3413" s="176" t="s">
        <v>2239</v>
      </c>
      <c r="E3413" s="194">
        <v>505</v>
      </c>
      <c r="F3413" s="173">
        <v>3818</v>
      </c>
      <c r="G3413" s="181" t="s">
        <v>6</v>
      </c>
      <c r="H3413" s="181" t="str">
        <f t="shared" si="86"/>
        <v>4H</v>
      </c>
      <c r="I3413" s="181" t="s">
        <v>1530</v>
      </c>
      <c r="J3413" s="191">
        <f t="shared" si="87"/>
        <v>6</v>
      </c>
      <c r="K3413" s="191">
        <f>IF(PUMPING[[#This Row],[MONTH]]&gt;3,YEAR(PUMPING[[#This Row],[DATE]]),YEAR(PUMPING[[#This Row],[DATE]])-1)</f>
        <v>2016</v>
      </c>
      <c r="L3413" s="191" t="str">
        <f>IF(PUMPING[[#This Row],[MONTH]]&lt;4,"Q4",IF(PUMPING[[#This Row],[MONTH]]&lt;7,"Q1",IF(PUMPING[[#This Row],[MONTH]]&lt;10,"Q2",IF(PUMPING[[#This Row],[MONTH]]&lt;13,"Q3","Q4"))))</f>
        <v>Q1</v>
      </c>
      <c r="M3413" s="192" t="str">
        <f>IF(PUMPING[[#This Row],[PRODUCT]]="I/F","I/F",IF(LEFT(PUMPING[[#This Row],[BATCH]],2)="MR","MR",IF(LEFT(PUMPING[[#This Row],[BATCH]],2)="PR","PR",IF(LEFT(PUMPING[[#This Row],[BATCH]],2)="DT","DT","Others"))))</f>
        <v>MR</v>
      </c>
    </row>
    <row r="3414" spans="1:13" ht="21" x14ac:dyDescent="0.25">
      <c r="A3414" s="181">
        <v>2</v>
      </c>
      <c r="B3414" s="182">
        <v>42534</v>
      </c>
      <c r="C3414" s="181" t="s">
        <v>6</v>
      </c>
      <c r="D3414" s="176" t="s">
        <v>2242</v>
      </c>
      <c r="E3414" s="194">
        <v>507</v>
      </c>
      <c r="F3414" s="173">
        <v>4058</v>
      </c>
      <c r="G3414" s="181" t="s">
        <v>6</v>
      </c>
      <c r="H3414" s="181" t="str">
        <f t="shared" si="86"/>
        <v>4H</v>
      </c>
      <c r="I3414" s="181" t="s">
        <v>1530</v>
      </c>
      <c r="J3414" s="191">
        <f t="shared" si="87"/>
        <v>6</v>
      </c>
      <c r="K3414" s="191">
        <f>IF(PUMPING[[#This Row],[MONTH]]&gt;3,YEAR(PUMPING[[#This Row],[DATE]]),YEAR(PUMPING[[#This Row],[DATE]])-1)</f>
        <v>2016</v>
      </c>
      <c r="L3414" s="191" t="str">
        <f>IF(PUMPING[[#This Row],[MONTH]]&lt;4,"Q4",IF(PUMPING[[#This Row],[MONTH]]&lt;7,"Q1",IF(PUMPING[[#This Row],[MONTH]]&lt;10,"Q2",IF(PUMPING[[#This Row],[MONTH]]&lt;13,"Q3","Q4"))))</f>
        <v>Q1</v>
      </c>
      <c r="M3414" s="192" t="str">
        <f>IF(PUMPING[[#This Row],[PRODUCT]]="I/F","I/F",IF(LEFT(PUMPING[[#This Row],[BATCH]],2)="MR","MR",IF(LEFT(PUMPING[[#This Row],[BATCH]],2)="PR","PR",IF(LEFT(PUMPING[[#This Row],[BATCH]],2)="DT","DT","Others"))))</f>
        <v>MR</v>
      </c>
    </row>
    <row r="3415" spans="1:13" ht="21" x14ac:dyDescent="0.25">
      <c r="A3415" s="181">
        <v>3</v>
      </c>
      <c r="B3415" s="182">
        <v>42534</v>
      </c>
      <c r="C3415" s="181" t="s">
        <v>6</v>
      </c>
      <c r="D3415" s="137" t="s">
        <v>2243</v>
      </c>
      <c r="E3415" s="194">
        <v>351</v>
      </c>
      <c r="F3415" s="173">
        <v>450</v>
      </c>
      <c r="G3415" s="181" t="s">
        <v>6</v>
      </c>
      <c r="H3415" s="181" t="str">
        <f t="shared" si="86"/>
        <v>PC</v>
      </c>
      <c r="I3415" s="181" t="str">
        <f>VLOOKUP(H3415,[2]Sheet1!$A$2:$B$27,2,0)</f>
        <v>SKO</v>
      </c>
      <c r="J3415" s="191">
        <f t="shared" si="87"/>
        <v>6</v>
      </c>
      <c r="K3415" s="191">
        <f>IF(PUMPING[[#This Row],[MONTH]]&gt;3,YEAR(PUMPING[[#This Row],[DATE]]),YEAR(PUMPING[[#This Row],[DATE]])-1)</f>
        <v>2016</v>
      </c>
      <c r="L3415" s="191" t="str">
        <f>IF(PUMPING[[#This Row],[MONTH]]&lt;4,"Q4",IF(PUMPING[[#This Row],[MONTH]]&lt;7,"Q1",IF(PUMPING[[#This Row],[MONTH]]&lt;10,"Q2",IF(PUMPING[[#This Row],[MONTH]]&lt;13,"Q3","Q4"))))</f>
        <v>Q1</v>
      </c>
      <c r="M3415" s="192" t="str">
        <f>IF(PUMPING[[#This Row],[PRODUCT]]="I/F","I/F",IF(LEFT(PUMPING[[#This Row],[BATCH]],2)="MR","MR",IF(LEFT(PUMPING[[#This Row],[BATCH]],2)="PR","PR",IF(LEFT(PUMPING[[#This Row],[BATCH]],2)="DT","DT","Others"))))</f>
        <v>MR</v>
      </c>
    </row>
    <row r="3416" spans="1:13" ht="21" x14ac:dyDescent="0.25">
      <c r="A3416" s="181">
        <v>4</v>
      </c>
      <c r="B3416" s="182">
        <v>42534</v>
      </c>
      <c r="C3416" s="181" t="s">
        <v>6</v>
      </c>
      <c r="D3416" s="176" t="s">
        <v>2244</v>
      </c>
      <c r="E3416" s="194">
        <v>404</v>
      </c>
      <c r="F3416" s="173">
        <v>15</v>
      </c>
      <c r="G3416" s="181" t="s">
        <v>6</v>
      </c>
      <c r="H3416" s="181" t="str">
        <f t="shared" si="86"/>
        <v>NS</v>
      </c>
      <c r="I3416" s="181" t="str">
        <f>VLOOKUP(H3416,[2]Sheet1!$A$2:$B$27,2,0)</f>
        <v>SKO</v>
      </c>
      <c r="J3416" s="191">
        <f t="shared" si="87"/>
        <v>6</v>
      </c>
      <c r="K3416" s="191">
        <f>IF(PUMPING[[#This Row],[MONTH]]&gt;3,YEAR(PUMPING[[#This Row],[DATE]]),YEAR(PUMPING[[#This Row],[DATE]])-1)</f>
        <v>2016</v>
      </c>
      <c r="L3416" s="191" t="str">
        <f>IF(PUMPING[[#This Row],[MONTH]]&lt;4,"Q4",IF(PUMPING[[#This Row],[MONTH]]&lt;7,"Q1",IF(PUMPING[[#This Row],[MONTH]]&lt;10,"Q2",IF(PUMPING[[#This Row],[MONTH]]&lt;13,"Q3","Q4"))))</f>
        <v>Q1</v>
      </c>
      <c r="M3416" s="192" t="str">
        <f>IF(PUMPING[[#This Row],[PRODUCT]]="I/F","I/F",IF(LEFT(PUMPING[[#This Row],[BATCH]],2)="MR","MR",IF(LEFT(PUMPING[[#This Row],[BATCH]],2)="PR","PR",IF(LEFT(PUMPING[[#This Row],[BATCH]],2)="DT","DT","Others"))))</f>
        <v>MR</v>
      </c>
    </row>
    <row r="3417" spans="1:13" ht="21" x14ac:dyDescent="0.25">
      <c r="A3417" s="181">
        <v>1</v>
      </c>
      <c r="B3417" s="182">
        <v>42534</v>
      </c>
      <c r="C3417" s="181" t="s">
        <v>20</v>
      </c>
      <c r="D3417" s="176" t="s">
        <v>2241</v>
      </c>
      <c r="E3417" s="131">
        <v>61</v>
      </c>
      <c r="F3417" s="179">
        <v>12658</v>
      </c>
      <c r="G3417" s="181" t="s">
        <v>20</v>
      </c>
      <c r="H3417" s="181" t="str">
        <f t="shared" ref="H3417:H3480" si="88">MID(D3417,3,2)</f>
        <v>4H</v>
      </c>
      <c r="I3417" s="181" t="s">
        <v>1530</v>
      </c>
      <c r="J3417" s="191">
        <f t="shared" si="87"/>
        <v>6</v>
      </c>
      <c r="K3417" s="191">
        <f>IF(PUMPING[[#This Row],[MONTH]]&gt;3,YEAR(PUMPING[[#This Row],[DATE]]),YEAR(PUMPING[[#This Row],[DATE]])-1)</f>
        <v>2016</v>
      </c>
      <c r="L3417" s="191" t="str">
        <f>IF(PUMPING[[#This Row],[MONTH]]&lt;4,"Q4",IF(PUMPING[[#This Row],[MONTH]]&lt;7,"Q1",IF(PUMPING[[#This Row],[MONTH]]&lt;10,"Q2",IF(PUMPING[[#This Row],[MONTH]]&lt;13,"Q3","Q4"))))</f>
        <v>Q1</v>
      </c>
      <c r="M3417" s="192" t="str">
        <f>IF(PUMPING[[#This Row],[PRODUCT]]="I/F","I/F",IF(LEFT(PUMPING[[#This Row],[BATCH]],2)="MR","MR",IF(LEFT(PUMPING[[#This Row],[BATCH]],2)="PR","PR",IF(LEFT(PUMPING[[#This Row],[BATCH]],2)="DT","DT","Others"))))</f>
        <v>PR</v>
      </c>
    </row>
    <row r="3418" spans="1:13" ht="21" x14ac:dyDescent="0.25">
      <c r="A3418" s="181">
        <v>1</v>
      </c>
      <c r="B3418" s="182">
        <v>42534</v>
      </c>
      <c r="C3418" s="181" t="s">
        <v>8</v>
      </c>
      <c r="D3418" s="135" t="s">
        <v>2230</v>
      </c>
      <c r="E3418" s="178" t="s">
        <v>58</v>
      </c>
      <c r="F3418" s="179">
        <v>3461</v>
      </c>
      <c r="G3418" s="181" t="s">
        <v>8</v>
      </c>
      <c r="H3418" s="181" t="str">
        <f t="shared" si="88"/>
        <v>PN</v>
      </c>
      <c r="I3418" s="181" t="str">
        <f>VLOOKUP(H3418,[2]Sheet1!$A$2:$B$27,2,0)</f>
        <v>NAPTHA</v>
      </c>
      <c r="J3418" s="191">
        <f t="shared" si="87"/>
        <v>6</v>
      </c>
      <c r="K3418" s="191">
        <f>IF(PUMPING[[#This Row],[MONTH]]&gt;3,YEAR(PUMPING[[#This Row],[DATE]]),YEAR(PUMPING[[#This Row],[DATE]])-1)</f>
        <v>2016</v>
      </c>
      <c r="L3418" s="191" t="str">
        <f>IF(PUMPING[[#This Row],[MONTH]]&lt;4,"Q4",IF(PUMPING[[#This Row],[MONTH]]&lt;7,"Q1",IF(PUMPING[[#This Row],[MONTH]]&lt;10,"Q2",IF(PUMPING[[#This Row],[MONTH]]&lt;13,"Q3","Q4"))))</f>
        <v>Q1</v>
      </c>
      <c r="M3418" s="192" t="str">
        <f>IF(PUMPING[[#This Row],[PRODUCT]]="I/F","I/F",IF(LEFT(PUMPING[[#This Row],[BATCH]],2)="MR","MR",IF(LEFT(PUMPING[[#This Row],[BATCH]],2)="PR","PR",IF(LEFT(PUMPING[[#This Row],[BATCH]],2)="DT","DT","Others"))))</f>
        <v>MR</v>
      </c>
    </row>
    <row r="3419" spans="1:13" ht="21" x14ac:dyDescent="0.25">
      <c r="A3419" s="181">
        <v>2</v>
      </c>
      <c r="B3419" s="182">
        <v>42534</v>
      </c>
      <c r="C3419" s="181" t="s">
        <v>8</v>
      </c>
      <c r="D3419" s="172" t="s">
        <v>2245</v>
      </c>
      <c r="E3419" s="178" t="s">
        <v>58</v>
      </c>
      <c r="F3419" s="129">
        <v>138</v>
      </c>
      <c r="G3419" s="181" t="s">
        <v>8</v>
      </c>
      <c r="H3419" s="181" t="str">
        <f t="shared" si="88"/>
        <v xml:space="preserve"> I</v>
      </c>
      <c r="I3419" s="181" t="str">
        <f>VLOOKUP(H3419,[2]Sheet1!$A$2:$B$27,2,0)</f>
        <v>I/F</v>
      </c>
      <c r="J3419" s="191">
        <f t="shared" si="87"/>
        <v>6</v>
      </c>
      <c r="K3419" s="191">
        <f>IF(PUMPING[[#This Row],[MONTH]]&gt;3,YEAR(PUMPING[[#This Row],[DATE]]),YEAR(PUMPING[[#This Row],[DATE]])-1)</f>
        <v>2016</v>
      </c>
      <c r="L3419" s="191" t="str">
        <f>IF(PUMPING[[#This Row],[MONTH]]&lt;4,"Q4",IF(PUMPING[[#This Row],[MONTH]]&lt;7,"Q1",IF(PUMPING[[#This Row],[MONTH]]&lt;10,"Q2",IF(PUMPING[[#This Row],[MONTH]]&lt;13,"Q3","Q4"))))</f>
        <v>Q1</v>
      </c>
      <c r="M3419" s="192" t="str">
        <f>IF(PUMPING[[#This Row],[PRODUCT]]="I/F","I/F",IF(LEFT(PUMPING[[#This Row],[BATCH]],2)="MR","MR",IF(LEFT(PUMPING[[#This Row],[BATCH]],2)="PR","PR",IF(LEFT(PUMPING[[#This Row],[BATCH]],2)="DT","DT","Others"))))</f>
        <v>I/F</v>
      </c>
    </row>
    <row r="3420" spans="1:13" ht="21" x14ac:dyDescent="0.25">
      <c r="A3420" s="181">
        <v>3</v>
      </c>
      <c r="B3420" s="182">
        <v>42534</v>
      </c>
      <c r="C3420" s="181" t="s">
        <v>8</v>
      </c>
      <c r="D3420" s="172" t="s">
        <v>2233</v>
      </c>
      <c r="E3420" s="178" t="s">
        <v>58</v>
      </c>
      <c r="F3420" s="179">
        <v>69</v>
      </c>
      <c r="G3420" s="181" t="s">
        <v>8</v>
      </c>
      <c r="H3420" s="181" t="str">
        <f t="shared" si="88"/>
        <v>NS</v>
      </c>
      <c r="I3420" s="181" t="str">
        <f>VLOOKUP(H3420,[2]Sheet1!$A$2:$B$27,2,0)</f>
        <v>SKO</v>
      </c>
      <c r="J3420" s="191">
        <f t="shared" si="87"/>
        <v>6</v>
      </c>
      <c r="K3420" s="191">
        <f>IF(PUMPING[[#This Row],[MONTH]]&gt;3,YEAR(PUMPING[[#This Row],[DATE]]),YEAR(PUMPING[[#This Row],[DATE]])-1)</f>
        <v>2016</v>
      </c>
      <c r="L3420" s="191" t="str">
        <f>IF(PUMPING[[#This Row],[MONTH]]&lt;4,"Q4",IF(PUMPING[[#This Row],[MONTH]]&lt;7,"Q1",IF(PUMPING[[#This Row],[MONTH]]&lt;10,"Q2",IF(PUMPING[[#This Row],[MONTH]]&lt;13,"Q3","Q4"))))</f>
        <v>Q1</v>
      </c>
      <c r="M3420" s="192" t="str">
        <f>IF(PUMPING[[#This Row],[PRODUCT]]="I/F","I/F",IF(LEFT(PUMPING[[#This Row],[BATCH]],2)="MR","MR",IF(LEFT(PUMPING[[#This Row],[BATCH]],2)="PR","PR",IF(LEFT(PUMPING[[#This Row],[BATCH]],2)="DT","DT","Others"))))</f>
        <v>MR</v>
      </c>
    </row>
    <row r="3421" spans="1:13" ht="21" x14ac:dyDescent="0.25">
      <c r="A3421" s="181">
        <v>4</v>
      </c>
      <c r="B3421" s="182">
        <v>42534</v>
      </c>
      <c r="C3421" s="181" t="s">
        <v>8</v>
      </c>
      <c r="D3421" s="172" t="s">
        <v>341</v>
      </c>
      <c r="E3421" s="178" t="s">
        <v>58</v>
      </c>
      <c r="F3421" s="179">
        <v>241</v>
      </c>
      <c r="G3421" s="181" t="s">
        <v>8</v>
      </c>
      <c r="H3421" s="181" t="str">
        <f t="shared" si="88"/>
        <v>PC</v>
      </c>
      <c r="I3421" s="181" t="str">
        <f>VLOOKUP(H3421,[2]Sheet1!$A$2:$B$27,2,0)</f>
        <v>SKO</v>
      </c>
      <c r="J3421" s="191">
        <f t="shared" si="87"/>
        <v>6</v>
      </c>
      <c r="K3421" s="191">
        <f>IF(PUMPING[[#This Row],[MONTH]]&gt;3,YEAR(PUMPING[[#This Row],[DATE]]),YEAR(PUMPING[[#This Row],[DATE]])-1)</f>
        <v>2016</v>
      </c>
      <c r="L3421" s="191" t="str">
        <f>IF(PUMPING[[#This Row],[MONTH]]&lt;4,"Q4",IF(PUMPING[[#This Row],[MONTH]]&lt;7,"Q1",IF(PUMPING[[#This Row],[MONTH]]&lt;10,"Q2",IF(PUMPING[[#This Row],[MONTH]]&lt;13,"Q3","Q4"))))</f>
        <v>Q1</v>
      </c>
      <c r="M3421" s="192" t="str">
        <f>IF(PUMPING[[#This Row],[PRODUCT]]="I/F","I/F",IF(LEFT(PUMPING[[#This Row],[BATCH]],2)="MR","MR",IF(LEFT(PUMPING[[#This Row],[BATCH]],2)="PR","PR",IF(LEFT(PUMPING[[#This Row],[BATCH]],2)="DT","DT","Others"))))</f>
        <v>MR</v>
      </c>
    </row>
    <row r="3422" spans="1:13" ht="21" x14ac:dyDescent="0.25">
      <c r="A3422" s="181">
        <v>5</v>
      </c>
      <c r="B3422" s="182">
        <v>42534</v>
      </c>
      <c r="C3422" s="181" t="s">
        <v>8</v>
      </c>
      <c r="D3422" s="172" t="s">
        <v>2246</v>
      </c>
      <c r="E3422" s="178" t="s">
        <v>58</v>
      </c>
      <c r="F3422" s="179">
        <v>82</v>
      </c>
      <c r="G3422" s="181" t="s">
        <v>8</v>
      </c>
      <c r="H3422" s="181" t="str">
        <f t="shared" si="88"/>
        <v xml:space="preserve"> I</v>
      </c>
      <c r="I3422" s="181" t="str">
        <f>VLOOKUP(H3422,[2]Sheet1!$A$2:$B$27,2,0)</f>
        <v>I/F</v>
      </c>
      <c r="J3422" s="191">
        <f t="shared" si="87"/>
        <v>6</v>
      </c>
      <c r="K3422" s="191">
        <f>IF(PUMPING[[#This Row],[MONTH]]&gt;3,YEAR(PUMPING[[#This Row],[DATE]]),YEAR(PUMPING[[#This Row],[DATE]])-1)</f>
        <v>2016</v>
      </c>
      <c r="L3422" s="191" t="str">
        <f>IF(PUMPING[[#This Row],[MONTH]]&lt;4,"Q4",IF(PUMPING[[#This Row],[MONTH]]&lt;7,"Q1",IF(PUMPING[[#This Row],[MONTH]]&lt;10,"Q2",IF(PUMPING[[#This Row],[MONTH]]&lt;13,"Q3","Q4"))))</f>
        <v>Q1</v>
      </c>
      <c r="M3422" s="192" t="str">
        <f>IF(PUMPING[[#This Row],[PRODUCT]]="I/F","I/F",IF(LEFT(PUMPING[[#This Row],[BATCH]],2)="MR","MR",IF(LEFT(PUMPING[[#This Row],[BATCH]],2)="PR","PR",IF(LEFT(PUMPING[[#This Row],[BATCH]],2)="DT","DT","Others"))))</f>
        <v>I/F</v>
      </c>
    </row>
    <row r="3423" spans="1:13" ht="21" x14ac:dyDescent="0.25">
      <c r="A3423" s="181">
        <v>6</v>
      </c>
      <c r="B3423" s="182">
        <v>42534</v>
      </c>
      <c r="C3423" s="181" t="s">
        <v>8</v>
      </c>
      <c r="D3423" s="135" t="s">
        <v>2234</v>
      </c>
      <c r="E3423" s="178" t="s">
        <v>58</v>
      </c>
      <c r="F3423" s="179">
        <v>2600</v>
      </c>
      <c r="G3423" s="181" t="s">
        <v>8</v>
      </c>
      <c r="H3423" s="181" t="str">
        <f t="shared" si="88"/>
        <v>4H</v>
      </c>
      <c r="I3423" s="181" t="s">
        <v>1530</v>
      </c>
      <c r="J3423" s="191">
        <f t="shared" si="87"/>
        <v>6</v>
      </c>
      <c r="K3423" s="191">
        <f>IF(PUMPING[[#This Row],[MONTH]]&gt;3,YEAR(PUMPING[[#This Row],[DATE]]),YEAR(PUMPING[[#This Row],[DATE]])-1)</f>
        <v>2016</v>
      </c>
      <c r="L3423" s="191" t="str">
        <f>IF(PUMPING[[#This Row],[MONTH]]&lt;4,"Q4",IF(PUMPING[[#This Row],[MONTH]]&lt;7,"Q1",IF(PUMPING[[#This Row],[MONTH]]&lt;10,"Q2",IF(PUMPING[[#This Row],[MONTH]]&lt;13,"Q3","Q4"))))</f>
        <v>Q1</v>
      </c>
      <c r="M3423" s="192" t="str">
        <f>IF(PUMPING[[#This Row],[PRODUCT]]="I/F","I/F",IF(LEFT(PUMPING[[#This Row],[BATCH]],2)="MR","MR",IF(LEFT(PUMPING[[#This Row],[BATCH]],2)="PR","PR",IF(LEFT(PUMPING[[#This Row],[BATCH]],2)="DT","DT","Others"))))</f>
        <v>MR</v>
      </c>
    </row>
    <row r="3424" spans="1:13" ht="21" x14ac:dyDescent="0.25">
      <c r="A3424" s="181">
        <v>1</v>
      </c>
      <c r="B3424" s="182">
        <v>42535</v>
      </c>
      <c r="C3424" s="181" t="s">
        <v>6</v>
      </c>
      <c r="D3424" s="176" t="s">
        <v>2244</v>
      </c>
      <c r="E3424" s="194">
        <v>404</v>
      </c>
      <c r="F3424" s="173">
        <v>140</v>
      </c>
      <c r="G3424" s="181" t="s">
        <v>6</v>
      </c>
      <c r="H3424" s="181" t="str">
        <f t="shared" si="88"/>
        <v>NS</v>
      </c>
      <c r="I3424" s="181" t="str">
        <f>VLOOKUP(H3424,[2]Sheet1!$A$2:$B$27,2,0)</f>
        <v>SKO</v>
      </c>
      <c r="J3424" s="191">
        <f t="shared" si="87"/>
        <v>6</v>
      </c>
      <c r="K3424" s="191">
        <f>IF(PUMPING[[#This Row],[MONTH]]&gt;3,YEAR(PUMPING[[#This Row],[DATE]]),YEAR(PUMPING[[#This Row],[DATE]])-1)</f>
        <v>2016</v>
      </c>
      <c r="L3424" s="191" t="str">
        <f>IF(PUMPING[[#This Row],[MONTH]]&lt;4,"Q4",IF(PUMPING[[#This Row],[MONTH]]&lt;7,"Q1",IF(PUMPING[[#This Row],[MONTH]]&lt;10,"Q2",IF(PUMPING[[#This Row],[MONTH]]&lt;13,"Q3","Q4"))))</f>
        <v>Q1</v>
      </c>
      <c r="M3424" s="192" t="str">
        <f>IF(PUMPING[[#This Row],[PRODUCT]]="I/F","I/F",IF(LEFT(PUMPING[[#This Row],[BATCH]],2)="MR","MR",IF(LEFT(PUMPING[[#This Row],[BATCH]],2)="PR","PR",IF(LEFT(PUMPING[[#This Row],[BATCH]],2)="DT","DT","Others"))))</f>
        <v>MR</v>
      </c>
    </row>
    <row r="3425" spans="1:13" ht="21" x14ac:dyDescent="0.25">
      <c r="A3425" s="181">
        <v>2</v>
      </c>
      <c r="B3425" s="182">
        <v>42535</v>
      </c>
      <c r="C3425" s="181" t="s">
        <v>6</v>
      </c>
      <c r="D3425" s="176" t="s">
        <v>2247</v>
      </c>
      <c r="E3425" s="194">
        <v>124</v>
      </c>
      <c r="F3425" s="173">
        <v>7535</v>
      </c>
      <c r="G3425" s="181" t="s">
        <v>6</v>
      </c>
      <c r="H3425" s="181" t="str">
        <f t="shared" si="88"/>
        <v>PN</v>
      </c>
      <c r="I3425" s="181" t="str">
        <f>VLOOKUP(H3425,[2]Sheet1!$A$2:$B$27,2,0)</f>
        <v>NAPTHA</v>
      </c>
      <c r="J3425" s="191">
        <f t="shared" si="87"/>
        <v>6</v>
      </c>
      <c r="K3425" s="191">
        <f>IF(PUMPING[[#This Row],[MONTH]]&gt;3,YEAR(PUMPING[[#This Row],[DATE]]),YEAR(PUMPING[[#This Row],[DATE]])-1)</f>
        <v>2016</v>
      </c>
      <c r="L3425" s="191" t="str">
        <f>IF(PUMPING[[#This Row],[MONTH]]&lt;4,"Q4",IF(PUMPING[[#This Row],[MONTH]]&lt;7,"Q1",IF(PUMPING[[#This Row],[MONTH]]&lt;10,"Q2",IF(PUMPING[[#This Row],[MONTH]]&lt;13,"Q3","Q4"))))</f>
        <v>Q1</v>
      </c>
      <c r="M3425" s="192" t="str">
        <f>IF(PUMPING[[#This Row],[PRODUCT]]="I/F","I/F",IF(LEFT(PUMPING[[#This Row],[BATCH]],2)="MR","MR",IF(LEFT(PUMPING[[#This Row],[BATCH]],2)="PR","PR",IF(LEFT(PUMPING[[#This Row],[BATCH]],2)="DT","DT","Others"))))</f>
        <v>MR</v>
      </c>
    </row>
    <row r="3426" spans="1:13" ht="21" x14ac:dyDescent="0.25">
      <c r="A3426" s="181">
        <v>3</v>
      </c>
      <c r="B3426" s="182">
        <v>42535</v>
      </c>
      <c r="C3426" s="181" t="s">
        <v>6</v>
      </c>
      <c r="D3426" s="137" t="s">
        <v>2248</v>
      </c>
      <c r="E3426" s="194">
        <v>118</v>
      </c>
      <c r="F3426" s="173">
        <v>1993</v>
      </c>
      <c r="G3426" s="181" t="s">
        <v>6</v>
      </c>
      <c r="H3426" s="181" t="str">
        <f t="shared" si="88"/>
        <v>PX</v>
      </c>
      <c r="I3426" s="181" t="str">
        <f>VLOOKUP(H3426,[2]Sheet1!$A$2:$B$27,2,0)</f>
        <v>PXPTA</v>
      </c>
      <c r="J3426" s="191">
        <f t="shared" si="87"/>
        <v>6</v>
      </c>
      <c r="K3426" s="191">
        <f>IF(PUMPING[[#This Row],[MONTH]]&gt;3,YEAR(PUMPING[[#This Row],[DATE]]),YEAR(PUMPING[[#This Row],[DATE]])-1)</f>
        <v>2016</v>
      </c>
      <c r="L3426" s="191" t="str">
        <f>IF(PUMPING[[#This Row],[MONTH]]&lt;4,"Q4",IF(PUMPING[[#This Row],[MONTH]]&lt;7,"Q1",IF(PUMPING[[#This Row],[MONTH]]&lt;10,"Q2",IF(PUMPING[[#This Row],[MONTH]]&lt;13,"Q3","Q4"))))</f>
        <v>Q1</v>
      </c>
      <c r="M3426" s="192" t="str">
        <f>IF(PUMPING[[#This Row],[PRODUCT]]="I/F","I/F",IF(LEFT(PUMPING[[#This Row],[BATCH]],2)="MR","MR",IF(LEFT(PUMPING[[#This Row],[BATCH]],2)="PR","PR",IF(LEFT(PUMPING[[#This Row],[BATCH]],2)="DT","DT","Others"))))</f>
        <v>MR</v>
      </c>
    </row>
    <row r="3427" spans="1:13" ht="21" x14ac:dyDescent="0.25">
      <c r="A3427" s="181">
        <v>1</v>
      </c>
      <c r="B3427" s="182">
        <v>42535</v>
      </c>
      <c r="C3427" s="181" t="s">
        <v>20</v>
      </c>
      <c r="D3427" s="176" t="s">
        <v>2241</v>
      </c>
      <c r="E3427" s="131">
        <v>61</v>
      </c>
      <c r="F3427" s="179">
        <v>49</v>
      </c>
      <c r="G3427" s="181" t="s">
        <v>20</v>
      </c>
      <c r="H3427" s="181" t="str">
        <f t="shared" si="88"/>
        <v>4H</v>
      </c>
      <c r="I3427" s="181" t="s">
        <v>1530</v>
      </c>
      <c r="J3427" s="191">
        <f t="shared" si="87"/>
        <v>6</v>
      </c>
      <c r="K3427" s="191">
        <f>IF(PUMPING[[#This Row],[MONTH]]&gt;3,YEAR(PUMPING[[#This Row],[DATE]]),YEAR(PUMPING[[#This Row],[DATE]])-1)</f>
        <v>2016</v>
      </c>
      <c r="L3427" s="191" t="str">
        <f>IF(PUMPING[[#This Row],[MONTH]]&lt;4,"Q4",IF(PUMPING[[#This Row],[MONTH]]&lt;7,"Q1",IF(PUMPING[[#This Row],[MONTH]]&lt;10,"Q2",IF(PUMPING[[#This Row],[MONTH]]&lt;13,"Q3","Q4"))))</f>
        <v>Q1</v>
      </c>
      <c r="M3427" s="192" t="str">
        <f>IF(PUMPING[[#This Row],[PRODUCT]]="I/F","I/F",IF(LEFT(PUMPING[[#This Row],[BATCH]],2)="MR","MR",IF(LEFT(PUMPING[[#This Row],[BATCH]],2)="PR","PR",IF(LEFT(PUMPING[[#This Row],[BATCH]],2)="DT","DT","Others"))))</f>
        <v>PR</v>
      </c>
    </row>
    <row r="3428" spans="1:13" ht="21" x14ac:dyDescent="0.25">
      <c r="A3428" s="181">
        <v>2</v>
      </c>
      <c r="B3428" s="182">
        <v>42535</v>
      </c>
      <c r="C3428" s="181" t="s">
        <v>20</v>
      </c>
      <c r="D3428" s="176" t="s">
        <v>2249</v>
      </c>
      <c r="E3428" s="131">
        <v>68</v>
      </c>
      <c r="F3428" s="179">
        <v>450</v>
      </c>
      <c r="G3428" s="181" t="s">
        <v>20</v>
      </c>
      <c r="H3428" s="181" t="str">
        <f t="shared" si="88"/>
        <v>4H</v>
      </c>
      <c r="I3428" s="181" t="s">
        <v>1530</v>
      </c>
      <c r="J3428" s="191">
        <f t="shared" si="87"/>
        <v>6</v>
      </c>
      <c r="K3428" s="191">
        <f>IF(PUMPING[[#This Row],[MONTH]]&gt;3,YEAR(PUMPING[[#This Row],[DATE]]),YEAR(PUMPING[[#This Row],[DATE]])-1)</f>
        <v>2016</v>
      </c>
      <c r="L3428" s="191" t="str">
        <f>IF(PUMPING[[#This Row],[MONTH]]&lt;4,"Q4",IF(PUMPING[[#This Row],[MONTH]]&lt;7,"Q1",IF(PUMPING[[#This Row],[MONTH]]&lt;10,"Q2",IF(PUMPING[[#This Row],[MONTH]]&lt;13,"Q3","Q4"))))</f>
        <v>Q1</v>
      </c>
      <c r="M3428" s="192" t="str">
        <f>IF(PUMPING[[#This Row],[PRODUCT]]="I/F","I/F",IF(LEFT(PUMPING[[#This Row],[BATCH]],2)="MR","MR",IF(LEFT(PUMPING[[#This Row],[BATCH]],2)="PR","PR",IF(LEFT(PUMPING[[#This Row],[BATCH]],2)="DT","DT","Others"))))</f>
        <v>PR</v>
      </c>
    </row>
    <row r="3429" spans="1:13" ht="21" x14ac:dyDescent="0.25">
      <c r="A3429" s="181">
        <v>3</v>
      </c>
      <c r="B3429" s="182">
        <v>42535</v>
      </c>
      <c r="C3429" s="181" t="s">
        <v>20</v>
      </c>
      <c r="D3429" s="176" t="s">
        <v>2250</v>
      </c>
      <c r="E3429" s="131">
        <v>68</v>
      </c>
      <c r="F3429" s="179">
        <v>852</v>
      </c>
      <c r="G3429" s="181" t="s">
        <v>20</v>
      </c>
      <c r="H3429" s="181" t="str">
        <f t="shared" si="88"/>
        <v>4H</v>
      </c>
      <c r="I3429" s="181" t="s">
        <v>1530</v>
      </c>
      <c r="J3429" s="191">
        <f t="shared" si="87"/>
        <v>6</v>
      </c>
      <c r="K3429" s="191">
        <f>IF(PUMPING[[#This Row],[MONTH]]&gt;3,YEAR(PUMPING[[#This Row],[DATE]]),YEAR(PUMPING[[#This Row],[DATE]])-1)</f>
        <v>2016</v>
      </c>
      <c r="L3429" s="191" t="str">
        <f>IF(PUMPING[[#This Row],[MONTH]]&lt;4,"Q4",IF(PUMPING[[#This Row],[MONTH]]&lt;7,"Q1",IF(PUMPING[[#This Row],[MONTH]]&lt;10,"Q2",IF(PUMPING[[#This Row],[MONTH]]&lt;13,"Q3","Q4"))))</f>
        <v>Q1</v>
      </c>
      <c r="M3429" s="192" t="str">
        <f>IF(PUMPING[[#This Row],[PRODUCT]]="I/F","I/F",IF(LEFT(PUMPING[[#This Row],[BATCH]],2)="MR","MR",IF(LEFT(PUMPING[[#This Row],[BATCH]],2)="PR","PR",IF(LEFT(PUMPING[[#This Row],[BATCH]],2)="DT","DT","Others"))))</f>
        <v>PR</v>
      </c>
    </row>
    <row r="3430" spans="1:13" ht="21" x14ac:dyDescent="0.25">
      <c r="A3430" s="181">
        <v>1</v>
      </c>
      <c r="B3430" s="182">
        <v>42535</v>
      </c>
      <c r="C3430" s="181" t="s">
        <v>274</v>
      </c>
      <c r="D3430" s="135" t="s">
        <v>2234</v>
      </c>
      <c r="E3430" s="178" t="s">
        <v>10</v>
      </c>
      <c r="F3430" s="179">
        <v>1928</v>
      </c>
      <c r="G3430" s="181" t="s">
        <v>274</v>
      </c>
      <c r="H3430" s="181" t="str">
        <f t="shared" si="88"/>
        <v>4H</v>
      </c>
      <c r="I3430" s="181" t="s">
        <v>1530</v>
      </c>
      <c r="J3430" s="191">
        <f t="shared" si="87"/>
        <v>6</v>
      </c>
      <c r="K3430" s="191">
        <f>IF(PUMPING[[#This Row],[MONTH]]&gt;3,YEAR(PUMPING[[#This Row],[DATE]]),YEAR(PUMPING[[#This Row],[DATE]])-1)</f>
        <v>2016</v>
      </c>
      <c r="L3430" s="191" t="str">
        <f>IF(PUMPING[[#This Row],[MONTH]]&lt;4,"Q4",IF(PUMPING[[#This Row],[MONTH]]&lt;7,"Q1",IF(PUMPING[[#This Row],[MONTH]]&lt;10,"Q2",IF(PUMPING[[#This Row],[MONTH]]&lt;13,"Q3","Q4"))))</f>
        <v>Q1</v>
      </c>
      <c r="M3430" s="192" t="str">
        <f>IF(PUMPING[[#This Row],[PRODUCT]]="I/F","I/F",IF(LEFT(PUMPING[[#This Row],[BATCH]],2)="MR","MR",IF(LEFT(PUMPING[[#This Row],[BATCH]],2)="PR","PR",IF(LEFT(PUMPING[[#This Row],[BATCH]],2)="DT","DT","Others"))))</f>
        <v>MR</v>
      </c>
    </row>
    <row r="3431" spans="1:13" ht="21" x14ac:dyDescent="0.25">
      <c r="A3431" s="181">
        <v>2</v>
      </c>
      <c r="B3431" s="182">
        <v>42535</v>
      </c>
      <c r="C3431" s="181" t="s">
        <v>274</v>
      </c>
      <c r="D3431" s="172" t="s">
        <v>2239</v>
      </c>
      <c r="E3431" s="178" t="s">
        <v>10</v>
      </c>
      <c r="F3431" s="179">
        <v>4928</v>
      </c>
      <c r="G3431" s="181" t="s">
        <v>274</v>
      </c>
      <c r="H3431" s="181" t="str">
        <f t="shared" si="88"/>
        <v>4H</v>
      </c>
      <c r="I3431" s="181" t="s">
        <v>1530</v>
      </c>
      <c r="J3431" s="191">
        <f t="shared" si="87"/>
        <v>6</v>
      </c>
      <c r="K3431" s="191">
        <f>IF(PUMPING[[#This Row],[MONTH]]&gt;3,YEAR(PUMPING[[#This Row],[DATE]]),YEAR(PUMPING[[#This Row],[DATE]])-1)</f>
        <v>2016</v>
      </c>
      <c r="L3431" s="191" t="str">
        <f>IF(PUMPING[[#This Row],[MONTH]]&lt;4,"Q4",IF(PUMPING[[#This Row],[MONTH]]&lt;7,"Q1",IF(PUMPING[[#This Row],[MONTH]]&lt;10,"Q2",IF(PUMPING[[#This Row],[MONTH]]&lt;13,"Q3","Q4"))))</f>
        <v>Q1</v>
      </c>
      <c r="M3431" s="192" t="str">
        <f>IF(PUMPING[[#This Row],[PRODUCT]]="I/F","I/F",IF(LEFT(PUMPING[[#This Row],[BATCH]],2)="MR","MR",IF(LEFT(PUMPING[[#This Row],[BATCH]],2)="PR","PR",IF(LEFT(PUMPING[[#This Row],[BATCH]],2)="DT","DT","Others"))))</f>
        <v>MR</v>
      </c>
    </row>
    <row r="3432" spans="1:13" ht="21" x14ac:dyDescent="0.25">
      <c r="A3432" s="181">
        <v>1</v>
      </c>
      <c r="B3432" s="182">
        <v>42535</v>
      </c>
      <c r="C3432" s="181" t="s">
        <v>8</v>
      </c>
      <c r="D3432" s="135" t="s">
        <v>2234</v>
      </c>
      <c r="E3432" s="178" t="s">
        <v>10</v>
      </c>
      <c r="F3432" s="179">
        <v>774</v>
      </c>
      <c r="G3432" s="181" t="s">
        <v>8</v>
      </c>
      <c r="H3432" s="181" t="str">
        <f t="shared" si="88"/>
        <v>4H</v>
      </c>
      <c r="I3432" s="181" t="s">
        <v>1530</v>
      </c>
      <c r="J3432" s="191">
        <f t="shared" si="87"/>
        <v>6</v>
      </c>
      <c r="K3432" s="191">
        <f>IF(PUMPING[[#This Row],[MONTH]]&gt;3,YEAR(PUMPING[[#This Row],[DATE]]),YEAR(PUMPING[[#This Row],[DATE]])-1)</f>
        <v>2016</v>
      </c>
      <c r="L3432" s="191" t="str">
        <f>IF(PUMPING[[#This Row],[MONTH]]&lt;4,"Q4",IF(PUMPING[[#This Row],[MONTH]]&lt;7,"Q1",IF(PUMPING[[#This Row],[MONTH]]&lt;10,"Q2",IF(PUMPING[[#This Row],[MONTH]]&lt;13,"Q3","Q4"))))</f>
        <v>Q1</v>
      </c>
      <c r="M3432" s="192" t="str">
        <f>IF(PUMPING[[#This Row],[PRODUCT]]="I/F","I/F",IF(LEFT(PUMPING[[#This Row],[BATCH]],2)="MR","MR",IF(LEFT(PUMPING[[#This Row],[BATCH]],2)="PR","PR",IF(LEFT(PUMPING[[#This Row],[BATCH]],2)="DT","DT","Others"))))</f>
        <v>MR</v>
      </c>
    </row>
    <row r="3433" spans="1:13" ht="21" x14ac:dyDescent="0.25">
      <c r="A3433" s="181">
        <v>2</v>
      </c>
      <c r="B3433" s="182">
        <v>42535</v>
      </c>
      <c r="C3433" s="181" t="s">
        <v>8</v>
      </c>
      <c r="D3433" s="172" t="s">
        <v>2239</v>
      </c>
      <c r="E3433" s="178" t="s">
        <v>10</v>
      </c>
      <c r="F3433" s="129">
        <v>1996</v>
      </c>
      <c r="G3433" s="181" t="s">
        <v>8</v>
      </c>
      <c r="H3433" s="181" t="str">
        <f t="shared" si="88"/>
        <v>4H</v>
      </c>
      <c r="I3433" s="181" t="s">
        <v>1530</v>
      </c>
      <c r="J3433" s="191">
        <f t="shared" si="87"/>
        <v>6</v>
      </c>
      <c r="K3433" s="191">
        <f>IF(PUMPING[[#This Row],[MONTH]]&gt;3,YEAR(PUMPING[[#This Row],[DATE]]),YEAR(PUMPING[[#This Row],[DATE]])-1)</f>
        <v>2016</v>
      </c>
      <c r="L3433" s="191" t="str">
        <f>IF(PUMPING[[#This Row],[MONTH]]&lt;4,"Q4",IF(PUMPING[[#This Row],[MONTH]]&lt;7,"Q1",IF(PUMPING[[#This Row],[MONTH]]&lt;10,"Q2",IF(PUMPING[[#This Row],[MONTH]]&lt;13,"Q3","Q4"))))</f>
        <v>Q1</v>
      </c>
      <c r="M3433" s="192" t="str">
        <f>IF(PUMPING[[#This Row],[PRODUCT]]="I/F","I/F",IF(LEFT(PUMPING[[#This Row],[BATCH]],2)="MR","MR",IF(LEFT(PUMPING[[#This Row],[BATCH]],2)="PR","PR",IF(LEFT(PUMPING[[#This Row],[BATCH]],2)="DT","DT","Others"))))</f>
        <v>MR</v>
      </c>
    </row>
    <row r="3434" spans="1:13" ht="21" x14ac:dyDescent="0.25">
      <c r="A3434" s="181">
        <v>1</v>
      </c>
      <c r="B3434" s="182">
        <v>42536</v>
      </c>
      <c r="C3434" s="181" t="s">
        <v>6</v>
      </c>
      <c r="D3434" s="176" t="s">
        <v>2248</v>
      </c>
      <c r="E3434" s="194">
        <v>118</v>
      </c>
      <c r="F3434" s="173">
        <v>1976</v>
      </c>
      <c r="G3434" s="181" t="s">
        <v>6</v>
      </c>
      <c r="H3434" s="181" t="str">
        <f t="shared" si="88"/>
        <v>PX</v>
      </c>
      <c r="I3434" s="181" t="str">
        <f>VLOOKUP(H3434,[2]Sheet1!$A$2:$B$27,2,0)</f>
        <v>PXPTA</v>
      </c>
      <c r="J3434" s="191">
        <f t="shared" si="87"/>
        <v>6</v>
      </c>
      <c r="K3434" s="191">
        <f>IF(PUMPING[[#This Row],[MONTH]]&gt;3,YEAR(PUMPING[[#This Row],[DATE]]),YEAR(PUMPING[[#This Row],[DATE]])-1)</f>
        <v>2016</v>
      </c>
      <c r="L3434" s="191" t="str">
        <f>IF(PUMPING[[#This Row],[MONTH]]&lt;4,"Q4",IF(PUMPING[[#This Row],[MONTH]]&lt;7,"Q1",IF(PUMPING[[#This Row],[MONTH]]&lt;10,"Q2",IF(PUMPING[[#This Row],[MONTH]]&lt;13,"Q3","Q4"))))</f>
        <v>Q1</v>
      </c>
      <c r="M3434" s="192" t="str">
        <f>IF(PUMPING[[#This Row],[PRODUCT]]="I/F","I/F",IF(LEFT(PUMPING[[#This Row],[BATCH]],2)="MR","MR",IF(LEFT(PUMPING[[#This Row],[BATCH]],2)="PR","PR",IF(LEFT(PUMPING[[#This Row],[BATCH]],2)="DT","DT","Others"))))</f>
        <v>MR</v>
      </c>
    </row>
    <row r="3435" spans="1:13" ht="21" x14ac:dyDescent="0.25">
      <c r="A3435" s="181">
        <v>2</v>
      </c>
      <c r="B3435" s="182">
        <v>42536</v>
      </c>
      <c r="C3435" s="181" t="s">
        <v>6</v>
      </c>
      <c r="D3435" s="176" t="s">
        <v>2251</v>
      </c>
      <c r="E3435" s="194">
        <v>124</v>
      </c>
      <c r="F3435" s="173">
        <v>2225</v>
      </c>
      <c r="G3435" s="181" t="s">
        <v>6</v>
      </c>
      <c r="H3435" s="181" t="str">
        <f t="shared" si="88"/>
        <v>PN</v>
      </c>
      <c r="I3435" s="181" t="str">
        <f>VLOOKUP(H3435,[2]Sheet1!$A$2:$B$27,2,0)</f>
        <v>NAPTHA</v>
      </c>
      <c r="J3435" s="191">
        <f t="shared" si="87"/>
        <v>6</v>
      </c>
      <c r="K3435" s="191">
        <f>IF(PUMPING[[#This Row],[MONTH]]&gt;3,YEAR(PUMPING[[#This Row],[DATE]]),YEAR(PUMPING[[#This Row],[DATE]])-1)</f>
        <v>2016</v>
      </c>
      <c r="L3435" s="191" t="str">
        <f>IF(PUMPING[[#This Row],[MONTH]]&lt;4,"Q4",IF(PUMPING[[#This Row],[MONTH]]&lt;7,"Q1",IF(PUMPING[[#This Row],[MONTH]]&lt;10,"Q2",IF(PUMPING[[#This Row],[MONTH]]&lt;13,"Q3","Q4"))))</f>
        <v>Q1</v>
      </c>
      <c r="M3435" s="192" t="str">
        <f>IF(PUMPING[[#This Row],[PRODUCT]]="I/F","I/F",IF(LEFT(PUMPING[[#This Row],[BATCH]],2)="MR","MR",IF(LEFT(PUMPING[[#This Row],[BATCH]],2)="PR","PR",IF(LEFT(PUMPING[[#This Row],[BATCH]],2)="DT","DT","Others"))))</f>
        <v>MR</v>
      </c>
    </row>
    <row r="3436" spans="1:13" ht="21" x14ac:dyDescent="0.25">
      <c r="A3436" s="181">
        <v>3</v>
      </c>
      <c r="B3436" s="182">
        <v>42536</v>
      </c>
      <c r="C3436" s="181" t="s">
        <v>6</v>
      </c>
      <c r="D3436" s="137" t="s">
        <v>2252</v>
      </c>
      <c r="E3436" s="194">
        <v>102</v>
      </c>
      <c r="F3436" s="173">
        <v>783</v>
      </c>
      <c r="G3436" s="181" t="s">
        <v>6</v>
      </c>
      <c r="H3436" s="181" t="str">
        <f t="shared" si="88"/>
        <v>PN</v>
      </c>
      <c r="I3436" s="181" t="str">
        <f>VLOOKUP(H3436,[2]Sheet1!$A$2:$B$27,2,0)</f>
        <v>NAPTHA</v>
      </c>
      <c r="J3436" s="191">
        <f t="shared" si="87"/>
        <v>6</v>
      </c>
      <c r="K3436" s="191">
        <f>IF(PUMPING[[#This Row],[MONTH]]&gt;3,YEAR(PUMPING[[#This Row],[DATE]]),YEAR(PUMPING[[#This Row],[DATE]])-1)</f>
        <v>2016</v>
      </c>
      <c r="L3436" s="191" t="str">
        <f>IF(PUMPING[[#This Row],[MONTH]]&lt;4,"Q4",IF(PUMPING[[#This Row],[MONTH]]&lt;7,"Q1",IF(PUMPING[[#This Row],[MONTH]]&lt;10,"Q2",IF(PUMPING[[#This Row],[MONTH]]&lt;13,"Q3","Q4"))))</f>
        <v>Q1</v>
      </c>
      <c r="M3436" s="192" t="str">
        <f>IF(PUMPING[[#This Row],[PRODUCT]]="I/F","I/F",IF(LEFT(PUMPING[[#This Row],[BATCH]],2)="MR","MR",IF(LEFT(PUMPING[[#This Row],[BATCH]],2)="PR","PR",IF(LEFT(PUMPING[[#This Row],[BATCH]],2)="DT","DT","Others"))))</f>
        <v>MR</v>
      </c>
    </row>
    <row r="3437" spans="1:13" ht="21" x14ac:dyDescent="0.25">
      <c r="A3437" s="181">
        <v>4</v>
      </c>
      <c r="B3437" s="182">
        <v>42536</v>
      </c>
      <c r="C3437" s="181" t="s">
        <v>6</v>
      </c>
      <c r="D3437" s="176" t="s">
        <v>2253</v>
      </c>
      <c r="E3437" s="194">
        <v>404</v>
      </c>
      <c r="F3437" s="173">
        <v>150</v>
      </c>
      <c r="G3437" s="181" t="s">
        <v>6</v>
      </c>
      <c r="H3437" s="181" t="str">
        <f t="shared" si="88"/>
        <v>NS</v>
      </c>
      <c r="I3437" s="181" t="str">
        <f>VLOOKUP(H3437,[2]Sheet1!$A$2:$B$27,2,0)</f>
        <v>SKO</v>
      </c>
      <c r="J3437" s="191">
        <f t="shared" si="87"/>
        <v>6</v>
      </c>
      <c r="K3437" s="191">
        <f>IF(PUMPING[[#This Row],[MONTH]]&gt;3,YEAR(PUMPING[[#This Row],[DATE]]),YEAR(PUMPING[[#This Row],[DATE]])-1)</f>
        <v>2016</v>
      </c>
      <c r="L3437" s="191" t="str">
        <f>IF(PUMPING[[#This Row],[MONTH]]&lt;4,"Q4",IF(PUMPING[[#This Row],[MONTH]]&lt;7,"Q1",IF(PUMPING[[#This Row],[MONTH]]&lt;10,"Q2",IF(PUMPING[[#This Row],[MONTH]]&lt;13,"Q3","Q4"))))</f>
        <v>Q1</v>
      </c>
      <c r="M3437" s="192" t="str">
        <f>IF(PUMPING[[#This Row],[PRODUCT]]="I/F","I/F",IF(LEFT(PUMPING[[#This Row],[BATCH]],2)="MR","MR",IF(LEFT(PUMPING[[#This Row],[BATCH]],2)="PR","PR",IF(LEFT(PUMPING[[#This Row],[BATCH]],2)="DT","DT","Others"))))</f>
        <v>MR</v>
      </c>
    </row>
    <row r="3438" spans="1:13" ht="21" x14ac:dyDescent="0.25">
      <c r="A3438" s="181">
        <v>5</v>
      </c>
      <c r="B3438" s="182">
        <v>42536</v>
      </c>
      <c r="C3438" s="181" t="s">
        <v>6</v>
      </c>
      <c r="D3438" s="135" t="s">
        <v>2254</v>
      </c>
      <c r="E3438" s="194">
        <v>651</v>
      </c>
      <c r="F3438" s="173">
        <v>303</v>
      </c>
      <c r="G3438" s="181" t="s">
        <v>6</v>
      </c>
      <c r="H3438" s="181" t="str">
        <f t="shared" si="88"/>
        <v>PC</v>
      </c>
      <c r="I3438" s="181" t="str">
        <f>VLOOKUP(H3438,[2]Sheet1!$A$2:$B$27,2,0)</f>
        <v>SKO</v>
      </c>
      <c r="J3438" s="191">
        <f t="shared" si="87"/>
        <v>6</v>
      </c>
      <c r="K3438" s="191">
        <f>IF(PUMPING[[#This Row],[MONTH]]&gt;3,YEAR(PUMPING[[#This Row],[DATE]]),YEAR(PUMPING[[#This Row],[DATE]])-1)</f>
        <v>2016</v>
      </c>
      <c r="L3438" s="191" t="str">
        <f>IF(PUMPING[[#This Row],[MONTH]]&lt;4,"Q4",IF(PUMPING[[#This Row],[MONTH]]&lt;7,"Q1",IF(PUMPING[[#This Row],[MONTH]]&lt;10,"Q2",IF(PUMPING[[#This Row],[MONTH]]&lt;13,"Q3","Q4"))))</f>
        <v>Q1</v>
      </c>
      <c r="M3438" s="192" t="str">
        <f>IF(PUMPING[[#This Row],[PRODUCT]]="I/F","I/F",IF(LEFT(PUMPING[[#This Row],[BATCH]],2)="MR","MR",IF(LEFT(PUMPING[[#This Row],[BATCH]],2)="PR","PR",IF(LEFT(PUMPING[[#This Row],[BATCH]],2)="DT","DT","Others"))))</f>
        <v>MR</v>
      </c>
    </row>
    <row r="3439" spans="1:13" ht="21" x14ac:dyDescent="0.25">
      <c r="A3439" s="181">
        <v>6</v>
      </c>
      <c r="B3439" s="182">
        <v>42536</v>
      </c>
      <c r="C3439" s="181" t="s">
        <v>6</v>
      </c>
      <c r="D3439" s="172" t="s">
        <v>2255</v>
      </c>
      <c r="E3439" s="131">
        <v>502</v>
      </c>
      <c r="F3439" s="173">
        <v>2685</v>
      </c>
      <c r="G3439" s="181" t="s">
        <v>6</v>
      </c>
      <c r="H3439" s="181" t="str">
        <f t="shared" si="88"/>
        <v>4H</v>
      </c>
      <c r="I3439" s="181" t="s">
        <v>1530</v>
      </c>
      <c r="J3439" s="191">
        <f t="shared" si="87"/>
        <v>6</v>
      </c>
      <c r="K3439" s="191">
        <f>IF(PUMPING[[#This Row],[MONTH]]&gt;3,YEAR(PUMPING[[#This Row],[DATE]]),YEAR(PUMPING[[#This Row],[DATE]])-1)</f>
        <v>2016</v>
      </c>
      <c r="L3439" s="191" t="str">
        <f>IF(PUMPING[[#This Row],[MONTH]]&lt;4,"Q4",IF(PUMPING[[#This Row],[MONTH]]&lt;7,"Q1",IF(PUMPING[[#This Row],[MONTH]]&lt;10,"Q2",IF(PUMPING[[#This Row],[MONTH]]&lt;13,"Q3","Q4"))))</f>
        <v>Q1</v>
      </c>
      <c r="M3439" s="192" t="str">
        <f>IF(PUMPING[[#This Row],[PRODUCT]]="I/F","I/F",IF(LEFT(PUMPING[[#This Row],[BATCH]],2)="MR","MR",IF(LEFT(PUMPING[[#This Row],[BATCH]],2)="PR","PR",IF(LEFT(PUMPING[[#This Row],[BATCH]],2)="DT","DT","Others"))))</f>
        <v>MR</v>
      </c>
    </row>
    <row r="3440" spans="1:13" ht="21" x14ac:dyDescent="0.25">
      <c r="A3440" s="181">
        <v>1</v>
      </c>
      <c r="B3440" s="182">
        <v>42536</v>
      </c>
      <c r="C3440" s="181" t="s">
        <v>20</v>
      </c>
      <c r="D3440" s="176" t="s">
        <v>2250</v>
      </c>
      <c r="E3440" s="131">
        <v>68</v>
      </c>
      <c r="F3440" s="179">
        <v>3009</v>
      </c>
      <c r="G3440" s="181" t="s">
        <v>20</v>
      </c>
      <c r="H3440" s="181" t="str">
        <f t="shared" si="88"/>
        <v>4H</v>
      </c>
      <c r="I3440" s="181" t="s">
        <v>1530</v>
      </c>
      <c r="J3440" s="191">
        <f t="shared" si="87"/>
        <v>6</v>
      </c>
      <c r="K3440" s="191">
        <f>IF(PUMPING[[#This Row],[MONTH]]&gt;3,YEAR(PUMPING[[#This Row],[DATE]]),YEAR(PUMPING[[#This Row],[DATE]])-1)</f>
        <v>2016</v>
      </c>
      <c r="L3440" s="191" t="str">
        <f>IF(PUMPING[[#This Row],[MONTH]]&lt;4,"Q4",IF(PUMPING[[#This Row],[MONTH]]&lt;7,"Q1",IF(PUMPING[[#This Row],[MONTH]]&lt;10,"Q2",IF(PUMPING[[#This Row],[MONTH]]&lt;13,"Q3","Q4"))))</f>
        <v>Q1</v>
      </c>
      <c r="M3440" s="192" t="str">
        <f>IF(PUMPING[[#This Row],[PRODUCT]]="I/F","I/F",IF(LEFT(PUMPING[[#This Row],[BATCH]],2)="MR","MR",IF(LEFT(PUMPING[[#This Row],[BATCH]],2)="PR","PR",IF(LEFT(PUMPING[[#This Row],[BATCH]],2)="DT","DT","Others"))))</f>
        <v>PR</v>
      </c>
    </row>
    <row r="3441" spans="1:13" ht="21" x14ac:dyDescent="0.25">
      <c r="A3441" s="181">
        <v>1</v>
      </c>
      <c r="B3441" s="182">
        <v>42536</v>
      </c>
      <c r="C3441" s="181" t="s">
        <v>8</v>
      </c>
      <c r="D3441" s="172" t="s">
        <v>2239</v>
      </c>
      <c r="E3441" s="178" t="s">
        <v>10</v>
      </c>
      <c r="F3441" s="129">
        <v>1394</v>
      </c>
      <c r="G3441" s="181" t="s">
        <v>8</v>
      </c>
      <c r="H3441" s="181" t="str">
        <f t="shared" si="88"/>
        <v>4H</v>
      </c>
      <c r="I3441" s="181" t="s">
        <v>1530</v>
      </c>
      <c r="J3441" s="191">
        <f t="shared" si="87"/>
        <v>6</v>
      </c>
      <c r="K3441" s="191">
        <f>IF(PUMPING[[#This Row],[MONTH]]&gt;3,YEAR(PUMPING[[#This Row],[DATE]]),YEAR(PUMPING[[#This Row],[DATE]])-1)</f>
        <v>2016</v>
      </c>
      <c r="L3441" s="191" t="str">
        <f>IF(PUMPING[[#This Row],[MONTH]]&lt;4,"Q4",IF(PUMPING[[#This Row],[MONTH]]&lt;7,"Q1",IF(PUMPING[[#This Row],[MONTH]]&lt;10,"Q2",IF(PUMPING[[#This Row],[MONTH]]&lt;13,"Q3","Q4"))))</f>
        <v>Q1</v>
      </c>
      <c r="M3441" s="192" t="str">
        <f>IF(PUMPING[[#This Row],[PRODUCT]]="I/F","I/F",IF(LEFT(PUMPING[[#This Row],[BATCH]],2)="MR","MR",IF(LEFT(PUMPING[[#This Row],[BATCH]],2)="PR","PR",IF(LEFT(PUMPING[[#This Row],[BATCH]],2)="DT","DT","Others"))))</f>
        <v>MR</v>
      </c>
    </row>
    <row r="3442" spans="1:13" ht="21" x14ac:dyDescent="0.25">
      <c r="A3442" s="181">
        <v>1</v>
      </c>
      <c r="B3442" s="182">
        <v>42537</v>
      </c>
      <c r="C3442" s="181" t="s">
        <v>6</v>
      </c>
      <c r="D3442" s="172" t="s">
        <v>2255</v>
      </c>
      <c r="E3442" s="131">
        <v>502</v>
      </c>
      <c r="F3442" s="173">
        <v>9206</v>
      </c>
      <c r="G3442" s="181" t="s">
        <v>6</v>
      </c>
      <c r="H3442" s="181" t="str">
        <f t="shared" si="88"/>
        <v>4H</v>
      </c>
      <c r="I3442" s="181" t="s">
        <v>1530</v>
      </c>
      <c r="J3442" s="191">
        <f t="shared" si="87"/>
        <v>6</v>
      </c>
      <c r="K3442" s="191">
        <f>IF(PUMPING[[#This Row],[MONTH]]&gt;3,YEAR(PUMPING[[#This Row],[DATE]]),YEAR(PUMPING[[#This Row],[DATE]])-1)</f>
        <v>2016</v>
      </c>
      <c r="L3442" s="191" t="str">
        <f>IF(PUMPING[[#This Row],[MONTH]]&lt;4,"Q4",IF(PUMPING[[#This Row],[MONTH]]&lt;7,"Q1",IF(PUMPING[[#This Row],[MONTH]]&lt;10,"Q2",IF(PUMPING[[#This Row],[MONTH]]&lt;13,"Q3","Q4"))))</f>
        <v>Q1</v>
      </c>
      <c r="M3442" s="192" t="str">
        <f>IF(PUMPING[[#This Row],[PRODUCT]]="I/F","I/F",IF(LEFT(PUMPING[[#This Row],[BATCH]],2)="MR","MR",IF(LEFT(PUMPING[[#This Row],[BATCH]],2)="PR","PR",IF(LEFT(PUMPING[[#This Row],[BATCH]],2)="DT","DT","Others"))))</f>
        <v>MR</v>
      </c>
    </row>
    <row r="3443" spans="1:13" ht="21" x14ac:dyDescent="0.25">
      <c r="A3443" s="181">
        <v>1</v>
      </c>
      <c r="B3443" s="182">
        <v>42537</v>
      </c>
      <c r="C3443" s="181" t="s">
        <v>274</v>
      </c>
      <c r="D3443" s="172" t="s">
        <v>321</v>
      </c>
      <c r="E3443" s="178" t="s">
        <v>2256</v>
      </c>
      <c r="F3443" s="179">
        <v>236</v>
      </c>
      <c r="G3443" s="181" t="s">
        <v>274</v>
      </c>
      <c r="H3443" s="181" t="str">
        <f t="shared" si="88"/>
        <v>SK</v>
      </c>
      <c r="I3443" s="181" t="str">
        <f>VLOOKUP(H3443,[2]Sheet1!$A$2:$B$27,2,0)</f>
        <v>SKO</v>
      </c>
      <c r="J3443" s="191">
        <f t="shared" si="87"/>
        <v>6</v>
      </c>
      <c r="K3443" s="191">
        <f>IF(PUMPING[[#This Row],[MONTH]]&gt;3,YEAR(PUMPING[[#This Row],[DATE]]),YEAR(PUMPING[[#This Row],[DATE]])-1)</f>
        <v>2016</v>
      </c>
      <c r="L3443" s="191" t="str">
        <f>IF(PUMPING[[#This Row],[MONTH]]&lt;4,"Q4",IF(PUMPING[[#This Row],[MONTH]]&lt;7,"Q1",IF(PUMPING[[#This Row],[MONTH]]&lt;10,"Q2",IF(PUMPING[[#This Row],[MONTH]]&lt;13,"Q3","Q4"))))</f>
        <v>Q1</v>
      </c>
      <c r="M3443" s="192" t="str">
        <f>IF(PUMPING[[#This Row],[PRODUCT]]="I/F","I/F",IF(LEFT(PUMPING[[#This Row],[BATCH]],2)="MR","MR",IF(LEFT(PUMPING[[#This Row],[BATCH]],2)="PR","PR",IF(LEFT(PUMPING[[#This Row],[BATCH]],2)="DT","DT","Others"))))</f>
        <v>DT</v>
      </c>
    </row>
    <row r="3444" spans="1:13" ht="21" x14ac:dyDescent="0.25">
      <c r="A3444" s="181">
        <v>2</v>
      </c>
      <c r="B3444" s="182">
        <v>42537</v>
      </c>
      <c r="C3444" s="181" t="s">
        <v>274</v>
      </c>
      <c r="D3444" s="172" t="s">
        <v>2247</v>
      </c>
      <c r="E3444" s="178" t="s">
        <v>10</v>
      </c>
      <c r="F3444" s="179">
        <v>4381</v>
      </c>
      <c r="G3444" s="181" t="s">
        <v>274</v>
      </c>
      <c r="H3444" s="181" t="str">
        <f t="shared" si="88"/>
        <v>PN</v>
      </c>
      <c r="I3444" s="181" t="str">
        <f>VLOOKUP(H3444,[2]Sheet1!$A$2:$B$27,2,0)</f>
        <v>NAPTHA</v>
      </c>
      <c r="J3444" s="191">
        <f t="shared" si="87"/>
        <v>6</v>
      </c>
      <c r="K3444" s="191">
        <f>IF(PUMPING[[#This Row],[MONTH]]&gt;3,YEAR(PUMPING[[#This Row],[DATE]]),YEAR(PUMPING[[#This Row],[DATE]])-1)</f>
        <v>2016</v>
      </c>
      <c r="L3444" s="191" t="str">
        <f>IF(PUMPING[[#This Row],[MONTH]]&lt;4,"Q4",IF(PUMPING[[#This Row],[MONTH]]&lt;7,"Q1",IF(PUMPING[[#This Row],[MONTH]]&lt;10,"Q2",IF(PUMPING[[#This Row],[MONTH]]&lt;13,"Q3","Q4"))))</f>
        <v>Q1</v>
      </c>
      <c r="M3444" s="192" t="str">
        <f>IF(PUMPING[[#This Row],[PRODUCT]]="I/F","I/F",IF(LEFT(PUMPING[[#This Row],[BATCH]],2)="MR","MR",IF(LEFT(PUMPING[[#This Row],[BATCH]],2)="PR","PR",IF(LEFT(PUMPING[[#This Row],[BATCH]],2)="DT","DT","Others"))))</f>
        <v>MR</v>
      </c>
    </row>
    <row r="3445" spans="1:13" ht="21" x14ac:dyDescent="0.25">
      <c r="A3445" s="181">
        <v>3</v>
      </c>
      <c r="B3445" s="182">
        <v>42537</v>
      </c>
      <c r="C3445" s="181" t="s">
        <v>274</v>
      </c>
      <c r="D3445" s="172" t="s">
        <v>2248</v>
      </c>
      <c r="E3445" s="178" t="s">
        <v>10</v>
      </c>
      <c r="F3445" s="179">
        <v>1449</v>
      </c>
      <c r="G3445" s="181" t="s">
        <v>274</v>
      </c>
      <c r="H3445" s="181" t="str">
        <f t="shared" si="88"/>
        <v>PX</v>
      </c>
      <c r="I3445" s="181" t="str">
        <f>VLOOKUP(H3445,[2]Sheet1!$A$2:$B$27,2,0)</f>
        <v>PXPTA</v>
      </c>
      <c r="J3445" s="191">
        <f t="shared" si="87"/>
        <v>6</v>
      </c>
      <c r="K3445" s="191">
        <f>IF(PUMPING[[#This Row],[MONTH]]&gt;3,YEAR(PUMPING[[#This Row],[DATE]]),YEAR(PUMPING[[#This Row],[DATE]])-1)</f>
        <v>2016</v>
      </c>
      <c r="L3445" s="191" t="str">
        <f>IF(PUMPING[[#This Row],[MONTH]]&lt;4,"Q4",IF(PUMPING[[#This Row],[MONTH]]&lt;7,"Q1",IF(PUMPING[[#This Row],[MONTH]]&lt;10,"Q2",IF(PUMPING[[#This Row],[MONTH]]&lt;13,"Q3","Q4"))))</f>
        <v>Q1</v>
      </c>
      <c r="M3445" s="192" t="str">
        <f>IF(PUMPING[[#This Row],[PRODUCT]]="I/F","I/F",IF(LEFT(PUMPING[[#This Row],[BATCH]],2)="MR","MR",IF(LEFT(PUMPING[[#This Row],[BATCH]],2)="PR","PR",IF(LEFT(PUMPING[[#This Row],[BATCH]],2)="DT","DT","Others"))))</f>
        <v>MR</v>
      </c>
    </row>
    <row r="3446" spans="1:13" ht="21" x14ac:dyDescent="0.25">
      <c r="A3446" s="181">
        <v>1</v>
      </c>
      <c r="B3446" s="182">
        <v>42538</v>
      </c>
      <c r="C3446" s="181" t="s">
        <v>6</v>
      </c>
      <c r="D3446" s="137" t="s">
        <v>2255</v>
      </c>
      <c r="E3446" s="195">
        <v>502</v>
      </c>
      <c r="F3446" s="196">
        <v>1210</v>
      </c>
      <c r="G3446" s="181" t="s">
        <v>6</v>
      </c>
      <c r="H3446" s="181" t="str">
        <f t="shared" si="88"/>
        <v>4H</v>
      </c>
      <c r="I3446" s="181" t="s">
        <v>1530</v>
      </c>
      <c r="J3446" s="191">
        <f t="shared" si="87"/>
        <v>6</v>
      </c>
      <c r="K3446" s="191">
        <f>IF(PUMPING[[#This Row],[MONTH]]&gt;3,YEAR(PUMPING[[#This Row],[DATE]]),YEAR(PUMPING[[#This Row],[DATE]])-1)</f>
        <v>2016</v>
      </c>
      <c r="L3446" s="191" t="str">
        <f>IF(PUMPING[[#This Row],[MONTH]]&lt;4,"Q4",IF(PUMPING[[#This Row],[MONTH]]&lt;7,"Q1",IF(PUMPING[[#This Row],[MONTH]]&lt;10,"Q2",IF(PUMPING[[#This Row],[MONTH]]&lt;13,"Q3","Q4"))))</f>
        <v>Q1</v>
      </c>
      <c r="M3446" s="192" t="str">
        <f>IF(PUMPING[[#This Row],[PRODUCT]]="I/F","I/F",IF(LEFT(PUMPING[[#This Row],[BATCH]],2)="MR","MR",IF(LEFT(PUMPING[[#This Row],[BATCH]],2)="PR","PR",IF(LEFT(PUMPING[[#This Row],[BATCH]],2)="DT","DT","Others"))))</f>
        <v>MR</v>
      </c>
    </row>
    <row r="3447" spans="1:13" ht="21" x14ac:dyDescent="0.25">
      <c r="A3447" s="181">
        <v>2</v>
      </c>
      <c r="B3447" s="182">
        <v>42538</v>
      </c>
      <c r="C3447" s="181" t="s">
        <v>6</v>
      </c>
      <c r="D3447" s="197" t="s">
        <v>2257</v>
      </c>
      <c r="E3447" s="129">
        <v>505</v>
      </c>
      <c r="F3447" s="196">
        <v>6899</v>
      </c>
      <c r="G3447" s="181" t="s">
        <v>6</v>
      </c>
      <c r="H3447" s="181" t="str">
        <f t="shared" si="88"/>
        <v>4H</v>
      </c>
      <c r="I3447" s="181" t="s">
        <v>1530</v>
      </c>
      <c r="J3447" s="191">
        <f t="shared" si="87"/>
        <v>6</v>
      </c>
      <c r="K3447" s="191">
        <f>IF(PUMPING[[#This Row],[MONTH]]&gt;3,YEAR(PUMPING[[#This Row],[DATE]]),YEAR(PUMPING[[#This Row],[DATE]])-1)</f>
        <v>2016</v>
      </c>
      <c r="L3447" s="191" t="str">
        <f>IF(PUMPING[[#This Row],[MONTH]]&lt;4,"Q4",IF(PUMPING[[#This Row],[MONTH]]&lt;7,"Q1",IF(PUMPING[[#This Row],[MONTH]]&lt;10,"Q2",IF(PUMPING[[#This Row],[MONTH]]&lt;13,"Q3","Q4"))))</f>
        <v>Q1</v>
      </c>
      <c r="M3447" s="192" t="str">
        <f>IF(PUMPING[[#This Row],[PRODUCT]]="I/F","I/F",IF(LEFT(PUMPING[[#This Row],[BATCH]],2)="MR","MR",IF(LEFT(PUMPING[[#This Row],[BATCH]],2)="PR","PR",IF(LEFT(PUMPING[[#This Row],[BATCH]],2)="DT","DT","Others"))))</f>
        <v>MR</v>
      </c>
    </row>
    <row r="3448" spans="1:13" ht="21" x14ac:dyDescent="0.25">
      <c r="A3448" s="181">
        <v>3</v>
      </c>
      <c r="B3448" s="182">
        <v>42538</v>
      </c>
      <c r="C3448" s="181" t="s">
        <v>6</v>
      </c>
      <c r="D3448" s="137" t="s">
        <v>2258</v>
      </c>
      <c r="E3448" s="129">
        <v>651</v>
      </c>
      <c r="F3448" s="196">
        <v>600</v>
      </c>
      <c r="G3448" s="181" t="s">
        <v>6</v>
      </c>
      <c r="H3448" s="181" t="str">
        <f t="shared" si="88"/>
        <v>PC</v>
      </c>
      <c r="I3448" s="181" t="str">
        <f>VLOOKUP(H3448,[2]Sheet1!$A$2:$B$27,2,0)</f>
        <v>SKO</v>
      </c>
      <c r="J3448" s="191">
        <f t="shared" si="87"/>
        <v>6</v>
      </c>
      <c r="K3448" s="191">
        <f>IF(PUMPING[[#This Row],[MONTH]]&gt;3,YEAR(PUMPING[[#This Row],[DATE]]),YEAR(PUMPING[[#This Row],[DATE]])-1)</f>
        <v>2016</v>
      </c>
      <c r="L3448" s="191" t="str">
        <f>IF(PUMPING[[#This Row],[MONTH]]&lt;4,"Q4",IF(PUMPING[[#This Row],[MONTH]]&lt;7,"Q1",IF(PUMPING[[#This Row],[MONTH]]&lt;10,"Q2",IF(PUMPING[[#This Row],[MONTH]]&lt;13,"Q3","Q4"))))</f>
        <v>Q1</v>
      </c>
      <c r="M3448" s="192" t="str">
        <f>IF(PUMPING[[#This Row],[PRODUCT]]="I/F","I/F",IF(LEFT(PUMPING[[#This Row],[BATCH]],2)="MR","MR",IF(LEFT(PUMPING[[#This Row],[BATCH]],2)="PR","PR",IF(LEFT(PUMPING[[#This Row],[BATCH]],2)="DT","DT","Others"))))</f>
        <v>MR</v>
      </c>
    </row>
    <row r="3449" spans="1:13" ht="21" x14ac:dyDescent="0.25">
      <c r="A3449" s="181">
        <v>4</v>
      </c>
      <c r="B3449" s="182">
        <v>42538</v>
      </c>
      <c r="C3449" s="181" t="s">
        <v>6</v>
      </c>
      <c r="D3449" s="197" t="s">
        <v>2259</v>
      </c>
      <c r="E3449" s="129">
        <v>202</v>
      </c>
      <c r="F3449" s="196">
        <v>2227</v>
      </c>
      <c r="G3449" s="181" t="s">
        <v>6</v>
      </c>
      <c r="H3449" s="181" t="str">
        <f t="shared" si="88"/>
        <v>4M</v>
      </c>
      <c r="I3449" s="181" t="s">
        <v>1532</v>
      </c>
      <c r="J3449" s="191">
        <f t="shared" si="87"/>
        <v>6</v>
      </c>
      <c r="K3449" s="191">
        <f>IF(PUMPING[[#This Row],[MONTH]]&gt;3,YEAR(PUMPING[[#This Row],[DATE]]),YEAR(PUMPING[[#This Row],[DATE]])-1)</f>
        <v>2016</v>
      </c>
      <c r="L3449" s="191" t="str">
        <f>IF(PUMPING[[#This Row],[MONTH]]&lt;4,"Q4",IF(PUMPING[[#This Row],[MONTH]]&lt;7,"Q1",IF(PUMPING[[#This Row],[MONTH]]&lt;10,"Q2",IF(PUMPING[[#This Row],[MONTH]]&lt;13,"Q3","Q4"))))</f>
        <v>Q1</v>
      </c>
      <c r="M3449" s="192" t="str">
        <f>IF(PUMPING[[#This Row],[PRODUCT]]="I/F","I/F",IF(LEFT(PUMPING[[#This Row],[BATCH]],2)="MR","MR",IF(LEFT(PUMPING[[#This Row],[BATCH]],2)="PR","PR",IF(LEFT(PUMPING[[#This Row],[BATCH]],2)="DT","DT","Others"))))</f>
        <v>MR</v>
      </c>
    </row>
    <row r="3450" spans="1:13" ht="21" x14ac:dyDescent="0.25">
      <c r="A3450" s="181">
        <v>1</v>
      </c>
      <c r="B3450" s="182">
        <v>42538</v>
      </c>
      <c r="C3450" s="181" t="s">
        <v>274</v>
      </c>
      <c r="D3450" s="137" t="s">
        <v>2248</v>
      </c>
      <c r="E3450" s="129" t="s">
        <v>10</v>
      </c>
      <c r="F3450" s="196">
        <v>2401</v>
      </c>
      <c r="G3450" s="181" t="s">
        <v>274</v>
      </c>
      <c r="H3450" s="181" t="str">
        <f t="shared" si="88"/>
        <v>PX</v>
      </c>
      <c r="I3450" s="181" t="str">
        <f>VLOOKUP(H3450,[2]Sheet1!$A$2:$B$27,2,0)</f>
        <v>PXPTA</v>
      </c>
      <c r="J3450" s="191">
        <f t="shared" si="87"/>
        <v>6</v>
      </c>
      <c r="K3450" s="191">
        <f>IF(PUMPING[[#This Row],[MONTH]]&gt;3,YEAR(PUMPING[[#This Row],[DATE]]),YEAR(PUMPING[[#This Row],[DATE]])-1)</f>
        <v>2016</v>
      </c>
      <c r="L3450" s="191" t="str">
        <f>IF(PUMPING[[#This Row],[MONTH]]&lt;4,"Q4",IF(PUMPING[[#This Row],[MONTH]]&lt;7,"Q1",IF(PUMPING[[#This Row],[MONTH]]&lt;10,"Q2",IF(PUMPING[[#This Row],[MONTH]]&lt;13,"Q3","Q4"))))</f>
        <v>Q1</v>
      </c>
      <c r="M3450" s="192" t="str">
        <f>IF(PUMPING[[#This Row],[PRODUCT]]="I/F","I/F",IF(LEFT(PUMPING[[#This Row],[BATCH]],2)="MR","MR",IF(LEFT(PUMPING[[#This Row],[BATCH]],2)="PR","PR",IF(LEFT(PUMPING[[#This Row],[BATCH]],2)="DT","DT","Others"))))</f>
        <v>MR</v>
      </c>
    </row>
    <row r="3451" spans="1:13" ht="21" x14ac:dyDescent="0.25">
      <c r="A3451" s="181">
        <v>2</v>
      </c>
      <c r="B3451" s="182">
        <v>42538</v>
      </c>
      <c r="C3451" s="181" t="s">
        <v>274</v>
      </c>
      <c r="D3451" s="137" t="s">
        <v>2251</v>
      </c>
      <c r="E3451" s="129" t="s">
        <v>10</v>
      </c>
      <c r="F3451" s="196">
        <v>2225</v>
      </c>
      <c r="G3451" s="181" t="s">
        <v>274</v>
      </c>
      <c r="H3451" s="181" t="str">
        <f t="shared" si="88"/>
        <v>PN</v>
      </c>
      <c r="I3451" s="181" t="str">
        <f>VLOOKUP(H3451,[2]Sheet1!$A$2:$B$27,2,0)</f>
        <v>NAPTHA</v>
      </c>
      <c r="J3451" s="191">
        <f t="shared" si="87"/>
        <v>6</v>
      </c>
      <c r="K3451" s="191">
        <f>IF(PUMPING[[#This Row],[MONTH]]&gt;3,YEAR(PUMPING[[#This Row],[DATE]]),YEAR(PUMPING[[#This Row],[DATE]])-1)</f>
        <v>2016</v>
      </c>
      <c r="L3451" s="191" t="str">
        <f>IF(PUMPING[[#This Row],[MONTH]]&lt;4,"Q4",IF(PUMPING[[#This Row],[MONTH]]&lt;7,"Q1",IF(PUMPING[[#This Row],[MONTH]]&lt;10,"Q2",IF(PUMPING[[#This Row],[MONTH]]&lt;13,"Q3","Q4"))))</f>
        <v>Q1</v>
      </c>
      <c r="M3451" s="192" t="str">
        <f>IF(PUMPING[[#This Row],[PRODUCT]]="I/F","I/F",IF(LEFT(PUMPING[[#This Row],[BATCH]],2)="MR","MR",IF(LEFT(PUMPING[[#This Row],[BATCH]],2)="PR","PR",IF(LEFT(PUMPING[[#This Row],[BATCH]],2)="DT","DT","Others"))))</f>
        <v>MR</v>
      </c>
    </row>
    <row r="3452" spans="1:13" ht="21" x14ac:dyDescent="0.25">
      <c r="A3452" s="181">
        <v>3</v>
      </c>
      <c r="B3452" s="182">
        <v>42538</v>
      </c>
      <c r="C3452" s="181" t="s">
        <v>274</v>
      </c>
      <c r="D3452" s="137" t="s">
        <v>2252</v>
      </c>
      <c r="E3452" s="129" t="s">
        <v>10</v>
      </c>
      <c r="F3452" s="196">
        <v>772</v>
      </c>
      <c r="G3452" s="181" t="s">
        <v>274</v>
      </c>
      <c r="H3452" s="181" t="str">
        <f t="shared" si="88"/>
        <v>PN</v>
      </c>
      <c r="I3452" s="181" t="str">
        <f>VLOOKUP(H3452,[2]Sheet1!$A$2:$B$27,2,0)</f>
        <v>NAPTHA</v>
      </c>
      <c r="J3452" s="191">
        <f t="shared" si="87"/>
        <v>6</v>
      </c>
      <c r="K3452" s="191">
        <f>IF(PUMPING[[#This Row],[MONTH]]&gt;3,YEAR(PUMPING[[#This Row],[DATE]]),YEAR(PUMPING[[#This Row],[DATE]])-1)</f>
        <v>2016</v>
      </c>
      <c r="L3452" s="191" t="str">
        <f>IF(PUMPING[[#This Row],[MONTH]]&lt;4,"Q4",IF(PUMPING[[#This Row],[MONTH]]&lt;7,"Q1",IF(PUMPING[[#This Row],[MONTH]]&lt;10,"Q2",IF(PUMPING[[#This Row],[MONTH]]&lt;13,"Q3","Q4"))))</f>
        <v>Q1</v>
      </c>
      <c r="M3452" s="192" t="str">
        <f>IF(PUMPING[[#This Row],[PRODUCT]]="I/F","I/F",IF(LEFT(PUMPING[[#This Row],[BATCH]],2)="MR","MR",IF(LEFT(PUMPING[[#This Row],[BATCH]],2)="PR","PR",IF(LEFT(PUMPING[[#This Row],[BATCH]],2)="DT","DT","Others"))))</f>
        <v>MR</v>
      </c>
    </row>
    <row r="3453" spans="1:13" ht="21" x14ac:dyDescent="0.25">
      <c r="A3453" s="181">
        <v>4</v>
      </c>
      <c r="B3453" s="182">
        <v>42538</v>
      </c>
      <c r="C3453" s="181" t="s">
        <v>274</v>
      </c>
      <c r="D3453" s="197" t="s">
        <v>2260</v>
      </c>
      <c r="E3453" s="129" t="s">
        <v>10</v>
      </c>
      <c r="F3453" s="196">
        <v>158</v>
      </c>
      <c r="G3453" s="181" t="s">
        <v>274</v>
      </c>
      <c r="H3453" s="181" t="str">
        <f t="shared" si="88"/>
        <v xml:space="preserve"> I</v>
      </c>
      <c r="I3453" s="181" t="str">
        <f>VLOOKUP(H3453,[2]Sheet1!$A$2:$B$27,2,0)</f>
        <v>I/F</v>
      </c>
      <c r="J3453" s="191">
        <f t="shared" si="87"/>
        <v>6</v>
      </c>
      <c r="K3453" s="191">
        <f>IF(PUMPING[[#This Row],[MONTH]]&gt;3,YEAR(PUMPING[[#This Row],[DATE]]),YEAR(PUMPING[[#This Row],[DATE]])-1)</f>
        <v>2016</v>
      </c>
      <c r="L3453" s="191" t="str">
        <f>IF(PUMPING[[#This Row],[MONTH]]&lt;4,"Q4",IF(PUMPING[[#This Row],[MONTH]]&lt;7,"Q1",IF(PUMPING[[#This Row],[MONTH]]&lt;10,"Q2",IF(PUMPING[[#This Row],[MONTH]]&lt;13,"Q3","Q4"))))</f>
        <v>Q1</v>
      </c>
      <c r="M3453" s="192" t="str">
        <f>IF(PUMPING[[#This Row],[PRODUCT]]="I/F","I/F",IF(LEFT(PUMPING[[#This Row],[BATCH]],2)="MR","MR",IF(LEFT(PUMPING[[#This Row],[BATCH]],2)="PR","PR",IF(LEFT(PUMPING[[#This Row],[BATCH]],2)="DT","DT","Others"))))</f>
        <v>I/F</v>
      </c>
    </row>
    <row r="3454" spans="1:13" ht="21" x14ac:dyDescent="0.25">
      <c r="A3454" s="181">
        <v>5</v>
      </c>
      <c r="B3454" s="182">
        <v>42538</v>
      </c>
      <c r="C3454" s="181" t="s">
        <v>274</v>
      </c>
      <c r="D3454" s="198" t="s">
        <v>2254</v>
      </c>
      <c r="E3454" s="129" t="s">
        <v>10</v>
      </c>
      <c r="F3454" s="196">
        <v>178</v>
      </c>
      <c r="G3454" s="181" t="s">
        <v>274</v>
      </c>
      <c r="H3454" s="181" t="str">
        <f t="shared" si="88"/>
        <v>PC</v>
      </c>
      <c r="I3454" s="181" t="str">
        <f>VLOOKUP(H3454,[2]Sheet1!$A$2:$B$27,2,0)</f>
        <v>SKO</v>
      </c>
      <c r="J3454" s="191">
        <f t="shared" si="87"/>
        <v>6</v>
      </c>
      <c r="K3454" s="191">
        <f>IF(PUMPING[[#This Row],[MONTH]]&gt;3,YEAR(PUMPING[[#This Row],[DATE]]),YEAR(PUMPING[[#This Row],[DATE]])-1)</f>
        <v>2016</v>
      </c>
      <c r="L3454" s="191" t="str">
        <f>IF(PUMPING[[#This Row],[MONTH]]&lt;4,"Q4",IF(PUMPING[[#This Row],[MONTH]]&lt;7,"Q1",IF(PUMPING[[#This Row],[MONTH]]&lt;10,"Q2",IF(PUMPING[[#This Row],[MONTH]]&lt;13,"Q3","Q4"))))</f>
        <v>Q1</v>
      </c>
      <c r="M3454" s="192" t="str">
        <f>IF(PUMPING[[#This Row],[PRODUCT]]="I/F","I/F",IF(LEFT(PUMPING[[#This Row],[BATCH]],2)="MR","MR",IF(LEFT(PUMPING[[#This Row],[BATCH]],2)="PR","PR",IF(LEFT(PUMPING[[#This Row],[BATCH]],2)="DT","DT","Others"))))</f>
        <v>MR</v>
      </c>
    </row>
    <row r="3455" spans="1:13" ht="21" x14ac:dyDescent="0.25">
      <c r="A3455" s="181">
        <v>1</v>
      </c>
      <c r="B3455" s="182">
        <v>42538</v>
      </c>
      <c r="C3455" s="181" t="s">
        <v>162</v>
      </c>
      <c r="D3455" s="129" t="s">
        <v>321</v>
      </c>
      <c r="E3455" s="129" t="s">
        <v>2256</v>
      </c>
      <c r="F3455" s="196">
        <v>4153</v>
      </c>
      <c r="G3455" s="181" t="s">
        <v>162</v>
      </c>
      <c r="H3455" s="181" t="str">
        <f t="shared" si="88"/>
        <v>SK</v>
      </c>
      <c r="I3455" s="181" t="str">
        <f>VLOOKUP(H3455,[2]Sheet1!$A$2:$B$27,2,0)</f>
        <v>SKO</v>
      </c>
      <c r="J3455" s="191">
        <f t="shared" si="87"/>
        <v>6</v>
      </c>
      <c r="K3455" s="191">
        <f>IF(PUMPING[[#This Row],[MONTH]]&gt;3,YEAR(PUMPING[[#This Row],[DATE]]),YEAR(PUMPING[[#This Row],[DATE]])-1)</f>
        <v>2016</v>
      </c>
      <c r="L3455" s="191" t="str">
        <f>IF(PUMPING[[#This Row],[MONTH]]&lt;4,"Q4",IF(PUMPING[[#This Row],[MONTH]]&lt;7,"Q1",IF(PUMPING[[#This Row],[MONTH]]&lt;10,"Q2",IF(PUMPING[[#This Row],[MONTH]]&lt;13,"Q3","Q4"))))</f>
        <v>Q1</v>
      </c>
      <c r="M3455" s="192" t="str">
        <f>IF(PUMPING[[#This Row],[PRODUCT]]="I/F","I/F",IF(LEFT(PUMPING[[#This Row],[BATCH]],2)="MR","MR",IF(LEFT(PUMPING[[#This Row],[BATCH]],2)="PR","PR",IF(LEFT(PUMPING[[#This Row],[BATCH]],2)="DT","DT","Others"))))</f>
        <v>DT</v>
      </c>
    </row>
    <row r="3456" spans="1:13" ht="21" x14ac:dyDescent="0.25">
      <c r="A3456" s="181">
        <v>1</v>
      </c>
      <c r="B3456" s="182">
        <v>42539</v>
      </c>
      <c r="C3456" s="181" t="s">
        <v>6</v>
      </c>
      <c r="D3456" s="172" t="s">
        <v>2259</v>
      </c>
      <c r="E3456" s="131">
        <v>202</v>
      </c>
      <c r="F3456" s="173">
        <v>1063</v>
      </c>
      <c r="G3456" s="181" t="s">
        <v>6</v>
      </c>
      <c r="H3456" s="181" t="str">
        <f t="shared" si="88"/>
        <v>4M</v>
      </c>
      <c r="I3456" s="181" t="s">
        <v>1532</v>
      </c>
      <c r="J3456" s="191">
        <f t="shared" si="87"/>
        <v>6</v>
      </c>
      <c r="K3456" s="191">
        <f>IF(PUMPING[[#This Row],[MONTH]]&gt;3,YEAR(PUMPING[[#This Row],[DATE]]),YEAR(PUMPING[[#This Row],[DATE]])-1)</f>
        <v>2016</v>
      </c>
      <c r="L3456" s="191" t="str">
        <f>IF(PUMPING[[#This Row],[MONTH]]&lt;4,"Q4",IF(PUMPING[[#This Row],[MONTH]]&lt;7,"Q1",IF(PUMPING[[#This Row],[MONTH]]&lt;10,"Q2",IF(PUMPING[[#This Row],[MONTH]]&lt;13,"Q3","Q4"))))</f>
        <v>Q1</v>
      </c>
      <c r="M3456" s="192" t="str">
        <f>IF(PUMPING[[#This Row],[PRODUCT]]="I/F","I/F",IF(LEFT(PUMPING[[#This Row],[BATCH]],2)="MR","MR",IF(LEFT(PUMPING[[#This Row],[BATCH]],2)="PR","PR",IF(LEFT(PUMPING[[#This Row],[BATCH]],2)="DT","DT","Others"))))</f>
        <v>MR</v>
      </c>
    </row>
    <row r="3457" spans="1:13" ht="21" x14ac:dyDescent="0.25">
      <c r="A3457" s="181">
        <v>2</v>
      </c>
      <c r="B3457" s="182">
        <v>42539</v>
      </c>
      <c r="C3457" s="181" t="s">
        <v>6</v>
      </c>
      <c r="D3457" s="176" t="s">
        <v>2261</v>
      </c>
      <c r="E3457" s="194">
        <v>207</v>
      </c>
      <c r="F3457" s="173">
        <v>4572</v>
      </c>
      <c r="G3457" s="181" t="s">
        <v>6</v>
      </c>
      <c r="H3457" s="181" t="str">
        <f t="shared" si="88"/>
        <v>4M</v>
      </c>
      <c r="I3457" s="181" t="s">
        <v>1532</v>
      </c>
      <c r="J3457" s="191">
        <f t="shared" ref="J3457:J3520" si="89">MONTH(B3457)</f>
        <v>6</v>
      </c>
      <c r="K3457" s="191">
        <f>IF(PUMPING[[#This Row],[MONTH]]&gt;3,YEAR(PUMPING[[#This Row],[DATE]]),YEAR(PUMPING[[#This Row],[DATE]])-1)</f>
        <v>2016</v>
      </c>
      <c r="L3457" s="191" t="str">
        <f>IF(PUMPING[[#This Row],[MONTH]]&lt;4,"Q4",IF(PUMPING[[#This Row],[MONTH]]&lt;7,"Q1",IF(PUMPING[[#This Row],[MONTH]]&lt;10,"Q2",IF(PUMPING[[#This Row],[MONTH]]&lt;13,"Q3","Q4"))))</f>
        <v>Q1</v>
      </c>
      <c r="M3457" s="192" t="str">
        <f>IF(PUMPING[[#This Row],[PRODUCT]]="I/F","I/F",IF(LEFT(PUMPING[[#This Row],[BATCH]],2)="MR","MR",IF(LEFT(PUMPING[[#This Row],[BATCH]],2)="PR","PR",IF(LEFT(PUMPING[[#This Row],[BATCH]],2)="DT","DT","Others"))))</f>
        <v>MR</v>
      </c>
    </row>
    <row r="3458" spans="1:13" ht="21" x14ac:dyDescent="0.25">
      <c r="A3458" s="181">
        <v>3</v>
      </c>
      <c r="B3458" s="182">
        <v>42539</v>
      </c>
      <c r="C3458" s="181" t="s">
        <v>6</v>
      </c>
      <c r="D3458" s="137" t="s">
        <v>2262</v>
      </c>
      <c r="E3458" s="194">
        <v>201</v>
      </c>
      <c r="F3458" s="173">
        <v>6532</v>
      </c>
      <c r="G3458" s="181" t="s">
        <v>6</v>
      </c>
      <c r="H3458" s="181" t="str">
        <f t="shared" si="88"/>
        <v>4M</v>
      </c>
      <c r="I3458" s="181" t="s">
        <v>1532</v>
      </c>
      <c r="J3458" s="191">
        <f t="shared" si="89"/>
        <v>6</v>
      </c>
      <c r="K3458" s="191">
        <f>IF(PUMPING[[#This Row],[MONTH]]&gt;3,YEAR(PUMPING[[#This Row],[DATE]]),YEAR(PUMPING[[#This Row],[DATE]])-1)</f>
        <v>2016</v>
      </c>
      <c r="L3458" s="191" t="str">
        <f>IF(PUMPING[[#This Row],[MONTH]]&lt;4,"Q4",IF(PUMPING[[#This Row],[MONTH]]&lt;7,"Q1",IF(PUMPING[[#This Row],[MONTH]]&lt;10,"Q2",IF(PUMPING[[#This Row],[MONTH]]&lt;13,"Q3","Q4"))))</f>
        <v>Q1</v>
      </c>
      <c r="M3458" s="192" t="str">
        <f>IF(PUMPING[[#This Row],[PRODUCT]]="I/F","I/F",IF(LEFT(PUMPING[[#This Row],[BATCH]],2)="MR","MR",IF(LEFT(PUMPING[[#This Row],[BATCH]],2)="PR","PR",IF(LEFT(PUMPING[[#This Row],[BATCH]],2)="DT","DT","Others"))))</f>
        <v>MR</v>
      </c>
    </row>
    <row r="3459" spans="1:13" ht="21" x14ac:dyDescent="0.25">
      <c r="A3459" s="181">
        <v>1</v>
      </c>
      <c r="B3459" s="182">
        <v>42539</v>
      </c>
      <c r="C3459" s="181" t="s">
        <v>20</v>
      </c>
      <c r="D3459" s="176" t="s">
        <v>2263</v>
      </c>
      <c r="E3459" s="131" t="s">
        <v>2038</v>
      </c>
      <c r="F3459" s="179">
        <v>195</v>
      </c>
      <c r="G3459" s="181" t="s">
        <v>20</v>
      </c>
      <c r="H3459" s="181" t="str">
        <f t="shared" si="88"/>
        <v>PC</v>
      </c>
      <c r="I3459" s="181" t="str">
        <f>VLOOKUP(H3459,[2]Sheet1!$A$2:$B$27,2,0)</f>
        <v>SKO</v>
      </c>
      <c r="J3459" s="191">
        <f t="shared" si="89"/>
        <v>6</v>
      </c>
      <c r="K3459" s="191">
        <f>IF(PUMPING[[#This Row],[MONTH]]&gt;3,YEAR(PUMPING[[#This Row],[DATE]]),YEAR(PUMPING[[#This Row],[DATE]])-1)</f>
        <v>2016</v>
      </c>
      <c r="L3459" s="191" t="str">
        <f>IF(PUMPING[[#This Row],[MONTH]]&lt;4,"Q4",IF(PUMPING[[#This Row],[MONTH]]&lt;7,"Q1",IF(PUMPING[[#This Row],[MONTH]]&lt;10,"Q2",IF(PUMPING[[#This Row],[MONTH]]&lt;13,"Q3","Q4"))))</f>
        <v>Q1</v>
      </c>
      <c r="M3459" s="192" t="str">
        <f>IF(PUMPING[[#This Row],[PRODUCT]]="I/F","I/F",IF(LEFT(PUMPING[[#This Row],[BATCH]],2)="MR","MR",IF(LEFT(PUMPING[[#This Row],[BATCH]],2)="PR","PR",IF(LEFT(PUMPING[[#This Row],[BATCH]],2)="DT","DT","Others"))))</f>
        <v>PR</v>
      </c>
    </row>
    <row r="3460" spans="1:13" ht="21" x14ac:dyDescent="0.25">
      <c r="A3460" s="181">
        <v>2</v>
      </c>
      <c r="B3460" s="182">
        <v>42539</v>
      </c>
      <c r="C3460" s="181" t="s">
        <v>20</v>
      </c>
      <c r="D3460" s="176" t="s">
        <v>2264</v>
      </c>
      <c r="E3460" s="131">
        <v>53</v>
      </c>
      <c r="F3460" s="179">
        <v>450</v>
      </c>
      <c r="G3460" s="181" t="s">
        <v>20</v>
      </c>
      <c r="H3460" s="181" t="str">
        <f t="shared" si="88"/>
        <v>NS</v>
      </c>
      <c r="I3460" s="181" t="str">
        <f>VLOOKUP(H3460,[2]Sheet1!$A$2:$B$27,2,0)</f>
        <v>SKO</v>
      </c>
      <c r="J3460" s="191">
        <f t="shared" si="89"/>
        <v>6</v>
      </c>
      <c r="K3460" s="191">
        <f>IF(PUMPING[[#This Row],[MONTH]]&gt;3,YEAR(PUMPING[[#This Row],[DATE]]),YEAR(PUMPING[[#This Row],[DATE]])-1)</f>
        <v>2016</v>
      </c>
      <c r="L3460" s="191" t="str">
        <f>IF(PUMPING[[#This Row],[MONTH]]&lt;4,"Q4",IF(PUMPING[[#This Row],[MONTH]]&lt;7,"Q1",IF(PUMPING[[#This Row],[MONTH]]&lt;10,"Q2",IF(PUMPING[[#This Row],[MONTH]]&lt;13,"Q3","Q4"))))</f>
        <v>Q1</v>
      </c>
      <c r="M3460" s="192" t="str">
        <f>IF(PUMPING[[#This Row],[PRODUCT]]="I/F","I/F",IF(LEFT(PUMPING[[#This Row],[BATCH]],2)="MR","MR",IF(LEFT(PUMPING[[#This Row],[BATCH]],2)="PR","PR",IF(LEFT(PUMPING[[#This Row],[BATCH]],2)="DT","DT","Others"))))</f>
        <v>PR</v>
      </c>
    </row>
    <row r="3461" spans="1:13" ht="21" x14ac:dyDescent="0.25">
      <c r="A3461" s="181">
        <v>3</v>
      </c>
      <c r="B3461" s="182">
        <v>42539</v>
      </c>
      <c r="C3461" s="181" t="s">
        <v>20</v>
      </c>
      <c r="D3461" s="176" t="s">
        <v>2265</v>
      </c>
      <c r="E3461" s="131">
        <v>53</v>
      </c>
      <c r="F3461" s="179">
        <v>857</v>
      </c>
      <c r="G3461" s="181" t="s">
        <v>20</v>
      </c>
      <c r="H3461" s="181" t="str">
        <f t="shared" si="88"/>
        <v>NS</v>
      </c>
      <c r="I3461" s="181" t="str">
        <f>VLOOKUP(H3461,[2]Sheet1!$A$2:$B$27,2,0)</f>
        <v>SKO</v>
      </c>
      <c r="J3461" s="191">
        <f t="shared" si="89"/>
        <v>6</v>
      </c>
      <c r="K3461" s="191">
        <f>IF(PUMPING[[#This Row],[MONTH]]&gt;3,YEAR(PUMPING[[#This Row],[DATE]]),YEAR(PUMPING[[#This Row],[DATE]])-1)</f>
        <v>2016</v>
      </c>
      <c r="L3461" s="191" t="str">
        <f>IF(PUMPING[[#This Row],[MONTH]]&lt;4,"Q4",IF(PUMPING[[#This Row],[MONTH]]&lt;7,"Q1",IF(PUMPING[[#This Row],[MONTH]]&lt;10,"Q2",IF(PUMPING[[#This Row],[MONTH]]&lt;13,"Q3","Q4"))))</f>
        <v>Q1</v>
      </c>
      <c r="M3461" s="192" t="str">
        <f>IF(PUMPING[[#This Row],[PRODUCT]]="I/F","I/F",IF(LEFT(PUMPING[[#This Row],[BATCH]],2)="MR","MR",IF(LEFT(PUMPING[[#This Row],[BATCH]],2)="PR","PR",IF(LEFT(PUMPING[[#This Row],[BATCH]],2)="DT","DT","Others"))))</f>
        <v>PR</v>
      </c>
    </row>
    <row r="3462" spans="1:13" ht="21" x14ac:dyDescent="0.25">
      <c r="A3462" s="181">
        <v>4</v>
      </c>
      <c r="B3462" s="182">
        <v>42539</v>
      </c>
      <c r="C3462" s="181" t="s">
        <v>20</v>
      </c>
      <c r="D3462" s="176" t="s">
        <v>2266</v>
      </c>
      <c r="E3462" s="131">
        <v>31</v>
      </c>
      <c r="F3462" s="179">
        <v>1000</v>
      </c>
      <c r="G3462" s="181" t="s">
        <v>20</v>
      </c>
      <c r="H3462" s="181" t="str">
        <f t="shared" si="88"/>
        <v>0S</v>
      </c>
      <c r="I3462" s="181" t="str">
        <f>VLOOKUP(H3462,[2]Sheet1!$A$2:$B$27,2,0)</f>
        <v>SKO</v>
      </c>
      <c r="J3462" s="191">
        <f t="shared" si="89"/>
        <v>6</v>
      </c>
      <c r="K3462" s="191">
        <f>IF(PUMPING[[#This Row],[MONTH]]&gt;3,YEAR(PUMPING[[#This Row],[DATE]]),YEAR(PUMPING[[#This Row],[DATE]])-1)</f>
        <v>2016</v>
      </c>
      <c r="L3462" s="191" t="str">
        <f>IF(PUMPING[[#This Row],[MONTH]]&lt;4,"Q4",IF(PUMPING[[#This Row],[MONTH]]&lt;7,"Q1",IF(PUMPING[[#This Row],[MONTH]]&lt;10,"Q2",IF(PUMPING[[#This Row],[MONTH]]&lt;13,"Q3","Q4"))))</f>
        <v>Q1</v>
      </c>
      <c r="M3462" s="192" t="str">
        <f>IF(PUMPING[[#This Row],[PRODUCT]]="I/F","I/F",IF(LEFT(PUMPING[[#This Row],[BATCH]],2)="MR","MR",IF(LEFT(PUMPING[[#This Row],[BATCH]],2)="PR","PR",IF(LEFT(PUMPING[[#This Row],[BATCH]],2)="DT","DT","Others"))))</f>
        <v>PR</v>
      </c>
    </row>
    <row r="3463" spans="1:13" ht="21" x14ac:dyDescent="0.25">
      <c r="A3463" s="181">
        <v>5</v>
      </c>
      <c r="B3463" s="182">
        <v>42539</v>
      </c>
      <c r="C3463" s="181" t="s">
        <v>20</v>
      </c>
      <c r="D3463" s="176" t="s">
        <v>2267</v>
      </c>
      <c r="E3463" s="131">
        <v>31</v>
      </c>
      <c r="F3463" s="179">
        <v>870</v>
      </c>
      <c r="G3463" s="181" t="s">
        <v>20</v>
      </c>
      <c r="H3463" s="181" t="str">
        <f t="shared" si="88"/>
        <v>A1</v>
      </c>
      <c r="I3463" s="181" t="str">
        <f>VLOOKUP(H3463,[2]Sheet1!$A$2:$B$27,2,0)</f>
        <v>ATF</v>
      </c>
      <c r="J3463" s="191">
        <f t="shared" si="89"/>
        <v>6</v>
      </c>
      <c r="K3463" s="191">
        <f>IF(PUMPING[[#This Row],[MONTH]]&gt;3,YEAR(PUMPING[[#This Row],[DATE]]),YEAR(PUMPING[[#This Row],[DATE]])-1)</f>
        <v>2016</v>
      </c>
      <c r="L3463" s="191" t="str">
        <f>IF(PUMPING[[#This Row],[MONTH]]&lt;4,"Q4",IF(PUMPING[[#This Row],[MONTH]]&lt;7,"Q1",IF(PUMPING[[#This Row],[MONTH]]&lt;10,"Q2",IF(PUMPING[[#This Row],[MONTH]]&lt;13,"Q3","Q4"))))</f>
        <v>Q1</v>
      </c>
      <c r="M3463" s="192" t="str">
        <f>IF(PUMPING[[#This Row],[PRODUCT]]="I/F","I/F",IF(LEFT(PUMPING[[#This Row],[BATCH]],2)="MR","MR",IF(LEFT(PUMPING[[#This Row],[BATCH]],2)="PR","PR",IF(LEFT(PUMPING[[#This Row],[BATCH]],2)="DT","DT","Others"))))</f>
        <v>PR</v>
      </c>
    </row>
    <row r="3464" spans="1:13" ht="21" x14ac:dyDescent="0.25">
      <c r="A3464" s="181">
        <v>1</v>
      </c>
      <c r="B3464" s="182">
        <v>42539</v>
      </c>
      <c r="C3464" s="181" t="s">
        <v>274</v>
      </c>
      <c r="D3464" s="172" t="s">
        <v>2255</v>
      </c>
      <c r="E3464" s="178" t="s">
        <v>10</v>
      </c>
      <c r="F3464" s="179">
        <v>6247</v>
      </c>
      <c r="G3464" s="181" t="s">
        <v>274</v>
      </c>
      <c r="H3464" s="181" t="str">
        <f t="shared" si="88"/>
        <v>4H</v>
      </c>
      <c r="I3464" s="181" t="s">
        <v>1530</v>
      </c>
      <c r="J3464" s="191">
        <f t="shared" si="89"/>
        <v>6</v>
      </c>
      <c r="K3464" s="191">
        <f>IF(PUMPING[[#This Row],[MONTH]]&gt;3,YEAR(PUMPING[[#This Row],[DATE]]),YEAR(PUMPING[[#This Row],[DATE]])-1)</f>
        <v>2016</v>
      </c>
      <c r="L3464" s="191" t="str">
        <f>IF(PUMPING[[#This Row],[MONTH]]&lt;4,"Q4",IF(PUMPING[[#This Row],[MONTH]]&lt;7,"Q1",IF(PUMPING[[#This Row],[MONTH]]&lt;10,"Q2",IF(PUMPING[[#This Row],[MONTH]]&lt;13,"Q3","Q4"))))</f>
        <v>Q1</v>
      </c>
      <c r="M3464" s="192" t="str">
        <f>IF(PUMPING[[#This Row],[PRODUCT]]="I/F","I/F",IF(LEFT(PUMPING[[#This Row],[BATCH]],2)="MR","MR",IF(LEFT(PUMPING[[#This Row],[BATCH]],2)="PR","PR",IF(LEFT(PUMPING[[#This Row],[BATCH]],2)="DT","DT","Others"))))</f>
        <v>MR</v>
      </c>
    </row>
    <row r="3465" spans="1:13" ht="21" x14ac:dyDescent="0.25">
      <c r="A3465" s="181">
        <v>2</v>
      </c>
      <c r="B3465" s="182">
        <v>42539</v>
      </c>
      <c r="C3465" s="181" t="s">
        <v>274</v>
      </c>
      <c r="D3465" s="172" t="s">
        <v>2257</v>
      </c>
      <c r="E3465" s="178" t="s">
        <v>10</v>
      </c>
      <c r="F3465" s="179">
        <v>4082</v>
      </c>
      <c r="G3465" s="181" t="s">
        <v>274</v>
      </c>
      <c r="H3465" s="181" t="str">
        <f t="shared" si="88"/>
        <v>4H</v>
      </c>
      <c r="I3465" s="181" t="s">
        <v>1530</v>
      </c>
      <c r="J3465" s="191">
        <f t="shared" si="89"/>
        <v>6</v>
      </c>
      <c r="K3465" s="191">
        <f>IF(PUMPING[[#This Row],[MONTH]]&gt;3,YEAR(PUMPING[[#This Row],[DATE]]),YEAR(PUMPING[[#This Row],[DATE]])-1)</f>
        <v>2016</v>
      </c>
      <c r="L3465" s="191" t="str">
        <f>IF(PUMPING[[#This Row],[MONTH]]&lt;4,"Q4",IF(PUMPING[[#This Row],[MONTH]]&lt;7,"Q1",IF(PUMPING[[#This Row],[MONTH]]&lt;10,"Q2",IF(PUMPING[[#This Row],[MONTH]]&lt;13,"Q3","Q4"))))</f>
        <v>Q1</v>
      </c>
      <c r="M3465" s="192" t="str">
        <f>IF(PUMPING[[#This Row],[PRODUCT]]="I/F","I/F",IF(LEFT(PUMPING[[#This Row],[BATCH]],2)="MR","MR",IF(LEFT(PUMPING[[#This Row],[BATCH]],2)="PR","PR",IF(LEFT(PUMPING[[#This Row],[BATCH]],2)="DT","DT","Others"))))</f>
        <v>MR</v>
      </c>
    </row>
    <row r="3466" spans="1:13" ht="21" x14ac:dyDescent="0.25">
      <c r="A3466" s="181">
        <v>3</v>
      </c>
      <c r="B3466" s="182">
        <v>42539</v>
      </c>
      <c r="C3466" s="181" t="s">
        <v>274</v>
      </c>
      <c r="D3466" s="172" t="s">
        <v>321</v>
      </c>
      <c r="E3466" s="178">
        <v>17</v>
      </c>
      <c r="F3466" s="179">
        <v>1509</v>
      </c>
      <c r="G3466" s="181" t="s">
        <v>274</v>
      </c>
      <c r="H3466" s="181" t="str">
        <f t="shared" si="88"/>
        <v>SK</v>
      </c>
      <c r="I3466" s="181" t="str">
        <f>VLOOKUP(H3466,[2]Sheet1!$A$2:$B$27,2,0)</f>
        <v>SKO</v>
      </c>
      <c r="J3466" s="191">
        <f t="shared" si="89"/>
        <v>6</v>
      </c>
      <c r="K3466" s="191">
        <f>IF(PUMPING[[#This Row],[MONTH]]&gt;3,YEAR(PUMPING[[#This Row],[DATE]]),YEAR(PUMPING[[#This Row],[DATE]])-1)</f>
        <v>2016</v>
      </c>
      <c r="L3466" s="191" t="str">
        <f>IF(PUMPING[[#This Row],[MONTH]]&lt;4,"Q4",IF(PUMPING[[#This Row],[MONTH]]&lt;7,"Q1",IF(PUMPING[[#This Row],[MONTH]]&lt;10,"Q2",IF(PUMPING[[#This Row],[MONTH]]&lt;13,"Q3","Q4"))))</f>
        <v>Q1</v>
      </c>
      <c r="M3466" s="192" t="str">
        <f>IF(PUMPING[[#This Row],[PRODUCT]]="I/F","I/F",IF(LEFT(PUMPING[[#This Row],[BATCH]],2)="MR","MR",IF(LEFT(PUMPING[[#This Row],[BATCH]],2)="PR","PR",IF(LEFT(PUMPING[[#This Row],[BATCH]],2)="DT","DT","Others"))))</f>
        <v>DT</v>
      </c>
    </row>
    <row r="3467" spans="1:13" ht="21" x14ac:dyDescent="0.25">
      <c r="A3467" s="181">
        <v>1</v>
      </c>
      <c r="B3467" s="182">
        <v>42540</v>
      </c>
      <c r="C3467" s="181" t="s">
        <v>6</v>
      </c>
      <c r="D3467" s="137" t="s">
        <v>2262</v>
      </c>
      <c r="E3467" s="194">
        <v>201</v>
      </c>
      <c r="F3467" s="173">
        <v>955</v>
      </c>
      <c r="G3467" s="181" t="s">
        <v>6</v>
      </c>
      <c r="H3467" s="181" t="str">
        <f t="shared" si="88"/>
        <v>4M</v>
      </c>
      <c r="I3467" s="181" t="s">
        <v>1532</v>
      </c>
      <c r="J3467" s="191">
        <f t="shared" si="89"/>
        <v>6</v>
      </c>
      <c r="K3467" s="191">
        <f>IF(PUMPING[[#This Row],[MONTH]]&gt;3,YEAR(PUMPING[[#This Row],[DATE]]),YEAR(PUMPING[[#This Row],[DATE]])-1)</f>
        <v>2016</v>
      </c>
      <c r="L3467" s="191" t="str">
        <f>IF(PUMPING[[#This Row],[MONTH]]&lt;4,"Q4",IF(PUMPING[[#This Row],[MONTH]]&lt;7,"Q1",IF(PUMPING[[#This Row],[MONTH]]&lt;10,"Q2",IF(PUMPING[[#This Row],[MONTH]]&lt;13,"Q3","Q4"))))</f>
        <v>Q1</v>
      </c>
      <c r="M3467" s="192" t="str">
        <f>IF(PUMPING[[#This Row],[PRODUCT]]="I/F","I/F",IF(LEFT(PUMPING[[#This Row],[BATCH]],2)="MR","MR",IF(LEFT(PUMPING[[#This Row],[BATCH]],2)="PR","PR",IF(LEFT(PUMPING[[#This Row],[BATCH]],2)="DT","DT","Others"))))</f>
        <v>MR</v>
      </c>
    </row>
    <row r="3468" spans="1:13" ht="21" x14ac:dyDescent="0.25">
      <c r="A3468" s="181">
        <v>2</v>
      </c>
      <c r="B3468" s="182">
        <v>42540</v>
      </c>
      <c r="C3468" s="181" t="s">
        <v>6</v>
      </c>
      <c r="D3468" s="176" t="s">
        <v>2268</v>
      </c>
      <c r="E3468" s="194">
        <v>206</v>
      </c>
      <c r="F3468" s="173">
        <v>7449</v>
      </c>
      <c r="G3468" s="181" t="s">
        <v>6</v>
      </c>
      <c r="H3468" s="181" t="str">
        <f t="shared" si="88"/>
        <v>4M</v>
      </c>
      <c r="I3468" s="181" t="s">
        <v>1532</v>
      </c>
      <c r="J3468" s="191">
        <f t="shared" si="89"/>
        <v>6</v>
      </c>
      <c r="K3468" s="191">
        <f>IF(PUMPING[[#This Row],[MONTH]]&gt;3,YEAR(PUMPING[[#This Row],[DATE]]),YEAR(PUMPING[[#This Row],[DATE]])-1)</f>
        <v>2016</v>
      </c>
      <c r="L3468" s="191" t="str">
        <f>IF(PUMPING[[#This Row],[MONTH]]&lt;4,"Q4",IF(PUMPING[[#This Row],[MONTH]]&lt;7,"Q1",IF(PUMPING[[#This Row],[MONTH]]&lt;10,"Q2",IF(PUMPING[[#This Row],[MONTH]]&lt;13,"Q3","Q4"))))</f>
        <v>Q1</v>
      </c>
      <c r="M3468" s="192" t="str">
        <f>IF(PUMPING[[#This Row],[PRODUCT]]="I/F","I/F",IF(LEFT(PUMPING[[#This Row],[BATCH]],2)="MR","MR",IF(LEFT(PUMPING[[#This Row],[BATCH]],2)="PR","PR",IF(LEFT(PUMPING[[#This Row],[BATCH]],2)="DT","DT","Others"))))</f>
        <v>MR</v>
      </c>
    </row>
    <row r="3469" spans="1:13" ht="21" x14ac:dyDescent="0.25">
      <c r="A3469" s="181">
        <v>3</v>
      </c>
      <c r="B3469" s="182">
        <v>42540</v>
      </c>
      <c r="C3469" s="181" t="s">
        <v>6</v>
      </c>
      <c r="D3469" s="137" t="s">
        <v>2269</v>
      </c>
      <c r="E3469" s="194">
        <v>651</v>
      </c>
      <c r="F3469" s="173">
        <v>300</v>
      </c>
      <c r="G3469" s="181" t="s">
        <v>6</v>
      </c>
      <c r="H3469" s="181" t="str">
        <f t="shared" si="88"/>
        <v>PC</v>
      </c>
      <c r="I3469" s="181" t="str">
        <f>VLOOKUP(H3469,[2]Sheet1!$A$2:$B$27,2,0)</f>
        <v>SKO</v>
      </c>
      <c r="J3469" s="191">
        <f t="shared" si="89"/>
        <v>6</v>
      </c>
      <c r="K3469" s="191">
        <f>IF(PUMPING[[#This Row],[MONTH]]&gt;3,YEAR(PUMPING[[#This Row],[DATE]]),YEAR(PUMPING[[#This Row],[DATE]])-1)</f>
        <v>2016</v>
      </c>
      <c r="L3469" s="191" t="str">
        <f>IF(PUMPING[[#This Row],[MONTH]]&lt;4,"Q4",IF(PUMPING[[#This Row],[MONTH]]&lt;7,"Q1",IF(PUMPING[[#This Row],[MONTH]]&lt;10,"Q2",IF(PUMPING[[#This Row],[MONTH]]&lt;13,"Q3","Q4"))))</f>
        <v>Q1</v>
      </c>
      <c r="M3469" s="192" t="str">
        <f>IF(PUMPING[[#This Row],[PRODUCT]]="I/F","I/F",IF(LEFT(PUMPING[[#This Row],[BATCH]],2)="MR","MR",IF(LEFT(PUMPING[[#This Row],[BATCH]],2)="PR","PR",IF(LEFT(PUMPING[[#This Row],[BATCH]],2)="DT","DT","Others"))))</f>
        <v>MR</v>
      </c>
    </row>
    <row r="3470" spans="1:13" ht="21" x14ac:dyDescent="0.25">
      <c r="A3470" s="181">
        <v>4</v>
      </c>
      <c r="B3470" s="182">
        <v>42540</v>
      </c>
      <c r="C3470" s="181" t="s">
        <v>6</v>
      </c>
      <c r="D3470" s="176" t="s">
        <v>2270</v>
      </c>
      <c r="E3470" s="194">
        <v>404</v>
      </c>
      <c r="F3470" s="173">
        <v>1098</v>
      </c>
      <c r="G3470" s="181" t="s">
        <v>6</v>
      </c>
      <c r="H3470" s="181" t="str">
        <f t="shared" si="88"/>
        <v>0S</v>
      </c>
      <c r="I3470" s="181" t="str">
        <f>VLOOKUP(H3470,[2]Sheet1!$A$2:$B$27,2,0)</f>
        <v>SKO</v>
      </c>
      <c r="J3470" s="191">
        <f t="shared" si="89"/>
        <v>6</v>
      </c>
      <c r="K3470" s="191">
        <f>IF(PUMPING[[#This Row],[MONTH]]&gt;3,YEAR(PUMPING[[#This Row],[DATE]]),YEAR(PUMPING[[#This Row],[DATE]])-1)</f>
        <v>2016</v>
      </c>
      <c r="L3470" s="191" t="str">
        <f>IF(PUMPING[[#This Row],[MONTH]]&lt;4,"Q4",IF(PUMPING[[#This Row],[MONTH]]&lt;7,"Q1",IF(PUMPING[[#This Row],[MONTH]]&lt;10,"Q2",IF(PUMPING[[#This Row],[MONTH]]&lt;13,"Q3","Q4"))))</f>
        <v>Q1</v>
      </c>
      <c r="M3470" s="192" t="str">
        <f>IF(PUMPING[[#This Row],[PRODUCT]]="I/F","I/F",IF(LEFT(PUMPING[[#This Row],[BATCH]],2)="MR","MR",IF(LEFT(PUMPING[[#This Row],[BATCH]],2)="PR","PR",IF(LEFT(PUMPING[[#This Row],[BATCH]],2)="DT","DT","Others"))))</f>
        <v>MR</v>
      </c>
    </row>
    <row r="3471" spans="1:13" ht="21" x14ac:dyDescent="0.25">
      <c r="A3471" s="181">
        <v>1</v>
      </c>
      <c r="B3471" s="182">
        <v>42540</v>
      </c>
      <c r="C3471" s="181" t="s">
        <v>20</v>
      </c>
      <c r="D3471" s="176" t="s">
        <v>2267</v>
      </c>
      <c r="E3471" s="131">
        <v>31</v>
      </c>
      <c r="F3471" s="179">
        <v>4111</v>
      </c>
      <c r="G3471" s="181" t="s">
        <v>20</v>
      </c>
      <c r="H3471" s="181" t="str">
        <f t="shared" si="88"/>
        <v>A1</v>
      </c>
      <c r="I3471" s="181" t="str">
        <f>VLOOKUP(H3471,[2]Sheet1!$A$2:$B$27,2,0)</f>
        <v>ATF</v>
      </c>
      <c r="J3471" s="191">
        <f t="shared" si="89"/>
        <v>6</v>
      </c>
      <c r="K3471" s="191">
        <f>IF(PUMPING[[#This Row],[MONTH]]&gt;3,YEAR(PUMPING[[#This Row],[DATE]]),YEAR(PUMPING[[#This Row],[DATE]])-1)</f>
        <v>2016</v>
      </c>
      <c r="L3471" s="191" t="str">
        <f>IF(PUMPING[[#This Row],[MONTH]]&lt;4,"Q4",IF(PUMPING[[#This Row],[MONTH]]&lt;7,"Q1",IF(PUMPING[[#This Row],[MONTH]]&lt;10,"Q2",IF(PUMPING[[#This Row],[MONTH]]&lt;13,"Q3","Q4"))))</f>
        <v>Q1</v>
      </c>
      <c r="M3471" s="192" t="str">
        <f>IF(PUMPING[[#This Row],[PRODUCT]]="I/F","I/F",IF(LEFT(PUMPING[[#This Row],[BATCH]],2)="MR","MR",IF(LEFT(PUMPING[[#This Row],[BATCH]],2)="PR","PR",IF(LEFT(PUMPING[[#This Row],[BATCH]],2)="DT","DT","Others"))))</f>
        <v>PR</v>
      </c>
    </row>
    <row r="3472" spans="1:13" ht="21" x14ac:dyDescent="0.25">
      <c r="A3472" s="181">
        <v>2</v>
      </c>
      <c r="B3472" s="182">
        <v>42540</v>
      </c>
      <c r="C3472" s="181" t="s">
        <v>20</v>
      </c>
      <c r="D3472" s="176" t="s">
        <v>2271</v>
      </c>
      <c r="E3472" s="131">
        <v>32</v>
      </c>
      <c r="F3472" s="179">
        <v>1277</v>
      </c>
      <c r="G3472" s="181" t="s">
        <v>20</v>
      </c>
      <c r="H3472" s="181" t="str">
        <f t="shared" si="88"/>
        <v>A1</v>
      </c>
      <c r="I3472" s="181" t="str">
        <f>VLOOKUP(H3472,[2]Sheet1!$A$2:$B$27,2,0)</f>
        <v>ATF</v>
      </c>
      <c r="J3472" s="191">
        <f t="shared" si="89"/>
        <v>6</v>
      </c>
      <c r="K3472" s="191">
        <f>IF(PUMPING[[#This Row],[MONTH]]&gt;3,YEAR(PUMPING[[#This Row],[DATE]]),YEAR(PUMPING[[#This Row],[DATE]])-1)</f>
        <v>2016</v>
      </c>
      <c r="L3472" s="191" t="str">
        <f>IF(PUMPING[[#This Row],[MONTH]]&lt;4,"Q4",IF(PUMPING[[#This Row],[MONTH]]&lt;7,"Q1",IF(PUMPING[[#This Row],[MONTH]]&lt;10,"Q2",IF(PUMPING[[#This Row],[MONTH]]&lt;13,"Q3","Q4"))))</f>
        <v>Q1</v>
      </c>
      <c r="M3472" s="192" t="str">
        <f>IF(PUMPING[[#This Row],[PRODUCT]]="I/F","I/F",IF(LEFT(PUMPING[[#This Row],[BATCH]],2)="MR","MR",IF(LEFT(PUMPING[[#This Row],[BATCH]],2)="PR","PR",IF(LEFT(PUMPING[[#This Row],[BATCH]],2)="DT","DT","Others"))))</f>
        <v>PR</v>
      </c>
    </row>
    <row r="3473" spans="1:13" ht="21" x14ac:dyDescent="0.25">
      <c r="A3473" s="181">
        <v>1</v>
      </c>
      <c r="B3473" s="182">
        <v>42540</v>
      </c>
      <c r="C3473" s="181" t="s">
        <v>274</v>
      </c>
      <c r="D3473" s="172" t="s">
        <v>2257</v>
      </c>
      <c r="E3473" s="178" t="s">
        <v>58</v>
      </c>
      <c r="F3473" s="179">
        <v>2740</v>
      </c>
      <c r="G3473" s="181" t="s">
        <v>274</v>
      </c>
      <c r="H3473" s="181" t="str">
        <f t="shared" si="88"/>
        <v>4H</v>
      </c>
      <c r="I3473" s="181" t="s">
        <v>1530</v>
      </c>
      <c r="J3473" s="191">
        <f t="shared" si="89"/>
        <v>6</v>
      </c>
      <c r="K3473" s="191">
        <f>IF(PUMPING[[#This Row],[MONTH]]&gt;3,YEAR(PUMPING[[#This Row],[DATE]]),YEAR(PUMPING[[#This Row],[DATE]])-1)</f>
        <v>2016</v>
      </c>
      <c r="L3473" s="191" t="str">
        <f>IF(PUMPING[[#This Row],[MONTH]]&lt;4,"Q4",IF(PUMPING[[#This Row],[MONTH]]&lt;7,"Q1",IF(PUMPING[[#This Row],[MONTH]]&lt;10,"Q2",IF(PUMPING[[#This Row],[MONTH]]&lt;13,"Q3","Q4"))))</f>
        <v>Q1</v>
      </c>
      <c r="M3473" s="192" t="str">
        <f>IF(PUMPING[[#This Row],[PRODUCT]]="I/F","I/F",IF(LEFT(PUMPING[[#This Row],[BATCH]],2)="MR","MR",IF(LEFT(PUMPING[[#This Row],[BATCH]],2)="PR","PR",IF(LEFT(PUMPING[[#This Row],[BATCH]],2)="DT","DT","Others"))))</f>
        <v>MR</v>
      </c>
    </row>
    <row r="3474" spans="1:13" ht="21" x14ac:dyDescent="0.25">
      <c r="A3474" s="181">
        <v>2</v>
      </c>
      <c r="B3474" s="182">
        <v>42540</v>
      </c>
      <c r="C3474" s="181" t="s">
        <v>274</v>
      </c>
      <c r="D3474" s="172" t="s">
        <v>2272</v>
      </c>
      <c r="E3474" s="178" t="s">
        <v>58</v>
      </c>
      <c r="F3474" s="179">
        <v>64</v>
      </c>
      <c r="G3474" s="181" t="s">
        <v>274</v>
      </c>
      <c r="H3474" s="181" t="str">
        <f t="shared" si="88"/>
        <v xml:space="preserve"> I</v>
      </c>
      <c r="I3474" s="181" t="str">
        <f>VLOOKUP(H3474,[2]Sheet1!$A$2:$B$27,2,0)</f>
        <v>I/F</v>
      </c>
      <c r="J3474" s="191">
        <f t="shared" si="89"/>
        <v>6</v>
      </c>
      <c r="K3474" s="191">
        <f>IF(PUMPING[[#This Row],[MONTH]]&gt;3,YEAR(PUMPING[[#This Row],[DATE]]),YEAR(PUMPING[[#This Row],[DATE]])-1)</f>
        <v>2016</v>
      </c>
      <c r="L3474" s="191" t="str">
        <f>IF(PUMPING[[#This Row],[MONTH]]&lt;4,"Q4",IF(PUMPING[[#This Row],[MONTH]]&lt;7,"Q1",IF(PUMPING[[#This Row],[MONTH]]&lt;10,"Q2",IF(PUMPING[[#This Row],[MONTH]]&lt;13,"Q3","Q4"))))</f>
        <v>Q1</v>
      </c>
      <c r="M3474" s="192" t="str">
        <f>IF(PUMPING[[#This Row],[PRODUCT]]="I/F","I/F",IF(LEFT(PUMPING[[#This Row],[BATCH]],2)="MR","MR",IF(LEFT(PUMPING[[#This Row],[BATCH]],2)="PR","PR",IF(LEFT(PUMPING[[#This Row],[BATCH]],2)="DT","DT","Others"))))</f>
        <v>I/F</v>
      </c>
    </row>
    <row r="3475" spans="1:13" ht="21" x14ac:dyDescent="0.25">
      <c r="A3475" s="181">
        <v>3</v>
      </c>
      <c r="B3475" s="182">
        <v>42540</v>
      </c>
      <c r="C3475" s="181" t="s">
        <v>274</v>
      </c>
      <c r="D3475" s="172" t="s">
        <v>2258</v>
      </c>
      <c r="E3475" s="178" t="s">
        <v>58</v>
      </c>
      <c r="F3475" s="179">
        <v>204</v>
      </c>
      <c r="G3475" s="181" t="s">
        <v>274</v>
      </c>
      <c r="H3475" s="181" t="str">
        <f t="shared" si="88"/>
        <v>PC</v>
      </c>
      <c r="I3475" s="181" t="str">
        <f>VLOOKUP(H3475,[2]Sheet1!$A$2:$B$27,2,0)</f>
        <v>SKO</v>
      </c>
      <c r="J3475" s="191">
        <f t="shared" si="89"/>
        <v>6</v>
      </c>
      <c r="K3475" s="191">
        <f>IF(PUMPING[[#This Row],[MONTH]]&gt;3,YEAR(PUMPING[[#This Row],[DATE]]),YEAR(PUMPING[[#This Row],[DATE]])-1)</f>
        <v>2016</v>
      </c>
      <c r="L3475" s="191" t="str">
        <f>IF(PUMPING[[#This Row],[MONTH]]&lt;4,"Q4",IF(PUMPING[[#This Row],[MONTH]]&lt;7,"Q1",IF(PUMPING[[#This Row],[MONTH]]&lt;10,"Q2",IF(PUMPING[[#This Row],[MONTH]]&lt;13,"Q3","Q4"))))</f>
        <v>Q1</v>
      </c>
      <c r="M3475" s="192" t="str">
        <f>IF(PUMPING[[#This Row],[PRODUCT]]="I/F","I/F",IF(LEFT(PUMPING[[#This Row],[BATCH]],2)="MR","MR",IF(LEFT(PUMPING[[#This Row],[BATCH]],2)="PR","PR",IF(LEFT(PUMPING[[#This Row],[BATCH]],2)="DT","DT","Others"))))</f>
        <v>MR</v>
      </c>
    </row>
    <row r="3476" spans="1:13" ht="21" x14ac:dyDescent="0.25">
      <c r="A3476" s="181">
        <v>4</v>
      </c>
      <c r="B3476" s="182">
        <v>42540</v>
      </c>
      <c r="C3476" s="181" t="s">
        <v>274</v>
      </c>
      <c r="D3476" s="172" t="s">
        <v>2258</v>
      </c>
      <c r="E3476" s="178" t="s">
        <v>58</v>
      </c>
      <c r="F3476" s="179">
        <v>299</v>
      </c>
      <c r="G3476" s="181" t="s">
        <v>274</v>
      </c>
      <c r="H3476" s="181" t="str">
        <f t="shared" si="88"/>
        <v>PC</v>
      </c>
      <c r="I3476" s="181" t="str">
        <f>VLOOKUP(H3476,[2]Sheet1!$A$2:$B$27,2,0)</f>
        <v>SKO</v>
      </c>
      <c r="J3476" s="191">
        <f t="shared" si="89"/>
        <v>6</v>
      </c>
      <c r="K3476" s="191">
        <f>IF(PUMPING[[#This Row],[MONTH]]&gt;3,YEAR(PUMPING[[#This Row],[DATE]]),YEAR(PUMPING[[#This Row],[DATE]])-1)</f>
        <v>2016</v>
      </c>
      <c r="L3476" s="191" t="str">
        <f>IF(PUMPING[[#This Row],[MONTH]]&lt;4,"Q4",IF(PUMPING[[#This Row],[MONTH]]&lt;7,"Q1",IF(PUMPING[[#This Row],[MONTH]]&lt;10,"Q2",IF(PUMPING[[#This Row],[MONTH]]&lt;13,"Q3","Q4"))))</f>
        <v>Q1</v>
      </c>
      <c r="M3476" s="192" t="str">
        <f>IF(PUMPING[[#This Row],[PRODUCT]]="I/F","I/F",IF(LEFT(PUMPING[[#This Row],[BATCH]],2)="MR","MR",IF(LEFT(PUMPING[[#This Row],[BATCH]],2)="PR","PR",IF(LEFT(PUMPING[[#This Row],[BATCH]],2)="DT","DT","Others"))))</f>
        <v>MR</v>
      </c>
    </row>
    <row r="3477" spans="1:13" ht="21" x14ac:dyDescent="0.25">
      <c r="A3477" s="181">
        <v>1</v>
      </c>
      <c r="B3477" s="182">
        <v>42540</v>
      </c>
      <c r="C3477" s="181" t="s">
        <v>162</v>
      </c>
      <c r="D3477" s="172" t="s">
        <v>321</v>
      </c>
      <c r="E3477" s="178">
        <v>17</v>
      </c>
      <c r="F3477" s="179">
        <v>1006</v>
      </c>
      <c r="G3477" s="181" t="s">
        <v>162</v>
      </c>
      <c r="H3477" s="181" t="str">
        <f t="shared" si="88"/>
        <v>SK</v>
      </c>
      <c r="I3477" s="181" t="str">
        <f>VLOOKUP(H3477,[2]Sheet1!$A$2:$B$27,2,0)</f>
        <v>SKO</v>
      </c>
      <c r="J3477" s="191">
        <f t="shared" si="89"/>
        <v>6</v>
      </c>
      <c r="K3477" s="191">
        <f>IF(PUMPING[[#This Row],[MONTH]]&gt;3,YEAR(PUMPING[[#This Row],[DATE]]),YEAR(PUMPING[[#This Row],[DATE]])-1)</f>
        <v>2016</v>
      </c>
      <c r="L3477" s="191" t="str">
        <f>IF(PUMPING[[#This Row],[MONTH]]&lt;4,"Q4",IF(PUMPING[[#This Row],[MONTH]]&lt;7,"Q1",IF(PUMPING[[#This Row],[MONTH]]&lt;10,"Q2",IF(PUMPING[[#This Row],[MONTH]]&lt;13,"Q3","Q4"))))</f>
        <v>Q1</v>
      </c>
      <c r="M3477" s="192" t="str">
        <f>IF(PUMPING[[#This Row],[PRODUCT]]="I/F","I/F",IF(LEFT(PUMPING[[#This Row],[BATCH]],2)="MR","MR",IF(LEFT(PUMPING[[#This Row],[BATCH]],2)="PR","PR",IF(LEFT(PUMPING[[#This Row],[BATCH]],2)="DT","DT","Others"))))</f>
        <v>DT</v>
      </c>
    </row>
    <row r="3478" spans="1:13" ht="21" x14ac:dyDescent="0.25">
      <c r="A3478" s="181">
        <v>1</v>
      </c>
      <c r="B3478" s="182">
        <v>42541</v>
      </c>
      <c r="C3478" s="181" t="s">
        <v>6</v>
      </c>
      <c r="D3478" s="137" t="s">
        <v>2270</v>
      </c>
      <c r="E3478" s="194">
        <v>404</v>
      </c>
      <c r="F3478" s="173">
        <v>1402</v>
      </c>
      <c r="G3478" s="181" t="s">
        <v>6</v>
      </c>
      <c r="H3478" s="181" t="str">
        <f t="shared" si="88"/>
        <v>0S</v>
      </c>
      <c r="I3478" s="181" t="str">
        <f>VLOOKUP(H3478,[2]Sheet1!$A$2:$B$27,2,0)</f>
        <v>SKO</v>
      </c>
      <c r="J3478" s="191">
        <f t="shared" si="89"/>
        <v>6</v>
      </c>
      <c r="K3478" s="191">
        <f>IF(PUMPING[[#This Row],[MONTH]]&gt;3,YEAR(PUMPING[[#This Row],[DATE]]),YEAR(PUMPING[[#This Row],[DATE]])-1)</f>
        <v>2016</v>
      </c>
      <c r="L3478" s="191" t="str">
        <f>IF(PUMPING[[#This Row],[MONTH]]&lt;4,"Q4",IF(PUMPING[[#This Row],[MONTH]]&lt;7,"Q1",IF(PUMPING[[#This Row],[MONTH]]&lt;10,"Q2",IF(PUMPING[[#This Row],[MONTH]]&lt;13,"Q3","Q4"))))</f>
        <v>Q1</v>
      </c>
      <c r="M3478" s="192" t="str">
        <f>IF(PUMPING[[#This Row],[PRODUCT]]="I/F","I/F",IF(LEFT(PUMPING[[#This Row],[BATCH]],2)="MR","MR",IF(LEFT(PUMPING[[#This Row],[BATCH]],2)="PR","PR",IF(LEFT(PUMPING[[#This Row],[BATCH]],2)="DT","DT","Others"))))</f>
        <v>MR</v>
      </c>
    </row>
    <row r="3479" spans="1:13" ht="21" x14ac:dyDescent="0.25">
      <c r="A3479" s="181">
        <v>2</v>
      </c>
      <c r="B3479" s="182">
        <v>42541</v>
      </c>
      <c r="C3479" s="181" t="s">
        <v>6</v>
      </c>
      <c r="D3479" s="176" t="s">
        <v>2273</v>
      </c>
      <c r="E3479" s="194">
        <v>303</v>
      </c>
      <c r="F3479" s="173">
        <v>7408</v>
      </c>
      <c r="G3479" s="181" t="s">
        <v>6</v>
      </c>
      <c r="H3479" s="181" t="str">
        <f t="shared" si="88"/>
        <v>A1</v>
      </c>
      <c r="I3479" s="181" t="str">
        <f>VLOOKUP(H3479,[2]Sheet1!$A$2:$B$27,2,0)</f>
        <v>ATF</v>
      </c>
      <c r="J3479" s="191">
        <f t="shared" si="89"/>
        <v>6</v>
      </c>
      <c r="K3479" s="191">
        <f>IF(PUMPING[[#This Row],[MONTH]]&gt;3,YEAR(PUMPING[[#This Row],[DATE]]),YEAR(PUMPING[[#This Row],[DATE]])-1)</f>
        <v>2016</v>
      </c>
      <c r="L3479" s="191" t="str">
        <f>IF(PUMPING[[#This Row],[MONTH]]&lt;4,"Q4",IF(PUMPING[[#This Row],[MONTH]]&lt;7,"Q1",IF(PUMPING[[#This Row],[MONTH]]&lt;10,"Q2",IF(PUMPING[[#This Row],[MONTH]]&lt;13,"Q3","Q4"))))</f>
        <v>Q1</v>
      </c>
      <c r="M3479" s="192" t="str">
        <f>IF(PUMPING[[#This Row],[PRODUCT]]="I/F","I/F",IF(LEFT(PUMPING[[#This Row],[BATCH]],2)="MR","MR",IF(LEFT(PUMPING[[#This Row],[BATCH]],2)="PR","PR",IF(LEFT(PUMPING[[#This Row],[BATCH]],2)="DT","DT","Others"))))</f>
        <v>MR</v>
      </c>
    </row>
    <row r="3480" spans="1:13" ht="21" x14ac:dyDescent="0.25">
      <c r="A3480" s="181">
        <v>3</v>
      </c>
      <c r="B3480" s="182">
        <v>42541</v>
      </c>
      <c r="C3480" s="181" t="s">
        <v>6</v>
      </c>
      <c r="D3480" s="137" t="s">
        <v>2274</v>
      </c>
      <c r="E3480" s="194">
        <v>301</v>
      </c>
      <c r="F3480" s="173">
        <v>5041</v>
      </c>
      <c r="G3480" s="181" t="s">
        <v>6</v>
      </c>
      <c r="H3480" s="181" t="str">
        <f t="shared" si="88"/>
        <v>A2</v>
      </c>
      <c r="I3480" s="181" t="str">
        <f>VLOOKUP(H3480,[2]Sheet1!$A$2:$B$27,2,0)</f>
        <v>ATF</v>
      </c>
      <c r="J3480" s="191">
        <f t="shared" si="89"/>
        <v>6</v>
      </c>
      <c r="K3480" s="191">
        <f>IF(PUMPING[[#This Row],[MONTH]]&gt;3,YEAR(PUMPING[[#This Row],[DATE]]),YEAR(PUMPING[[#This Row],[DATE]])-1)</f>
        <v>2016</v>
      </c>
      <c r="L3480" s="191" t="str">
        <f>IF(PUMPING[[#This Row],[MONTH]]&lt;4,"Q4",IF(PUMPING[[#This Row],[MONTH]]&lt;7,"Q1",IF(PUMPING[[#This Row],[MONTH]]&lt;10,"Q2",IF(PUMPING[[#This Row],[MONTH]]&lt;13,"Q3","Q4"))))</f>
        <v>Q1</v>
      </c>
      <c r="M3480" s="192" t="str">
        <f>IF(PUMPING[[#This Row],[PRODUCT]]="I/F","I/F",IF(LEFT(PUMPING[[#This Row],[BATCH]],2)="MR","MR",IF(LEFT(PUMPING[[#This Row],[BATCH]],2)="PR","PR",IF(LEFT(PUMPING[[#This Row],[BATCH]],2)="DT","DT","Others"))))</f>
        <v>MR</v>
      </c>
    </row>
    <row r="3481" spans="1:13" ht="21" x14ac:dyDescent="0.25">
      <c r="A3481" s="181">
        <v>1</v>
      </c>
      <c r="B3481" s="182">
        <v>42541</v>
      </c>
      <c r="C3481" s="181" t="s">
        <v>20</v>
      </c>
      <c r="D3481" s="185" t="s">
        <v>2271</v>
      </c>
      <c r="E3481" s="177">
        <v>32</v>
      </c>
      <c r="F3481" s="179">
        <v>2869</v>
      </c>
      <c r="G3481" s="181" t="s">
        <v>20</v>
      </c>
      <c r="H3481" s="181" t="str">
        <f t="shared" ref="H3481:H3544" si="90">MID(D3481,3,2)</f>
        <v>A1</v>
      </c>
      <c r="I3481" s="181" t="str">
        <f>VLOOKUP(H3481,[2]Sheet1!$A$2:$B$27,2,0)</f>
        <v>ATF</v>
      </c>
      <c r="J3481" s="191">
        <f t="shared" si="89"/>
        <v>6</v>
      </c>
      <c r="K3481" s="191">
        <f>IF(PUMPING[[#This Row],[MONTH]]&gt;3,YEAR(PUMPING[[#This Row],[DATE]]),YEAR(PUMPING[[#This Row],[DATE]])-1)</f>
        <v>2016</v>
      </c>
      <c r="L3481" s="191" t="str">
        <f>IF(PUMPING[[#This Row],[MONTH]]&lt;4,"Q4",IF(PUMPING[[#This Row],[MONTH]]&lt;7,"Q1",IF(PUMPING[[#This Row],[MONTH]]&lt;10,"Q2",IF(PUMPING[[#This Row],[MONTH]]&lt;13,"Q3","Q4"))))</f>
        <v>Q1</v>
      </c>
      <c r="M3481" s="192" t="str">
        <f>IF(PUMPING[[#This Row],[PRODUCT]]="I/F","I/F",IF(LEFT(PUMPING[[#This Row],[BATCH]],2)="MR","MR",IF(LEFT(PUMPING[[#This Row],[BATCH]],2)="PR","PR",IF(LEFT(PUMPING[[#This Row],[BATCH]],2)="DT","DT","Others"))))</f>
        <v>PR</v>
      </c>
    </row>
    <row r="3482" spans="1:13" ht="21" x14ac:dyDescent="0.25">
      <c r="A3482" s="181">
        <v>1</v>
      </c>
      <c r="B3482" s="182">
        <v>42541</v>
      </c>
      <c r="C3482" s="181" t="s">
        <v>274</v>
      </c>
      <c r="D3482" s="172" t="s">
        <v>2261</v>
      </c>
      <c r="E3482" s="178" t="s">
        <v>10</v>
      </c>
      <c r="F3482" s="179">
        <v>290</v>
      </c>
      <c r="G3482" s="181" t="s">
        <v>274</v>
      </c>
      <c r="H3482" s="181" t="str">
        <f t="shared" si="90"/>
        <v>4M</v>
      </c>
      <c r="I3482" s="181" t="s">
        <v>1532</v>
      </c>
      <c r="J3482" s="191">
        <f t="shared" si="89"/>
        <v>6</v>
      </c>
      <c r="K3482" s="191">
        <f>IF(PUMPING[[#This Row],[MONTH]]&gt;3,YEAR(PUMPING[[#This Row],[DATE]]),YEAR(PUMPING[[#This Row],[DATE]])-1)</f>
        <v>2016</v>
      </c>
      <c r="L3482" s="191" t="str">
        <f>IF(PUMPING[[#This Row],[MONTH]]&lt;4,"Q4",IF(PUMPING[[#This Row],[MONTH]]&lt;7,"Q1",IF(PUMPING[[#This Row],[MONTH]]&lt;10,"Q2",IF(PUMPING[[#This Row],[MONTH]]&lt;13,"Q3","Q4"))))</f>
        <v>Q1</v>
      </c>
      <c r="M3482" s="192" t="str">
        <f>IF(PUMPING[[#This Row],[PRODUCT]]="I/F","I/F",IF(LEFT(PUMPING[[#This Row],[BATCH]],2)="MR","MR",IF(LEFT(PUMPING[[#This Row],[BATCH]],2)="PR","PR",IF(LEFT(PUMPING[[#This Row],[BATCH]],2)="DT","DT","Others"))))</f>
        <v>MR</v>
      </c>
    </row>
    <row r="3483" spans="1:13" ht="21" x14ac:dyDescent="0.25">
      <c r="A3483" s="181">
        <v>2</v>
      </c>
      <c r="B3483" s="182">
        <v>42541</v>
      </c>
      <c r="C3483" s="181" t="s">
        <v>274</v>
      </c>
      <c r="D3483" s="172" t="s">
        <v>2262</v>
      </c>
      <c r="E3483" s="178" t="s">
        <v>10</v>
      </c>
      <c r="F3483" s="179">
        <v>5126</v>
      </c>
      <c r="G3483" s="181" t="s">
        <v>274</v>
      </c>
      <c r="H3483" s="181" t="str">
        <f t="shared" si="90"/>
        <v>4M</v>
      </c>
      <c r="I3483" s="181" t="s">
        <v>1532</v>
      </c>
      <c r="J3483" s="191">
        <f t="shared" si="89"/>
        <v>6</v>
      </c>
      <c r="K3483" s="191">
        <f>IF(PUMPING[[#This Row],[MONTH]]&gt;3,YEAR(PUMPING[[#This Row],[DATE]]),YEAR(PUMPING[[#This Row],[DATE]])-1)</f>
        <v>2016</v>
      </c>
      <c r="L3483" s="191" t="str">
        <f>IF(PUMPING[[#This Row],[MONTH]]&lt;4,"Q4",IF(PUMPING[[#This Row],[MONTH]]&lt;7,"Q1",IF(PUMPING[[#This Row],[MONTH]]&lt;10,"Q2",IF(PUMPING[[#This Row],[MONTH]]&lt;13,"Q3","Q4"))))</f>
        <v>Q1</v>
      </c>
      <c r="M3483" s="192" t="str">
        <f>IF(PUMPING[[#This Row],[PRODUCT]]="I/F","I/F",IF(LEFT(PUMPING[[#This Row],[BATCH]],2)="MR","MR",IF(LEFT(PUMPING[[#This Row],[BATCH]],2)="PR","PR",IF(LEFT(PUMPING[[#This Row],[BATCH]],2)="DT","DT","Others"))))</f>
        <v>MR</v>
      </c>
    </row>
    <row r="3484" spans="1:13" ht="21" x14ac:dyDescent="0.25">
      <c r="A3484" s="181">
        <v>3</v>
      </c>
      <c r="B3484" s="182">
        <v>42541</v>
      </c>
      <c r="C3484" s="181" t="s">
        <v>274</v>
      </c>
      <c r="D3484" s="172" t="s">
        <v>2268</v>
      </c>
      <c r="E3484" s="178" t="s">
        <v>10</v>
      </c>
      <c r="F3484" s="179">
        <v>3917</v>
      </c>
      <c r="G3484" s="181" t="s">
        <v>274</v>
      </c>
      <c r="H3484" s="181" t="str">
        <f t="shared" si="90"/>
        <v>4M</v>
      </c>
      <c r="I3484" s="181" t="s">
        <v>1532</v>
      </c>
      <c r="J3484" s="191">
        <f t="shared" si="89"/>
        <v>6</v>
      </c>
      <c r="K3484" s="191">
        <f>IF(PUMPING[[#This Row],[MONTH]]&gt;3,YEAR(PUMPING[[#This Row],[DATE]]),YEAR(PUMPING[[#This Row],[DATE]])-1)</f>
        <v>2016</v>
      </c>
      <c r="L3484" s="191" t="str">
        <f>IF(PUMPING[[#This Row],[MONTH]]&lt;4,"Q4",IF(PUMPING[[#This Row],[MONTH]]&lt;7,"Q1",IF(PUMPING[[#This Row],[MONTH]]&lt;10,"Q2",IF(PUMPING[[#This Row],[MONTH]]&lt;13,"Q3","Q4"))))</f>
        <v>Q1</v>
      </c>
      <c r="M3484" s="192" t="str">
        <f>IF(PUMPING[[#This Row],[PRODUCT]]="I/F","I/F",IF(LEFT(PUMPING[[#This Row],[BATCH]],2)="MR","MR",IF(LEFT(PUMPING[[#This Row],[BATCH]],2)="PR","PR",IF(LEFT(PUMPING[[#This Row],[BATCH]],2)="DT","DT","Others"))))</f>
        <v>MR</v>
      </c>
    </row>
    <row r="3485" spans="1:13" ht="21" x14ac:dyDescent="0.25">
      <c r="A3485" s="181">
        <v>1</v>
      </c>
      <c r="B3485" s="182">
        <v>42542</v>
      </c>
      <c r="C3485" s="181" t="s">
        <v>6</v>
      </c>
      <c r="D3485" s="137" t="s">
        <v>2274</v>
      </c>
      <c r="E3485" s="194">
        <v>301</v>
      </c>
      <c r="F3485" s="173">
        <v>2357</v>
      </c>
      <c r="G3485" s="181" t="s">
        <v>6</v>
      </c>
      <c r="H3485" s="181" t="str">
        <f t="shared" si="90"/>
        <v>A2</v>
      </c>
      <c r="I3485" s="181" t="str">
        <f>VLOOKUP(H3485,[2]Sheet1!$A$2:$B$27,2,0)</f>
        <v>ATF</v>
      </c>
      <c r="J3485" s="191">
        <f t="shared" si="89"/>
        <v>6</v>
      </c>
      <c r="K3485" s="191">
        <f>IF(PUMPING[[#This Row],[MONTH]]&gt;3,YEAR(PUMPING[[#This Row],[DATE]]),YEAR(PUMPING[[#This Row],[DATE]])-1)</f>
        <v>2016</v>
      </c>
      <c r="L3485" s="191" t="str">
        <f>IF(PUMPING[[#This Row],[MONTH]]&lt;4,"Q4",IF(PUMPING[[#This Row],[MONTH]]&lt;7,"Q1",IF(PUMPING[[#This Row],[MONTH]]&lt;10,"Q2",IF(PUMPING[[#This Row],[MONTH]]&lt;13,"Q3","Q4"))))</f>
        <v>Q1</v>
      </c>
      <c r="M3485" s="192" t="str">
        <f>IF(PUMPING[[#This Row],[PRODUCT]]="I/F","I/F",IF(LEFT(PUMPING[[#This Row],[BATCH]],2)="MR","MR",IF(LEFT(PUMPING[[#This Row],[BATCH]],2)="PR","PR",IF(LEFT(PUMPING[[#This Row],[BATCH]],2)="DT","DT","Others"))))</f>
        <v>MR</v>
      </c>
    </row>
    <row r="3486" spans="1:13" ht="21" x14ac:dyDescent="0.25">
      <c r="A3486" s="181">
        <v>2</v>
      </c>
      <c r="B3486" s="182">
        <v>42542</v>
      </c>
      <c r="C3486" s="181" t="s">
        <v>6</v>
      </c>
      <c r="D3486" s="176" t="s">
        <v>2275</v>
      </c>
      <c r="E3486" s="194">
        <v>405</v>
      </c>
      <c r="F3486" s="173">
        <v>3194</v>
      </c>
      <c r="G3486" s="181" t="s">
        <v>6</v>
      </c>
      <c r="H3486" s="181" t="str">
        <f t="shared" si="90"/>
        <v>A2</v>
      </c>
      <c r="I3486" s="181" t="str">
        <f>VLOOKUP(H3486,[2]Sheet1!$A$2:$B$27,2,0)</f>
        <v>ATF</v>
      </c>
      <c r="J3486" s="191">
        <f t="shared" si="89"/>
        <v>6</v>
      </c>
      <c r="K3486" s="191">
        <f>IF(PUMPING[[#This Row],[MONTH]]&gt;3,YEAR(PUMPING[[#This Row],[DATE]]),YEAR(PUMPING[[#This Row],[DATE]])-1)</f>
        <v>2016</v>
      </c>
      <c r="L3486" s="191" t="str">
        <f>IF(PUMPING[[#This Row],[MONTH]]&lt;4,"Q4",IF(PUMPING[[#This Row],[MONTH]]&lt;7,"Q1",IF(PUMPING[[#This Row],[MONTH]]&lt;10,"Q2",IF(PUMPING[[#This Row],[MONTH]]&lt;13,"Q3","Q4"))))</f>
        <v>Q1</v>
      </c>
      <c r="M3486" s="192" t="str">
        <f>IF(PUMPING[[#This Row],[PRODUCT]]="I/F","I/F",IF(LEFT(PUMPING[[#This Row],[BATCH]],2)="MR","MR",IF(LEFT(PUMPING[[#This Row],[BATCH]],2)="PR","PR",IF(LEFT(PUMPING[[#This Row],[BATCH]],2)="DT","DT","Others"))))</f>
        <v>MR</v>
      </c>
    </row>
    <row r="3487" spans="1:13" ht="21" x14ac:dyDescent="0.25">
      <c r="A3487" s="181">
        <v>3</v>
      </c>
      <c r="B3487" s="182">
        <v>42542</v>
      </c>
      <c r="C3487" s="181" t="s">
        <v>6</v>
      </c>
      <c r="D3487" s="137" t="s">
        <v>2276</v>
      </c>
      <c r="E3487" s="194">
        <v>403</v>
      </c>
      <c r="F3487" s="173">
        <v>699</v>
      </c>
      <c r="G3487" s="181" t="s">
        <v>6</v>
      </c>
      <c r="H3487" s="181" t="str">
        <f t="shared" si="90"/>
        <v>0S</v>
      </c>
      <c r="I3487" s="181" t="str">
        <f>VLOOKUP(H3487,[2]Sheet1!$A$2:$B$27,2,0)</f>
        <v>SKO</v>
      </c>
      <c r="J3487" s="191">
        <f t="shared" si="89"/>
        <v>6</v>
      </c>
      <c r="K3487" s="191">
        <f>IF(PUMPING[[#This Row],[MONTH]]&gt;3,YEAR(PUMPING[[#This Row],[DATE]]),YEAR(PUMPING[[#This Row],[DATE]])-1)</f>
        <v>2016</v>
      </c>
      <c r="L3487" s="191" t="str">
        <f>IF(PUMPING[[#This Row],[MONTH]]&lt;4,"Q4",IF(PUMPING[[#This Row],[MONTH]]&lt;7,"Q1",IF(PUMPING[[#This Row],[MONTH]]&lt;10,"Q2",IF(PUMPING[[#This Row],[MONTH]]&lt;13,"Q3","Q4"))))</f>
        <v>Q1</v>
      </c>
      <c r="M3487" s="192" t="str">
        <f>IF(PUMPING[[#This Row],[PRODUCT]]="I/F","I/F",IF(LEFT(PUMPING[[#This Row],[BATCH]],2)="MR","MR",IF(LEFT(PUMPING[[#This Row],[BATCH]],2)="PR","PR",IF(LEFT(PUMPING[[#This Row],[BATCH]],2)="DT","DT","Others"))))</f>
        <v>MR</v>
      </c>
    </row>
    <row r="3488" spans="1:13" ht="21" x14ac:dyDescent="0.25">
      <c r="A3488" s="181">
        <v>4</v>
      </c>
      <c r="B3488" s="182">
        <v>42542</v>
      </c>
      <c r="C3488" s="181" t="s">
        <v>6</v>
      </c>
      <c r="D3488" s="176" t="s">
        <v>2277</v>
      </c>
      <c r="E3488" s="194">
        <v>123</v>
      </c>
      <c r="F3488" s="173">
        <v>7164</v>
      </c>
      <c r="G3488" s="181" t="s">
        <v>6</v>
      </c>
      <c r="H3488" s="181" t="str">
        <f t="shared" si="90"/>
        <v>PN</v>
      </c>
      <c r="I3488" s="181" t="str">
        <f>VLOOKUP(H3488,[2]Sheet1!$A$2:$B$27,2,0)</f>
        <v>NAPTHA</v>
      </c>
      <c r="J3488" s="191">
        <f t="shared" si="89"/>
        <v>6</v>
      </c>
      <c r="K3488" s="191">
        <f>IF(PUMPING[[#This Row],[MONTH]]&gt;3,YEAR(PUMPING[[#This Row],[DATE]]),YEAR(PUMPING[[#This Row],[DATE]])-1)</f>
        <v>2016</v>
      </c>
      <c r="L3488" s="191" t="str">
        <f>IF(PUMPING[[#This Row],[MONTH]]&lt;4,"Q4",IF(PUMPING[[#This Row],[MONTH]]&lt;7,"Q1",IF(PUMPING[[#This Row],[MONTH]]&lt;10,"Q2",IF(PUMPING[[#This Row],[MONTH]]&lt;13,"Q3","Q4"))))</f>
        <v>Q1</v>
      </c>
      <c r="M3488" s="192" t="str">
        <f>IF(PUMPING[[#This Row],[PRODUCT]]="I/F","I/F",IF(LEFT(PUMPING[[#This Row],[BATCH]],2)="MR","MR",IF(LEFT(PUMPING[[#This Row],[BATCH]],2)="PR","PR",IF(LEFT(PUMPING[[#This Row],[BATCH]],2)="DT","DT","Others"))))</f>
        <v>MR</v>
      </c>
    </row>
    <row r="3489" spans="1:13" ht="21" x14ac:dyDescent="0.25">
      <c r="A3489" s="181">
        <v>1</v>
      </c>
      <c r="B3489" s="182">
        <v>42542</v>
      </c>
      <c r="C3489" s="181" t="s">
        <v>20</v>
      </c>
      <c r="D3489" s="185" t="s">
        <v>2271</v>
      </c>
      <c r="E3489" s="177">
        <v>32</v>
      </c>
      <c r="F3489" s="179">
        <v>2336</v>
      </c>
      <c r="G3489" s="181" t="s">
        <v>20</v>
      </c>
      <c r="H3489" s="181" t="str">
        <f t="shared" si="90"/>
        <v>A1</v>
      </c>
      <c r="I3489" s="181" t="str">
        <f>VLOOKUP(H3489,[2]Sheet1!$A$2:$B$27,2,0)</f>
        <v>ATF</v>
      </c>
      <c r="J3489" s="191">
        <f t="shared" si="89"/>
        <v>6</v>
      </c>
      <c r="K3489" s="191">
        <f>IF(PUMPING[[#This Row],[MONTH]]&gt;3,YEAR(PUMPING[[#This Row],[DATE]]),YEAR(PUMPING[[#This Row],[DATE]])-1)</f>
        <v>2016</v>
      </c>
      <c r="L3489" s="191" t="str">
        <f>IF(PUMPING[[#This Row],[MONTH]]&lt;4,"Q4",IF(PUMPING[[#This Row],[MONTH]]&lt;7,"Q1",IF(PUMPING[[#This Row],[MONTH]]&lt;10,"Q2",IF(PUMPING[[#This Row],[MONTH]]&lt;13,"Q3","Q4"))))</f>
        <v>Q1</v>
      </c>
      <c r="M3489" s="192" t="str">
        <f>IF(PUMPING[[#This Row],[PRODUCT]]="I/F","I/F",IF(LEFT(PUMPING[[#This Row],[BATCH]],2)="MR","MR",IF(LEFT(PUMPING[[#This Row],[BATCH]],2)="PR","PR",IF(LEFT(PUMPING[[#This Row],[BATCH]],2)="DT","DT","Others"))))</f>
        <v>PR</v>
      </c>
    </row>
    <row r="3490" spans="1:13" ht="21" x14ac:dyDescent="0.25">
      <c r="A3490" s="181">
        <v>1</v>
      </c>
      <c r="B3490" s="182">
        <v>42542</v>
      </c>
      <c r="C3490" s="181" t="s">
        <v>274</v>
      </c>
      <c r="D3490" s="172" t="s">
        <v>2268</v>
      </c>
      <c r="E3490" s="178" t="s">
        <v>10</v>
      </c>
      <c r="F3490" s="179">
        <v>2475</v>
      </c>
      <c r="G3490" s="181" t="s">
        <v>274</v>
      </c>
      <c r="H3490" s="181" t="str">
        <f t="shared" si="90"/>
        <v>4M</v>
      </c>
      <c r="I3490" s="181" t="s">
        <v>1532</v>
      </c>
      <c r="J3490" s="191">
        <f t="shared" si="89"/>
        <v>6</v>
      </c>
      <c r="K3490" s="191">
        <f>IF(PUMPING[[#This Row],[MONTH]]&gt;3,YEAR(PUMPING[[#This Row],[DATE]]),YEAR(PUMPING[[#This Row],[DATE]])-1)</f>
        <v>2016</v>
      </c>
      <c r="L3490" s="191" t="str">
        <f>IF(PUMPING[[#This Row],[MONTH]]&lt;4,"Q4",IF(PUMPING[[#This Row],[MONTH]]&lt;7,"Q1",IF(PUMPING[[#This Row],[MONTH]]&lt;10,"Q2",IF(PUMPING[[#This Row],[MONTH]]&lt;13,"Q3","Q4"))))</f>
        <v>Q1</v>
      </c>
      <c r="M3490" s="192" t="str">
        <f>IF(PUMPING[[#This Row],[PRODUCT]]="I/F","I/F",IF(LEFT(PUMPING[[#This Row],[BATCH]],2)="MR","MR",IF(LEFT(PUMPING[[#This Row],[BATCH]],2)="PR","PR",IF(LEFT(PUMPING[[#This Row],[BATCH]],2)="DT","DT","Others"))))</f>
        <v>MR</v>
      </c>
    </row>
    <row r="3491" spans="1:13" ht="21" x14ac:dyDescent="0.25">
      <c r="A3491" s="181">
        <v>2</v>
      </c>
      <c r="B3491" s="182">
        <v>42542</v>
      </c>
      <c r="C3491" s="181" t="s">
        <v>274</v>
      </c>
      <c r="D3491" s="172" t="s">
        <v>462</v>
      </c>
      <c r="E3491" s="178" t="s">
        <v>10</v>
      </c>
      <c r="F3491" s="179">
        <v>97</v>
      </c>
      <c r="G3491" s="181" t="s">
        <v>274</v>
      </c>
      <c r="H3491" s="181" t="str">
        <f t="shared" si="90"/>
        <v>F4</v>
      </c>
      <c r="I3491" s="181" t="str">
        <f>VLOOKUP(H3491,[2]Sheet1!$A$2:$B$27,2,0)</f>
        <v>I/F</v>
      </c>
      <c r="J3491" s="191">
        <f t="shared" si="89"/>
        <v>6</v>
      </c>
      <c r="K3491" s="191">
        <f>IF(PUMPING[[#This Row],[MONTH]]&gt;3,YEAR(PUMPING[[#This Row],[DATE]]),YEAR(PUMPING[[#This Row],[DATE]])-1)</f>
        <v>2016</v>
      </c>
      <c r="L3491" s="191" t="str">
        <f>IF(PUMPING[[#This Row],[MONTH]]&lt;4,"Q4",IF(PUMPING[[#This Row],[MONTH]]&lt;7,"Q1",IF(PUMPING[[#This Row],[MONTH]]&lt;10,"Q2",IF(PUMPING[[#This Row],[MONTH]]&lt;13,"Q3","Q4"))))</f>
        <v>Q1</v>
      </c>
      <c r="M3491" s="192" t="str">
        <f>IF(PUMPING[[#This Row],[PRODUCT]]="I/F","I/F",IF(LEFT(PUMPING[[#This Row],[BATCH]],2)="MR","MR",IF(LEFT(PUMPING[[#This Row],[BATCH]],2)="PR","PR",IF(LEFT(PUMPING[[#This Row],[BATCH]],2)="DT","DT","Others"))))</f>
        <v>I/F</v>
      </c>
    </row>
    <row r="3492" spans="1:13" ht="21" x14ac:dyDescent="0.25">
      <c r="A3492" s="181">
        <v>3</v>
      </c>
      <c r="B3492" s="182">
        <v>42542</v>
      </c>
      <c r="C3492" s="181" t="s">
        <v>274</v>
      </c>
      <c r="D3492" s="172" t="s">
        <v>2269</v>
      </c>
      <c r="E3492" s="178" t="s">
        <v>10</v>
      </c>
      <c r="F3492" s="179">
        <v>129</v>
      </c>
      <c r="G3492" s="181" t="s">
        <v>274</v>
      </c>
      <c r="H3492" s="181" t="str">
        <f t="shared" si="90"/>
        <v>PC</v>
      </c>
      <c r="I3492" s="181" t="str">
        <f>VLOOKUP(H3492,[2]Sheet1!$A$2:$B$27,2,0)</f>
        <v>SKO</v>
      </c>
      <c r="J3492" s="191">
        <f t="shared" si="89"/>
        <v>6</v>
      </c>
      <c r="K3492" s="191">
        <f>IF(PUMPING[[#This Row],[MONTH]]&gt;3,YEAR(PUMPING[[#This Row],[DATE]]),YEAR(PUMPING[[#This Row],[DATE]])-1)</f>
        <v>2016</v>
      </c>
      <c r="L3492" s="191" t="str">
        <f>IF(PUMPING[[#This Row],[MONTH]]&lt;4,"Q4",IF(PUMPING[[#This Row],[MONTH]]&lt;7,"Q1",IF(PUMPING[[#This Row],[MONTH]]&lt;10,"Q2",IF(PUMPING[[#This Row],[MONTH]]&lt;13,"Q3","Q4"))))</f>
        <v>Q1</v>
      </c>
      <c r="M3492" s="192" t="str">
        <f>IF(PUMPING[[#This Row],[PRODUCT]]="I/F","I/F",IF(LEFT(PUMPING[[#This Row],[BATCH]],2)="MR","MR",IF(LEFT(PUMPING[[#This Row],[BATCH]],2)="PR","PR",IF(LEFT(PUMPING[[#This Row],[BATCH]],2)="DT","DT","Others"))))</f>
        <v>MR</v>
      </c>
    </row>
    <row r="3493" spans="1:13" ht="21" x14ac:dyDescent="0.25">
      <c r="A3493" s="181">
        <v>1</v>
      </c>
      <c r="B3493" s="182">
        <v>42542</v>
      </c>
      <c r="C3493" s="181" t="s">
        <v>162</v>
      </c>
      <c r="D3493" s="172" t="s">
        <v>2205</v>
      </c>
      <c r="E3493" s="178" t="s">
        <v>239</v>
      </c>
      <c r="F3493" s="179">
        <v>894</v>
      </c>
      <c r="G3493" s="181" t="s">
        <v>162</v>
      </c>
      <c r="H3493" s="181" t="str">
        <f t="shared" si="90"/>
        <v>PN</v>
      </c>
      <c r="I3493" s="181" t="str">
        <f>VLOOKUP(H3493,[2]Sheet1!$A$2:$B$27,2,0)</f>
        <v>NAPTHA</v>
      </c>
      <c r="J3493" s="191">
        <f t="shared" si="89"/>
        <v>6</v>
      </c>
      <c r="K3493" s="191">
        <f>IF(PUMPING[[#This Row],[MONTH]]&gt;3,YEAR(PUMPING[[#This Row],[DATE]]),YEAR(PUMPING[[#This Row],[DATE]])-1)</f>
        <v>2016</v>
      </c>
      <c r="L3493" s="191" t="str">
        <f>IF(PUMPING[[#This Row],[MONTH]]&lt;4,"Q4",IF(PUMPING[[#This Row],[MONTH]]&lt;7,"Q1",IF(PUMPING[[#This Row],[MONTH]]&lt;10,"Q2",IF(PUMPING[[#This Row],[MONTH]]&lt;13,"Q3","Q4"))))</f>
        <v>Q1</v>
      </c>
      <c r="M3493" s="192" t="str">
        <f>IF(PUMPING[[#This Row],[PRODUCT]]="I/F","I/F",IF(LEFT(PUMPING[[#This Row],[BATCH]],2)="MR","MR",IF(LEFT(PUMPING[[#This Row],[BATCH]],2)="PR","PR",IF(LEFT(PUMPING[[#This Row],[BATCH]],2)="DT","DT","Others"))))</f>
        <v>MR</v>
      </c>
    </row>
    <row r="3494" spans="1:13" ht="21" x14ac:dyDescent="0.25">
      <c r="A3494" s="181">
        <v>2</v>
      </c>
      <c r="B3494" s="182">
        <v>42542</v>
      </c>
      <c r="C3494" s="181" t="s">
        <v>162</v>
      </c>
      <c r="D3494" s="172" t="s">
        <v>2230</v>
      </c>
      <c r="E3494" s="178" t="s">
        <v>239</v>
      </c>
      <c r="F3494" s="179">
        <v>1588</v>
      </c>
      <c r="G3494" s="181" t="s">
        <v>162</v>
      </c>
      <c r="H3494" s="181" t="str">
        <f t="shared" si="90"/>
        <v>PN</v>
      </c>
      <c r="I3494" s="181" t="str">
        <f>VLOOKUP(H3494,[2]Sheet1!$A$2:$B$27,2,0)</f>
        <v>NAPTHA</v>
      </c>
      <c r="J3494" s="191">
        <f t="shared" si="89"/>
        <v>6</v>
      </c>
      <c r="K3494" s="191">
        <f>IF(PUMPING[[#This Row],[MONTH]]&gt;3,YEAR(PUMPING[[#This Row],[DATE]]),YEAR(PUMPING[[#This Row],[DATE]])-1)</f>
        <v>2016</v>
      </c>
      <c r="L3494" s="191" t="str">
        <f>IF(PUMPING[[#This Row],[MONTH]]&lt;4,"Q4",IF(PUMPING[[#This Row],[MONTH]]&lt;7,"Q1",IF(PUMPING[[#This Row],[MONTH]]&lt;10,"Q2",IF(PUMPING[[#This Row],[MONTH]]&lt;13,"Q3","Q4"))))</f>
        <v>Q1</v>
      </c>
      <c r="M3494" s="192" t="str">
        <f>IF(PUMPING[[#This Row],[PRODUCT]]="I/F","I/F",IF(LEFT(PUMPING[[#This Row],[BATCH]],2)="MR","MR",IF(LEFT(PUMPING[[#This Row],[BATCH]],2)="PR","PR",IF(LEFT(PUMPING[[#This Row],[BATCH]],2)="DT","DT","Others"))))</f>
        <v>MR</v>
      </c>
    </row>
    <row r="3495" spans="1:13" ht="21" x14ac:dyDescent="0.25">
      <c r="A3495" s="181">
        <v>3</v>
      </c>
      <c r="B3495" s="182">
        <v>42542</v>
      </c>
      <c r="C3495" s="181" t="s">
        <v>162</v>
      </c>
      <c r="D3495" s="172" t="s">
        <v>2247</v>
      </c>
      <c r="E3495" s="178" t="s">
        <v>239</v>
      </c>
      <c r="F3495" s="179">
        <v>2450</v>
      </c>
      <c r="G3495" s="181" t="s">
        <v>162</v>
      </c>
      <c r="H3495" s="181" t="str">
        <f t="shared" si="90"/>
        <v>PN</v>
      </c>
      <c r="I3495" s="181" t="str">
        <f>VLOOKUP(H3495,[2]Sheet1!$A$2:$B$27,2,0)</f>
        <v>NAPTHA</v>
      </c>
      <c r="J3495" s="191">
        <f t="shared" si="89"/>
        <v>6</v>
      </c>
      <c r="K3495" s="191">
        <f>IF(PUMPING[[#This Row],[MONTH]]&gt;3,YEAR(PUMPING[[#This Row],[DATE]]),YEAR(PUMPING[[#This Row],[DATE]])-1)</f>
        <v>2016</v>
      </c>
      <c r="L3495" s="191" t="str">
        <f>IF(PUMPING[[#This Row],[MONTH]]&lt;4,"Q4",IF(PUMPING[[#This Row],[MONTH]]&lt;7,"Q1",IF(PUMPING[[#This Row],[MONTH]]&lt;10,"Q2",IF(PUMPING[[#This Row],[MONTH]]&lt;13,"Q3","Q4"))))</f>
        <v>Q1</v>
      </c>
      <c r="M3495" s="192" t="str">
        <f>IF(PUMPING[[#This Row],[PRODUCT]]="I/F","I/F",IF(LEFT(PUMPING[[#This Row],[BATCH]],2)="MR","MR",IF(LEFT(PUMPING[[#This Row],[BATCH]],2)="PR","PR",IF(LEFT(PUMPING[[#This Row],[BATCH]],2)="DT","DT","Others"))))</f>
        <v>MR</v>
      </c>
    </row>
    <row r="3496" spans="1:13" ht="21" x14ac:dyDescent="0.25">
      <c r="A3496" s="181">
        <v>1</v>
      </c>
      <c r="B3496" s="182">
        <v>42543</v>
      </c>
      <c r="C3496" s="181" t="s">
        <v>6</v>
      </c>
      <c r="D3496" s="137" t="s">
        <v>2278</v>
      </c>
      <c r="E3496" s="194">
        <v>403</v>
      </c>
      <c r="F3496" s="173">
        <v>150</v>
      </c>
      <c r="G3496" s="181" t="s">
        <v>6</v>
      </c>
      <c r="H3496" s="181" t="str">
        <f t="shared" si="90"/>
        <v>NS</v>
      </c>
      <c r="I3496" s="181" t="str">
        <f>VLOOKUP(H3496,[2]Sheet1!$A$2:$B$27,2,0)</f>
        <v>SKO</v>
      </c>
      <c r="J3496" s="191">
        <f t="shared" si="89"/>
        <v>6</v>
      </c>
      <c r="K3496" s="191">
        <f>IF(PUMPING[[#This Row],[MONTH]]&gt;3,YEAR(PUMPING[[#This Row],[DATE]]),YEAR(PUMPING[[#This Row],[DATE]])-1)</f>
        <v>2016</v>
      </c>
      <c r="L3496" s="191" t="str">
        <f>IF(PUMPING[[#This Row],[MONTH]]&lt;4,"Q4",IF(PUMPING[[#This Row],[MONTH]]&lt;7,"Q1",IF(PUMPING[[#This Row],[MONTH]]&lt;10,"Q2",IF(PUMPING[[#This Row],[MONTH]]&lt;13,"Q3","Q4"))))</f>
        <v>Q1</v>
      </c>
      <c r="M3496" s="192" t="str">
        <f>IF(PUMPING[[#This Row],[PRODUCT]]="I/F","I/F",IF(LEFT(PUMPING[[#This Row],[BATCH]],2)="MR","MR",IF(LEFT(PUMPING[[#This Row],[BATCH]],2)="PR","PR",IF(LEFT(PUMPING[[#This Row],[BATCH]],2)="DT","DT","Others"))))</f>
        <v>MR</v>
      </c>
    </row>
    <row r="3497" spans="1:13" ht="21" x14ac:dyDescent="0.25">
      <c r="A3497" s="181">
        <v>2</v>
      </c>
      <c r="B3497" s="182">
        <v>42543</v>
      </c>
      <c r="C3497" s="181" t="s">
        <v>6</v>
      </c>
      <c r="D3497" s="176" t="s">
        <v>2279</v>
      </c>
      <c r="E3497" s="194">
        <v>351</v>
      </c>
      <c r="F3497" s="173">
        <v>400</v>
      </c>
      <c r="G3497" s="181" t="s">
        <v>6</v>
      </c>
      <c r="H3497" s="181" t="str">
        <f t="shared" si="90"/>
        <v>PC</v>
      </c>
      <c r="I3497" s="181" t="str">
        <f>VLOOKUP(H3497,[2]Sheet1!$A$2:$B$27,2,0)</f>
        <v>SKO</v>
      </c>
      <c r="J3497" s="191">
        <f t="shared" si="89"/>
        <v>6</v>
      </c>
      <c r="K3497" s="191">
        <f>IF(PUMPING[[#This Row],[MONTH]]&gt;3,YEAR(PUMPING[[#This Row],[DATE]]),YEAR(PUMPING[[#This Row],[DATE]])-1)</f>
        <v>2016</v>
      </c>
      <c r="L3497" s="191" t="str">
        <f>IF(PUMPING[[#This Row],[MONTH]]&lt;4,"Q4",IF(PUMPING[[#This Row],[MONTH]]&lt;7,"Q1",IF(PUMPING[[#This Row],[MONTH]]&lt;10,"Q2",IF(PUMPING[[#This Row],[MONTH]]&lt;13,"Q3","Q4"))))</f>
        <v>Q1</v>
      </c>
      <c r="M3497" s="192" t="str">
        <f>IF(PUMPING[[#This Row],[PRODUCT]]="I/F","I/F",IF(LEFT(PUMPING[[#This Row],[BATCH]],2)="MR","MR",IF(LEFT(PUMPING[[#This Row],[BATCH]],2)="PR","PR",IF(LEFT(PUMPING[[#This Row],[BATCH]],2)="DT","DT","Others"))))</f>
        <v>MR</v>
      </c>
    </row>
    <row r="3498" spans="1:13" ht="21" x14ac:dyDescent="0.25">
      <c r="A3498" s="181">
        <v>3</v>
      </c>
      <c r="B3498" s="182">
        <v>42543</v>
      </c>
      <c r="C3498" s="181" t="s">
        <v>6</v>
      </c>
      <c r="D3498" s="137" t="s">
        <v>2280</v>
      </c>
      <c r="E3498" s="194">
        <v>507</v>
      </c>
      <c r="F3498" s="173">
        <v>11374</v>
      </c>
      <c r="G3498" s="181" t="s">
        <v>6</v>
      </c>
      <c r="H3498" s="181" t="str">
        <f t="shared" si="90"/>
        <v>4H</v>
      </c>
      <c r="I3498" s="181" t="s">
        <v>1530</v>
      </c>
      <c r="J3498" s="191">
        <f t="shared" si="89"/>
        <v>6</v>
      </c>
      <c r="K3498" s="191">
        <f>IF(PUMPING[[#This Row],[MONTH]]&gt;3,YEAR(PUMPING[[#This Row],[DATE]]),YEAR(PUMPING[[#This Row],[DATE]])-1)</f>
        <v>2016</v>
      </c>
      <c r="L3498" s="191" t="str">
        <f>IF(PUMPING[[#This Row],[MONTH]]&lt;4,"Q4",IF(PUMPING[[#This Row],[MONTH]]&lt;7,"Q1",IF(PUMPING[[#This Row],[MONTH]]&lt;10,"Q2",IF(PUMPING[[#This Row],[MONTH]]&lt;13,"Q3","Q4"))))</f>
        <v>Q1</v>
      </c>
      <c r="M3498" s="192" t="str">
        <f>IF(PUMPING[[#This Row],[PRODUCT]]="I/F","I/F",IF(LEFT(PUMPING[[#This Row],[BATCH]],2)="MR","MR",IF(LEFT(PUMPING[[#This Row],[BATCH]],2)="PR","PR",IF(LEFT(PUMPING[[#This Row],[BATCH]],2)="DT","DT","Others"))))</f>
        <v>MR</v>
      </c>
    </row>
    <row r="3499" spans="1:13" ht="21" x14ac:dyDescent="0.25">
      <c r="A3499" s="181">
        <v>4</v>
      </c>
      <c r="B3499" s="182">
        <v>42543</v>
      </c>
      <c r="C3499" s="181" t="s">
        <v>6</v>
      </c>
      <c r="D3499" s="176" t="s">
        <v>2281</v>
      </c>
      <c r="E3499" s="194">
        <v>502</v>
      </c>
      <c r="F3499" s="173">
        <v>1994</v>
      </c>
      <c r="G3499" s="181" t="s">
        <v>6</v>
      </c>
      <c r="H3499" s="181" t="str">
        <f t="shared" si="90"/>
        <v>4H</v>
      </c>
      <c r="I3499" s="181" t="s">
        <v>1530</v>
      </c>
      <c r="J3499" s="191">
        <f t="shared" si="89"/>
        <v>6</v>
      </c>
      <c r="K3499" s="191">
        <f>IF(PUMPING[[#This Row],[MONTH]]&gt;3,YEAR(PUMPING[[#This Row],[DATE]]),YEAR(PUMPING[[#This Row],[DATE]])-1)</f>
        <v>2016</v>
      </c>
      <c r="L3499" s="191" t="str">
        <f>IF(PUMPING[[#This Row],[MONTH]]&lt;4,"Q4",IF(PUMPING[[#This Row],[MONTH]]&lt;7,"Q1",IF(PUMPING[[#This Row],[MONTH]]&lt;10,"Q2",IF(PUMPING[[#This Row],[MONTH]]&lt;13,"Q3","Q4"))))</f>
        <v>Q1</v>
      </c>
      <c r="M3499" s="192" t="str">
        <f>IF(PUMPING[[#This Row],[PRODUCT]]="I/F","I/F",IF(LEFT(PUMPING[[#This Row],[BATCH]],2)="MR","MR",IF(LEFT(PUMPING[[#This Row],[BATCH]],2)="PR","PR",IF(LEFT(PUMPING[[#This Row],[BATCH]],2)="DT","DT","Others"))))</f>
        <v>MR</v>
      </c>
    </row>
    <row r="3500" spans="1:13" ht="21" x14ac:dyDescent="0.25">
      <c r="A3500" s="181">
        <v>1</v>
      </c>
      <c r="B3500" s="182">
        <v>42543</v>
      </c>
      <c r="C3500" s="181" t="s">
        <v>20</v>
      </c>
      <c r="D3500" s="185" t="s">
        <v>2271</v>
      </c>
      <c r="E3500" s="177">
        <v>32</v>
      </c>
      <c r="F3500" s="179">
        <v>1708</v>
      </c>
      <c r="G3500" s="181" t="s">
        <v>20</v>
      </c>
      <c r="H3500" s="181" t="str">
        <f t="shared" si="90"/>
        <v>A1</v>
      </c>
      <c r="I3500" s="181" t="str">
        <f>VLOOKUP(H3500,[2]Sheet1!$A$2:$B$27,2,0)</f>
        <v>ATF</v>
      </c>
      <c r="J3500" s="191">
        <f t="shared" si="89"/>
        <v>6</v>
      </c>
      <c r="K3500" s="191">
        <f>IF(PUMPING[[#This Row],[MONTH]]&gt;3,YEAR(PUMPING[[#This Row],[DATE]]),YEAR(PUMPING[[#This Row],[DATE]])-1)</f>
        <v>2016</v>
      </c>
      <c r="L3500" s="191" t="str">
        <f>IF(PUMPING[[#This Row],[MONTH]]&lt;4,"Q4",IF(PUMPING[[#This Row],[MONTH]]&lt;7,"Q1",IF(PUMPING[[#This Row],[MONTH]]&lt;10,"Q2",IF(PUMPING[[#This Row],[MONTH]]&lt;13,"Q3","Q4"))))</f>
        <v>Q1</v>
      </c>
      <c r="M3500" s="192" t="str">
        <f>IF(PUMPING[[#This Row],[PRODUCT]]="I/F","I/F",IF(LEFT(PUMPING[[#This Row],[BATCH]],2)="MR","MR",IF(LEFT(PUMPING[[#This Row],[BATCH]],2)="PR","PR",IF(LEFT(PUMPING[[#This Row],[BATCH]],2)="DT","DT","Others"))))</f>
        <v>PR</v>
      </c>
    </row>
    <row r="3501" spans="1:13" ht="21" x14ac:dyDescent="0.25">
      <c r="A3501" s="181">
        <v>1</v>
      </c>
      <c r="B3501" s="182">
        <v>42543</v>
      </c>
      <c r="C3501" s="181" t="s">
        <v>274</v>
      </c>
      <c r="D3501" s="172" t="s">
        <v>2277</v>
      </c>
      <c r="E3501" s="178" t="s">
        <v>10</v>
      </c>
      <c r="F3501" s="179">
        <v>2765</v>
      </c>
      <c r="G3501" s="181" t="s">
        <v>274</v>
      </c>
      <c r="H3501" s="181" t="str">
        <f t="shared" si="90"/>
        <v>PN</v>
      </c>
      <c r="I3501" s="181" t="str">
        <f>VLOOKUP(H3501,[2]Sheet1!$A$2:$B$27,2,0)</f>
        <v>NAPTHA</v>
      </c>
      <c r="J3501" s="191">
        <f t="shared" si="89"/>
        <v>6</v>
      </c>
      <c r="K3501" s="191">
        <f>IF(PUMPING[[#This Row],[MONTH]]&gt;3,YEAR(PUMPING[[#This Row],[DATE]]),YEAR(PUMPING[[#This Row],[DATE]])-1)</f>
        <v>2016</v>
      </c>
      <c r="L3501" s="191" t="str">
        <f>IF(PUMPING[[#This Row],[MONTH]]&lt;4,"Q4",IF(PUMPING[[#This Row],[MONTH]]&lt;7,"Q1",IF(PUMPING[[#This Row],[MONTH]]&lt;10,"Q2",IF(PUMPING[[#This Row],[MONTH]]&lt;13,"Q3","Q4"))))</f>
        <v>Q1</v>
      </c>
      <c r="M3501" s="192" t="str">
        <f>IF(PUMPING[[#This Row],[PRODUCT]]="I/F","I/F",IF(LEFT(PUMPING[[#This Row],[BATCH]],2)="MR","MR",IF(LEFT(PUMPING[[#This Row],[BATCH]],2)="PR","PR",IF(LEFT(PUMPING[[#This Row],[BATCH]],2)="DT","DT","Others"))))</f>
        <v>MR</v>
      </c>
    </row>
    <row r="3502" spans="1:13" ht="21" x14ac:dyDescent="0.25">
      <c r="A3502" s="181">
        <v>1</v>
      </c>
      <c r="B3502" s="182">
        <v>42544</v>
      </c>
      <c r="C3502" s="181" t="s">
        <v>6</v>
      </c>
      <c r="D3502" s="176" t="s">
        <v>2281</v>
      </c>
      <c r="E3502" s="194">
        <v>502</v>
      </c>
      <c r="F3502" s="173">
        <v>1648</v>
      </c>
      <c r="G3502" s="181" t="s">
        <v>6</v>
      </c>
      <c r="H3502" s="181" t="str">
        <f t="shared" si="90"/>
        <v>4H</v>
      </c>
      <c r="I3502" s="181" t="s">
        <v>1530</v>
      </c>
      <c r="J3502" s="191">
        <f t="shared" si="89"/>
        <v>6</v>
      </c>
      <c r="K3502" s="191">
        <f>IF(PUMPING[[#This Row],[MONTH]]&gt;3,YEAR(PUMPING[[#This Row],[DATE]]),YEAR(PUMPING[[#This Row],[DATE]])-1)</f>
        <v>2016</v>
      </c>
      <c r="L3502" s="191" t="str">
        <f>IF(PUMPING[[#This Row],[MONTH]]&lt;4,"Q4",IF(PUMPING[[#This Row],[MONTH]]&lt;7,"Q1",IF(PUMPING[[#This Row],[MONTH]]&lt;10,"Q2",IF(PUMPING[[#This Row],[MONTH]]&lt;13,"Q3","Q4"))))</f>
        <v>Q1</v>
      </c>
      <c r="M3502" s="192" t="str">
        <f>IF(PUMPING[[#This Row],[PRODUCT]]="I/F","I/F",IF(LEFT(PUMPING[[#This Row],[BATCH]],2)="MR","MR",IF(LEFT(PUMPING[[#This Row],[BATCH]],2)="PR","PR",IF(LEFT(PUMPING[[#This Row],[BATCH]],2)="DT","DT","Others"))))</f>
        <v>MR</v>
      </c>
    </row>
    <row r="3503" spans="1:13" ht="21" x14ac:dyDescent="0.25">
      <c r="A3503" s="181">
        <v>2</v>
      </c>
      <c r="B3503" s="182">
        <v>42544</v>
      </c>
      <c r="C3503" s="181" t="s">
        <v>6</v>
      </c>
      <c r="D3503" s="176" t="s">
        <v>2282</v>
      </c>
      <c r="E3503" s="194">
        <v>351</v>
      </c>
      <c r="F3503" s="173">
        <v>306</v>
      </c>
      <c r="G3503" s="181" t="s">
        <v>6</v>
      </c>
      <c r="H3503" s="181" t="str">
        <f t="shared" si="90"/>
        <v>PC</v>
      </c>
      <c r="I3503" s="181" t="str">
        <f>VLOOKUP(H3503,[2]Sheet1!$A$2:$B$27,2,0)</f>
        <v>SKO</v>
      </c>
      <c r="J3503" s="191">
        <f t="shared" si="89"/>
        <v>6</v>
      </c>
      <c r="K3503" s="191">
        <f>IF(PUMPING[[#This Row],[MONTH]]&gt;3,YEAR(PUMPING[[#This Row],[DATE]]),YEAR(PUMPING[[#This Row],[DATE]])-1)</f>
        <v>2016</v>
      </c>
      <c r="L3503" s="191" t="str">
        <f>IF(PUMPING[[#This Row],[MONTH]]&lt;4,"Q4",IF(PUMPING[[#This Row],[MONTH]]&lt;7,"Q1",IF(PUMPING[[#This Row],[MONTH]]&lt;10,"Q2",IF(PUMPING[[#This Row],[MONTH]]&lt;13,"Q3","Q4"))))</f>
        <v>Q1</v>
      </c>
      <c r="M3503" s="192" t="str">
        <f>IF(PUMPING[[#This Row],[PRODUCT]]="I/F","I/F",IF(LEFT(PUMPING[[#This Row],[BATCH]],2)="MR","MR",IF(LEFT(PUMPING[[#This Row],[BATCH]],2)="PR","PR",IF(LEFT(PUMPING[[#This Row],[BATCH]],2)="DT","DT","Others"))))</f>
        <v>MR</v>
      </c>
    </row>
    <row r="3504" spans="1:13" ht="21" x14ac:dyDescent="0.25">
      <c r="A3504" s="181">
        <v>3</v>
      </c>
      <c r="B3504" s="182">
        <v>42544</v>
      </c>
      <c r="C3504" s="181" t="s">
        <v>6</v>
      </c>
      <c r="D3504" s="137" t="s">
        <v>2283</v>
      </c>
      <c r="E3504" s="194">
        <v>403</v>
      </c>
      <c r="F3504" s="173">
        <v>177</v>
      </c>
      <c r="G3504" s="181" t="s">
        <v>6</v>
      </c>
      <c r="H3504" s="181" t="str">
        <f t="shared" si="90"/>
        <v>NS</v>
      </c>
      <c r="I3504" s="181" t="str">
        <f>VLOOKUP(H3504,[2]Sheet1!$A$2:$B$27,2,0)</f>
        <v>SKO</v>
      </c>
      <c r="J3504" s="191">
        <f t="shared" si="89"/>
        <v>6</v>
      </c>
      <c r="K3504" s="191">
        <f>IF(PUMPING[[#This Row],[MONTH]]&gt;3,YEAR(PUMPING[[#This Row],[DATE]]),YEAR(PUMPING[[#This Row],[DATE]])-1)</f>
        <v>2016</v>
      </c>
      <c r="L3504" s="191" t="str">
        <f>IF(PUMPING[[#This Row],[MONTH]]&lt;4,"Q4",IF(PUMPING[[#This Row],[MONTH]]&lt;7,"Q1",IF(PUMPING[[#This Row],[MONTH]]&lt;10,"Q2",IF(PUMPING[[#This Row],[MONTH]]&lt;13,"Q3","Q4"))))</f>
        <v>Q1</v>
      </c>
      <c r="M3504" s="192" t="str">
        <f>IF(PUMPING[[#This Row],[PRODUCT]]="I/F","I/F",IF(LEFT(PUMPING[[#This Row],[BATCH]],2)="MR","MR",IF(LEFT(PUMPING[[#This Row],[BATCH]],2)="PR","PR",IF(LEFT(PUMPING[[#This Row],[BATCH]],2)="DT","DT","Others"))))</f>
        <v>MR</v>
      </c>
    </row>
    <row r="3505" spans="1:13" ht="21" x14ac:dyDescent="0.25">
      <c r="A3505" s="181">
        <v>4</v>
      </c>
      <c r="B3505" s="182">
        <v>42544</v>
      </c>
      <c r="C3505" s="181" t="s">
        <v>6</v>
      </c>
      <c r="D3505" s="176" t="s">
        <v>2284</v>
      </c>
      <c r="E3505" s="194">
        <v>124</v>
      </c>
      <c r="F3505" s="173">
        <v>5502</v>
      </c>
      <c r="G3505" s="181" t="s">
        <v>6</v>
      </c>
      <c r="H3505" s="181" t="str">
        <f t="shared" si="90"/>
        <v>PN</v>
      </c>
      <c r="I3505" s="181" t="str">
        <f>VLOOKUP(H3505,[2]Sheet1!$A$2:$B$27,2,0)</f>
        <v>NAPTHA</v>
      </c>
      <c r="J3505" s="191">
        <f t="shared" si="89"/>
        <v>6</v>
      </c>
      <c r="K3505" s="191">
        <f>IF(PUMPING[[#This Row],[MONTH]]&gt;3,YEAR(PUMPING[[#This Row],[DATE]]),YEAR(PUMPING[[#This Row],[DATE]])-1)</f>
        <v>2016</v>
      </c>
      <c r="L3505" s="191" t="str">
        <f>IF(PUMPING[[#This Row],[MONTH]]&lt;4,"Q4",IF(PUMPING[[#This Row],[MONTH]]&lt;7,"Q1",IF(PUMPING[[#This Row],[MONTH]]&lt;10,"Q2",IF(PUMPING[[#This Row],[MONTH]]&lt;13,"Q3","Q4"))))</f>
        <v>Q1</v>
      </c>
      <c r="M3505" s="192" t="str">
        <f>IF(PUMPING[[#This Row],[PRODUCT]]="I/F","I/F",IF(LEFT(PUMPING[[#This Row],[BATCH]],2)="MR","MR",IF(LEFT(PUMPING[[#This Row],[BATCH]],2)="PR","PR",IF(LEFT(PUMPING[[#This Row],[BATCH]],2)="DT","DT","Others"))))</f>
        <v>MR</v>
      </c>
    </row>
    <row r="3506" spans="1:13" ht="21" x14ac:dyDescent="0.25">
      <c r="A3506" s="181">
        <v>5</v>
      </c>
      <c r="B3506" s="182">
        <v>42544</v>
      </c>
      <c r="C3506" s="181" t="s">
        <v>6</v>
      </c>
      <c r="D3506" s="135" t="s">
        <v>2285</v>
      </c>
      <c r="E3506" s="194">
        <v>120</v>
      </c>
      <c r="F3506" s="173">
        <v>1631</v>
      </c>
      <c r="G3506" s="181" t="s">
        <v>6</v>
      </c>
      <c r="H3506" s="181" t="str">
        <f t="shared" si="90"/>
        <v>PX</v>
      </c>
      <c r="I3506" s="181" t="str">
        <f>VLOOKUP(H3506,[2]Sheet1!$A$2:$B$27,2,0)</f>
        <v>PXPTA</v>
      </c>
      <c r="J3506" s="191">
        <f t="shared" si="89"/>
        <v>6</v>
      </c>
      <c r="K3506" s="191">
        <f>IF(PUMPING[[#This Row],[MONTH]]&gt;3,YEAR(PUMPING[[#This Row],[DATE]]),YEAR(PUMPING[[#This Row],[DATE]])-1)</f>
        <v>2016</v>
      </c>
      <c r="L3506" s="191" t="str">
        <f>IF(PUMPING[[#This Row],[MONTH]]&lt;4,"Q4",IF(PUMPING[[#This Row],[MONTH]]&lt;7,"Q1",IF(PUMPING[[#This Row],[MONTH]]&lt;10,"Q2",IF(PUMPING[[#This Row],[MONTH]]&lt;13,"Q3","Q4"))))</f>
        <v>Q1</v>
      </c>
      <c r="M3506" s="192" t="str">
        <f>IF(PUMPING[[#This Row],[PRODUCT]]="I/F","I/F",IF(LEFT(PUMPING[[#This Row],[BATCH]],2)="MR","MR",IF(LEFT(PUMPING[[#This Row],[BATCH]],2)="PR","PR",IF(LEFT(PUMPING[[#This Row],[BATCH]],2)="DT","DT","Others"))))</f>
        <v>MR</v>
      </c>
    </row>
    <row r="3507" spans="1:13" ht="21" x14ac:dyDescent="0.25">
      <c r="A3507" s="181">
        <v>1</v>
      </c>
      <c r="B3507" s="182">
        <v>42544</v>
      </c>
      <c r="C3507" s="181" t="s">
        <v>20</v>
      </c>
      <c r="D3507" s="185" t="s">
        <v>2271</v>
      </c>
      <c r="E3507" s="177">
        <v>32</v>
      </c>
      <c r="F3507" s="179">
        <v>1797</v>
      </c>
      <c r="G3507" s="181" t="s">
        <v>20</v>
      </c>
      <c r="H3507" s="181" t="str">
        <f t="shared" si="90"/>
        <v>A1</v>
      </c>
      <c r="I3507" s="181" t="str">
        <f>VLOOKUP(H3507,[2]Sheet1!$A$2:$B$27,2,0)</f>
        <v>ATF</v>
      </c>
      <c r="J3507" s="191">
        <f t="shared" si="89"/>
        <v>6</v>
      </c>
      <c r="K3507" s="191">
        <f>IF(PUMPING[[#This Row],[MONTH]]&gt;3,YEAR(PUMPING[[#This Row],[DATE]]),YEAR(PUMPING[[#This Row],[DATE]])-1)</f>
        <v>2016</v>
      </c>
      <c r="L3507" s="191" t="str">
        <f>IF(PUMPING[[#This Row],[MONTH]]&lt;4,"Q4",IF(PUMPING[[#This Row],[MONTH]]&lt;7,"Q1",IF(PUMPING[[#This Row],[MONTH]]&lt;10,"Q2",IF(PUMPING[[#This Row],[MONTH]]&lt;13,"Q3","Q4"))))</f>
        <v>Q1</v>
      </c>
      <c r="M3507" s="192" t="str">
        <f>IF(PUMPING[[#This Row],[PRODUCT]]="I/F","I/F",IF(LEFT(PUMPING[[#This Row],[BATCH]],2)="MR","MR",IF(LEFT(PUMPING[[#This Row],[BATCH]],2)="PR","PR",IF(LEFT(PUMPING[[#This Row],[BATCH]],2)="DT","DT","Others"))))</f>
        <v>PR</v>
      </c>
    </row>
    <row r="3508" spans="1:13" ht="21" x14ac:dyDescent="0.25">
      <c r="A3508" s="181">
        <v>2</v>
      </c>
      <c r="B3508" s="182">
        <v>42544</v>
      </c>
      <c r="C3508" s="181" t="s">
        <v>20</v>
      </c>
      <c r="D3508" s="185" t="s">
        <v>2286</v>
      </c>
      <c r="E3508" s="177">
        <v>33</v>
      </c>
      <c r="F3508" s="179">
        <v>4158</v>
      </c>
      <c r="G3508" s="181" t="s">
        <v>20</v>
      </c>
      <c r="H3508" s="181" t="str">
        <f t="shared" si="90"/>
        <v>A2</v>
      </c>
      <c r="I3508" s="181" t="str">
        <f>VLOOKUP(H3508,[2]Sheet1!$A$2:$B$27,2,0)</f>
        <v>ATF</v>
      </c>
      <c r="J3508" s="191">
        <f t="shared" si="89"/>
        <v>6</v>
      </c>
      <c r="K3508" s="191">
        <f>IF(PUMPING[[#This Row],[MONTH]]&gt;3,YEAR(PUMPING[[#This Row],[DATE]]),YEAR(PUMPING[[#This Row],[DATE]])-1)</f>
        <v>2016</v>
      </c>
      <c r="L3508" s="191" t="str">
        <f>IF(PUMPING[[#This Row],[MONTH]]&lt;4,"Q4",IF(PUMPING[[#This Row],[MONTH]]&lt;7,"Q1",IF(PUMPING[[#This Row],[MONTH]]&lt;10,"Q2",IF(PUMPING[[#This Row],[MONTH]]&lt;13,"Q3","Q4"))))</f>
        <v>Q1</v>
      </c>
      <c r="M3508" s="192" t="str">
        <f>IF(PUMPING[[#This Row],[PRODUCT]]="I/F","I/F",IF(LEFT(PUMPING[[#This Row],[BATCH]],2)="MR","MR",IF(LEFT(PUMPING[[#This Row],[BATCH]],2)="PR","PR",IF(LEFT(PUMPING[[#This Row],[BATCH]],2)="DT","DT","Others"))))</f>
        <v>PR</v>
      </c>
    </row>
    <row r="3509" spans="1:13" ht="21" x14ac:dyDescent="0.25">
      <c r="A3509" s="181">
        <v>1</v>
      </c>
      <c r="B3509" s="182">
        <v>42544</v>
      </c>
      <c r="C3509" s="181" t="s">
        <v>274</v>
      </c>
      <c r="D3509" s="172" t="s">
        <v>2277</v>
      </c>
      <c r="E3509" s="178" t="s">
        <v>10</v>
      </c>
      <c r="F3509" s="179">
        <v>3633</v>
      </c>
      <c r="G3509" s="181" t="s">
        <v>274</v>
      </c>
      <c r="H3509" s="181" t="str">
        <f t="shared" si="90"/>
        <v>PN</v>
      </c>
      <c r="I3509" s="181" t="str">
        <f>VLOOKUP(H3509,[2]Sheet1!$A$2:$B$27,2,0)</f>
        <v>NAPTHA</v>
      </c>
      <c r="J3509" s="191">
        <f t="shared" si="89"/>
        <v>6</v>
      </c>
      <c r="K3509" s="191">
        <f>IF(PUMPING[[#This Row],[MONTH]]&gt;3,YEAR(PUMPING[[#This Row],[DATE]]),YEAR(PUMPING[[#This Row],[DATE]])-1)</f>
        <v>2016</v>
      </c>
      <c r="L3509" s="191" t="str">
        <f>IF(PUMPING[[#This Row],[MONTH]]&lt;4,"Q4",IF(PUMPING[[#This Row],[MONTH]]&lt;7,"Q1",IF(PUMPING[[#This Row],[MONTH]]&lt;10,"Q2",IF(PUMPING[[#This Row],[MONTH]]&lt;13,"Q3","Q4"))))</f>
        <v>Q1</v>
      </c>
      <c r="M3509" s="192" t="str">
        <f>IF(PUMPING[[#This Row],[PRODUCT]]="I/F","I/F",IF(LEFT(PUMPING[[#This Row],[BATCH]],2)="MR","MR",IF(LEFT(PUMPING[[#This Row],[BATCH]],2)="PR","PR",IF(LEFT(PUMPING[[#This Row],[BATCH]],2)="DT","DT","Others"))))</f>
        <v>MR</v>
      </c>
    </row>
    <row r="3510" spans="1:13" ht="21" x14ac:dyDescent="0.25">
      <c r="A3510" s="181">
        <v>2</v>
      </c>
      <c r="B3510" s="182">
        <v>42544</v>
      </c>
      <c r="C3510" s="181" t="s">
        <v>274</v>
      </c>
      <c r="D3510" s="172" t="s">
        <v>2260</v>
      </c>
      <c r="E3510" s="178" t="s">
        <v>10</v>
      </c>
      <c r="F3510" s="179">
        <v>117</v>
      </c>
      <c r="G3510" s="181" t="s">
        <v>274</v>
      </c>
      <c r="H3510" s="181" t="str">
        <f t="shared" si="90"/>
        <v xml:space="preserve"> I</v>
      </c>
      <c r="I3510" s="181" t="str">
        <f>VLOOKUP(H3510,[2]Sheet1!$A$2:$B$27,2,0)</f>
        <v>I/F</v>
      </c>
      <c r="J3510" s="191">
        <f t="shared" si="89"/>
        <v>6</v>
      </c>
      <c r="K3510" s="191">
        <f>IF(PUMPING[[#This Row],[MONTH]]&gt;3,YEAR(PUMPING[[#This Row],[DATE]]),YEAR(PUMPING[[#This Row],[DATE]])-1)</f>
        <v>2016</v>
      </c>
      <c r="L3510" s="191" t="str">
        <f>IF(PUMPING[[#This Row],[MONTH]]&lt;4,"Q4",IF(PUMPING[[#This Row],[MONTH]]&lt;7,"Q1",IF(PUMPING[[#This Row],[MONTH]]&lt;10,"Q2",IF(PUMPING[[#This Row],[MONTH]]&lt;13,"Q3","Q4"))))</f>
        <v>Q1</v>
      </c>
      <c r="M3510" s="192" t="str">
        <f>IF(PUMPING[[#This Row],[PRODUCT]]="I/F","I/F",IF(LEFT(PUMPING[[#This Row],[BATCH]],2)="MR","MR",IF(LEFT(PUMPING[[#This Row],[BATCH]],2)="PR","PR",IF(LEFT(PUMPING[[#This Row],[BATCH]],2)="DT","DT","Others"))))</f>
        <v>I/F</v>
      </c>
    </row>
    <row r="3511" spans="1:13" ht="21" x14ac:dyDescent="0.25">
      <c r="A3511" s="181">
        <v>3</v>
      </c>
      <c r="B3511" s="182">
        <v>42544</v>
      </c>
      <c r="C3511" s="181" t="s">
        <v>274</v>
      </c>
      <c r="D3511" s="172" t="s">
        <v>2278</v>
      </c>
      <c r="E3511" s="178" t="s">
        <v>10</v>
      </c>
      <c r="F3511" s="179">
        <v>126</v>
      </c>
      <c r="G3511" s="181" t="s">
        <v>274</v>
      </c>
      <c r="H3511" s="181" t="str">
        <f t="shared" si="90"/>
        <v>NS</v>
      </c>
      <c r="I3511" s="181" t="str">
        <f>VLOOKUP(H3511,[2]Sheet1!$A$2:$B$27,2,0)</f>
        <v>SKO</v>
      </c>
      <c r="J3511" s="191">
        <f t="shared" si="89"/>
        <v>6</v>
      </c>
      <c r="K3511" s="191">
        <f>IF(PUMPING[[#This Row],[MONTH]]&gt;3,YEAR(PUMPING[[#This Row],[DATE]]),YEAR(PUMPING[[#This Row],[DATE]])-1)</f>
        <v>2016</v>
      </c>
      <c r="L3511" s="191" t="str">
        <f>IF(PUMPING[[#This Row],[MONTH]]&lt;4,"Q4",IF(PUMPING[[#This Row],[MONTH]]&lt;7,"Q1",IF(PUMPING[[#This Row],[MONTH]]&lt;10,"Q2",IF(PUMPING[[#This Row],[MONTH]]&lt;13,"Q3","Q4"))))</f>
        <v>Q1</v>
      </c>
      <c r="M3511" s="192" t="str">
        <f>IF(PUMPING[[#This Row],[PRODUCT]]="I/F","I/F",IF(LEFT(PUMPING[[#This Row],[BATCH]],2)="MR","MR",IF(LEFT(PUMPING[[#This Row],[BATCH]],2)="PR","PR",IF(LEFT(PUMPING[[#This Row],[BATCH]],2)="DT","DT","Others"))))</f>
        <v>MR</v>
      </c>
    </row>
    <row r="3512" spans="1:13" ht="21" x14ac:dyDescent="0.25">
      <c r="A3512" s="181">
        <v>4</v>
      </c>
      <c r="B3512" s="182">
        <v>42544</v>
      </c>
      <c r="C3512" s="181" t="s">
        <v>274</v>
      </c>
      <c r="D3512" s="172" t="s">
        <v>2279</v>
      </c>
      <c r="E3512" s="178" t="s">
        <v>10</v>
      </c>
      <c r="F3512" s="179">
        <v>325</v>
      </c>
      <c r="G3512" s="181" t="s">
        <v>274</v>
      </c>
      <c r="H3512" s="181" t="str">
        <f t="shared" si="90"/>
        <v>PC</v>
      </c>
      <c r="I3512" s="181" t="str">
        <f>VLOOKUP(H3512,[2]Sheet1!$A$2:$B$27,2,0)</f>
        <v>SKO</v>
      </c>
      <c r="J3512" s="191">
        <f t="shared" si="89"/>
        <v>6</v>
      </c>
      <c r="K3512" s="191">
        <f>IF(PUMPING[[#This Row],[MONTH]]&gt;3,YEAR(PUMPING[[#This Row],[DATE]]),YEAR(PUMPING[[#This Row],[DATE]])-1)</f>
        <v>2016</v>
      </c>
      <c r="L3512" s="191" t="str">
        <f>IF(PUMPING[[#This Row],[MONTH]]&lt;4,"Q4",IF(PUMPING[[#This Row],[MONTH]]&lt;7,"Q1",IF(PUMPING[[#This Row],[MONTH]]&lt;10,"Q2",IF(PUMPING[[#This Row],[MONTH]]&lt;13,"Q3","Q4"))))</f>
        <v>Q1</v>
      </c>
      <c r="M3512" s="192" t="str">
        <f>IF(PUMPING[[#This Row],[PRODUCT]]="I/F","I/F",IF(LEFT(PUMPING[[#This Row],[BATCH]],2)="MR","MR",IF(LEFT(PUMPING[[#This Row],[BATCH]],2)="PR","PR",IF(LEFT(PUMPING[[#This Row],[BATCH]],2)="DT","DT","Others"))))</f>
        <v>MR</v>
      </c>
    </row>
    <row r="3513" spans="1:13" ht="21" x14ac:dyDescent="0.25">
      <c r="A3513" s="181">
        <v>5</v>
      </c>
      <c r="B3513" s="182">
        <v>42544</v>
      </c>
      <c r="C3513" s="181" t="s">
        <v>274</v>
      </c>
      <c r="D3513" s="172" t="s">
        <v>2272</v>
      </c>
      <c r="E3513" s="178" t="s">
        <v>10</v>
      </c>
      <c r="F3513" s="179">
        <v>59</v>
      </c>
      <c r="G3513" s="181" t="s">
        <v>274</v>
      </c>
      <c r="H3513" s="181" t="str">
        <f t="shared" si="90"/>
        <v xml:space="preserve"> I</v>
      </c>
      <c r="I3513" s="181" t="str">
        <f>VLOOKUP(H3513,[2]Sheet1!$A$2:$B$27,2,0)</f>
        <v>I/F</v>
      </c>
      <c r="J3513" s="191">
        <f t="shared" si="89"/>
        <v>6</v>
      </c>
      <c r="K3513" s="191">
        <f>IF(PUMPING[[#This Row],[MONTH]]&gt;3,YEAR(PUMPING[[#This Row],[DATE]]),YEAR(PUMPING[[#This Row],[DATE]])-1)</f>
        <v>2016</v>
      </c>
      <c r="L3513" s="191" t="str">
        <f>IF(PUMPING[[#This Row],[MONTH]]&lt;4,"Q4",IF(PUMPING[[#This Row],[MONTH]]&lt;7,"Q1",IF(PUMPING[[#This Row],[MONTH]]&lt;10,"Q2",IF(PUMPING[[#This Row],[MONTH]]&lt;13,"Q3","Q4"))))</f>
        <v>Q1</v>
      </c>
      <c r="M3513" s="192" t="str">
        <f>IF(PUMPING[[#This Row],[PRODUCT]]="I/F","I/F",IF(LEFT(PUMPING[[#This Row],[BATCH]],2)="MR","MR",IF(LEFT(PUMPING[[#This Row],[BATCH]],2)="PR","PR",IF(LEFT(PUMPING[[#This Row],[BATCH]],2)="DT","DT","Others"))))</f>
        <v>I/F</v>
      </c>
    </row>
    <row r="3514" spans="1:13" ht="21" x14ac:dyDescent="0.25">
      <c r="A3514" s="181">
        <v>6</v>
      </c>
      <c r="B3514" s="182">
        <v>42544</v>
      </c>
      <c r="C3514" s="181" t="s">
        <v>274</v>
      </c>
      <c r="D3514" s="172" t="s">
        <v>2280</v>
      </c>
      <c r="E3514" s="178" t="s">
        <v>10</v>
      </c>
      <c r="F3514" s="179">
        <v>4784</v>
      </c>
      <c r="G3514" s="181" t="s">
        <v>274</v>
      </c>
      <c r="H3514" s="181" t="str">
        <f t="shared" si="90"/>
        <v>4H</v>
      </c>
      <c r="I3514" s="181" t="s">
        <v>1530</v>
      </c>
      <c r="J3514" s="191">
        <f t="shared" si="89"/>
        <v>6</v>
      </c>
      <c r="K3514" s="191">
        <f>IF(PUMPING[[#This Row],[MONTH]]&gt;3,YEAR(PUMPING[[#This Row],[DATE]]),YEAR(PUMPING[[#This Row],[DATE]])-1)</f>
        <v>2016</v>
      </c>
      <c r="L3514" s="191" t="str">
        <f>IF(PUMPING[[#This Row],[MONTH]]&lt;4,"Q4",IF(PUMPING[[#This Row],[MONTH]]&lt;7,"Q1",IF(PUMPING[[#This Row],[MONTH]]&lt;10,"Q2",IF(PUMPING[[#This Row],[MONTH]]&lt;13,"Q3","Q4"))))</f>
        <v>Q1</v>
      </c>
      <c r="M3514" s="192" t="str">
        <f>IF(PUMPING[[#This Row],[PRODUCT]]="I/F","I/F",IF(LEFT(PUMPING[[#This Row],[BATCH]],2)="MR","MR",IF(LEFT(PUMPING[[#This Row],[BATCH]],2)="PR","PR",IF(LEFT(PUMPING[[#This Row],[BATCH]],2)="DT","DT","Others"))))</f>
        <v>MR</v>
      </c>
    </row>
    <row r="3515" spans="1:13" ht="21" x14ac:dyDescent="0.25">
      <c r="A3515" s="181">
        <v>1</v>
      </c>
      <c r="B3515" s="182">
        <v>42545</v>
      </c>
      <c r="C3515" s="181" t="s">
        <v>6</v>
      </c>
      <c r="D3515" s="176" t="s">
        <v>2285</v>
      </c>
      <c r="E3515" s="194">
        <v>120</v>
      </c>
      <c r="F3515" s="173">
        <v>2280</v>
      </c>
      <c r="G3515" s="181" t="s">
        <v>6</v>
      </c>
      <c r="H3515" s="181" t="str">
        <f t="shared" si="90"/>
        <v>PX</v>
      </c>
      <c r="I3515" s="181" t="str">
        <f>VLOOKUP(H3515,[2]Sheet1!$A$2:$B$27,2,0)</f>
        <v>PXPTA</v>
      </c>
      <c r="J3515" s="191">
        <f t="shared" si="89"/>
        <v>6</v>
      </c>
      <c r="K3515" s="191">
        <f>IF(PUMPING[[#This Row],[MONTH]]&gt;3,YEAR(PUMPING[[#This Row],[DATE]]),YEAR(PUMPING[[#This Row],[DATE]])-1)</f>
        <v>2016</v>
      </c>
      <c r="L3515" s="191" t="str">
        <f>IF(PUMPING[[#This Row],[MONTH]]&lt;4,"Q4",IF(PUMPING[[#This Row],[MONTH]]&lt;7,"Q1",IF(PUMPING[[#This Row],[MONTH]]&lt;10,"Q2",IF(PUMPING[[#This Row],[MONTH]]&lt;13,"Q3","Q4"))))</f>
        <v>Q1</v>
      </c>
      <c r="M3515" s="192" t="str">
        <f>IF(PUMPING[[#This Row],[PRODUCT]]="I/F","I/F",IF(LEFT(PUMPING[[#This Row],[BATCH]],2)="MR","MR",IF(LEFT(PUMPING[[#This Row],[BATCH]],2)="PR","PR",IF(LEFT(PUMPING[[#This Row],[BATCH]],2)="DT","DT","Others"))))</f>
        <v>MR</v>
      </c>
    </row>
    <row r="3516" spans="1:13" ht="21" x14ac:dyDescent="0.25">
      <c r="A3516" s="181">
        <v>2</v>
      </c>
      <c r="B3516" s="182">
        <v>42545</v>
      </c>
      <c r="C3516" s="181" t="s">
        <v>6</v>
      </c>
      <c r="D3516" s="176" t="s">
        <v>2287</v>
      </c>
      <c r="E3516" s="194">
        <v>124</v>
      </c>
      <c r="F3516" s="173">
        <v>881</v>
      </c>
      <c r="G3516" s="181" t="s">
        <v>6</v>
      </c>
      <c r="H3516" s="181" t="str">
        <f t="shared" si="90"/>
        <v>PN</v>
      </c>
      <c r="I3516" s="181" t="str">
        <f>VLOOKUP(H3516,[2]Sheet1!$A$2:$B$27,2,0)</f>
        <v>NAPTHA</v>
      </c>
      <c r="J3516" s="191">
        <f t="shared" si="89"/>
        <v>6</v>
      </c>
      <c r="K3516" s="191">
        <f>IF(PUMPING[[#This Row],[MONTH]]&gt;3,YEAR(PUMPING[[#This Row],[DATE]]),YEAR(PUMPING[[#This Row],[DATE]])-1)</f>
        <v>2016</v>
      </c>
      <c r="L3516" s="191" t="str">
        <f>IF(PUMPING[[#This Row],[MONTH]]&lt;4,"Q4",IF(PUMPING[[#This Row],[MONTH]]&lt;7,"Q1",IF(PUMPING[[#This Row],[MONTH]]&lt;10,"Q2",IF(PUMPING[[#This Row],[MONTH]]&lt;13,"Q3","Q4"))))</f>
        <v>Q1</v>
      </c>
      <c r="M3516" s="192" t="str">
        <f>IF(PUMPING[[#This Row],[PRODUCT]]="I/F","I/F",IF(LEFT(PUMPING[[#This Row],[BATCH]],2)="MR","MR",IF(LEFT(PUMPING[[#This Row],[BATCH]],2)="PR","PR",IF(LEFT(PUMPING[[#This Row],[BATCH]],2)="DT","DT","Others"))))</f>
        <v>MR</v>
      </c>
    </row>
    <row r="3517" spans="1:13" ht="21" x14ac:dyDescent="0.25">
      <c r="A3517" s="181">
        <v>3</v>
      </c>
      <c r="B3517" s="182">
        <v>42545</v>
      </c>
      <c r="C3517" s="181" t="s">
        <v>6</v>
      </c>
      <c r="D3517" s="137" t="s">
        <v>2288</v>
      </c>
      <c r="E3517" s="194">
        <v>403</v>
      </c>
      <c r="F3517" s="173">
        <v>150</v>
      </c>
      <c r="G3517" s="181" t="s">
        <v>6</v>
      </c>
      <c r="H3517" s="181" t="str">
        <f t="shared" si="90"/>
        <v>NS</v>
      </c>
      <c r="I3517" s="181" t="str">
        <f>VLOOKUP(H3517,[2]Sheet1!$A$2:$B$27,2,0)</f>
        <v>SKO</v>
      </c>
      <c r="J3517" s="191">
        <f t="shared" si="89"/>
        <v>6</v>
      </c>
      <c r="K3517" s="191">
        <f>IF(PUMPING[[#This Row],[MONTH]]&gt;3,YEAR(PUMPING[[#This Row],[DATE]]),YEAR(PUMPING[[#This Row],[DATE]])-1)</f>
        <v>2016</v>
      </c>
      <c r="L3517" s="191" t="str">
        <f>IF(PUMPING[[#This Row],[MONTH]]&lt;4,"Q4",IF(PUMPING[[#This Row],[MONTH]]&lt;7,"Q1",IF(PUMPING[[#This Row],[MONTH]]&lt;10,"Q2",IF(PUMPING[[#This Row],[MONTH]]&lt;13,"Q3","Q4"))))</f>
        <v>Q1</v>
      </c>
      <c r="M3517" s="192" t="str">
        <f>IF(PUMPING[[#This Row],[PRODUCT]]="I/F","I/F",IF(LEFT(PUMPING[[#This Row],[BATCH]],2)="MR","MR",IF(LEFT(PUMPING[[#This Row],[BATCH]],2)="PR","PR",IF(LEFT(PUMPING[[#This Row],[BATCH]],2)="DT","DT","Others"))))</f>
        <v>MR</v>
      </c>
    </row>
    <row r="3518" spans="1:13" ht="21" x14ac:dyDescent="0.25">
      <c r="A3518" s="181">
        <v>4</v>
      </c>
      <c r="B3518" s="182">
        <v>42545</v>
      </c>
      <c r="C3518" s="181" t="s">
        <v>6</v>
      </c>
      <c r="D3518" s="176" t="s">
        <v>1552</v>
      </c>
      <c r="E3518" s="194">
        <v>351</v>
      </c>
      <c r="F3518" s="173">
        <v>443</v>
      </c>
      <c r="G3518" s="181" t="s">
        <v>6</v>
      </c>
      <c r="H3518" s="181" t="str">
        <f t="shared" si="90"/>
        <v>PC</v>
      </c>
      <c r="I3518" s="181" t="str">
        <f>VLOOKUP(H3518,[2]Sheet1!$A$2:$B$27,2,0)</f>
        <v>SKO</v>
      </c>
      <c r="J3518" s="191">
        <f t="shared" si="89"/>
        <v>6</v>
      </c>
      <c r="K3518" s="191">
        <f>IF(PUMPING[[#This Row],[MONTH]]&gt;3,YEAR(PUMPING[[#This Row],[DATE]]),YEAR(PUMPING[[#This Row],[DATE]])-1)</f>
        <v>2016</v>
      </c>
      <c r="L3518" s="191" t="str">
        <f>IF(PUMPING[[#This Row],[MONTH]]&lt;4,"Q4",IF(PUMPING[[#This Row],[MONTH]]&lt;7,"Q1",IF(PUMPING[[#This Row],[MONTH]]&lt;10,"Q2",IF(PUMPING[[#This Row],[MONTH]]&lt;13,"Q3","Q4"))))</f>
        <v>Q1</v>
      </c>
      <c r="M3518" s="192" t="str">
        <f>IF(PUMPING[[#This Row],[PRODUCT]]="I/F","I/F",IF(LEFT(PUMPING[[#This Row],[BATCH]],2)="MR","MR",IF(LEFT(PUMPING[[#This Row],[BATCH]],2)="PR","PR",IF(LEFT(PUMPING[[#This Row],[BATCH]],2)="DT","DT","Others"))))</f>
        <v>MR</v>
      </c>
    </row>
    <row r="3519" spans="1:13" ht="21" x14ac:dyDescent="0.25">
      <c r="A3519" s="181">
        <v>5</v>
      </c>
      <c r="B3519" s="182">
        <v>42545</v>
      </c>
      <c r="C3519" s="181" t="s">
        <v>6</v>
      </c>
      <c r="D3519" s="135" t="s">
        <v>2289</v>
      </c>
      <c r="E3519" s="194">
        <v>501</v>
      </c>
      <c r="F3519" s="173">
        <v>9014</v>
      </c>
      <c r="G3519" s="181" t="s">
        <v>6</v>
      </c>
      <c r="H3519" s="181" t="str">
        <f t="shared" si="90"/>
        <v>4H</v>
      </c>
      <c r="I3519" s="181" t="s">
        <v>1530</v>
      </c>
      <c r="J3519" s="191">
        <f t="shared" si="89"/>
        <v>6</v>
      </c>
      <c r="K3519" s="191">
        <f>IF(PUMPING[[#This Row],[MONTH]]&gt;3,YEAR(PUMPING[[#This Row],[DATE]]),YEAR(PUMPING[[#This Row],[DATE]])-1)</f>
        <v>2016</v>
      </c>
      <c r="L3519" s="191" t="str">
        <f>IF(PUMPING[[#This Row],[MONTH]]&lt;4,"Q4",IF(PUMPING[[#This Row],[MONTH]]&lt;7,"Q1",IF(PUMPING[[#This Row],[MONTH]]&lt;10,"Q2",IF(PUMPING[[#This Row],[MONTH]]&lt;13,"Q3","Q4"))))</f>
        <v>Q1</v>
      </c>
      <c r="M3519" s="192" t="str">
        <f>IF(PUMPING[[#This Row],[PRODUCT]]="I/F","I/F",IF(LEFT(PUMPING[[#This Row],[BATCH]],2)="MR","MR",IF(LEFT(PUMPING[[#This Row],[BATCH]],2)="PR","PR",IF(LEFT(PUMPING[[#This Row],[BATCH]],2)="DT","DT","Others"))))</f>
        <v>MR</v>
      </c>
    </row>
    <row r="3520" spans="1:13" ht="21" x14ac:dyDescent="0.25">
      <c r="A3520" s="181">
        <v>1</v>
      </c>
      <c r="B3520" s="182">
        <v>42545</v>
      </c>
      <c r="C3520" s="181" t="s">
        <v>20</v>
      </c>
      <c r="D3520" s="185" t="s">
        <v>2286</v>
      </c>
      <c r="E3520" s="177">
        <v>33</v>
      </c>
      <c r="F3520" s="179">
        <v>4471</v>
      </c>
      <c r="G3520" s="181" t="s">
        <v>20</v>
      </c>
      <c r="H3520" s="181" t="str">
        <f t="shared" si="90"/>
        <v>A2</v>
      </c>
      <c r="I3520" s="181" t="str">
        <f>VLOOKUP(H3520,[2]Sheet1!$A$2:$B$27,2,0)</f>
        <v>ATF</v>
      </c>
      <c r="J3520" s="191">
        <f t="shared" si="89"/>
        <v>6</v>
      </c>
      <c r="K3520" s="191">
        <f>IF(PUMPING[[#This Row],[MONTH]]&gt;3,YEAR(PUMPING[[#This Row],[DATE]]),YEAR(PUMPING[[#This Row],[DATE]])-1)</f>
        <v>2016</v>
      </c>
      <c r="L3520" s="191" t="str">
        <f>IF(PUMPING[[#This Row],[MONTH]]&lt;4,"Q4",IF(PUMPING[[#This Row],[MONTH]]&lt;7,"Q1",IF(PUMPING[[#This Row],[MONTH]]&lt;10,"Q2",IF(PUMPING[[#This Row],[MONTH]]&lt;13,"Q3","Q4"))))</f>
        <v>Q1</v>
      </c>
      <c r="M3520" s="192" t="str">
        <f>IF(PUMPING[[#This Row],[PRODUCT]]="I/F","I/F",IF(LEFT(PUMPING[[#This Row],[BATCH]],2)="MR","MR",IF(LEFT(PUMPING[[#This Row],[BATCH]],2)="PR","PR",IF(LEFT(PUMPING[[#This Row],[BATCH]],2)="DT","DT","Others"))))</f>
        <v>PR</v>
      </c>
    </row>
    <row r="3521" spans="1:13" ht="21" x14ac:dyDescent="0.25">
      <c r="A3521" s="181">
        <v>2</v>
      </c>
      <c r="B3521" s="182">
        <v>42545</v>
      </c>
      <c r="C3521" s="181" t="s">
        <v>20</v>
      </c>
      <c r="D3521" s="185" t="s">
        <v>2290</v>
      </c>
      <c r="E3521" s="177">
        <v>31</v>
      </c>
      <c r="F3521" s="179">
        <v>450</v>
      </c>
      <c r="G3521" s="181" t="s">
        <v>20</v>
      </c>
      <c r="H3521" s="181" t="str">
        <f t="shared" si="90"/>
        <v>A2</v>
      </c>
      <c r="I3521" s="181" t="str">
        <f>VLOOKUP(H3521,[2]Sheet1!$A$2:$B$27,2,0)</f>
        <v>ATF</v>
      </c>
      <c r="J3521" s="191">
        <f t="shared" ref="J3521:J3584" si="91">MONTH(B3521)</f>
        <v>6</v>
      </c>
      <c r="K3521" s="191">
        <f>IF(PUMPING[[#This Row],[MONTH]]&gt;3,YEAR(PUMPING[[#This Row],[DATE]]),YEAR(PUMPING[[#This Row],[DATE]])-1)</f>
        <v>2016</v>
      </c>
      <c r="L3521" s="191" t="str">
        <f>IF(PUMPING[[#This Row],[MONTH]]&lt;4,"Q4",IF(PUMPING[[#This Row],[MONTH]]&lt;7,"Q1",IF(PUMPING[[#This Row],[MONTH]]&lt;10,"Q2",IF(PUMPING[[#This Row],[MONTH]]&lt;13,"Q3","Q4"))))</f>
        <v>Q1</v>
      </c>
      <c r="M3521" s="192" t="str">
        <f>IF(PUMPING[[#This Row],[PRODUCT]]="I/F","I/F",IF(LEFT(PUMPING[[#This Row],[BATCH]],2)="MR","MR",IF(LEFT(PUMPING[[#This Row],[BATCH]],2)="PR","PR",IF(LEFT(PUMPING[[#This Row],[BATCH]],2)="DT","DT","Others"))))</f>
        <v>PR</v>
      </c>
    </row>
    <row r="3522" spans="1:13" ht="21" x14ac:dyDescent="0.25">
      <c r="A3522" s="181">
        <v>3</v>
      </c>
      <c r="B3522" s="182">
        <v>42545</v>
      </c>
      <c r="C3522" s="181" t="s">
        <v>20</v>
      </c>
      <c r="D3522" s="176" t="s">
        <v>2291</v>
      </c>
      <c r="E3522" s="131">
        <v>31</v>
      </c>
      <c r="F3522" s="179">
        <v>1260</v>
      </c>
      <c r="G3522" s="181" t="s">
        <v>20</v>
      </c>
      <c r="H3522" s="181" t="str">
        <f t="shared" si="90"/>
        <v>A2</v>
      </c>
      <c r="I3522" s="181" t="str">
        <f>VLOOKUP(H3522,[2]Sheet1!$A$2:$B$27,2,0)</f>
        <v>ATF</v>
      </c>
      <c r="J3522" s="191">
        <f t="shared" si="91"/>
        <v>6</v>
      </c>
      <c r="K3522" s="191">
        <f>IF(PUMPING[[#This Row],[MONTH]]&gt;3,YEAR(PUMPING[[#This Row],[DATE]]),YEAR(PUMPING[[#This Row],[DATE]])-1)</f>
        <v>2016</v>
      </c>
      <c r="L3522" s="191" t="str">
        <f>IF(PUMPING[[#This Row],[MONTH]]&lt;4,"Q4",IF(PUMPING[[#This Row],[MONTH]]&lt;7,"Q1",IF(PUMPING[[#This Row],[MONTH]]&lt;10,"Q2",IF(PUMPING[[#This Row],[MONTH]]&lt;13,"Q3","Q4"))))</f>
        <v>Q1</v>
      </c>
      <c r="M3522" s="192" t="str">
        <f>IF(PUMPING[[#This Row],[PRODUCT]]="I/F","I/F",IF(LEFT(PUMPING[[#This Row],[BATCH]],2)="MR","MR",IF(LEFT(PUMPING[[#This Row],[BATCH]],2)="PR","PR",IF(LEFT(PUMPING[[#This Row],[BATCH]],2)="DT","DT","Others"))))</f>
        <v>PR</v>
      </c>
    </row>
    <row r="3523" spans="1:13" ht="21" x14ac:dyDescent="0.25">
      <c r="A3523" s="181">
        <v>1</v>
      </c>
      <c r="B3523" s="182">
        <v>42545</v>
      </c>
      <c r="C3523" s="181" t="s">
        <v>274</v>
      </c>
      <c r="D3523" s="172" t="s">
        <v>2280</v>
      </c>
      <c r="E3523" s="178" t="s">
        <v>10</v>
      </c>
      <c r="F3523" s="179">
        <v>4064</v>
      </c>
      <c r="G3523" s="181" t="s">
        <v>274</v>
      </c>
      <c r="H3523" s="181" t="str">
        <f t="shared" si="90"/>
        <v>4H</v>
      </c>
      <c r="I3523" s="181" t="s">
        <v>1530</v>
      </c>
      <c r="J3523" s="191">
        <f t="shared" si="91"/>
        <v>6</v>
      </c>
      <c r="K3523" s="191">
        <f>IF(PUMPING[[#This Row],[MONTH]]&gt;3,YEAR(PUMPING[[#This Row],[DATE]]),YEAR(PUMPING[[#This Row],[DATE]])-1)</f>
        <v>2016</v>
      </c>
      <c r="L3523" s="191" t="str">
        <f>IF(PUMPING[[#This Row],[MONTH]]&lt;4,"Q4",IF(PUMPING[[#This Row],[MONTH]]&lt;7,"Q1",IF(PUMPING[[#This Row],[MONTH]]&lt;10,"Q2",IF(PUMPING[[#This Row],[MONTH]]&lt;13,"Q3","Q4"))))</f>
        <v>Q1</v>
      </c>
      <c r="M3523" s="192" t="str">
        <f>IF(PUMPING[[#This Row],[PRODUCT]]="I/F","I/F",IF(LEFT(PUMPING[[#This Row],[BATCH]],2)="MR","MR",IF(LEFT(PUMPING[[#This Row],[BATCH]],2)="PR","PR",IF(LEFT(PUMPING[[#This Row],[BATCH]],2)="DT","DT","Others"))))</f>
        <v>MR</v>
      </c>
    </row>
    <row r="3524" spans="1:13" ht="21" x14ac:dyDescent="0.25">
      <c r="A3524" s="181">
        <v>2</v>
      </c>
      <c r="B3524" s="182">
        <v>42545</v>
      </c>
      <c r="C3524" s="181" t="s">
        <v>274</v>
      </c>
      <c r="D3524" s="172" t="s">
        <v>2281</v>
      </c>
      <c r="E3524" s="178" t="s">
        <v>10</v>
      </c>
      <c r="F3524" s="179">
        <v>181</v>
      </c>
      <c r="G3524" s="181" t="s">
        <v>274</v>
      </c>
      <c r="H3524" s="181" t="str">
        <f t="shared" si="90"/>
        <v>4H</v>
      </c>
      <c r="I3524" s="181" t="s">
        <v>1530</v>
      </c>
      <c r="J3524" s="191">
        <f t="shared" si="91"/>
        <v>6</v>
      </c>
      <c r="K3524" s="191">
        <f>IF(PUMPING[[#This Row],[MONTH]]&gt;3,YEAR(PUMPING[[#This Row],[DATE]]),YEAR(PUMPING[[#This Row],[DATE]])-1)</f>
        <v>2016</v>
      </c>
      <c r="L3524" s="191" t="str">
        <f>IF(PUMPING[[#This Row],[MONTH]]&lt;4,"Q4",IF(PUMPING[[#This Row],[MONTH]]&lt;7,"Q1",IF(PUMPING[[#This Row],[MONTH]]&lt;10,"Q2",IF(PUMPING[[#This Row],[MONTH]]&lt;13,"Q3","Q4"))))</f>
        <v>Q1</v>
      </c>
      <c r="M3524" s="192" t="str">
        <f>IF(PUMPING[[#This Row],[PRODUCT]]="I/F","I/F",IF(LEFT(PUMPING[[#This Row],[BATCH]],2)="MR","MR",IF(LEFT(PUMPING[[#This Row],[BATCH]],2)="PR","PR",IF(LEFT(PUMPING[[#This Row],[BATCH]],2)="DT","DT","Others"))))</f>
        <v>MR</v>
      </c>
    </row>
    <row r="3525" spans="1:13" ht="21" x14ac:dyDescent="0.25">
      <c r="A3525" s="181">
        <v>3</v>
      </c>
      <c r="B3525" s="182">
        <v>42545</v>
      </c>
      <c r="C3525" s="181" t="s">
        <v>274</v>
      </c>
      <c r="D3525" s="172" t="s">
        <v>2282</v>
      </c>
      <c r="E3525" s="178" t="s">
        <v>10</v>
      </c>
      <c r="F3525" s="179">
        <v>193</v>
      </c>
      <c r="G3525" s="181" t="s">
        <v>274</v>
      </c>
      <c r="H3525" s="181" t="str">
        <f t="shared" si="90"/>
        <v>PC</v>
      </c>
      <c r="I3525" s="181" t="str">
        <f>VLOOKUP(H3525,[2]Sheet1!$A$2:$B$27,2,0)</f>
        <v>SKO</v>
      </c>
      <c r="J3525" s="191">
        <f t="shared" si="91"/>
        <v>6</v>
      </c>
      <c r="K3525" s="191">
        <f>IF(PUMPING[[#This Row],[MONTH]]&gt;3,YEAR(PUMPING[[#This Row],[DATE]]),YEAR(PUMPING[[#This Row],[DATE]])-1)</f>
        <v>2016</v>
      </c>
      <c r="L3525" s="191" t="str">
        <f>IF(PUMPING[[#This Row],[MONTH]]&lt;4,"Q4",IF(PUMPING[[#This Row],[MONTH]]&lt;7,"Q1",IF(PUMPING[[#This Row],[MONTH]]&lt;10,"Q2",IF(PUMPING[[#This Row],[MONTH]]&lt;13,"Q3","Q4"))))</f>
        <v>Q1</v>
      </c>
      <c r="M3525" s="192" t="str">
        <f>IF(PUMPING[[#This Row],[PRODUCT]]="I/F","I/F",IF(LEFT(PUMPING[[#This Row],[BATCH]],2)="MR","MR",IF(LEFT(PUMPING[[#This Row],[BATCH]],2)="PR","PR",IF(LEFT(PUMPING[[#This Row],[BATCH]],2)="DT","DT","Others"))))</f>
        <v>MR</v>
      </c>
    </row>
    <row r="3526" spans="1:13" ht="21" x14ac:dyDescent="0.25">
      <c r="A3526" s="181">
        <v>4</v>
      </c>
      <c r="B3526" s="182">
        <v>42545</v>
      </c>
      <c r="C3526" s="181" t="s">
        <v>274</v>
      </c>
      <c r="D3526" s="172" t="s">
        <v>2283</v>
      </c>
      <c r="E3526" s="178" t="s">
        <v>10</v>
      </c>
      <c r="F3526" s="179">
        <v>130</v>
      </c>
      <c r="G3526" s="181" t="s">
        <v>274</v>
      </c>
      <c r="H3526" s="181" t="str">
        <f t="shared" si="90"/>
        <v>NS</v>
      </c>
      <c r="I3526" s="181" t="str">
        <f>VLOOKUP(H3526,[2]Sheet1!$A$2:$B$27,2,0)</f>
        <v>SKO</v>
      </c>
      <c r="J3526" s="191">
        <f t="shared" si="91"/>
        <v>6</v>
      </c>
      <c r="K3526" s="191">
        <f>IF(PUMPING[[#This Row],[MONTH]]&gt;3,YEAR(PUMPING[[#This Row],[DATE]]),YEAR(PUMPING[[#This Row],[DATE]])-1)</f>
        <v>2016</v>
      </c>
      <c r="L3526" s="191" t="str">
        <f>IF(PUMPING[[#This Row],[MONTH]]&lt;4,"Q4",IF(PUMPING[[#This Row],[MONTH]]&lt;7,"Q1",IF(PUMPING[[#This Row],[MONTH]]&lt;10,"Q2",IF(PUMPING[[#This Row],[MONTH]]&lt;13,"Q3","Q4"))))</f>
        <v>Q1</v>
      </c>
      <c r="M3526" s="192" t="str">
        <f>IF(PUMPING[[#This Row],[PRODUCT]]="I/F","I/F",IF(LEFT(PUMPING[[#This Row],[BATCH]],2)="MR","MR",IF(LEFT(PUMPING[[#This Row],[BATCH]],2)="PR","PR",IF(LEFT(PUMPING[[#This Row],[BATCH]],2)="DT","DT","Others"))))</f>
        <v>MR</v>
      </c>
    </row>
    <row r="3527" spans="1:13" ht="21" x14ac:dyDescent="0.25">
      <c r="A3527" s="181">
        <v>5</v>
      </c>
      <c r="B3527" s="182">
        <v>42545</v>
      </c>
      <c r="C3527" s="181" t="s">
        <v>274</v>
      </c>
      <c r="D3527" s="172" t="s">
        <v>2284</v>
      </c>
      <c r="E3527" s="178" t="s">
        <v>10</v>
      </c>
      <c r="F3527" s="179">
        <v>2151</v>
      </c>
      <c r="G3527" s="181" t="s">
        <v>274</v>
      </c>
      <c r="H3527" s="181" t="str">
        <f t="shared" si="90"/>
        <v>PN</v>
      </c>
      <c r="I3527" s="181" t="str">
        <f>VLOOKUP(H3527,[2]Sheet1!$A$2:$B$27,2,0)</f>
        <v>NAPTHA</v>
      </c>
      <c r="J3527" s="191">
        <f t="shared" si="91"/>
        <v>6</v>
      </c>
      <c r="K3527" s="191">
        <f>IF(PUMPING[[#This Row],[MONTH]]&gt;3,YEAR(PUMPING[[#This Row],[DATE]]),YEAR(PUMPING[[#This Row],[DATE]])-1)</f>
        <v>2016</v>
      </c>
      <c r="L3527" s="191" t="str">
        <f>IF(PUMPING[[#This Row],[MONTH]]&lt;4,"Q4",IF(PUMPING[[#This Row],[MONTH]]&lt;7,"Q1",IF(PUMPING[[#This Row],[MONTH]]&lt;10,"Q2",IF(PUMPING[[#This Row],[MONTH]]&lt;13,"Q3","Q4"))))</f>
        <v>Q1</v>
      </c>
      <c r="M3527" s="192" t="str">
        <f>IF(PUMPING[[#This Row],[PRODUCT]]="I/F","I/F",IF(LEFT(PUMPING[[#This Row],[BATCH]],2)="MR","MR",IF(LEFT(PUMPING[[#This Row],[BATCH]],2)="PR","PR",IF(LEFT(PUMPING[[#This Row],[BATCH]],2)="DT","DT","Others"))))</f>
        <v>MR</v>
      </c>
    </row>
    <row r="3528" spans="1:13" ht="21" x14ac:dyDescent="0.25">
      <c r="A3528" s="181">
        <v>1</v>
      </c>
      <c r="B3528" s="182">
        <v>42546</v>
      </c>
      <c r="C3528" s="181" t="s">
        <v>6</v>
      </c>
      <c r="D3528" s="135" t="s">
        <v>2289</v>
      </c>
      <c r="E3528" s="194">
        <v>501</v>
      </c>
      <c r="F3528" s="173">
        <v>4267</v>
      </c>
      <c r="G3528" s="181" t="s">
        <v>6</v>
      </c>
      <c r="H3528" s="181" t="str">
        <f t="shared" si="90"/>
        <v>4H</v>
      </c>
      <c r="I3528" s="181" t="s">
        <v>1530</v>
      </c>
      <c r="J3528" s="191">
        <f t="shared" si="91"/>
        <v>6</v>
      </c>
      <c r="K3528" s="191">
        <f>IF(PUMPING[[#This Row],[MONTH]]&gt;3,YEAR(PUMPING[[#This Row],[DATE]]),YEAR(PUMPING[[#This Row],[DATE]])-1)</f>
        <v>2016</v>
      </c>
      <c r="L3528" s="191" t="str">
        <f>IF(PUMPING[[#This Row],[MONTH]]&lt;4,"Q4",IF(PUMPING[[#This Row],[MONTH]]&lt;7,"Q1",IF(PUMPING[[#This Row],[MONTH]]&lt;10,"Q2",IF(PUMPING[[#This Row],[MONTH]]&lt;13,"Q3","Q4"))))</f>
        <v>Q1</v>
      </c>
      <c r="M3528" s="192" t="str">
        <f>IF(PUMPING[[#This Row],[PRODUCT]]="I/F","I/F",IF(LEFT(PUMPING[[#This Row],[BATCH]],2)="MR","MR",IF(LEFT(PUMPING[[#This Row],[BATCH]],2)="PR","PR",IF(LEFT(PUMPING[[#This Row],[BATCH]],2)="DT","DT","Others"))))</f>
        <v>MR</v>
      </c>
    </row>
    <row r="3529" spans="1:13" ht="21" x14ac:dyDescent="0.25">
      <c r="A3529" s="181">
        <v>2</v>
      </c>
      <c r="B3529" s="182">
        <v>42546</v>
      </c>
      <c r="C3529" s="181" t="s">
        <v>6</v>
      </c>
      <c r="D3529" s="135" t="s">
        <v>2292</v>
      </c>
      <c r="E3529" s="194">
        <v>502</v>
      </c>
      <c r="F3529" s="173">
        <v>6710</v>
      </c>
      <c r="G3529" s="181" t="s">
        <v>6</v>
      </c>
      <c r="H3529" s="181" t="str">
        <f t="shared" si="90"/>
        <v>4H</v>
      </c>
      <c r="I3529" s="181" t="s">
        <v>1530</v>
      </c>
      <c r="J3529" s="191">
        <f t="shared" si="91"/>
        <v>6</v>
      </c>
      <c r="K3529" s="191">
        <f>IF(PUMPING[[#This Row],[MONTH]]&gt;3,YEAR(PUMPING[[#This Row],[DATE]]),YEAR(PUMPING[[#This Row],[DATE]])-1)</f>
        <v>2016</v>
      </c>
      <c r="L3529" s="191" t="str">
        <f>IF(PUMPING[[#This Row],[MONTH]]&lt;4,"Q4",IF(PUMPING[[#This Row],[MONTH]]&lt;7,"Q1",IF(PUMPING[[#This Row],[MONTH]]&lt;10,"Q2",IF(PUMPING[[#This Row],[MONTH]]&lt;13,"Q3","Q4"))))</f>
        <v>Q1</v>
      </c>
      <c r="M3529" s="192" t="str">
        <f>IF(PUMPING[[#This Row],[PRODUCT]]="I/F","I/F",IF(LEFT(PUMPING[[#This Row],[BATCH]],2)="MR","MR",IF(LEFT(PUMPING[[#This Row],[BATCH]],2)="PR","PR",IF(LEFT(PUMPING[[#This Row],[BATCH]],2)="DT","DT","Others"))))</f>
        <v>MR</v>
      </c>
    </row>
    <row r="3530" spans="1:13" ht="21" x14ac:dyDescent="0.25">
      <c r="A3530" s="181">
        <v>3</v>
      </c>
      <c r="B3530" s="182">
        <v>42546</v>
      </c>
      <c r="C3530" s="181" t="s">
        <v>6</v>
      </c>
      <c r="D3530" s="137" t="s">
        <v>405</v>
      </c>
      <c r="E3530" s="194">
        <v>651</v>
      </c>
      <c r="F3530" s="173">
        <v>298</v>
      </c>
      <c r="G3530" s="181" t="s">
        <v>6</v>
      </c>
      <c r="H3530" s="181" t="str">
        <f t="shared" si="90"/>
        <v>PC</v>
      </c>
      <c r="I3530" s="181" t="str">
        <f>VLOOKUP(H3530,[2]Sheet1!$A$2:$B$27,2,0)</f>
        <v>SKO</v>
      </c>
      <c r="J3530" s="191">
        <f t="shared" si="91"/>
        <v>6</v>
      </c>
      <c r="K3530" s="191">
        <f>IF(PUMPING[[#This Row],[MONTH]]&gt;3,YEAR(PUMPING[[#This Row],[DATE]]),YEAR(PUMPING[[#This Row],[DATE]])-1)</f>
        <v>2016</v>
      </c>
      <c r="L3530" s="191" t="str">
        <f>IF(PUMPING[[#This Row],[MONTH]]&lt;4,"Q4",IF(PUMPING[[#This Row],[MONTH]]&lt;7,"Q1",IF(PUMPING[[#This Row],[MONTH]]&lt;10,"Q2",IF(PUMPING[[#This Row],[MONTH]]&lt;13,"Q3","Q4"))))</f>
        <v>Q1</v>
      </c>
      <c r="M3530" s="192" t="str">
        <f>IF(PUMPING[[#This Row],[PRODUCT]]="I/F","I/F",IF(LEFT(PUMPING[[#This Row],[BATCH]],2)="MR","MR",IF(LEFT(PUMPING[[#This Row],[BATCH]],2)="PR","PR",IF(LEFT(PUMPING[[#This Row],[BATCH]],2)="DT","DT","Others"))))</f>
        <v>MR</v>
      </c>
    </row>
    <row r="3531" spans="1:13" ht="21" x14ac:dyDescent="0.25">
      <c r="A3531" s="181">
        <v>4</v>
      </c>
      <c r="B3531" s="182">
        <v>42546</v>
      </c>
      <c r="C3531" s="181" t="s">
        <v>6</v>
      </c>
      <c r="D3531" s="176" t="s">
        <v>2293</v>
      </c>
      <c r="E3531" s="194">
        <v>207</v>
      </c>
      <c r="F3531" s="173">
        <v>841</v>
      </c>
      <c r="G3531" s="181" t="s">
        <v>6</v>
      </c>
      <c r="H3531" s="181" t="str">
        <f t="shared" si="90"/>
        <v>4M</v>
      </c>
      <c r="I3531" s="181" t="s">
        <v>1532</v>
      </c>
      <c r="J3531" s="191">
        <f t="shared" si="91"/>
        <v>6</v>
      </c>
      <c r="K3531" s="191">
        <f>IF(PUMPING[[#This Row],[MONTH]]&gt;3,YEAR(PUMPING[[#This Row],[DATE]]),YEAR(PUMPING[[#This Row],[DATE]])-1)</f>
        <v>2016</v>
      </c>
      <c r="L3531" s="191" t="str">
        <f>IF(PUMPING[[#This Row],[MONTH]]&lt;4,"Q4",IF(PUMPING[[#This Row],[MONTH]]&lt;7,"Q1",IF(PUMPING[[#This Row],[MONTH]]&lt;10,"Q2",IF(PUMPING[[#This Row],[MONTH]]&lt;13,"Q3","Q4"))))</f>
        <v>Q1</v>
      </c>
      <c r="M3531" s="192" t="str">
        <f>IF(PUMPING[[#This Row],[PRODUCT]]="I/F","I/F",IF(LEFT(PUMPING[[#This Row],[BATCH]],2)="MR","MR",IF(LEFT(PUMPING[[#This Row],[BATCH]],2)="PR","PR",IF(LEFT(PUMPING[[#This Row],[BATCH]],2)="DT","DT","Others"))))</f>
        <v>MR</v>
      </c>
    </row>
    <row r="3532" spans="1:13" ht="21" x14ac:dyDescent="0.25">
      <c r="A3532" s="181">
        <v>1</v>
      </c>
      <c r="B3532" s="182">
        <v>42546</v>
      </c>
      <c r="C3532" s="181" t="s">
        <v>20</v>
      </c>
      <c r="D3532" s="185" t="s">
        <v>2291</v>
      </c>
      <c r="E3532" s="177">
        <v>31</v>
      </c>
      <c r="F3532" s="179">
        <v>5975</v>
      </c>
      <c r="G3532" s="181" t="s">
        <v>20</v>
      </c>
      <c r="H3532" s="181" t="str">
        <f t="shared" si="90"/>
        <v>A2</v>
      </c>
      <c r="I3532" s="181" t="str">
        <f>VLOOKUP(H3532,[2]Sheet1!$A$2:$B$27,2,0)</f>
        <v>ATF</v>
      </c>
      <c r="J3532" s="191">
        <f t="shared" si="91"/>
        <v>6</v>
      </c>
      <c r="K3532" s="191">
        <f>IF(PUMPING[[#This Row],[MONTH]]&gt;3,YEAR(PUMPING[[#This Row],[DATE]]),YEAR(PUMPING[[#This Row],[DATE]])-1)</f>
        <v>2016</v>
      </c>
      <c r="L3532" s="191" t="str">
        <f>IF(PUMPING[[#This Row],[MONTH]]&lt;4,"Q4",IF(PUMPING[[#This Row],[MONTH]]&lt;7,"Q1",IF(PUMPING[[#This Row],[MONTH]]&lt;10,"Q2",IF(PUMPING[[#This Row],[MONTH]]&lt;13,"Q3","Q4"))))</f>
        <v>Q1</v>
      </c>
      <c r="M3532" s="192" t="str">
        <f>IF(PUMPING[[#This Row],[PRODUCT]]="I/F","I/F",IF(LEFT(PUMPING[[#This Row],[BATCH]],2)="MR","MR",IF(LEFT(PUMPING[[#This Row],[BATCH]],2)="PR","PR",IF(LEFT(PUMPING[[#This Row],[BATCH]],2)="DT","DT","Others"))))</f>
        <v>PR</v>
      </c>
    </row>
    <row r="3533" spans="1:13" ht="21" x14ac:dyDescent="0.25">
      <c r="A3533" s="181">
        <v>1</v>
      </c>
      <c r="B3533" s="182">
        <v>42546</v>
      </c>
      <c r="C3533" s="181" t="s">
        <v>274</v>
      </c>
      <c r="D3533" s="172" t="s">
        <v>2284</v>
      </c>
      <c r="E3533" s="178" t="s">
        <v>10</v>
      </c>
      <c r="F3533" s="179">
        <v>3419</v>
      </c>
      <c r="G3533" s="181" t="s">
        <v>274</v>
      </c>
      <c r="H3533" s="181" t="str">
        <f t="shared" si="90"/>
        <v>PN</v>
      </c>
      <c r="I3533" s="181" t="str">
        <f>VLOOKUP(H3533,[2]Sheet1!$A$2:$B$27,2,0)</f>
        <v>NAPTHA</v>
      </c>
      <c r="J3533" s="191">
        <f t="shared" si="91"/>
        <v>6</v>
      </c>
      <c r="K3533" s="191">
        <f>IF(PUMPING[[#This Row],[MONTH]]&gt;3,YEAR(PUMPING[[#This Row],[DATE]]),YEAR(PUMPING[[#This Row],[DATE]])-1)</f>
        <v>2016</v>
      </c>
      <c r="L3533" s="191" t="str">
        <f>IF(PUMPING[[#This Row],[MONTH]]&lt;4,"Q4",IF(PUMPING[[#This Row],[MONTH]]&lt;7,"Q1",IF(PUMPING[[#This Row],[MONTH]]&lt;10,"Q2",IF(PUMPING[[#This Row],[MONTH]]&lt;13,"Q3","Q4"))))</f>
        <v>Q1</v>
      </c>
      <c r="M3533" s="192" t="str">
        <f>IF(PUMPING[[#This Row],[PRODUCT]]="I/F","I/F",IF(LEFT(PUMPING[[#This Row],[BATCH]],2)="MR","MR",IF(LEFT(PUMPING[[#This Row],[BATCH]],2)="PR","PR",IF(LEFT(PUMPING[[#This Row],[BATCH]],2)="DT","DT","Others"))))</f>
        <v>MR</v>
      </c>
    </row>
    <row r="3534" spans="1:13" ht="21" x14ac:dyDescent="0.25">
      <c r="A3534" s="181">
        <v>2</v>
      </c>
      <c r="B3534" s="182">
        <v>42546</v>
      </c>
      <c r="C3534" s="181" t="s">
        <v>274</v>
      </c>
      <c r="D3534" s="172" t="s">
        <v>2285</v>
      </c>
      <c r="E3534" s="178" t="s">
        <v>10</v>
      </c>
      <c r="F3534" s="179">
        <v>3812</v>
      </c>
      <c r="G3534" s="181" t="s">
        <v>274</v>
      </c>
      <c r="H3534" s="181" t="str">
        <f t="shared" si="90"/>
        <v>PX</v>
      </c>
      <c r="I3534" s="181" t="str">
        <f>VLOOKUP(H3534,[2]Sheet1!$A$2:$B$27,2,0)</f>
        <v>PXPTA</v>
      </c>
      <c r="J3534" s="191">
        <f t="shared" si="91"/>
        <v>6</v>
      </c>
      <c r="K3534" s="191">
        <f>IF(PUMPING[[#This Row],[MONTH]]&gt;3,YEAR(PUMPING[[#This Row],[DATE]]),YEAR(PUMPING[[#This Row],[DATE]])-1)</f>
        <v>2016</v>
      </c>
      <c r="L3534" s="191" t="str">
        <f>IF(PUMPING[[#This Row],[MONTH]]&lt;4,"Q4",IF(PUMPING[[#This Row],[MONTH]]&lt;7,"Q1",IF(PUMPING[[#This Row],[MONTH]]&lt;10,"Q2",IF(PUMPING[[#This Row],[MONTH]]&lt;13,"Q3","Q4"))))</f>
        <v>Q1</v>
      </c>
      <c r="M3534" s="192" t="str">
        <f>IF(PUMPING[[#This Row],[PRODUCT]]="I/F","I/F",IF(LEFT(PUMPING[[#This Row],[BATCH]],2)="MR","MR",IF(LEFT(PUMPING[[#This Row],[BATCH]],2)="PR","PR",IF(LEFT(PUMPING[[#This Row],[BATCH]],2)="DT","DT","Others"))))</f>
        <v>MR</v>
      </c>
    </row>
    <row r="3535" spans="1:13" ht="21" x14ac:dyDescent="0.25">
      <c r="A3535" s="181">
        <v>3</v>
      </c>
      <c r="B3535" s="182">
        <v>42546</v>
      </c>
      <c r="C3535" s="181" t="s">
        <v>274</v>
      </c>
      <c r="D3535" s="172" t="s">
        <v>2294</v>
      </c>
      <c r="E3535" s="178" t="s">
        <v>10</v>
      </c>
      <c r="F3535" s="179">
        <v>139</v>
      </c>
      <c r="G3535" s="181" t="s">
        <v>274</v>
      </c>
      <c r="H3535" s="181" t="str">
        <f t="shared" si="90"/>
        <v>FP</v>
      </c>
      <c r="I3535" s="181" t="str">
        <f>VLOOKUP(H3535,[2]Sheet1!$A$2:$B$27,2,0)</f>
        <v>I/F</v>
      </c>
      <c r="J3535" s="191">
        <f t="shared" si="91"/>
        <v>6</v>
      </c>
      <c r="K3535" s="191">
        <f>IF(PUMPING[[#This Row],[MONTH]]&gt;3,YEAR(PUMPING[[#This Row],[DATE]]),YEAR(PUMPING[[#This Row],[DATE]])-1)</f>
        <v>2016</v>
      </c>
      <c r="L3535" s="191" t="str">
        <f>IF(PUMPING[[#This Row],[MONTH]]&lt;4,"Q4",IF(PUMPING[[#This Row],[MONTH]]&lt;7,"Q1",IF(PUMPING[[#This Row],[MONTH]]&lt;10,"Q2",IF(PUMPING[[#This Row],[MONTH]]&lt;13,"Q3","Q4"))))</f>
        <v>Q1</v>
      </c>
      <c r="M3535" s="192" t="str">
        <f>IF(PUMPING[[#This Row],[PRODUCT]]="I/F","I/F",IF(LEFT(PUMPING[[#This Row],[BATCH]],2)="MR","MR",IF(LEFT(PUMPING[[#This Row],[BATCH]],2)="PR","PR",IF(LEFT(PUMPING[[#This Row],[BATCH]],2)="DT","DT","Others"))))</f>
        <v>I/F</v>
      </c>
    </row>
    <row r="3536" spans="1:13" ht="21" x14ac:dyDescent="0.25">
      <c r="A3536" s="181">
        <v>4</v>
      </c>
      <c r="B3536" s="182">
        <v>42546</v>
      </c>
      <c r="C3536" s="181" t="s">
        <v>274</v>
      </c>
      <c r="D3536" s="172" t="s">
        <v>2287</v>
      </c>
      <c r="E3536" s="178" t="s">
        <v>10</v>
      </c>
      <c r="F3536" s="179">
        <v>749</v>
      </c>
      <c r="G3536" s="181" t="s">
        <v>274</v>
      </c>
      <c r="H3536" s="181" t="str">
        <f t="shared" si="90"/>
        <v>PN</v>
      </c>
      <c r="I3536" s="181" t="str">
        <f>VLOOKUP(H3536,[2]Sheet1!$A$2:$B$27,2,0)</f>
        <v>NAPTHA</v>
      </c>
      <c r="J3536" s="191">
        <f t="shared" si="91"/>
        <v>6</v>
      </c>
      <c r="K3536" s="191">
        <f>IF(PUMPING[[#This Row],[MONTH]]&gt;3,YEAR(PUMPING[[#This Row],[DATE]]),YEAR(PUMPING[[#This Row],[DATE]])-1)</f>
        <v>2016</v>
      </c>
      <c r="L3536" s="191" t="str">
        <f>IF(PUMPING[[#This Row],[MONTH]]&lt;4,"Q4",IF(PUMPING[[#This Row],[MONTH]]&lt;7,"Q1",IF(PUMPING[[#This Row],[MONTH]]&lt;10,"Q2",IF(PUMPING[[#This Row],[MONTH]]&lt;13,"Q3","Q4"))))</f>
        <v>Q1</v>
      </c>
      <c r="M3536" s="192" t="str">
        <f>IF(PUMPING[[#This Row],[PRODUCT]]="I/F","I/F",IF(LEFT(PUMPING[[#This Row],[BATCH]],2)="MR","MR",IF(LEFT(PUMPING[[#This Row],[BATCH]],2)="PR","PR",IF(LEFT(PUMPING[[#This Row],[BATCH]],2)="DT","DT","Others"))))</f>
        <v>MR</v>
      </c>
    </row>
    <row r="3537" spans="1:13" ht="21" x14ac:dyDescent="0.25">
      <c r="A3537" s="181">
        <v>5</v>
      </c>
      <c r="B3537" s="182">
        <v>42546</v>
      </c>
      <c r="C3537" s="181" t="s">
        <v>274</v>
      </c>
      <c r="D3537" s="172" t="s">
        <v>2295</v>
      </c>
      <c r="E3537" s="178" t="s">
        <v>10</v>
      </c>
      <c r="F3537" s="179">
        <v>178</v>
      </c>
      <c r="G3537" s="181" t="s">
        <v>274</v>
      </c>
      <c r="H3537" s="181" t="str">
        <f t="shared" si="90"/>
        <v xml:space="preserve">F </v>
      </c>
      <c r="I3537" s="181" t="s">
        <v>204</v>
      </c>
      <c r="J3537" s="191">
        <f t="shared" si="91"/>
        <v>6</v>
      </c>
      <c r="K3537" s="191">
        <f>IF(PUMPING[[#This Row],[MONTH]]&gt;3,YEAR(PUMPING[[#This Row],[DATE]]),YEAR(PUMPING[[#This Row],[DATE]])-1)</f>
        <v>2016</v>
      </c>
      <c r="L3537" s="191" t="str">
        <f>IF(PUMPING[[#This Row],[MONTH]]&lt;4,"Q4",IF(PUMPING[[#This Row],[MONTH]]&lt;7,"Q1",IF(PUMPING[[#This Row],[MONTH]]&lt;10,"Q2",IF(PUMPING[[#This Row],[MONTH]]&lt;13,"Q3","Q4"))))</f>
        <v>Q1</v>
      </c>
      <c r="M3537" s="192" t="str">
        <f>IF(PUMPING[[#This Row],[PRODUCT]]="I/F","I/F",IF(LEFT(PUMPING[[#This Row],[BATCH]],2)="MR","MR",IF(LEFT(PUMPING[[#This Row],[BATCH]],2)="PR","PR",IF(LEFT(PUMPING[[#This Row],[BATCH]],2)="DT","DT","Others"))))</f>
        <v>I/F</v>
      </c>
    </row>
    <row r="3538" spans="1:13" ht="21" x14ac:dyDescent="0.25">
      <c r="A3538" s="181">
        <v>6</v>
      </c>
      <c r="B3538" s="182">
        <v>42546</v>
      </c>
      <c r="C3538" s="181" t="s">
        <v>274</v>
      </c>
      <c r="D3538" s="172" t="s">
        <v>2288</v>
      </c>
      <c r="E3538" s="178" t="s">
        <v>10</v>
      </c>
      <c r="F3538" s="179">
        <v>61</v>
      </c>
      <c r="G3538" s="181" t="s">
        <v>274</v>
      </c>
      <c r="H3538" s="181" t="str">
        <f t="shared" si="90"/>
        <v>NS</v>
      </c>
      <c r="I3538" s="181" t="str">
        <f>VLOOKUP(H3538,[2]Sheet1!$A$2:$B$27,2,0)</f>
        <v>SKO</v>
      </c>
      <c r="J3538" s="191">
        <f t="shared" si="91"/>
        <v>6</v>
      </c>
      <c r="K3538" s="191">
        <f>IF(PUMPING[[#This Row],[MONTH]]&gt;3,YEAR(PUMPING[[#This Row],[DATE]]),YEAR(PUMPING[[#This Row],[DATE]])-1)</f>
        <v>2016</v>
      </c>
      <c r="L3538" s="191" t="str">
        <f>IF(PUMPING[[#This Row],[MONTH]]&lt;4,"Q4",IF(PUMPING[[#This Row],[MONTH]]&lt;7,"Q1",IF(PUMPING[[#This Row],[MONTH]]&lt;10,"Q2",IF(PUMPING[[#This Row],[MONTH]]&lt;13,"Q3","Q4"))))</f>
        <v>Q1</v>
      </c>
      <c r="M3538" s="192" t="str">
        <f>IF(PUMPING[[#This Row],[PRODUCT]]="I/F","I/F",IF(LEFT(PUMPING[[#This Row],[BATCH]],2)="MR","MR",IF(LEFT(PUMPING[[#This Row],[BATCH]],2)="PR","PR",IF(LEFT(PUMPING[[#This Row],[BATCH]],2)="DT","DT","Others"))))</f>
        <v>MR</v>
      </c>
    </row>
    <row r="3539" spans="1:13" ht="21" x14ac:dyDescent="0.25">
      <c r="A3539" s="181">
        <v>7</v>
      </c>
      <c r="B3539" s="182">
        <v>42546</v>
      </c>
      <c r="C3539" s="181" t="s">
        <v>274</v>
      </c>
      <c r="D3539" s="172" t="s">
        <v>1552</v>
      </c>
      <c r="E3539" s="178" t="s">
        <v>10</v>
      </c>
      <c r="F3539" s="179">
        <v>355</v>
      </c>
      <c r="G3539" s="181" t="s">
        <v>274</v>
      </c>
      <c r="H3539" s="181" t="str">
        <f t="shared" si="90"/>
        <v>PC</v>
      </c>
      <c r="I3539" s="181" t="str">
        <f>VLOOKUP(H3539,[2]Sheet1!$A$2:$B$27,2,0)</f>
        <v>SKO</v>
      </c>
      <c r="J3539" s="191">
        <f t="shared" si="91"/>
        <v>6</v>
      </c>
      <c r="K3539" s="191">
        <f>IF(PUMPING[[#This Row],[MONTH]]&gt;3,YEAR(PUMPING[[#This Row],[DATE]]),YEAR(PUMPING[[#This Row],[DATE]])-1)</f>
        <v>2016</v>
      </c>
      <c r="L3539" s="191" t="str">
        <f>IF(PUMPING[[#This Row],[MONTH]]&lt;4,"Q4",IF(PUMPING[[#This Row],[MONTH]]&lt;7,"Q1",IF(PUMPING[[#This Row],[MONTH]]&lt;10,"Q2",IF(PUMPING[[#This Row],[MONTH]]&lt;13,"Q3","Q4"))))</f>
        <v>Q1</v>
      </c>
      <c r="M3539" s="192" t="str">
        <f>IF(PUMPING[[#This Row],[PRODUCT]]="I/F","I/F",IF(LEFT(PUMPING[[#This Row],[BATCH]],2)="MR","MR",IF(LEFT(PUMPING[[#This Row],[BATCH]],2)="PR","PR",IF(LEFT(PUMPING[[#This Row],[BATCH]],2)="DT","DT","Others"))))</f>
        <v>MR</v>
      </c>
    </row>
    <row r="3540" spans="1:13" ht="21" x14ac:dyDescent="0.25">
      <c r="A3540" s="181">
        <v>8</v>
      </c>
      <c r="B3540" s="182">
        <v>42546</v>
      </c>
      <c r="C3540" s="181" t="s">
        <v>274</v>
      </c>
      <c r="D3540" s="172" t="s">
        <v>986</v>
      </c>
      <c r="E3540" s="178" t="s">
        <v>10</v>
      </c>
      <c r="F3540" s="199">
        <v>105</v>
      </c>
      <c r="G3540" s="181" t="s">
        <v>274</v>
      </c>
      <c r="H3540" s="181" t="str">
        <f t="shared" si="90"/>
        <v>FP</v>
      </c>
      <c r="I3540" s="181" t="str">
        <f>VLOOKUP(H3540,[2]Sheet1!$A$2:$B$27,2,0)</f>
        <v>I/F</v>
      </c>
      <c r="J3540" s="191">
        <f t="shared" si="91"/>
        <v>6</v>
      </c>
      <c r="K3540" s="191">
        <f>IF(PUMPING[[#This Row],[MONTH]]&gt;3,YEAR(PUMPING[[#This Row],[DATE]]),YEAR(PUMPING[[#This Row],[DATE]])-1)</f>
        <v>2016</v>
      </c>
      <c r="L3540" s="191" t="str">
        <f>IF(PUMPING[[#This Row],[MONTH]]&lt;4,"Q4",IF(PUMPING[[#This Row],[MONTH]]&lt;7,"Q1",IF(PUMPING[[#This Row],[MONTH]]&lt;10,"Q2",IF(PUMPING[[#This Row],[MONTH]]&lt;13,"Q3","Q4"))))</f>
        <v>Q1</v>
      </c>
      <c r="M3540" s="192" t="str">
        <f>IF(PUMPING[[#This Row],[PRODUCT]]="I/F","I/F",IF(LEFT(PUMPING[[#This Row],[BATCH]],2)="MR","MR",IF(LEFT(PUMPING[[#This Row],[BATCH]],2)="PR","PR",IF(LEFT(PUMPING[[#This Row],[BATCH]],2)="DT","DT","Others"))))</f>
        <v>I/F</v>
      </c>
    </row>
    <row r="3541" spans="1:13" ht="21" x14ac:dyDescent="0.25">
      <c r="A3541" s="181">
        <v>9</v>
      </c>
      <c r="B3541" s="182">
        <v>42546</v>
      </c>
      <c r="C3541" s="181" t="s">
        <v>274</v>
      </c>
      <c r="D3541" s="172" t="s">
        <v>2289</v>
      </c>
      <c r="E3541" s="178" t="s">
        <v>10</v>
      </c>
      <c r="F3541" s="179">
        <v>3245</v>
      </c>
      <c r="G3541" s="181" t="s">
        <v>274</v>
      </c>
      <c r="H3541" s="181" t="str">
        <f t="shared" si="90"/>
        <v>4H</v>
      </c>
      <c r="I3541" s="181" t="s">
        <v>1530</v>
      </c>
      <c r="J3541" s="191">
        <f t="shared" si="91"/>
        <v>6</v>
      </c>
      <c r="K3541" s="191">
        <f>IF(PUMPING[[#This Row],[MONTH]]&gt;3,YEAR(PUMPING[[#This Row],[DATE]]),YEAR(PUMPING[[#This Row],[DATE]])-1)</f>
        <v>2016</v>
      </c>
      <c r="L3541" s="191" t="str">
        <f>IF(PUMPING[[#This Row],[MONTH]]&lt;4,"Q4",IF(PUMPING[[#This Row],[MONTH]]&lt;7,"Q1",IF(PUMPING[[#This Row],[MONTH]]&lt;10,"Q2",IF(PUMPING[[#This Row],[MONTH]]&lt;13,"Q3","Q4"))))</f>
        <v>Q1</v>
      </c>
      <c r="M3541" s="192" t="str">
        <f>IF(PUMPING[[#This Row],[PRODUCT]]="I/F","I/F",IF(LEFT(PUMPING[[#This Row],[BATCH]],2)="MR","MR",IF(LEFT(PUMPING[[#This Row],[BATCH]],2)="PR","PR",IF(LEFT(PUMPING[[#This Row],[BATCH]],2)="DT","DT","Others"))))</f>
        <v>MR</v>
      </c>
    </row>
    <row r="3542" spans="1:13" ht="21" x14ac:dyDescent="0.25">
      <c r="A3542" s="181">
        <v>1</v>
      </c>
      <c r="B3542" s="182">
        <v>42547</v>
      </c>
      <c r="C3542" s="181" t="s">
        <v>6</v>
      </c>
      <c r="D3542" s="176" t="s">
        <v>2293</v>
      </c>
      <c r="E3542" s="194">
        <v>207</v>
      </c>
      <c r="F3542" s="173">
        <v>1336</v>
      </c>
      <c r="G3542" s="181" t="s">
        <v>6</v>
      </c>
      <c r="H3542" s="181" t="str">
        <f t="shared" si="90"/>
        <v>4M</v>
      </c>
      <c r="I3542" s="181" t="s">
        <v>1532</v>
      </c>
      <c r="J3542" s="191">
        <f t="shared" si="91"/>
        <v>6</v>
      </c>
      <c r="K3542" s="191">
        <f>IF(PUMPING[[#This Row],[MONTH]]&gt;3,YEAR(PUMPING[[#This Row],[DATE]]),YEAR(PUMPING[[#This Row],[DATE]])-1)</f>
        <v>2016</v>
      </c>
      <c r="L3542" s="191" t="str">
        <f>IF(PUMPING[[#This Row],[MONTH]]&lt;4,"Q4",IF(PUMPING[[#This Row],[MONTH]]&lt;7,"Q1",IF(PUMPING[[#This Row],[MONTH]]&lt;10,"Q2",IF(PUMPING[[#This Row],[MONTH]]&lt;13,"Q3","Q4"))))</f>
        <v>Q1</v>
      </c>
      <c r="M3542" s="192" t="str">
        <f>IF(PUMPING[[#This Row],[PRODUCT]]="I/F","I/F",IF(LEFT(PUMPING[[#This Row],[BATCH]],2)="MR","MR",IF(LEFT(PUMPING[[#This Row],[BATCH]],2)="PR","PR",IF(LEFT(PUMPING[[#This Row],[BATCH]],2)="DT","DT","Others"))))</f>
        <v>MR</v>
      </c>
    </row>
    <row r="3543" spans="1:13" ht="21" x14ac:dyDescent="0.25">
      <c r="A3543" s="181">
        <v>2</v>
      </c>
      <c r="B3543" s="182">
        <v>42547</v>
      </c>
      <c r="C3543" s="181" t="s">
        <v>6</v>
      </c>
      <c r="D3543" s="176" t="s">
        <v>2296</v>
      </c>
      <c r="E3543" s="194">
        <v>201</v>
      </c>
      <c r="F3543" s="173">
        <v>5076</v>
      </c>
      <c r="G3543" s="181" t="s">
        <v>6</v>
      </c>
      <c r="H3543" s="181" t="str">
        <f t="shared" si="90"/>
        <v>4M</v>
      </c>
      <c r="I3543" s="181" t="s">
        <v>1532</v>
      </c>
      <c r="J3543" s="191">
        <f t="shared" si="91"/>
        <v>6</v>
      </c>
      <c r="K3543" s="191">
        <f>IF(PUMPING[[#This Row],[MONTH]]&gt;3,YEAR(PUMPING[[#This Row],[DATE]]),YEAR(PUMPING[[#This Row],[DATE]])-1)</f>
        <v>2016</v>
      </c>
      <c r="L3543" s="191" t="str">
        <f>IF(PUMPING[[#This Row],[MONTH]]&lt;4,"Q4",IF(PUMPING[[#This Row],[MONTH]]&lt;7,"Q1",IF(PUMPING[[#This Row],[MONTH]]&lt;10,"Q2",IF(PUMPING[[#This Row],[MONTH]]&lt;13,"Q3","Q4"))))</f>
        <v>Q1</v>
      </c>
      <c r="M3543" s="192" t="str">
        <f>IF(PUMPING[[#This Row],[PRODUCT]]="I/F","I/F",IF(LEFT(PUMPING[[#This Row],[BATCH]],2)="MR","MR",IF(LEFT(PUMPING[[#This Row],[BATCH]],2)="PR","PR",IF(LEFT(PUMPING[[#This Row],[BATCH]],2)="DT","DT","Others"))))</f>
        <v>MR</v>
      </c>
    </row>
    <row r="3544" spans="1:13" ht="21" x14ac:dyDescent="0.25">
      <c r="A3544" s="181">
        <v>3</v>
      </c>
      <c r="B3544" s="182">
        <v>42547</v>
      </c>
      <c r="C3544" s="181" t="s">
        <v>6</v>
      </c>
      <c r="D3544" s="176" t="s">
        <v>2297</v>
      </c>
      <c r="E3544" s="194">
        <v>204</v>
      </c>
      <c r="F3544" s="173">
        <v>4975</v>
      </c>
      <c r="G3544" s="181" t="s">
        <v>6</v>
      </c>
      <c r="H3544" s="181" t="str">
        <f t="shared" si="90"/>
        <v>4M</v>
      </c>
      <c r="I3544" s="181" t="s">
        <v>1532</v>
      </c>
      <c r="J3544" s="191">
        <f t="shared" si="91"/>
        <v>6</v>
      </c>
      <c r="K3544" s="191">
        <f>IF(PUMPING[[#This Row],[MONTH]]&gt;3,YEAR(PUMPING[[#This Row],[DATE]]),YEAR(PUMPING[[#This Row],[DATE]])-1)</f>
        <v>2016</v>
      </c>
      <c r="L3544" s="191" t="str">
        <f>IF(PUMPING[[#This Row],[MONTH]]&lt;4,"Q4",IF(PUMPING[[#This Row],[MONTH]]&lt;7,"Q1",IF(PUMPING[[#This Row],[MONTH]]&lt;10,"Q2",IF(PUMPING[[#This Row],[MONTH]]&lt;13,"Q3","Q4"))))</f>
        <v>Q1</v>
      </c>
      <c r="M3544" s="192" t="str">
        <f>IF(PUMPING[[#This Row],[PRODUCT]]="I/F","I/F",IF(LEFT(PUMPING[[#This Row],[BATCH]],2)="MR","MR",IF(LEFT(PUMPING[[#This Row],[BATCH]],2)="PR","PR",IF(LEFT(PUMPING[[#This Row],[BATCH]],2)="DT","DT","Others"))))</f>
        <v>MR</v>
      </c>
    </row>
    <row r="3545" spans="1:13" ht="21" x14ac:dyDescent="0.25">
      <c r="A3545" s="181">
        <v>1</v>
      </c>
      <c r="B3545" s="182">
        <v>42547</v>
      </c>
      <c r="C3545" s="181" t="s">
        <v>20</v>
      </c>
      <c r="D3545" s="185" t="s">
        <v>2291</v>
      </c>
      <c r="E3545" s="177">
        <v>31</v>
      </c>
      <c r="F3545" s="179">
        <v>2100</v>
      </c>
      <c r="G3545" s="181" t="s">
        <v>20</v>
      </c>
      <c r="H3545" s="181" t="str">
        <f t="shared" ref="H3545:H3592" si="92">MID(D3545,3,2)</f>
        <v>A2</v>
      </c>
      <c r="I3545" s="181" t="str">
        <f>VLOOKUP(H3545,[2]Sheet1!$A$2:$B$27,2,0)</f>
        <v>ATF</v>
      </c>
      <c r="J3545" s="191">
        <f t="shared" si="91"/>
        <v>6</v>
      </c>
      <c r="K3545" s="191">
        <f>IF(PUMPING[[#This Row],[MONTH]]&gt;3,YEAR(PUMPING[[#This Row],[DATE]]),YEAR(PUMPING[[#This Row],[DATE]])-1)</f>
        <v>2016</v>
      </c>
      <c r="L3545" s="191" t="str">
        <f>IF(PUMPING[[#This Row],[MONTH]]&lt;4,"Q4",IF(PUMPING[[#This Row],[MONTH]]&lt;7,"Q1",IF(PUMPING[[#This Row],[MONTH]]&lt;10,"Q2",IF(PUMPING[[#This Row],[MONTH]]&lt;13,"Q3","Q4"))))</f>
        <v>Q1</v>
      </c>
      <c r="M3545" s="192" t="str">
        <f>IF(PUMPING[[#This Row],[PRODUCT]]="I/F","I/F",IF(LEFT(PUMPING[[#This Row],[BATCH]],2)="MR","MR",IF(LEFT(PUMPING[[#This Row],[BATCH]],2)="PR","PR",IF(LEFT(PUMPING[[#This Row],[BATCH]],2)="DT","DT","Others"))))</f>
        <v>PR</v>
      </c>
    </row>
    <row r="3546" spans="1:13" ht="21" x14ac:dyDescent="0.25">
      <c r="A3546" s="181">
        <v>2</v>
      </c>
      <c r="B3546" s="182">
        <v>42547</v>
      </c>
      <c r="C3546" s="181" t="s">
        <v>20</v>
      </c>
      <c r="D3546" s="185" t="s">
        <v>2298</v>
      </c>
      <c r="E3546" s="177">
        <v>34</v>
      </c>
      <c r="F3546" s="179">
        <v>450</v>
      </c>
      <c r="G3546" s="181" t="s">
        <v>20</v>
      </c>
      <c r="H3546" s="181" t="str">
        <f t="shared" si="92"/>
        <v>A2</v>
      </c>
      <c r="I3546" s="181" t="str">
        <f>VLOOKUP(H3546,[2]Sheet1!$A$2:$B$27,2,0)</f>
        <v>ATF</v>
      </c>
      <c r="J3546" s="191">
        <f t="shared" si="91"/>
        <v>6</v>
      </c>
      <c r="K3546" s="191">
        <f>IF(PUMPING[[#This Row],[MONTH]]&gt;3,YEAR(PUMPING[[#This Row],[DATE]]),YEAR(PUMPING[[#This Row],[DATE]])-1)</f>
        <v>2016</v>
      </c>
      <c r="L3546" s="191" t="str">
        <f>IF(PUMPING[[#This Row],[MONTH]]&lt;4,"Q4",IF(PUMPING[[#This Row],[MONTH]]&lt;7,"Q1",IF(PUMPING[[#This Row],[MONTH]]&lt;10,"Q2",IF(PUMPING[[#This Row],[MONTH]]&lt;13,"Q3","Q4"))))</f>
        <v>Q1</v>
      </c>
      <c r="M3546" s="192" t="str">
        <f>IF(PUMPING[[#This Row],[PRODUCT]]="I/F","I/F",IF(LEFT(PUMPING[[#This Row],[BATCH]],2)="MR","MR",IF(LEFT(PUMPING[[#This Row],[BATCH]],2)="PR","PR",IF(LEFT(PUMPING[[#This Row],[BATCH]],2)="DT","DT","Others"))))</f>
        <v>PR</v>
      </c>
    </row>
    <row r="3547" spans="1:13" ht="21" x14ac:dyDescent="0.25">
      <c r="A3547" s="181">
        <v>3</v>
      </c>
      <c r="B3547" s="182">
        <v>42547</v>
      </c>
      <c r="C3547" s="181" t="s">
        <v>20</v>
      </c>
      <c r="D3547" s="185" t="s">
        <v>293</v>
      </c>
      <c r="E3547" s="131">
        <v>34</v>
      </c>
      <c r="F3547" s="179">
        <v>886</v>
      </c>
      <c r="G3547" s="181" t="s">
        <v>20</v>
      </c>
      <c r="H3547" s="181" t="str">
        <f t="shared" si="92"/>
        <v>A2</v>
      </c>
      <c r="I3547" s="181" t="str">
        <f>VLOOKUP(H3547,[2]Sheet1!$A$2:$B$27,2,0)</f>
        <v>ATF</v>
      </c>
      <c r="J3547" s="191">
        <f t="shared" si="91"/>
        <v>6</v>
      </c>
      <c r="K3547" s="191">
        <f>IF(PUMPING[[#This Row],[MONTH]]&gt;3,YEAR(PUMPING[[#This Row],[DATE]]),YEAR(PUMPING[[#This Row],[DATE]])-1)</f>
        <v>2016</v>
      </c>
      <c r="L3547" s="191" t="str">
        <f>IF(PUMPING[[#This Row],[MONTH]]&lt;4,"Q4",IF(PUMPING[[#This Row],[MONTH]]&lt;7,"Q1",IF(PUMPING[[#This Row],[MONTH]]&lt;10,"Q2",IF(PUMPING[[#This Row],[MONTH]]&lt;13,"Q3","Q4"))))</f>
        <v>Q1</v>
      </c>
      <c r="M3547" s="192" t="str">
        <f>IF(PUMPING[[#This Row],[PRODUCT]]="I/F","I/F",IF(LEFT(PUMPING[[#This Row],[BATCH]],2)="MR","MR",IF(LEFT(PUMPING[[#This Row],[BATCH]],2)="PR","PR",IF(LEFT(PUMPING[[#This Row],[BATCH]],2)="DT","DT","Others"))))</f>
        <v>PR</v>
      </c>
    </row>
    <row r="3548" spans="1:13" ht="21" x14ac:dyDescent="0.25">
      <c r="A3548" s="181">
        <v>4</v>
      </c>
      <c r="B3548" s="182">
        <v>42547</v>
      </c>
      <c r="C3548" s="181" t="s">
        <v>20</v>
      </c>
      <c r="D3548" s="185" t="s">
        <v>297</v>
      </c>
      <c r="E3548" s="131">
        <v>35</v>
      </c>
      <c r="F3548" s="179">
        <v>450</v>
      </c>
      <c r="G3548" s="181" t="s">
        <v>20</v>
      </c>
      <c r="H3548" s="181" t="str">
        <f t="shared" si="92"/>
        <v>A2</v>
      </c>
      <c r="I3548" s="181" t="str">
        <f>VLOOKUP(H3548,[2]Sheet1!$A$2:$B$27,2,0)</f>
        <v>ATF</v>
      </c>
      <c r="J3548" s="191">
        <f t="shared" si="91"/>
        <v>6</v>
      </c>
      <c r="K3548" s="191">
        <f>IF(PUMPING[[#This Row],[MONTH]]&gt;3,YEAR(PUMPING[[#This Row],[DATE]]),YEAR(PUMPING[[#This Row],[DATE]])-1)</f>
        <v>2016</v>
      </c>
      <c r="L3548" s="191" t="str">
        <f>IF(PUMPING[[#This Row],[MONTH]]&lt;4,"Q4",IF(PUMPING[[#This Row],[MONTH]]&lt;7,"Q1",IF(PUMPING[[#This Row],[MONTH]]&lt;10,"Q2",IF(PUMPING[[#This Row],[MONTH]]&lt;13,"Q3","Q4"))))</f>
        <v>Q1</v>
      </c>
      <c r="M3548" s="192" t="str">
        <f>IF(PUMPING[[#This Row],[PRODUCT]]="I/F","I/F",IF(LEFT(PUMPING[[#This Row],[BATCH]],2)="MR","MR",IF(LEFT(PUMPING[[#This Row],[BATCH]],2)="PR","PR",IF(LEFT(PUMPING[[#This Row],[BATCH]],2)="DT","DT","Others"))))</f>
        <v>PR</v>
      </c>
    </row>
    <row r="3549" spans="1:13" ht="21" x14ac:dyDescent="0.25">
      <c r="A3549" s="181">
        <v>5</v>
      </c>
      <c r="B3549" s="182">
        <v>42547</v>
      </c>
      <c r="C3549" s="181" t="s">
        <v>20</v>
      </c>
      <c r="D3549" s="185" t="s">
        <v>2299</v>
      </c>
      <c r="E3549" s="131">
        <v>35</v>
      </c>
      <c r="F3549" s="179">
        <v>679</v>
      </c>
      <c r="G3549" s="181" t="s">
        <v>20</v>
      </c>
      <c r="H3549" s="181" t="str">
        <f t="shared" si="92"/>
        <v>A2</v>
      </c>
      <c r="I3549" s="181" t="str">
        <f>VLOOKUP(H3549,[2]Sheet1!$A$2:$B$27,2,0)</f>
        <v>ATF</v>
      </c>
      <c r="J3549" s="191">
        <f t="shared" si="91"/>
        <v>6</v>
      </c>
      <c r="K3549" s="191">
        <f>IF(PUMPING[[#This Row],[MONTH]]&gt;3,YEAR(PUMPING[[#This Row],[DATE]]),YEAR(PUMPING[[#This Row],[DATE]])-1)</f>
        <v>2016</v>
      </c>
      <c r="L3549" s="191" t="str">
        <f>IF(PUMPING[[#This Row],[MONTH]]&lt;4,"Q4",IF(PUMPING[[#This Row],[MONTH]]&lt;7,"Q1",IF(PUMPING[[#This Row],[MONTH]]&lt;10,"Q2",IF(PUMPING[[#This Row],[MONTH]]&lt;13,"Q3","Q4"))))</f>
        <v>Q1</v>
      </c>
      <c r="M3549" s="192" t="str">
        <f>IF(PUMPING[[#This Row],[PRODUCT]]="I/F","I/F",IF(LEFT(PUMPING[[#This Row],[BATCH]],2)="MR","MR",IF(LEFT(PUMPING[[#This Row],[BATCH]],2)="PR","PR",IF(LEFT(PUMPING[[#This Row],[BATCH]],2)="DT","DT","Others"))))</f>
        <v>PR</v>
      </c>
    </row>
    <row r="3550" spans="1:13" ht="21" x14ac:dyDescent="0.25">
      <c r="A3550" s="181">
        <v>1</v>
      </c>
      <c r="B3550" s="182">
        <v>42547</v>
      </c>
      <c r="C3550" s="181" t="s">
        <v>274</v>
      </c>
      <c r="D3550" s="172" t="s">
        <v>2289</v>
      </c>
      <c r="E3550" s="178" t="s">
        <v>10</v>
      </c>
      <c r="F3550" s="179">
        <v>9930</v>
      </c>
      <c r="G3550" s="181" t="s">
        <v>274</v>
      </c>
      <c r="H3550" s="181" t="str">
        <f t="shared" si="92"/>
        <v>4H</v>
      </c>
      <c r="I3550" s="181" t="s">
        <v>1530</v>
      </c>
      <c r="J3550" s="191">
        <f t="shared" si="91"/>
        <v>6</v>
      </c>
      <c r="K3550" s="191">
        <f>IF(PUMPING[[#This Row],[MONTH]]&gt;3,YEAR(PUMPING[[#This Row],[DATE]]),YEAR(PUMPING[[#This Row],[DATE]])-1)</f>
        <v>2016</v>
      </c>
      <c r="L3550" s="191" t="str">
        <f>IF(PUMPING[[#This Row],[MONTH]]&lt;4,"Q4",IF(PUMPING[[#This Row],[MONTH]]&lt;7,"Q1",IF(PUMPING[[#This Row],[MONTH]]&lt;10,"Q2",IF(PUMPING[[#This Row],[MONTH]]&lt;13,"Q3","Q4"))))</f>
        <v>Q1</v>
      </c>
      <c r="M3550" s="192" t="str">
        <f>IF(PUMPING[[#This Row],[PRODUCT]]="I/F","I/F",IF(LEFT(PUMPING[[#This Row],[BATCH]],2)="MR","MR",IF(LEFT(PUMPING[[#This Row],[BATCH]],2)="PR","PR",IF(LEFT(PUMPING[[#This Row],[BATCH]],2)="DT","DT","Others"))))</f>
        <v>MR</v>
      </c>
    </row>
    <row r="3551" spans="1:13" ht="21" x14ac:dyDescent="0.25">
      <c r="A3551" s="181">
        <v>2</v>
      </c>
      <c r="B3551" s="182">
        <v>42547</v>
      </c>
      <c r="C3551" s="181" t="s">
        <v>274</v>
      </c>
      <c r="D3551" s="172" t="s">
        <v>2292</v>
      </c>
      <c r="E3551" s="178" t="s">
        <v>10</v>
      </c>
      <c r="F3551" s="179">
        <v>1426</v>
      </c>
      <c r="G3551" s="181" t="s">
        <v>274</v>
      </c>
      <c r="H3551" s="181" t="str">
        <f t="shared" si="92"/>
        <v>4H</v>
      </c>
      <c r="I3551" s="181" t="s">
        <v>1530</v>
      </c>
      <c r="J3551" s="191">
        <f t="shared" si="91"/>
        <v>6</v>
      </c>
      <c r="K3551" s="191">
        <f>IF(PUMPING[[#This Row],[MONTH]]&gt;3,YEAR(PUMPING[[#This Row],[DATE]]),YEAR(PUMPING[[#This Row],[DATE]])-1)</f>
        <v>2016</v>
      </c>
      <c r="L3551" s="191" t="str">
        <f>IF(PUMPING[[#This Row],[MONTH]]&lt;4,"Q4",IF(PUMPING[[#This Row],[MONTH]]&lt;7,"Q1",IF(PUMPING[[#This Row],[MONTH]]&lt;10,"Q2",IF(PUMPING[[#This Row],[MONTH]]&lt;13,"Q3","Q4"))))</f>
        <v>Q1</v>
      </c>
      <c r="M3551" s="192" t="str">
        <f>IF(PUMPING[[#This Row],[PRODUCT]]="I/F","I/F",IF(LEFT(PUMPING[[#This Row],[BATCH]],2)="MR","MR",IF(LEFT(PUMPING[[#This Row],[BATCH]],2)="PR","PR",IF(LEFT(PUMPING[[#This Row],[BATCH]],2)="DT","DT","Others"))))</f>
        <v>MR</v>
      </c>
    </row>
    <row r="3552" spans="1:13" ht="21" x14ac:dyDescent="0.25">
      <c r="A3552" s="181">
        <v>1</v>
      </c>
      <c r="B3552" s="182">
        <v>42548</v>
      </c>
      <c r="C3552" s="181" t="s">
        <v>6</v>
      </c>
      <c r="D3552" s="176" t="s">
        <v>2297</v>
      </c>
      <c r="E3552" s="194">
        <v>204</v>
      </c>
      <c r="F3552" s="173">
        <v>789</v>
      </c>
      <c r="G3552" s="181" t="s">
        <v>6</v>
      </c>
      <c r="H3552" s="181" t="str">
        <f t="shared" si="92"/>
        <v>4M</v>
      </c>
      <c r="I3552" s="181" t="s">
        <v>1532</v>
      </c>
      <c r="J3552" s="191">
        <f t="shared" si="91"/>
        <v>6</v>
      </c>
      <c r="K3552" s="191">
        <f>IF(PUMPING[[#This Row],[MONTH]]&gt;3,YEAR(PUMPING[[#This Row],[DATE]]),YEAR(PUMPING[[#This Row],[DATE]])-1)</f>
        <v>2016</v>
      </c>
      <c r="L3552" s="191" t="str">
        <f>IF(PUMPING[[#This Row],[MONTH]]&lt;4,"Q4",IF(PUMPING[[#This Row],[MONTH]]&lt;7,"Q1",IF(PUMPING[[#This Row],[MONTH]]&lt;10,"Q2",IF(PUMPING[[#This Row],[MONTH]]&lt;13,"Q3","Q4"))))</f>
        <v>Q1</v>
      </c>
      <c r="M3552" s="192" t="str">
        <f>IF(PUMPING[[#This Row],[PRODUCT]]="I/F","I/F",IF(LEFT(PUMPING[[#This Row],[BATCH]],2)="MR","MR",IF(LEFT(PUMPING[[#This Row],[BATCH]],2)="PR","PR",IF(LEFT(PUMPING[[#This Row],[BATCH]],2)="DT","DT","Others"))))</f>
        <v>MR</v>
      </c>
    </row>
    <row r="3553" spans="1:13" ht="21" x14ac:dyDescent="0.25">
      <c r="A3553" s="181">
        <v>2</v>
      </c>
      <c r="B3553" s="182">
        <v>42548</v>
      </c>
      <c r="C3553" s="181" t="s">
        <v>6</v>
      </c>
      <c r="D3553" s="176" t="s">
        <v>414</v>
      </c>
      <c r="E3553" s="194">
        <v>651</v>
      </c>
      <c r="F3553" s="173">
        <v>442</v>
      </c>
      <c r="G3553" s="181" t="s">
        <v>6</v>
      </c>
      <c r="H3553" s="181" t="str">
        <f t="shared" si="92"/>
        <v>PC</v>
      </c>
      <c r="I3553" s="181" t="str">
        <f>VLOOKUP(H3553,[2]Sheet1!$A$2:$B$27,2,0)</f>
        <v>SKO</v>
      </c>
      <c r="J3553" s="191">
        <f t="shared" si="91"/>
        <v>6</v>
      </c>
      <c r="K3553" s="191">
        <f>IF(PUMPING[[#This Row],[MONTH]]&gt;3,YEAR(PUMPING[[#This Row],[DATE]]),YEAR(PUMPING[[#This Row],[DATE]])-1)</f>
        <v>2016</v>
      </c>
      <c r="L3553" s="191" t="str">
        <f>IF(PUMPING[[#This Row],[MONTH]]&lt;4,"Q4",IF(PUMPING[[#This Row],[MONTH]]&lt;7,"Q1",IF(PUMPING[[#This Row],[MONTH]]&lt;10,"Q2",IF(PUMPING[[#This Row],[MONTH]]&lt;13,"Q3","Q4"))))</f>
        <v>Q1</v>
      </c>
      <c r="M3553" s="192" t="str">
        <f>IF(PUMPING[[#This Row],[PRODUCT]]="I/F","I/F",IF(LEFT(PUMPING[[#This Row],[BATCH]],2)="MR","MR",IF(LEFT(PUMPING[[#This Row],[BATCH]],2)="PR","PR",IF(LEFT(PUMPING[[#This Row],[BATCH]],2)="DT","DT","Others"))))</f>
        <v>MR</v>
      </c>
    </row>
    <row r="3554" spans="1:13" ht="21" x14ac:dyDescent="0.25">
      <c r="A3554" s="181">
        <v>3</v>
      </c>
      <c r="B3554" s="182">
        <v>42548</v>
      </c>
      <c r="C3554" s="181" t="s">
        <v>6</v>
      </c>
      <c r="D3554" s="176" t="s">
        <v>415</v>
      </c>
      <c r="E3554" s="194">
        <v>402</v>
      </c>
      <c r="F3554" s="173">
        <v>184</v>
      </c>
      <c r="G3554" s="181" t="s">
        <v>6</v>
      </c>
      <c r="H3554" s="181" t="str">
        <f t="shared" si="92"/>
        <v>NS</v>
      </c>
      <c r="I3554" s="181" t="str">
        <f>VLOOKUP(H3554,[2]Sheet1!$A$2:$B$27,2,0)</f>
        <v>SKO</v>
      </c>
      <c r="J3554" s="191">
        <f t="shared" si="91"/>
        <v>6</v>
      </c>
      <c r="K3554" s="191">
        <f>IF(PUMPING[[#This Row],[MONTH]]&gt;3,YEAR(PUMPING[[#This Row],[DATE]]),YEAR(PUMPING[[#This Row],[DATE]])-1)</f>
        <v>2016</v>
      </c>
      <c r="L3554" s="191" t="str">
        <f>IF(PUMPING[[#This Row],[MONTH]]&lt;4,"Q4",IF(PUMPING[[#This Row],[MONTH]]&lt;7,"Q1",IF(PUMPING[[#This Row],[MONTH]]&lt;10,"Q2",IF(PUMPING[[#This Row],[MONTH]]&lt;13,"Q3","Q4"))))</f>
        <v>Q1</v>
      </c>
      <c r="M3554" s="192" t="str">
        <f>IF(PUMPING[[#This Row],[PRODUCT]]="I/F","I/F",IF(LEFT(PUMPING[[#This Row],[BATCH]],2)="MR","MR",IF(LEFT(PUMPING[[#This Row],[BATCH]],2)="PR","PR",IF(LEFT(PUMPING[[#This Row],[BATCH]],2)="DT","DT","Others"))))</f>
        <v>MR</v>
      </c>
    </row>
    <row r="3555" spans="1:13" ht="21" x14ac:dyDescent="0.25">
      <c r="A3555" s="181">
        <v>4</v>
      </c>
      <c r="B3555" s="182">
        <v>42548</v>
      </c>
      <c r="C3555" s="181" t="s">
        <v>6</v>
      </c>
      <c r="D3555" s="176" t="s">
        <v>2300</v>
      </c>
      <c r="E3555" s="194">
        <v>123</v>
      </c>
      <c r="F3555" s="173">
        <v>2156</v>
      </c>
      <c r="G3555" s="181" t="s">
        <v>6</v>
      </c>
      <c r="H3555" s="181" t="str">
        <f t="shared" si="92"/>
        <v>PN</v>
      </c>
      <c r="I3555" s="181" t="str">
        <f>VLOOKUP(H3555,[2]Sheet1!$A$2:$B$27,2,0)</f>
        <v>NAPTHA</v>
      </c>
      <c r="J3555" s="191">
        <f t="shared" si="91"/>
        <v>6</v>
      </c>
      <c r="K3555" s="191">
        <f>IF(PUMPING[[#This Row],[MONTH]]&gt;3,YEAR(PUMPING[[#This Row],[DATE]]),YEAR(PUMPING[[#This Row],[DATE]])-1)</f>
        <v>2016</v>
      </c>
      <c r="L3555" s="191" t="str">
        <f>IF(PUMPING[[#This Row],[MONTH]]&lt;4,"Q4",IF(PUMPING[[#This Row],[MONTH]]&lt;7,"Q1",IF(PUMPING[[#This Row],[MONTH]]&lt;10,"Q2",IF(PUMPING[[#This Row],[MONTH]]&lt;13,"Q3","Q4"))))</f>
        <v>Q1</v>
      </c>
      <c r="M3555" s="192" t="str">
        <f>IF(PUMPING[[#This Row],[PRODUCT]]="I/F","I/F",IF(LEFT(PUMPING[[#This Row],[BATCH]],2)="MR","MR",IF(LEFT(PUMPING[[#This Row],[BATCH]],2)="PR","PR",IF(LEFT(PUMPING[[#This Row],[BATCH]],2)="DT","DT","Others"))))</f>
        <v>MR</v>
      </c>
    </row>
    <row r="3556" spans="1:13" ht="21" x14ac:dyDescent="0.25">
      <c r="A3556" s="181">
        <v>1</v>
      </c>
      <c r="B3556" s="182">
        <v>42548</v>
      </c>
      <c r="C3556" s="181" t="s">
        <v>20</v>
      </c>
      <c r="D3556" s="185" t="s">
        <v>2299</v>
      </c>
      <c r="E3556" s="131">
        <v>35</v>
      </c>
      <c r="F3556" s="179">
        <v>1525</v>
      </c>
      <c r="G3556" s="181" t="s">
        <v>20</v>
      </c>
      <c r="H3556" s="181" t="str">
        <f t="shared" si="92"/>
        <v>A2</v>
      </c>
      <c r="I3556" s="181" t="str">
        <f>VLOOKUP(H3556,[2]Sheet1!$A$2:$B$27,2,0)</f>
        <v>ATF</v>
      </c>
      <c r="J3556" s="191">
        <f t="shared" si="91"/>
        <v>6</v>
      </c>
      <c r="K3556" s="191">
        <f>IF(PUMPING[[#This Row],[MONTH]]&gt;3,YEAR(PUMPING[[#This Row],[DATE]]),YEAR(PUMPING[[#This Row],[DATE]])-1)</f>
        <v>2016</v>
      </c>
      <c r="L3556" s="191" t="str">
        <f>IF(PUMPING[[#This Row],[MONTH]]&lt;4,"Q4",IF(PUMPING[[#This Row],[MONTH]]&lt;7,"Q1",IF(PUMPING[[#This Row],[MONTH]]&lt;10,"Q2",IF(PUMPING[[#This Row],[MONTH]]&lt;13,"Q3","Q4"))))</f>
        <v>Q1</v>
      </c>
      <c r="M3556" s="192" t="str">
        <f>IF(PUMPING[[#This Row],[PRODUCT]]="I/F","I/F",IF(LEFT(PUMPING[[#This Row],[BATCH]],2)="MR","MR",IF(LEFT(PUMPING[[#This Row],[BATCH]],2)="PR","PR",IF(LEFT(PUMPING[[#This Row],[BATCH]],2)="DT","DT","Others"))))</f>
        <v>PR</v>
      </c>
    </row>
    <row r="3557" spans="1:13" ht="21" x14ac:dyDescent="0.25">
      <c r="A3557" s="181">
        <v>1</v>
      </c>
      <c r="B3557" s="182">
        <v>42548</v>
      </c>
      <c r="C3557" s="181" t="s">
        <v>274</v>
      </c>
      <c r="D3557" s="172" t="s">
        <v>2292</v>
      </c>
      <c r="E3557" s="178" t="s">
        <v>10</v>
      </c>
      <c r="F3557" s="179">
        <v>2670</v>
      </c>
      <c r="G3557" s="181" t="s">
        <v>274</v>
      </c>
      <c r="H3557" s="181" t="str">
        <f t="shared" si="92"/>
        <v>4H</v>
      </c>
      <c r="I3557" s="181" t="s">
        <v>1530</v>
      </c>
      <c r="J3557" s="191">
        <f t="shared" si="91"/>
        <v>6</v>
      </c>
      <c r="K3557" s="191">
        <f>IF(PUMPING[[#This Row],[MONTH]]&gt;3,YEAR(PUMPING[[#This Row],[DATE]]),YEAR(PUMPING[[#This Row],[DATE]])-1)</f>
        <v>2016</v>
      </c>
      <c r="L3557" s="191" t="str">
        <f>IF(PUMPING[[#This Row],[MONTH]]&lt;4,"Q4",IF(PUMPING[[#This Row],[MONTH]]&lt;7,"Q1",IF(PUMPING[[#This Row],[MONTH]]&lt;10,"Q2",IF(PUMPING[[#This Row],[MONTH]]&lt;13,"Q3","Q4"))))</f>
        <v>Q1</v>
      </c>
      <c r="M3557" s="192" t="str">
        <f>IF(PUMPING[[#This Row],[PRODUCT]]="I/F","I/F",IF(LEFT(PUMPING[[#This Row],[BATCH]],2)="MR","MR",IF(LEFT(PUMPING[[#This Row],[BATCH]],2)="PR","PR",IF(LEFT(PUMPING[[#This Row],[BATCH]],2)="DT","DT","Others"))))</f>
        <v>MR</v>
      </c>
    </row>
    <row r="3558" spans="1:13" ht="21" x14ac:dyDescent="0.25">
      <c r="A3558" s="181">
        <v>1</v>
      </c>
      <c r="B3558" s="182">
        <v>42549</v>
      </c>
      <c r="C3558" s="181" t="s">
        <v>6</v>
      </c>
      <c r="D3558" s="176" t="s">
        <v>2300</v>
      </c>
      <c r="E3558" s="194">
        <v>123</v>
      </c>
      <c r="F3558" s="173">
        <v>2927</v>
      </c>
      <c r="G3558" s="181" t="s">
        <v>6</v>
      </c>
      <c r="H3558" s="181" t="str">
        <f t="shared" si="92"/>
        <v>PN</v>
      </c>
      <c r="I3558" s="181" t="str">
        <f>VLOOKUP(H3558,[2]Sheet1!$A$2:$B$27,2,0)</f>
        <v>NAPTHA</v>
      </c>
      <c r="J3558" s="191">
        <f t="shared" si="91"/>
        <v>6</v>
      </c>
      <c r="K3558" s="191">
        <f>IF(PUMPING[[#This Row],[MONTH]]&gt;3,YEAR(PUMPING[[#This Row],[DATE]]),YEAR(PUMPING[[#This Row],[DATE]])-1)</f>
        <v>2016</v>
      </c>
      <c r="L3558" s="191" t="str">
        <f>IF(PUMPING[[#This Row],[MONTH]]&lt;4,"Q4",IF(PUMPING[[#This Row],[MONTH]]&lt;7,"Q1",IF(PUMPING[[#This Row],[MONTH]]&lt;10,"Q2",IF(PUMPING[[#This Row],[MONTH]]&lt;13,"Q3","Q4"))))</f>
        <v>Q1</v>
      </c>
      <c r="M3558" s="192" t="str">
        <f>IF(PUMPING[[#This Row],[PRODUCT]]="I/F","I/F",IF(LEFT(PUMPING[[#This Row],[BATCH]],2)="MR","MR",IF(LEFT(PUMPING[[#This Row],[BATCH]],2)="PR","PR",IF(LEFT(PUMPING[[#This Row],[BATCH]],2)="DT","DT","Others"))))</f>
        <v>MR</v>
      </c>
    </row>
    <row r="3559" spans="1:13" ht="21" x14ac:dyDescent="0.25">
      <c r="A3559" s="181">
        <v>2</v>
      </c>
      <c r="B3559" s="182">
        <v>42549</v>
      </c>
      <c r="C3559" s="181" t="s">
        <v>6</v>
      </c>
      <c r="D3559" s="176" t="s">
        <v>2301</v>
      </c>
      <c r="E3559" s="194">
        <v>119</v>
      </c>
      <c r="F3559" s="173">
        <v>3928</v>
      </c>
      <c r="G3559" s="181" t="s">
        <v>6</v>
      </c>
      <c r="H3559" s="181" t="str">
        <f t="shared" si="92"/>
        <v>PX</v>
      </c>
      <c r="I3559" s="181" t="str">
        <f>VLOOKUP(H3559,[2]Sheet1!$A$2:$B$27,2,0)</f>
        <v>PXPTA</v>
      </c>
      <c r="J3559" s="191">
        <f t="shared" si="91"/>
        <v>6</v>
      </c>
      <c r="K3559" s="191">
        <f>IF(PUMPING[[#This Row],[MONTH]]&gt;3,YEAR(PUMPING[[#This Row],[DATE]]),YEAR(PUMPING[[#This Row],[DATE]])-1)</f>
        <v>2016</v>
      </c>
      <c r="L3559" s="191" t="str">
        <f>IF(PUMPING[[#This Row],[MONTH]]&lt;4,"Q4",IF(PUMPING[[#This Row],[MONTH]]&lt;7,"Q1",IF(PUMPING[[#This Row],[MONTH]]&lt;10,"Q2",IF(PUMPING[[#This Row],[MONTH]]&lt;13,"Q3","Q4"))))</f>
        <v>Q1</v>
      </c>
      <c r="M3559" s="192" t="str">
        <f>IF(PUMPING[[#This Row],[PRODUCT]]="I/F","I/F",IF(LEFT(PUMPING[[#This Row],[BATCH]],2)="MR","MR",IF(LEFT(PUMPING[[#This Row],[BATCH]],2)="PR","PR",IF(LEFT(PUMPING[[#This Row],[BATCH]],2)="DT","DT","Others"))))</f>
        <v>MR</v>
      </c>
    </row>
    <row r="3560" spans="1:13" ht="21" x14ac:dyDescent="0.25">
      <c r="A3560" s="181">
        <v>3</v>
      </c>
      <c r="B3560" s="182">
        <v>42549</v>
      </c>
      <c r="C3560" s="181" t="s">
        <v>6</v>
      </c>
      <c r="D3560" s="176" t="s">
        <v>2302</v>
      </c>
      <c r="E3560" s="194">
        <v>123</v>
      </c>
      <c r="F3560" s="173">
        <v>948</v>
      </c>
      <c r="G3560" s="181" t="s">
        <v>6</v>
      </c>
      <c r="H3560" s="181" t="str">
        <f t="shared" si="92"/>
        <v>PN</v>
      </c>
      <c r="I3560" s="181" t="str">
        <f>VLOOKUP(H3560,[2]Sheet1!$A$2:$B$27,2,0)</f>
        <v>NAPTHA</v>
      </c>
      <c r="J3560" s="191">
        <f t="shared" si="91"/>
        <v>6</v>
      </c>
      <c r="K3560" s="191">
        <f>IF(PUMPING[[#This Row],[MONTH]]&gt;3,YEAR(PUMPING[[#This Row],[DATE]]),YEAR(PUMPING[[#This Row],[DATE]])-1)</f>
        <v>2016</v>
      </c>
      <c r="L3560" s="191" t="str">
        <f>IF(PUMPING[[#This Row],[MONTH]]&lt;4,"Q4",IF(PUMPING[[#This Row],[MONTH]]&lt;7,"Q1",IF(PUMPING[[#This Row],[MONTH]]&lt;10,"Q2",IF(PUMPING[[#This Row],[MONTH]]&lt;13,"Q3","Q4"))))</f>
        <v>Q1</v>
      </c>
      <c r="M3560" s="192" t="str">
        <f>IF(PUMPING[[#This Row],[PRODUCT]]="I/F","I/F",IF(LEFT(PUMPING[[#This Row],[BATCH]],2)="MR","MR",IF(LEFT(PUMPING[[#This Row],[BATCH]],2)="PR","PR",IF(LEFT(PUMPING[[#This Row],[BATCH]],2)="DT","DT","Others"))))</f>
        <v>MR</v>
      </c>
    </row>
    <row r="3561" spans="1:13" ht="21" x14ac:dyDescent="0.25">
      <c r="A3561" s="181">
        <v>4</v>
      </c>
      <c r="B3561" s="182">
        <v>42549</v>
      </c>
      <c r="C3561" s="181" t="s">
        <v>6</v>
      </c>
      <c r="D3561" s="176" t="s">
        <v>2303</v>
      </c>
      <c r="E3561" s="194">
        <v>402</v>
      </c>
      <c r="F3561" s="173">
        <v>856</v>
      </c>
      <c r="G3561" s="181" t="s">
        <v>6</v>
      </c>
      <c r="H3561" s="181" t="str">
        <f t="shared" si="92"/>
        <v>0S</v>
      </c>
      <c r="I3561" s="181" t="str">
        <f>VLOOKUP(H3561,[2]Sheet1!$A$2:$B$27,2,0)</f>
        <v>SKO</v>
      </c>
      <c r="J3561" s="191">
        <f t="shared" si="91"/>
        <v>6</v>
      </c>
      <c r="K3561" s="191">
        <f>IF(PUMPING[[#This Row],[MONTH]]&gt;3,YEAR(PUMPING[[#This Row],[DATE]]),YEAR(PUMPING[[#This Row],[DATE]])-1)</f>
        <v>2016</v>
      </c>
      <c r="L3561" s="191" t="str">
        <f>IF(PUMPING[[#This Row],[MONTH]]&lt;4,"Q4",IF(PUMPING[[#This Row],[MONTH]]&lt;7,"Q1",IF(PUMPING[[#This Row],[MONTH]]&lt;10,"Q2",IF(PUMPING[[#This Row],[MONTH]]&lt;13,"Q3","Q4"))))</f>
        <v>Q1</v>
      </c>
      <c r="M3561" s="192" t="str">
        <f>IF(PUMPING[[#This Row],[PRODUCT]]="I/F","I/F",IF(LEFT(PUMPING[[#This Row],[BATCH]],2)="MR","MR",IF(LEFT(PUMPING[[#This Row],[BATCH]],2)="PR","PR",IF(LEFT(PUMPING[[#This Row],[BATCH]],2)="DT","DT","Others"))))</f>
        <v>MR</v>
      </c>
    </row>
    <row r="3562" spans="1:13" ht="21" x14ac:dyDescent="0.25">
      <c r="A3562" s="181">
        <v>5</v>
      </c>
      <c r="B3562" s="182">
        <v>42549</v>
      </c>
      <c r="C3562" s="181" t="s">
        <v>6</v>
      </c>
      <c r="D3562" s="135" t="s">
        <v>2304</v>
      </c>
      <c r="E3562" s="194">
        <v>401</v>
      </c>
      <c r="F3562" s="173">
        <v>1944</v>
      </c>
      <c r="G3562" s="181" t="s">
        <v>6</v>
      </c>
      <c r="H3562" s="181" t="str">
        <f t="shared" si="92"/>
        <v>0S</v>
      </c>
      <c r="I3562" s="181" t="str">
        <f>VLOOKUP(H3562,[2]Sheet1!$A$2:$B$27,2,0)</f>
        <v>SKO</v>
      </c>
      <c r="J3562" s="191">
        <f t="shared" si="91"/>
        <v>6</v>
      </c>
      <c r="K3562" s="191">
        <f>IF(PUMPING[[#This Row],[MONTH]]&gt;3,YEAR(PUMPING[[#This Row],[DATE]]),YEAR(PUMPING[[#This Row],[DATE]])-1)</f>
        <v>2016</v>
      </c>
      <c r="L3562" s="191" t="str">
        <f>IF(PUMPING[[#This Row],[MONTH]]&lt;4,"Q4",IF(PUMPING[[#This Row],[MONTH]]&lt;7,"Q1",IF(PUMPING[[#This Row],[MONTH]]&lt;10,"Q2",IF(PUMPING[[#This Row],[MONTH]]&lt;13,"Q3","Q4"))))</f>
        <v>Q1</v>
      </c>
      <c r="M3562" s="192" t="str">
        <f>IF(PUMPING[[#This Row],[PRODUCT]]="I/F","I/F",IF(LEFT(PUMPING[[#This Row],[BATCH]],2)="MR","MR",IF(LEFT(PUMPING[[#This Row],[BATCH]],2)="PR","PR",IF(LEFT(PUMPING[[#This Row],[BATCH]],2)="DT","DT","Others"))))</f>
        <v>MR</v>
      </c>
    </row>
    <row r="3563" spans="1:13" ht="21" x14ac:dyDescent="0.25">
      <c r="A3563" s="181">
        <v>6</v>
      </c>
      <c r="B3563" s="182">
        <v>42549</v>
      </c>
      <c r="C3563" s="181" t="s">
        <v>6</v>
      </c>
      <c r="D3563" s="172" t="s">
        <v>2305</v>
      </c>
      <c r="E3563" s="131">
        <v>301</v>
      </c>
      <c r="F3563" s="173">
        <v>1983</v>
      </c>
      <c r="G3563" s="181" t="s">
        <v>6</v>
      </c>
      <c r="H3563" s="181" t="str">
        <f t="shared" si="92"/>
        <v>A2</v>
      </c>
      <c r="I3563" s="181" t="str">
        <f>VLOOKUP(H3563,[2]Sheet1!$A$2:$B$27,2,0)</f>
        <v>ATF</v>
      </c>
      <c r="J3563" s="191">
        <f t="shared" si="91"/>
        <v>6</v>
      </c>
      <c r="K3563" s="191">
        <f>IF(PUMPING[[#This Row],[MONTH]]&gt;3,YEAR(PUMPING[[#This Row],[DATE]]),YEAR(PUMPING[[#This Row],[DATE]])-1)</f>
        <v>2016</v>
      </c>
      <c r="L3563" s="191" t="str">
        <f>IF(PUMPING[[#This Row],[MONTH]]&lt;4,"Q4",IF(PUMPING[[#This Row],[MONTH]]&lt;7,"Q1",IF(PUMPING[[#This Row],[MONTH]]&lt;10,"Q2",IF(PUMPING[[#This Row],[MONTH]]&lt;13,"Q3","Q4"))))</f>
        <v>Q1</v>
      </c>
      <c r="M3563" s="192" t="str">
        <f>IF(PUMPING[[#This Row],[PRODUCT]]="I/F","I/F",IF(LEFT(PUMPING[[#This Row],[BATCH]],2)="MR","MR",IF(LEFT(PUMPING[[#This Row],[BATCH]],2)="PR","PR",IF(LEFT(PUMPING[[#This Row],[BATCH]],2)="DT","DT","Others"))))</f>
        <v>MR</v>
      </c>
    </row>
    <row r="3564" spans="1:13" ht="21" x14ac:dyDescent="0.25">
      <c r="A3564" s="181">
        <v>1</v>
      </c>
      <c r="B3564" s="182">
        <v>42549</v>
      </c>
      <c r="C3564" s="181" t="s">
        <v>20</v>
      </c>
      <c r="D3564" s="172" t="s">
        <v>2306</v>
      </c>
      <c r="E3564" s="131">
        <v>32</v>
      </c>
      <c r="F3564" s="179">
        <v>450</v>
      </c>
      <c r="G3564" s="181" t="s">
        <v>20</v>
      </c>
      <c r="H3564" s="181" t="str">
        <f t="shared" si="92"/>
        <v>A2</v>
      </c>
      <c r="I3564" s="181" t="str">
        <f>VLOOKUP(H3564,[2]Sheet1!$A$2:$B$27,2,0)</f>
        <v>ATF</v>
      </c>
      <c r="J3564" s="191">
        <f t="shared" si="91"/>
        <v>6</v>
      </c>
      <c r="K3564" s="191">
        <f>IF(PUMPING[[#This Row],[MONTH]]&gt;3,YEAR(PUMPING[[#This Row],[DATE]]),YEAR(PUMPING[[#This Row],[DATE]])-1)</f>
        <v>2016</v>
      </c>
      <c r="L3564" s="191" t="str">
        <f>IF(PUMPING[[#This Row],[MONTH]]&lt;4,"Q4",IF(PUMPING[[#This Row],[MONTH]]&lt;7,"Q1",IF(PUMPING[[#This Row],[MONTH]]&lt;10,"Q2",IF(PUMPING[[#This Row],[MONTH]]&lt;13,"Q3","Q4"))))</f>
        <v>Q1</v>
      </c>
      <c r="M3564" s="192" t="str">
        <f>IF(PUMPING[[#This Row],[PRODUCT]]="I/F","I/F",IF(LEFT(PUMPING[[#This Row],[BATCH]],2)="MR","MR",IF(LEFT(PUMPING[[#This Row],[BATCH]],2)="PR","PR",IF(LEFT(PUMPING[[#This Row],[BATCH]],2)="DT","DT","Others"))))</f>
        <v>PR</v>
      </c>
    </row>
    <row r="3565" spans="1:13" ht="21" x14ac:dyDescent="0.25">
      <c r="A3565" s="181">
        <v>2</v>
      </c>
      <c r="B3565" s="182">
        <v>42549</v>
      </c>
      <c r="C3565" s="181" t="s">
        <v>20</v>
      </c>
      <c r="D3565" s="172" t="s">
        <v>298</v>
      </c>
      <c r="E3565" s="177">
        <v>32</v>
      </c>
      <c r="F3565" s="179">
        <v>588</v>
      </c>
      <c r="G3565" s="181" t="s">
        <v>20</v>
      </c>
      <c r="H3565" s="181" t="str">
        <f t="shared" si="92"/>
        <v>A2</v>
      </c>
      <c r="I3565" s="181" t="str">
        <f>VLOOKUP(H3565,[2]Sheet1!$A$2:$B$27,2,0)</f>
        <v>ATF</v>
      </c>
      <c r="J3565" s="191">
        <f t="shared" si="91"/>
        <v>6</v>
      </c>
      <c r="K3565" s="191">
        <f>IF(PUMPING[[#This Row],[MONTH]]&gt;3,YEAR(PUMPING[[#This Row],[DATE]]),YEAR(PUMPING[[#This Row],[DATE]])-1)</f>
        <v>2016</v>
      </c>
      <c r="L3565" s="191" t="str">
        <f>IF(PUMPING[[#This Row],[MONTH]]&lt;4,"Q4",IF(PUMPING[[#This Row],[MONTH]]&lt;7,"Q1",IF(PUMPING[[#This Row],[MONTH]]&lt;10,"Q2",IF(PUMPING[[#This Row],[MONTH]]&lt;13,"Q3","Q4"))))</f>
        <v>Q1</v>
      </c>
      <c r="M3565" s="192" t="str">
        <f>IF(PUMPING[[#This Row],[PRODUCT]]="I/F","I/F",IF(LEFT(PUMPING[[#This Row],[BATCH]],2)="MR","MR",IF(LEFT(PUMPING[[#This Row],[BATCH]],2)="PR","PR",IF(LEFT(PUMPING[[#This Row],[BATCH]],2)="DT","DT","Others"))))</f>
        <v>PR</v>
      </c>
    </row>
    <row r="3566" spans="1:13" ht="21" x14ac:dyDescent="0.25">
      <c r="A3566" s="181">
        <v>1</v>
      </c>
      <c r="B3566" s="182">
        <v>42549</v>
      </c>
      <c r="C3566" s="181" t="s">
        <v>274</v>
      </c>
      <c r="D3566" s="172" t="s">
        <v>2292</v>
      </c>
      <c r="E3566" s="178" t="s">
        <v>10</v>
      </c>
      <c r="F3566" s="179">
        <v>1636</v>
      </c>
      <c r="G3566" s="181" t="s">
        <v>274</v>
      </c>
      <c r="H3566" s="181" t="str">
        <f t="shared" si="92"/>
        <v>4H</v>
      </c>
      <c r="I3566" s="181" t="s">
        <v>1530</v>
      </c>
      <c r="J3566" s="191">
        <f t="shared" si="91"/>
        <v>6</v>
      </c>
      <c r="K3566" s="191">
        <f>IF(PUMPING[[#This Row],[MONTH]]&gt;3,YEAR(PUMPING[[#This Row],[DATE]]),YEAR(PUMPING[[#This Row],[DATE]])-1)</f>
        <v>2016</v>
      </c>
      <c r="L3566" s="191" t="str">
        <f>IF(PUMPING[[#This Row],[MONTH]]&lt;4,"Q4",IF(PUMPING[[#This Row],[MONTH]]&lt;7,"Q1",IF(PUMPING[[#This Row],[MONTH]]&lt;10,"Q2",IF(PUMPING[[#This Row],[MONTH]]&lt;13,"Q3","Q4"))))</f>
        <v>Q1</v>
      </c>
      <c r="M3566" s="192" t="str">
        <f>IF(PUMPING[[#This Row],[PRODUCT]]="I/F","I/F",IF(LEFT(PUMPING[[#This Row],[BATCH]],2)="MR","MR",IF(LEFT(PUMPING[[#This Row],[BATCH]],2)="PR","PR",IF(LEFT(PUMPING[[#This Row],[BATCH]],2)="DT","DT","Others"))))</f>
        <v>MR</v>
      </c>
    </row>
    <row r="3567" spans="1:13" ht="21" x14ac:dyDescent="0.25">
      <c r="A3567" s="181">
        <v>2</v>
      </c>
      <c r="B3567" s="182">
        <v>42549</v>
      </c>
      <c r="C3567" s="181" t="s">
        <v>274</v>
      </c>
      <c r="D3567" s="172" t="s">
        <v>2307</v>
      </c>
      <c r="E3567" s="178" t="s">
        <v>10</v>
      </c>
      <c r="F3567" s="179">
        <v>115</v>
      </c>
      <c r="G3567" s="181" t="s">
        <v>274</v>
      </c>
      <c r="H3567" s="181" t="str">
        <f t="shared" si="92"/>
        <v xml:space="preserve">H </v>
      </c>
      <c r="I3567" s="181" t="s">
        <v>204</v>
      </c>
      <c r="J3567" s="191">
        <f t="shared" si="91"/>
        <v>6</v>
      </c>
      <c r="K3567" s="191">
        <f>IF(PUMPING[[#This Row],[MONTH]]&gt;3,YEAR(PUMPING[[#This Row],[DATE]]),YEAR(PUMPING[[#This Row],[DATE]])-1)</f>
        <v>2016</v>
      </c>
      <c r="L3567" s="191" t="str">
        <f>IF(PUMPING[[#This Row],[MONTH]]&lt;4,"Q4",IF(PUMPING[[#This Row],[MONTH]]&lt;7,"Q1",IF(PUMPING[[#This Row],[MONTH]]&lt;10,"Q2",IF(PUMPING[[#This Row],[MONTH]]&lt;13,"Q3","Q4"))))</f>
        <v>Q1</v>
      </c>
      <c r="M3567" s="192" t="str">
        <f>IF(PUMPING[[#This Row],[PRODUCT]]="I/F","I/F",IF(LEFT(PUMPING[[#This Row],[BATCH]],2)="MR","MR",IF(LEFT(PUMPING[[#This Row],[BATCH]],2)="PR","PR",IF(LEFT(PUMPING[[#This Row],[BATCH]],2)="DT","DT","Others"))))</f>
        <v>I/F</v>
      </c>
    </row>
    <row r="3568" spans="1:13" ht="21" x14ac:dyDescent="0.25">
      <c r="A3568" s="181">
        <v>3</v>
      </c>
      <c r="B3568" s="182">
        <v>42549</v>
      </c>
      <c r="C3568" s="181" t="s">
        <v>274</v>
      </c>
      <c r="D3568" s="172" t="s">
        <v>405</v>
      </c>
      <c r="E3568" s="178" t="s">
        <v>10</v>
      </c>
      <c r="F3568" s="179">
        <v>126</v>
      </c>
      <c r="G3568" s="181" t="s">
        <v>274</v>
      </c>
      <c r="H3568" s="181" t="str">
        <f t="shared" si="92"/>
        <v>PC</v>
      </c>
      <c r="I3568" s="181" t="str">
        <f>VLOOKUP(H3568,[2]Sheet1!$A$2:$B$27,2,0)</f>
        <v>SKO</v>
      </c>
      <c r="J3568" s="191">
        <f t="shared" si="91"/>
        <v>6</v>
      </c>
      <c r="K3568" s="191">
        <f>IF(PUMPING[[#This Row],[MONTH]]&gt;3,YEAR(PUMPING[[#This Row],[DATE]]),YEAR(PUMPING[[#This Row],[DATE]])-1)</f>
        <v>2016</v>
      </c>
      <c r="L3568" s="191" t="str">
        <f>IF(PUMPING[[#This Row],[MONTH]]&lt;4,"Q4",IF(PUMPING[[#This Row],[MONTH]]&lt;7,"Q1",IF(PUMPING[[#This Row],[MONTH]]&lt;10,"Q2",IF(PUMPING[[#This Row],[MONTH]]&lt;13,"Q3","Q4"))))</f>
        <v>Q1</v>
      </c>
      <c r="M3568" s="192" t="str">
        <f>IF(PUMPING[[#This Row],[PRODUCT]]="I/F","I/F",IF(LEFT(PUMPING[[#This Row],[BATCH]],2)="MR","MR",IF(LEFT(PUMPING[[#This Row],[BATCH]],2)="PR","PR",IF(LEFT(PUMPING[[#This Row],[BATCH]],2)="DT","DT","Others"))))</f>
        <v>MR</v>
      </c>
    </row>
    <row r="3569" spans="1:13" ht="21" x14ac:dyDescent="0.25">
      <c r="A3569" s="181">
        <v>4</v>
      </c>
      <c r="B3569" s="182">
        <v>42549</v>
      </c>
      <c r="C3569" s="181" t="s">
        <v>274</v>
      </c>
      <c r="D3569" s="172" t="s">
        <v>2293</v>
      </c>
      <c r="E3569" s="178" t="s">
        <v>10</v>
      </c>
      <c r="F3569" s="179">
        <v>1424</v>
      </c>
      <c r="G3569" s="181" t="s">
        <v>274</v>
      </c>
      <c r="H3569" s="181" t="str">
        <f t="shared" si="92"/>
        <v>4M</v>
      </c>
      <c r="I3569" s="181" t="s">
        <v>1532</v>
      </c>
      <c r="J3569" s="191">
        <f t="shared" si="91"/>
        <v>6</v>
      </c>
      <c r="K3569" s="191">
        <f>IF(PUMPING[[#This Row],[MONTH]]&gt;3,YEAR(PUMPING[[#This Row],[DATE]]),YEAR(PUMPING[[#This Row],[DATE]])-1)</f>
        <v>2016</v>
      </c>
      <c r="L3569" s="191" t="str">
        <f>IF(PUMPING[[#This Row],[MONTH]]&lt;4,"Q4",IF(PUMPING[[#This Row],[MONTH]]&lt;7,"Q1",IF(PUMPING[[#This Row],[MONTH]]&lt;10,"Q2",IF(PUMPING[[#This Row],[MONTH]]&lt;13,"Q3","Q4"))))</f>
        <v>Q1</v>
      </c>
      <c r="M3569" s="192" t="str">
        <f>IF(PUMPING[[#This Row],[PRODUCT]]="I/F","I/F",IF(LEFT(PUMPING[[#This Row],[BATCH]],2)="MR","MR",IF(LEFT(PUMPING[[#This Row],[BATCH]],2)="PR","PR",IF(LEFT(PUMPING[[#This Row],[BATCH]],2)="DT","DT","Others"))))</f>
        <v>MR</v>
      </c>
    </row>
    <row r="3570" spans="1:13" ht="21" x14ac:dyDescent="0.25">
      <c r="A3570" s="181">
        <v>5</v>
      </c>
      <c r="B3570" s="182">
        <v>42549</v>
      </c>
      <c r="C3570" s="181" t="s">
        <v>274</v>
      </c>
      <c r="D3570" s="172" t="s">
        <v>2296</v>
      </c>
      <c r="E3570" s="178" t="s">
        <v>10</v>
      </c>
      <c r="F3570" s="179">
        <v>1882</v>
      </c>
      <c r="G3570" s="181" t="s">
        <v>274</v>
      </c>
      <c r="H3570" s="181" t="str">
        <f t="shared" si="92"/>
        <v>4M</v>
      </c>
      <c r="I3570" s="181" t="s">
        <v>1532</v>
      </c>
      <c r="J3570" s="191">
        <f t="shared" si="91"/>
        <v>6</v>
      </c>
      <c r="K3570" s="191">
        <f>IF(PUMPING[[#This Row],[MONTH]]&gt;3,YEAR(PUMPING[[#This Row],[DATE]]),YEAR(PUMPING[[#This Row],[DATE]])-1)</f>
        <v>2016</v>
      </c>
      <c r="L3570" s="191" t="str">
        <f>IF(PUMPING[[#This Row],[MONTH]]&lt;4,"Q4",IF(PUMPING[[#This Row],[MONTH]]&lt;7,"Q1",IF(PUMPING[[#This Row],[MONTH]]&lt;10,"Q2",IF(PUMPING[[#This Row],[MONTH]]&lt;13,"Q3","Q4"))))</f>
        <v>Q1</v>
      </c>
      <c r="M3570" s="192" t="str">
        <f>IF(PUMPING[[#This Row],[PRODUCT]]="I/F","I/F",IF(LEFT(PUMPING[[#This Row],[BATCH]],2)="MR","MR",IF(LEFT(PUMPING[[#This Row],[BATCH]],2)="PR","PR",IF(LEFT(PUMPING[[#This Row],[BATCH]],2)="DT","DT","Others"))))</f>
        <v>MR</v>
      </c>
    </row>
    <row r="3571" spans="1:13" ht="21" x14ac:dyDescent="0.25">
      <c r="A3571" s="181">
        <v>6</v>
      </c>
      <c r="B3571" s="182">
        <v>42549</v>
      </c>
      <c r="C3571" s="181" t="s">
        <v>274</v>
      </c>
      <c r="D3571" s="172" t="s">
        <v>2297</v>
      </c>
      <c r="E3571" s="178" t="s">
        <v>10</v>
      </c>
      <c r="F3571" s="179">
        <v>840</v>
      </c>
      <c r="G3571" s="181" t="s">
        <v>274</v>
      </c>
      <c r="H3571" s="181" t="str">
        <f t="shared" si="92"/>
        <v>4M</v>
      </c>
      <c r="I3571" s="181" t="s">
        <v>1532</v>
      </c>
      <c r="J3571" s="191">
        <f t="shared" si="91"/>
        <v>6</v>
      </c>
      <c r="K3571" s="191">
        <f>IF(PUMPING[[#This Row],[MONTH]]&gt;3,YEAR(PUMPING[[#This Row],[DATE]]),YEAR(PUMPING[[#This Row],[DATE]])-1)</f>
        <v>2016</v>
      </c>
      <c r="L3571" s="191" t="str">
        <f>IF(PUMPING[[#This Row],[MONTH]]&lt;4,"Q4",IF(PUMPING[[#This Row],[MONTH]]&lt;7,"Q1",IF(PUMPING[[#This Row],[MONTH]]&lt;10,"Q2",IF(PUMPING[[#This Row],[MONTH]]&lt;13,"Q3","Q4"))))</f>
        <v>Q1</v>
      </c>
      <c r="M3571" s="192" t="str">
        <f>IF(PUMPING[[#This Row],[PRODUCT]]="I/F","I/F",IF(LEFT(PUMPING[[#This Row],[BATCH]],2)="MR","MR",IF(LEFT(PUMPING[[#This Row],[BATCH]],2)="PR","PR",IF(LEFT(PUMPING[[#This Row],[BATCH]],2)="DT","DT","Others"))))</f>
        <v>MR</v>
      </c>
    </row>
    <row r="3572" spans="1:13" ht="21" x14ac:dyDescent="0.25">
      <c r="A3572" s="181">
        <v>1</v>
      </c>
      <c r="B3572" s="182">
        <v>42550</v>
      </c>
      <c r="C3572" s="181" t="s">
        <v>6</v>
      </c>
      <c r="D3572" s="176" t="s">
        <v>2305</v>
      </c>
      <c r="E3572" s="194">
        <v>301</v>
      </c>
      <c r="F3572" s="173">
        <v>4624</v>
      </c>
      <c r="G3572" s="181" t="s">
        <v>6</v>
      </c>
      <c r="H3572" s="181" t="str">
        <f t="shared" si="92"/>
        <v>A2</v>
      </c>
      <c r="I3572" s="181" t="str">
        <f>VLOOKUP(H3572,[2]Sheet1!$A$2:$B$27,2,0)</f>
        <v>ATF</v>
      </c>
      <c r="J3572" s="191">
        <f t="shared" si="91"/>
        <v>6</v>
      </c>
      <c r="K3572" s="191">
        <f>IF(PUMPING[[#This Row],[MONTH]]&gt;3,YEAR(PUMPING[[#This Row],[DATE]]),YEAR(PUMPING[[#This Row],[DATE]])-1)</f>
        <v>2016</v>
      </c>
      <c r="L3572" s="191" t="str">
        <f>IF(PUMPING[[#This Row],[MONTH]]&lt;4,"Q4",IF(PUMPING[[#This Row],[MONTH]]&lt;7,"Q1",IF(PUMPING[[#This Row],[MONTH]]&lt;10,"Q2",IF(PUMPING[[#This Row],[MONTH]]&lt;13,"Q3","Q4"))))</f>
        <v>Q1</v>
      </c>
      <c r="M3572" s="192" t="str">
        <f>IF(PUMPING[[#This Row],[PRODUCT]]="I/F","I/F",IF(LEFT(PUMPING[[#This Row],[BATCH]],2)="MR","MR",IF(LEFT(PUMPING[[#This Row],[BATCH]],2)="PR","PR",IF(LEFT(PUMPING[[#This Row],[BATCH]],2)="DT","DT","Others"))))</f>
        <v>MR</v>
      </c>
    </row>
    <row r="3573" spans="1:13" ht="21" x14ac:dyDescent="0.25">
      <c r="A3573" s="181">
        <v>2</v>
      </c>
      <c r="B3573" s="182">
        <v>42550</v>
      </c>
      <c r="C3573" s="181" t="s">
        <v>6</v>
      </c>
      <c r="D3573" s="176" t="s">
        <v>2308</v>
      </c>
      <c r="E3573" s="194">
        <v>303</v>
      </c>
      <c r="F3573" s="173">
        <v>5800</v>
      </c>
      <c r="G3573" s="181" t="s">
        <v>6</v>
      </c>
      <c r="H3573" s="181" t="str">
        <f t="shared" si="92"/>
        <v>A2</v>
      </c>
      <c r="I3573" s="181" t="str">
        <f>VLOOKUP(H3573,[2]Sheet1!$A$2:$B$27,2,0)</f>
        <v>ATF</v>
      </c>
      <c r="J3573" s="191">
        <f t="shared" si="91"/>
        <v>6</v>
      </c>
      <c r="K3573" s="191">
        <f>IF(PUMPING[[#This Row],[MONTH]]&gt;3,YEAR(PUMPING[[#This Row],[DATE]]),YEAR(PUMPING[[#This Row],[DATE]])-1)</f>
        <v>2016</v>
      </c>
      <c r="L3573" s="191" t="str">
        <f>IF(PUMPING[[#This Row],[MONTH]]&lt;4,"Q4",IF(PUMPING[[#This Row],[MONTH]]&lt;7,"Q1",IF(PUMPING[[#This Row],[MONTH]]&lt;10,"Q2",IF(PUMPING[[#This Row],[MONTH]]&lt;13,"Q3","Q4"))))</f>
        <v>Q1</v>
      </c>
      <c r="M3573" s="192" t="str">
        <f>IF(PUMPING[[#This Row],[PRODUCT]]="I/F","I/F",IF(LEFT(PUMPING[[#This Row],[BATCH]],2)="MR","MR",IF(LEFT(PUMPING[[#This Row],[BATCH]],2)="PR","PR",IF(LEFT(PUMPING[[#This Row],[BATCH]],2)="DT","DT","Others"))))</f>
        <v>MR</v>
      </c>
    </row>
    <row r="3574" spans="1:13" ht="21" x14ac:dyDescent="0.25">
      <c r="A3574" s="181">
        <v>1</v>
      </c>
      <c r="B3574" s="182">
        <v>42550</v>
      </c>
      <c r="C3574" s="181" t="s">
        <v>20</v>
      </c>
      <c r="D3574" s="172" t="s">
        <v>298</v>
      </c>
      <c r="E3574" s="131">
        <v>32</v>
      </c>
      <c r="F3574" s="179">
        <v>6009</v>
      </c>
      <c r="G3574" s="181" t="s">
        <v>20</v>
      </c>
      <c r="H3574" s="181" t="str">
        <f t="shared" si="92"/>
        <v>A2</v>
      </c>
      <c r="I3574" s="181" t="str">
        <f>VLOOKUP(H3574,[2]Sheet1!$A$2:$B$27,2,0)</f>
        <v>ATF</v>
      </c>
      <c r="J3574" s="191">
        <f t="shared" si="91"/>
        <v>6</v>
      </c>
      <c r="K3574" s="191">
        <f>IF(PUMPING[[#This Row],[MONTH]]&gt;3,YEAR(PUMPING[[#This Row],[DATE]]),YEAR(PUMPING[[#This Row],[DATE]])-1)</f>
        <v>2016</v>
      </c>
      <c r="L3574" s="191" t="str">
        <f>IF(PUMPING[[#This Row],[MONTH]]&lt;4,"Q4",IF(PUMPING[[#This Row],[MONTH]]&lt;7,"Q1",IF(PUMPING[[#This Row],[MONTH]]&lt;10,"Q2",IF(PUMPING[[#This Row],[MONTH]]&lt;13,"Q3","Q4"))))</f>
        <v>Q1</v>
      </c>
      <c r="M3574" s="192" t="str">
        <f>IF(PUMPING[[#This Row],[PRODUCT]]="I/F","I/F",IF(LEFT(PUMPING[[#This Row],[BATCH]],2)="MR","MR",IF(LEFT(PUMPING[[#This Row],[BATCH]],2)="PR","PR",IF(LEFT(PUMPING[[#This Row],[BATCH]],2)="DT","DT","Others"))))</f>
        <v>PR</v>
      </c>
    </row>
    <row r="3575" spans="1:13" ht="21" x14ac:dyDescent="0.25">
      <c r="A3575" s="181">
        <v>1</v>
      </c>
      <c r="B3575" s="182">
        <v>42550</v>
      </c>
      <c r="C3575" s="181" t="s">
        <v>274</v>
      </c>
      <c r="D3575" s="172" t="s">
        <v>2297</v>
      </c>
      <c r="E3575" s="178" t="s">
        <v>10</v>
      </c>
      <c r="F3575" s="179">
        <v>586</v>
      </c>
      <c r="G3575" s="181" t="s">
        <v>274</v>
      </c>
      <c r="H3575" s="181" t="str">
        <f t="shared" si="92"/>
        <v>4M</v>
      </c>
      <c r="I3575" s="181" t="s">
        <v>1532</v>
      </c>
      <c r="J3575" s="191">
        <f t="shared" si="91"/>
        <v>6</v>
      </c>
      <c r="K3575" s="191">
        <f>IF(PUMPING[[#This Row],[MONTH]]&gt;3,YEAR(PUMPING[[#This Row],[DATE]]),YEAR(PUMPING[[#This Row],[DATE]])-1)</f>
        <v>2016</v>
      </c>
      <c r="L3575" s="191" t="str">
        <f>IF(PUMPING[[#This Row],[MONTH]]&lt;4,"Q4",IF(PUMPING[[#This Row],[MONTH]]&lt;7,"Q1",IF(PUMPING[[#This Row],[MONTH]]&lt;10,"Q2",IF(PUMPING[[#This Row],[MONTH]]&lt;13,"Q3","Q4"))))</f>
        <v>Q1</v>
      </c>
      <c r="M3575" s="192" t="str">
        <f>IF(PUMPING[[#This Row],[PRODUCT]]="I/F","I/F",IF(LEFT(PUMPING[[#This Row],[BATCH]],2)="MR","MR",IF(LEFT(PUMPING[[#This Row],[BATCH]],2)="PR","PR",IF(LEFT(PUMPING[[#This Row],[BATCH]],2)="DT","DT","Others"))))</f>
        <v>MR</v>
      </c>
    </row>
    <row r="3576" spans="1:13" ht="21" x14ac:dyDescent="0.25">
      <c r="A3576" s="181">
        <v>2</v>
      </c>
      <c r="B3576" s="182">
        <v>42550</v>
      </c>
      <c r="C3576" s="181" t="s">
        <v>274</v>
      </c>
      <c r="D3576" s="172" t="s">
        <v>1497</v>
      </c>
      <c r="E3576" s="178" t="s">
        <v>10</v>
      </c>
      <c r="F3576" s="179">
        <v>90</v>
      </c>
      <c r="G3576" s="181" t="s">
        <v>274</v>
      </c>
      <c r="H3576" s="181" t="str">
        <f t="shared" si="92"/>
        <v xml:space="preserve">F </v>
      </c>
      <c r="I3576" s="181" t="s">
        <v>204</v>
      </c>
      <c r="J3576" s="191">
        <f t="shared" si="91"/>
        <v>6</v>
      </c>
      <c r="K3576" s="191">
        <f>IF(PUMPING[[#This Row],[MONTH]]&gt;3,YEAR(PUMPING[[#This Row],[DATE]]),YEAR(PUMPING[[#This Row],[DATE]])-1)</f>
        <v>2016</v>
      </c>
      <c r="L3576" s="191" t="str">
        <f>IF(PUMPING[[#This Row],[MONTH]]&lt;4,"Q4",IF(PUMPING[[#This Row],[MONTH]]&lt;7,"Q1",IF(PUMPING[[#This Row],[MONTH]]&lt;10,"Q2",IF(PUMPING[[#This Row],[MONTH]]&lt;13,"Q3","Q4"))))</f>
        <v>Q1</v>
      </c>
      <c r="M3576" s="192" t="str">
        <f>IF(PUMPING[[#This Row],[PRODUCT]]="I/F","I/F",IF(LEFT(PUMPING[[#This Row],[BATCH]],2)="MR","MR",IF(LEFT(PUMPING[[#This Row],[BATCH]],2)="PR","PR",IF(LEFT(PUMPING[[#This Row],[BATCH]],2)="DT","DT","Others"))))</f>
        <v>I/F</v>
      </c>
    </row>
    <row r="3577" spans="1:13" ht="21" x14ac:dyDescent="0.25">
      <c r="A3577" s="181">
        <v>3</v>
      </c>
      <c r="B3577" s="182">
        <v>42550</v>
      </c>
      <c r="C3577" s="181" t="s">
        <v>274</v>
      </c>
      <c r="D3577" s="172" t="s">
        <v>414</v>
      </c>
      <c r="E3577" s="178" t="s">
        <v>10</v>
      </c>
      <c r="F3577" s="179">
        <v>302</v>
      </c>
      <c r="G3577" s="181" t="s">
        <v>274</v>
      </c>
      <c r="H3577" s="181" t="str">
        <f t="shared" si="92"/>
        <v>PC</v>
      </c>
      <c r="I3577" s="181" t="str">
        <f>VLOOKUP(H3577,[2]Sheet1!$A$2:$B$27,2,0)</f>
        <v>SKO</v>
      </c>
      <c r="J3577" s="191">
        <f t="shared" si="91"/>
        <v>6</v>
      </c>
      <c r="K3577" s="191">
        <f>IF(PUMPING[[#This Row],[MONTH]]&gt;3,YEAR(PUMPING[[#This Row],[DATE]]),YEAR(PUMPING[[#This Row],[DATE]])-1)</f>
        <v>2016</v>
      </c>
      <c r="L3577" s="191" t="str">
        <f>IF(PUMPING[[#This Row],[MONTH]]&lt;4,"Q4",IF(PUMPING[[#This Row],[MONTH]]&lt;7,"Q1",IF(PUMPING[[#This Row],[MONTH]]&lt;10,"Q2",IF(PUMPING[[#This Row],[MONTH]]&lt;13,"Q3","Q4"))))</f>
        <v>Q1</v>
      </c>
      <c r="M3577" s="192" t="str">
        <f>IF(PUMPING[[#This Row],[PRODUCT]]="I/F","I/F",IF(LEFT(PUMPING[[#This Row],[BATCH]],2)="MR","MR",IF(LEFT(PUMPING[[#This Row],[BATCH]],2)="PR","PR",IF(LEFT(PUMPING[[#This Row],[BATCH]],2)="DT","DT","Others"))))</f>
        <v>MR</v>
      </c>
    </row>
    <row r="3578" spans="1:13" ht="21" x14ac:dyDescent="0.25">
      <c r="A3578" s="181">
        <v>4</v>
      </c>
      <c r="B3578" s="182">
        <v>42550</v>
      </c>
      <c r="C3578" s="181" t="s">
        <v>274</v>
      </c>
      <c r="D3578" s="172" t="s">
        <v>415</v>
      </c>
      <c r="E3578" s="178" t="s">
        <v>10</v>
      </c>
      <c r="F3578" s="179">
        <v>123</v>
      </c>
      <c r="G3578" s="181" t="s">
        <v>274</v>
      </c>
      <c r="H3578" s="181" t="str">
        <f t="shared" si="92"/>
        <v>NS</v>
      </c>
      <c r="I3578" s="181" t="str">
        <f>VLOOKUP(H3578,[2]Sheet1!$A$2:$B$27,2,0)</f>
        <v>SKO</v>
      </c>
      <c r="J3578" s="191">
        <f t="shared" si="91"/>
        <v>6</v>
      </c>
      <c r="K3578" s="191">
        <f>IF(PUMPING[[#This Row],[MONTH]]&gt;3,YEAR(PUMPING[[#This Row],[DATE]]),YEAR(PUMPING[[#This Row],[DATE]])-1)</f>
        <v>2016</v>
      </c>
      <c r="L3578" s="191" t="str">
        <f>IF(PUMPING[[#This Row],[MONTH]]&lt;4,"Q4",IF(PUMPING[[#This Row],[MONTH]]&lt;7,"Q1",IF(PUMPING[[#This Row],[MONTH]]&lt;10,"Q2",IF(PUMPING[[#This Row],[MONTH]]&lt;13,"Q3","Q4"))))</f>
        <v>Q1</v>
      </c>
      <c r="M3578" s="192" t="str">
        <f>IF(PUMPING[[#This Row],[PRODUCT]]="I/F","I/F",IF(LEFT(PUMPING[[#This Row],[BATCH]],2)="MR","MR",IF(LEFT(PUMPING[[#This Row],[BATCH]],2)="PR","PR",IF(LEFT(PUMPING[[#This Row],[BATCH]],2)="DT","DT","Others"))))</f>
        <v>MR</v>
      </c>
    </row>
    <row r="3579" spans="1:13" ht="21" x14ac:dyDescent="0.25">
      <c r="A3579" s="181">
        <v>5</v>
      </c>
      <c r="B3579" s="182">
        <v>42550</v>
      </c>
      <c r="C3579" s="181" t="s">
        <v>274</v>
      </c>
      <c r="D3579" s="172" t="s">
        <v>2300</v>
      </c>
      <c r="E3579" s="178" t="s">
        <v>10</v>
      </c>
      <c r="F3579" s="179">
        <v>3736</v>
      </c>
      <c r="G3579" s="181" t="s">
        <v>274</v>
      </c>
      <c r="H3579" s="181" t="str">
        <f t="shared" si="92"/>
        <v>PN</v>
      </c>
      <c r="I3579" s="181" t="str">
        <f>VLOOKUP(H3579,[2]Sheet1!$A$2:$B$27,2,0)</f>
        <v>NAPTHA</v>
      </c>
      <c r="J3579" s="191">
        <f t="shared" si="91"/>
        <v>6</v>
      </c>
      <c r="K3579" s="191">
        <f>IF(PUMPING[[#This Row],[MONTH]]&gt;3,YEAR(PUMPING[[#This Row],[DATE]]),YEAR(PUMPING[[#This Row],[DATE]])-1)</f>
        <v>2016</v>
      </c>
      <c r="L3579" s="191" t="str">
        <f>IF(PUMPING[[#This Row],[MONTH]]&lt;4,"Q4",IF(PUMPING[[#This Row],[MONTH]]&lt;7,"Q1",IF(PUMPING[[#This Row],[MONTH]]&lt;10,"Q2",IF(PUMPING[[#This Row],[MONTH]]&lt;13,"Q3","Q4"))))</f>
        <v>Q1</v>
      </c>
      <c r="M3579" s="192" t="str">
        <f>IF(PUMPING[[#This Row],[PRODUCT]]="I/F","I/F",IF(LEFT(PUMPING[[#This Row],[BATCH]],2)="MR","MR",IF(LEFT(PUMPING[[#This Row],[BATCH]],2)="PR","PR",IF(LEFT(PUMPING[[#This Row],[BATCH]],2)="DT","DT","Others"))))</f>
        <v>MR</v>
      </c>
    </row>
    <row r="3580" spans="1:13" ht="21" x14ac:dyDescent="0.25">
      <c r="A3580" s="181">
        <v>6</v>
      </c>
      <c r="B3580" s="182">
        <v>42550</v>
      </c>
      <c r="C3580" s="181" t="s">
        <v>274</v>
      </c>
      <c r="D3580" s="172" t="s">
        <v>2309</v>
      </c>
      <c r="E3580" s="178" t="s">
        <v>10</v>
      </c>
      <c r="F3580" s="179">
        <v>113</v>
      </c>
      <c r="G3580" s="181" t="s">
        <v>274</v>
      </c>
      <c r="H3580" s="181" t="str">
        <f t="shared" si="92"/>
        <v>F,</v>
      </c>
      <c r="I3580" s="181" t="s">
        <v>204</v>
      </c>
      <c r="J3580" s="191">
        <f t="shared" si="91"/>
        <v>6</v>
      </c>
      <c r="K3580" s="191">
        <f>IF(PUMPING[[#This Row],[MONTH]]&gt;3,YEAR(PUMPING[[#This Row],[DATE]]),YEAR(PUMPING[[#This Row],[DATE]])-1)</f>
        <v>2016</v>
      </c>
      <c r="L3580" s="191" t="str">
        <f>IF(PUMPING[[#This Row],[MONTH]]&lt;4,"Q4",IF(PUMPING[[#This Row],[MONTH]]&lt;7,"Q1",IF(PUMPING[[#This Row],[MONTH]]&lt;10,"Q2",IF(PUMPING[[#This Row],[MONTH]]&lt;13,"Q3","Q4"))))</f>
        <v>Q1</v>
      </c>
      <c r="M3580" s="192" t="str">
        <f>IF(PUMPING[[#This Row],[PRODUCT]]="I/F","I/F",IF(LEFT(PUMPING[[#This Row],[BATCH]],2)="MR","MR",IF(LEFT(PUMPING[[#This Row],[BATCH]],2)="PR","PR",IF(LEFT(PUMPING[[#This Row],[BATCH]],2)="DT","DT","Others"))))</f>
        <v>I/F</v>
      </c>
    </row>
    <row r="3581" spans="1:13" ht="21" x14ac:dyDescent="0.25">
      <c r="A3581" s="181">
        <v>7</v>
      </c>
      <c r="B3581" s="182">
        <v>42550</v>
      </c>
      <c r="C3581" s="181" t="s">
        <v>274</v>
      </c>
      <c r="D3581" s="137" t="s">
        <v>2301</v>
      </c>
      <c r="E3581" s="178" t="s">
        <v>10</v>
      </c>
      <c r="F3581" s="179">
        <v>2231</v>
      </c>
      <c r="G3581" s="181" t="s">
        <v>274</v>
      </c>
      <c r="H3581" s="181" t="str">
        <f t="shared" si="92"/>
        <v>PX</v>
      </c>
      <c r="I3581" s="181" t="str">
        <f>VLOOKUP(H3581,[2]Sheet1!$A$2:$B$27,2,0)</f>
        <v>PXPTA</v>
      </c>
      <c r="J3581" s="191">
        <f t="shared" si="91"/>
        <v>6</v>
      </c>
      <c r="K3581" s="191">
        <f>IF(PUMPING[[#This Row],[MONTH]]&gt;3,YEAR(PUMPING[[#This Row],[DATE]]),YEAR(PUMPING[[#This Row],[DATE]])-1)</f>
        <v>2016</v>
      </c>
      <c r="L3581" s="191" t="str">
        <f>IF(PUMPING[[#This Row],[MONTH]]&lt;4,"Q4",IF(PUMPING[[#This Row],[MONTH]]&lt;7,"Q1",IF(PUMPING[[#This Row],[MONTH]]&lt;10,"Q2",IF(PUMPING[[#This Row],[MONTH]]&lt;13,"Q3","Q4"))))</f>
        <v>Q1</v>
      </c>
      <c r="M3581" s="192" t="str">
        <f>IF(PUMPING[[#This Row],[PRODUCT]]="I/F","I/F",IF(LEFT(PUMPING[[#This Row],[BATCH]],2)="MR","MR",IF(LEFT(PUMPING[[#This Row],[BATCH]],2)="PR","PR",IF(LEFT(PUMPING[[#This Row],[BATCH]],2)="DT","DT","Others"))))</f>
        <v>MR</v>
      </c>
    </row>
    <row r="3582" spans="1:13" ht="21" x14ac:dyDescent="0.25">
      <c r="A3582" s="181">
        <v>1</v>
      </c>
      <c r="B3582" s="182">
        <v>42551</v>
      </c>
      <c r="C3582" s="181" t="s">
        <v>6</v>
      </c>
      <c r="D3582" s="176" t="s">
        <v>2308</v>
      </c>
      <c r="E3582" s="194">
        <v>303</v>
      </c>
      <c r="F3582" s="173">
        <v>1577</v>
      </c>
      <c r="G3582" s="181" t="s">
        <v>6</v>
      </c>
      <c r="H3582" s="181" t="str">
        <f t="shared" si="92"/>
        <v>A2</v>
      </c>
      <c r="I3582" s="181" t="str">
        <f>VLOOKUP(H3582,[2]Sheet1!$A$2:$B$27,2,0)</f>
        <v>ATF</v>
      </c>
      <c r="J3582" s="191">
        <f t="shared" si="91"/>
        <v>6</v>
      </c>
      <c r="K3582" s="191">
        <f>IF(PUMPING[[#This Row],[MONTH]]&gt;3,YEAR(PUMPING[[#This Row],[DATE]]),YEAR(PUMPING[[#This Row],[DATE]])-1)</f>
        <v>2016</v>
      </c>
      <c r="L3582" s="191" t="str">
        <f>IF(PUMPING[[#This Row],[MONTH]]&lt;4,"Q4",IF(PUMPING[[#This Row],[MONTH]]&lt;7,"Q1",IF(PUMPING[[#This Row],[MONTH]]&lt;10,"Q2",IF(PUMPING[[#This Row],[MONTH]]&lt;13,"Q3","Q4"))))</f>
        <v>Q1</v>
      </c>
      <c r="M3582" s="192" t="str">
        <f>IF(PUMPING[[#This Row],[PRODUCT]]="I/F","I/F",IF(LEFT(PUMPING[[#This Row],[BATCH]],2)="MR","MR",IF(LEFT(PUMPING[[#This Row],[BATCH]],2)="PR","PR",IF(LEFT(PUMPING[[#This Row],[BATCH]],2)="DT","DT","Others"))))</f>
        <v>MR</v>
      </c>
    </row>
    <row r="3583" spans="1:13" ht="21" x14ac:dyDescent="0.25">
      <c r="A3583" s="181">
        <v>2</v>
      </c>
      <c r="B3583" s="182">
        <v>42551</v>
      </c>
      <c r="C3583" s="181" t="s">
        <v>6</v>
      </c>
      <c r="D3583" s="176" t="s">
        <v>2310</v>
      </c>
      <c r="E3583" s="194">
        <v>405</v>
      </c>
      <c r="F3583" s="173">
        <v>3016</v>
      </c>
      <c r="G3583" s="181" t="s">
        <v>6</v>
      </c>
      <c r="H3583" s="181" t="str">
        <f t="shared" si="92"/>
        <v>A2</v>
      </c>
      <c r="I3583" s="181" t="str">
        <f>VLOOKUP(H3583,[2]Sheet1!$A$2:$B$27,2,0)</f>
        <v>ATF</v>
      </c>
      <c r="J3583" s="191">
        <f t="shared" si="91"/>
        <v>6</v>
      </c>
      <c r="K3583" s="191">
        <f>IF(PUMPING[[#This Row],[MONTH]]&gt;3,YEAR(PUMPING[[#This Row],[DATE]]),YEAR(PUMPING[[#This Row],[DATE]])-1)</f>
        <v>2016</v>
      </c>
      <c r="L3583" s="191" t="str">
        <f>IF(PUMPING[[#This Row],[MONTH]]&lt;4,"Q4",IF(PUMPING[[#This Row],[MONTH]]&lt;7,"Q1",IF(PUMPING[[#This Row],[MONTH]]&lt;10,"Q2",IF(PUMPING[[#This Row],[MONTH]]&lt;13,"Q3","Q4"))))</f>
        <v>Q1</v>
      </c>
      <c r="M3583" s="192" t="str">
        <f>IF(PUMPING[[#This Row],[PRODUCT]]="I/F","I/F",IF(LEFT(PUMPING[[#This Row],[BATCH]],2)="MR","MR",IF(LEFT(PUMPING[[#This Row],[BATCH]],2)="PR","PR",IF(LEFT(PUMPING[[#This Row],[BATCH]],2)="DT","DT","Others"))))</f>
        <v>MR</v>
      </c>
    </row>
    <row r="3584" spans="1:13" ht="21" x14ac:dyDescent="0.25">
      <c r="A3584" s="181">
        <v>3</v>
      </c>
      <c r="B3584" s="182">
        <v>42551</v>
      </c>
      <c r="C3584" s="181" t="s">
        <v>6</v>
      </c>
      <c r="D3584" s="176" t="s">
        <v>2311</v>
      </c>
      <c r="E3584" s="194">
        <v>401</v>
      </c>
      <c r="F3584" s="173">
        <v>500</v>
      </c>
      <c r="G3584" s="181" t="s">
        <v>6</v>
      </c>
      <c r="H3584" s="181" t="str">
        <f t="shared" si="92"/>
        <v>0S</v>
      </c>
      <c r="I3584" s="181" t="str">
        <f>VLOOKUP(H3584,[2]Sheet1!$A$2:$B$27,2,0)</f>
        <v>SKO</v>
      </c>
      <c r="J3584" s="191">
        <f t="shared" si="91"/>
        <v>6</v>
      </c>
      <c r="K3584" s="191">
        <f>IF(PUMPING[[#This Row],[MONTH]]&gt;3,YEAR(PUMPING[[#This Row],[DATE]]),YEAR(PUMPING[[#This Row],[DATE]])-1)</f>
        <v>2016</v>
      </c>
      <c r="L3584" s="191" t="str">
        <f>IF(PUMPING[[#This Row],[MONTH]]&lt;4,"Q4",IF(PUMPING[[#This Row],[MONTH]]&lt;7,"Q1",IF(PUMPING[[#This Row],[MONTH]]&lt;10,"Q2",IF(PUMPING[[#This Row],[MONTH]]&lt;13,"Q3","Q4"))))</f>
        <v>Q1</v>
      </c>
      <c r="M3584" s="192" t="str">
        <f>IF(PUMPING[[#This Row],[PRODUCT]]="I/F","I/F",IF(LEFT(PUMPING[[#This Row],[BATCH]],2)="MR","MR",IF(LEFT(PUMPING[[#This Row],[BATCH]],2)="PR","PR",IF(LEFT(PUMPING[[#This Row],[BATCH]],2)="DT","DT","Others"))))</f>
        <v>MR</v>
      </c>
    </row>
    <row r="3585" spans="1:13" ht="21" x14ac:dyDescent="0.25">
      <c r="A3585" s="181">
        <v>4</v>
      </c>
      <c r="B3585" s="182">
        <v>42551</v>
      </c>
      <c r="C3585" s="181" t="s">
        <v>6</v>
      </c>
      <c r="D3585" s="176" t="s">
        <v>427</v>
      </c>
      <c r="E3585" s="194">
        <v>651</v>
      </c>
      <c r="F3585" s="173">
        <v>176</v>
      </c>
      <c r="G3585" s="181" t="s">
        <v>6</v>
      </c>
      <c r="H3585" s="181" t="str">
        <f t="shared" si="92"/>
        <v>PC</v>
      </c>
      <c r="I3585" s="181" t="str">
        <f>VLOOKUP(H3585,[2]Sheet1!$A$2:$B$27,2,0)</f>
        <v>SKO</v>
      </c>
      <c r="J3585" s="191">
        <f t="shared" ref="J3585:J3648" si="93">MONTH(B3585)</f>
        <v>6</v>
      </c>
      <c r="K3585" s="191">
        <f>IF(PUMPING[[#This Row],[MONTH]]&gt;3,YEAR(PUMPING[[#This Row],[DATE]]),YEAR(PUMPING[[#This Row],[DATE]])-1)</f>
        <v>2016</v>
      </c>
      <c r="L3585" s="191" t="str">
        <f>IF(PUMPING[[#This Row],[MONTH]]&lt;4,"Q4",IF(PUMPING[[#This Row],[MONTH]]&lt;7,"Q1",IF(PUMPING[[#This Row],[MONTH]]&lt;10,"Q2",IF(PUMPING[[#This Row],[MONTH]]&lt;13,"Q3","Q4"))))</f>
        <v>Q1</v>
      </c>
      <c r="M3585" s="192" t="str">
        <f>IF(PUMPING[[#This Row],[PRODUCT]]="I/F","I/F",IF(LEFT(PUMPING[[#This Row],[BATCH]],2)="MR","MR",IF(LEFT(PUMPING[[#This Row],[BATCH]],2)="PR","PR",IF(LEFT(PUMPING[[#This Row],[BATCH]],2)="DT","DT","Others"))))</f>
        <v>MR</v>
      </c>
    </row>
    <row r="3586" spans="1:13" ht="21" x14ac:dyDescent="0.25">
      <c r="A3586" s="181">
        <v>5</v>
      </c>
      <c r="B3586" s="182">
        <v>42551</v>
      </c>
      <c r="C3586" s="181" t="s">
        <v>6</v>
      </c>
      <c r="D3586" s="176" t="s">
        <v>2312</v>
      </c>
      <c r="E3586" s="194">
        <v>351</v>
      </c>
      <c r="F3586" s="173">
        <v>274</v>
      </c>
      <c r="G3586" s="181" t="s">
        <v>6</v>
      </c>
      <c r="H3586" s="181" t="str">
        <f t="shared" si="92"/>
        <v>PC</v>
      </c>
      <c r="I3586" s="181" t="str">
        <f>VLOOKUP(H3586,[2]Sheet1!$A$2:$B$27,2,0)</f>
        <v>SKO</v>
      </c>
      <c r="J3586" s="191">
        <f t="shared" si="93"/>
        <v>6</v>
      </c>
      <c r="K3586" s="191">
        <f>IF(PUMPING[[#This Row],[MONTH]]&gt;3,YEAR(PUMPING[[#This Row],[DATE]]),YEAR(PUMPING[[#This Row],[DATE]])-1)</f>
        <v>2016</v>
      </c>
      <c r="L3586" s="191" t="str">
        <f>IF(PUMPING[[#This Row],[MONTH]]&lt;4,"Q4",IF(PUMPING[[#This Row],[MONTH]]&lt;7,"Q1",IF(PUMPING[[#This Row],[MONTH]]&lt;10,"Q2",IF(PUMPING[[#This Row],[MONTH]]&lt;13,"Q3","Q4"))))</f>
        <v>Q1</v>
      </c>
      <c r="M3586" s="192" t="str">
        <f>IF(PUMPING[[#This Row],[PRODUCT]]="I/F","I/F",IF(LEFT(PUMPING[[#This Row],[BATCH]],2)="MR","MR",IF(LEFT(PUMPING[[#This Row],[BATCH]],2)="PR","PR",IF(LEFT(PUMPING[[#This Row],[BATCH]],2)="DT","DT","Others"))))</f>
        <v>MR</v>
      </c>
    </row>
    <row r="3587" spans="1:13" ht="21" x14ac:dyDescent="0.25">
      <c r="A3587" s="181">
        <v>6</v>
      </c>
      <c r="B3587" s="182">
        <v>42551</v>
      </c>
      <c r="C3587" s="181" t="s">
        <v>6</v>
      </c>
      <c r="D3587" s="172" t="s">
        <v>2313</v>
      </c>
      <c r="E3587" s="131">
        <v>505</v>
      </c>
      <c r="F3587" s="173">
        <v>4926</v>
      </c>
      <c r="G3587" s="181" t="s">
        <v>6</v>
      </c>
      <c r="H3587" s="181" t="str">
        <f t="shared" si="92"/>
        <v>4H</v>
      </c>
      <c r="I3587" s="181" t="s">
        <v>1530</v>
      </c>
      <c r="J3587" s="191">
        <f t="shared" si="93"/>
        <v>6</v>
      </c>
      <c r="K3587" s="191">
        <f>IF(PUMPING[[#This Row],[MONTH]]&gt;3,YEAR(PUMPING[[#This Row],[DATE]]),YEAR(PUMPING[[#This Row],[DATE]])-1)</f>
        <v>2016</v>
      </c>
      <c r="L3587" s="191" t="str">
        <f>IF(PUMPING[[#This Row],[MONTH]]&lt;4,"Q4",IF(PUMPING[[#This Row],[MONTH]]&lt;7,"Q1",IF(PUMPING[[#This Row],[MONTH]]&lt;10,"Q2",IF(PUMPING[[#This Row],[MONTH]]&lt;13,"Q3","Q4"))))</f>
        <v>Q1</v>
      </c>
      <c r="M3587" s="192" t="str">
        <f>IF(PUMPING[[#This Row],[PRODUCT]]="I/F","I/F",IF(LEFT(PUMPING[[#This Row],[BATCH]],2)="MR","MR",IF(LEFT(PUMPING[[#This Row],[BATCH]],2)="PR","PR",IF(LEFT(PUMPING[[#This Row],[BATCH]],2)="DT","DT","Others"))))</f>
        <v>MR</v>
      </c>
    </row>
    <row r="3588" spans="1:13" ht="21" x14ac:dyDescent="0.25">
      <c r="A3588" s="181">
        <v>1</v>
      </c>
      <c r="B3588" s="182">
        <v>42551</v>
      </c>
      <c r="C3588" s="181" t="s">
        <v>20</v>
      </c>
      <c r="D3588" s="172" t="s">
        <v>298</v>
      </c>
      <c r="E3588" s="131">
        <v>32</v>
      </c>
      <c r="F3588" s="179">
        <v>2590</v>
      </c>
      <c r="G3588" s="181" t="s">
        <v>20</v>
      </c>
      <c r="H3588" s="181" t="str">
        <f t="shared" si="92"/>
        <v>A2</v>
      </c>
      <c r="I3588" s="181" t="str">
        <f>VLOOKUP(H3588,[2]Sheet1!$A$2:$B$27,2,0)</f>
        <v>ATF</v>
      </c>
      <c r="J3588" s="191">
        <f t="shared" si="93"/>
        <v>6</v>
      </c>
      <c r="K3588" s="191">
        <f>IF(PUMPING[[#This Row],[MONTH]]&gt;3,YEAR(PUMPING[[#This Row],[DATE]]),YEAR(PUMPING[[#This Row],[DATE]])-1)</f>
        <v>2016</v>
      </c>
      <c r="L3588" s="191" t="str">
        <f>IF(PUMPING[[#This Row],[MONTH]]&lt;4,"Q4",IF(PUMPING[[#This Row],[MONTH]]&lt;7,"Q1",IF(PUMPING[[#This Row],[MONTH]]&lt;10,"Q2",IF(PUMPING[[#This Row],[MONTH]]&lt;13,"Q3","Q4"))))</f>
        <v>Q1</v>
      </c>
      <c r="M3588" s="192" t="str">
        <f>IF(PUMPING[[#This Row],[PRODUCT]]="I/F","I/F",IF(LEFT(PUMPING[[#This Row],[BATCH]],2)="MR","MR",IF(LEFT(PUMPING[[#This Row],[BATCH]],2)="PR","PR",IF(LEFT(PUMPING[[#This Row],[BATCH]],2)="DT","DT","Others"))))</f>
        <v>PR</v>
      </c>
    </row>
    <row r="3589" spans="1:13" ht="21" x14ac:dyDescent="0.25">
      <c r="A3589" s="181">
        <v>1</v>
      </c>
      <c r="B3589" s="182">
        <v>42551</v>
      </c>
      <c r="C3589" s="181" t="s">
        <v>274</v>
      </c>
      <c r="D3589" s="172" t="s">
        <v>2301</v>
      </c>
      <c r="E3589" s="178" t="s">
        <v>10</v>
      </c>
      <c r="F3589" s="179">
        <v>1574</v>
      </c>
      <c r="G3589" s="181" t="s">
        <v>274</v>
      </c>
      <c r="H3589" s="181" t="str">
        <f t="shared" si="92"/>
        <v>PX</v>
      </c>
      <c r="I3589" s="181" t="str">
        <f>VLOOKUP(H3589,[2]Sheet1!$A$2:$B$27,2,0)</f>
        <v>PXPTA</v>
      </c>
      <c r="J3589" s="191">
        <f t="shared" si="93"/>
        <v>6</v>
      </c>
      <c r="K3589" s="191">
        <f>IF(PUMPING[[#This Row],[MONTH]]&gt;3,YEAR(PUMPING[[#This Row],[DATE]]),YEAR(PUMPING[[#This Row],[DATE]])-1)</f>
        <v>2016</v>
      </c>
      <c r="L3589" s="191" t="str">
        <f>IF(PUMPING[[#This Row],[MONTH]]&lt;4,"Q4",IF(PUMPING[[#This Row],[MONTH]]&lt;7,"Q1",IF(PUMPING[[#This Row],[MONTH]]&lt;10,"Q2",IF(PUMPING[[#This Row],[MONTH]]&lt;13,"Q3","Q4"))))</f>
        <v>Q1</v>
      </c>
      <c r="M3589" s="192" t="str">
        <f>IF(PUMPING[[#This Row],[PRODUCT]]="I/F","I/F",IF(LEFT(PUMPING[[#This Row],[BATCH]],2)="MR","MR",IF(LEFT(PUMPING[[#This Row],[BATCH]],2)="PR","PR",IF(LEFT(PUMPING[[#This Row],[BATCH]],2)="DT","DT","Others"))))</f>
        <v>MR</v>
      </c>
    </row>
    <row r="3590" spans="1:13" ht="21" x14ac:dyDescent="0.25">
      <c r="A3590" s="181">
        <v>2</v>
      </c>
      <c r="B3590" s="182">
        <v>42551</v>
      </c>
      <c r="C3590" s="181" t="s">
        <v>274</v>
      </c>
      <c r="D3590" s="172" t="s">
        <v>2302</v>
      </c>
      <c r="E3590" s="178" t="s">
        <v>10</v>
      </c>
      <c r="F3590" s="179">
        <v>1038</v>
      </c>
      <c r="G3590" s="181" t="s">
        <v>274</v>
      </c>
      <c r="H3590" s="181" t="str">
        <f t="shared" si="92"/>
        <v>PN</v>
      </c>
      <c r="I3590" s="181" t="str">
        <f>VLOOKUP(H3590,[2]Sheet1!$A$2:$B$27,2,0)</f>
        <v>NAPTHA</v>
      </c>
      <c r="J3590" s="191">
        <f t="shared" si="93"/>
        <v>6</v>
      </c>
      <c r="K3590" s="191">
        <f>IF(PUMPING[[#This Row],[MONTH]]&gt;3,YEAR(PUMPING[[#This Row],[DATE]]),YEAR(PUMPING[[#This Row],[DATE]])-1)</f>
        <v>2016</v>
      </c>
      <c r="L3590" s="191" t="str">
        <f>IF(PUMPING[[#This Row],[MONTH]]&lt;4,"Q4",IF(PUMPING[[#This Row],[MONTH]]&lt;7,"Q1",IF(PUMPING[[#This Row],[MONTH]]&lt;10,"Q2",IF(PUMPING[[#This Row],[MONTH]]&lt;13,"Q3","Q4"))))</f>
        <v>Q1</v>
      </c>
      <c r="M3590" s="192" t="str">
        <f>IF(PUMPING[[#This Row],[PRODUCT]]="I/F","I/F",IF(LEFT(PUMPING[[#This Row],[BATCH]],2)="MR","MR",IF(LEFT(PUMPING[[#This Row],[BATCH]],2)="PR","PR",IF(LEFT(PUMPING[[#This Row],[BATCH]],2)="DT","DT","Others"))))</f>
        <v>MR</v>
      </c>
    </row>
    <row r="3591" spans="1:13" ht="21" x14ac:dyDescent="0.25">
      <c r="A3591" s="181">
        <v>3</v>
      </c>
      <c r="B3591" s="182">
        <v>42551</v>
      </c>
      <c r="C3591" s="181" t="s">
        <v>274</v>
      </c>
      <c r="D3591" s="172" t="s">
        <v>2303</v>
      </c>
      <c r="E3591" s="178" t="s">
        <v>10</v>
      </c>
      <c r="F3591" s="179">
        <v>856</v>
      </c>
      <c r="G3591" s="181" t="s">
        <v>274</v>
      </c>
      <c r="H3591" s="181" t="str">
        <f t="shared" si="92"/>
        <v>0S</v>
      </c>
      <c r="I3591" s="181" t="str">
        <f>VLOOKUP(H3591,[2]Sheet1!$A$2:$B$27,2,0)</f>
        <v>SKO</v>
      </c>
      <c r="J3591" s="191">
        <f t="shared" si="93"/>
        <v>6</v>
      </c>
      <c r="K3591" s="191">
        <f>IF(PUMPING[[#This Row],[MONTH]]&gt;3,YEAR(PUMPING[[#This Row],[DATE]]),YEAR(PUMPING[[#This Row],[DATE]])-1)</f>
        <v>2016</v>
      </c>
      <c r="L3591" s="191" t="str">
        <f>IF(PUMPING[[#This Row],[MONTH]]&lt;4,"Q4",IF(PUMPING[[#This Row],[MONTH]]&lt;7,"Q1",IF(PUMPING[[#This Row],[MONTH]]&lt;10,"Q2",IF(PUMPING[[#This Row],[MONTH]]&lt;13,"Q3","Q4"))))</f>
        <v>Q1</v>
      </c>
      <c r="M3591" s="192" t="str">
        <f>IF(PUMPING[[#This Row],[PRODUCT]]="I/F","I/F",IF(LEFT(PUMPING[[#This Row],[BATCH]],2)="MR","MR",IF(LEFT(PUMPING[[#This Row],[BATCH]],2)="PR","PR",IF(LEFT(PUMPING[[#This Row],[BATCH]],2)="DT","DT","Others"))))</f>
        <v>MR</v>
      </c>
    </row>
    <row r="3592" spans="1:13" ht="21" x14ac:dyDescent="0.25">
      <c r="A3592" s="181">
        <v>4</v>
      </c>
      <c r="B3592" s="182">
        <v>42551</v>
      </c>
      <c r="C3592" s="181" t="s">
        <v>274</v>
      </c>
      <c r="D3592" s="172" t="s">
        <v>2304</v>
      </c>
      <c r="E3592" s="178" t="s">
        <v>10</v>
      </c>
      <c r="F3592" s="179">
        <v>1697</v>
      </c>
      <c r="G3592" s="181" t="s">
        <v>274</v>
      </c>
      <c r="H3592" s="181" t="str">
        <f t="shared" si="92"/>
        <v>0S</v>
      </c>
      <c r="I3592" s="181" t="str">
        <f>VLOOKUP(H3592,[2]Sheet1!$A$2:$B$27,2,0)</f>
        <v>SKO</v>
      </c>
      <c r="J3592" s="191">
        <f t="shared" si="93"/>
        <v>6</v>
      </c>
      <c r="K3592" s="191">
        <f>IF(PUMPING[[#This Row],[MONTH]]&gt;3,YEAR(PUMPING[[#This Row],[DATE]]),YEAR(PUMPING[[#This Row],[DATE]])-1)</f>
        <v>2016</v>
      </c>
      <c r="L3592" s="191" t="str">
        <f>IF(PUMPING[[#This Row],[MONTH]]&lt;4,"Q4",IF(PUMPING[[#This Row],[MONTH]]&lt;7,"Q1",IF(PUMPING[[#This Row],[MONTH]]&lt;10,"Q2",IF(PUMPING[[#This Row],[MONTH]]&lt;13,"Q3","Q4"))))</f>
        <v>Q1</v>
      </c>
      <c r="M3592" s="192" t="str">
        <f>IF(PUMPING[[#This Row],[PRODUCT]]="I/F","I/F",IF(LEFT(PUMPING[[#This Row],[BATCH]],2)="MR","MR",IF(LEFT(PUMPING[[#This Row],[BATCH]],2)="PR","PR",IF(LEFT(PUMPING[[#This Row],[BATCH]],2)="DT","DT","Others"))))</f>
        <v>MR</v>
      </c>
    </row>
    <row r="3593" spans="1:13" ht="21" x14ac:dyDescent="0.25">
      <c r="A3593" s="181">
        <v>1</v>
      </c>
      <c r="B3593" s="182">
        <v>42525</v>
      </c>
      <c r="C3593" s="181" t="s">
        <v>6</v>
      </c>
      <c r="D3593" s="187" t="s">
        <v>2172</v>
      </c>
      <c r="E3593" s="180">
        <v>502</v>
      </c>
      <c r="F3593" s="179">
        <v>4908</v>
      </c>
      <c r="G3593" s="200" t="s">
        <v>1945</v>
      </c>
      <c r="H3593" s="181" t="str">
        <f>MID(D3593,3,2)</f>
        <v>4H</v>
      </c>
      <c r="I3593" s="181" t="str">
        <f>VLOOKUP(H3593,[2]Sheet1!$J$2:$K$20,2,0)</f>
        <v>HSD-IV</v>
      </c>
      <c r="J3593" s="191">
        <f t="shared" si="93"/>
        <v>6</v>
      </c>
      <c r="K3593" s="191">
        <f>IF(PUMPING[[#This Row],[MONTH]]&gt;3,YEAR(PUMPING[[#This Row],[DATE]]),YEAR(PUMPING[[#This Row],[DATE]])-1)</f>
        <v>2016</v>
      </c>
      <c r="L3593" s="191" t="str">
        <f>IF(PUMPING[[#This Row],[MONTH]]&lt;4,"Q4",IF(PUMPING[[#This Row],[MONTH]]&lt;7,"Q1",IF(PUMPING[[#This Row],[MONTH]]&lt;10,"Q2",IF(PUMPING[[#This Row],[MONTH]]&lt;13,"Q3","Q4"))))</f>
        <v>Q1</v>
      </c>
      <c r="M3593" s="192" t="str">
        <f>IF(PUMPING[[#This Row],[PRODUCT]]="I/F","I/F",IF(LEFT(PUMPING[[#This Row],[BATCH]],2)="MR","MR",IF(LEFT(PUMPING[[#This Row],[BATCH]],2)="PR","PR",IF(LEFT(PUMPING[[#This Row],[BATCH]],2)="DT","DT","Others"))))</f>
        <v>MR</v>
      </c>
    </row>
    <row r="3594" spans="1:13" ht="21" x14ac:dyDescent="0.25">
      <c r="A3594" s="181">
        <v>2</v>
      </c>
      <c r="B3594" s="182">
        <v>42525</v>
      </c>
      <c r="C3594" s="181" t="s">
        <v>6</v>
      </c>
      <c r="D3594" s="187" t="s">
        <v>2314</v>
      </c>
      <c r="E3594" s="180">
        <v>505</v>
      </c>
      <c r="F3594" s="179">
        <v>1082</v>
      </c>
      <c r="G3594" s="200" t="s">
        <v>1945</v>
      </c>
      <c r="H3594" s="181" t="str">
        <f>MID(D3594,3,2)</f>
        <v>4H</v>
      </c>
      <c r="I3594" s="181" t="str">
        <f>VLOOKUP(H3594,[2]Sheet1!$J$2:$K$20,2,0)</f>
        <v>HSD-IV</v>
      </c>
      <c r="J3594" s="191">
        <f t="shared" si="93"/>
        <v>6</v>
      </c>
      <c r="K3594" s="191">
        <f>IF(PUMPING[[#This Row],[MONTH]]&gt;3,YEAR(PUMPING[[#This Row],[DATE]]),YEAR(PUMPING[[#This Row],[DATE]])-1)</f>
        <v>2016</v>
      </c>
      <c r="L3594" s="191" t="str">
        <f>IF(PUMPING[[#This Row],[MONTH]]&lt;4,"Q4",IF(PUMPING[[#This Row],[MONTH]]&lt;7,"Q1",IF(PUMPING[[#This Row],[MONTH]]&lt;10,"Q2",IF(PUMPING[[#This Row],[MONTH]]&lt;13,"Q3","Q4"))))</f>
        <v>Q1</v>
      </c>
      <c r="M3594" s="192" t="str">
        <f>IF(PUMPING[[#This Row],[PRODUCT]]="I/F","I/F",IF(LEFT(PUMPING[[#This Row],[BATCH]],2)="MR","MR",IF(LEFT(PUMPING[[#This Row],[BATCH]],2)="PR","PR",IF(LEFT(PUMPING[[#This Row],[BATCH]],2)="DT","DT","Others"))))</f>
        <v>MR</v>
      </c>
    </row>
    <row r="3595" spans="1:13" ht="21" x14ac:dyDescent="0.25">
      <c r="A3595" s="181">
        <v>1</v>
      </c>
      <c r="B3595" s="182">
        <v>42532</v>
      </c>
      <c r="C3595" s="181" t="s">
        <v>6</v>
      </c>
      <c r="D3595" s="187" t="s">
        <v>2315</v>
      </c>
      <c r="E3595" s="180">
        <v>351</v>
      </c>
      <c r="F3595" s="179">
        <v>100</v>
      </c>
      <c r="G3595" s="200" t="s">
        <v>1945</v>
      </c>
      <c r="H3595" s="181" t="str">
        <f>MID(D3595,3,2)</f>
        <v>PC</v>
      </c>
      <c r="I3595" s="181" t="str">
        <f>VLOOKUP(H3595,[2]Sheet1!$J$2:$K$20,2,0)</f>
        <v>SKO</v>
      </c>
      <c r="J3595" s="191">
        <f t="shared" si="93"/>
        <v>6</v>
      </c>
      <c r="K3595" s="191">
        <f>IF(PUMPING[[#This Row],[MONTH]]&gt;3,YEAR(PUMPING[[#This Row],[DATE]]),YEAR(PUMPING[[#This Row],[DATE]])-1)</f>
        <v>2016</v>
      </c>
      <c r="L3595" s="191" t="str">
        <f>IF(PUMPING[[#This Row],[MONTH]]&lt;4,"Q4",IF(PUMPING[[#This Row],[MONTH]]&lt;7,"Q1",IF(PUMPING[[#This Row],[MONTH]]&lt;10,"Q2",IF(PUMPING[[#This Row],[MONTH]]&lt;13,"Q3","Q4"))))</f>
        <v>Q1</v>
      </c>
      <c r="M3595" s="192" t="str">
        <f>IF(PUMPING[[#This Row],[PRODUCT]]="I/F","I/F",IF(LEFT(PUMPING[[#This Row],[BATCH]],2)="MR","MR",IF(LEFT(PUMPING[[#This Row],[BATCH]],2)="PR","PR",IF(LEFT(PUMPING[[#This Row],[BATCH]],2)="DT","DT","Others"))))</f>
        <v>MR</v>
      </c>
    </row>
    <row r="3596" spans="1:13" ht="21" x14ac:dyDescent="0.25">
      <c r="A3596" s="181">
        <v>2</v>
      </c>
      <c r="B3596" s="182">
        <v>42532</v>
      </c>
      <c r="C3596" s="181" t="s">
        <v>6</v>
      </c>
      <c r="D3596" s="187" t="s">
        <v>2316</v>
      </c>
      <c r="E3596" s="180">
        <v>402</v>
      </c>
      <c r="F3596" s="179">
        <v>2774</v>
      </c>
      <c r="G3596" s="200" t="s">
        <v>1945</v>
      </c>
      <c r="H3596" s="181" t="str">
        <f>MID(D3596,3,2)</f>
        <v>NS</v>
      </c>
      <c r="I3596" s="181" t="str">
        <f>VLOOKUP(H3596,[2]Sheet1!$J$2:$K$20,2,0)</f>
        <v>SKO</v>
      </c>
      <c r="J3596" s="191">
        <f t="shared" si="93"/>
        <v>6</v>
      </c>
      <c r="K3596" s="191">
        <f>IF(PUMPING[[#This Row],[MONTH]]&gt;3,YEAR(PUMPING[[#This Row],[DATE]]),YEAR(PUMPING[[#This Row],[DATE]])-1)</f>
        <v>2016</v>
      </c>
      <c r="L3596" s="191" t="str">
        <f>IF(PUMPING[[#This Row],[MONTH]]&lt;4,"Q4",IF(PUMPING[[#This Row],[MONTH]]&lt;7,"Q1",IF(PUMPING[[#This Row],[MONTH]]&lt;10,"Q2",IF(PUMPING[[#This Row],[MONTH]]&lt;13,"Q3","Q4"))))</f>
        <v>Q1</v>
      </c>
      <c r="M3596" s="192" t="str">
        <f>IF(PUMPING[[#This Row],[PRODUCT]]="I/F","I/F",IF(LEFT(PUMPING[[#This Row],[BATCH]],2)="MR","MR",IF(LEFT(PUMPING[[#This Row],[BATCH]],2)="PR","PR",IF(LEFT(PUMPING[[#This Row],[BATCH]],2)="DT","DT","Others"))))</f>
        <v>MR</v>
      </c>
    </row>
    <row r="3597" spans="1:13" ht="21" x14ac:dyDescent="0.25">
      <c r="A3597" s="181">
        <v>3</v>
      </c>
      <c r="B3597" s="182">
        <v>42532</v>
      </c>
      <c r="C3597" s="181" t="s">
        <v>6</v>
      </c>
      <c r="D3597" s="184" t="s">
        <v>2317</v>
      </c>
      <c r="E3597" s="180">
        <v>351</v>
      </c>
      <c r="F3597" s="179">
        <v>102</v>
      </c>
      <c r="G3597" s="200" t="s">
        <v>1945</v>
      </c>
      <c r="H3597" s="181" t="str">
        <f t="shared" ref="H3597:H3660" si="94">MID(D3597,3,2)</f>
        <v>PC</v>
      </c>
      <c r="I3597" s="181" t="str">
        <f>VLOOKUP(H3597,[2]Sheet1!$J$2:$K$20,2,0)</f>
        <v>SKO</v>
      </c>
      <c r="J3597" s="191">
        <f t="shared" si="93"/>
        <v>6</v>
      </c>
      <c r="K3597" s="191">
        <f>IF(PUMPING[[#This Row],[MONTH]]&gt;3,YEAR(PUMPING[[#This Row],[DATE]]),YEAR(PUMPING[[#This Row],[DATE]])-1)</f>
        <v>2016</v>
      </c>
      <c r="L3597" s="191" t="str">
        <f>IF(PUMPING[[#This Row],[MONTH]]&lt;4,"Q4",IF(PUMPING[[#This Row],[MONTH]]&lt;7,"Q1",IF(PUMPING[[#This Row],[MONTH]]&lt;10,"Q2",IF(PUMPING[[#This Row],[MONTH]]&lt;13,"Q3","Q4"))))</f>
        <v>Q1</v>
      </c>
      <c r="M3597" s="192" t="str">
        <f>IF(PUMPING[[#This Row],[PRODUCT]]="I/F","I/F",IF(LEFT(PUMPING[[#This Row],[BATCH]],2)="MR","MR",IF(LEFT(PUMPING[[#This Row],[BATCH]],2)="PR","PR",IF(LEFT(PUMPING[[#This Row],[BATCH]],2)="DT","DT","Others"))))</f>
        <v>MR</v>
      </c>
    </row>
    <row r="3598" spans="1:13" ht="21" x14ac:dyDescent="0.25">
      <c r="A3598" s="181">
        <v>4</v>
      </c>
      <c r="B3598" s="182">
        <v>42532</v>
      </c>
      <c r="C3598" s="181" t="s">
        <v>6</v>
      </c>
      <c r="D3598" s="187" t="s">
        <v>2318</v>
      </c>
      <c r="E3598" s="180">
        <v>507</v>
      </c>
      <c r="F3598" s="179">
        <v>3099</v>
      </c>
      <c r="G3598" s="200" t="s">
        <v>1945</v>
      </c>
      <c r="H3598" s="181" t="str">
        <f t="shared" si="94"/>
        <v>4H</v>
      </c>
      <c r="I3598" s="181" t="str">
        <f>VLOOKUP(H3598,[2]Sheet1!$J$2:$K$20,2,0)</f>
        <v>HSD-IV</v>
      </c>
      <c r="J3598" s="191">
        <f t="shared" si="93"/>
        <v>6</v>
      </c>
      <c r="K3598" s="191">
        <f>IF(PUMPING[[#This Row],[MONTH]]&gt;3,YEAR(PUMPING[[#This Row],[DATE]]),YEAR(PUMPING[[#This Row],[DATE]])-1)</f>
        <v>2016</v>
      </c>
      <c r="L3598" s="191" t="str">
        <f>IF(PUMPING[[#This Row],[MONTH]]&lt;4,"Q4",IF(PUMPING[[#This Row],[MONTH]]&lt;7,"Q1",IF(PUMPING[[#This Row],[MONTH]]&lt;10,"Q2",IF(PUMPING[[#This Row],[MONTH]]&lt;13,"Q3","Q4"))))</f>
        <v>Q1</v>
      </c>
      <c r="M3598" s="192" t="str">
        <f>IF(PUMPING[[#This Row],[PRODUCT]]="I/F","I/F",IF(LEFT(PUMPING[[#This Row],[BATCH]],2)="MR","MR",IF(LEFT(PUMPING[[#This Row],[BATCH]],2)="PR","PR",IF(LEFT(PUMPING[[#This Row],[BATCH]],2)="DT","DT","Others"))))</f>
        <v>MR</v>
      </c>
    </row>
    <row r="3599" spans="1:13" ht="21" x14ac:dyDescent="0.25">
      <c r="A3599" s="181">
        <v>1</v>
      </c>
      <c r="B3599" s="182">
        <v>42533</v>
      </c>
      <c r="C3599" s="181" t="s">
        <v>6</v>
      </c>
      <c r="D3599" s="187" t="s">
        <v>2318</v>
      </c>
      <c r="E3599" s="180">
        <v>507</v>
      </c>
      <c r="F3599" s="179">
        <v>678</v>
      </c>
      <c r="G3599" s="200" t="s">
        <v>1945</v>
      </c>
      <c r="H3599" s="181" t="str">
        <f t="shared" si="94"/>
        <v>4H</v>
      </c>
      <c r="I3599" s="181" t="str">
        <f>VLOOKUP(H3599,[2]Sheet1!$J$2:$K$20,2,0)</f>
        <v>HSD-IV</v>
      </c>
      <c r="J3599" s="191">
        <f t="shared" si="93"/>
        <v>6</v>
      </c>
      <c r="K3599" s="191">
        <f>IF(PUMPING[[#This Row],[MONTH]]&gt;3,YEAR(PUMPING[[#This Row],[DATE]]),YEAR(PUMPING[[#This Row],[DATE]])-1)</f>
        <v>2016</v>
      </c>
      <c r="L3599" s="191" t="str">
        <f>IF(PUMPING[[#This Row],[MONTH]]&lt;4,"Q4",IF(PUMPING[[#This Row],[MONTH]]&lt;7,"Q1",IF(PUMPING[[#This Row],[MONTH]]&lt;10,"Q2",IF(PUMPING[[#This Row],[MONTH]]&lt;13,"Q3","Q4"))))</f>
        <v>Q1</v>
      </c>
      <c r="M3599" s="192" t="str">
        <f>IF(PUMPING[[#This Row],[PRODUCT]]="I/F","I/F",IF(LEFT(PUMPING[[#This Row],[BATCH]],2)="MR","MR",IF(LEFT(PUMPING[[#This Row],[BATCH]],2)="PR","PR",IF(LEFT(PUMPING[[#This Row],[BATCH]],2)="DT","DT","Others"))))</f>
        <v>MR</v>
      </c>
    </row>
    <row r="3600" spans="1:13" ht="21" x14ac:dyDescent="0.25">
      <c r="A3600" s="181">
        <v>2</v>
      </c>
      <c r="B3600" s="182">
        <v>42533</v>
      </c>
      <c r="C3600" s="181" t="s">
        <v>6</v>
      </c>
      <c r="D3600" s="187" t="s">
        <v>2319</v>
      </c>
      <c r="E3600" s="180">
        <v>505</v>
      </c>
      <c r="F3600" s="179">
        <v>3329</v>
      </c>
      <c r="G3600" s="200" t="s">
        <v>1945</v>
      </c>
      <c r="H3600" s="181" t="str">
        <f t="shared" si="94"/>
        <v>4H</v>
      </c>
      <c r="I3600" s="181" t="str">
        <f>VLOOKUP(H3600,[2]Sheet1!$J$2:$K$20,2,0)</f>
        <v>HSD-IV</v>
      </c>
      <c r="J3600" s="191">
        <f t="shared" si="93"/>
        <v>6</v>
      </c>
      <c r="K3600" s="191">
        <f>IF(PUMPING[[#This Row],[MONTH]]&gt;3,YEAR(PUMPING[[#This Row],[DATE]]),YEAR(PUMPING[[#This Row],[DATE]])-1)</f>
        <v>2016</v>
      </c>
      <c r="L3600" s="191" t="str">
        <f>IF(PUMPING[[#This Row],[MONTH]]&lt;4,"Q4",IF(PUMPING[[#This Row],[MONTH]]&lt;7,"Q1",IF(PUMPING[[#This Row],[MONTH]]&lt;10,"Q2",IF(PUMPING[[#This Row],[MONTH]]&lt;13,"Q3","Q4"))))</f>
        <v>Q1</v>
      </c>
      <c r="M3600" s="192" t="str">
        <f>IF(PUMPING[[#This Row],[PRODUCT]]="I/F","I/F",IF(LEFT(PUMPING[[#This Row],[BATCH]],2)="MR","MR",IF(LEFT(PUMPING[[#This Row],[BATCH]],2)="PR","PR",IF(LEFT(PUMPING[[#This Row],[BATCH]],2)="DT","DT","Others"))))</f>
        <v>MR</v>
      </c>
    </row>
    <row r="3601" spans="1:13" ht="21" x14ac:dyDescent="0.25">
      <c r="A3601" s="181">
        <v>1</v>
      </c>
      <c r="B3601" s="182">
        <v>42542</v>
      </c>
      <c r="C3601" s="181" t="s">
        <v>6</v>
      </c>
      <c r="D3601" s="187" t="s">
        <v>2320</v>
      </c>
      <c r="E3601" s="180">
        <v>507</v>
      </c>
      <c r="F3601" s="179">
        <v>2468</v>
      </c>
      <c r="G3601" s="200" t="s">
        <v>1945</v>
      </c>
      <c r="H3601" s="181" t="str">
        <f t="shared" si="94"/>
        <v>4H</v>
      </c>
      <c r="I3601" s="181" t="str">
        <f>VLOOKUP(H3601,[2]Sheet1!$J$2:$K$20,2,0)</f>
        <v>HSD-IV</v>
      </c>
      <c r="J3601" s="191">
        <f t="shared" si="93"/>
        <v>6</v>
      </c>
      <c r="K3601" s="191">
        <f>IF(PUMPING[[#This Row],[MONTH]]&gt;3,YEAR(PUMPING[[#This Row],[DATE]]),YEAR(PUMPING[[#This Row],[DATE]])-1)</f>
        <v>2016</v>
      </c>
      <c r="L3601" s="191" t="str">
        <f>IF(PUMPING[[#This Row],[MONTH]]&lt;4,"Q4",IF(PUMPING[[#This Row],[MONTH]]&lt;7,"Q1",IF(PUMPING[[#This Row],[MONTH]]&lt;10,"Q2",IF(PUMPING[[#This Row],[MONTH]]&lt;13,"Q3","Q4"))))</f>
        <v>Q1</v>
      </c>
      <c r="M3601" s="192" t="str">
        <f>IF(PUMPING[[#This Row],[PRODUCT]]="I/F","I/F",IF(LEFT(PUMPING[[#This Row],[BATCH]],2)="MR","MR",IF(LEFT(PUMPING[[#This Row],[BATCH]],2)="PR","PR",IF(LEFT(PUMPING[[#This Row],[BATCH]],2)="DT","DT","Others"))))</f>
        <v>MR</v>
      </c>
    </row>
    <row r="3602" spans="1:13" ht="21" x14ac:dyDescent="0.25">
      <c r="A3602" s="181">
        <v>2</v>
      </c>
      <c r="B3602" s="182">
        <v>42542</v>
      </c>
      <c r="C3602" s="181" t="s">
        <v>6</v>
      </c>
      <c r="D3602" s="187" t="s">
        <v>2321</v>
      </c>
      <c r="E3602" s="180">
        <v>651</v>
      </c>
      <c r="F3602" s="179">
        <v>103</v>
      </c>
      <c r="G3602" s="200" t="s">
        <v>1945</v>
      </c>
      <c r="H3602" s="181" t="str">
        <f t="shared" si="94"/>
        <v>PC</v>
      </c>
      <c r="I3602" s="181" t="str">
        <f>VLOOKUP(H3602,[2]Sheet1!$J$2:$K$20,2,0)</f>
        <v>SKO</v>
      </c>
      <c r="J3602" s="191">
        <f t="shared" si="93"/>
        <v>6</v>
      </c>
      <c r="K3602" s="191">
        <f>IF(PUMPING[[#This Row],[MONTH]]&gt;3,YEAR(PUMPING[[#This Row],[DATE]]),YEAR(PUMPING[[#This Row],[DATE]])-1)</f>
        <v>2016</v>
      </c>
      <c r="L3602" s="191" t="str">
        <f>IF(PUMPING[[#This Row],[MONTH]]&lt;4,"Q4",IF(PUMPING[[#This Row],[MONTH]]&lt;7,"Q1",IF(PUMPING[[#This Row],[MONTH]]&lt;10,"Q2",IF(PUMPING[[#This Row],[MONTH]]&lt;13,"Q3","Q4"))))</f>
        <v>Q1</v>
      </c>
      <c r="M3602" s="192" t="str">
        <f>IF(PUMPING[[#This Row],[PRODUCT]]="I/F","I/F",IF(LEFT(PUMPING[[#This Row],[BATCH]],2)="MR","MR",IF(LEFT(PUMPING[[#This Row],[BATCH]],2)="PR","PR",IF(LEFT(PUMPING[[#This Row],[BATCH]],2)="DT","DT","Others"))))</f>
        <v>MR</v>
      </c>
    </row>
    <row r="3603" spans="1:13" ht="21" x14ac:dyDescent="0.25">
      <c r="A3603" s="181">
        <v>3</v>
      </c>
      <c r="B3603" s="182">
        <v>42542</v>
      </c>
      <c r="C3603" s="181" t="s">
        <v>6</v>
      </c>
      <c r="D3603" s="184" t="s">
        <v>2322</v>
      </c>
      <c r="E3603" s="180">
        <v>403</v>
      </c>
      <c r="F3603" s="179">
        <v>1807</v>
      </c>
      <c r="G3603" s="200" t="s">
        <v>1945</v>
      </c>
      <c r="H3603" s="181" t="str">
        <f t="shared" si="94"/>
        <v>NS</v>
      </c>
      <c r="I3603" s="181" t="str">
        <f>VLOOKUP(H3603,[2]Sheet1!$J$2:$K$20,2,0)</f>
        <v>SKO</v>
      </c>
      <c r="J3603" s="191">
        <f t="shared" si="93"/>
        <v>6</v>
      </c>
      <c r="K3603" s="191">
        <f>IF(PUMPING[[#This Row],[MONTH]]&gt;3,YEAR(PUMPING[[#This Row],[DATE]]),YEAR(PUMPING[[#This Row],[DATE]])-1)</f>
        <v>2016</v>
      </c>
      <c r="L3603" s="191" t="str">
        <f>IF(PUMPING[[#This Row],[MONTH]]&lt;4,"Q4",IF(PUMPING[[#This Row],[MONTH]]&lt;7,"Q1",IF(PUMPING[[#This Row],[MONTH]]&lt;10,"Q2",IF(PUMPING[[#This Row],[MONTH]]&lt;13,"Q3","Q4"))))</f>
        <v>Q1</v>
      </c>
      <c r="M3603" s="192" t="str">
        <f>IF(PUMPING[[#This Row],[PRODUCT]]="I/F","I/F",IF(LEFT(PUMPING[[#This Row],[BATCH]],2)="MR","MR",IF(LEFT(PUMPING[[#This Row],[BATCH]],2)="PR","PR",IF(LEFT(PUMPING[[#This Row],[BATCH]],2)="DT","DT","Others"))))</f>
        <v>MR</v>
      </c>
    </row>
    <row r="3604" spans="1:13" ht="21" x14ac:dyDescent="0.25">
      <c r="A3604" s="181">
        <v>4</v>
      </c>
      <c r="B3604" s="182">
        <v>42542</v>
      </c>
      <c r="C3604" s="181" t="s">
        <v>6</v>
      </c>
      <c r="D3604" s="187" t="s">
        <v>2323</v>
      </c>
      <c r="E3604" s="180">
        <v>651</v>
      </c>
      <c r="F3604" s="179">
        <v>100</v>
      </c>
      <c r="G3604" s="200" t="s">
        <v>1945</v>
      </c>
      <c r="H3604" s="181" t="str">
        <f t="shared" si="94"/>
        <v>PC</v>
      </c>
      <c r="I3604" s="181" t="str">
        <f>VLOOKUP(H3604,[2]Sheet1!$J$2:$K$20,2,0)</f>
        <v>SKO</v>
      </c>
      <c r="J3604" s="191">
        <f t="shared" si="93"/>
        <v>6</v>
      </c>
      <c r="K3604" s="191">
        <f>IF(PUMPING[[#This Row],[MONTH]]&gt;3,YEAR(PUMPING[[#This Row],[DATE]]),YEAR(PUMPING[[#This Row],[DATE]])-1)</f>
        <v>2016</v>
      </c>
      <c r="L3604" s="191" t="str">
        <f>IF(PUMPING[[#This Row],[MONTH]]&lt;4,"Q4",IF(PUMPING[[#This Row],[MONTH]]&lt;7,"Q1",IF(PUMPING[[#This Row],[MONTH]]&lt;10,"Q2",IF(PUMPING[[#This Row],[MONTH]]&lt;13,"Q3","Q4"))))</f>
        <v>Q1</v>
      </c>
      <c r="M3604" s="192" t="str">
        <f>IF(PUMPING[[#This Row],[PRODUCT]]="I/F","I/F",IF(LEFT(PUMPING[[#This Row],[BATCH]],2)="MR","MR",IF(LEFT(PUMPING[[#This Row],[BATCH]],2)="PR","PR",IF(LEFT(PUMPING[[#This Row],[BATCH]],2)="DT","DT","Others"))))</f>
        <v>MR</v>
      </c>
    </row>
    <row r="3605" spans="1:13" ht="21" x14ac:dyDescent="0.25">
      <c r="A3605" s="181">
        <v>5</v>
      </c>
      <c r="B3605" s="182">
        <v>42542</v>
      </c>
      <c r="C3605" s="181" t="s">
        <v>6</v>
      </c>
      <c r="D3605" s="187" t="s">
        <v>2324</v>
      </c>
      <c r="E3605" s="180">
        <v>205</v>
      </c>
      <c r="F3605" s="179">
        <v>475</v>
      </c>
      <c r="G3605" s="200" t="s">
        <v>1945</v>
      </c>
      <c r="H3605" s="181" t="str">
        <f t="shared" si="94"/>
        <v>4M</v>
      </c>
      <c r="I3605" s="181" t="str">
        <f>VLOOKUP(H3605,[2]Sheet1!$J$2:$K$20,2,0)</f>
        <v>MS-IV</v>
      </c>
      <c r="J3605" s="191">
        <f t="shared" si="93"/>
        <v>6</v>
      </c>
      <c r="K3605" s="191">
        <f>IF(PUMPING[[#This Row],[MONTH]]&gt;3,YEAR(PUMPING[[#This Row],[DATE]]),YEAR(PUMPING[[#This Row],[DATE]])-1)</f>
        <v>2016</v>
      </c>
      <c r="L3605" s="191" t="str">
        <f>IF(PUMPING[[#This Row],[MONTH]]&lt;4,"Q4",IF(PUMPING[[#This Row],[MONTH]]&lt;7,"Q1",IF(PUMPING[[#This Row],[MONTH]]&lt;10,"Q2",IF(PUMPING[[#This Row],[MONTH]]&lt;13,"Q3","Q4"))))</f>
        <v>Q1</v>
      </c>
      <c r="M3605" s="192" t="str">
        <f>IF(PUMPING[[#This Row],[PRODUCT]]="I/F","I/F",IF(LEFT(PUMPING[[#This Row],[BATCH]],2)="MR","MR",IF(LEFT(PUMPING[[#This Row],[BATCH]],2)="PR","PR",IF(LEFT(PUMPING[[#This Row],[BATCH]],2)="DT","DT","Others"))))</f>
        <v>MR</v>
      </c>
    </row>
    <row r="3606" spans="1:13" ht="21" x14ac:dyDescent="0.25">
      <c r="A3606" s="181">
        <v>1</v>
      </c>
      <c r="B3606" s="182">
        <v>42543</v>
      </c>
      <c r="C3606" s="181" t="s">
        <v>6</v>
      </c>
      <c r="D3606" s="187" t="s">
        <v>2324</v>
      </c>
      <c r="E3606" s="180">
        <v>205</v>
      </c>
      <c r="F3606" s="179">
        <v>6814</v>
      </c>
      <c r="G3606" s="200" t="s">
        <v>1945</v>
      </c>
      <c r="H3606" s="181" t="str">
        <f t="shared" si="94"/>
        <v>4M</v>
      </c>
      <c r="I3606" s="181" t="str">
        <f>VLOOKUP(H3606,[2]Sheet1!$J$2:$K$20,2,0)</f>
        <v>MS-IV</v>
      </c>
      <c r="J3606" s="191">
        <f t="shared" si="93"/>
        <v>6</v>
      </c>
      <c r="K3606" s="191">
        <f>IF(PUMPING[[#This Row],[MONTH]]&gt;3,YEAR(PUMPING[[#This Row],[DATE]]),YEAR(PUMPING[[#This Row],[DATE]])-1)</f>
        <v>2016</v>
      </c>
      <c r="L3606" s="191" t="str">
        <f>IF(PUMPING[[#This Row],[MONTH]]&lt;4,"Q4",IF(PUMPING[[#This Row],[MONTH]]&lt;7,"Q1",IF(PUMPING[[#This Row],[MONTH]]&lt;10,"Q2",IF(PUMPING[[#This Row],[MONTH]]&lt;13,"Q3","Q4"))))</f>
        <v>Q1</v>
      </c>
      <c r="M3606" s="192" t="str">
        <f>IF(PUMPING[[#This Row],[PRODUCT]]="I/F","I/F",IF(LEFT(PUMPING[[#This Row],[BATCH]],2)="MR","MR",IF(LEFT(PUMPING[[#This Row],[BATCH]],2)="PR","PR",IF(LEFT(PUMPING[[#This Row],[BATCH]],2)="DT","DT","Others"))))</f>
        <v>MR</v>
      </c>
    </row>
    <row r="3607" spans="1:13" ht="21" x14ac:dyDescent="0.25">
      <c r="A3607" s="181">
        <v>1</v>
      </c>
      <c r="B3607" s="182">
        <v>42544</v>
      </c>
      <c r="C3607" s="181" t="s">
        <v>6</v>
      </c>
      <c r="D3607" s="187" t="s">
        <v>2325</v>
      </c>
      <c r="E3607" s="180">
        <v>351</v>
      </c>
      <c r="F3607" s="179">
        <v>100</v>
      </c>
      <c r="G3607" s="200" t="s">
        <v>1945</v>
      </c>
      <c r="H3607" s="181" t="str">
        <f t="shared" si="94"/>
        <v>PC</v>
      </c>
      <c r="I3607" s="181" t="str">
        <f>VLOOKUP(H3607,[2]Sheet1!$J$2:$K$20,2,0)</f>
        <v>SKO</v>
      </c>
      <c r="J3607" s="191">
        <f t="shared" si="93"/>
        <v>6</v>
      </c>
      <c r="K3607" s="191">
        <f>IF(PUMPING[[#This Row],[MONTH]]&gt;3,YEAR(PUMPING[[#This Row],[DATE]]),YEAR(PUMPING[[#This Row],[DATE]])-1)</f>
        <v>2016</v>
      </c>
      <c r="L3607" s="191" t="str">
        <f>IF(PUMPING[[#This Row],[MONTH]]&lt;4,"Q4",IF(PUMPING[[#This Row],[MONTH]]&lt;7,"Q1",IF(PUMPING[[#This Row],[MONTH]]&lt;10,"Q2",IF(PUMPING[[#This Row],[MONTH]]&lt;13,"Q3","Q4"))))</f>
        <v>Q1</v>
      </c>
      <c r="M3607" s="192" t="str">
        <f>IF(PUMPING[[#This Row],[PRODUCT]]="I/F","I/F",IF(LEFT(PUMPING[[#This Row],[BATCH]],2)="MR","MR",IF(LEFT(PUMPING[[#This Row],[BATCH]],2)="PR","PR",IF(LEFT(PUMPING[[#This Row],[BATCH]],2)="DT","DT","Others"))))</f>
        <v>MR</v>
      </c>
    </row>
    <row r="3608" spans="1:13" ht="21" x14ac:dyDescent="0.25">
      <c r="A3608" s="181">
        <v>2</v>
      </c>
      <c r="B3608" s="182">
        <v>42544</v>
      </c>
      <c r="C3608" s="181" t="s">
        <v>6</v>
      </c>
      <c r="D3608" s="187" t="s">
        <v>2326</v>
      </c>
      <c r="E3608" s="180">
        <v>403</v>
      </c>
      <c r="F3608" s="179">
        <v>800</v>
      </c>
      <c r="G3608" s="200" t="s">
        <v>1945</v>
      </c>
      <c r="H3608" s="181" t="str">
        <f t="shared" si="94"/>
        <v>NS</v>
      </c>
      <c r="I3608" s="181" t="str">
        <f>VLOOKUP(H3608,[2]Sheet1!$J$2:$K$20,2,0)</f>
        <v>SKO</v>
      </c>
      <c r="J3608" s="191">
        <f t="shared" si="93"/>
        <v>6</v>
      </c>
      <c r="K3608" s="191">
        <f>IF(PUMPING[[#This Row],[MONTH]]&gt;3,YEAR(PUMPING[[#This Row],[DATE]]),YEAR(PUMPING[[#This Row],[DATE]])-1)</f>
        <v>2016</v>
      </c>
      <c r="L3608" s="191" t="str">
        <f>IF(PUMPING[[#This Row],[MONTH]]&lt;4,"Q4",IF(PUMPING[[#This Row],[MONTH]]&lt;7,"Q1",IF(PUMPING[[#This Row],[MONTH]]&lt;10,"Q2",IF(PUMPING[[#This Row],[MONTH]]&lt;13,"Q3","Q4"))))</f>
        <v>Q1</v>
      </c>
      <c r="M3608" s="192" t="str">
        <f>IF(PUMPING[[#This Row],[PRODUCT]]="I/F","I/F",IF(LEFT(PUMPING[[#This Row],[BATCH]],2)="MR","MR",IF(LEFT(PUMPING[[#This Row],[BATCH]],2)="PR","PR",IF(LEFT(PUMPING[[#This Row],[BATCH]],2)="DT","DT","Others"))))</f>
        <v>MR</v>
      </c>
    </row>
    <row r="3609" spans="1:13" ht="21" x14ac:dyDescent="0.25">
      <c r="A3609" s="181">
        <v>3</v>
      </c>
      <c r="B3609" s="182">
        <v>42544</v>
      </c>
      <c r="C3609" s="181" t="s">
        <v>6</v>
      </c>
      <c r="D3609" s="184" t="s">
        <v>1819</v>
      </c>
      <c r="E3609" s="180">
        <v>351</v>
      </c>
      <c r="F3609" s="179">
        <v>101</v>
      </c>
      <c r="G3609" s="200" t="s">
        <v>1945</v>
      </c>
      <c r="H3609" s="181" t="str">
        <f t="shared" si="94"/>
        <v>PC</v>
      </c>
      <c r="I3609" s="181" t="str">
        <f>VLOOKUP(H3609,[2]Sheet1!$J$2:$K$20,2,0)</f>
        <v>SKO</v>
      </c>
      <c r="J3609" s="191">
        <f t="shared" si="93"/>
        <v>6</v>
      </c>
      <c r="K3609" s="191">
        <f>IF(PUMPING[[#This Row],[MONTH]]&gt;3,YEAR(PUMPING[[#This Row],[DATE]]),YEAR(PUMPING[[#This Row],[DATE]])-1)</f>
        <v>2016</v>
      </c>
      <c r="L3609" s="191" t="str">
        <f>IF(PUMPING[[#This Row],[MONTH]]&lt;4,"Q4",IF(PUMPING[[#This Row],[MONTH]]&lt;7,"Q1",IF(PUMPING[[#This Row],[MONTH]]&lt;10,"Q2",IF(PUMPING[[#This Row],[MONTH]]&lt;13,"Q3","Q4"))))</f>
        <v>Q1</v>
      </c>
      <c r="M3609" s="192" t="str">
        <f>IF(PUMPING[[#This Row],[PRODUCT]]="I/F","I/F",IF(LEFT(PUMPING[[#This Row],[BATCH]],2)="MR","MR",IF(LEFT(PUMPING[[#This Row],[BATCH]],2)="PR","PR",IF(LEFT(PUMPING[[#This Row],[BATCH]],2)="DT","DT","Others"))))</f>
        <v>MR</v>
      </c>
    </row>
    <row r="3610" spans="1:13" ht="21" x14ac:dyDescent="0.25">
      <c r="A3610" s="181">
        <v>4</v>
      </c>
      <c r="B3610" s="182">
        <v>42544</v>
      </c>
      <c r="C3610" s="181" t="s">
        <v>6</v>
      </c>
      <c r="D3610" s="187" t="s">
        <v>2327</v>
      </c>
      <c r="E3610" s="180">
        <v>502</v>
      </c>
      <c r="F3610" s="179">
        <v>4888</v>
      </c>
      <c r="G3610" s="200" t="s">
        <v>1945</v>
      </c>
      <c r="H3610" s="181" t="str">
        <f t="shared" si="94"/>
        <v>4H</v>
      </c>
      <c r="I3610" s="181" t="str">
        <f>VLOOKUP(H3610,[2]Sheet1!$J$2:$K$20,2,0)</f>
        <v>HSD-IV</v>
      </c>
      <c r="J3610" s="191">
        <f t="shared" si="93"/>
        <v>6</v>
      </c>
      <c r="K3610" s="191">
        <f>IF(PUMPING[[#This Row],[MONTH]]&gt;3,YEAR(PUMPING[[#This Row],[DATE]]),YEAR(PUMPING[[#This Row],[DATE]])-1)</f>
        <v>2016</v>
      </c>
      <c r="L3610" s="191" t="str">
        <f>IF(PUMPING[[#This Row],[MONTH]]&lt;4,"Q4",IF(PUMPING[[#This Row],[MONTH]]&lt;7,"Q1",IF(PUMPING[[#This Row],[MONTH]]&lt;10,"Q2",IF(PUMPING[[#This Row],[MONTH]]&lt;13,"Q3","Q4"))))</f>
        <v>Q1</v>
      </c>
      <c r="M3610" s="192" t="str">
        <f>IF(PUMPING[[#This Row],[PRODUCT]]="I/F","I/F",IF(LEFT(PUMPING[[#This Row],[BATCH]],2)="MR","MR",IF(LEFT(PUMPING[[#This Row],[BATCH]],2)="PR","PR",IF(LEFT(PUMPING[[#This Row],[BATCH]],2)="DT","DT","Others"))))</f>
        <v>MR</v>
      </c>
    </row>
    <row r="3611" spans="1:13" ht="21" x14ac:dyDescent="0.25">
      <c r="A3611" s="181">
        <v>1</v>
      </c>
      <c r="B3611" s="182">
        <v>42545</v>
      </c>
      <c r="C3611" s="181" t="s">
        <v>6</v>
      </c>
      <c r="D3611" s="187" t="s">
        <v>2327</v>
      </c>
      <c r="E3611" s="180">
        <v>502</v>
      </c>
      <c r="F3611" s="179">
        <v>1813</v>
      </c>
      <c r="G3611" s="200" t="s">
        <v>1945</v>
      </c>
      <c r="H3611" s="181" t="str">
        <f t="shared" si="94"/>
        <v>4H</v>
      </c>
      <c r="I3611" s="181" t="str">
        <f>VLOOKUP(H3611,[2]Sheet1!$J$2:$K$20,2,0)</f>
        <v>HSD-IV</v>
      </c>
      <c r="J3611" s="191">
        <f t="shared" si="93"/>
        <v>6</v>
      </c>
      <c r="K3611" s="191">
        <f>IF(PUMPING[[#This Row],[MONTH]]&gt;3,YEAR(PUMPING[[#This Row],[DATE]]),YEAR(PUMPING[[#This Row],[DATE]])-1)</f>
        <v>2016</v>
      </c>
      <c r="L3611" s="191" t="str">
        <f>IF(PUMPING[[#This Row],[MONTH]]&lt;4,"Q4",IF(PUMPING[[#This Row],[MONTH]]&lt;7,"Q1",IF(PUMPING[[#This Row],[MONTH]]&lt;10,"Q2",IF(PUMPING[[#This Row],[MONTH]]&lt;13,"Q3","Q4"))))</f>
        <v>Q1</v>
      </c>
      <c r="M3611" s="192" t="str">
        <f>IF(PUMPING[[#This Row],[PRODUCT]]="I/F","I/F",IF(LEFT(PUMPING[[#This Row],[BATCH]],2)="MR","MR",IF(LEFT(PUMPING[[#This Row],[BATCH]],2)="PR","PR",IF(LEFT(PUMPING[[#This Row],[BATCH]],2)="DT","DT","Others"))))</f>
        <v>MR</v>
      </c>
    </row>
    <row r="3612" spans="1:13" ht="21" x14ac:dyDescent="0.25">
      <c r="A3612" s="181">
        <v>2</v>
      </c>
      <c r="B3612" s="182">
        <v>42545</v>
      </c>
      <c r="C3612" s="181" t="s">
        <v>6</v>
      </c>
      <c r="D3612" s="184" t="s">
        <v>2328</v>
      </c>
      <c r="E3612" s="180">
        <v>501</v>
      </c>
      <c r="F3612" s="179">
        <v>831</v>
      </c>
      <c r="G3612" s="200" t="s">
        <v>1945</v>
      </c>
      <c r="H3612" s="181" t="str">
        <f t="shared" si="94"/>
        <v>4H</v>
      </c>
      <c r="I3612" s="181" t="str">
        <f>VLOOKUP(H3612,[2]Sheet1!$J$2:$K$20,2,0)</f>
        <v>HSD-IV</v>
      </c>
      <c r="J3612" s="191">
        <f t="shared" si="93"/>
        <v>6</v>
      </c>
      <c r="K3612" s="191">
        <f>IF(PUMPING[[#This Row],[MONTH]]&gt;3,YEAR(PUMPING[[#This Row],[DATE]]),YEAR(PUMPING[[#This Row],[DATE]])-1)</f>
        <v>2016</v>
      </c>
      <c r="L3612" s="191" t="str">
        <f>IF(PUMPING[[#This Row],[MONTH]]&lt;4,"Q4",IF(PUMPING[[#This Row],[MONTH]]&lt;7,"Q1",IF(PUMPING[[#This Row],[MONTH]]&lt;10,"Q2",IF(PUMPING[[#This Row],[MONTH]]&lt;13,"Q3","Q4"))))</f>
        <v>Q1</v>
      </c>
      <c r="M3612" s="192" t="str">
        <f>IF(PUMPING[[#This Row],[PRODUCT]]="I/F","I/F",IF(LEFT(PUMPING[[#This Row],[BATCH]],2)="MR","MR",IF(LEFT(PUMPING[[#This Row],[BATCH]],2)="PR","PR",IF(LEFT(PUMPING[[#This Row],[BATCH]],2)="DT","DT","Others"))))</f>
        <v>MR</v>
      </c>
    </row>
    <row r="3613" spans="1:13" ht="21" x14ac:dyDescent="0.25">
      <c r="A3613" s="181">
        <v>1</v>
      </c>
      <c r="B3613" s="182">
        <v>42550</v>
      </c>
      <c r="C3613" s="181" t="s">
        <v>6</v>
      </c>
      <c r="D3613" s="187" t="s">
        <v>209</v>
      </c>
      <c r="E3613" s="180">
        <v>651</v>
      </c>
      <c r="F3613" s="179">
        <v>100</v>
      </c>
      <c r="G3613" s="200" t="s">
        <v>1945</v>
      </c>
      <c r="H3613" s="181" t="str">
        <f t="shared" si="94"/>
        <v>PC</v>
      </c>
      <c r="I3613" s="181" t="str">
        <f>VLOOKUP(H3613,[2]Sheet1!$J$2:$K$20,2,0)</f>
        <v>SKO</v>
      </c>
      <c r="J3613" s="191">
        <f t="shared" si="93"/>
        <v>6</v>
      </c>
      <c r="K3613" s="191">
        <f>IF(PUMPING[[#This Row],[MONTH]]&gt;3,YEAR(PUMPING[[#This Row],[DATE]]),YEAR(PUMPING[[#This Row],[DATE]])-1)</f>
        <v>2016</v>
      </c>
      <c r="L3613" s="191" t="str">
        <f>IF(PUMPING[[#This Row],[MONTH]]&lt;4,"Q4",IF(PUMPING[[#This Row],[MONTH]]&lt;7,"Q1",IF(PUMPING[[#This Row],[MONTH]]&lt;10,"Q2",IF(PUMPING[[#This Row],[MONTH]]&lt;13,"Q3","Q4"))))</f>
        <v>Q1</v>
      </c>
      <c r="M3613" s="192" t="str">
        <f>IF(PUMPING[[#This Row],[PRODUCT]]="I/F","I/F",IF(LEFT(PUMPING[[#This Row],[BATCH]],2)="MR","MR",IF(LEFT(PUMPING[[#This Row],[BATCH]],2)="PR","PR",IF(LEFT(PUMPING[[#This Row],[BATCH]],2)="DT","DT","Others"))))</f>
        <v>MR</v>
      </c>
    </row>
    <row r="3614" spans="1:13" ht="21" x14ac:dyDescent="0.25">
      <c r="A3614" s="181">
        <v>2</v>
      </c>
      <c r="B3614" s="182">
        <v>42550</v>
      </c>
      <c r="C3614" s="181" t="s">
        <v>6</v>
      </c>
      <c r="D3614" s="184" t="s">
        <v>2329</v>
      </c>
      <c r="E3614" s="180">
        <v>401</v>
      </c>
      <c r="F3614" s="179">
        <v>2295</v>
      </c>
      <c r="G3614" s="200" t="s">
        <v>1945</v>
      </c>
      <c r="H3614" s="181" t="str">
        <f t="shared" si="94"/>
        <v>NS</v>
      </c>
      <c r="I3614" s="181" t="str">
        <f>VLOOKUP(H3614,[2]Sheet1!$J$2:$K$20,2,0)</f>
        <v>SKO</v>
      </c>
      <c r="J3614" s="191">
        <f t="shared" si="93"/>
        <v>6</v>
      </c>
      <c r="K3614" s="191">
        <f>IF(PUMPING[[#This Row],[MONTH]]&gt;3,YEAR(PUMPING[[#This Row],[DATE]]),YEAR(PUMPING[[#This Row],[DATE]])-1)</f>
        <v>2016</v>
      </c>
      <c r="L3614" s="191" t="str">
        <f>IF(PUMPING[[#This Row],[MONTH]]&lt;4,"Q4",IF(PUMPING[[#This Row],[MONTH]]&lt;7,"Q1",IF(PUMPING[[#This Row],[MONTH]]&lt;10,"Q2",IF(PUMPING[[#This Row],[MONTH]]&lt;13,"Q3","Q4"))))</f>
        <v>Q1</v>
      </c>
      <c r="M3614" s="192" t="str">
        <f>IF(PUMPING[[#This Row],[PRODUCT]]="I/F","I/F",IF(LEFT(PUMPING[[#This Row],[BATCH]],2)="MR","MR",IF(LEFT(PUMPING[[#This Row],[BATCH]],2)="PR","PR",IF(LEFT(PUMPING[[#This Row],[BATCH]],2)="DT","DT","Others"))))</f>
        <v>MR</v>
      </c>
    </row>
    <row r="3615" spans="1:13" ht="21" x14ac:dyDescent="0.25">
      <c r="A3615" s="181">
        <v>3</v>
      </c>
      <c r="B3615" s="182">
        <v>42550</v>
      </c>
      <c r="C3615" s="181" t="s">
        <v>6</v>
      </c>
      <c r="D3615" s="184" t="s">
        <v>214</v>
      </c>
      <c r="E3615" s="180">
        <v>651</v>
      </c>
      <c r="F3615" s="179">
        <v>103</v>
      </c>
      <c r="G3615" s="200" t="s">
        <v>1945</v>
      </c>
      <c r="H3615" s="181" t="str">
        <f t="shared" si="94"/>
        <v>PC</v>
      </c>
      <c r="I3615" s="181" t="str">
        <f>VLOOKUP(H3615,[2]Sheet1!$J$2:$K$20,2,0)</f>
        <v>SKO</v>
      </c>
      <c r="J3615" s="191">
        <f t="shared" si="93"/>
        <v>6</v>
      </c>
      <c r="K3615" s="191">
        <f>IF(PUMPING[[#This Row],[MONTH]]&gt;3,YEAR(PUMPING[[#This Row],[DATE]]),YEAR(PUMPING[[#This Row],[DATE]])-1)</f>
        <v>2016</v>
      </c>
      <c r="L3615" s="191" t="str">
        <f>IF(PUMPING[[#This Row],[MONTH]]&lt;4,"Q4",IF(PUMPING[[#This Row],[MONTH]]&lt;7,"Q1",IF(PUMPING[[#This Row],[MONTH]]&lt;10,"Q2",IF(PUMPING[[#This Row],[MONTH]]&lt;13,"Q3","Q4"))))</f>
        <v>Q1</v>
      </c>
      <c r="M3615" s="192" t="str">
        <f>IF(PUMPING[[#This Row],[PRODUCT]]="I/F","I/F",IF(LEFT(PUMPING[[#This Row],[BATCH]],2)="MR","MR",IF(LEFT(PUMPING[[#This Row],[BATCH]],2)="PR","PR",IF(LEFT(PUMPING[[#This Row],[BATCH]],2)="DT","DT","Others"))))</f>
        <v>MR</v>
      </c>
    </row>
    <row r="3616" spans="1:13" ht="21" x14ac:dyDescent="0.25">
      <c r="A3616" s="181">
        <v>4</v>
      </c>
      <c r="B3616" s="182">
        <v>42550</v>
      </c>
      <c r="C3616" s="181" t="s">
        <v>6</v>
      </c>
      <c r="D3616" s="187" t="s">
        <v>2330</v>
      </c>
      <c r="E3616" s="180">
        <v>502</v>
      </c>
      <c r="F3616" s="179">
        <v>4681</v>
      </c>
      <c r="G3616" s="200" t="s">
        <v>1945</v>
      </c>
      <c r="H3616" s="181" t="str">
        <f t="shared" si="94"/>
        <v>4H</v>
      </c>
      <c r="I3616" s="181" t="str">
        <f>VLOOKUP(H3616,[2]Sheet1!$J$2:$K$20,2,0)</f>
        <v>HSD-IV</v>
      </c>
      <c r="J3616" s="191">
        <f t="shared" si="93"/>
        <v>6</v>
      </c>
      <c r="K3616" s="191">
        <f>IF(PUMPING[[#This Row],[MONTH]]&gt;3,YEAR(PUMPING[[#This Row],[DATE]]),YEAR(PUMPING[[#This Row],[DATE]])-1)</f>
        <v>2016</v>
      </c>
      <c r="L3616" s="191" t="str">
        <f>IF(PUMPING[[#This Row],[MONTH]]&lt;4,"Q4",IF(PUMPING[[#This Row],[MONTH]]&lt;7,"Q1",IF(PUMPING[[#This Row],[MONTH]]&lt;10,"Q2",IF(PUMPING[[#This Row],[MONTH]]&lt;13,"Q3","Q4"))))</f>
        <v>Q1</v>
      </c>
      <c r="M3616" s="192" t="str">
        <f>IF(PUMPING[[#This Row],[PRODUCT]]="I/F","I/F",IF(LEFT(PUMPING[[#This Row],[BATCH]],2)="MR","MR",IF(LEFT(PUMPING[[#This Row],[BATCH]],2)="PR","PR",IF(LEFT(PUMPING[[#This Row],[BATCH]],2)="DT","DT","Others"))))</f>
        <v>MR</v>
      </c>
    </row>
    <row r="3617" spans="1:13" ht="21" x14ac:dyDescent="0.25">
      <c r="A3617" s="181">
        <v>1</v>
      </c>
      <c r="B3617" s="182">
        <v>42551</v>
      </c>
      <c r="C3617" s="181" t="s">
        <v>6</v>
      </c>
      <c r="D3617" s="187" t="s">
        <v>2330</v>
      </c>
      <c r="E3617" s="180">
        <v>502</v>
      </c>
      <c r="F3617" s="179">
        <v>2388</v>
      </c>
      <c r="G3617" s="200" t="s">
        <v>1945</v>
      </c>
      <c r="H3617" s="181" t="str">
        <f t="shared" si="94"/>
        <v>4H</v>
      </c>
      <c r="I3617" s="181" t="str">
        <f>VLOOKUP(H3617,[2]Sheet1!$J$2:$K$20,2,0)</f>
        <v>HSD-IV</v>
      </c>
      <c r="J3617" s="191">
        <f t="shared" si="93"/>
        <v>6</v>
      </c>
      <c r="K3617" s="191">
        <f>IF(PUMPING[[#This Row],[MONTH]]&gt;3,YEAR(PUMPING[[#This Row],[DATE]]),YEAR(PUMPING[[#This Row],[DATE]])-1)</f>
        <v>2016</v>
      </c>
      <c r="L3617" s="191" t="str">
        <f>IF(PUMPING[[#This Row],[MONTH]]&lt;4,"Q4",IF(PUMPING[[#This Row],[MONTH]]&lt;7,"Q1",IF(PUMPING[[#This Row],[MONTH]]&lt;10,"Q2",IF(PUMPING[[#This Row],[MONTH]]&lt;13,"Q3","Q4"))))</f>
        <v>Q1</v>
      </c>
      <c r="M3617" s="192" t="str">
        <f>IF(PUMPING[[#This Row],[PRODUCT]]="I/F","I/F",IF(LEFT(PUMPING[[#This Row],[BATCH]],2)="MR","MR",IF(LEFT(PUMPING[[#This Row],[BATCH]],2)="PR","PR",IF(LEFT(PUMPING[[#This Row],[BATCH]],2)="DT","DT","Others"))))</f>
        <v>MR</v>
      </c>
    </row>
    <row r="3618" spans="1:13" ht="21" x14ac:dyDescent="0.25">
      <c r="A3618" s="181">
        <v>1</v>
      </c>
      <c r="B3618" s="182">
        <v>42522</v>
      </c>
      <c r="C3618" s="181" t="s">
        <v>6</v>
      </c>
      <c r="D3618" s="184" t="s">
        <v>2315</v>
      </c>
      <c r="E3618" s="188">
        <v>351</v>
      </c>
      <c r="F3618" s="179">
        <v>154</v>
      </c>
      <c r="G3618" s="181" t="s">
        <v>1850</v>
      </c>
      <c r="H3618" s="181" t="str">
        <f t="shared" si="94"/>
        <v>PC</v>
      </c>
      <c r="I3618" s="181" t="str">
        <f>VLOOKUP(H3618,[2]Sheet1!$J$2:$K$20,2,0)</f>
        <v>SKO</v>
      </c>
      <c r="J3618" s="191">
        <f t="shared" si="93"/>
        <v>6</v>
      </c>
      <c r="K3618" s="191">
        <f>IF(PUMPING[[#This Row],[MONTH]]&gt;3,YEAR(PUMPING[[#This Row],[DATE]]),YEAR(PUMPING[[#This Row],[DATE]])-1)</f>
        <v>2016</v>
      </c>
      <c r="L3618" s="191" t="str">
        <f>IF(PUMPING[[#This Row],[MONTH]]&lt;4,"Q4",IF(PUMPING[[#This Row],[MONTH]]&lt;7,"Q1",IF(PUMPING[[#This Row],[MONTH]]&lt;10,"Q2",IF(PUMPING[[#This Row],[MONTH]]&lt;13,"Q3","Q4"))))</f>
        <v>Q1</v>
      </c>
      <c r="M3618" s="192" t="str">
        <f>IF(PUMPING[[#This Row],[PRODUCT]]="I/F","I/F",IF(LEFT(PUMPING[[#This Row],[BATCH]],2)="MR","MR",IF(LEFT(PUMPING[[#This Row],[BATCH]],2)="PR","PR",IF(LEFT(PUMPING[[#This Row],[BATCH]],2)="DT","DT","Others"))))</f>
        <v>MR</v>
      </c>
    </row>
    <row r="3619" spans="1:13" ht="21" x14ac:dyDescent="0.25">
      <c r="A3619" s="181">
        <v>2</v>
      </c>
      <c r="B3619" s="182">
        <v>42522</v>
      </c>
      <c r="C3619" s="181" t="s">
        <v>6</v>
      </c>
      <c r="D3619" s="185" t="s">
        <v>150</v>
      </c>
      <c r="E3619" s="188">
        <v>207</v>
      </c>
      <c r="F3619" s="179">
        <v>3000</v>
      </c>
      <c r="G3619" s="181" t="s">
        <v>1850</v>
      </c>
      <c r="H3619" s="181" t="str">
        <f t="shared" si="94"/>
        <v>4M</v>
      </c>
      <c r="I3619" s="181" t="str">
        <f>VLOOKUP(H3619,[2]Sheet1!$J$2:$K$20,2,0)</f>
        <v>MS-IV</v>
      </c>
      <c r="J3619" s="191">
        <f t="shared" si="93"/>
        <v>6</v>
      </c>
      <c r="K3619" s="191">
        <f>IF(PUMPING[[#This Row],[MONTH]]&gt;3,YEAR(PUMPING[[#This Row],[DATE]]),YEAR(PUMPING[[#This Row],[DATE]])-1)</f>
        <v>2016</v>
      </c>
      <c r="L3619" s="191" t="str">
        <f>IF(PUMPING[[#This Row],[MONTH]]&lt;4,"Q4",IF(PUMPING[[#This Row],[MONTH]]&lt;7,"Q1",IF(PUMPING[[#This Row],[MONTH]]&lt;10,"Q2",IF(PUMPING[[#This Row],[MONTH]]&lt;13,"Q3","Q4"))))</f>
        <v>Q1</v>
      </c>
      <c r="M3619" s="192" t="str">
        <f>IF(PUMPING[[#This Row],[PRODUCT]]="I/F","I/F",IF(LEFT(PUMPING[[#This Row],[BATCH]],2)="MR","MR",IF(LEFT(PUMPING[[#This Row],[BATCH]],2)="PR","PR",IF(LEFT(PUMPING[[#This Row],[BATCH]],2)="DT","DT","Others"))))</f>
        <v>MR</v>
      </c>
    </row>
    <row r="3620" spans="1:13" ht="21" x14ac:dyDescent="0.25">
      <c r="A3620" s="181">
        <v>3</v>
      </c>
      <c r="B3620" s="182">
        <v>42522</v>
      </c>
      <c r="C3620" s="181" t="s">
        <v>6</v>
      </c>
      <c r="D3620" s="184" t="s">
        <v>2331</v>
      </c>
      <c r="E3620" s="188">
        <v>207</v>
      </c>
      <c r="F3620" s="179">
        <v>300</v>
      </c>
      <c r="G3620" s="181" t="s">
        <v>1850</v>
      </c>
      <c r="H3620" s="181" t="str">
        <f t="shared" si="94"/>
        <v>3M</v>
      </c>
      <c r="I3620" s="181" t="str">
        <f>VLOOKUP(H3620,[2]Sheet1!$J$2:$K$20,2,0)</f>
        <v>MS-III</v>
      </c>
      <c r="J3620" s="191">
        <f t="shared" si="93"/>
        <v>6</v>
      </c>
      <c r="K3620" s="191">
        <f>IF(PUMPING[[#This Row],[MONTH]]&gt;3,YEAR(PUMPING[[#This Row],[DATE]]),YEAR(PUMPING[[#This Row],[DATE]])-1)</f>
        <v>2016</v>
      </c>
      <c r="L3620" s="191" t="str">
        <f>IF(PUMPING[[#This Row],[MONTH]]&lt;4,"Q4",IF(PUMPING[[#This Row],[MONTH]]&lt;7,"Q1",IF(PUMPING[[#This Row],[MONTH]]&lt;10,"Q2",IF(PUMPING[[#This Row],[MONTH]]&lt;13,"Q3","Q4"))))</f>
        <v>Q1</v>
      </c>
      <c r="M3620" s="192" t="str">
        <f>IF(PUMPING[[#This Row],[PRODUCT]]="I/F","I/F",IF(LEFT(PUMPING[[#This Row],[BATCH]],2)="MR","MR",IF(LEFT(PUMPING[[#This Row],[BATCH]],2)="PR","PR",IF(LEFT(PUMPING[[#This Row],[BATCH]],2)="DT","DT","Others"))))</f>
        <v>MR</v>
      </c>
    </row>
    <row r="3621" spans="1:13" ht="21" x14ac:dyDescent="0.25">
      <c r="A3621" s="181">
        <v>4</v>
      </c>
      <c r="B3621" s="182">
        <v>42522</v>
      </c>
      <c r="C3621" s="181" t="s">
        <v>6</v>
      </c>
      <c r="D3621" s="184" t="s">
        <v>2332</v>
      </c>
      <c r="E3621" s="188">
        <v>207</v>
      </c>
      <c r="F3621" s="179">
        <v>904</v>
      </c>
      <c r="G3621" s="181" t="s">
        <v>1850</v>
      </c>
      <c r="H3621" s="181" t="str">
        <f t="shared" si="94"/>
        <v>4M</v>
      </c>
      <c r="I3621" s="181" t="str">
        <f>VLOOKUP(H3621,[2]Sheet1!$J$2:$K$20,2,0)</f>
        <v>MS-IV</v>
      </c>
      <c r="J3621" s="191">
        <f t="shared" si="93"/>
        <v>6</v>
      </c>
      <c r="K3621" s="191">
        <f>IF(PUMPING[[#This Row],[MONTH]]&gt;3,YEAR(PUMPING[[#This Row],[DATE]]),YEAR(PUMPING[[#This Row],[DATE]])-1)</f>
        <v>2016</v>
      </c>
      <c r="L3621" s="191" t="str">
        <f>IF(PUMPING[[#This Row],[MONTH]]&lt;4,"Q4",IF(PUMPING[[#This Row],[MONTH]]&lt;7,"Q1",IF(PUMPING[[#This Row],[MONTH]]&lt;10,"Q2",IF(PUMPING[[#This Row],[MONTH]]&lt;13,"Q3","Q4"))))</f>
        <v>Q1</v>
      </c>
      <c r="M3621" s="192" t="str">
        <f>IF(PUMPING[[#This Row],[PRODUCT]]="I/F","I/F",IF(LEFT(PUMPING[[#This Row],[BATCH]],2)="MR","MR",IF(LEFT(PUMPING[[#This Row],[BATCH]],2)="PR","PR",IF(LEFT(PUMPING[[#This Row],[BATCH]],2)="DT","DT","Others"))))</f>
        <v>MR</v>
      </c>
    </row>
    <row r="3622" spans="1:13" ht="21" x14ac:dyDescent="0.25">
      <c r="A3622" s="181">
        <v>1</v>
      </c>
      <c r="B3622" s="182">
        <v>42523</v>
      </c>
      <c r="C3622" s="181" t="s">
        <v>6</v>
      </c>
      <c r="D3622" s="184" t="s">
        <v>2332</v>
      </c>
      <c r="E3622" s="188">
        <v>207</v>
      </c>
      <c r="F3622" s="179">
        <v>256</v>
      </c>
      <c r="G3622" s="181" t="s">
        <v>1850</v>
      </c>
      <c r="H3622" s="181" t="str">
        <f t="shared" si="94"/>
        <v>4M</v>
      </c>
      <c r="I3622" s="181" t="str">
        <f>VLOOKUP(H3622,[2]Sheet1!$J$2:$K$20,2,0)</f>
        <v>MS-IV</v>
      </c>
      <c r="J3622" s="191">
        <f t="shared" si="93"/>
        <v>6</v>
      </c>
      <c r="K3622" s="191">
        <f>IF(PUMPING[[#This Row],[MONTH]]&gt;3,YEAR(PUMPING[[#This Row],[DATE]]),YEAR(PUMPING[[#This Row],[DATE]])-1)</f>
        <v>2016</v>
      </c>
      <c r="L3622" s="191" t="str">
        <f>IF(PUMPING[[#This Row],[MONTH]]&lt;4,"Q4",IF(PUMPING[[#This Row],[MONTH]]&lt;7,"Q1",IF(PUMPING[[#This Row],[MONTH]]&lt;10,"Q2",IF(PUMPING[[#This Row],[MONTH]]&lt;13,"Q3","Q4"))))</f>
        <v>Q1</v>
      </c>
      <c r="M3622" s="192" t="str">
        <f>IF(PUMPING[[#This Row],[PRODUCT]]="I/F","I/F",IF(LEFT(PUMPING[[#This Row],[BATCH]],2)="MR","MR",IF(LEFT(PUMPING[[#This Row],[BATCH]],2)="PR","PR",IF(LEFT(PUMPING[[#This Row],[BATCH]],2)="DT","DT","Others"))))</f>
        <v>MR</v>
      </c>
    </row>
    <row r="3623" spans="1:13" ht="21" x14ac:dyDescent="0.25">
      <c r="A3623" s="181">
        <v>2</v>
      </c>
      <c r="B3623" s="182">
        <v>42523</v>
      </c>
      <c r="C3623" s="181" t="s">
        <v>6</v>
      </c>
      <c r="D3623" s="185" t="s">
        <v>2333</v>
      </c>
      <c r="E3623" s="188">
        <v>351</v>
      </c>
      <c r="F3623" s="179">
        <v>84</v>
      </c>
      <c r="G3623" s="181" t="s">
        <v>1850</v>
      </c>
      <c r="H3623" s="181" t="str">
        <f t="shared" si="94"/>
        <v>PC</v>
      </c>
      <c r="I3623" s="181" t="str">
        <f>VLOOKUP(H3623,[2]Sheet1!$J$2:$K$20,2,0)</f>
        <v>SKO</v>
      </c>
      <c r="J3623" s="191">
        <f t="shared" si="93"/>
        <v>6</v>
      </c>
      <c r="K3623" s="191">
        <f>IF(PUMPING[[#This Row],[MONTH]]&gt;3,YEAR(PUMPING[[#This Row],[DATE]]),YEAR(PUMPING[[#This Row],[DATE]])-1)</f>
        <v>2016</v>
      </c>
      <c r="L3623" s="191" t="str">
        <f>IF(PUMPING[[#This Row],[MONTH]]&lt;4,"Q4",IF(PUMPING[[#This Row],[MONTH]]&lt;7,"Q1",IF(PUMPING[[#This Row],[MONTH]]&lt;10,"Q2",IF(PUMPING[[#This Row],[MONTH]]&lt;13,"Q3","Q4"))))</f>
        <v>Q1</v>
      </c>
      <c r="M3623" s="192" t="str">
        <f>IF(PUMPING[[#This Row],[PRODUCT]]="I/F","I/F",IF(LEFT(PUMPING[[#This Row],[BATCH]],2)="MR","MR",IF(LEFT(PUMPING[[#This Row],[BATCH]],2)="PR","PR",IF(LEFT(PUMPING[[#This Row],[BATCH]],2)="DT","DT","Others"))))</f>
        <v>MR</v>
      </c>
    </row>
    <row r="3624" spans="1:13" ht="21" x14ac:dyDescent="0.25">
      <c r="A3624" s="181">
        <v>3</v>
      </c>
      <c r="B3624" s="182">
        <v>42523</v>
      </c>
      <c r="C3624" s="181" t="s">
        <v>6</v>
      </c>
      <c r="D3624" s="184" t="s">
        <v>2334</v>
      </c>
      <c r="E3624" s="188">
        <v>401</v>
      </c>
      <c r="F3624" s="179">
        <v>1325</v>
      </c>
      <c r="G3624" s="181" t="s">
        <v>1850</v>
      </c>
      <c r="H3624" s="181" t="str">
        <f t="shared" si="94"/>
        <v>NS</v>
      </c>
      <c r="I3624" s="181" t="str">
        <f>VLOOKUP(H3624,[2]Sheet1!$J$2:$K$20,2,0)</f>
        <v>SKO</v>
      </c>
      <c r="J3624" s="191">
        <f t="shared" si="93"/>
        <v>6</v>
      </c>
      <c r="K3624" s="191">
        <f>IF(PUMPING[[#This Row],[MONTH]]&gt;3,YEAR(PUMPING[[#This Row],[DATE]]),YEAR(PUMPING[[#This Row],[DATE]])-1)</f>
        <v>2016</v>
      </c>
      <c r="L3624" s="191" t="str">
        <f>IF(PUMPING[[#This Row],[MONTH]]&lt;4,"Q4",IF(PUMPING[[#This Row],[MONTH]]&lt;7,"Q1",IF(PUMPING[[#This Row],[MONTH]]&lt;10,"Q2",IF(PUMPING[[#This Row],[MONTH]]&lt;13,"Q3","Q4"))))</f>
        <v>Q1</v>
      </c>
      <c r="M3624" s="192" t="str">
        <f>IF(PUMPING[[#This Row],[PRODUCT]]="I/F","I/F",IF(LEFT(PUMPING[[#This Row],[BATCH]],2)="MR","MR",IF(LEFT(PUMPING[[#This Row],[BATCH]],2)="PR","PR",IF(LEFT(PUMPING[[#This Row],[BATCH]],2)="DT","DT","Others"))))</f>
        <v>MR</v>
      </c>
    </row>
    <row r="3625" spans="1:13" ht="21" x14ac:dyDescent="0.25">
      <c r="A3625" s="181">
        <v>4</v>
      </c>
      <c r="B3625" s="182">
        <v>42523</v>
      </c>
      <c r="C3625" s="181" t="s">
        <v>6</v>
      </c>
      <c r="D3625" s="184" t="s">
        <v>2321</v>
      </c>
      <c r="E3625" s="188">
        <v>351</v>
      </c>
      <c r="F3625" s="179">
        <v>83</v>
      </c>
      <c r="G3625" s="181" t="s">
        <v>1850</v>
      </c>
      <c r="H3625" s="181" t="str">
        <f t="shared" si="94"/>
        <v>PC</v>
      </c>
      <c r="I3625" s="181" t="str">
        <f>VLOOKUP(H3625,[2]Sheet1!$J$2:$K$20,2,0)</f>
        <v>SKO</v>
      </c>
      <c r="J3625" s="191">
        <f t="shared" si="93"/>
        <v>6</v>
      </c>
      <c r="K3625" s="191">
        <f>IF(PUMPING[[#This Row],[MONTH]]&gt;3,YEAR(PUMPING[[#This Row],[DATE]]),YEAR(PUMPING[[#This Row],[DATE]])-1)</f>
        <v>2016</v>
      </c>
      <c r="L3625" s="191" t="str">
        <f>IF(PUMPING[[#This Row],[MONTH]]&lt;4,"Q4",IF(PUMPING[[#This Row],[MONTH]]&lt;7,"Q1",IF(PUMPING[[#This Row],[MONTH]]&lt;10,"Q2",IF(PUMPING[[#This Row],[MONTH]]&lt;13,"Q3","Q4"))))</f>
        <v>Q1</v>
      </c>
      <c r="M3625" s="192" t="str">
        <f>IF(PUMPING[[#This Row],[PRODUCT]]="I/F","I/F",IF(LEFT(PUMPING[[#This Row],[BATCH]],2)="MR","MR",IF(LEFT(PUMPING[[#This Row],[BATCH]],2)="PR","PR",IF(LEFT(PUMPING[[#This Row],[BATCH]],2)="DT","DT","Others"))))</f>
        <v>MR</v>
      </c>
    </row>
    <row r="3626" spans="1:13" ht="21" x14ac:dyDescent="0.25">
      <c r="A3626" s="181">
        <v>1</v>
      </c>
      <c r="B3626" s="182">
        <v>42524</v>
      </c>
      <c r="C3626" s="181" t="s">
        <v>6</v>
      </c>
      <c r="D3626" s="184" t="s">
        <v>2335</v>
      </c>
      <c r="E3626" s="188">
        <v>502</v>
      </c>
      <c r="F3626" s="179">
        <v>3350</v>
      </c>
      <c r="G3626" s="181" t="s">
        <v>1850</v>
      </c>
      <c r="H3626" s="181" t="str">
        <f t="shared" si="94"/>
        <v>4H</v>
      </c>
      <c r="I3626" s="181" t="str">
        <f>VLOOKUP(H3626,[2]Sheet1!$J$2:$K$20,2,0)</f>
        <v>HSD-IV</v>
      </c>
      <c r="J3626" s="191">
        <f t="shared" si="93"/>
        <v>6</v>
      </c>
      <c r="K3626" s="191">
        <f>IF(PUMPING[[#This Row],[MONTH]]&gt;3,YEAR(PUMPING[[#This Row],[DATE]]),YEAR(PUMPING[[#This Row],[DATE]])-1)</f>
        <v>2016</v>
      </c>
      <c r="L3626" s="191" t="str">
        <f>IF(PUMPING[[#This Row],[MONTH]]&lt;4,"Q4",IF(PUMPING[[#This Row],[MONTH]]&lt;7,"Q1",IF(PUMPING[[#This Row],[MONTH]]&lt;10,"Q2",IF(PUMPING[[#This Row],[MONTH]]&lt;13,"Q3","Q4"))))</f>
        <v>Q1</v>
      </c>
      <c r="M3626" s="192" t="str">
        <f>IF(PUMPING[[#This Row],[PRODUCT]]="I/F","I/F",IF(LEFT(PUMPING[[#This Row],[BATCH]],2)="MR","MR",IF(LEFT(PUMPING[[#This Row],[BATCH]],2)="PR","PR",IF(LEFT(PUMPING[[#This Row],[BATCH]],2)="DT","DT","Others"))))</f>
        <v>MR</v>
      </c>
    </row>
    <row r="3627" spans="1:13" ht="21" x14ac:dyDescent="0.25">
      <c r="A3627" s="181">
        <v>1</v>
      </c>
      <c r="B3627" s="182">
        <v>42535</v>
      </c>
      <c r="C3627" s="181" t="s">
        <v>6</v>
      </c>
      <c r="D3627" s="184" t="s">
        <v>2323</v>
      </c>
      <c r="E3627" s="188">
        <v>351</v>
      </c>
      <c r="F3627" s="179">
        <v>160</v>
      </c>
      <c r="G3627" s="181" t="s">
        <v>1850</v>
      </c>
      <c r="H3627" s="181" t="str">
        <f t="shared" si="94"/>
        <v>PC</v>
      </c>
      <c r="I3627" s="181" t="str">
        <f>VLOOKUP(H3627,[2]Sheet1!$J$2:$K$20,2,0)</f>
        <v>SKO</v>
      </c>
      <c r="J3627" s="191">
        <f t="shared" si="93"/>
        <v>6</v>
      </c>
      <c r="K3627" s="191">
        <f>IF(PUMPING[[#This Row],[MONTH]]&gt;3,YEAR(PUMPING[[#This Row],[DATE]]),YEAR(PUMPING[[#This Row],[DATE]])-1)</f>
        <v>2016</v>
      </c>
      <c r="L3627" s="191" t="str">
        <f>IF(PUMPING[[#This Row],[MONTH]]&lt;4,"Q4",IF(PUMPING[[#This Row],[MONTH]]&lt;7,"Q1",IF(PUMPING[[#This Row],[MONTH]]&lt;10,"Q2",IF(PUMPING[[#This Row],[MONTH]]&lt;13,"Q3","Q4"))))</f>
        <v>Q1</v>
      </c>
      <c r="M3627" s="192" t="str">
        <f>IF(PUMPING[[#This Row],[PRODUCT]]="I/F","I/F",IF(LEFT(PUMPING[[#This Row],[BATCH]],2)="MR","MR",IF(LEFT(PUMPING[[#This Row],[BATCH]],2)="PR","PR",IF(LEFT(PUMPING[[#This Row],[BATCH]],2)="DT","DT","Others"))))</f>
        <v>MR</v>
      </c>
    </row>
    <row r="3628" spans="1:13" ht="21" x14ac:dyDescent="0.25">
      <c r="A3628" s="181">
        <v>2</v>
      </c>
      <c r="B3628" s="182">
        <v>42535</v>
      </c>
      <c r="C3628" s="181" t="s">
        <v>6</v>
      </c>
      <c r="D3628" s="185" t="s">
        <v>2324</v>
      </c>
      <c r="E3628" s="188">
        <v>202</v>
      </c>
      <c r="F3628" s="179">
        <v>3845</v>
      </c>
      <c r="G3628" s="181" t="s">
        <v>1850</v>
      </c>
      <c r="H3628" s="181" t="str">
        <f t="shared" si="94"/>
        <v>4M</v>
      </c>
      <c r="I3628" s="181" t="str">
        <f>VLOOKUP(H3628,[2]Sheet1!$J$2:$K$20,2,0)</f>
        <v>MS-IV</v>
      </c>
      <c r="J3628" s="191">
        <f t="shared" si="93"/>
        <v>6</v>
      </c>
      <c r="K3628" s="191">
        <f>IF(PUMPING[[#This Row],[MONTH]]&gt;3,YEAR(PUMPING[[#This Row],[DATE]]),YEAR(PUMPING[[#This Row],[DATE]])-1)</f>
        <v>2016</v>
      </c>
      <c r="L3628" s="191" t="str">
        <f>IF(PUMPING[[#This Row],[MONTH]]&lt;4,"Q4",IF(PUMPING[[#This Row],[MONTH]]&lt;7,"Q1",IF(PUMPING[[#This Row],[MONTH]]&lt;10,"Q2",IF(PUMPING[[#This Row],[MONTH]]&lt;13,"Q3","Q4"))))</f>
        <v>Q1</v>
      </c>
      <c r="M3628" s="192" t="str">
        <f>IF(PUMPING[[#This Row],[PRODUCT]]="I/F","I/F",IF(LEFT(PUMPING[[#This Row],[BATCH]],2)="MR","MR",IF(LEFT(PUMPING[[#This Row],[BATCH]],2)="PR","PR",IF(LEFT(PUMPING[[#This Row],[BATCH]],2)="DT","DT","Others"))))</f>
        <v>MR</v>
      </c>
    </row>
    <row r="3629" spans="1:13" ht="21" x14ac:dyDescent="0.25">
      <c r="A3629" s="181">
        <v>1</v>
      </c>
      <c r="B3629" s="182">
        <v>42536</v>
      </c>
      <c r="C3629" s="181" t="s">
        <v>6</v>
      </c>
      <c r="D3629" s="201" t="s">
        <v>2324</v>
      </c>
      <c r="E3629" s="188">
        <v>202</v>
      </c>
      <c r="F3629" s="179">
        <v>149</v>
      </c>
      <c r="G3629" s="181" t="s">
        <v>1850</v>
      </c>
      <c r="H3629" s="181" t="str">
        <f t="shared" si="94"/>
        <v>4M</v>
      </c>
      <c r="I3629" s="181" t="str">
        <f>VLOOKUP(H3629,[2]Sheet1!$J$2:$K$20,2,0)</f>
        <v>MS-IV</v>
      </c>
      <c r="J3629" s="191">
        <f t="shared" si="93"/>
        <v>6</v>
      </c>
      <c r="K3629" s="191">
        <f>IF(PUMPING[[#This Row],[MONTH]]&gt;3,YEAR(PUMPING[[#This Row],[DATE]]),YEAR(PUMPING[[#This Row],[DATE]])-1)</f>
        <v>2016</v>
      </c>
      <c r="L3629" s="191" t="str">
        <f>IF(PUMPING[[#This Row],[MONTH]]&lt;4,"Q4",IF(PUMPING[[#This Row],[MONTH]]&lt;7,"Q1",IF(PUMPING[[#This Row],[MONTH]]&lt;10,"Q2",IF(PUMPING[[#This Row],[MONTH]]&lt;13,"Q3","Q4"))))</f>
        <v>Q1</v>
      </c>
      <c r="M3629" s="192" t="str">
        <f>IF(PUMPING[[#This Row],[PRODUCT]]="I/F","I/F",IF(LEFT(PUMPING[[#This Row],[BATCH]],2)="MR","MR",IF(LEFT(PUMPING[[#This Row],[BATCH]],2)="PR","PR",IF(LEFT(PUMPING[[#This Row],[BATCH]],2)="DT","DT","Others"))))</f>
        <v>MR</v>
      </c>
    </row>
    <row r="3630" spans="1:13" ht="21" x14ac:dyDescent="0.25">
      <c r="A3630" s="181">
        <v>2</v>
      </c>
      <c r="B3630" s="182">
        <v>42536</v>
      </c>
      <c r="C3630" s="181" t="s">
        <v>6</v>
      </c>
      <c r="D3630" s="201" t="s">
        <v>2325</v>
      </c>
      <c r="E3630" s="188">
        <v>351</v>
      </c>
      <c r="F3630" s="179">
        <v>80</v>
      </c>
      <c r="G3630" s="181" t="s">
        <v>1850</v>
      </c>
      <c r="H3630" s="181" t="str">
        <f t="shared" si="94"/>
        <v>PC</v>
      </c>
      <c r="I3630" s="181" t="str">
        <f>VLOOKUP(H3630,[2]Sheet1!$J$2:$K$20,2,0)</f>
        <v>SKO</v>
      </c>
      <c r="J3630" s="191">
        <f t="shared" si="93"/>
        <v>6</v>
      </c>
      <c r="K3630" s="191">
        <f>IF(PUMPING[[#This Row],[MONTH]]&gt;3,YEAR(PUMPING[[#This Row],[DATE]]),YEAR(PUMPING[[#This Row],[DATE]])-1)</f>
        <v>2016</v>
      </c>
      <c r="L3630" s="191" t="str">
        <f>IF(PUMPING[[#This Row],[MONTH]]&lt;4,"Q4",IF(PUMPING[[#This Row],[MONTH]]&lt;7,"Q1",IF(PUMPING[[#This Row],[MONTH]]&lt;10,"Q2",IF(PUMPING[[#This Row],[MONTH]]&lt;13,"Q3","Q4"))))</f>
        <v>Q1</v>
      </c>
      <c r="M3630" s="192" t="str">
        <f>IF(PUMPING[[#This Row],[PRODUCT]]="I/F","I/F",IF(LEFT(PUMPING[[#This Row],[BATCH]],2)="MR","MR",IF(LEFT(PUMPING[[#This Row],[BATCH]],2)="PR","PR",IF(LEFT(PUMPING[[#This Row],[BATCH]],2)="DT","DT","Others"))))</f>
        <v>MR</v>
      </c>
    </row>
    <row r="3631" spans="1:13" ht="21" x14ac:dyDescent="0.25">
      <c r="A3631" s="181">
        <v>3</v>
      </c>
      <c r="B3631" s="182">
        <v>42536</v>
      </c>
      <c r="C3631" s="181" t="s">
        <v>6</v>
      </c>
      <c r="D3631" s="201" t="s">
        <v>2326</v>
      </c>
      <c r="E3631" s="188">
        <v>404</v>
      </c>
      <c r="F3631" s="179">
        <v>693</v>
      </c>
      <c r="G3631" s="181" t="s">
        <v>1850</v>
      </c>
      <c r="H3631" s="181" t="str">
        <f t="shared" si="94"/>
        <v>NS</v>
      </c>
      <c r="I3631" s="181" t="str">
        <f>VLOOKUP(H3631,[2]Sheet1!$J$2:$K$20,2,0)</f>
        <v>SKO</v>
      </c>
      <c r="J3631" s="191">
        <f t="shared" si="93"/>
        <v>6</v>
      </c>
      <c r="K3631" s="191">
        <f>IF(PUMPING[[#This Row],[MONTH]]&gt;3,YEAR(PUMPING[[#This Row],[DATE]]),YEAR(PUMPING[[#This Row],[DATE]])-1)</f>
        <v>2016</v>
      </c>
      <c r="L3631" s="191" t="str">
        <f>IF(PUMPING[[#This Row],[MONTH]]&lt;4,"Q4",IF(PUMPING[[#This Row],[MONTH]]&lt;7,"Q1",IF(PUMPING[[#This Row],[MONTH]]&lt;10,"Q2",IF(PUMPING[[#This Row],[MONTH]]&lt;13,"Q3","Q4"))))</f>
        <v>Q1</v>
      </c>
      <c r="M3631" s="192" t="str">
        <f>IF(PUMPING[[#This Row],[PRODUCT]]="I/F","I/F",IF(LEFT(PUMPING[[#This Row],[BATCH]],2)="MR","MR",IF(LEFT(PUMPING[[#This Row],[BATCH]],2)="PR","PR",IF(LEFT(PUMPING[[#This Row],[BATCH]],2)="DT","DT","Others"))))</f>
        <v>MR</v>
      </c>
    </row>
    <row r="3632" spans="1:13" ht="21" x14ac:dyDescent="0.25">
      <c r="A3632" s="181">
        <v>4</v>
      </c>
      <c r="B3632" s="182">
        <v>42536</v>
      </c>
      <c r="C3632" s="181" t="s">
        <v>6</v>
      </c>
      <c r="D3632" s="201" t="s">
        <v>1819</v>
      </c>
      <c r="E3632" s="188">
        <v>351</v>
      </c>
      <c r="F3632" s="179">
        <v>77</v>
      </c>
      <c r="G3632" s="181" t="s">
        <v>1850</v>
      </c>
      <c r="H3632" s="181" t="str">
        <f t="shared" si="94"/>
        <v>PC</v>
      </c>
      <c r="I3632" s="181" t="str">
        <f>VLOOKUP(H3632,[2]Sheet1!$J$2:$K$20,2,0)</f>
        <v>SKO</v>
      </c>
      <c r="J3632" s="191">
        <f t="shared" si="93"/>
        <v>6</v>
      </c>
      <c r="K3632" s="191">
        <f>IF(PUMPING[[#This Row],[MONTH]]&gt;3,YEAR(PUMPING[[#This Row],[DATE]]),YEAR(PUMPING[[#This Row],[DATE]])-1)</f>
        <v>2016</v>
      </c>
      <c r="L3632" s="191" t="str">
        <f>IF(PUMPING[[#This Row],[MONTH]]&lt;4,"Q4",IF(PUMPING[[#This Row],[MONTH]]&lt;7,"Q1",IF(PUMPING[[#This Row],[MONTH]]&lt;10,"Q2",IF(PUMPING[[#This Row],[MONTH]]&lt;13,"Q3","Q4"))))</f>
        <v>Q1</v>
      </c>
      <c r="M3632" s="192" t="str">
        <f>IF(PUMPING[[#This Row],[PRODUCT]]="I/F","I/F",IF(LEFT(PUMPING[[#This Row],[BATCH]],2)="MR","MR",IF(LEFT(PUMPING[[#This Row],[BATCH]],2)="PR","PR",IF(LEFT(PUMPING[[#This Row],[BATCH]],2)="DT","DT","Others"))))</f>
        <v>MR</v>
      </c>
    </row>
    <row r="3633" spans="1:13" ht="21" x14ac:dyDescent="0.25">
      <c r="A3633" s="181">
        <v>1</v>
      </c>
      <c r="B3633" s="182">
        <v>42546</v>
      </c>
      <c r="C3633" s="181" t="s">
        <v>6</v>
      </c>
      <c r="D3633" s="201" t="s">
        <v>2327</v>
      </c>
      <c r="E3633" s="188">
        <v>501</v>
      </c>
      <c r="F3633" s="179">
        <v>851</v>
      </c>
      <c r="G3633" s="181" t="s">
        <v>1850</v>
      </c>
      <c r="H3633" s="181" t="str">
        <f t="shared" si="94"/>
        <v>4H</v>
      </c>
      <c r="I3633" s="181" t="str">
        <f>VLOOKUP(H3633,[2]Sheet1!$J$2:$K$20,2,0)</f>
        <v>HSD-IV</v>
      </c>
      <c r="J3633" s="191">
        <f t="shared" si="93"/>
        <v>6</v>
      </c>
      <c r="K3633" s="191">
        <f>IF(PUMPING[[#This Row],[MONTH]]&gt;3,YEAR(PUMPING[[#This Row],[DATE]]),YEAR(PUMPING[[#This Row],[DATE]])-1)</f>
        <v>2016</v>
      </c>
      <c r="L3633" s="191" t="str">
        <f>IF(PUMPING[[#This Row],[MONTH]]&lt;4,"Q4",IF(PUMPING[[#This Row],[MONTH]]&lt;7,"Q1",IF(PUMPING[[#This Row],[MONTH]]&lt;10,"Q2",IF(PUMPING[[#This Row],[MONTH]]&lt;13,"Q3","Q4"))))</f>
        <v>Q1</v>
      </c>
      <c r="M3633" s="192" t="str">
        <f>IF(PUMPING[[#This Row],[PRODUCT]]="I/F","I/F",IF(LEFT(PUMPING[[#This Row],[BATCH]],2)="MR","MR",IF(LEFT(PUMPING[[#This Row],[BATCH]],2)="PR","PR",IF(LEFT(PUMPING[[#This Row],[BATCH]],2)="DT","DT","Others"))))</f>
        <v>MR</v>
      </c>
    </row>
    <row r="3634" spans="1:13" ht="21" x14ac:dyDescent="0.25">
      <c r="A3634" s="181">
        <v>2</v>
      </c>
      <c r="B3634" s="182">
        <v>42546</v>
      </c>
      <c r="C3634" s="181" t="s">
        <v>6</v>
      </c>
      <c r="D3634" s="184" t="s">
        <v>2328</v>
      </c>
      <c r="E3634" s="188">
        <v>507</v>
      </c>
      <c r="F3634" s="179">
        <v>3152</v>
      </c>
      <c r="G3634" s="181" t="s">
        <v>1850</v>
      </c>
      <c r="H3634" s="181" t="str">
        <f t="shared" si="94"/>
        <v>4H</v>
      </c>
      <c r="I3634" s="181" t="str">
        <f>VLOOKUP(H3634,[2]Sheet1!$J$2:$K$20,2,0)</f>
        <v>HSD-IV</v>
      </c>
      <c r="J3634" s="191">
        <f t="shared" si="93"/>
        <v>6</v>
      </c>
      <c r="K3634" s="191">
        <f>IF(PUMPING[[#This Row],[MONTH]]&gt;3,YEAR(PUMPING[[#This Row],[DATE]]),YEAR(PUMPING[[#This Row],[DATE]])-1)</f>
        <v>2016</v>
      </c>
      <c r="L3634" s="191" t="str">
        <f>IF(PUMPING[[#This Row],[MONTH]]&lt;4,"Q4",IF(PUMPING[[#This Row],[MONTH]]&lt;7,"Q1",IF(PUMPING[[#This Row],[MONTH]]&lt;10,"Q2",IF(PUMPING[[#This Row],[MONTH]]&lt;13,"Q3","Q4"))))</f>
        <v>Q1</v>
      </c>
      <c r="M3634" s="192" t="str">
        <f>IF(PUMPING[[#This Row],[PRODUCT]]="I/F","I/F",IF(LEFT(PUMPING[[#This Row],[BATCH]],2)="MR","MR",IF(LEFT(PUMPING[[#This Row],[BATCH]],2)="PR","PR",IF(LEFT(PUMPING[[#This Row],[BATCH]],2)="DT","DT","Others"))))</f>
        <v>MR</v>
      </c>
    </row>
    <row r="3635" spans="1:13" ht="21" x14ac:dyDescent="0.25">
      <c r="A3635" s="181">
        <v>3</v>
      </c>
      <c r="B3635" s="182">
        <v>42546</v>
      </c>
      <c r="C3635" s="181" t="s">
        <v>6</v>
      </c>
      <c r="D3635" s="184" t="s">
        <v>209</v>
      </c>
      <c r="E3635" s="188">
        <v>651</v>
      </c>
      <c r="F3635" s="179">
        <v>153</v>
      </c>
      <c r="G3635" s="181" t="s">
        <v>1850</v>
      </c>
      <c r="H3635" s="181" t="str">
        <f t="shared" si="94"/>
        <v>PC</v>
      </c>
      <c r="I3635" s="181" t="str">
        <f>VLOOKUP(H3635,[2]Sheet1!$J$2:$K$20,2,0)</f>
        <v>SKO</v>
      </c>
      <c r="J3635" s="191">
        <f t="shared" si="93"/>
        <v>6</v>
      </c>
      <c r="K3635" s="191">
        <f>IF(PUMPING[[#This Row],[MONTH]]&gt;3,YEAR(PUMPING[[#This Row],[DATE]]),YEAR(PUMPING[[#This Row],[DATE]])-1)</f>
        <v>2016</v>
      </c>
      <c r="L3635" s="191" t="str">
        <f>IF(PUMPING[[#This Row],[MONTH]]&lt;4,"Q4",IF(PUMPING[[#This Row],[MONTH]]&lt;7,"Q1",IF(PUMPING[[#This Row],[MONTH]]&lt;10,"Q2",IF(PUMPING[[#This Row],[MONTH]]&lt;13,"Q3","Q4"))))</f>
        <v>Q1</v>
      </c>
      <c r="M3635" s="192" t="str">
        <f>IF(PUMPING[[#This Row],[PRODUCT]]="I/F","I/F",IF(LEFT(PUMPING[[#This Row],[BATCH]],2)="MR","MR",IF(LEFT(PUMPING[[#This Row],[BATCH]],2)="PR","PR",IF(LEFT(PUMPING[[#This Row],[BATCH]],2)="DT","DT","Others"))))</f>
        <v>MR</v>
      </c>
    </row>
    <row r="3636" spans="1:13" ht="21" x14ac:dyDescent="0.25">
      <c r="A3636" s="181">
        <v>4</v>
      </c>
      <c r="B3636" s="182">
        <v>42546</v>
      </c>
      <c r="C3636" s="181" t="s">
        <v>6</v>
      </c>
      <c r="D3636" s="201" t="s">
        <v>2336</v>
      </c>
      <c r="E3636" s="188">
        <v>207</v>
      </c>
      <c r="F3636" s="179">
        <v>80</v>
      </c>
      <c r="G3636" s="181" t="s">
        <v>1850</v>
      </c>
      <c r="H3636" s="181" t="str">
        <f t="shared" si="94"/>
        <v>4M</v>
      </c>
      <c r="I3636" s="181" t="str">
        <f>VLOOKUP(H3636,[2]Sheet1!$J$2:$K$20,2,0)</f>
        <v>MS-IV</v>
      </c>
      <c r="J3636" s="191">
        <f t="shared" si="93"/>
        <v>6</v>
      </c>
      <c r="K3636" s="191">
        <f>IF(PUMPING[[#This Row],[MONTH]]&gt;3,YEAR(PUMPING[[#This Row],[DATE]]),YEAR(PUMPING[[#This Row],[DATE]])-1)</f>
        <v>2016</v>
      </c>
      <c r="L3636" s="191" t="str">
        <f>IF(PUMPING[[#This Row],[MONTH]]&lt;4,"Q4",IF(PUMPING[[#This Row],[MONTH]]&lt;7,"Q1",IF(PUMPING[[#This Row],[MONTH]]&lt;10,"Q2",IF(PUMPING[[#This Row],[MONTH]]&lt;13,"Q3","Q4"))))</f>
        <v>Q1</v>
      </c>
      <c r="M3636" s="192" t="str">
        <f>IF(PUMPING[[#This Row],[PRODUCT]]="I/F","I/F",IF(LEFT(PUMPING[[#This Row],[BATCH]],2)="MR","MR",IF(LEFT(PUMPING[[#This Row],[BATCH]],2)="PR","PR",IF(LEFT(PUMPING[[#This Row],[BATCH]],2)="DT","DT","Others"))))</f>
        <v>MR</v>
      </c>
    </row>
    <row r="3637" spans="1:13" ht="21" x14ac:dyDescent="0.25">
      <c r="A3637" s="181">
        <v>1</v>
      </c>
      <c r="B3637" s="182">
        <v>42547</v>
      </c>
      <c r="C3637" s="181" t="s">
        <v>6</v>
      </c>
      <c r="D3637" s="201" t="s">
        <v>2336</v>
      </c>
      <c r="E3637" s="188">
        <v>207</v>
      </c>
      <c r="F3637" s="179">
        <v>486</v>
      </c>
      <c r="G3637" s="181" t="s">
        <v>1850</v>
      </c>
      <c r="H3637" s="181" t="str">
        <f t="shared" si="94"/>
        <v>4M</v>
      </c>
      <c r="I3637" s="181" t="str">
        <f>VLOOKUP(H3637,[2]Sheet1!$J$2:$K$20,2,0)</f>
        <v>MS-IV</v>
      </c>
      <c r="J3637" s="191">
        <f t="shared" si="93"/>
        <v>6</v>
      </c>
      <c r="K3637" s="191">
        <f>IF(PUMPING[[#This Row],[MONTH]]&gt;3,YEAR(PUMPING[[#This Row],[DATE]]),YEAR(PUMPING[[#This Row],[DATE]])-1)</f>
        <v>2016</v>
      </c>
      <c r="L3637" s="191" t="str">
        <f>IF(PUMPING[[#This Row],[MONTH]]&lt;4,"Q4",IF(PUMPING[[#This Row],[MONTH]]&lt;7,"Q1",IF(PUMPING[[#This Row],[MONTH]]&lt;10,"Q2",IF(PUMPING[[#This Row],[MONTH]]&lt;13,"Q3","Q4"))))</f>
        <v>Q1</v>
      </c>
      <c r="M3637" s="192" t="str">
        <f>IF(PUMPING[[#This Row],[PRODUCT]]="I/F","I/F",IF(LEFT(PUMPING[[#This Row],[BATCH]],2)="MR","MR",IF(LEFT(PUMPING[[#This Row],[BATCH]],2)="PR","PR",IF(LEFT(PUMPING[[#This Row],[BATCH]],2)="DT","DT","Others"))))</f>
        <v>MR</v>
      </c>
    </row>
    <row r="3638" spans="1:13" ht="21" x14ac:dyDescent="0.25">
      <c r="A3638" s="181">
        <v>2</v>
      </c>
      <c r="B3638" s="182">
        <v>42547</v>
      </c>
      <c r="C3638" s="181" t="s">
        <v>6</v>
      </c>
      <c r="D3638" s="184" t="s">
        <v>2337</v>
      </c>
      <c r="E3638" s="188">
        <v>201</v>
      </c>
      <c r="F3638" s="179">
        <v>1274</v>
      </c>
      <c r="G3638" s="181" t="s">
        <v>1850</v>
      </c>
      <c r="H3638" s="181" t="str">
        <f t="shared" si="94"/>
        <v>4M</v>
      </c>
      <c r="I3638" s="181" t="str">
        <f>VLOOKUP(H3638,[2]Sheet1!$J$2:$K$20,2,0)</f>
        <v>MS-IV</v>
      </c>
      <c r="J3638" s="191">
        <f t="shared" si="93"/>
        <v>6</v>
      </c>
      <c r="K3638" s="191">
        <f>IF(PUMPING[[#This Row],[MONTH]]&gt;3,YEAR(PUMPING[[#This Row],[DATE]]),YEAR(PUMPING[[#This Row],[DATE]])-1)</f>
        <v>2016</v>
      </c>
      <c r="L3638" s="191" t="str">
        <f>IF(PUMPING[[#This Row],[MONTH]]&lt;4,"Q4",IF(PUMPING[[#This Row],[MONTH]]&lt;7,"Q1",IF(PUMPING[[#This Row],[MONTH]]&lt;10,"Q2",IF(PUMPING[[#This Row],[MONTH]]&lt;13,"Q3","Q4"))))</f>
        <v>Q1</v>
      </c>
      <c r="M3638" s="192" t="str">
        <f>IF(PUMPING[[#This Row],[PRODUCT]]="I/F","I/F",IF(LEFT(PUMPING[[#This Row],[BATCH]],2)="MR","MR",IF(LEFT(PUMPING[[#This Row],[BATCH]],2)="PR","PR",IF(LEFT(PUMPING[[#This Row],[BATCH]],2)="DT","DT","Others"))))</f>
        <v>MR</v>
      </c>
    </row>
    <row r="3639" spans="1:13" ht="21" x14ac:dyDescent="0.25">
      <c r="A3639" s="181">
        <v>3</v>
      </c>
      <c r="B3639" s="182">
        <v>42547</v>
      </c>
      <c r="C3639" s="181" t="s">
        <v>6</v>
      </c>
      <c r="D3639" s="184" t="s">
        <v>2338</v>
      </c>
      <c r="E3639" s="188">
        <v>201</v>
      </c>
      <c r="F3639" s="179">
        <v>350</v>
      </c>
      <c r="G3639" s="181" t="s">
        <v>1850</v>
      </c>
      <c r="H3639" s="181" t="str">
        <f t="shared" si="94"/>
        <v>3M</v>
      </c>
      <c r="I3639" s="181" t="str">
        <f>VLOOKUP(H3639,[2]Sheet1!$J$2:$K$20,2,0)</f>
        <v>MS-III</v>
      </c>
      <c r="J3639" s="191">
        <f t="shared" si="93"/>
        <v>6</v>
      </c>
      <c r="K3639" s="191">
        <f>IF(PUMPING[[#This Row],[MONTH]]&gt;3,YEAR(PUMPING[[#This Row],[DATE]]),YEAR(PUMPING[[#This Row],[DATE]])-1)</f>
        <v>2016</v>
      </c>
      <c r="L3639" s="191" t="str">
        <f>IF(PUMPING[[#This Row],[MONTH]]&lt;4,"Q4",IF(PUMPING[[#This Row],[MONTH]]&lt;7,"Q1",IF(PUMPING[[#This Row],[MONTH]]&lt;10,"Q2",IF(PUMPING[[#This Row],[MONTH]]&lt;13,"Q3","Q4"))))</f>
        <v>Q1</v>
      </c>
      <c r="M3639" s="192" t="str">
        <f>IF(PUMPING[[#This Row],[PRODUCT]]="I/F","I/F",IF(LEFT(PUMPING[[#This Row],[BATCH]],2)="MR","MR",IF(LEFT(PUMPING[[#This Row],[BATCH]],2)="PR","PR",IF(LEFT(PUMPING[[#This Row],[BATCH]],2)="DT","DT","Others"))))</f>
        <v>MR</v>
      </c>
    </row>
    <row r="3640" spans="1:13" ht="21" x14ac:dyDescent="0.25">
      <c r="A3640" s="181">
        <v>4</v>
      </c>
      <c r="B3640" s="182">
        <v>42547</v>
      </c>
      <c r="C3640" s="181" t="s">
        <v>6</v>
      </c>
      <c r="D3640" s="201" t="s">
        <v>217</v>
      </c>
      <c r="E3640" s="188">
        <v>201</v>
      </c>
      <c r="F3640" s="179">
        <v>509</v>
      </c>
      <c r="G3640" s="181" t="s">
        <v>1850</v>
      </c>
      <c r="H3640" s="181" t="str">
        <f t="shared" si="94"/>
        <v>4M</v>
      </c>
      <c r="I3640" s="181" t="str">
        <f>VLOOKUP(H3640,[2]Sheet1!$J$2:$K$20,2,0)</f>
        <v>MS-IV</v>
      </c>
      <c r="J3640" s="191">
        <f t="shared" si="93"/>
        <v>6</v>
      </c>
      <c r="K3640" s="191">
        <f>IF(PUMPING[[#This Row],[MONTH]]&gt;3,YEAR(PUMPING[[#This Row],[DATE]]),YEAR(PUMPING[[#This Row],[DATE]])-1)</f>
        <v>2016</v>
      </c>
      <c r="L3640" s="191" t="str">
        <f>IF(PUMPING[[#This Row],[MONTH]]&lt;4,"Q4",IF(PUMPING[[#This Row],[MONTH]]&lt;7,"Q1",IF(PUMPING[[#This Row],[MONTH]]&lt;10,"Q2",IF(PUMPING[[#This Row],[MONTH]]&lt;13,"Q3","Q4"))))</f>
        <v>Q1</v>
      </c>
      <c r="M3640" s="192" t="str">
        <f>IF(PUMPING[[#This Row],[PRODUCT]]="I/F","I/F",IF(LEFT(PUMPING[[#This Row],[BATCH]],2)="MR","MR",IF(LEFT(PUMPING[[#This Row],[BATCH]],2)="PR","PR",IF(LEFT(PUMPING[[#This Row],[BATCH]],2)="DT","DT","Others"))))</f>
        <v>MR</v>
      </c>
    </row>
    <row r="3641" spans="1:13" ht="21" x14ac:dyDescent="0.25">
      <c r="A3641" s="181">
        <v>5</v>
      </c>
      <c r="B3641" s="182">
        <v>42547</v>
      </c>
      <c r="C3641" s="181" t="s">
        <v>6</v>
      </c>
      <c r="D3641" s="187" t="s">
        <v>218</v>
      </c>
      <c r="E3641" s="188">
        <v>204</v>
      </c>
      <c r="F3641" s="179">
        <v>1501</v>
      </c>
      <c r="G3641" s="181" t="s">
        <v>1850</v>
      </c>
      <c r="H3641" s="181" t="str">
        <f t="shared" si="94"/>
        <v>4M</v>
      </c>
      <c r="I3641" s="181" t="str">
        <f>VLOOKUP(H3641,[2]Sheet1!$J$2:$K$20,2,0)</f>
        <v>MS-IV</v>
      </c>
      <c r="J3641" s="191">
        <f t="shared" si="93"/>
        <v>6</v>
      </c>
      <c r="K3641" s="191">
        <f>IF(PUMPING[[#This Row],[MONTH]]&gt;3,YEAR(PUMPING[[#This Row],[DATE]]),YEAR(PUMPING[[#This Row],[DATE]])-1)</f>
        <v>2016</v>
      </c>
      <c r="L3641" s="191" t="str">
        <f>IF(PUMPING[[#This Row],[MONTH]]&lt;4,"Q4",IF(PUMPING[[#This Row],[MONTH]]&lt;7,"Q1",IF(PUMPING[[#This Row],[MONTH]]&lt;10,"Q2",IF(PUMPING[[#This Row],[MONTH]]&lt;13,"Q3","Q4"))))</f>
        <v>Q1</v>
      </c>
      <c r="M3641" s="192" t="str">
        <f>IF(PUMPING[[#This Row],[PRODUCT]]="I/F","I/F",IF(LEFT(PUMPING[[#This Row],[BATCH]],2)="MR","MR",IF(LEFT(PUMPING[[#This Row],[BATCH]],2)="PR","PR",IF(LEFT(PUMPING[[#This Row],[BATCH]],2)="DT","DT","Others"))))</f>
        <v>MR</v>
      </c>
    </row>
    <row r="3642" spans="1:13" ht="21" x14ac:dyDescent="0.25">
      <c r="A3642" s="181">
        <v>6</v>
      </c>
      <c r="B3642" s="182">
        <v>42547</v>
      </c>
      <c r="C3642" s="181" t="s">
        <v>6</v>
      </c>
      <c r="D3642" s="184" t="s">
        <v>2339</v>
      </c>
      <c r="E3642" s="188">
        <v>651</v>
      </c>
      <c r="F3642" s="179">
        <v>80</v>
      </c>
      <c r="G3642" s="181" t="s">
        <v>1850</v>
      </c>
      <c r="H3642" s="181" t="str">
        <f t="shared" si="94"/>
        <v>PC</v>
      </c>
      <c r="I3642" s="181" t="str">
        <f>VLOOKUP(H3642,[2]Sheet1!$J$2:$K$20,2,0)</f>
        <v>SKO</v>
      </c>
      <c r="J3642" s="191">
        <f t="shared" si="93"/>
        <v>6</v>
      </c>
      <c r="K3642" s="191">
        <f>IF(PUMPING[[#This Row],[MONTH]]&gt;3,YEAR(PUMPING[[#This Row],[DATE]]),YEAR(PUMPING[[#This Row],[DATE]])-1)</f>
        <v>2016</v>
      </c>
      <c r="L3642" s="191" t="str">
        <f>IF(PUMPING[[#This Row],[MONTH]]&lt;4,"Q4",IF(PUMPING[[#This Row],[MONTH]]&lt;7,"Q1",IF(PUMPING[[#This Row],[MONTH]]&lt;10,"Q2",IF(PUMPING[[#This Row],[MONTH]]&lt;13,"Q3","Q4"))))</f>
        <v>Q1</v>
      </c>
      <c r="M3642" s="192" t="str">
        <f>IF(PUMPING[[#This Row],[PRODUCT]]="I/F","I/F",IF(LEFT(PUMPING[[#This Row],[BATCH]],2)="MR","MR",IF(LEFT(PUMPING[[#This Row],[BATCH]],2)="PR","PR",IF(LEFT(PUMPING[[#This Row],[BATCH]],2)="DT","DT","Others"))))</f>
        <v>MR</v>
      </c>
    </row>
    <row r="3643" spans="1:13" ht="21" x14ac:dyDescent="0.25">
      <c r="A3643" s="181">
        <v>7</v>
      </c>
      <c r="B3643" s="182">
        <v>42547</v>
      </c>
      <c r="C3643" s="181" t="s">
        <v>6</v>
      </c>
      <c r="D3643" s="124" t="s">
        <v>2340</v>
      </c>
      <c r="E3643" s="188">
        <v>402</v>
      </c>
      <c r="F3643" s="179">
        <v>944</v>
      </c>
      <c r="G3643" s="181" t="s">
        <v>1850</v>
      </c>
      <c r="H3643" s="181" t="str">
        <f t="shared" si="94"/>
        <v>NS</v>
      </c>
      <c r="I3643" s="181" t="str">
        <f>VLOOKUP(H3643,[2]Sheet1!$J$2:$K$20,2,0)</f>
        <v>SKO</v>
      </c>
      <c r="J3643" s="191">
        <f t="shared" si="93"/>
        <v>6</v>
      </c>
      <c r="K3643" s="191">
        <f>IF(PUMPING[[#This Row],[MONTH]]&gt;3,YEAR(PUMPING[[#This Row],[DATE]]),YEAR(PUMPING[[#This Row],[DATE]])-1)</f>
        <v>2016</v>
      </c>
      <c r="L3643" s="191" t="str">
        <f>IF(PUMPING[[#This Row],[MONTH]]&lt;4,"Q4",IF(PUMPING[[#This Row],[MONTH]]&lt;7,"Q1",IF(PUMPING[[#This Row],[MONTH]]&lt;10,"Q2",IF(PUMPING[[#This Row],[MONTH]]&lt;13,"Q3","Q4"))))</f>
        <v>Q1</v>
      </c>
      <c r="M3643" s="192" t="str">
        <f>IF(PUMPING[[#This Row],[PRODUCT]]="I/F","I/F",IF(LEFT(PUMPING[[#This Row],[BATCH]],2)="MR","MR",IF(LEFT(PUMPING[[#This Row],[BATCH]],2)="PR","PR",IF(LEFT(PUMPING[[#This Row],[BATCH]],2)="DT","DT","Others"))))</f>
        <v>MR</v>
      </c>
    </row>
    <row r="3644" spans="1:13" ht="21" x14ac:dyDescent="0.25">
      <c r="A3644" s="181">
        <v>1</v>
      </c>
      <c r="B3644" s="182">
        <v>42548</v>
      </c>
      <c r="C3644" s="181" t="s">
        <v>6</v>
      </c>
      <c r="D3644" s="124" t="s">
        <v>2340</v>
      </c>
      <c r="E3644" s="188">
        <v>402</v>
      </c>
      <c r="F3644" s="179">
        <v>723</v>
      </c>
      <c r="G3644" s="181" t="s">
        <v>1850</v>
      </c>
      <c r="H3644" s="181" t="str">
        <f t="shared" si="94"/>
        <v>NS</v>
      </c>
      <c r="I3644" s="181" t="str">
        <f>VLOOKUP(H3644,[2]Sheet1!$J$2:$K$20,2,0)</f>
        <v>SKO</v>
      </c>
      <c r="J3644" s="191">
        <f t="shared" si="93"/>
        <v>6</v>
      </c>
      <c r="K3644" s="191">
        <f>IF(PUMPING[[#This Row],[MONTH]]&gt;3,YEAR(PUMPING[[#This Row],[DATE]]),YEAR(PUMPING[[#This Row],[DATE]])-1)</f>
        <v>2016</v>
      </c>
      <c r="L3644" s="191" t="str">
        <f>IF(PUMPING[[#This Row],[MONTH]]&lt;4,"Q4",IF(PUMPING[[#This Row],[MONTH]]&lt;7,"Q1",IF(PUMPING[[#This Row],[MONTH]]&lt;10,"Q2",IF(PUMPING[[#This Row],[MONTH]]&lt;13,"Q3","Q4"))))</f>
        <v>Q1</v>
      </c>
      <c r="M3644" s="192" t="str">
        <f>IF(PUMPING[[#This Row],[PRODUCT]]="I/F","I/F",IF(LEFT(PUMPING[[#This Row],[BATCH]],2)="MR","MR",IF(LEFT(PUMPING[[#This Row],[BATCH]],2)="PR","PR",IF(LEFT(PUMPING[[#This Row],[BATCH]],2)="DT","DT","Others"))))</f>
        <v>MR</v>
      </c>
    </row>
    <row r="3645" spans="1:13" ht="21" x14ac:dyDescent="0.25">
      <c r="A3645" s="181">
        <v>2</v>
      </c>
      <c r="B3645" s="182">
        <v>42548</v>
      </c>
      <c r="C3645" s="181" t="s">
        <v>6</v>
      </c>
      <c r="D3645" s="184" t="s">
        <v>2341</v>
      </c>
      <c r="E3645" s="188">
        <v>651</v>
      </c>
      <c r="F3645" s="179">
        <v>83</v>
      </c>
      <c r="G3645" s="181" t="s">
        <v>1850</v>
      </c>
      <c r="H3645" s="181" t="str">
        <f t="shared" si="94"/>
        <v>PC</v>
      </c>
      <c r="I3645" s="181" t="str">
        <f>VLOOKUP(H3645,[2]Sheet1!$J$2:$K$20,2,0)</f>
        <v>SKO</v>
      </c>
      <c r="J3645" s="191">
        <f t="shared" si="93"/>
        <v>6</v>
      </c>
      <c r="K3645" s="191">
        <f>IF(PUMPING[[#This Row],[MONTH]]&gt;3,YEAR(PUMPING[[#This Row],[DATE]]),YEAR(PUMPING[[#This Row],[DATE]])-1)</f>
        <v>2016</v>
      </c>
      <c r="L3645" s="191" t="str">
        <f>IF(PUMPING[[#This Row],[MONTH]]&lt;4,"Q4",IF(PUMPING[[#This Row],[MONTH]]&lt;7,"Q1",IF(PUMPING[[#This Row],[MONTH]]&lt;10,"Q2",IF(PUMPING[[#This Row],[MONTH]]&lt;13,"Q3","Q4"))))</f>
        <v>Q1</v>
      </c>
      <c r="M3645" s="192" t="str">
        <f>IF(PUMPING[[#This Row],[PRODUCT]]="I/F","I/F",IF(LEFT(PUMPING[[#This Row],[BATCH]],2)="MR","MR",IF(LEFT(PUMPING[[#This Row],[BATCH]],2)="PR","PR",IF(LEFT(PUMPING[[#This Row],[BATCH]],2)="DT","DT","Others"))))</f>
        <v>MR</v>
      </c>
    </row>
    <row r="3646" spans="1:13" ht="21" x14ac:dyDescent="0.25">
      <c r="A3646" s="181">
        <v>1</v>
      </c>
      <c r="B3646" s="182">
        <v>42549</v>
      </c>
      <c r="C3646" s="181" t="s">
        <v>6</v>
      </c>
      <c r="D3646" s="124" t="s">
        <v>2342</v>
      </c>
      <c r="E3646" s="188">
        <v>502</v>
      </c>
      <c r="F3646" s="179">
        <v>3395</v>
      </c>
      <c r="G3646" s="181" t="s">
        <v>1850</v>
      </c>
      <c r="H3646" s="181" t="str">
        <f t="shared" si="94"/>
        <v>4H</v>
      </c>
      <c r="I3646" s="181" t="str">
        <f>VLOOKUP(H3646,[2]Sheet1!$J$2:$K$20,2,0)</f>
        <v>HSD-IV</v>
      </c>
      <c r="J3646" s="191">
        <f t="shared" si="93"/>
        <v>6</v>
      </c>
      <c r="K3646" s="191">
        <f>IF(PUMPING[[#This Row],[MONTH]]&gt;3,YEAR(PUMPING[[#This Row],[DATE]]),YEAR(PUMPING[[#This Row],[DATE]])-1)</f>
        <v>2016</v>
      </c>
      <c r="L3646" s="191" t="str">
        <f>IF(PUMPING[[#This Row],[MONTH]]&lt;4,"Q4",IF(PUMPING[[#This Row],[MONTH]]&lt;7,"Q1",IF(PUMPING[[#This Row],[MONTH]]&lt;10,"Q2",IF(PUMPING[[#This Row],[MONTH]]&lt;13,"Q3","Q4"))))</f>
        <v>Q1</v>
      </c>
      <c r="M3646" s="192" t="str">
        <f>IF(PUMPING[[#This Row],[PRODUCT]]="I/F","I/F",IF(LEFT(PUMPING[[#This Row],[BATCH]],2)="MR","MR",IF(LEFT(PUMPING[[#This Row],[BATCH]],2)="PR","PR",IF(LEFT(PUMPING[[#This Row],[BATCH]],2)="DT","DT","Others"))))</f>
        <v>MR</v>
      </c>
    </row>
    <row r="3647" spans="1:13" ht="21" x14ac:dyDescent="0.25">
      <c r="A3647" s="181">
        <v>1</v>
      </c>
      <c r="B3647" s="182">
        <v>42552</v>
      </c>
      <c r="C3647" s="181" t="s">
        <v>6</v>
      </c>
      <c r="D3647" s="172" t="s">
        <v>2313</v>
      </c>
      <c r="E3647" s="174">
        <v>505</v>
      </c>
      <c r="F3647" s="173">
        <v>2106</v>
      </c>
      <c r="G3647" s="181" t="s">
        <v>6</v>
      </c>
      <c r="H3647" s="181" t="str">
        <f t="shared" si="94"/>
        <v>4H</v>
      </c>
      <c r="I3647" s="181" t="s">
        <v>1530</v>
      </c>
      <c r="J3647" s="191">
        <f t="shared" si="93"/>
        <v>7</v>
      </c>
      <c r="K3647" s="191">
        <f>IF(PUMPING[[#This Row],[MONTH]]&gt;3,YEAR(PUMPING[[#This Row],[DATE]]),YEAR(PUMPING[[#This Row],[DATE]])-1)</f>
        <v>2016</v>
      </c>
      <c r="L3647" s="191" t="str">
        <f>IF(PUMPING[[#This Row],[MONTH]]&lt;4,"Q4",IF(PUMPING[[#This Row],[MONTH]]&lt;7,"Q1",IF(PUMPING[[#This Row],[MONTH]]&lt;10,"Q2",IF(PUMPING[[#This Row],[MONTH]]&lt;13,"Q3","Q4"))))</f>
        <v>Q2</v>
      </c>
      <c r="M3647" s="192" t="str">
        <f>IF(PUMPING[[#This Row],[PRODUCT]]="I/F","I/F",IF(LEFT(PUMPING[[#This Row],[BATCH]],2)="MR","MR",IF(LEFT(PUMPING[[#This Row],[BATCH]],2)="PR","PR",IF(LEFT(PUMPING[[#This Row],[BATCH]],2)="DT","DT","Others"))))</f>
        <v>MR</v>
      </c>
    </row>
    <row r="3648" spans="1:13" ht="21" x14ac:dyDescent="0.25">
      <c r="A3648" s="181">
        <v>2</v>
      </c>
      <c r="B3648" s="182">
        <v>42552</v>
      </c>
      <c r="C3648" s="181" t="s">
        <v>6</v>
      </c>
      <c r="D3648" s="172" t="s">
        <v>2343</v>
      </c>
      <c r="E3648" s="174">
        <v>501</v>
      </c>
      <c r="F3648" s="173">
        <v>9828</v>
      </c>
      <c r="G3648" s="181" t="s">
        <v>6</v>
      </c>
      <c r="H3648" s="181" t="str">
        <f t="shared" si="94"/>
        <v>4H</v>
      </c>
      <c r="I3648" s="181" t="s">
        <v>1530</v>
      </c>
      <c r="J3648" s="191">
        <f t="shared" si="93"/>
        <v>7</v>
      </c>
      <c r="K3648" s="191">
        <f>IF(PUMPING[[#This Row],[MONTH]]&gt;3,YEAR(PUMPING[[#This Row],[DATE]]),YEAR(PUMPING[[#This Row],[DATE]])-1)</f>
        <v>2016</v>
      </c>
      <c r="L3648" s="191" t="str">
        <f>IF(PUMPING[[#This Row],[MONTH]]&lt;4,"Q4",IF(PUMPING[[#This Row],[MONTH]]&lt;7,"Q1",IF(PUMPING[[#This Row],[MONTH]]&lt;10,"Q2",IF(PUMPING[[#This Row],[MONTH]]&lt;13,"Q3","Q4"))))</f>
        <v>Q2</v>
      </c>
      <c r="M3648" s="192" t="str">
        <f>IF(PUMPING[[#This Row],[PRODUCT]]="I/F","I/F",IF(LEFT(PUMPING[[#This Row],[BATCH]],2)="MR","MR",IF(LEFT(PUMPING[[#This Row],[BATCH]],2)="PR","PR",IF(LEFT(PUMPING[[#This Row],[BATCH]],2)="DT","DT","Others"))))</f>
        <v>MR</v>
      </c>
    </row>
    <row r="3649" spans="1:13" ht="21" x14ac:dyDescent="0.25">
      <c r="A3649" s="181">
        <v>1</v>
      </c>
      <c r="B3649" s="182">
        <v>42552</v>
      </c>
      <c r="C3649" s="181" t="s">
        <v>274</v>
      </c>
      <c r="D3649" s="172" t="s">
        <v>2247</v>
      </c>
      <c r="E3649" s="174" t="s">
        <v>536</v>
      </c>
      <c r="F3649" s="179">
        <v>557</v>
      </c>
      <c r="G3649" s="181" t="s">
        <v>274</v>
      </c>
      <c r="H3649" s="181" t="str">
        <f t="shared" si="94"/>
        <v>PN</v>
      </c>
      <c r="I3649" s="181" t="str">
        <f>VLOOKUP(H3649,[3]Sheet1!$A$2:$B$27,2,0)</f>
        <v>NAPTHA</v>
      </c>
      <c r="J3649" s="191">
        <f t="shared" ref="J3649:J3712" si="95">MONTH(B3649)</f>
        <v>7</v>
      </c>
      <c r="K3649" s="191">
        <f>IF(PUMPING[[#This Row],[MONTH]]&gt;3,YEAR(PUMPING[[#This Row],[DATE]]),YEAR(PUMPING[[#This Row],[DATE]])-1)</f>
        <v>2016</v>
      </c>
      <c r="L3649" s="191" t="str">
        <f>IF(PUMPING[[#This Row],[MONTH]]&lt;4,"Q4",IF(PUMPING[[#This Row],[MONTH]]&lt;7,"Q1",IF(PUMPING[[#This Row],[MONTH]]&lt;10,"Q2",IF(PUMPING[[#This Row],[MONTH]]&lt;13,"Q3","Q4"))))</f>
        <v>Q2</v>
      </c>
      <c r="M3649" s="192" t="str">
        <f>IF(PUMPING[[#This Row],[PRODUCT]]="I/F","I/F",IF(LEFT(PUMPING[[#This Row],[BATCH]],2)="MR","MR",IF(LEFT(PUMPING[[#This Row],[BATCH]],2)="PR","PR",IF(LEFT(PUMPING[[#This Row],[BATCH]],2)="DT","DT","Others"))))</f>
        <v>MR</v>
      </c>
    </row>
    <row r="3650" spans="1:13" ht="21" x14ac:dyDescent="0.25">
      <c r="A3650" s="181">
        <v>2</v>
      </c>
      <c r="B3650" s="182">
        <v>42552</v>
      </c>
      <c r="C3650" s="181" t="s">
        <v>274</v>
      </c>
      <c r="D3650" s="172" t="s">
        <v>368</v>
      </c>
      <c r="E3650" s="174">
        <v>17</v>
      </c>
      <c r="F3650" s="173">
        <v>4459</v>
      </c>
      <c r="G3650" s="181" t="s">
        <v>274</v>
      </c>
      <c r="H3650" s="181" t="str">
        <f t="shared" si="94"/>
        <v>SK</v>
      </c>
      <c r="I3650" s="181" t="str">
        <f>VLOOKUP(H3650,[3]Sheet1!$A$2:$B$27,2,0)</f>
        <v>SKO</v>
      </c>
      <c r="J3650" s="191">
        <f t="shared" si="95"/>
        <v>7</v>
      </c>
      <c r="K3650" s="191">
        <f>IF(PUMPING[[#This Row],[MONTH]]&gt;3,YEAR(PUMPING[[#This Row],[DATE]]),YEAR(PUMPING[[#This Row],[DATE]])-1)</f>
        <v>2016</v>
      </c>
      <c r="L3650" s="191" t="str">
        <f>IF(PUMPING[[#This Row],[MONTH]]&lt;4,"Q4",IF(PUMPING[[#This Row],[MONTH]]&lt;7,"Q1",IF(PUMPING[[#This Row],[MONTH]]&lt;10,"Q2",IF(PUMPING[[#This Row],[MONTH]]&lt;13,"Q3","Q4"))))</f>
        <v>Q2</v>
      </c>
      <c r="M3650" s="192" t="str">
        <f>IF(PUMPING[[#This Row],[PRODUCT]]="I/F","I/F",IF(LEFT(PUMPING[[#This Row],[BATCH]],2)="MR","MR",IF(LEFT(PUMPING[[#This Row],[BATCH]],2)="PR","PR",IF(LEFT(PUMPING[[#This Row],[BATCH]],2)="DT","DT","Others"))))</f>
        <v>DT</v>
      </c>
    </row>
    <row r="3651" spans="1:13" ht="21" x14ac:dyDescent="0.25">
      <c r="A3651" s="181">
        <v>3</v>
      </c>
      <c r="B3651" s="182">
        <v>42552</v>
      </c>
      <c r="C3651" s="181" t="s">
        <v>274</v>
      </c>
      <c r="D3651" s="172" t="s">
        <v>2311</v>
      </c>
      <c r="E3651" s="174" t="s">
        <v>10</v>
      </c>
      <c r="F3651" s="173">
        <v>12</v>
      </c>
      <c r="G3651" s="181" t="s">
        <v>274</v>
      </c>
      <c r="H3651" s="181" t="str">
        <f t="shared" si="94"/>
        <v>0S</v>
      </c>
      <c r="I3651" s="181" t="str">
        <f>VLOOKUP(H3651,[3]Sheet1!$A$2:$B$27,2,0)</f>
        <v>SKO</v>
      </c>
      <c r="J3651" s="191">
        <f t="shared" si="95"/>
        <v>7</v>
      </c>
      <c r="K3651" s="191">
        <f>IF(PUMPING[[#This Row],[MONTH]]&gt;3,YEAR(PUMPING[[#This Row],[DATE]]),YEAR(PUMPING[[#This Row],[DATE]])-1)</f>
        <v>2016</v>
      </c>
      <c r="L3651" s="191" t="str">
        <f>IF(PUMPING[[#This Row],[MONTH]]&lt;4,"Q4",IF(PUMPING[[#This Row],[MONTH]]&lt;7,"Q1",IF(PUMPING[[#This Row],[MONTH]]&lt;10,"Q2",IF(PUMPING[[#This Row],[MONTH]]&lt;13,"Q3","Q4"))))</f>
        <v>Q2</v>
      </c>
      <c r="M3651" s="192" t="str">
        <f>IF(PUMPING[[#This Row],[PRODUCT]]="I/F","I/F",IF(LEFT(PUMPING[[#This Row],[BATCH]],2)="MR","MR",IF(LEFT(PUMPING[[#This Row],[BATCH]],2)="PR","PR",IF(LEFT(PUMPING[[#This Row],[BATCH]],2)="DT","DT","Others"))))</f>
        <v>MR</v>
      </c>
    </row>
    <row r="3652" spans="1:13" ht="21" x14ac:dyDescent="0.35">
      <c r="A3652" s="181">
        <v>1</v>
      </c>
      <c r="B3652" s="182">
        <v>42553</v>
      </c>
      <c r="C3652" s="181" t="s">
        <v>6</v>
      </c>
      <c r="D3652" s="175" t="s">
        <v>2343</v>
      </c>
      <c r="E3652" s="174">
        <v>501</v>
      </c>
      <c r="F3652" s="179">
        <v>1583</v>
      </c>
      <c r="G3652" s="181" t="s">
        <v>6</v>
      </c>
      <c r="H3652" s="181" t="str">
        <f t="shared" si="94"/>
        <v>4H</v>
      </c>
      <c r="I3652" s="181" t="s">
        <v>1530</v>
      </c>
      <c r="J3652" s="191">
        <f t="shared" si="95"/>
        <v>7</v>
      </c>
      <c r="K3652" s="191">
        <f>IF(PUMPING[[#This Row],[MONTH]]&gt;3,YEAR(PUMPING[[#This Row],[DATE]]),YEAR(PUMPING[[#This Row],[DATE]])-1)</f>
        <v>2016</v>
      </c>
      <c r="L3652" s="191" t="str">
        <f>IF(PUMPING[[#This Row],[MONTH]]&lt;4,"Q4",IF(PUMPING[[#This Row],[MONTH]]&lt;7,"Q1",IF(PUMPING[[#This Row],[MONTH]]&lt;10,"Q2",IF(PUMPING[[#This Row],[MONTH]]&lt;13,"Q3","Q4"))))</f>
        <v>Q2</v>
      </c>
      <c r="M3652" s="192" t="str">
        <f>IF(PUMPING[[#This Row],[PRODUCT]]="I/F","I/F",IF(LEFT(PUMPING[[#This Row],[BATCH]],2)="MR","MR",IF(LEFT(PUMPING[[#This Row],[BATCH]],2)="PR","PR",IF(LEFT(PUMPING[[#This Row],[BATCH]],2)="DT","DT","Others"))))</f>
        <v>MR</v>
      </c>
    </row>
    <row r="3653" spans="1:13" ht="21" x14ac:dyDescent="0.35">
      <c r="A3653" s="181">
        <v>2</v>
      </c>
      <c r="B3653" s="182">
        <v>42553</v>
      </c>
      <c r="C3653" s="181" t="s">
        <v>6</v>
      </c>
      <c r="D3653" s="175" t="s">
        <v>2344</v>
      </c>
      <c r="E3653" s="174">
        <v>351</v>
      </c>
      <c r="F3653" s="186">
        <v>400</v>
      </c>
      <c r="G3653" s="181" t="s">
        <v>6</v>
      </c>
      <c r="H3653" s="181" t="str">
        <f t="shared" si="94"/>
        <v>PC</v>
      </c>
      <c r="I3653" s="181" t="str">
        <f>VLOOKUP(H3653,[3]Sheet1!$A$2:$B$27,2,0)</f>
        <v>SKO</v>
      </c>
      <c r="J3653" s="191">
        <f t="shared" si="95"/>
        <v>7</v>
      </c>
      <c r="K3653" s="191">
        <f>IF(PUMPING[[#This Row],[MONTH]]&gt;3,YEAR(PUMPING[[#This Row],[DATE]]),YEAR(PUMPING[[#This Row],[DATE]])-1)</f>
        <v>2016</v>
      </c>
      <c r="L3653" s="191" t="str">
        <f>IF(PUMPING[[#This Row],[MONTH]]&lt;4,"Q4",IF(PUMPING[[#This Row],[MONTH]]&lt;7,"Q1",IF(PUMPING[[#This Row],[MONTH]]&lt;10,"Q2",IF(PUMPING[[#This Row],[MONTH]]&lt;13,"Q3","Q4"))))</f>
        <v>Q2</v>
      </c>
      <c r="M3653" s="192" t="str">
        <f>IF(PUMPING[[#This Row],[PRODUCT]]="I/F","I/F",IF(LEFT(PUMPING[[#This Row],[BATCH]],2)="MR","MR",IF(LEFT(PUMPING[[#This Row],[BATCH]],2)="PR","PR",IF(LEFT(PUMPING[[#This Row],[BATCH]],2)="DT","DT","Others"))))</f>
        <v>MR</v>
      </c>
    </row>
    <row r="3654" spans="1:13" ht="21" x14ac:dyDescent="0.35">
      <c r="A3654" s="181">
        <v>3</v>
      </c>
      <c r="B3654" s="182">
        <v>42553</v>
      </c>
      <c r="C3654" s="181" t="s">
        <v>6</v>
      </c>
      <c r="D3654" s="175" t="s">
        <v>2345</v>
      </c>
      <c r="E3654" s="174">
        <v>206</v>
      </c>
      <c r="F3654" s="179">
        <v>7298</v>
      </c>
      <c r="G3654" s="181" t="s">
        <v>6</v>
      </c>
      <c r="H3654" s="181" t="str">
        <f t="shared" si="94"/>
        <v>4M</v>
      </c>
      <c r="I3654" s="181" t="s">
        <v>1532</v>
      </c>
      <c r="J3654" s="191">
        <f t="shared" si="95"/>
        <v>7</v>
      </c>
      <c r="K3654" s="191">
        <f>IF(PUMPING[[#This Row],[MONTH]]&gt;3,YEAR(PUMPING[[#This Row],[DATE]]),YEAR(PUMPING[[#This Row],[DATE]])-1)</f>
        <v>2016</v>
      </c>
      <c r="L3654" s="191" t="str">
        <f>IF(PUMPING[[#This Row],[MONTH]]&lt;4,"Q4",IF(PUMPING[[#This Row],[MONTH]]&lt;7,"Q1",IF(PUMPING[[#This Row],[MONTH]]&lt;10,"Q2",IF(PUMPING[[#This Row],[MONTH]]&lt;13,"Q3","Q4"))))</f>
        <v>Q2</v>
      </c>
      <c r="M3654" s="192" t="str">
        <f>IF(PUMPING[[#This Row],[PRODUCT]]="I/F","I/F",IF(LEFT(PUMPING[[#This Row],[BATCH]],2)="MR","MR",IF(LEFT(PUMPING[[#This Row],[BATCH]],2)="PR","PR",IF(LEFT(PUMPING[[#This Row],[BATCH]],2)="DT","DT","Others"))))</f>
        <v>MR</v>
      </c>
    </row>
    <row r="3655" spans="1:13" ht="21" x14ac:dyDescent="0.25">
      <c r="A3655" s="181">
        <v>4</v>
      </c>
      <c r="B3655" s="182">
        <v>42553</v>
      </c>
      <c r="C3655" s="181" t="s">
        <v>6</v>
      </c>
      <c r="D3655" s="172" t="s">
        <v>2346</v>
      </c>
      <c r="E3655" s="174">
        <v>201</v>
      </c>
      <c r="F3655" s="173">
        <v>2544</v>
      </c>
      <c r="G3655" s="181" t="s">
        <v>6</v>
      </c>
      <c r="H3655" s="181" t="str">
        <f t="shared" si="94"/>
        <v>4M</v>
      </c>
      <c r="I3655" s="181" t="s">
        <v>1532</v>
      </c>
      <c r="J3655" s="191">
        <f t="shared" si="95"/>
        <v>7</v>
      </c>
      <c r="K3655" s="191">
        <f>IF(PUMPING[[#This Row],[MONTH]]&gt;3,YEAR(PUMPING[[#This Row],[DATE]]),YEAR(PUMPING[[#This Row],[DATE]])-1)</f>
        <v>2016</v>
      </c>
      <c r="L3655" s="191" t="str">
        <f>IF(PUMPING[[#This Row],[MONTH]]&lt;4,"Q4",IF(PUMPING[[#This Row],[MONTH]]&lt;7,"Q1",IF(PUMPING[[#This Row],[MONTH]]&lt;10,"Q2",IF(PUMPING[[#This Row],[MONTH]]&lt;13,"Q3","Q4"))))</f>
        <v>Q2</v>
      </c>
      <c r="M3655" s="192" t="str">
        <f>IF(PUMPING[[#This Row],[PRODUCT]]="I/F","I/F",IF(LEFT(PUMPING[[#This Row],[BATCH]],2)="MR","MR",IF(LEFT(PUMPING[[#This Row],[BATCH]],2)="PR","PR",IF(LEFT(PUMPING[[#This Row],[BATCH]],2)="DT","DT","Others"))))</f>
        <v>MR</v>
      </c>
    </row>
    <row r="3656" spans="1:13" ht="21" x14ac:dyDescent="0.25">
      <c r="A3656" s="181">
        <v>1</v>
      </c>
      <c r="B3656" s="182">
        <v>42553</v>
      </c>
      <c r="C3656" s="181" t="s">
        <v>274</v>
      </c>
      <c r="D3656" s="172" t="s">
        <v>2347</v>
      </c>
      <c r="E3656" s="174" t="s">
        <v>10</v>
      </c>
      <c r="F3656" s="173">
        <v>507</v>
      </c>
      <c r="G3656" s="181" t="s">
        <v>274</v>
      </c>
      <c r="H3656" s="181" t="str">
        <f t="shared" si="94"/>
        <v>0S</v>
      </c>
      <c r="I3656" s="181" t="str">
        <f>VLOOKUP(H3656,[3]Sheet1!$A$2:$B$27,2,0)</f>
        <v>SKO</v>
      </c>
      <c r="J3656" s="191">
        <f t="shared" si="95"/>
        <v>7</v>
      </c>
      <c r="K3656" s="191">
        <f>IF(PUMPING[[#This Row],[MONTH]]&gt;3,YEAR(PUMPING[[#This Row],[DATE]]),YEAR(PUMPING[[#This Row],[DATE]])-1)</f>
        <v>2016</v>
      </c>
      <c r="L3656" s="191" t="str">
        <f>IF(PUMPING[[#This Row],[MONTH]]&lt;4,"Q4",IF(PUMPING[[#This Row],[MONTH]]&lt;7,"Q1",IF(PUMPING[[#This Row],[MONTH]]&lt;10,"Q2",IF(PUMPING[[#This Row],[MONTH]]&lt;13,"Q3","Q4"))))</f>
        <v>Q2</v>
      </c>
      <c r="M3656" s="192" t="str">
        <f>IF(PUMPING[[#This Row],[PRODUCT]]="I/F","I/F",IF(LEFT(PUMPING[[#This Row],[BATCH]],2)="MR","MR",IF(LEFT(PUMPING[[#This Row],[BATCH]],2)="PR","PR",IF(LEFT(PUMPING[[#This Row],[BATCH]],2)="DT","DT","Others"))))</f>
        <v>MR</v>
      </c>
    </row>
    <row r="3657" spans="1:13" ht="21" x14ac:dyDescent="0.25">
      <c r="A3657" s="181">
        <v>2</v>
      </c>
      <c r="B3657" s="182">
        <v>42553</v>
      </c>
      <c r="C3657" s="181" t="s">
        <v>274</v>
      </c>
      <c r="D3657" s="172" t="s">
        <v>427</v>
      </c>
      <c r="E3657" s="174" t="s">
        <v>10</v>
      </c>
      <c r="F3657" s="179">
        <v>150</v>
      </c>
      <c r="G3657" s="181" t="s">
        <v>274</v>
      </c>
      <c r="H3657" s="181" t="str">
        <f t="shared" si="94"/>
        <v>PC</v>
      </c>
      <c r="I3657" s="181" t="str">
        <f>VLOOKUP(H3657,[3]Sheet1!$A$2:$B$27,2,0)</f>
        <v>SKO</v>
      </c>
      <c r="J3657" s="191">
        <f t="shared" si="95"/>
        <v>7</v>
      </c>
      <c r="K3657" s="191">
        <f>IF(PUMPING[[#This Row],[MONTH]]&gt;3,YEAR(PUMPING[[#This Row],[DATE]]),YEAR(PUMPING[[#This Row],[DATE]])-1)</f>
        <v>2016</v>
      </c>
      <c r="L3657" s="191" t="str">
        <f>IF(PUMPING[[#This Row],[MONTH]]&lt;4,"Q4",IF(PUMPING[[#This Row],[MONTH]]&lt;7,"Q1",IF(PUMPING[[#This Row],[MONTH]]&lt;10,"Q2",IF(PUMPING[[#This Row],[MONTH]]&lt;13,"Q3","Q4"))))</f>
        <v>Q2</v>
      </c>
      <c r="M3657" s="192" t="str">
        <f>IF(PUMPING[[#This Row],[PRODUCT]]="I/F","I/F",IF(LEFT(PUMPING[[#This Row],[BATCH]],2)="MR","MR",IF(LEFT(PUMPING[[#This Row],[BATCH]],2)="PR","PR",IF(LEFT(PUMPING[[#This Row],[BATCH]],2)="DT","DT","Others"))))</f>
        <v>MR</v>
      </c>
    </row>
    <row r="3658" spans="1:13" ht="21" x14ac:dyDescent="0.35">
      <c r="A3658" s="181">
        <v>3</v>
      </c>
      <c r="B3658" s="182">
        <v>42553</v>
      </c>
      <c r="C3658" s="181" t="s">
        <v>274</v>
      </c>
      <c r="D3658" s="175" t="s">
        <v>2312</v>
      </c>
      <c r="E3658" s="174" t="s">
        <v>10</v>
      </c>
      <c r="F3658" s="179">
        <v>213</v>
      </c>
      <c r="G3658" s="181" t="s">
        <v>274</v>
      </c>
      <c r="H3658" s="181" t="str">
        <f t="shared" si="94"/>
        <v>PC</v>
      </c>
      <c r="I3658" s="181" t="str">
        <f>VLOOKUP(H3658,[3]Sheet1!$A$2:$B$27,2,0)</f>
        <v>SKO</v>
      </c>
      <c r="J3658" s="191">
        <f t="shared" si="95"/>
        <v>7</v>
      </c>
      <c r="K3658" s="191">
        <f>IF(PUMPING[[#This Row],[MONTH]]&gt;3,YEAR(PUMPING[[#This Row],[DATE]]),YEAR(PUMPING[[#This Row],[DATE]])-1)</f>
        <v>2016</v>
      </c>
      <c r="L3658" s="191" t="str">
        <f>IF(PUMPING[[#This Row],[MONTH]]&lt;4,"Q4",IF(PUMPING[[#This Row],[MONTH]]&lt;7,"Q1",IF(PUMPING[[#This Row],[MONTH]]&lt;10,"Q2",IF(PUMPING[[#This Row],[MONTH]]&lt;13,"Q3","Q4"))))</f>
        <v>Q2</v>
      </c>
      <c r="M3658" s="192" t="str">
        <f>IF(PUMPING[[#This Row],[PRODUCT]]="I/F","I/F",IF(LEFT(PUMPING[[#This Row],[BATCH]],2)="MR","MR",IF(LEFT(PUMPING[[#This Row],[BATCH]],2)="PR","PR",IF(LEFT(PUMPING[[#This Row],[BATCH]],2)="DT","DT","Others"))))</f>
        <v>MR</v>
      </c>
    </row>
    <row r="3659" spans="1:13" ht="21" x14ac:dyDescent="0.35">
      <c r="A3659" s="181">
        <v>4</v>
      </c>
      <c r="B3659" s="182">
        <v>42553</v>
      </c>
      <c r="C3659" s="181" t="s">
        <v>274</v>
      </c>
      <c r="D3659" s="175" t="s">
        <v>2313</v>
      </c>
      <c r="E3659" s="174" t="s">
        <v>10</v>
      </c>
      <c r="F3659" s="186">
        <v>4540</v>
      </c>
      <c r="G3659" s="181" t="s">
        <v>274</v>
      </c>
      <c r="H3659" s="181" t="str">
        <f t="shared" si="94"/>
        <v>4H</v>
      </c>
      <c r="I3659" s="181" t="s">
        <v>1530</v>
      </c>
      <c r="J3659" s="191">
        <f t="shared" si="95"/>
        <v>7</v>
      </c>
      <c r="K3659" s="191">
        <f>IF(PUMPING[[#This Row],[MONTH]]&gt;3,YEAR(PUMPING[[#This Row],[DATE]]),YEAR(PUMPING[[#This Row],[DATE]])-1)</f>
        <v>2016</v>
      </c>
      <c r="L3659" s="191" t="str">
        <f>IF(PUMPING[[#This Row],[MONTH]]&lt;4,"Q4",IF(PUMPING[[#This Row],[MONTH]]&lt;7,"Q1",IF(PUMPING[[#This Row],[MONTH]]&lt;10,"Q2",IF(PUMPING[[#This Row],[MONTH]]&lt;13,"Q3","Q4"))))</f>
        <v>Q2</v>
      </c>
      <c r="M3659" s="192" t="str">
        <f>IF(PUMPING[[#This Row],[PRODUCT]]="I/F","I/F",IF(LEFT(PUMPING[[#This Row],[BATCH]],2)="MR","MR",IF(LEFT(PUMPING[[#This Row],[BATCH]],2)="PR","PR",IF(LEFT(PUMPING[[#This Row],[BATCH]],2)="DT","DT","Others"))))</f>
        <v>MR</v>
      </c>
    </row>
    <row r="3660" spans="1:13" ht="21" x14ac:dyDescent="0.35">
      <c r="A3660" s="181">
        <v>5</v>
      </c>
      <c r="B3660" s="182">
        <v>42553</v>
      </c>
      <c r="C3660" s="181" t="s">
        <v>274</v>
      </c>
      <c r="D3660" s="175" t="s">
        <v>2343</v>
      </c>
      <c r="E3660" s="174" t="s">
        <v>10</v>
      </c>
      <c r="F3660" s="179">
        <v>1905</v>
      </c>
      <c r="G3660" s="181" t="s">
        <v>274</v>
      </c>
      <c r="H3660" s="181" t="str">
        <f t="shared" si="94"/>
        <v>4H</v>
      </c>
      <c r="I3660" s="181" t="s">
        <v>1530</v>
      </c>
      <c r="J3660" s="191">
        <f t="shared" si="95"/>
        <v>7</v>
      </c>
      <c r="K3660" s="191">
        <f>IF(PUMPING[[#This Row],[MONTH]]&gt;3,YEAR(PUMPING[[#This Row],[DATE]]),YEAR(PUMPING[[#This Row],[DATE]])-1)</f>
        <v>2016</v>
      </c>
      <c r="L3660" s="191" t="str">
        <f>IF(PUMPING[[#This Row],[MONTH]]&lt;4,"Q4",IF(PUMPING[[#This Row],[MONTH]]&lt;7,"Q1",IF(PUMPING[[#This Row],[MONTH]]&lt;10,"Q2",IF(PUMPING[[#This Row],[MONTH]]&lt;13,"Q3","Q4"))))</f>
        <v>Q2</v>
      </c>
      <c r="M3660" s="192" t="str">
        <f>IF(PUMPING[[#This Row],[PRODUCT]]="I/F","I/F",IF(LEFT(PUMPING[[#This Row],[BATCH]],2)="MR","MR",IF(LEFT(PUMPING[[#This Row],[BATCH]],2)="PR","PR",IF(LEFT(PUMPING[[#This Row],[BATCH]],2)="DT","DT","Others"))))</f>
        <v>MR</v>
      </c>
    </row>
    <row r="3661" spans="1:13" ht="21" x14ac:dyDescent="0.35">
      <c r="A3661" s="181">
        <v>1</v>
      </c>
      <c r="B3661" s="182">
        <v>42554</v>
      </c>
      <c r="C3661" s="181" t="s">
        <v>6</v>
      </c>
      <c r="D3661" s="175" t="s">
        <v>2346</v>
      </c>
      <c r="E3661" s="174">
        <v>201</v>
      </c>
      <c r="F3661" s="179">
        <v>4244</v>
      </c>
      <c r="G3661" s="181" t="s">
        <v>6</v>
      </c>
      <c r="H3661" s="181" t="str">
        <f t="shared" ref="H3661:H3724" si="96">MID(D3661,3,2)</f>
        <v>4M</v>
      </c>
      <c r="I3661" s="181" t="s">
        <v>1532</v>
      </c>
      <c r="J3661" s="191">
        <f t="shared" si="95"/>
        <v>7</v>
      </c>
      <c r="K3661" s="191">
        <f>IF(PUMPING[[#This Row],[MONTH]]&gt;3,YEAR(PUMPING[[#This Row],[DATE]]),YEAR(PUMPING[[#This Row],[DATE]])-1)</f>
        <v>2016</v>
      </c>
      <c r="L3661" s="191" t="str">
        <f>IF(PUMPING[[#This Row],[MONTH]]&lt;4,"Q4",IF(PUMPING[[#This Row],[MONTH]]&lt;7,"Q1",IF(PUMPING[[#This Row],[MONTH]]&lt;10,"Q2",IF(PUMPING[[#This Row],[MONTH]]&lt;13,"Q3","Q4"))))</f>
        <v>Q2</v>
      </c>
      <c r="M3661" s="192" t="str">
        <f>IF(PUMPING[[#This Row],[PRODUCT]]="I/F","I/F",IF(LEFT(PUMPING[[#This Row],[BATCH]],2)="MR","MR",IF(LEFT(PUMPING[[#This Row],[BATCH]],2)="PR","PR",IF(LEFT(PUMPING[[#This Row],[BATCH]],2)="DT","DT","Others"))))</f>
        <v>MR</v>
      </c>
    </row>
    <row r="3662" spans="1:13" ht="21" x14ac:dyDescent="0.35">
      <c r="A3662" s="181">
        <v>2</v>
      </c>
      <c r="B3662" s="182">
        <v>42554</v>
      </c>
      <c r="C3662" s="181" t="s">
        <v>6</v>
      </c>
      <c r="D3662" s="175" t="s">
        <v>2348</v>
      </c>
      <c r="E3662" s="174">
        <v>204</v>
      </c>
      <c r="F3662" s="179">
        <v>3953</v>
      </c>
      <c r="G3662" s="181" t="s">
        <v>6</v>
      </c>
      <c r="H3662" s="181" t="str">
        <f t="shared" si="96"/>
        <v>4M</v>
      </c>
      <c r="I3662" s="181" t="s">
        <v>1532</v>
      </c>
      <c r="J3662" s="191">
        <f t="shared" si="95"/>
        <v>7</v>
      </c>
      <c r="K3662" s="191">
        <f>IF(PUMPING[[#This Row],[MONTH]]&gt;3,YEAR(PUMPING[[#This Row],[DATE]]),YEAR(PUMPING[[#This Row],[DATE]])-1)</f>
        <v>2016</v>
      </c>
      <c r="L3662" s="191" t="str">
        <f>IF(PUMPING[[#This Row],[MONTH]]&lt;4,"Q4",IF(PUMPING[[#This Row],[MONTH]]&lt;7,"Q1",IF(PUMPING[[#This Row],[MONTH]]&lt;10,"Q2",IF(PUMPING[[#This Row],[MONTH]]&lt;13,"Q3","Q4"))))</f>
        <v>Q2</v>
      </c>
      <c r="M3662" s="192" t="str">
        <f>IF(PUMPING[[#This Row],[PRODUCT]]="I/F","I/F",IF(LEFT(PUMPING[[#This Row],[BATCH]],2)="MR","MR",IF(LEFT(PUMPING[[#This Row],[BATCH]],2)="PR","PR",IF(LEFT(PUMPING[[#This Row],[BATCH]],2)="DT","DT","Others"))))</f>
        <v>MR</v>
      </c>
    </row>
    <row r="3663" spans="1:13" ht="21" x14ac:dyDescent="0.25">
      <c r="A3663" s="181">
        <v>1</v>
      </c>
      <c r="B3663" s="182">
        <v>42554</v>
      </c>
      <c r="C3663" s="181" t="s">
        <v>20</v>
      </c>
      <c r="D3663" s="172" t="s">
        <v>2349</v>
      </c>
      <c r="E3663" s="174">
        <v>31</v>
      </c>
      <c r="F3663" s="179">
        <v>353</v>
      </c>
      <c r="G3663" s="181" t="s">
        <v>20</v>
      </c>
      <c r="H3663" s="181" t="str">
        <f t="shared" si="96"/>
        <v>0S</v>
      </c>
      <c r="I3663" s="181" t="str">
        <f>VLOOKUP(H3663,[3]Sheet1!$A$2:$B$27,2,0)</f>
        <v>SKO</v>
      </c>
      <c r="J3663" s="191">
        <f t="shared" si="95"/>
        <v>7</v>
      </c>
      <c r="K3663" s="191">
        <f>IF(PUMPING[[#This Row],[MONTH]]&gt;3,YEAR(PUMPING[[#This Row],[DATE]]),YEAR(PUMPING[[#This Row],[DATE]])-1)</f>
        <v>2016</v>
      </c>
      <c r="L3663" s="191" t="str">
        <f>IF(PUMPING[[#This Row],[MONTH]]&lt;4,"Q4",IF(PUMPING[[#This Row],[MONTH]]&lt;7,"Q1",IF(PUMPING[[#This Row],[MONTH]]&lt;10,"Q2",IF(PUMPING[[#This Row],[MONTH]]&lt;13,"Q3","Q4"))))</f>
        <v>Q2</v>
      </c>
      <c r="M3663" s="192" t="str">
        <f>IF(PUMPING[[#This Row],[PRODUCT]]="I/F","I/F",IF(LEFT(PUMPING[[#This Row],[BATCH]],2)="MR","MR",IF(LEFT(PUMPING[[#This Row],[BATCH]],2)="PR","PR",IF(LEFT(PUMPING[[#This Row],[BATCH]],2)="DT","DT","Others"))))</f>
        <v>PR</v>
      </c>
    </row>
    <row r="3664" spans="1:13" ht="21" x14ac:dyDescent="0.25">
      <c r="A3664" s="181">
        <v>2</v>
      </c>
      <c r="B3664" s="182">
        <v>42554</v>
      </c>
      <c r="C3664" s="181" t="s">
        <v>20</v>
      </c>
      <c r="D3664" s="172" t="s">
        <v>2350</v>
      </c>
      <c r="E3664" s="174">
        <v>31</v>
      </c>
      <c r="F3664" s="173">
        <v>847</v>
      </c>
      <c r="G3664" s="181" t="s">
        <v>20</v>
      </c>
      <c r="H3664" s="181" t="str">
        <f t="shared" si="96"/>
        <v>0S</v>
      </c>
      <c r="I3664" s="181" t="str">
        <f>VLOOKUP(H3664,[3]Sheet1!$A$2:$B$27,2,0)</f>
        <v>SKO</v>
      </c>
      <c r="J3664" s="191">
        <f t="shared" si="95"/>
        <v>7</v>
      </c>
      <c r="K3664" s="191">
        <f>IF(PUMPING[[#This Row],[MONTH]]&gt;3,YEAR(PUMPING[[#This Row],[DATE]]),YEAR(PUMPING[[#This Row],[DATE]])-1)</f>
        <v>2016</v>
      </c>
      <c r="L3664" s="191" t="str">
        <f>IF(PUMPING[[#This Row],[MONTH]]&lt;4,"Q4",IF(PUMPING[[#This Row],[MONTH]]&lt;7,"Q1",IF(PUMPING[[#This Row],[MONTH]]&lt;10,"Q2",IF(PUMPING[[#This Row],[MONTH]]&lt;13,"Q3","Q4"))))</f>
        <v>Q2</v>
      </c>
      <c r="M3664" s="192" t="str">
        <f>IF(PUMPING[[#This Row],[PRODUCT]]="I/F","I/F",IF(LEFT(PUMPING[[#This Row],[BATCH]],2)="MR","MR",IF(LEFT(PUMPING[[#This Row],[BATCH]],2)="PR","PR",IF(LEFT(PUMPING[[#This Row],[BATCH]],2)="DT","DT","Others"))))</f>
        <v>PR</v>
      </c>
    </row>
    <row r="3665" spans="1:13" ht="21" x14ac:dyDescent="0.25">
      <c r="A3665" s="181">
        <v>3</v>
      </c>
      <c r="B3665" s="182">
        <v>42554</v>
      </c>
      <c r="C3665" s="181" t="s">
        <v>20</v>
      </c>
      <c r="D3665" s="172" t="s">
        <v>2351</v>
      </c>
      <c r="E3665" s="174">
        <v>31</v>
      </c>
      <c r="F3665" s="179">
        <v>3960</v>
      </c>
      <c r="G3665" s="181" t="s">
        <v>20</v>
      </c>
      <c r="H3665" s="181" t="str">
        <f t="shared" si="96"/>
        <v>A2</v>
      </c>
      <c r="I3665" s="181" t="str">
        <f>VLOOKUP(H3665,[3]Sheet1!$A$2:$B$27,2,0)</f>
        <v>ATF</v>
      </c>
      <c r="J3665" s="191">
        <f t="shared" si="95"/>
        <v>7</v>
      </c>
      <c r="K3665" s="191">
        <f>IF(PUMPING[[#This Row],[MONTH]]&gt;3,YEAR(PUMPING[[#This Row],[DATE]]),YEAR(PUMPING[[#This Row],[DATE]])-1)</f>
        <v>2016</v>
      </c>
      <c r="L3665" s="191" t="str">
        <f>IF(PUMPING[[#This Row],[MONTH]]&lt;4,"Q4",IF(PUMPING[[#This Row],[MONTH]]&lt;7,"Q1",IF(PUMPING[[#This Row],[MONTH]]&lt;10,"Q2",IF(PUMPING[[#This Row],[MONTH]]&lt;13,"Q3","Q4"))))</f>
        <v>Q2</v>
      </c>
      <c r="M3665" s="192" t="str">
        <f>IF(PUMPING[[#This Row],[PRODUCT]]="I/F","I/F",IF(LEFT(PUMPING[[#This Row],[BATCH]],2)="MR","MR",IF(LEFT(PUMPING[[#This Row],[BATCH]],2)="PR","PR",IF(LEFT(PUMPING[[#This Row],[BATCH]],2)="DT","DT","Others"))))</f>
        <v>PR</v>
      </c>
    </row>
    <row r="3666" spans="1:13" ht="21" x14ac:dyDescent="0.35">
      <c r="A3666" s="181">
        <v>1</v>
      </c>
      <c r="B3666" s="182">
        <v>42554</v>
      </c>
      <c r="C3666" s="181" t="s">
        <v>274</v>
      </c>
      <c r="D3666" s="175" t="s">
        <v>2289</v>
      </c>
      <c r="E3666" s="174" t="s">
        <v>10</v>
      </c>
      <c r="F3666" s="179">
        <v>2685</v>
      </c>
      <c r="G3666" s="181" t="s">
        <v>274</v>
      </c>
      <c r="H3666" s="181" t="str">
        <f t="shared" si="96"/>
        <v>4H</v>
      </c>
      <c r="I3666" s="181" t="s">
        <v>1530</v>
      </c>
      <c r="J3666" s="191">
        <f t="shared" si="95"/>
        <v>7</v>
      </c>
      <c r="K3666" s="191">
        <f>IF(PUMPING[[#This Row],[MONTH]]&gt;3,YEAR(PUMPING[[#This Row],[DATE]]),YEAR(PUMPING[[#This Row],[DATE]])-1)</f>
        <v>2016</v>
      </c>
      <c r="L3666" s="191" t="str">
        <f>IF(PUMPING[[#This Row],[MONTH]]&lt;4,"Q4",IF(PUMPING[[#This Row],[MONTH]]&lt;7,"Q1",IF(PUMPING[[#This Row],[MONTH]]&lt;10,"Q2",IF(PUMPING[[#This Row],[MONTH]]&lt;13,"Q3","Q4"))))</f>
        <v>Q2</v>
      </c>
      <c r="M3666" s="192" t="str">
        <f>IF(PUMPING[[#This Row],[PRODUCT]]="I/F","I/F",IF(LEFT(PUMPING[[#This Row],[BATCH]],2)="MR","MR",IF(LEFT(PUMPING[[#This Row],[BATCH]],2)="PR","PR",IF(LEFT(PUMPING[[#This Row],[BATCH]],2)="DT","DT","Others"))))</f>
        <v>MR</v>
      </c>
    </row>
    <row r="3667" spans="1:13" ht="21" x14ac:dyDescent="0.35">
      <c r="A3667" s="181">
        <v>2</v>
      </c>
      <c r="B3667" s="182">
        <v>42554</v>
      </c>
      <c r="C3667" s="181" t="s">
        <v>274</v>
      </c>
      <c r="D3667" s="175" t="s">
        <v>2344</v>
      </c>
      <c r="E3667" s="174" t="s">
        <v>10</v>
      </c>
      <c r="F3667" s="186">
        <v>191</v>
      </c>
      <c r="G3667" s="181" t="s">
        <v>274</v>
      </c>
      <c r="H3667" s="181" t="str">
        <f t="shared" si="96"/>
        <v>PC</v>
      </c>
      <c r="I3667" s="181" t="str">
        <f>VLOOKUP(H3667,[3]Sheet1!$A$2:$B$27,2,0)</f>
        <v>SKO</v>
      </c>
      <c r="J3667" s="191">
        <f t="shared" si="95"/>
        <v>7</v>
      </c>
      <c r="K3667" s="191">
        <f>IF(PUMPING[[#This Row],[MONTH]]&gt;3,YEAR(PUMPING[[#This Row],[DATE]]),YEAR(PUMPING[[#This Row],[DATE]])-1)</f>
        <v>2016</v>
      </c>
      <c r="L3667" s="191" t="str">
        <f>IF(PUMPING[[#This Row],[MONTH]]&lt;4,"Q4",IF(PUMPING[[#This Row],[MONTH]]&lt;7,"Q1",IF(PUMPING[[#This Row],[MONTH]]&lt;10,"Q2",IF(PUMPING[[#This Row],[MONTH]]&lt;13,"Q3","Q4"))))</f>
        <v>Q2</v>
      </c>
      <c r="M3667" s="192" t="str">
        <f>IF(PUMPING[[#This Row],[PRODUCT]]="I/F","I/F",IF(LEFT(PUMPING[[#This Row],[BATCH]],2)="MR","MR",IF(LEFT(PUMPING[[#This Row],[BATCH]],2)="PR","PR",IF(LEFT(PUMPING[[#This Row],[BATCH]],2)="DT","DT","Others"))))</f>
        <v>MR</v>
      </c>
    </row>
    <row r="3668" spans="1:13" ht="21" x14ac:dyDescent="0.35">
      <c r="A3668" s="181">
        <v>1</v>
      </c>
      <c r="B3668" s="182">
        <v>42555</v>
      </c>
      <c r="C3668" s="181" t="s">
        <v>6</v>
      </c>
      <c r="D3668" s="175" t="s">
        <v>2352</v>
      </c>
      <c r="E3668" s="174">
        <v>351</v>
      </c>
      <c r="F3668" s="179">
        <v>185</v>
      </c>
      <c r="G3668" s="181" t="s">
        <v>6</v>
      </c>
      <c r="H3668" s="181" t="str">
        <f t="shared" si="96"/>
        <v>PC</v>
      </c>
      <c r="I3668" s="181" t="str">
        <f>VLOOKUP(H3668,[3]Sheet1!$A$2:$B$27,2,0)</f>
        <v>SKO</v>
      </c>
      <c r="J3668" s="191">
        <f t="shared" si="95"/>
        <v>7</v>
      </c>
      <c r="K3668" s="191">
        <f>IF(PUMPING[[#This Row],[MONTH]]&gt;3,YEAR(PUMPING[[#This Row],[DATE]]),YEAR(PUMPING[[#This Row],[DATE]])-1)</f>
        <v>2016</v>
      </c>
      <c r="L3668" s="191" t="str">
        <f>IF(PUMPING[[#This Row],[MONTH]]&lt;4,"Q4",IF(PUMPING[[#This Row],[MONTH]]&lt;7,"Q1",IF(PUMPING[[#This Row],[MONTH]]&lt;10,"Q2",IF(PUMPING[[#This Row],[MONTH]]&lt;13,"Q3","Q4"))))</f>
        <v>Q2</v>
      </c>
      <c r="M3668" s="192" t="str">
        <f>IF(PUMPING[[#This Row],[PRODUCT]]="I/F","I/F",IF(LEFT(PUMPING[[#This Row],[BATCH]],2)="MR","MR",IF(LEFT(PUMPING[[#This Row],[BATCH]],2)="PR","PR",IF(LEFT(PUMPING[[#This Row],[BATCH]],2)="DT","DT","Others"))))</f>
        <v>MR</v>
      </c>
    </row>
    <row r="3669" spans="1:13" ht="21" x14ac:dyDescent="0.35">
      <c r="A3669" s="181">
        <v>2</v>
      </c>
      <c r="B3669" s="182">
        <v>42555</v>
      </c>
      <c r="C3669" s="181" t="s">
        <v>6</v>
      </c>
      <c r="D3669" s="175" t="s">
        <v>2353</v>
      </c>
      <c r="E3669" s="174">
        <v>401</v>
      </c>
      <c r="F3669" s="179">
        <v>152</v>
      </c>
      <c r="G3669" s="181" t="s">
        <v>6</v>
      </c>
      <c r="H3669" s="181" t="str">
        <f t="shared" si="96"/>
        <v>NS</v>
      </c>
      <c r="I3669" s="181" t="str">
        <f>VLOOKUP(H3669,[3]Sheet1!$A$2:$B$27,2,0)</f>
        <v>SKO</v>
      </c>
      <c r="J3669" s="191">
        <f t="shared" si="95"/>
        <v>7</v>
      </c>
      <c r="K3669" s="191">
        <f>IF(PUMPING[[#This Row],[MONTH]]&gt;3,YEAR(PUMPING[[#This Row],[DATE]]),YEAR(PUMPING[[#This Row],[DATE]])-1)</f>
        <v>2016</v>
      </c>
      <c r="L3669" s="191" t="str">
        <f>IF(PUMPING[[#This Row],[MONTH]]&lt;4,"Q4",IF(PUMPING[[#This Row],[MONTH]]&lt;7,"Q1",IF(PUMPING[[#This Row],[MONTH]]&lt;10,"Q2",IF(PUMPING[[#This Row],[MONTH]]&lt;13,"Q3","Q4"))))</f>
        <v>Q2</v>
      </c>
      <c r="M3669" s="192" t="str">
        <f>IF(PUMPING[[#This Row],[PRODUCT]]="I/F","I/F",IF(LEFT(PUMPING[[#This Row],[BATCH]],2)="MR","MR",IF(LEFT(PUMPING[[#This Row],[BATCH]],2)="PR","PR",IF(LEFT(PUMPING[[#This Row],[BATCH]],2)="DT","DT","Others"))))</f>
        <v>MR</v>
      </c>
    </row>
    <row r="3670" spans="1:13" ht="21" x14ac:dyDescent="0.25">
      <c r="A3670" s="181">
        <v>3</v>
      </c>
      <c r="B3670" s="182">
        <v>42555</v>
      </c>
      <c r="C3670" s="181" t="s">
        <v>6</v>
      </c>
      <c r="D3670" s="176" t="s">
        <v>2354</v>
      </c>
      <c r="E3670" s="178">
        <v>124</v>
      </c>
      <c r="F3670" s="179">
        <v>8227</v>
      </c>
      <c r="G3670" s="181" t="s">
        <v>6</v>
      </c>
      <c r="H3670" s="181" t="str">
        <f t="shared" si="96"/>
        <v>PN</v>
      </c>
      <c r="I3670" s="181" t="str">
        <f>VLOOKUP(H3670,[3]Sheet1!$A$2:$B$27,2,0)</f>
        <v>NAPTHA</v>
      </c>
      <c r="J3670" s="191">
        <f t="shared" si="95"/>
        <v>7</v>
      </c>
      <c r="K3670" s="191">
        <f>IF(PUMPING[[#This Row],[MONTH]]&gt;3,YEAR(PUMPING[[#This Row],[DATE]]),YEAR(PUMPING[[#This Row],[DATE]])-1)</f>
        <v>2016</v>
      </c>
      <c r="L3670" s="191" t="str">
        <f>IF(PUMPING[[#This Row],[MONTH]]&lt;4,"Q4",IF(PUMPING[[#This Row],[MONTH]]&lt;7,"Q1",IF(PUMPING[[#This Row],[MONTH]]&lt;10,"Q2",IF(PUMPING[[#This Row],[MONTH]]&lt;13,"Q3","Q4"))))</f>
        <v>Q2</v>
      </c>
      <c r="M3670" s="192" t="str">
        <f>IF(PUMPING[[#This Row],[PRODUCT]]="I/F","I/F",IF(LEFT(PUMPING[[#This Row],[BATCH]],2)="MR","MR",IF(LEFT(PUMPING[[#This Row],[BATCH]],2)="PR","PR",IF(LEFT(PUMPING[[#This Row],[BATCH]],2)="DT","DT","Others"))))</f>
        <v>MR</v>
      </c>
    </row>
    <row r="3671" spans="1:13" ht="21" x14ac:dyDescent="0.25">
      <c r="A3671" s="181">
        <v>1</v>
      </c>
      <c r="B3671" s="182">
        <v>42555</v>
      </c>
      <c r="C3671" s="181" t="s">
        <v>20</v>
      </c>
      <c r="D3671" s="172" t="s">
        <v>2351</v>
      </c>
      <c r="E3671" s="174">
        <v>31</v>
      </c>
      <c r="F3671" s="179">
        <v>4514</v>
      </c>
      <c r="G3671" s="181" t="s">
        <v>20</v>
      </c>
      <c r="H3671" s="181" t="str">
        <f t="shared" si="96"/>
        <v>A2</v>
      </c>
      <c r="I3671" s="181" t="str">
        <f>VLOOKUP(H3671,[3]Sheet1!$A$2:$B$27,2,0)</f>
        <v>ATF</v>
      </c>
      <c r="J3671" s="191">
        <f t="shared" si="95"/>
        <v>7</v>
      </c>
      <c r="K3671" s="191">
        <f>IF(PUMPING[[#This Row],[MONTH]]&gt;3,YEAR(PUMPING[[#This Row],[DATE]]),YEAR(PUMPING[[#This Row],[DATE]])-1)</f>
        <v>2016</v>
      </c>
      <c r="L3671" s="191" t="str">
        <f>IF(PUMPING[[#This Row],[MONTH]]&lt;4,"Q4",IF(PUMPING[[#This Row],[MONTH]]&lt;7,"Q1",IF(PUMPING[[#This Row],[MONTH]]&lt;10,"Q2",IF(PUMPING[[#This Row],[MONTH]]&lt;13,"Q3","Q4"))))</f>
        <v>Q2</v>
      </c>
      <c r="M3671" s="192" t="str">
        <f>IF(PUMPING[[#This Row],[PRODUCT]]="I/F","I/F",IF(LEFT(PUMPING[[#This Row],[BATCH]],2)="MR","MR",IF(LEFT(PUMPING[[#This Row],[BATCH]],2)="PR","PR",IF(LEFT(PUMPING[[#This Row],[BATCH]],2)="DT","DT","Others"))))</f>
        <v>PR</v>
      </c>
    </row>
    <row r="3672" spans="1:13" ht="21" x14ac:dyDescent="0.25">
      <c r="A3672" s="181">
        <v>2</v>
      </c>
      <c r="B3672" s="182">
        <v>42555</v>
      </c>
      <c r="C3672" s="181" t="s">
        <v>20</v>
      </c>
      <c r="D3672" s="172" t="s">
        <v>2355</v>
      </c>
      <c r="E3672" s="174">
        <v>34</v>
      </c>
      <c r="F3672" s="173">
        <v>450</v>
      </c>
      <c r="G3672" s="181" t="s">
        <v>20</v>
      </c>
      <c r="H3672" s="181" t="str">
        <f t="shared" si="96"/>
        <v>A2</v>
      </c>
      <c r="I3672" s="181" t="str">
        <f>VLOOKUP(H3672,[3]Sheet1!$A$2:$B$27,2,0)</f>
        <v>ATF</v>
      </c>
      <c r="J3672" s="191">
        <f t="shared" si="95"/>
        <v>7</v>
      </c>
      <c r="K3672" s="191">
        <f>IF(PUMPING[[#This Row],[MONTH]]&gt;3,YEAR(PUMPING[[#This Row],[DATE]]),YEAR(PUMPING[[#This Row],[DATE]])-1)</f>
        <v>2016</v>
      </c>
      <c r="L3672" s="191" t="str">
        <f>IF(PUMPING[[#This Row],[MONTH]]&lt;4,"Q4",IF(PUMPING[[#This Row],[MONTH]]&lt;7,"Q1",IF(PUMPING[[#This Row],[MONTH]]&lt;10,"Q2",IF(PUMPING[[#This Row],[MONTH]]&lt;13,"Q3","Q4"))))</f>
        <v>Q2</v>
      </c>
      <c r="M3672" s="192" t="str">
        <f>IF(PUMPING[[#This Row],[PRODUCT]]="I/F","I/F",IF(LEFT(PUMPING[[#This Row],[BATCH]],2)="MR","MR",IF(LEFT(PUMPING[[#This Row],[BATCH]],2)="PR","PR",IF(LEFT(PUMPING[[#This Row],[BATCH]],2)="DT","DT","Others"))))</f>
        <v>PR</v>
      </c>
    </row>
    <row r="3673" spans="1:13" ht="21" x14ac:dyDescent="0.35">
      <c r="A3673" s="181">
        <v>3</v>
      </c>
      <c r="B3673" s="182">
        <v>42555</v>
      </c>
      <c r="C3673" s="181" t="s">
        <v>20</v>
      </c>
      <c r="D3673" s="175" t="s">
        <v>2356</v>
      </c>
      <c r="E3673" s="174">
        <v>34</v>
      </c>
      <c r="F3673" s="179">
        <v>1081</v>
      </c>
      <c r="G3673" s="181" t="s">
        <v>20</v>
      </c>
      <c r="H3673" s="181" t="str">
        <f t="shared" si="96"/>
        <v>A2</v>
      </c>
      <c r="I3673" s="181" t="str">
        <f>VLOOKUP(H3673,[3]Sheet1!$A$2:$B$27,2,0)</f>
        <v>ATF</v>
      </c>
      <c r="J3673" s="191">
        <f t="shared" si="95"/>
        <v>7</v>
      </c>
      <c r="K3673" s="191">
        <f>IF(PUMPING[[#This Row],[MONTH]]&gt;3,YEAR(PUMPING[[#This Row],[DATE]]),YEAR(PUMPING[[#This Row],[DATE]])-1)</f>
        <v>2016</v>
      </c>
      <c r="L3673" s="191" t="str">
        <f>IF(PUMPING[[#This Row],[MONTH]]&lt;4,"Q4",IF(PUMPING[[#This Row],[MONTH]]&lt;7,"Q1",IF(PUMPING[[#This Row],[MONTH]]&lt;10,"Q2",IF(PUMPING[[#This Row],[MONTH]]&lt;13,"Q3","Q4"))))</f>
        <v>Q2</v>
      </c>
      <c r="M3673" s="192" t="str">
        <f>IF(PUMPING[[#This Row],[PRODUCT]]="I/F","I/F",IF(LEFT(PUMPING[[#This Row],[BATCH]],2)="MR","MR",IF(LEFT(PUMPING[[#This Row],[BATCH]],2)="PR","PR",IF(LEFT(PUMPING[[#This Row],[BATCH]],2)="DT","DT","Others"))))</f>
        <v>PR</v>
      </c>
    </row>
    <row r="3674" spans="1:13" ht="21" x14ac:dyDescent="0.35">
      <c r="A3674" s="181">
        <v>1</v>
      </c>
      <c r="B3674" s="182">
        <v>42555</v>
      </c>
      <c r="C3674" s="181" t="s">
        <v>274</v>
      </c>
      <c r="D3674" s="175" t="s">
        <v>2345</v>
      </c>
      <c r="E3674" s="174" t="s">
        <v>10</v>
      </c>
      <c r="F3674" s="179">
        <v>3299</v>
      </c>
      <c r="G3674" s="181" t="s">
        <v>274</v>
      </c>
      <c r="H3674" s="181" t="str">
        <f t="shared" si="96"/>
        <v>4M</v>
      </c>
      <c r="I3674" s="181" t="s">
        <v>1532</v>
      </c>
      <c r="J3674" s="191">
        <f t="shared" si="95"/>
        <v>7</v>
      </c>
      <c r="K3674" s="191">
        <f>IF(PUMPING[[#This Row],[MONTH]]&gt;3,YEAR(PUMPING[[#This Row],[DATE]]),YEAR(PUMPING[[#This Row],[DATE]])-1)</f>
        <v>2016</v>
      </c>
      <c r="L3674" s="191" t="str">
        <f>IF(PUMPING[[#This Row],[MONTH]]&lt;4,"Q4",IF(PUMPING[[#This Row],[MONTH]]&lt;7,"Q1",IF(PUMPING[[#This Row],[MONTH]]&lt;10,"Q2",IF(PUMPING[[#This Row],[MONTH]]&lt;13,"Q3","Q4"))))</f>
        <v>Q2</v>
      </c>
      <c r="M3674" s="192" t="str">
        <f>IF(PUMPING[[#This Row],[PRODUCT]]="I/F","I/F",IF(LEFT(PUMPING[[#This Row],[BATCH]],2)="MR","MR",IF(LEFT(PUMPING[[#This Row],[BATCH]],2)="PR","PR",IF(LEFT(PUMPING[[#This Row],[BATCH]],2)="DT","DT","Others"))))</f>
        <v>MR</v>
      </c>
    </row>
    <row r="3675" spans="1:13" ht="21" x14ac:dyDescent="0.35">
      <c r="A3675" s="181">
        <v>2</v>
      </c>
      <c r="B3675" s="182">
        <v>42555</v>
      </c>
      <c r="C3675" s="181" t="s">
        <v>274</v>
      </c>
      <c r="D3675" s="175" t="s">
        <v>2346</v>
      </c>
      <c r="E3675" s="174" t="s">
        <v>10</v>
      </c>
      <c r="F3675" s="179">
        <v>747</v>
      </c>
      <c r="G3675" s="181" t="s">
        <v>274</v>
      </c>
      <c r="H3675" s="181" t="str">
        <f t="shared" si="96"/>
        <v>4M</v>
      </c>
      <c r="I3675" s="181" t="s">
        <v>1532</v>
      </c>
      <c r="J3675" s="191">
        <f t="shared" si="95"/>
        <v>7</v>
      </c>
      <c r="K3675" s="191">
        <f>IF(PUMPING[[#This Row],[MONTH]]&gt;3,YEAR(PUMPING[[#This Row],[DATE]]),YEAR(PUMPING[[#This Row],[DATE]])-1)</f>
        <v>2016</v>
      </c>
      <c r="L3675" s="191" t="str">
        <f>IF(PUMPING[[#This Row],[MONTH]]&lt;4,"Q4",IF(PUMPING[[#This Row],[MONTH]]&lt;7,"Q1",IF(PUMPING[[#This Row],[MONTH]]&lt;10,"Q2",IF(PUMPING[[#This Row],[MONTH]]&lt;13,"Q3","Q4"))))</f>
        <v>Q2</v>
      </c>
      <c r="M3675" s="192" t="str">
        <f>IF(PUMPING[[#This Row],[PRODUCT]]="I/F","I/F",IF(LEFT(PUMPING[[#This Row],[BATCH]],2)="MR","MR",IF(LEFT(PUMPING[[#This Row],[BATCH]],2)="PR","PR",IF(LEFT(PUMPING[[#This Row],[BATCH]],2)="DT","DT","Others"))))</f>
        <v>MR</v>
      </c>
    </row>
    <row r="3676" spans="1:13" ht="21" x14ac:dyDescent="0.35">
      <c r="A3676" s="181">
        <v>1</v>
      </c>
      <c r="B3676" s="182">
        <v>42556</v>
      </c>
      <c r="C3676" s="181" t="s">
        <v>6</v>
      </c>
      <c r="D3676" s="175" t="s">
        <v>2354</v>
      </c>
      <c r="E3676" s="174">
        <v>124</v>
      </c>
      <c r="F3676" s="179">
        <f>3445-1649</f>
        <v>1796</v>
      </c>
      <c r="G3676" s="181" t="s">
        <v>6</v>
      </c>
      <c r="H3676" s="181" t="str">
        <f t="shared" si="96"/>
        <v>PN</v>
      </c>
      <c r="I3676" s="181" t="str">
        <f>VLOOKUP(H3676,[3]Sheet1!$A$2:$B$27,2,0)</f>
        <v>NAPTHA</v>
      </c>
      <c r="J3676" s="191">
        <f t="shared" si="95"/>
        <v>7</v>
      </c>
      <c r="K3676" s="191">
        <f>IF(PUMPING[[#This Row],[MONTH]]&gt;3,YEAR(PUMPING[[#This Row],[DATE]]),YEAR(PUMPING[[#This Row],[DATE]])-1)</f>
        <v>2016</v>
      </c>
      <c r="L3676" s="191" t="str">
        <f>IF(PUMPING[[#This Row],[MONTH]]&lt;4,"Q4",IF(PUMPING[[#This Row],[MONTH]]&lt;7,"Q1",IF(PUMPING[[#This Row],[MONTH]]&lt;10,"Q2",IF(PUMPING[[#This Row],[MONTH]]&lt;13,"Q3","Q4"))))</f>
        <v>Q2</v>
      </c>
      <c r="M3676" s="192" t="str">
        <f>IF(PUMPING[[#This Row],[PRODUCT]]="I/F","I/F",IF(LEFT(PUMPING[[#This Row],[BATCH]],2)="MR","MR",IF(LEFT(PUMPING[[#This Row],[BATCH]],2)="PR","PR",IF(LEFT(PUMPING[[#This Row],[BATCH]],2)="DT","DT","Others"))))</f>
        <v>MR</v>
      </c>
    </row>
    <row r="3677" spans="1:13" ht="21" x14ac:dyDescent="0.25">
      <c r="A3677" s="181">
        <v>2</v>
      </c>
      <c r="B3677" s="182">
        <v>42556</v>
      </c>
      <c r="C3677" s="181" t="s">
        <v>6</v>
      </c>
      <c r="D3677" s="172" t="s">
        <v>2357</v>
      </c>
      <c r="E3677" s="174">
        <v>401</v>
      </c>
      <c r="F3677" s="179">
        <f>3595-3445</f>
        <v>150</v>
      </c>
      <c r="G3677" s="181" t="s">
        <v>6</v>
      </c>
      <c r="H3677" s="181" t="str">
        <f t="shared" si="96"/>
        <v>NS</v>
      </c>
      <c r="I3677" s="181" t="str">
        <f>VLOOKUP(H3677,[3]Sheet1!$A$2:$B$27,2,0)</f>
        <v>SKO</v>
      </c>
      <c r="J3677" s="191">
        <f t="shared" si="95"/>
        <v>7</v>
      </c>
      <c r="K3677" s="191">
        <f>IF(PUMPING[[#This Row],[MONTH]]&gt;3,YEAR(PUMPING[[#This Row],[DATE]]),YEAR(PUMPING[[#This Row],[DATE]])-1)</f>
        <v>2016</v>
      </c>
      <c r="L3677" s="191" t="str">
        <f>IF(PUMPING[[#This Row],[MONTH]]&lt;4,"Q4",IF(PUMPING[[#This Row],[MONTH]]&lt;7,"Q1",IF(PUMPING[[#This Row],[MONTH]]&lt;10,"Q2",IF(PUMPING[[#This Row],[MONTH]]&lt;13,"Q3","Q4"))))</f>
        <v>Q2</v>
      </c>
      <c r="M3677" s="192" t="str">
        <f>IF(PUMPING[[#This Row],[PRODUCT]]="I/F","I/F",IF(LEFT(PUMPING[[#This Row],[BATCH]],2)="MR","MR",IF(LEFT(PUMPING[[#This Row],[BATCH]],2)="PR","PR",IF(LEFT(PUMPING[[#This Row],[BATCH]],2)="DT","DT","Others"))))</f>
        <v>MR</v>
      </c>
    </row>
    <row r="3678" spans="1:13" ht="21" x14ac:dyDescent="0.25">
      <c r="A3678" s="181">
        <v>3</v>
      </c>
      <c r="B3678" s="182">
        <v>42556</v>
      </c>
      <c r="C3678" s="181" t="s">
        <v>6</v>
      </c>
      <c r="D3678" s="172" t="s">
        <v>2358</v>
      </c>
      <c r="E3678" s="174">
        <v>351</v>
      </c>
      <c r="F3678" s="173">
        <f>3865-3595</f>
        <v>270</v>
      </c>
      <c r="G3678" s="181" t="s">
        <v>6</v>
      </c>
      <c r="H3678" s="181" t="str">
        <f t="shared" si="96"/>
        <v>PC</v>
      </c>
      <c r="I3678" s="181" t="str">
        <f>VLOOKUP(H3678,[3]Sheet1!$A$2:$B$27,2,0)</f>
        <v>SKO</v>
      </c>
      <c r="J3678" s="191">
        <f t="shared" si="95"/>
        <v>7</v>
      </c>
      <c r="K3678" s="191">
        <f>IF(PUMPING[[#This Row],[MONTH]]&gt;3,YEAR(PUMPING[[#This Row],[DATE]]),YEAR(PUMPING[[#This Row],[DATE]])-1)</f>
        <v>2016</v>
      </c>
      <c r="L3678" s="191" t="str">
        <f>IF(PUMPING[[#This Row],[MONTH]]&lt;4,"Q4",IF(PUMPING[[#This Row],[MONTH]]&lt;7,"Q1",IF(PUMPING[[#This Row],[MONTH]]&lt;10,"Q2",IF(PUMPING[[#This Row],[MONTH]]&lt;13,"Q3","Q4"))))</f>
        <v>Q2</v>
      </c>
      <c r="M3678" s="192" t="str">
        <f>IF(PUMPING[[#This Row],[PRODUCT]]="I/F","I/F",IF(LEFT(PUMPING[[#This Row],[BATCH]],2)="MR","MR",IF(LEFT(PUMPING[[#This Row],[BATCH]],2)="PR","PR",IF(LEFT(PUMPING[[#This Row],[BATCH]],2)="DT","DT","Others"))))</f>
        <v>MR</v>
      </c>
    </row>
    <row r="3679" spans="1:13" ht="21" x14ac:dyDescent="0.25">
      <c r="A3679" s="181">
        <v>4</v>
      </c>
      <c r="B3679" s="182">
        <v>42556</v>
      </c>
      <c r="C3679" s="181" t="s">
        <v>6</v>
      </c>
      <c r="D3679" s="172" t="s">
        <v>447</v>
      </c>
      <c r="E3679" s="174">
        <v>502</v>
      </c>
      <c r="F3679" s="179">
        <f>11644-3865</f>
        <v>7779</v>
      </c>
      <c r="G3679" s="181" t="s">
        <v>6</v>
      </c>
      <c r="H3679" s="181" t="str">
        <f t="shared" si="96"/>
        <v>4H</v>
      </c>
      <c r="I3679" s="181" t="s">
        <v>1530</v>
      </c>
      <c r="J3679" s="191">
        <f t="shared" si="95"/>
        <v>7</v>
      </c>
      <c r="K3679" s="191">
        <f>IF(PUMPING[[#This Row],[MONTH]]&gt;3,YEAR(PUMPING[[#This Row],[DATE]]),YEAR(PUMPING[[#This Row],[DATE]])-1)</f>
        <v>2016</v>
      </c>
      <c r="L3679" s="191" t="str">
        <f>IF(PUMPING[[#This Row],[MONTH]]&lt;4,"Q4",IF(PUMPING[[#This Row],[MONTH]]&lt;7,"Q1",IF(PUMPING[[#This Row],[MONTH]]&lt;10,"Q2",IF(PUMPING[[#This Row],[MONTH]]&lt;13,"Q3","Q4"))))</f>
        <v>Q2</v>
      </c>
      <c r="M3679" s="192" t="str">
        <f>IF(PUMPING[[#This Row],[PRODUCT]]="I/F","I/F",IF(LEFT(PUMPING[[#This Row],[BATCH]],2)="MR","MR",IF(LEFT(PUMPING[[#This Row],[BATCH]],2)="PR","PR",IF(LEFT(PUMPING[[#This Row],[BATCH]],2)="DT","DT","Others"))))</f>
        <v>MR</v>
      </c>
    </row>
    <row r="3680" spans="1:13" ht="21" x14ac:dyDescent="0.35">
      <c r="A3680" s="181">
        <v>5</v>
      </c>
      <c r="B3680" s="182">
        <v>42556</v>
      </c>
      <c r="C3680" s="181" t="s">
        <v>6</v>
      </c>
      <c r="D3680" s="175" t="s">
        <v>448</v>
      </c>
      <c r="E3680" s="174">
        <v>505</v>
      </c>
      <c r="F3680" s="179">
        <f>3365-1644</f>
        <v>1721</v>
      </c>
      <c r="G3680" s="181" t="s">
        <v>6</v>
      </c>
      <c r="H3680" s="181" t="str">
        <f t="shared" si="96"/>
        <v>4H</v>
      </c>
      <c r="I3680" s="181" t="s">
        <v>1530</v>
      </c>
      <c r="J3680" s="191">
        <f t="shared" si="95"/>
        <v>7</v>
      </c>
      <c r="K3680" s="191">
        <f>IF(PUMPING[[#This Row],[MONTH]]&gt;3,YEAR(PUMPING[[#This Row],[DATE]]),YEAR(PUMPING[[#This Row],[DATE]])-1)</f>
        <v>2016</v>
      </c>
      <c r="L3680" s="191" t="str">
        <f>IF(PUMPING[[#This Row],[MONTH]]&lt;4,"Q4",IF(PUMPING[[#This Row],[MONTH]]&lt;7,"Q1",IF(PUMPING[[#This Row],[MONTH]]&lt;10,"Q2",IF(PUMPING[[#This Row],[MONTH]]&lt;13,"Q3","Q4"))))</f>
        <v>Q2</v>
      </c>
      <c r="M3680" s="192" t="str">
        <f>IF(PUMPING[[#This Row],[PRODUCT]]="I/F","I/F",IF(LEFT(PUMPING[[#This Row],[BATCH]],2)="MR","MR",IF(LEFT(PUMPING[[#This Row],[BATCH]],2)="PR","PR",IF(LEFT(PUMPING[[#This Row],[BATCH]],2)="DT","DT","Others"))))</f>
        <v>MR</v>
      </c>
    </row>
    <row r="3681" spans="1:13" ht="21" x14ac:dyDescent="0.35">
      <c r="A3681" s="181">
        <v>1</v>
      </c>
      <c r="B3681" s="182">
        <v>42556</v>
      </c>
      <c r="C3681" s="181" t="s">
        <v>20</v>
      </c>
      <c r="D3681" s="175" t="s">
        <v>2356</v>
      </c>
      <c r="E3681" s="174">
        <v>34</v>
      </c>
      <c r="F3681" s="179">
        <v>6134</v>
      </c>
      <c r="G3681" s="181" t="s">
        <v>20</v>
      </c>
      <c r="H3681" s="181" t="str">
        <f t="shared" si="96"/>
        <v>A2</v>
      </c>
      <c r="I3681" s="181" t="str">
        <f>VLOOKUP(H3681,[3]Sheet1!$A$2:$B$27,2,0)</f>
        <v>ATF</v>
      </c>
      <c r="J3681" s="191">
        <f t="shared" si="95"/>
        <v>7</v>
      </c>
      <c r="K3681" s="191">
        <f>IF(PUMPING[[#This Row],[MONTH]]&gt;3,YEAR(PUMPING[[#This Row],[DATE]]),YEAR(PUMPING[[#This Row],[DATE]])-1)</f>
        <v>2016</v>
      </c>
      <c r="L3681" s="191" t="str">
        <f>IF(PUMPING[[#This Row],[MONTH]]&lt;4,"Q4",IF(PUMPING[[#This Row],[MONTH]]&lt;7,"Q1",IF(PUMPING[[#This Row],[MONTH]]&lt;10,"Q2",IF(PUMPING[[#This Row],[MONTH]]&lt;13,"Q3","Q4"))))</f>
        <v>Q2</v>
      </c>
      <c r="M3681" s="192" t="str">
        <f>IF(PUMPING[[#This Row],[PRODUCT]]="I/F","I/F",IF(LEFT(PUMPING[[#This Row],[BATCH]],2)="MR","MR",IF(LEFT(PUMPING[[#This Row],[BATCH]],2)="PR","PR",IF(LEFT(PUMPING[[#This Row],[BATCH]],2)="DT","DT","Others"))))</f>
        <v>PR</v>
      </c>
    </row>
    <row r="3682" spans="1:13" ht="21" x14ac:dyDescent="0.35">
      <c r="A3682" s="181">
        <v>1</v>
      </c>
      <c r="B3682" s="182">
        <v>42556</v>
      </c>
      <c r="C3682" s="181" t="s">
        <v>274</v>
      </c>
      <c r="D3682" s="175" t="s">
        <v>2346</v>
      </c>
      <c r="E3682" s="174" t="s">
        <v>10</v>
      </c>
      <c r="F3682" s="179">
        <v>2509</v>
      </c>
      <c r="G3682" s="181" t="s">
        <v>274</v>
      </c>
      <c r="H3682" s="181" t="str">
        <f t="shared" si="96"/>
        <v>4M</v>
      </c>
      <c r="I3682" s="181" t="s">
        <v>1532</v>
      </c>
      <c r="J3682" s="191">
        <f t="shared" si="95"/>
        <v>7</v>
      </c>
      <c r="K3682" s="191">
        <f>IF(PUMPING[[#This Row],[MONTH]]&gt;3,YEAR(PUMPING[[#This Row],[DATE]]),YEAR(PUMPING[[#This Row],[DATE]])-1)</f>
        <v>2016</v>
      </c>
      <c r="L3682" s="191" t="str">
        <f>IF(PUMPING[[#This Row],[MONTH]]&lt;4,"Q4",IF(PUMPING[[#This Row],[MONTH]]&lt;7,"Q1",IF(PUMPING[[#This Row],[MONTH]]&lt;10,"Q2",IF(PUMPING[[#This Row],[MONTH]]&lt;13,"Q3","Q4"))))</f>
        <v>Q2</v>
      </c>
      <c r="M3682" s="192" t="str">
        <f>IF(PUMPING[[#This Row],[PRODUCT]]="I/F","I/F",IF(LEFT(PUMPING[[#This Row],[BATCH]],2)="MR","MR",IF(LEFT(PUMPING[[#This Row],[BATCH]],2)="PR","PR",IF(LEFT(PUMPING[[#This Row],[BATCH]],2)="DT","DT","Others"))))</f>
        <v>MR</v>
      </c>
    </row>
    <row r="3683" spans="1:13" ht="21" x14ac:dyDescent="0.35">
      <c r="A3683" s="181">
        <v>2</v>
      </c>
      <c r="B3683" s="182">
        <v>42556</v>
      </c>
      <c r="C3683" s="181" t="s">
        <v>274</v>
      </c>
      <c r="D3683" s="175" t="s">
        <v>2348</v>
      </c>
      <c r="E3683" s="174" t="s">
        <v>10</v>
      </c>
      <c r="F3683" s="179">
        <v>1555</v>
      </c>
      <c r="G3683" s="181" t="s">
        <v>274</v>
      </c>
      <c r="H3683" s="181" t="str">
        <f t="shared" si="96"/>
        <v>4M</v>
      </c>
      <c r="I3683" s="181" t="s">
        <v>1532</v>
      </c>
      <c r="J3683" s="191">
        <f t="shared" si="95"/>
        <v>7</v>
      </c>
      <c r="K3683" s="191">
        <f>IF(PUMPING[[#This Row],[MONTH]]&gt;3,YEAR(PUMPING[[#This Row],[DATE]]),YEAR(PUMPING[[#This Row],[DATE]])-1)</f>
        <v>2016</v>
      </c>
      <c r="L3683" s="191" t="str">
        <f>IF(PUMPING[[#This Row],[MONTH]]&lt;4,"Q4",IF(PUMPING[[#This Row],[MONTH]]&lt;7,"Q1",IF(PUMPING[[#This Row],[MONTH]]&lt;10,"Q2",IF(PUMPING[[#This Row],[MONTH]]&lt;13,"Q3","Q4"))))</f>
        <v>Q2</v>
      </c>
      <c r="M3683" s="192" t="str">
        <f>IF(PUMPING[[#This Row],[PRODUCT]]="I/F","I/F",IF(LEFT(PUMPING[[#This Row],[BATCH]],2)="MR","MR",IF(LEFT(PUMPING[[#This Row],[BATCH]],2)="PR","PR",IF(LEFT(PUMPING[[#This Row],[BATCH]],2)="DT","DT","Others"))))</f>
        <v>MR</v>
      </c>
    </row>
    <row r="3684" spans="1:13" ht="21" x14ac:dyDescent="0.35">
      <c r="A3684" s="181">
        <v>3</v>
      </c>
      <c r="B3684" s="182">
        <v>42556</v>
      </c>
      <c r="C3684" s="181" t="s">
        <v>274</v>
      </c>
      <c r="D3684" s="175" t="s">
        <v>2359</v>
      </c>
      <c r="E3684" s="174" t="s">
        <v>10</v>
      </c>
      <c r="F3684" s="179">
        <v>55</v>
      </c>
      <c r="G3684" s="181" t="s">
        <v>274</v>
      </c>
      <c r="H3684" s="181" t="str">
        <f t="shared" si="96"/>
        <v xml:space="preserve"> 4</v>
      </c>
      <c r="I3684" s="181" t="s">
        <v>204</v>
      </c>
      <c r="J3684" s="191">
        <f t="shared" si="95"/>
        <v>7</v>
      </c>
      <c r="K3684" s="191">
        <f>IF(PUMPING[[#This Row],[MONTH]]&gt;3,YEAR(PUMPING[[#This Row],[DATE]]),YEAR(PUMPING[[#This Row],[DATE]])-1)</f>
        <v>2016</v>
      </c>
      <c r="L3684" s="191" t="str">
        <f>IF(PUMPING[[#This Row],[MONTH]]&lt;4,"Q4",IF(PUMPING[[#This Row],[MONTH]]&lt;7,"Q1",IF(PUMPING[[#This Row],[MONTH]]&lt;10,"Q2",IF(PUMPING[[#This Row],[MONTH]]&lt;13,"Q3","Q4"))))</f>
        <v>Q2</v>
      </c>
      <c r="M3684" s="192" t="str">
        <f>IF(PUMPING[[#This Row],[PRODUCT]]="I/F","I/F",IF(LEFT(PUMPING[[#This Row],[BATCH]],2)="MR","MR",IF(LEFT(PUMPING[[#This Row],[BATCH]],2)="PR","PR",IF(LEFT(PUMPING[[#This Row],[BATCH]],2)="DT","DT","Others"))))</f>
        <v>I/F</v>
      </c>
    </row>
    <row r="3685" spans="1:13" ht="21" x14ac:dyDescent="0.25">
      <c r="A3685" s="181">
        <v>4</v>
      </c>
      <c r="B3685" s="182">
        <v>42556</v>
      </c>
      <c r="C3685" s="181" t="s">
        <v>274</v>
      </c>
      <c r="D3685" s="202" t="s">
        <v>2352</v>
      </c>
      <c r="E3685" s="178" t="s">
        <v>10</v>
      </c>
      <c r="F3685" s="179">
        <v>102</v>
      </c>
      <c r="G3685" s="181" t="s">
        <v>274</v>
      </c>
      <c r="H3685" s="181" t="str">
        <f t="shared" si="96"/>
        <v>PC</v>
      </c>
      <c r="I3685" s="181" t="str">
        <f>VLOOKUP(H3685,[3]Sheet1!$A$2:$B$27,2,0)</f>
        <v>SKO</v>
      </c>
      <c r="J3685" s="191">
        <f t="shared" si="95"/>
        <v>7</v>
      </c>
      <c r="K3685" s="191">
        <f>IF(PUMPING[[#This Row],[MONTH]]&gt;3,YEAR(PUMPING[[#This Row],[DATE]]),YEAR(PUMPING[[#This Row],[DATE]])-1)</f>
        <v>2016</v>
      </c>
      <c r="L3685" s="191" t="str">
        <f>IF(PUMPING[[#This Row],[MONTH]]&lt;4,"Q4",IF(PUMPING[[#This Row],[MONTH]]&lt;7,"Q1",IF(PUMPING[[#This Row],[MONTH]]&lt;10,"Q2",IF(PUMPING[[#This Row],[MONTH]]&lt;13,"Q3","Q4"))))</f>
        <v>Q2</v>
      </c>
      <c r="M3685" s="192" t="str">
        <f>IF(PUMPING[[#This Row],[PRODUCT]]="I/F","I/F",IF(LEFT(PUMPING[[#This Row],[BATCH]],2)="MR","MR",IF(LEFT(PUMPING[[#This Row],[BATCH]],2)="PR","PR",IF(LEFT(PUMPING[[#This Row],[BATCH]],2)="DT","DT","Others"))))</f>
        <v>MR</v>
      </c>
    </row>
    <row r="3686" spans="1:13" ht="21" x14ac:dyDescent="0.25">
      <c r="A3686" s="181">
        <v>5</v>
      </c>
      <c r="B3686" s="182">
        <v>42556</v>
      </c>
      <c r="C3686" s="181" t="s">
        <v>274</v>
      </c>
      <c r="D3686" s="172" t="s">
        <v>2353</v>
      </c>
      <c r="E3686" s="174" t="s">
        <v>10</v>
      </c>
      <c r="F3686" s="179">
        <v>91</v>
      </c>
      <c r="G3686" s="181" t="s">
        <v>274</v>
      </c>
      <c r="H3686" s="181" t="str">
        <f t="shared" si="96"/>
        <v>NS</v>
      </c>
      <c r="I3686" s="181" t="str">
        <f>VLOOKUP(H3686,[3]Sheet1!$A$2:$B$27,2,0)</f>
        <v>SKO</v>
      </c>
      <c r="J3686" s="191">
        <f t="shared" si="95"/>
        <v>7</v>
      </c>
      <c r="K3686" s="191">
        <f>IF(PUMPING[[#This Row],[MONTH]]&gt;3,YEAR(PUMPING[[#This Row],[DATE]]),YEAR(PUMPING[[#This Row],[DATE]])-1)</f>
        <v>2016</v>
      </c>
      <c r="L3686" s="191" t="str">
        <f>IF(PUMPING[[#This Row],[MONTH]]&lt;4,"Q4",IF(PUMPING[[#This Row],[MONTH]]&lt;7,"Q1",IF(PUMPING[[#This Row],[MONTH]]&lt;10,"Q2",IF(PUMPING[[#This Row],[MONTH]]&lt;13,"Q3","Q4"))))</f>
        <v>Q2</v>
      </c>
      <c r="M3686" s="192" t="str">
        <f>IF(PUMPING[[#This Row],[PRODUCT]]="I/F","I/F",IF(LEFT(PUMPING[[#This Row],[BATCH]],2)="MR","MR",IF(LEFT(PUMPING[[#This Row],[BATCH]],2)="PR","PR",IF(LEFT(PUMPING[[#This Row],[BATCH]],2)="DT","DT","Others"))))</f>
        <v>MR</v>
      </c>
    </row>
    <row r="3687" spans="1:13" ht="21" x14ac:dyDescent="0.25">
      <c r="A3687" s="181">
        <v>6</v>
      </c>
      <c r="B3687" s="182">
        <v>42556</v>
      </c>
      <c r="C3687" s="181" t="s">
        <v>274</v>
      </c>
      <c r="D3687" s="172" t="s">
        <v>2360</v>
      </c>
      <c r="E3687" s="174" t="s">
        <v>10</v>
      </c>
      <c r="F3687" s="173">
        <v>127</v>
      </c>
      <c r="G3687" s="181" t="s">
        <v>274</v>
      </c>
      <c r="H3687" s="181" t="str">
        <f t="shared" si="96"/>
        <v xml:space="preserve"> P</v>
      </c>
      <c r="I3687" s="181" t="s">
        <v>204</v>
      </c>
      <c r="J3687" s="191">
        <f t="shared" si="95"/>
        <v>7</v>
      </c>
      <c r="K3687" s="191">
        <f>IF(PUMPING[[#This Row],[MONTH]]&gt;3,YEAR(PUMPING[[#This Row],[DATE]]),YEAR(PUMPING[[#This Row],[DATE]])-1)</f>
        <v>2016</v>
      </c>
      <c r="L3687" s="191" t="str">
        <f>IF(PUMPING[[#This Row],[MONTH]]&lt;4,"Q4",IF(PUMPING[[#This Row],[MONTH]]&lt;7,"Q1",IF(PUMPING[[#This Row],[MONTH]]&lt;10,"Q2",IF(PUMPING[[#This Row],[MONTH]]&lt;13,"Q3","Q4"))))</f>
        <v>Q2</v>
      </c>
      <c r="M3687" s="192" t="str">
        <f>IF(PUMPING[[#This Row],[PRODUCT]]="I/F","I/F",IF(LEFT(PUMPING[[#This Row],[BATCH]],2)="MR","MR",IF(LEFT(PUMPING[[#This Row],[BATCH]],2)="PR","PR",IF(LEFT(PUMPING[[#This Row],[BATCH]],2)="DT","DT","Others"))))</f>
        <v>I/F</v>
      </c>
    </row>
    <row r="3688" spans="1:13" ht="21" x14ac:dyDescent="0.25">
      <c r="A3688" s="181">
        <v>7</v>
      </c>
      <c r="B3688" s="182">
        <v>42556</v>
      </c>
      <c r="C3688" s="181" t="s">
        <v>274</v>
      </c>
      <c r="D3688" s="172" t="s">
        <v>2354</v>
      </c>
      <c r="E3688" s="174" t="s">
        <v>10</v>
      </c>
      <c r="F3688" s="179">
        <v>2084</v>
      </c>
      <c r="G3688" s="181" t="s">
        <v>274</v>
      </c>
      <c r="H3688" s="181" t="str">
        <f t="shared" si="96"/>
        <v>PN</v>
      </c>
      <c r="I3688" s="181" t="str">
        <f>VLOOKUP(H3688,[3]Sheet1!$A$2:$B$27,2,0)</f>
        <v>NAPTHA</v>
      </c>
      <c r="J3688" s="191">
        <f t="shared" si="95"/>
        <v>7</v>
      </c>
      <c r="K3688" s="191">
        <f>IF(PUMPING[[#This Row],[MONTH]]&gt;3,YEAR(PUMPING[[#This Row],[DATE]]),YEAR(PUMPING[[#This Row],[DATE]])-1)</f>
        <v>2016</v>
      </c>
      <c r="L3688" s="191" t="str">
        <f>IF(PUMPING[[#This Row],[MONTH]]&lt;4,"Q4",IF(PUMPING[[#This Row],[MONTH]]&lt;7,"Q1",IF(PUMPING[[#This Row],[MONTH]]&lt;10,"Q2",IF(PUMPING[[#This Row],[MONTH]]&lt;13,"Q3","Q4"))))</f>
        <v>Q2</v>
      </c>
      <c r="M3688" s="192" t="str">
        <f>IF(PUMPING[[#This Row],[PRODUCT]]="I/F","I/F",IF(LEFT(PUMPING[[#This Row],[BATCH]],2)="MR","MR",IF(LEFT(PUMPING[[#This Row],[BATCH]],2)="PR","PR",IF(LEFT(PUMPING[[#This Row],[BATCH]],2)="DT","DT","Others"))))</f>
        <v>MR</v>
      </c>
    </row>
    <row r="3689" spans="1:13" ht="21" x14ac:dyDescent="0.35">
      <c r="A3689" s="181">
        <v>1</v>
      </c>
      <c r="B3689" s="182">
        <v>42557</v>
      </c>
      <c r="C3689" s="181" t="s">
        <v>6</v>
      </c>
      <c r="D3689" s="175" t="s">
        <v>448</v>
      </c>
      <c r="E3689" s="174">
        <v>505</v>
      </c>
      <c r="F3689" s="179">
        <v>9877</v>
      </c>
      <c r="G3689" s="181" t="s">
        <v>6</v>
      </c>
      <c r="H3689" s="181" t="str">
        <f t="shared" si="96"/>
        <v>4H</v>
      </c>
      <c r="I3689" s="181" t="s">
        <v>1530</v>
      </c>
      <c r="J3689" s="191">
        <f t="shared" si="95"/>
        <v>7</v>
      </c>
      <c r="K3689" s="191">
        <f>IF(PUMPING[[#This Row],[MONTH]]&gt;3,YEAR(PUMPING[[#This Row],[DATE]]),YEAR(PUMPING[[#This Row],[DATE]])-1)</f>
        <v>2016</v>
      </c>
      <c r="L3689" s="191" t="str">
        <f>IF(PUMPING[[#This Row],[MONTH]]&lt;4,"Q4",IF(PUMPING[[#This Row],[MONTH]]&lt;7,"Q1",IF(PUMPING[[#This Row],[MONTH]]&lt;10,"Q2",IF(PUMPING[[#This Row],[MONTH]]&lt;13,"Q3","Q4"))))</f>
        <v>Q2</v>
      </c>
      <c r="M3689" s="192" t="str">
        <f>IF(PUMPING[[#This Row],[PRODUCT]]="I/F","I/F",IF(LEFT(PUMPING[[#This Row],[BATCH]],2)="MR","MR",IF(LEFT(PUMPING[[#This Row],[BATCH]],2)="PR","PR",IF(LEFT(PUMPING[[#This Row],[BATCH]],2)="DT","DT","Others"))))</f>
        <v>MR</v>
      </c>
    </row>
    <row r="3690" spans="1:13" ht="21" x14ac:dyDescent="0.35">
      <c r="A3690" s="181">
        <v>1</v>
      </c>
      <c r="B3690" s="182">
        <v>42557</v>
      </c>
      <c r="C3690" s="181" t="s">
        <v>20</v>
      </c>
      <c r="D3690" s="175" t="s">
        <v>2356</v>
      </c>
      <c r="E3690" s="174">
        <v>34</v>
      </c>
      <c r="F3690" s="179">
        <v>2048</v>
      </c>
      <c r="G3690" s="181" t="s">
        <v>20</v>
      </c>
      <c r="H3690" s="181" t="str">
        <f t="shared" si="96"/>
        <v>A2</v>
      </c>
      <c r="I3690" s="181" t="str">
        <f>VLOOKUP(H3690,[3]Sheet1!$A$2:$B$27,2,0)</f>
        <v>ATF</v>
      </c>
      <c r="J3690" s="191">
        <f t="shared" si="95"/>
        <v>7</v>
      </c>
      <c r="K3690" s="191">
        <f>IF(PUMPING[[#This Row],[MONTH]]&gt;3,YEAR(PUMPING[[#This Row],[DATE]]),YEAR(PUMPING[[#This Row],[DATE]])-1)</f>
        <v>2016</v>
      </c>
      <c r="L3690" s="191" t="str">
        <f>IF(PUMPING[[#This Row],[MONTH]]&lt;4,"Q4",IF(PUMPING[[#This Row],[MONTH]]&lt;7,"Q1",IF(PUMPING[[#This Row],[MONTH]]&lt;10,"Q2",IF(PUMPING[[#This Row],[MONTH]]&lt;13,"Q3","Q4"))))</f>
        <v>Q2</v>
      </c>
      <c r="M3690" s="192" t="str">
        <f>IF(PUMPING[[#This Row],[PRODUCT]]="I/F","I/F",IF(LEFT(PUMPING[[#This Row],[BATCH]],2)="MR","MR",IF(LEFT(PUMPING[[#This Row],[BATCH]],2)="PR","PR",IF(LEFT(PUMPING[[#This Row],[BATCH]],2)="DT","DT","Others"))))</f>
        <v>PR</v>
      </c>
    </row>
    <row r="3691" spans="1:13" ht="21" x14ac:dyDescent="0.35">
      <c r="A3691" s="181">
        <v>2</v>
      </c>
      <c r="B3691" s="182">
        <v>42557</v>
      </c>
      <c r="C3691" s="181" t="s">
        <v>20</v>
      </c>
      <c r="D3691" s="175" t="s">
        <v>2361</v>
      </c>
      <c r="E3691" s="174">
        <v>32</v>
      </c>
      <c r="F3691" s="179">
        <v>450</v>
      </c>
      <c r="G3691" s="181" t="s">
        <v>20</v>
      </c>
      <c r="H3691" s="181" t="str">
        <f t="shared" si="96"/>
        <v>A2</v>
      </c>
      <c r="I3691" s="181" t="str">
        <f>VLOOKUP(H3691,[3]Sheet1!$A$2:$B$27,2,0)</f>
        <v>ATF</v>
      </c>
      <c r="J3691" s="191">
        <f t="shared" si="95"/>
        <v>7</v>
      </c>
      <c r="K3691" s="191">
        <f>IF(PUMPING[[#This Row],[MONTH]]&gt;3,YEAR(PUMPING[[#This Row],[DATE]]),YEAR(PUMPING[[#This Row],[DATE]])-1)</f>
        <v>2016</v>
      </c>
      <c r="L3691" s="191" t="str">
        <f>IF(PUMPING[[#This Row],[MONTH]]&lt;4,"Q4",IF(PUMPING[[#This Row],[MONTH]]&lt;7,"Q1",IF(PUMPING[[#This Row],[MONTH]]&lt;10,"Q2",IF(PUMPING[[#This Row],[MONTH]]&lt;13,"Q3","Q4"))))</f>
        <v>Q2</v>
      </c>
      <c r="M3691" s="192" t="str">
        <f>IF(PUMPING[[#This Row],[PRODUCT]]="I/F","I/F",IF(LEFT(PUMPING[[#This Row],[BATCH]],2)="MR","MR",IF(LEFT(PUMPING[[#This Row],[BATCH]],2)="PR","PR",IF(LEFT(PUMPING[[#This Row],[BATCH]],2)="DT","DT","Others"))))</f>
        <v>PR</v>
      </c>
    </row>
    <row r="3692" spans="1:13" ht="21" x14ac:dyDescent="0.25">
      <c r="A3692" s="181">
        <v>3</v>
      </c>
      <c r="B3692" s="182">
        <v>42557</v>
      </c>
      <c r="C3692" s="181" t="s">
        <v>20</v>
      </c>
      <c r="D3692" s="172" t="s">
        <v>2362</v>
      </c>
      <c r="E3692" s="178">
        <v>32</v>
      </c>
      <c r="F3692" s="179">
        <v>3134</v>
      </c>
      <c r="G3692" s="181" t="s">
        <v>20</v>
      </c>
      <c r="H3692" s="181" t="str">
        <f t="shared" si="96"/>
        <v>A2</v>
      </c>
      <c r="I3692" s="181" t="str">
        <f>VLOOKUP(H3692,[3]Sheet1!$A$2:$B$27,2,0)</f>
        <v>ATF</v>
      </c>
      <c r="J3692" s="191">
        <f t="shared" si="95"/>
        <v>7</v>
      </c>
      <c r="K3692" s="191">
        <f>IF(PUMPING[[#This Row],[MONTH]]&gt;3,YEAR(PUMPING[[#This Row],[DATE]]),YEAR(PUMPING[[#This Row],[DATE]])-1)</f>
        <v>2016</v>
      </c>
      <c r="L3692" s="191" t="str">
        <f>IF(PUMPING[[#This Row],[MONTH]]&lt;4,"Q4",IF(PUMPING[[#This Row],[MONTH]]&lt;7,"Q1",IF(PUMPING[[#This Row],[MONTH]]&lt;10,"Q2",IF(PUMPING[[#This Row],[MONTH]]&lt;13,"Q3","Q4"))))</f>
        <v>Q2</v>
      </c>
      <c r="M3692" s="192" t="str">
        <f>IF(PUMPING[[#This Row],[PRODUCT]]="I/F","I/F",IF(LEFT(PUMPING[[#This Row],[BATCH]],2)="MR","MR",IF(LEFT(PUMPING[[#This Row],[BATCH]],2)="PR","PR",IF(LEFT(PUMPING[[#This Row],[BATCH]],2)="DT","DT","Others"))))</f>
        <v>PR</v>
      </c>
    </row>
    <row r="3693" spans="1:13" ht="21" x14ac:dyDescent="0.25">
      <c r="A3693" s="181">
        <v>1</v>
      </c>
      <c r="B3693" s="182">
        <v>42557</v>
      </c>
      <c r="C3693" s="181" t="s">
        <v>274</v>
      </c>
      <c r="D3693" s="172" t="s">
        <v>2354</v>
      </c>
      <c r="E3693" s="174" t="s">
        <v>10</v>
      </c>
      <c r="F3693" s="179">
        <v>7732</v>
      </c>
      <c r="G3693" s="181" t="s">
        <v>274</v>
      </c>
      <c r="H3693" s="181" t="str">
        <f t="shared" si="96"/>
        <v>PN</v>
      </c>
      <c r="I3693" s="181" t="str">
        <f>VLOOKUP(H3693,[3]Sheet1!$A$2:$B$27,2,0)</f>
        <v>NAPTHA</v>
      </c>
      <c r="J3693" s="191">
        <f t="shared" si="95"/>
        <v>7</v>
      </c>
      <c r="K3693" s="191">
        <f>IF(PUMPING[[#This Row],[MONTH]]&gt;3,YEAR(PUMPING[[#This Row],[DATE]]),YEAR(PUMPING[[#This Row],[DATE]])-1)</f>
        <v>2016</v>
      </c>
      <c r="L3693" s="191" t="str">
        <f>IF(PUMPING[[#This Row],[MONTH]]&lt;4,"Q4",IF(PUMPING[[#This Row],[MONTH]]&lt;7,"Q1",IF(PUMPING[[#This Row],[MONTH]]&lt;10,"Q2",IF(PUMPING[[#This Row],[MONTH]]&lt;13,"Q3","Q4"))))</f>
        <v>Q2</v>
      </c>
      <c r="M3693" s="192" t="str">
        <f>IF(PUMPING[[#This Row],[PRODUCT]]="I/F","I/F",IF(LEFT(PUMPING[[#This Row],[BATCH]],2)="MR","MR",IF(LEFT(PUMPING[[#This Row],[BATCH]],2)="PR","PR",IF(LEFT(PUMPING[[#This Row],[BATCH]],2)="DT","DT","Others"))))</f>
        <v>MR</v>
      </c>
    </row>
    <row r="3694" spans="1:13" ht="21" x14ac:dyDescent="0.25">
      <c r="A3694" s="181">
        <v>2</v>
      </c>
      <c r="B3694" s="182">
        <v>42557</v>
      </c>
      <c r="C3694" s="181" t="s">
        <v>274</v>
      </c>
      <c r="D3694" s="172" t="s">
        <v>2363</v>
      </c>
      <c r="E3694" s="174" t="s">
        <v>41</v>
      </c>
      <c r="F3694" s="173">
        <v>294</v>
      </c>
      <c r="G3694" s="181" t="s">
        <v>274</v>
      </c>
      <c r="H3694" s="181" t="str">
        <f t="shared" si="96"/>
        <v>PN</v>
      </c>
      <c r="I3694" s="181" t="str">
        <f>VLOOKUP(H3694,[3]Sheet1!$A$2:$B$27,2,0)</f>
        <v>NAPTHA</v>
      </c>
      <c r="J3694" s="191">
        <f t="shared" si="95"/>
        <v>7</v>
      </c>
      <c r="K3694" s="191">
        <f>IF(PUMPING[[#This Row],[MONTH]]&gt;3,YEAR(PUMPING[[#This Row],[DATE]]),YEAR(PUMPING[[#This Row],[DATE]])-1)</f>
        <v>2016</v>
      </c>
      <c r="L3694" s="191" t="str">
        <f>IF(PUMPING[[#This Row],[MONTH]]&lt;4,"Q4",IF(PUMPING[[#This Row],[MONTH]]&lt;7,"Q1",IF(PUMPING[[#This Row],[MONTH]]&lt;10,"Q2",IF(PUMPING[[#This Row],[MONTH]]&lt;13,"Q3","Q4"))))</f>
        <v>Q2</v>
      </c>
      <c r="M3694" s="192" t="str">
        <f>IF(PUMPING[[#This Row],[PRODUCT]]="I/F","I/F",IF(LEFT(PUMPING[[#This Row],[BATCH]],2)="MR","MR",IF(LEFT(PUMPING[[#This Row],[BATCH]],2)="PR","PR",IF(LEFT(PUMPING[[#This Row],[BATCH]],2)="DT","DT","Others"))))</f>
        <v>MR</v>
      </c>
    </row>
    <row r="3695" spans="1:13" ht="21" x14ac:dyDescent="0.25">
      <c r="A3695" s="181">
        <v>3</v>
      </c>
      <c r="B3695" s="182">
        <v>42557</v>
      </c>
      <c r="C3695" s="181" t="s">
        <v>274</v>
      </c>
      <c r="D3695" s="172" t="s">
        <v>2277</v>
      </c>
      <c r="E3695" s="174" t="s">
        <v>41</v>
      </c>
      <c r="F3695" s="179">
        <v>246</v>
      </c>
      <c r="G3695" s="181" t="s">
        <v>274</v>
      </c>
      <c r="H3695" s="181" t="str">
        <f t="shared" si="96"/>
        <v>PN</v>
      </c>
      <c r="I3695" s="181" t="str">
        <f>VLOOKUP(H3695,[3]Sheet1!$A$2:$B$27,2,0)</f>
        <v>NAPTHA</v>
      </c>
      <c r="J3695" s="191">
        <f t="shared" si="95"/>
        <v>7</v>
      </c>
      <c r="K3695" s="191">
        <f>IF(PUMPING[[#This Row],[MONTH]]&gt;3,YEAR(PUMPING[[#This Row],[DATE]]),YEAR(PUMPING[[#This Row],[DATE]])-1)</f>
        <v>2016</v>
      </c>
      <c r="L3695" s="191" t="str">
        <f>IF(PUMPING[[#This Row],[MONTH]]&lt;4,"Q4",IF(PUMPING[[#This Row],[MONTH]]&lt;7,"Q1",IF(PUMPING[[#This Row],[MONTH]]&lt;10,"Q2",IF(PUMPING[[#This Row],[MONTH]]&lt;13,"Q3","Q4"))))</f>
        <v>Q2</v>
      </c>
      <c r="M3695" s="192" t="str">
        <f>IF(PUMPING[[#This Row],[PRODUCT]]="I/F","I/F",IF(LEFT(PUMPING[[#This Row],[BATCH]],2)="MR","MR",IF(LEFT(PUMPING[[#This Row],[BATCH]],2)="PR","PR",IF(LEFT(PUMPING[[#This Row],[BATCH]],2)="DT","DT","Others"))))</f>
        <v>MR</v>
      </c>
    </row>
    <row r="3696" spans="1:13" ht="21" x14ac:dyDescent="0.25">
      <c r="A3696" s="181">
        <v>1</v>
      </c>
      <c r="B3696" s="182">
        <v>42558</v>
      </c>
      <c r="C3696" s="181" t="s">
        <v>6</v>
      </c>
      <c r="D3696" s="172" t="s">
        <v>448</v>
      </c>
      <c r="E3696" s="178">
        <v>505</v>
      </c>
      <c r="F3696" s="179">
        <v>623</v>
      </c>
      <c r="G3696" s="181" t="s">
        <v>6</v>
      </c>
      <c r="H3696" s="181" t="str">
        <f t="shared" si="96"/>
        <v>4H</v>
      </c>
      <c r="I3696" s="181" t="s">
        <v>1530</v>
      </c>
      <c r="J3696" s="191">
        <f t="shared" si="95"/>
        <v>7</v>
      </c>
      <c r="K3696" s="191">
        <f>IF(PUMPING[[#This Row],[MONTH]]&gt;3,YEAR(PUMPING[[#This Row],[DATE]]),YEAR(PUMPING[[#This Row],[DATE]])-1)</f>
        <v>2016</v>
      </c>
      <c r="L3696" s="191" t="str">
        <f>IF(PUMPING[[#This Row],[MONTH]]&lt;4,"Q4",IF(PUMPING[[#This Row],[MONTH]]&lt;7,"Q1",IF(PUMPING[[#This Row],[MONTH]]&lt;10,"Q2",IF(PUMPING[[#This Row],[MONTH]]&lt;13,"Q3","Q4"))))</f>
        <v>Q2</v>
      </c>
      <c r="M3696" s="192" t="str">
        <f>IF(PUMPING[[#This Row],[PRODUCT]]="I/F","I/F",IF(LEFT(PUMPING[[#This Row],[BATCH]],2)="MR","MR",IF(LEFT(PUMPING[[#This Row],[BATCH]],2)="PR","PR",IF(LEFT(PUMPING[[#This Row],[BATCH]],2)="DT","DT","Others"))))</f>
        <v>MR</v>
      </c>
    </row>
    <row r="3697" spans="1:13" ht="21" x14ac:dyDescent="0.25">
      <c r="A3697" s="181">
        <v>2</v>
      </c>
      <c r="B3697" s="182">
        <v>42558</v>
      </c>
      <c r="C3697" s="181" t="s">
        <v>6</v>
      </c>
      <c r="D3697" s="172" t="s">
        <v>2364</v>
      </c>
      <c r="E3697" s="174">
        <v>351</v>
      </c>
      <c r="F3697" s="179">
        <v>270</v>
      </c>
      <c r="G3697" s="181" t="s">
        <v>6</v>
      </c>
      <c r="H3697" s="181" t="str">
        <f t="shared" si="96"/>
        <v>PC</v>
      </c>
      <c r="I3697" s="181" t="str">
        <f>VLOOKUP(H3697,[3]Sheet1!$A$2:$B$27,2,0)</f>
        <v>SKO</v>
      </c>
      <c r="J3697" s="191">
        <f t="shared" si="95"/>
        <v>7</v>
      </c>
      <c r="K3697" s="191">
        <f>IF(PUMPING[[#This Row],[MONTH]]&gt;3,YEAR(PUMPING[[#This Row],[DATE]]),YEAR(PUMPING[[#This Row],[DATE]])-1)</f>
        <v>2016</v>
      </c>
      <c r="L3697" s="191" t="str">
        <f>IF(PUMPING[[#This Row],[MONTH]]&lt;4,"Q4",IF(PUMPING[[#This Row],[MONTH]]&lt;7,"Q1",IF(PUMPING[[#This Row],[MONTH]]&lt;10,"Q2",IF(PUMPING[[#This Row],[MONTH]]&lt;13,"Q3","Q4"))))</f>
        <v>Q2</v>
      </c>
      <c r="M3697" s="192" t="str">
        <f>IF(PUMPING[[#This Row],[PRODUCT]]="I/F","I/F",IF(LEFT(PUMPING[[#This Row],[BATCH]],2)="MR","MR",IF(LEFT(PUMPING[[#This Row],[BATCH]],2)="PR","PR",IF(LEFT(PUMPING[[#This Row],[BATCH]],2)="DT","DT","Others"))))</f>
        <v>MR</v>
      </c>
    </row>
    <row r="3698" spans="1:13" ht="21" x14ac:dyDescent="0.25">
      <c r="A3698" s="181">
        <v>3</v>
      </c>
      <c r="B3698" s="182">
        <v>42558</v>
      </c>
      <c r="C3698" s="181" t="s">
        <v>6</v>
      </c>
      <c r="D3698" s="172" t="s">
        <v>2365</v>
      </c>
      <c r="E3698" s="174">
        <v>401</v>
      </c>
      <c r="F3698" s="173">
        <v>1115</v>
      </c>
      <c r="G3698" s="181" t="s">
        <v>6</v>
      </c>
      <c r="H3698" s="181" t="str">
        <f t="shared" si="96"/>
        <v>0S</v>
      </c>
      <c r="I3698" s="181" t="str">
        <f>VLOOKUP(H3698,[3]Sheet1!$A$2:$B$27,2,0)</f>
        <v>SKO</v>
      </c>
      <c r="J3698" s="191">
        <f t="shared" si="95"/>
        <v>7</v>
      </c>
      <c r="K3698" s="191">
        <f>IF(PUMPING[[#This Row],[MONTH]]&gt;3,YEAR(PUMPING[[#This Row],[DATE]]),YEAR(PUMPING[[#This Row],[DATE]])-1)</f>
        <v>2016</v>
      </c>
      <c r="L3698" s="191" t="str">
        <f>IF(PUMPING[[#This Row],[MONTH]]&lt;4,"Q4",IF(PUMPING[[#This Row],[MONTH]]&lt;7,"Q1",IF(PUMPING[[#This Row],[MONTH]]&lt;10,"Q2",IF(PUMPING[[#This Row],[MONTH]]&lt;13,"Q3","Q4"))))</f>
        <v>Q2</v>
      </c>
      <c r="M3698" s="192" t="str">
        <f>IF(PUMPING[[#This Row],[PRODUCT]]="I/F","I/F",IF(LEFT(PUMPING[[#This Row],[BATCH]],2)="MR","MR",IF(LEFT(PUMPING[[#This Row],[BATCH]],2)="PR","PR",IF(LEFT(PUMPING[[#This Row],[BATCH]],2)="DT","DT","Others"))))</f>
        <v>MR</v>
      </c>
    </row>
    <row r="3699" spans="1:13" ht="21" x14ac:dyDescent="0.25">
      <c r="A3699" s="181">
        <v>4</v>
      </c>
      <c r="B3699" s="182">
        <v>42558</v>
      </c>
      <c r="C3699" s="181" t="s">
        <v>6</v>
      </c>
      <c r="D3699" s="172" t="s">
        <v>2366</v>
      </c>
      <c r="E3699" s="174">
        <v>404</v>
      </c>
      <c r="F3699" s="179">
        <v>1415</v>
      </c>
      <c r="G3699" s="181" t="s">
        <v>6</v>
      </c>
      <c r="H3699" s="181" t="str">
        <f t="shared" si="96"/>
        <v>0S</v>
      </c>
      <c r="I3699" s="181" t="str">
        <f>VLOOKUP(H3699,[3]Sheet1!$A$2:$B$27,2,0)</f>
        <v>SKO</v>
      </c>
      <c r="J3699" s="191">
        <f t="shared" si="95"/>
        <v>7</v>
      </c>
      <c r="K3699" s="191">
        <f>IF(PUMPING[[#This Row],[MONTH]]&gt;3,YEAR(PUMPING[[#This Row],[DATE]]),YEAR(PUMPING[[#This Row],[DATE]])-1)</f>
        <v>2016</v>
      </c>
      <c r="L3699" s="191" t="str">
        <f>IF(PUMPING[[#This Row],[MONTH]]&lt;4,"Q4",IF(PUMPING[[#This Row],[MONTH]]&lt;7,"Q1",IF(PUMPING[[#This Row],[MONTH]]&lt;10,"Q2",IF(PUMPING[[#This Row],[MONTH]]&lt;13,"Q3","Q4"))))</f>
        <v>Q2</v>
      </c>
      <c r="M3699" s="192" t="str">
        <f>IF(PUMPING[[#This Row],[PRODUCT]]="I/F","I/F",IF(LEFT(PUMPING[[#This Row],[BATCH]],2)="MR","MR",IF(LEFT(PUMPING[[#This Row],[BATCH]],2)="PR","PR",IF(LEFT(PUMPING[[#This Row],[BATCH]],2)="DT","DT","Others"))))</f>
        <v>MR</v>
      </c>
    </row>
    <row r="3700" spans="1:13" ht="21" x14ac:dyDescent="0.25">
      <c r="A3700" s="181">
        <v>5</v>
      </c>
      <c r="B3700" s="182">
        <v>42558</v>
      </c>
      <c r="C3700" s="181" t="s">
        <v>6</v>
      </c>
      <c r="D3700" s="172" t="s">
        <v>2367</v>
      </c>
      <c r="E3700" s="174">
        <v>301</v>
      </c>
      <c r="F3700" s="173">
        <v>3579</v>
      </c>
      <c r="G3700" s="181" t="s">
        <v>6</v>
      </c>
      <c r="H3700" s="181" t="str">
        <f t="shared" si="96"/>
        <v>A2</v>
      </c>
      <c r="I3700" s="181" t="str">
        <f>VLOOKUP(H3700,[3]Sheet1!$A$2:$B$27,2,0)</f>
        <v>ATF</v>
      </c>
      <c r="J3700" s="191">
        <f t="shared" si="95"/>
        <v>7</v>
      </c>
      <c r="K3700" s="191">
        <f>IF(PUMPING[[#This Row],[MONTH]]&gt;3,YEAR(PUMPING[[#This Row],[DATE]]),YEAR(PUMPING[[#This Row],[DATE]])-1)</f>
        <v>2016</v>
      </c>
      <c r="L3700" s="191" t="str">
        <f>IF(PUMPING[[#This Row],[MONTH]]&lt;4,"Q4",IF(PUMPING[[#This Row],[MONTH]]&lt;7,"Q1",IF(PUMPING[[#This Row],[MONTH]]&lt;10,"Q2",IF(PUMPING[[#This Row],[MONTH]]&lt;13,"Q3","Q4"))))</f>
        <v>Q2</v>
      </c>
      <c r="M3700" s="192" t="str">
        <f>IF(PUMPING[[#This Row],[PRODUCT]]="I/F","I/F",IF(LEFT(PUMPING[[#This Row],[BATCH]],2)="MR","MR",IF(LEFT(PUMPING[[#This Row],[BATCH]],2)="PR","PR",IF(LEFT(PUMPING[[#This Row],[BATCH]],2)="DT","DT","Others"))))</f>
        <v>MR</v>
      </c>
    </row>
    <row r="3701" spans="1:13" ht="21" x14ac:dyDescent="0.25">
      <c r="A3701" s="181">
        <v>6</v>
      </c>
      <c r="B3701" s="182">
        <v>42558</v>
      </c>
      <c r="C3701" s="181" t="s">
        <v>6</v>
      </c>
      <c r="D3701" s="172" t="s">
        <v>2368</v>
      </c>
      <c r="E3701" s="174">
        <v>303</v>
      </c>
      <c r="F3701" s="173">
        <v>6117</v>
      </c>
      <c r="G3701" s="181" t="s">
        <v>6</v>
      </c>
      <c r="H3701" s="181" t="str">
        <f t="shared" si="96"/>
        <v>A2</v>
      </c>
      <c r="I3701" s="181" t="str">
        <f>VLOOKUP(H3701,[3]Sheet1!$A$2:$B$27,2,0)</f>
        <v>ATF</v>
      </c>
      <c r="J3701" s="191">
        <f t="shared" si="95"/>
        <v>7</v>
      </c>
      <c r="K3701" s="191">
        <f>IF(PUMPING[[#This Row],[MONTH]]&gt;3,YEAR(PUMPING[[#This Row],[DATE]]),YEAR(PUMPING[[#This Row],[DATE]])-1)</f>
        <v>2016</v>
      </c>
      <c r="L3701" s="191" t="str">
        <f>IF(PUMPING[[#This Row],[MONTH]]&lt;4,"Q4",IF(PUMPING[[#This Row],[MONTH]]&lt;7,"Q1",IF(PUMPING[[#This Row],[MONTH]]&lt;10,"Q2",IF(PUMPING[[#This Row],[MONTH]]&lt;13,"Q3","Q4"))))</f>
        <v>Q2</v>
      </c>
      <c r="M3701" s="192" t="str">
        <f>IF(PUMPING[[#This Row],[PRODUCT]]="I/F","I/F",IF(LEFT(PUMPING[[#This Row],[BATCH]],2)="MR","MR",IF(LEFT(PUMPING[[#This Row],[BATCH]],2)="PR","PR",IF(LEFT(PUMPING[[#This Row],[BATCH]],2)="DT","DT","Others"))))</f>
        <v>MR</v>
      </c>
    </row>
    <row r="3702" spans="1:13" ht="21" x14ac:dyDescent="0.25">
      <c r="A3702" s="181">
        <v>1</v>
      </c>
      <c r="B3702" s="182">
        <v>42558</v>
      </c>
      <c r="C3702" s="181" t="s">
        <v>20</v>
      </c>
      <c r="D3702" s="172" t="s">
        <v>2362</v>
      </c>
      <c r="E3702" s="174">
        <v>32</v>
      </c>
      <c r="F3702" s="173">
        <v>2108</v>
      </c>
      <c r="G3702" s="181" t="s">
        <v>20</v>
      </c>
      <c r="H3702" s="181" t="str">
        <f t="shared" si="96"/>
        <v>A2</v>
      </c>
      <c r="I3702" s="181" t="str">
        <f>VLOOKUP(H3702,[3]Sheet1!$A$2:$B$27,2,0)</f>
        <v>ATF</v>
      </c>
      <c r="J3702" s="191">
        <f t="shared" si="95"/>
        <v>7</v>
      </c>
      <c r="K3702" s="191">
        <f>IF(PUMPING[[#This Row],[MONTH]]&gt;3,YEAR(PUMPING[[#This Row],[DATE]]),YEAR(PUMPING[[#This Row],[DATE]])-1)</f>
        <v>2016</v>
      </c>
      <c r="L3702" s="191" t="str">
        <f>IF(PUMPING[[#This Row],[MONTH]]&lt;4,"Q4",IF(PUMPING[[#This Row],[MONTH]]&lt;7,"Q1",IF(PUMPING[[#This Row],[MONTH]]&lt;10,"Q2",IF(PUMPING[[#This Row],[MONTH]]&lt;13,"Q3","Q4"))))</f>
        <v>Q2</v>
      </c>
      <c r="M3702" s="192" t="str">
        <f>IF(PUMPING[[#This Row],[PRODUCT]]="I/F","I/F",IF(LEFT(PUMPING[[#This Row],[BATCH]],2)="MR","MR",IF(LEFT(PUMPING[[#This Row],[BATCH]],2)="PR","PR",IF(LEFT(PUMPING[[#This Row],[BATCH]],2)="DT","DT","Others"))))</f>
        <v>PR</v>
      </c>
    </row>
    <row r="3703" spans="1:13" ht="21" x14ac:dyDescent="0.25">
      <c r="A3703" s="181">
        <v>1</v>
      </c>
      <c r="B3703" s="182">
        <v>42558</v>
      </c>
      <c r="C3703" s="181" t="s">
        <v>274</v>
      </c>
      <c r="D3703" s="172" t="s">
        <v>2277</v>
      </c>
      <c r="E3703" s="174" t="s">
        <v>41</v>
      </c>
      <c r="F3703" s="173">
        <v>544</v>
      </c>
      <c r="G3703" s="181" t="s">
        <v>274</v>
      </c>
      <c r="H3703" s="181" t="str">
        <f t="shared" si="96"/>
        <v>PN</v>
      </c>
      <c r="I3703" s="181" t="str">
        <f>VLOOKUP(H3703,[3]Sheet1!$A$2:$B$27,2,0)</f>
        <v>NAPTHA</v>
      </c>
      <c r="J3703" s="191">
        <f t="shared" si="95"/>
        <v>7</v>
      </c>
      <c r="K3703" s="191">
        <f>IF(PUMPING[[#This Row],[MONTH]]&gt;3,YEAR(PUMPING[[#This Row],[DATE]]),YEAR(PUMPING[[#This Row],[DATE]])-1)</f>
        <v>2016</v>
      </c>
      <c r="L3703" s="191" t="str">
        <f>IF(PUMPING[[#This Row],[MONTH]]&lt;4,"Q4",IF(PUMPING[[#This Row],[MONTH]]&lt;7,"Q1",IF(PUMPING[[#This Row],[MONTH]]&lt;10,"Q2",IF(PUMPING[[#This Row],[MONTH]]&lt;13,"Q3","Q4"))))</f>
        <v>Q2</v>
      </c>
      <c r="M3703" s="192" t="str">
        <f>IF(PUMPING[[#This Row],[PRODUCT]]="I/F","I/F",IF(LEFT(PUMPING[[#This Row],[BATCH]],2)="MR","MR",IF(LEFT(PUMPING[[#This Row],[BATCH]],2)="PR","PR",IF(LEFT(PUMPING[[#This Row],[BATCH]],2)="DT","DT","Others"))))</f>
        <v>MR</v>
      </c>
    </row>
    <row r="3704" spans="1:13" ht="21" x14ac:dyDescent="0.25">
      <c r="A3704" s="181">
        <v>2</v>
      </c>
      <c r="B3704" s="182">
        <v>42558</v>
      </c>
      <c r="C3704" s="181" t="s">
        <v>274</v>
      </c>
      <c r="D3704" s="172" t="s">
        <v>2300</v>
      </c>
      <c r="E3704" s="174" t="s">
        <v>41</v>
      </c>
      <c r="F3704" s="173">
        <v>884</v>
      </c>
      <c r="G3704" s="181" t="s">
        <v>274</v>
      </c>
      <c r="H3704" s="181" t="str">
        <f t="shared" si="96"/>
        <v>PN</v>
      </c>
      <c r="I3704" s="181" t="str">
        <f>VLOOKUP(H3704,[3]Sheet1!$A$2:$B$27,2,0)</f>
        <v>NAPTHA</v>
      </c>
      <c r="J3704" s="191">
        <f t="shared" si="95"/>
        <v>7</v>
      </c>
      <c r="K3704" s="191">
        <f>IF(PUMPING[[#This Row],[MONTH]]&gt;3,YEAR(PUMPING[[#This Row],[DATE]]),YEAR(PUMPING[[#This Row],[DATE]])-1)</f>
        <v>2016</v>
      </c>
      <c r="L3704" s="191" t="str">
        <f>IF(PUMPING[[#This Row],[MONTH]]&lt;4,"Q4",IF(PUMPING[[#This Row],[MONTH]]&lt;7,"Q1",IF(PUMPING[[#This Row],[MONTH]]&lt;10,"Q2",IF(PUMPING[[#This Row],[MONTH]]&lt;13,"Q3","Q4"))))</f>
        <v>Q2</v>
      </c>
      <c r="M3704" s="192" t="str">
        <f>IF(PUMPING[[#This Row],[PRODUCT]]="I/F","I/F",IF(LEFT(PUMPING[[#This Row],[BATCH]],2)="MR","MR",IF(LEFT(PUMPING[[#This Row],[BATCH]],2)="PR","PR",IF(LEFT(PUMPING[[#This Row],[BATCH]],2)="DT","DT","Others"))))</f>
        <v>MR</v>
      </c>
    </row>
    <row r="3705" spans="1:13" ht="21" x14ac:dyDescent="0.25">
      <c r="A3705" s="181">
        <v>3</v>
      </c>
      <c r="B3705" s="182">
        <v>42558</v>
      </c>
      <c r="C3705" s="181" t="s">
        <v>274</v>
      </c>
      <c r="D3705" s="172" t="s">
        <v>373</v>
      </c>
      <c r="E3705" s="174">
        <v>16</v>
      </c>
      <c r="F3705" s="173">
        <v>5425</v>
      </c>
      <c r="G3705" s="181" t="s">
        <v>274</v>
      </c>
      <c r="H3705" s="181" t="str">
        <f t="shared" si="96"/>
        <v>SK</v>
      </c>
      <c r="I3705" s="181" t="str">
        <f>VLOOKUP(H3705,[3]Sheet1!$A$2:$B$27,2,0)</f>
        <v>SKO</v>
      </c>
      <c r="J3705" s="191">
        <f t="shared" si="95"/>
        <v>7</v>
      </c>
      <c r="K3705" s="191">
        <f>IF(PUMPING[[#This Row],[MONTH]]&gt;3,YEAR(PUMPING[[#This Row],[DATE]]),YEAR(PUMPING[[#This Row],[DATE]])-1)</f>
        <v>2016</v>
      </c>
      <c r="L3705" s="191" t="str">
        <f>IF(PUMPING[[#This Row],[MONTH]]&lt;4,"Q4",IF(PUMPING[[#This Row],[MONTH]]&lt;7,"Q1",IF(PUMPING[[#This Row],[MONTH]]&lt;10,"Q2",IF(PUMPING[[#This Row],[MONTH]]&lt;13,"Q3","Q4"))))</f>
        <v>Q2</v>
      </c>
      <c r="M3705" s="192" t="str">
        <f>IF(PUMPING[[#This Row],[PRODUCT]]="I/F","I/F",IF(LEFT(PUMPING[[#This Row],[BATCH]],2)="MR","MR",IF(LEFT(PUMPING[[#This Row],[BATCH]],2)="PR","PR",IF(LEFT(PUMPING[[#This Row],[BATCH]],2)="DT","DT","Others"))))</f>
        <v>DT</v>
      </c>
    </row>
    <row r="3706" spans="1:13" ht="21" x14ac:dyDescent="0.25">
      <c r="A3706" s="181">
        <v>4</v>
      </c>
      <c r="B3706" s="182">
        <v>42558</v>
      </c>
      <c r="C3706" s="181" t="s">
        <v>274</v>
      </c>
      <c r="D3706" s="172" t="s">
        <v>448</v>
      </c>
      <c r="E3706" s="174" t="s">
        <v>10</v>
      </c>
      <c r="F3706" s="173">
        <v>3654</v>
      </c>
      <c r="G3706" s="181" t="s">
        <v>274</v>
      </c>
      <c r="H3706" s="181" t="str">
        <f t="shared" si="96"/>
        <v>4H</v>
      </c>
      <c r="I3706" s="181" t="s">
        <v>1530</v>
      </c>
      <c r="J3706" s="191">
        <f t="shared" si="95"/>
        <v>7</v>
      </c>
      <c r="K3706" s="191">
        <f>IF(PUMPING[[#This Row],[MONTH]]&gt;3,YEAR(PUMPING[[#This Row],[DATE]]),YEAR(PUMPING[[#This Row],[DATE]])-1)</f>
        <v>2016</v>
      </c>
      <c r="L3706" s="191" t="str">
        <f>IF(PUMPING[[#This Row],[MONTH]]&lt;4,"Q4",IF(PUMPING[[#This Row],[MONTH]]&lt;7,"Q1",IF(PUMPING[[#This Row],[MONTH]]&lt;10,"Q2",IF(PUMPING[[#This Row],[MONTH]]&lt;13,"Q3","Q4"))))</f>
        <v>Q2</v>
      </c>
      <c r="M3706" s="192" t="str">
        <f>IF(PUMPING[[#This Row],[PRODUCT]]="I/F","I/F",IF(LEFT(PUMPING[[#This Row],[BATCH]],2)="MR","MR",IF(LEFT(PUMPING[[#This Row],[BATCH]],2)="PR","PR",IF(LEFT(PUMPING[[#This Row],[BATCH]],2)="DT","DT","Others"))))</f>
        <v>MR</v>
      </c>
    </row>
    <row r="3707" spans="1:13" ht="21" x14ac:dyDescent="0.25">
      <c r="A3707" s="181">
        <v>1</v>
      </c>
      <c r="B3707" s="182">
        <v>42558</v>
      </c>
      <c r="C3707" s="181" t="s">
        <v>162</v>
      </c>
      <c r="D3707" s="172" t="s">
        <v>2277</v>
      </c>
      <c r="E3707" s="174" t="s">
        <v>41</v>
      </c>
      <c r="F3707" s="173">
        <v>544</v>
      </c>
      <c r="G3707" s="181" t="s">
        <v>162</v>
      </c>
      <c r="H3707" s="181" t="str">
        <f t="shared" si="96"/>
        <v>PN</v>
      </c>
      <c r="I3707" s="181" t="str">
        <f>VLOOKUP(H3707,[3]Sheet1!$A$2:$B$27,2,0)</f>
        <v>NAPTHA</v>
      </c>
      <c r="J3707" s="191">
        <f t="shared" si="95"/>
        <v>7</v>
      </c>
      <c r="K3707" s="191">
        <f>IF(PUMPING[[#This Row],[MONTH]]&gt;3,YEAR(PUMPING[[#This Row],[DATE]]),YEAR(PUMPING[[#This Row],[DATE]])-1)</f>
        <v>2016</v>
      </c>
      <c r="L3707" s="191" t="str">
        <f>IF(PUMPING[[#This Row],[MONTH]]&lt;4,"Q4",IF(PUMPING[[#This Row],[MONTH]]&lt;7,"Q1",IF(PUMPING[[#This Row],[MONTH]]&lt;10,"Q2",IF(PUMPING[[#This Row],[MONTH]]&lt;13,"Q3","Q4"))))</f>
        <v>Q2</v>
      </c>
      <c r="M3707" s="192" t="str">
        <f>IF(PUMPING[[#This Row],[PRODUCT]]="I/F","I/F",IF(LEFT(PUMPING[[#This Row],[BATCH]],2)="MR","MR",IF(LEFT(PUMPING[[#This Row],[BATCH]],2)="PR","PR",IF(LEFT(PUMPING[[#This Row],[BATCH]],2)="DT","DT","Others"))))</f>
        <v>MR</v>
      </c>
    </row>
    <row r="3708" spans="1:13" ht="21" x14ac:dyDescent="0.25">
      <c r="A3708" s="181">
        <v>2</v>
      </c>
      <c r="B3708" s="182">
        <v>42558</v>
      </c>
      <c r="C3708" s="181" t="s">
        <v>162</v>
      </c>
      <c r="D3708" s="172" t="s">
        <v>2369</v>
      </c>
      <c r="E3708" s="174" t="s">
        <v>41</v>
      </c>
      <c r="F3708" s="173">
        <v>884</v>
      </c>
      <c r="G3708" s="181" t="s">
        <v>162</v>
      </c>
      <c r="H3708" s="181" t="str">
        <f t="shared" si="96"/>
        <v>PN</v>
      </c>
      <c r="I3708" s="181" t="str">
        <f>VLOOKUP(H3708,[3]Sheet1!$A$2:$B$27,2,0)</f>
        <v>NAPTHA</v>
      </c>
      <c r="J3708" s="191">
        <f t="shared" si="95"/>
        <v>7</v>
      </c>
      <c r="K3708" s="191">
        <f>IF(PUMPING[[#This Row],[MONTH]]&gt;3,YEAR(PUMPING[[#This Row],[DATE]]),YEAR(PUMPING[[#This Row],[DATE]])-1)</f>
        <v>2016</v>
      </c>
      <c r="L3708" s="191" t="str">
        <f>IF(PUMPING[[#This Row],[MONTH]]&lt;4,"Q4",IF(PUMPING[[#This Row],[MONTH]]&lt;7,"Q1",IF(PUMPING[[#This Row],[MONTH]]&lt;10,"Q2",IF(PUMPING[[#This Row],[MONTH]]&lt;13,"Q3","Q4"))))</f>
        <v>Q2</v>
      </c>
      <c r="M3708" s="192" t="str">
        <f>IF(PUMPING[[#This Row],[PRODUCT]]="I/F","I/F",IF(LEFT(PUMPING[[#This Row],[BATCH]],2)="MR","MR",IF(LEFT(PUMPING[[#This Row],[BATCH]],2)="PR","PR",IF(LEFT(PUMPING[[#This Row],[BATCH]],2)="DT","DT","Others"))))</f>
        <v>MR</v>
      </c>
    </row>
    <row r="3709" spans="1:13" ht="21" x14ac:dyDescent="0.25">
      <c r="A3709" s="181">
        <v>1</v>
      </c>
      <c r="B3709" s="182">
        <v>42559</v>
      </c>
      <c r="C3709" s="181" t="s">
        <v>6</v>
      </c>
      <c r="D3709" s="172" t="s">
        <v>2368</v>
      </c>
      <c r="E3709" s="178">
        <v>303</v>
      </c>
      <c r="F3709" s="179">
        <v>816</v>
      </c>
      <c r="G3709" s="181" t="s">
        <v>6</v>
      </c>
      <c r="H3709" s="181" t="str">
        <f t="shared" si="96"/>
        <v>A2</v>
      </c>
      <c r="I3709" s="181" t="str">
        <f>VLOOKUP(H3709,[3]Sheet1!$A$2:$B$27,2,0)</f>
        <v>ATF</v>
      </c>
      <c r="J3709" s="191">
        <f t="shared" si="95"/>
        <v>7</v>
      </c>
      <c r="K3709" s="191">
        <f>IF(PUMPING[[#This Row],[MONTH]]&gt;3,YEAR(PUMPING[[#This Row],[DATE]]),YEAR(PUMPING[[#This Row],[DATE]])-1)</f>
        <v>2016</v>
      </c>
      <c r="L3709" s="191" t="str">
        <f>IF(PUMPING[[#This Row],[MONTH]]&lt;4,"Q4",IF(PUMPING[[#This Row],[MONTH]]&lt;7,"Q1",IF(PUMPING[[#This Row],[MONTH]]&lt;10,"Q2",IF(PUMPING[[#This Row],[MONTH]]&lt;13,"Q3","Q4"))))</f>
        <v>Q2</v>
      </c>
      <c r="M3709" s="192" t="str">
        <f>IF(PUMPING[[#This Row],[PRODUCT]]="I/F","I/F",IF(LEFT(PUMPING[[#This Row],[BATCH]],2)="MR","MR",IF(LEFT(PUMPING[[#This Row],[BATCH]],2)="PR","PR",IF(LEFT(PUMPING[[#This Row],[BATCH]],2)="DT","DT","Others"))))</f>
        <v>MR</v>
      </c>
    </row>
    <row r="3710" spans="1:13" ht="21" x14ac:dyDescent="0.25">
      <c r="A3710" s="181">
        <v>2</v>
      </c>
      <c r="B3710" s="182">
        <v>42559</v>
      </c>
      <c r="C3710" s="181" t="s">
        <v>6</v>
      </c>
      <c r="D3710" s="172" t="s">
        <v>2370</v>
      </c>
      <c r="E3710" s="174">
        <v>304</v>
      </c>
      <c r="F3710" s="173">
        <v>6006</v>
      </c>
      <c r="G3710" s="181" t="s">
        <v>6</v>
      </c>
      <c r="H3710" s="181" t="str">
        <f t="shared" si="96"/>
        <v>A2</v>
      </c>
      <c r="I3710" s="181" t="str">
        <f>VLOOKUP(H3710,[3]Sheet1!$A$2:$B$27,2,0)</f>
        <v>ATF</v>
      </c>
      <c r="J3710" s="191">
        <f t="shared" si="95"/>
        <v>7</v>
      </c>
      <c r="K3710" s="191">
        <f>IF(PUMPING[[#This Row],[MONTH]]&gt;3,YEAR(PUMPING[[#This Row],[DATE]]),YEAR(PUMPING[[#This Row],[DATE]])-1)</f>
        <v>2016</v>
      </c>
      <c r="L3710" s="191" t="str">
        <f>IF(PUMPING[[#This Row],[MONTH]]&lt;4,"Q4",IF(PUMPING[[#This Row],[MONTH]]&lt;7,"Q1",IF(PUMPING[[#This Row],[MONTH]]&lt;10,"Q2",IF(PUMPING[[#This Row],[MONTH]]&lt;13,"Q3","Q4"))))</f>
        <v>Q2</v>
      </c>
      <c r="M3710" s="192" t="str">
        <f>IF(PUMPING[[#This Row],[PRODUCT]]="I/F","I/F",IF(LEFT(PUMPING[[#This Row],[BATCH]],2)="MR","MR",IF(LEFT(PUMPING[[#This Row],[BATCH]],2)="PR","PR",IF(LEFT(PUMPING[[#This Row],[BATCH]],2)="DT","DT","Others"))))</f>
        <v>MR</v>
      </c>
    </row>
    <row r="3711" spans="1:13" ht="21" x14ac:dyDescent="0.35">
      <c r="A3711" s="181">
        <v>3</v>
      </c>
      <c r="B3711" s="182">
        <v>42559</v>
      </c>
      <c r="C3711" s="181" t="s">
        <v>6</v>
      </c>
      <c r="D3711" s="175" t="s">
        <v>2371</v>
      </c>
      <c r="E3711" s="174">
        <v>404</v>
      </c>
      <c r="F3711" s="179">
        <v>663</v>
      </c>
      <c r="G3711" s="181" t="s">
        <v>6</v>
      </c>
      <c r="H3711" s="181" t="str">
        <f t="shared" si="96"/>
        <v>0S</v>
      </c>
      <c r="I3711" s="181" t="str">
        <f>VLOOKUP(H3711,[3]Sheet1!$A$2:$B$27,2,0)</f>
        <v>SKO</v>
      </c>
      <c r="J3711" s="191">
        <f t="shared" si="95"/>
        <v>7</v>
      </c>
      <c r="K3711" s="191">
        <f>IF(PUMPING[[#This Row],[MONTH]]&gt;3,YEAR(PUMPING[[#This Row],[DATE]]),YEAR(PUMPING[[#This Row],[DATE]])-1)</f>
        <v>2016</v>
      </c>
      <c r="L3711" s="191" t="str">
        <f>IF(PUMPING[[#This Row],[MONTH]]&lt;4,"Q4",IF(PUMPING[[#This Row],[MONTH]]&lt;7,"Q1",IF(PUMPING[[#This Row],[MONTH]]&lt;10,"Q2",IF(PUMPING[[#This Row],[MONTH]]&lt;13,"Q3","Q4"))))</f>
        <v>Q2</v>
      </c>
      <c r="M3711" s="192" t="str">
        <f>IF(PUMPING[[#This Row],[PRODUCT]]="I/F","I/F",IF(LEFT(PUMPING[[#This Row],[BATCH]],2)="MR","MR",IF(LEFT(PUMPING[[#This Row],[BATCH]],2)="PR","PR",IF(LEFT(PUMPING[[#This Row],[BATCH]],2)="DT","DT","Others"))))</f>
        <v>MR</v>
      </c>
    </row>
    <row r="3712" spans="1:13" ht="21" x14ac:dyDescent="0.35">
      <c r="A3712" s="181">
        <v>4</v>
      </c>
      <c r="B3712" s="182">
        <v>42559</v>
      </c>
      <c r="C3712" s="181" t="s">
        <v>6</v>
      </c>
      <c r="D3712" s="175" t="s">
        <v>2372</v>
      </c>
      <c r="E3712" s="174">
        <v>123</v>
      </c>
      <c r="F3712" s="179">
        <v>3019</v>
      </c>
      <c r="G3712" s="181" t="s">
        <v>6</v>
      </c>
      <c r="H3712" s="181" t="str">
        <f t="shared" si="96"/>
        <v>PN</v>
      </c>
      <c r="I3712" s="181" t="str">
        <f>VLOOKUP(H3712,[3]Sheet1!$A$2:$B$27,2,0)</f>
        <v>NAPTHA</v>
      </c>
      <c r="J3712" s="191">
        <f t="shared" si="95"/>
        <v>7</v>
      </c>
      <c r="K3712" s="191">
        <f>IF(PUMPING[[#This Row],[MONTH]]&gt;3,YEAR(PUMPING[[#This Row],[DATE]]),YEAR(PUMPING[[#This Row],[DATE]])-1)</f>
        <v>2016</v>
      </c>
      <c r="L3712" s="191" t="str">
        <f>IF(PUMPING[[#This Row],[MONTH]]&lt;4,"Q4",IF(PUMPING[[#This Row],[MONTH]]&lt;7,"Q1",IF(PUMPING[[#This Row],[MONTH]]&lt;10,"Q2",IF(PUMPING[[#This Row],[MONTH]]&lt;13,"Q3","Q4"))))</f>
        <v>Q2</v>
      </c>
      <c r="M3712" s="192" t="str">
        <f>IF(PUMPING[[#This Row],[PRODUCT]]="I/F","I/F",IF(LEFT(PUMPING[[#This Row],[BATCH]],2)="MR","MR",IF(LEFT(PUMPING[[#This Row],[BATCH]],2)="PR","PR",IF(LEFT(PUMPING[[#This Row],[BATCH]],2)="DT","DT","Others"))))</f>
        <v>MR</v>
      </c>
    </row>
    <row r="3713" spans="1:13" ht="21" x14ac:dyDescent="0.35">
      <c r="A3713" s="181">
        <v>5</v>
      </c>
      <c r="B3713" s="182">
        <v>42559</v>
      </c>
      <c r="C3713" s="181" t="s">
        <v>6</v>
      </c>
      <c r="D3713" s="175" t="s">
        <v>2373</v>
      </c>
      <c r="E3713" s="174">
        <v>118</v>
      </c>
      <c r="F3713" s="179">
        <v>1413</v>
      </c>
      <c r="G3713" s="181" t="s">
        <v>6</v>
      </c>
      <c r="H3713" s="181" t="str">
        <f t="shared" si="96"/>
        <v>PX</v>
      </c>
      <c r="I3713" s="181" t="str">
        <f>VLOOKUP(H3713,[3]Sheet1!$A$2:$B$27,2,0)</f>
        <v>PXPTA</v>
      </c>
      <c r="J3713" s="191">
        <f t="shared" ref="J3713:J3776" si="97">MONTH(B3713)</f>
        <v>7</v>
      </c>
      <c r="K3713" s="191">
        <f>IF(PUMPING[[#This Row],[MONTH]]&gt;3,YEAR(PUMPING[[#This Row],[DATE]]),YEAR(PUMPING[[#This Row],[DATE]])-1)</f>
        <v>2016</v>
      </c>
      <c r="L3713" s="191" t="str">
        <f>IF(PUMPING[[#This Row],[MONTH]]&lt;4,"Q4",IF(PUMPING[[#This Row],[MONTH]]&lt;7,"Q1",IF(PUMPING[[#This Row],[MONTH]]&lt;10,"Q2",IF(PUMPING[[#This Row],[MONTH]]&lt;13,"Q3","Q4"))))</f>
        <v>Q2</v>
      </c>
      <c r="M3713" s="192" t="str">
        <f>IF(PUMPING[[#This Row],[PRODUCT]]="I/F","I/F",IF(LEFT(PUMPING[[#This Row],[BATCH]],2)="MR","MR",IF(LEFT(PUMPING[[#This Row],[BATCH]],2)="PR","PR",IF(LEFT(PUMPING[[#This Row],[BATCH]],2)="DT","DT","Others"))))</f>
        <v>MR</v>
      </c>
    </row>
    <row r="3714" spans="1:13" ht="21" x14ac:dyDescent="0.25">
      <c r="A3714" s="181">
        <v>1</v>
      </c>
      <c r="B3714" s="182">
        <v>42559</v>
      </c>
      <c r="C3714" s="181" t="s">
        <v>274</v>
      </c>
      <c r="D3714" s="172" t="s">
        <v>448</v>
      </c>
      <c r="E3714" s="174" t="s">
        <v>10</v>
      </c>
      <c r="F3714" s="173">
        <v>5273</v>
      </c>
      <c r="G3714" s="181" t="s">
        <v>274</v>
      </c>
      <c r="H3714" s="181" t="str">
        <f t="shared" si="96"/>
        <v>4H</v>
      </c>
      <c r="I3714" s="181" t="s">
        <v>1530</v>
      </c>
      <c r="J3714" s="191">
        <f t="shared" si="97"/>
        <v>7</v>
      </c>
      <c r="K3714" s="191">
        <f>IF(PUMPING[[#This Row],[MONTH]]&gt;3,YEAR(PUMPING[[#This Row],[DATE]]),YEAR(PUMPING[[#This Row],[DATE]])-1)</f>
        <v>2016</v>
      </c>
      <c r="L3714" s="191" t="str">
        <f>IF(PUMPING[[#This Row],[MONTH]]&lt;4,"Q4",IF(PUMPING[[#This Row],[MONTH]]&lt;7,"Q1",IF(PUMPING[[#This Row],[MONTH]]&lt;10,"Q2",IF(PUMPING[[#This Row],[MONTH]]&lt;13,"Q3","Q4"))))</f>
        <v>Q2</v>
      </c>
      <c r="M3714" s="192" t="str">
        <f>IF(PUMPING[[#This Row],[PRODUCT]]="I/F","I/F",IF(LEFT(PUMPING[[#This Row],[BATCH]],2)="MR","MR",IF(LEFT(PUMPING[[#This Row],[BATCH]],2)="PR","PR",IF(LEFT(PUMPING[[#This Row],[BATCH]],2)="DT","DT","Others"))))</f>
        <v>MR</v>
      </c>
    </row>
    <row r="3715" spans="1:13" ht="21" x14ac:dyDescent="0.35">
      <c r="A3715" s="181">
        <v>2</v>
      </c>
      <c r="B3715" s="182">
        <v>42559</v>
      </c>
      <c r="C3715" s="181" t="s">
        <v>274</v>
      </c>
      <c r="D3715" s="175" t="s">
        <v>2364</v>
      </c>
      <c r="E3715" s="174" t="s">
        <v>10</v>
      </c>
      <c r="F3715" s="179">
        <v>130</v>
      </c>
      <c r="G3715" s="181" t="s">
        <v>274</v>
      </c>
      <c r="H3715" s="181" t="str">
        <f t="shared" si="96"/>
        <v>PC</v>
      </c>
      <c r="I3715" s="181" t="str">
        <f>VLOOKUP(H3715,[3]Sheet1!$A$2:$B$27,2,0)</f>
        <v>SKO</v>
      </c>
      <c r="J3715" s="191">
        <f t="shared" si="97"/>
        <v>7</v>
      </c>
      <c r="K3715" s="191">
        <f>IF(PUMPING[[#This Row],[MONTH]]&gt;3,YEAR(PUMPING[[#This Row],[DATE]]),YEAR(PUMPING[[#This Row],[DATE]])-1)</f>
        <v>2016</v>
      </c>
      <c r="L3715" s="191" t="str">
        <f>IF(PUMPING[[#This Row],[MONTH]]&lt;4,"Q4",IF(PUMPING[[#This Row],[MONTH]]&lt;7,"Q1",IF(PUMPING[[#This Row],[MONTH]]&lt;10,"Q2",IF(PUMPING[[#This Row],[MONTH]]&lt;13,"Q3","Q4"))))</f>
        <v>Q2</v>
      </c>
      <c r="M3715" s="192" t="str">
        <f>IF(PUMPING[[#This Row],[PRODUCT]]="I/F","I/F",IF(LEFT(PUMPING[[#This Row],[BATCH]],2)="MR","MR",IF(LEFT(PUMPING[[#This Row],[BATCH]],2)="PR","PR",IF(LEFT(PUMPING[[#This Row],[BATCH]],2)="DT","DT","Others"))))</f>
        <v>MR</v>
      </c>
    </row>
    <row r="3716" spans="1:13" ht="21" x14ac:dyDescent="0.35">
      <c r="A3716" s="181">
        <v>1</v>
      </c>
      <c r="B3716" s="182">
        <v>42560</v>
      </c>
      <c r="C3716" s="181" t="s">
        <v>6</v>
      </c>
      <c r="D3716" s="175" t="s">
        <v>2373</v>
      </c>
      <c r="E3716" s="174">
        <v>118</v>
      </c>
      <c r="F3716" s="179">
        <v>1916</v>
      </c>
      <c r="G3716" s="181" t="s">
        <v>6</v>
      </c>
      <c r="H3716" s="181" t="str">
        <f t="shared" si="96"/>
        <v>PX</v>
      </c>
      <c r="I3716" s="181" t="str">
        <f>VLOOKUP(H3716,[3]Sheet1!$A$2:$B$27,2,0)</f>
        <v>PXPTA</v>
      </c>
      <c r="J3716" s="191">
        <f t="shared" si="97"/>
        <v>7</v>
      </c>
      <c r="K3716" s="191">
        <f>IF(PUMPING[[#This Row],[MONTH]]&gt;3,YEAR(PUMPING[[#This Row],[DATE]]),YEAR(PUMPING[[#This Row],[DATE]])-1)</f>
        <v>2016</v>
      </c>
      <c r="L3716" s="191" t="str">
        <f>IF(PUMPING[[#This Row],[MONTH]]&lt;4,"Q4",IF(PUMPING[[#This Row],[MONTH]]&lt;7,"Q1",IF(PUMPING[[#This Row],[MONTH]]&lt;10,"Q2",IF(PUMPING[[#This Row],[MONTH]]&lt;13,"Q3","Q4"))))</f>
        <v>Q2</v>
      </c>
      <c r="M3716" s="192" t="str">
        <f>IF(PUMPING[[#This Row],[PRODUCT]]="I/F","I/F",IF(LEFT(PUMPING[[#This Row],[BATCH]],2)="MR","MR",IF(LEFT(PUMPING[[#This Row],[BATCH]],2)="PR","PR",IF(LEFT(PUMPING[[#This Row],[BATCH]],2)="DT","DT","Others"))))</f>
        <v>MR</v>
      </c>
    </row>
    <row r="3717" spans="1:13" ht="21" x14ac:dyDescent="0.25">
      <c r="A3717" s="181">
        <v>2</v>
      </c>
      <c r="B3717" s="182">
        <v>42560</v>
      </c>
      <c r="C3717" s="181" t="s">
        <v>6</v>
      </c>
      <c r="D3717" s="185" t="s">
        <v>465</v>
      </c>
      <c r="E3717" s="174">
        <v>123</v>
      </c>
      <c r="F3717" s="179">
        <v>3008</v>
      </c>
      <c r="G3717" s="181" t="s">
        <v>6</v>
      </c>
      <c r="H3717" s="181" t="str">
        <f t="shared" si="96"/>
        <v>PN</v>
      </c>
      <c r="I3717" s="181" t="str">
        <f>VLOOKUP(H3717,[3]Sheet1!$A$2:$B$27,2,0)</f>
        <v>NAPTHA</v>
      </c>
      <c r="J3717" s="191">
        <f t="shared" si="97"/>
        <v>7</v>
      </c>
      <c r="K3717" s="191">
        <f>IF(PUMPING[[#This Row],[MONTH]]&gt;3,YEAR(PUMPING[[#This Row],[DATE]]),YEAR(PUMPING[[#This Row],[DATE]])-1)</f>
        <v>2016</v>
      </c>
      <c r="L3717" s="191" t="str">
        <f>IF(PUMPING[[#This Row],[MONTH]]&lt;4,"Q4",IF(PUMPING[[#This Row],[MONTH]]&lt;7,"Q1",IF(PUMPING[[#This Row],[MONTH]]&lt;10,"Q2",IF(PUMPING[[#This Row],[MONTH]]&lt;13,"Q3","Q4"))))</f>
        <v>Q2</v>
      </c>
      <c r="M3717" s="192" t="str">
        <f>IF(PUMPING[[#This Row],[PRODUCT]]="I/F","I/F",IF(LEFT(PUMPING[[#This Row],[BATCH]],2)="MR","MR",IF(LEFT(PUMPING[[#This Row],[BATCH]],2)="PR","PR",IF(LEFT(PUMPING[[#This Row],[BATCH]],2)="DT","DT","Others"))))</f>
        <v>MR</v>
      </c>
    </row>
    <row r="3718" spans="1:13" ht="21" x14ac:dyDescent="0.25">
      <c r="A3718" s="181">
        <v>3</v>
      </c>
      <c r="B3718" s="182">
        <v>42560</v>
      </c>
      <c r="C3718" s="181" t="s">
        <v>6</v>
      </c>
      <c r="D3718" s="172" t="s">
        <v>2374</v>
      </c>
      <c r="E3718" s="174">
        <v>404</v>
      </c>
      <c r="F3718" s="173">
        <v>151</v>
      </c>
      <c r="G3718" s="181" t="s">
        <v>6</v>
      </c>
      <c r="H3718" s="181" t="str">
        <f t="shared" si="96"/>
        <v>NS</v>
      </c>
      <c r="I3718" s="181" t="str">
        <f>VLOOKUP(H3718,[3]Sheet1!$A$2:$B$27,2,0)</f>
        <v>SKO</v>
      </c>
      <c r="J3718" s="191">
        <f t="shared" si="97"/>
        <v>7</v>
      </c>
      <c r="K3718" s="191">
        <f>IF(PUMPING[[#This Row],[MONTH]]&gt;3,YEAR(PUMPING[[#This Row],[DATE]]),YEAR(PUMPING[[#This Row],[DATE]])-1)</f>
        <v>2016</v>
      </c>
      <c r="L3718" s="191" t="str">
        <f>IF(PUMPING[[#This Row],[MONTH]]&lt;4,"Q4",IF(PUMPING[[#This Row],[MONTH]]&lt;7,"Q1",IF(PUMPING[[#This Row],[MONTH]]&lt;10,"Q2",IF(PUMPING[[#This Row],[MONTH]]&lt;13,"Q3","Q4"))))</f>
        <v>Q2</v>
      </c>
      <c r="M3718" s="192" t="str">
        <f>IF(PUMPING[[#This Row],[PRODUCT]]="I/F","I/F",IF(LEFT(PUMPING[[#This Row],[BATCH]],2)="MR","MR",IF(LEFT(PUMPING[[#This Row],[BATCH]],2)="PR","PR",IF(LEFT(PUMPING[[#This Row],[BATCH]],2)="DT","DT","Others"))))</f>
        <v>MR</v>
      </c>
    </row>
    <row r="3719" spans="1:13" ht="21" x14ac:dyDescent="0.25">
      <c r="A3719" s="181">
        <v>4</v>
      </c>
      <c r="B3719" s="182">
        <v>42560</v>
      </c>
      <c r="C3719" s="181" t="s">
        <v>6</v>
      </c>
      <c r="D3719" s="185" t="s">
        <v>2375</v>
      </c>
      <c r="E3719" s="174">
        <v>651</v>
      </c>
      <c r="F3719" s="179">
        <v>449</v>
      </c>
      <c r="G3719" s="181" t="s">
        <v>6</v>
      </c>
      <c r="H3719" s="181" t="str">
        <f t="shared" si="96"/>
        <v>PC</v>
      </c>
      <c r="I3719" s="181" t="str">
        <f>VLOOKUP(H3719,[3]Sheet1!$A$2:$B$27,2,0)</f>
        <v>SKO</v>
      </c>
      <c r="J3719" s="191">
        <f t="shared" si="97"/>
        <v>7</v>
      </c>
      <c r="K3719" s="191">
        <f>IF(PUMPING[[#This Row],[MONTH]]&gt;3,YEAR(PUMPING[[#This Row],[DATE]]),YEAR(PUMPING[[#This Row],[DATE]])-1)</f>
        <v>2016</v>
      </c>
      <c r="L3719" s="191" t="str">
        <f>IF(PUMPING[[#This Row],[MONTH]]&lt;4,"Q4",IF(PUMPING[[#This Row],[MONTH]]&lt;7,"Q1",IF(PUMPING[[#This Row],[MONTH]]&lt;10,"Q2",IF(PUMPING[[#This Row],[MONTH]]&lt;13,"Q3","Q4"))))</f>
        <v>Q2</v>
      </c>
      <c r="M3719" s="192" t="str">
        <f>IF(PUMPING[[#This Row],[PRODUCT]]="I/F","I/F",IF(LEFT(PUMPING[[#This Row],[BATCH]],2)="MR","MR",IF(LEFT(PUMPING[[#This Row],[BATCH]],2)="PR","PR",IF(LEFT(PUMPING[[#This Row],[BATCH]],2)="DT","DT","Others"))))</f>
        <v>MR</v>
      </c>
    </row>
    <row r="3720" spans="1:13" ht="21" x14ac:dyDescent="0.25">
      <c r="A3720" s="181">
        <v>5</v>
      </c>
      <c r="B3720" s="182">
        <v>42560</v>
      </c>
      <c r="C3720" s="181" t="s">
        <v>6</v>
      </c>
      <c r="D3720" s="172" t="s">
        <v>2376</v>
      </c>
      <c r="E3720" s="178">
        <v>507</v>
      </c>
      <c r="F3720" s="179">
        <v>7196</v>
      </c>
      <c r="G3720" s="181" t="s">
        <v>6</v>
      </c>
      <c r="H3720" s="181" t="str">
        <f t="shared" si="96"/>
        <v>4H</v>
      </c>
      <c r="I3720" s="181" t="s">
        <v>1530</v>
      </c>
      <c r="J3720" s="191">
        <f t="shared" si="97"/>
        <v>7</v>
      </c>
      <c r="K3720" s="191">
        <f>IF(PUMPING[[#This Row],[MONTH]]&gt;3,YEAR(PUMPING[[#This Row],[DATE]]),YEAR(PUMPING[[#This Row],[DATE]])-1)</f>
        <v>2016</v>
      </c>
      <c r="L3720" s="191" t="str">
        <f>IF(PUMPING[[#This Row],[MONTH]]&lt;4,"Q4",IF(PUMPING[[#This Row],[MONTH]]&lt;7,"Q1",IF(PUMPING[[#This Row],[MONTH]]&lt;10,"Q2",IF(PUMPING[[#This Row],[MONTH]]&lt;13,"Q3","Q4"))))</f>
        <v>Q2</v>
      </c>
      <c r="M3720" s="192" t="str">
        <f>IF(PUMPING[[#This Row],[PRODUCT]]="I/F","I/F",IF(LEFT(PUMPING[[#This Row],[BATCH]],2)="MR","MR",IF(LEFT(PUMPING[[#This Row],[BATCH]],2)="PR","PR",IF(LEFT(PUMPING[[#This Row],[BATCH]],2)="DT","DT","Others"))))</f>
        <v>MR</v>
      </c>
    </row>
    <row r="3721" spans="1:13" ht="21" x14ac:dyDescent="0.25">
      <c r="A3721" s="181">
        <v>1</v>
      </c>
      <c r="B3721" s="182">
        <v>42561</v>
      </c>
      <c r="C3721" s="181" t="s">
        <v>6</v>
      </c>
      <c r="D3721" s="172" t="s">
        <v>2376</v>
      </c>
      <c r="E3721" s="174">
        <v>507</v>
      </c>
      <c r="F3721" s="173">
        <v>3990</v>
      </c>
      <c r="G3721" s="181" t="s">
        <v>6</v>
      </c>
      <c r="H3721" s="181" t="str">
        <f t="shared" si="96"/>
        <v>4H</v>
      </c>
      <c r="I3721" s="181" t="s">
        <v>1530</v>
      </c>
      <c r="J3721" s="191">
        <f t="shared" si="97"/>
        <v>7</v>
      </c>
      <c r="K3721" s="191">
        <f>IF(PUMPING[[#This Row],[MONTH]]&gt;3,YEAR(PUMPING[[#This Row],[DATE]]),YEAR(PUMPING[[#This Row],[DATE]])-1)</f>
        <v>2016</v>
      </c>
      <c r="L3721" s="191" t="str">
        <f>IF(PUMPING[[#This Row],[MONTH]]&lt;4,"Q4",IF(PUMPING[[#This Row],[MONTH]]&lt;7,"Q1",IF(PUMPING[[#This Row],[MONTH]]&lt;10,"Q2",IF(PUMPING[[#This Row],[MONTH]]&lt;13,"Q3","Q4"))))</f>
        <v>Q2</v>
      </c>
      <c r="M3721" s="192" t="str">
        <f>IF(PUMPING[[#This Row],[PRODUCT]]="I/F","I/F",IF(LEFT(PUMPING[[#This Row],[BATCH]],2)="MR","MR",IF(LEFT(PUMPING[[#This Row],[BATCH]],2)="PR","PR",IF(LEFT(PUMPING[[#This Row],[BATCH]],2)="DT","DT","Others"))))</f>
        <v>MR</v>
      </c>
    </row>
    <row r="3722" spans="1:13" ht="21" x14ac:dyDescent="0.25">
      <c r="A3722" s="181">
        <v>2</v>
      </c>
      <c r="B3722" s="182">
        <v>42561</v>
      </c>
      <c r="C3722" s="181" t="s">
        <v>6</v>
      </c>
      <c r="D3722" s="172" t="s">
        <v>2377</v>
      </c>
      <c r="E3722" s="174">
        <v>502</v>
      </c>
      <c r="F3722" s="173">
        <v>8264</v>
      </c>
      <c r="G3722" s="181" t="s">
        <v>6</v>
      </c>
      <c r="H3722" s="181" t="str">
        <f t="shared" si="96"/>
        <v>4H</v>
      </c>
      <c r="I3722" s="181" t="s">
        <v>1530</v>
      </c>
      <c r="J3722" s="191">
        <f t="shared" si="97"/>
        <v>7</v>
      </c>
      <c r="K3722" s="191">
        <f>IF(PUMPING[[#This Row],[MONTH]]&gt;3,YEAR(PUMPING[[#This Row],[DATE]]),YEAR(PUMPING[[#This Row],[DATE]])-1)</f>
        <v>2016</v>
      </c>
      <c r="L3722" s="191" t="str">
        <f>IF(PUMPING[[#This Row],[MONTH]]&lt;4,"Q4",IF(PUMPING[[#This Row],[MONTH]]&lt;7,"Q1",IF(PUMPING[[#This Row],[MONTH]]&lt;10,"Q2",IF(PUMPING[[#This Row],[MONTH]]&lt;13,"Q3","Q4"))))</f>
        <v>Q2</v>
      </c>
      <c r="M3722" s="192" t="str">
        <f>IF(PUMPING[[#This Row],[PRODUCT]]="I/F","I/F",IF(LEFT(PUMPING[[#This Row],[BATCH]],2)="MR","MR",IF(LEFT(PUMPING[[#This Row],[BATCH]],2)="PR","PR",IF(LEFT(PUMPING[[#This Row],[BATCH]],2)="DT","DT","Others"))))</f>
        <v>MR</v>
      </c>
    </row>
    <row r="3723" spans="1:13" ht="21" x14ac:dyDescent="0.25">
      <c r="A3723" s="181">
        <v>1</v>
      </c>
      <c r="B3723" s="182">
        <v>42561</v>
      </c>
      <c r="C3723" s="181" t="s">
        <v>274</v>
      </c>
      <c r="D3723" s="172" t="s">
        <v>2378</v>
      </c>
      <c r="E3723" s="174" t="s">
        <v>58</v>
      </c>
      <c r="F3723" s="173">
        <v>139</v>
      </c>
      <c r="G3723" s="181" t="s">
        <v>274</v>
      </c>
      <c r="H3723" s="181" t="str">
        <f t="shared" si="96"/>
        <v xml:space="preserve">F </v>
      </c>
      <c r="I3723" s="181" t="s">
        <v>204</v>
      </c>
      <c r="J3723" s="191">
        <f t="shared" si="97"/>
        <v>7</v>
      </c>
      <c r="K3723" s="191">
        <f>IF(PUMPING[[#This Row],[MONTH]]&gt;3,YEAR(PUMPING[[#This Row],[DATE]]),YEAR(PUMPING[[#This Row],[DATE]])-1)</f>
        <v>2016</v>
      </c>
      <c r="L3723" s="191" t="str">
        <f>IF(PUMPING[[#This Row],[MONTH]]&lt;4,"Q4",IF(PUMPING[[#This Row],[MONTH]]&lt;7,"Q1",IF(PUMPING[[#This Row],[MONTH]]&lt;10,"Q2",IF(PUMPING[[#This Row],[MONTH]]&lt;13,"Q3","Q4"))))</f>
        <v>Q2</v>
      </c>
      <c r="M3723" s="192" t="str">
        <f>IF(PUMPING[[#This Row],[PRODUCT]]="I/F","I/F",IF(LEFT(PUMPING[[#This Row],[BATCH]],2)="MR","MR",IF(LEFT(PUMPING[[#This Row],[BATCH]],2)="PR","PR",IF(LEFT(PUMPING[[#This Row],[BATCH]],2)="DT","DT","Others"))))</f>
        <v>I/F</v>
      </c>
    </row>
    <row r="3724" spans="1:13" ht="21" x14ac:dyDescent="0.25">
      <c r="A3724" s="181">
        <v>2</v>
      </c>
      <c r="B3724" s="182">
        <v>42561</v>
      </c>
      <c r="C3724" s="181" t="s">
        <v>274</v>
      </c>
      <c r="D3724" s="172" t="s">
        <v>2372</v>
      </c>
      <c r="E3724" s="174" t="s">
        <v>58</v>
      </c>
      <c r="F3724" s="173">
        <v>2965</v>
      </c>
      <c r="G3724" s="181" t="s">
        <v>274</v>
      </c>
      <c r="H3724" s="181" t="str">
        <f t="shared" si="96"/>
        <v>PN</v>
      </c>
      <c r="I3724" s="181" t="str">
        <f>VLOOKUP(H3724,[3]Sheet1!$A$2:$B$27,2,0)</f>
        <v>NAPTHA</v>
      </c>
      <c r="J3724" s="191">
        <f t="shared" si="97"/>
        <v>7</v>
      </c>
      <c r="K3724" s="191">
        <f>IF(PUMPING[[#This Row],[MONTH]]&gt;3,YEAR(PUMPING[[#This Row],[DATE]]),YEAR(PUMPING[[#This Row],[DATE]])-1)</f>
        <v>2016</v>
      </c>
      <c r="L3724" s="191" t="str">
        <f>IF(PUMPING[[#This Row],[MONTH]]&lt;4,"Q4",IF(PUMPING[[#This Row],[MONTH]]&lt;7,"Q1",IF(PUMPING[[#This Row],[MONTH]]&lt;10,"Q2",IF(PUMPING[[#This Row],[MONTH]]&lt;13,"Q3","Q4"))))</f>
        <v>Q2</v>
      </c>
      <c r="M3724" s="192" t="str">
        <f>IF(PUMPING[[#This Row],[PRODUCT]]="I/F","I/F",IF(LEFT(PUMPING[[#This Row],[BATCH]],2)="MR","MR",IF(LEFT(PUMPING[[#This Row],[BATCH]],2)="PR","PR",IF(LEFT(PUMPING[[#This Row],[BATCH]],2)="DT","DT","Others"))))</f>
        <v>MR</v>
      </c>
    </row>
    <row r="3725" spans="1:13" ht="21" x14ac:dyDescent="0.25">
      <c r="A3725" s="181">
        <v>3</v>
      </c>
      <c r="B3725" s="182">
        <v>42561</v>
      </c>
      <c r="C3725" s="181" t="s">
        <v>274</v>
      </c>
      <c r="D3725" s="172" t="s">
        <v>2373</v>
      </c>
      <c r="E3725" s="178" t="s">
        <v>58</v>
      </c>
      <c r="F3725" s="179">
        <v>3253</v>
      </c>
      <c r="G3725" s="181" t="s">
        <v>274</v>
      </c>
      <c r="H3725" s="181" t="str">
        <f t="shared" ref="H3725:H3788" si="98">MID(D3725,3,2)</f>
        <v>PX</v>
      </c>
      <c r="I3725" s="181" t="str">
        <f>VLOOKUP(H3725,[3]Sheet1!$A$2:$B$27,2,0)</f>
        <v>PXPTA</v>
      </c>
      <c r="J3725" s="191">
        <f t="shared" si="97"/>
        <v>7</v>
      </c>
      <c r="K3725" s="191">
        <f>IF(PUMPING[[#This Row],[MONTH]]&gt;3,YEAR(PUMPING[[#This Row],[DATE]]),YEAR(PUMPING[[#This Row],[DATE]])-1)</f>
        <v>2016</v>
      </c>
      <c r="L3725" s="191" t="str">
        <f>IF(PUMPING[[#This Row],[MONTH]]&lt;4,"Q4",IF(PUMPING[[#This Row],[MONTH]]&lt;7,"Q1",IF(PUMPING[[#This Row],[MONTH]]&lt;10,"Q2",IF(PUMPING[[#This Row],[MONTH]]&lt;13,"Q3","Q4"))))</f>
        <v>Q2</v>
      </c>
      <c r="M3725" s="192" t="str">
        <f>IF(PUMPING[[#This Row],[PRODUCT]]="I/F","I/F",IF(LEFT(PUMPING[[#This Row],[BATCH]],2)="MR","MR",IF(LEFT(PUMPING[[#This Row],[BATCH]],2)="PR","PR",IF(LEFT(PUMPING[[#This Row],[BATCH]],2)="DT","DT","Others"))))</f>
        <v>MR</v>
      </c>
    </row>
    <row r="3726" spans="1:13" ht="21" x14ac:dyDescent="0.25">
      <c r="A3726" s="181">
        <v>4</v>
      </c>
      <c r="B3726" s="182">
        <v>42561</v>
      </c>
      <c r="C3726" s="181" t="s">
        <v>274</v>
      </c>
      <c r="D3726" s="185" t="s">
        <v>2379</v>
      </c>
      <c r="E3726" s="174" t="s">
        <v>58</v>
      </c>
      <c r="F3726" s="179">
        <v>94</v>
      </c>
      <c r="G3726" s="181" t="s">
        <v>274</v>
      </c>
      <c r="H3726" s="181" t="str">
        <f t="shared" si="98"/>
        <v xml:space="preserve">F </v>
      </c>
      <c r="I3726" s="181" t="s">
        <v>204</v>
      </c>
      <c r="J3726" s="191">
        <f t="shared" si="97"/>
        <v>7</v>
      </c>
      <c r="K3726" s="191">
        <f>IF(PUMPING[[#This Row],[MONTH]]&gt;3,YEAR(PUMPING[[#This Row],[DATE]]),YEAR(PUMPING[[#This Row],[DATE]])-1)</f>
        <v>2016</v>
      </c>
      <c r="L3726" s="191" t="str">
        <f>IF(PUMPING[[#This Row],[MONTH]]&lt;4,"Q4",IF(PUMPING[[#This Row],[MONTH]]&lt;7,"Q1",IF(PUMPING[[#This Row],[MONTH]]&lt;10,"Q2",IF(PUMPING[[#This Row],[MONTH]]&lt;13,"Q3","Q4"))))</f>
        <v>Q2</v>
      </c>
      <c r="M3726" s="192" t="str">
        <f>IF(PUMPING[[#This Row],[PRODUCT]]="I/F","I/F",IF(LEFT(PUMPING[[#This Row],[BATCH]],2)="MR","MR",IF(LEFT(PUMPING[[#This Row],[BATCH]],2)="PR","PR",IF(LEFT(PUMPING[[#This Row],[BATCH]],2)="DT","DT","Others"))))</f>
        <v>I/F</v>
      </c>
    </row>
    <row r="3727" spans="1:13" ht="21" x14ac:dyDescent="0.35">
      <c r="A3727" s="181">
        <v>5</v>
      </c>
      <c r="B3727" s="182">
        <v>42561</v>
      </c>
      <c r="C3727" s="181" t="s">
        <v>274</v>
      </c>
      <c r="D3727" s="175" t="s">
        <v>465</v>
      </c>
      <c r="E3727" s="174" t="s">
        <v>58</v>
      </c>
      <c r="F3727" s="179">
        <v>2911</v>
      </c>
      <c r="G3727" s="181" t="s">
        <v>274</v>
      </c>
      <c r="H3727" s="181" t="str">
        <f t="shared" si="98"/>
        <v>PN</v>
      </c>
      <c r="I3727" s="181" t="str">
        <f>VLOOKUP(H3727,[3]Sheet1!$A$2:$B$27,2,0)</f>
        <v>NAPTHA</v>
      </c>
      <c r="J3727" s="191">
        <f t="shared" si="97"/>
        <v>7</v>
      </c>
      <c r="K3727" s="191">
        <f>IF(PUMPING[[#This Row],[MONTH]]&gt;3,YEAR(PUMPING[[#This Row],[DATE]]),YEAR(PUMPING[[#This Row],[DATE]])-1)</f>
        <v>2016</v>
      </c>
      <c r="L3727" s="191" t="str">
        <f>IF(PUMPING[[#This Row],[MONTH]]&lt;4,"Q4",IF(PUMPING[[#This Row],[MONTH]]&lt;7,"Q1",IF(PUMPING[[#This Row],[MONTH]]&lt;10,"Q2",IF(PUMPING[[#This Row],[MONTH]]&lt;13,"Q3","Q4"))))</f>
        <v>Q2</v>
      </c>
      <c r="M3727" s="192" t="str">
        <f>IF(PUMPING[[#This Row],[PRODUCT]]="I/F","I/F",IF(LEFT(PUMPING[[#This Row],[BATCH]],2)="MR","MR",IF(LEFT(PUMPING[[#This Row],[BATCH]],2)="PR","PR",IF(LEFT(PUMPING[[#This Row],[BATCH]],2)="DT","DT","Others"))))</f>
        <v>MR</v>
      </c>
    </row>
    <row r="3728" spans="1:13" ht="21" x14ac:dyDescent="0.25">
      <c r="A3728" s="181">
        <v>6</v>
      </c>
      <c r="B3728" s="182">
        <v>42561</v>
      </c>
      <c r="C3728" s="181" t="s">
        <v>274</v>
      </c>
      <c r="D3728" s="172" t="s">
        <v>2295</v>
      </c>
      <c r="E3728" s="174" t="s">
        <v>58</v>
      </c>
      <c r="F3728" s="173">
        <v>121</v>
      </c>
      <c r="G3728" s="181" t="s">
        <v>274</v>
      </c>
      <c r="H3728" s="181" t="str">
        <f t="shared" si="98"/>
        <v xml:space="preserve">F </v>
      </c>
      <c r="I3728" s="181" t="s">
        <v>204</v>
      </c>
      <c r="J3728" s="191">
        <f t="shared" si="97"/>
        <v>7</v>
      </c>
      <c r="K3728" s="191">
        <f>IF(PUMPING[[#This Row],[MONTH]]&gt;3,YEAR(PUMPING[[#This Row],[DATE]]),YEAR(PUMPING[[#This Row],[DATE]])-1)</f>
        <v>2016</v>
      </c>
      <c r="L3728" s="191" t="str">
        <f>IF(PUMPING[[#This Row],[MONTH]]&lt;4,"Q4",IF(PUMPING[[#This Row],[MONTH]]&lt;7,"Q1",IF(PUMPING[[#This Row],[MONTH]]&lt;10,"Q2",IF(PUMPING[[#This Row],[MONTH]]&lt;13,"Q3","Q4"))))</f>
        <v>Q2</v>
      </c>
      <c r="M3728" s="192" t="str">
        <f>IF(PUMPING[[#This Row],[PRODUCT]]="I/F","I/F",IF(LEFT(PUMPING[[#This Row],[BATCH]],2)="MR","MR",IF(LEFT(PUMPING[[#This Row],[BATCH]],2)="PR","PR",IF(LEFT(PUMPING[[#This Row],[BATCH]],2)="DT","DT","Others"))))</f>
        <v>I/F</v>
      </c>
    </row>
    <row r="3729" spans="1:13" ht="21" x14ac:dyDescent="0.25">
      <c r="A3729" s="181">
        <v>7</v>
      </c>
      <c r="B3729" s="182">
        <v>42561</v>
      </c>
      <c r="C3729" s="181" t="s">
        <v>274</v>
      </c>
      <c r="D3729" s="172" t="s">
        <v>2374</v>
      </c>
      <c r="E3729" s="174" t="s">
        <v>58</v>
      </c>
      <c r="F3729" s="173">
        <v>135</v>
      </c>
      <c r="G3729" s="181" t="s">
        <v>274</v>
      </c>
      <c r="H3729" s="181" t="str">
        <f t="shared" si="98"/>
        <v>NS</v>
      </c>
      <c r="I3729" s="181" t="str">
        <f>VLOOKUP(H3729,[3]Sheet1!$A$2:$B$27,2,0)</f>
        <v>SKO</v>
      </c>
      <c r="J3729" s="191">
        <f t="shared" si="97"/>
        <v>7</v>
      </c>
      <c r="K3729" s="191">
        <f>IF(PUMPING[[#This Row],[MONTH]]&gt;3,YEAR(PUMPING[[#This Row],[DATE]]),YEAR(PUMPING[[#This Row],[DATE]])-1)</f>
        <v>2016</v>
      </c>
      <c r="L3729" s="191" t="str">
        <f>IF(PUMPING[[#This Row],[MONTH]]&lt;4,"Q4",IF(PUMPING[[#This Row],[MONTH]]&lt;7,"Q1",IF(PUMPING[[#This Row],[MONTH]]&lt;10,"Q2",IF(PUMPING[[#This Row],[MONTH]]&lt;13,"Q3","Q4"))))</f>
        <v>Q2</v>
      </c>
      <c r="M3729" s="192" t="str">
        <f>IF(PUMPING[[#This Row],[PRODUCT]]="I/F","I/F",IF(LEFT(PUMPING[[#This Row],[BATCH]],2)="MR","MR",IF(LEFT(PUMPING[[#This Row],[BATCH]],2)="PR","PR",IF(LEFT(PUMPING[[#This Row],[BATCH]],2)="DT","DT","Others"))))</f>
        <v>MR</v>
      </c>
    </row>
    <row r="3730" spans="1:13" ht="21" x14ac:dyDescent="0.25">
      <c r="A3730" s="181">
        <v>8</v>
      </c>
      <c r="B3730" s="182">
        <v>42561</v>
      </c>
      <c r="C3730" s="181" t="s">
        <v>274</v>
      </c>
      <c r="D3730" s="185" t="s">
        <v>2375</v>
      </c>
      <c r="E3730" s="174" t="s">
        <v>58</v>
      </c>
      <c r="F3730" s="179">
        <v>326</v>
      </c>
      <c r="G3730" s="181" t="s">
        <v>274</v>
      </c>
      <c r="H3730" s="181" t="str">
        <f t="shared" si="98"/>
        <v>PC</v>
      </c>
      <c r="I3730" s="181" t="str">
        <f>VLOOKUP(H3730,[3]Sheet1!$A$2:$B$27,2,0)</f>
        <v>SKO</v>
      </c>
      <c r="J3730" s="191">
        <f t="shared" si="97"/>
        <v>7</v>
      </c>
      <c r="K3730" s="191">
        <f>IF(PUMPING[[#This Row],[MONTH]]&gt;3,YEAR(PUMPING[[#This Row],[DATE]]),YEAR(PUMPING[[#This Row],[DATE]])-1)</f>
        <v>2016</v>
      </c>
      <c r="L3730" s="191" t="str">
        <f>IF(PUMPING[[#This Row],[MONTH]]&lt;4,"Q4",IF(PUMPING[[#This Row],[MONTH]]&lt;7,"Q1",IF(PUMPING[[#This Row],[MONTH]]&lt;10,"Q2",IF(PUMPING[[#This Row],[MONTH]]&lt;13,"Q3","Q4"))))</f>
        <v>Q2</v>
      </c>
      <c r="M3730" s="192" t="str">
        <f>IF(PUMPING[[#This Row],[PRODUCT]]="I/F","I/F",IF(LEFT(PUMPING[[#This Row],[BATCH]],2)="MR","MR",IF(LEFT(PUMPING[[#This Row],[BATCH]],2)="PR","PR",IF(LEFT(PUMPING[[#This Row],[BATCH]],2)="DT","DT","Others"))))</f>
        <v>MR</v>
      </c>
    </row>
    <row r="3731" spans="1:13" ht="21" x14ac:dyDescent="0.35">
      <c r="A3731" s="181">
        <v>9</v>
      </c>
      <c r="B3731" s="182">
        <v>42561</v>
      </c>
      <c r="C3731" s="181" t="s">
        <v>274</v>
      </c>
      <c r="D3731" s="175" t="s">
        <v>507</v>
      </c>
      <c r="E3731" s="174" t="s">
        <v>58</v>
      </c>
      <c r="F3731" s="179">
        <v>65</v>
      </c>
      <c r="G3731" s="181" t="s">
        <v>274</v>
      </c>
      <c r="H3731" s="181" t="str">
        <f t="shared" si="98"/>
        <v>F4</v>
      </c>
      <c r="I3731" s="181" t="str">
        <f>VLOOKUP(H3731,[3]Sheet1!$A$2:$B$27,2,0)</f>
        <v>I/F</v>
      </c>
      <c r="J3731" s="191">
        <f t="shared" si="97"/>
        <v>7</v>
      </c>
      <c r="K3731" s="191">
        <f>IF(PUMPING[[#This Row],[MONTH]]&gt;3,YEAR(PUMPING[[#This Row],[DATE]]),YEAR(PUMPING[[#This Row],[DATE]])-1)</f>
        <v>2016</v>
      </c>
      <c r="L3731" s="191" t="str">
        <f>IF(PUMPING[[#This Row],[MONTH]]&lt;4,"Q4",IF(PUMPING[[#This Row],[MONTH]]&lt;7,"Q1",IF(PUMPING[[#This Row],[MONTH]]&lt;10,"Q2",IF(PUMPING[[#This Row],[MONTH]]&lt;13,"Q3","Q4"))))</f>
        <v>Q2</v>
      </c>
      <c r="M3731" s="192" t="str">
        <f>IF(PUMPING[[#This Row],[PRODUCT]]="I/F","I/F",IF(LEFT(PUMPING[[#This Row],[BATCH]],2)="MR","MR",IF(LEFT(PUMPING[[#This Row],[BATCH]],2)="PR","PR",IF(LEFT(PUMPING[[#This Row],[BATCH]],2)="DT","DT","Others"))))</f>
        <v>I/F</v>
      </c>
    </row>
    <row r="3732" spans="1:13" ht="21" x14ac:dyDescent="0.35">
      <c r="A3732" s="181">
        <v>10</v>
      </c>
      <c r="B3732" s="182">
        <v>42561</v>
      </c>
      <c r="C3732" s="181" t="s">
        <v>274</v>
      </c>
      <c r="D3732" s="175" t="s">
        <v>2376</v>
      </c>
      <c r="E3732" s="174" t="s">
        <v>58</v>
      </c>
      <c r="F3732" s="179">
        <v>1027</v>
      </c>
      <c r="G3732" s="181" t="s">
        <v>274</v>
      </c>
      <c r="H3732" s="181" t="str">
        <f t="shared" si="98"/>
        <v>4H</v>
      </c>
      <c r="I3732" s="181" t="s">
        <v>1530</v>
      </c>
      <c r="J3732" s="191">
        <f t="shared" si="97"/>
        <v>7</v>
      </c>
      <c r="K3732" s="191">
        <f>IF(PUMPING[[#This Row],[MONTH]]&gt;3,YEAR(PUMPING[[#This Row],[DATE]]),YEAR(PUMPING[[#This Row],[DATE]])-1)</f>
        <v>2016</v>
      </c>
      <c r="L3732" s="191" t="str">
        <f>IF(PUMPING[[#This Row],[MONTH]]&lt;4,"Q4",IF(PUMPING[[#This Row],[MONTH]]&lt;7,"Q1",IF(PUMPING[[#This Row],[MONTH]]&lt;10,"Q2",IF(PUMPING[[#This Row],[MONTH]]&lt;13,"Q3","Q4"))))</f>
        <v>Q2</v>
      </c>
      <c r="M3732" s="192" t="str">
        <f>IF(PUMPING[[#This Row],[PRODUCT]]="I/F","I/F",IF(LEFT(PUMPING[[#This Row],[BATCH]],2)="MR","MR",IF(LEFT(PUMPING[[#This Row],[BATCH]],2)="PR","PR",IF(LEFT(PUMPING[[#This Row],[BATCH]],2)="DT","DT","Others"))))</f>
        <v>MR</v>
      </c>
    </row>
    <row r="3733" spans="1:13" ht="21" x14ac:dyDescent="0.25">
      <c r="A3733" s="181">
        <v>1</v>
      </c>
      <c r="B3733" s="182">
        <v>42562</v>
      </c>
      <c r="C3733" s="181" t="s">
        <v>6</v>
      </c>
      <c r="D3733" s="172" t="s">
        <v>2377</v>
      </c>
      <c r="E3733" s="178">
        <v>502</v>
      </c>
      <c r="F3733" s="179">
        <v>549</v>
      </c>
      <c r="G3733" s="181" t="s">
        <v>6</v>
      </c>
      <c r="H3733" s="181" t="str">
        <f t="shared" si="98"/>
        <v>4H</v>
      </c>
      <c r="I3733" s="181" t="s">
        <v>1530</v>
      </c>
      <c r="J3733" s="191">
        <f t="shared" si="97"/>
        <v>7</v>
      </c>
      <c r="K3733" s="191">
        <f>IF(PUMPING[[#This Row],[MONTH]]&gt;3,YEAR(PUMPING[[#This Row],[DATE]]),YEAR(PUMPING[[#This Row],[DATE]])-1)</f>
        <v>2016</v>
      </c>
      <c r="L3733" s="191" t="str">
        <f>IF(PUMPING[[#This Row],[MONTH]]&lt;4,"Q4",IF(PUMPING[[#This Row],[MONTH]]&lt;7,"Q1",IF(PUMPING[[#This Row],[MONTH]]&lt;10,"Q2",IF(PUMPING[[#This Row],[MONTH]]&lt;13,"Q3","Q4"))))</f>
        <v>Q2</v>
      </c>
      <c r="M3733" s="192" t="str">
        <f>IF(PUMPING[[#This Row],[PRODUCT]]="I/F","I/F",IF(LEFT(PUMPING[[#This Row],[BATCH]],2)="MR","MR",IF(LEFT(PUMPING[[#This Row],[BATCH]],2)="PR","PR",IF(LEFT(PUMPING[[#This Row],[BATCH]],2)="DT","DT","Others"))))</f>
        <v>MR</v>
      </c>
    </row>
    <row r="3734" spans="1:13" ht="21" x14ac:dyDescent="0.25">
      <c r="A3734" s="181">
        <v>2</v>
      </c>
      <c r="B3734" s="182">
        <v>42562</v>
      </c>
      <c r="C3734" s="181" t="s">
        <v>6</v>
      </c>
      <c r="D3734" s="172" t="s">
        <v>2380</v>
      </c>
      <c r="E3734" s="174">
        <v>651</v>
      </c>
      <c r="F3734" s="173">
        <v>452</v>
      </c>
      <c r="G3734" s="181" t="s">
        <v>6</v>
      </c>
      <c r="H3734" s="181" t="str">
        <f t="shared" si="98"/>
        <v>PC</v>
      </c>
      <c r="I3734" s="181" t="str">
        <f>VLOOKUP(H3734,[3]Sheet1!$A$2:$B$27,2,0)</f>
        <v>SKO</v>
      </c>
      <c r="J3734" s="191">
        <f t="shared" si="97"/>
        <v>7</v>
      </c>
      <c r="K3734" s="191">
        <f>IF(PUMPING[[#This Row],[MONTH]]&gt;3,YEAR(PUMPING[[#This Row],[DATE]]),YEAR(PUMPING[[#This Row],[DATE]])-1)</f>
        <v>2016</v>
      </c>
      <c r="L3734" s="191" t="str">
        <f>IF(PUMPING[[#This Row],[MONTH]]&lt;4,"Q4",IF(PUMPING[[#This Row],[MONTH]]&lt;7,"Q1",IF(PUMPING[[#This Row],[MONTH]]&lt;10,"Q2",IF(PUMPING[[#This Row],[MONTH]]&lt;13,"Q3","Q4"))))</f>
        <v>Q2</v>
      </c>
      <c r="M3734" s="192" t="str">
        <f>IF(PUMPING[[#This Row],[PRODUCT]]="I/F","I/F",IF(LEFT(PUMPING[[#This Row],[BATCH]],2)="MR","MR",IF(LEFT(PUMPING[[#This Row],[BATCH]],2)="PR","PR",IF(LEFT(PUMPING[[#This Row],[BATCH]],2)="DT","DT","Others"))))</f>
        <v>MR</v>
      </c>
    </row>
    <row r="3735" spans="1:13" ht="21" x14ac:dyDescent="0.25">
      <c r="A3735" s="181">
        <v>3</v>
      </c>
      <c r="B3735" s="182">
        <v>42562</v>
      </c>
      <c r="C3735" s="181" t="s">
        <v>6</v>
      </c>
      <c r="D3735" s="172" t="s">
        <v>2381</v>
      </c>
      <c r="E3735" s="174">
        <v>201</v>
      </c>
      <c r="F3735" s="173">
        <v>6589</v>
      </c>
      <c r="G3735" s="181" t="s">
        <v>6</v>
      </c>
      <c r="H3735" s="181" t="str">
        <f t="shared" si="98"/>
        <v>4M</v>
      </c>
      <c r="I3735" s="181" t="s">
        <v>1532</v>
      </c>
      <c r="J3735" s="191">
        <f t="shared" si="97"/>
        <v>7</v>
      </c>
      <c r="K3735" s="191">
        <f>IF(PUMPING[[#This Row],[MONTH]]&gt;3,YEAR(PUMPING[[#This Row],[DATE]]),YEAR(PUMPING[[#This Row],[DATE]])-1)</f>
        <v>2016</v>
      </c>
      <c r="L3735" s="191" t="str">
        <f>IF(PUMPING[[#This Row],[MONTH]]&lt;4,"Q4",IF(PUMPING[[#This Row],[MONTH]]&lt;7,"Q1",IF(PUMPING[[#This Row],[MONTH]]&lt;10,"Q2",IF(PUMPING[[#This Row],[MONTH]]&lt;13,"Q3","Q4"))))</f>
        <v>Q2</v>
      </c>
      <c r="M3735" s="192" t="str">
        <f>IF(PUMPING[[#This Row],[PRODUCT]]="I/F","I/F",IF(LEFT(PUMPING[[#This Row],[BATCH]],2)="MR","MR",IF(LEFT(PUMPING[[#This Row],[BATCH]],2)="PR","PR",IF(LEFT(PUMPING[[#This Row],[BATCH]],2)="DT","DT","Others"))))</f>
        <v>MR</v>
      </c>
    </row>
    <row r="3736" spans="1:13" ht="21" x14ac:dyDescent="0.25">
      <c r="A3736" s="181">
        <v>4</v>
      </c>
      <c r="B3736" s="182">
        <v>42562</v>
      </c>
      <c r="C3736" s="181" t="s">
        <v>6</v>
      </c>
      <c r="D3736" s="172" t="s">
        <v>2382</v>
      </c>
      <c r="E3736" s="174">
        <v>206</v>
      </c>
      <c r="F3736" s="173">
        <v>1711</v>
      </c>
      <c r="G3736" s="181" t="s">
        <v>6</v>
      </c>
      <c r="H3736" s="181" t="str">
        <f t="shared" si="98"/>
        <v>4M</v>
      </c>
      <c r="I3736" s="181" t="s">
        <v>1532</v>
      </c>
      <c r="J3736" s="191">
        <f t="shared" si="97"/>
        <v>7</v>
      </c>
      <c r="K3736" s="191">
        <f>IF(PUMPING[[#This Row],[MONTH]]&gt;3,YEAR(PUMPING[[#This Row],[DATE]]),YEAR(PUMPING[[#This Row],[DATE]])-1)</f>
        <v>2016</v>
      </c>
      <c r="L3736" s="191" t="str">
        <f>IF(PUMPING[[#This Row],[MONTH]]&lt;4,"Q4",IF(PUMPING[[#This Row],[MONTH]]&lt;7,"Q1",IF(PUMPING[[#This Row],[MONTH]]&lt;10,"Q2",IF(PUMPING[[#This Row],[MONTH]]&lt;13,"Q3","Q4"))))</f>
        <v>Q2</v>
      </c>
      <c r="M3736" s="192" t="str">
        <f>IF(PUMPING[[#This Row],[PRODUCT]]="I/F","I/F",IF(LEFT(PUMPING[[#This Row],[BATCH]],2)="MR","MR",IF(LEFT(PUMPING[[#This Row],[BATCH]],2)="PR","PR",IF(LEFT(PUMPING[[#This Row],[BATCH]],2)="DT","DT","Others"))))</f>
        <v>MR</v>
      </c>
    </row>
    <row r="3737" spans="1:13" ht="21" x14ac:dyDescent="0.25">
      <c r="A3737" s="181">
        <v>1</v>
      </c>
      <c r="B3737" s="182">
        <v>42562</v>
      </c>
      <c r="C3737" s="181" t="s">
        <v>20</v>
      </c>
      <c r="D3737" s="185" t="s">
        <v>2383</v>
      </c>
      <c r="E3737" s="174">
        <v>31</v>
      </c>
      <c r="F3737" s="179">
        <v>1931</v>
      </c>
      <c r="G3737" s="181" t="s">
        <v>20</v>
      </c>
      <c r="H3737" s="181" t="str">
        <f t="shared" si="98"/>
        <v>A2</v>
      </c>
      <c r="I3737" s="181" t="str">
        <f>VLOOKUP(H3737,[3]Sheet1!$A$2:$B$27,2,0)</f>
        <v>ATF</v>
      </c>
      <c r="J3737" s="191">
        <f t="shared" si="97"/>
        <v>7</v>
      </c>
      <c r="K3737" s="191">
        <f>IF(PUMPING[[#This Row],[MONTH]]&gt;3,YEAR(PUMPING[[#This Row],[DATE]]),YEAR(PUMPING[[#This Row],[DATE]])-1)</f>
        <v>2016</v>
      </c>
      <c r="L3737" s="191" t="str">
        <f>IF(PUMPING[[#This Row],[MONTH]]&lt;4,"Q4",IF(PUMPING[[#This Row],[MONTH]]&lt;7,"Q1",IF(PUMPING[[#This Row],[MONTH]]&lt;10,"Q2",IF(PUMPING[[#This Row],[MONTH]]&lt;13,"Q3","Q4"))))</f>
        <v>Q2</v>
      </c>
      <c r="M3737" s="192" t="str">
        <f>IF(PUMPING[[#This Row],[PRODUCT]]="I/F","I/F",IF(LEFT(PUMPING[[#This Row],[BATCH]],2)="MR","MR",IF(LEFT(PUMPING[[#This Row],[BATCH]],2)="PR","PR",IF(LEFT(PUMPING[[#This Row],[BATCH]],2)="DT","DT","Others"))))</f>
        <v>PR</v>
      </c>
    </row>
    <row r="3738" spans="1:13" ht="21" x14ac:dyDescent="0.35">
      <c r="A3738" s="181">
        <v>1</v>
      </c>
      <c r="B3738" s="182">
        <v>42562</v>
      </c>
      <c r="C3738" s="181" t="s">
        <v>274</v>
      </c>
      <c r="D3738" s="175" t="s">
        <v>2376</v>
      </c>
      <c r="E3738" s="174" t="s">
        <v>58</v>
      </c>
      <c r="F3738" s="179">
        <v>8944</v>
      </c>
      <c r="G3738" s="181" t="s">
        <v>274</v>
      </c>
      <c r="H3738" s="181" t="str">
        <f t="shared" si="98"/>
        <v>4H</v>
      </c>
      <c r="I3738" s="181" t="s">
        <v>1530</v>
      </c>
      <c r="J3738" s="191">
        <f t="shared" si="97"/>
        <v>7</v>
      </c>
      <c r="K3738" s="191">
        <f>IF(PUMPING[[#This Row],[MONTH]]&gt;3,YEAR(PUMPING[[#This Row],[DATE]]),YEAR(PUMPING[[#This Row],[DATE]])-1)</f>
        <v>2016</v>
      </c>
      <c r="L3738" s="191" t="str">
        <f>IF(PUMPING[[#This Row],[MONTH]]&lt;4,"Q4",IF(PUMPING[[#This Row],[MONTH]]&lt;7,"Q1",IF(PUMPING[[#This Row],[MONTH]]&lt;10,"Q2",IF(PUMPING[[#This Row],[MONTH]]&lt;13,"Q3","Q4"))))</f>
        <v>Q2</v>
      </c>
      <c r="M3738" s="192" t="str">
        <f>IF(PUMPING[[#This Row],[PRODUCT]]="I/F","I/F",IF(LEFT(PUMPING[[#This Row],[BATCH]],2)="MR","MR",IF(LEFT(PUMPING[[#This Row],[BATCH]],2)="PR","PR",IF(LEFT(PUMPING[[#This Row],[BATCH]],2)="DT","DT","Others"))))</f>
        <v>MR</v>
      </c>
    </row>
    <row r="3739" spans="1:13" ht="21" x14ac:dyDescent="0.35">
      <c r="A3739" s="181">
        <v>1</v>
      </c>
      <c r="B3739" s="182">
        <v>42563</v>
      </c>
      <c r="C3739" s="181" t="s">
        <v>6</v>
      </c>
      <c r="D3739" s="175" t="s">
        <v>2382</v>
      </c>
      <c r="E3739" s="174">
        <v>206</v>
      </c>
      <c r="F3739" s="179">
        <v>5673</v>
      </c>
      <c r="G3739" s="181" t="s">
        <v>6</v>
      </c>
      <c r="H3739" s="181" t="str">
        <f t="shared" si="98"/>
        <v>4M</v>
      </c>
      <c r="I3739" s="181" t="s">
        <v>1532</v>
      </c>
      <c r="J3739" s="191">
        <f t="shared" si="97"/>
        <v>7</v>
      </c>
      <c r="K3739" s="191">
        <f>IF(PUMPING[[#This Row],[MONTH]]&gt;3,YEAR(PUMPING[[#This Row],[DATE]]),YEAR(PUMPING[[#This Row],[DATE]])-1)</f>
        <v>2016</v>
      </c>
      <c r="L3739" s="191" t="str">
        <f>IF(PUMPING[[#This Row],[MONTH]]&lt;4,"Q4",IF(PUMPING[[#This Row],[MONTH]]&lt;7,"Q1",IF(PUMPING[[#This Row],[MONTH]]&lt;10,"Q2",IF(PUMPING[[#This Row],[MONTH]]&lt;13,"Q3","Q4"))))</f>
        <v>Q2</v>
      </c>
      <c r="M3739" s="192" t="str">
        <f>IF(PUMPING[[#This Row],[PRODUCT]]="I/F","I/F",IF(LEFT(PUMPING[[#This Row],[BATCH]],2)="MR","MR",IF(LEFT(PUMPING[[#This Row],[BATCH]],2)="PR","PR",IF(LEFT(PUMPING[[#This Row],[BATCH]],2)="DT","DT","Others"))))</f>
        <v>MR</v>
      </c>
    </row>
    <row r="3740" spans="1:13" ht="21" x14ac:dyDescent="0.25">
      <c r="A3740" s="181">
        <v>2</v>
      </c>
      <c r="B3740" s="182">
        <v>42563</v>
      </c>
      <c r="C3740" s="181" t="s">
        <v>6</v>
      </c>
      <c r="D3740" s="172" t="s">
        <v>2384</v>
      </c>
      <c r="E3740" s="178">
        <v>204</v>
      </c>
      <c r="F3740" s="179">
        <v>3384</v>
      </c>
      <c r="G3740" s="181" t="s">
        <v>6</v>
      </c>
      <c r="H3740" s="181" t="str">
        <f t="shared" si="98"/>
        <v>4M</v>
      </c>
      <c r="I3740" s="181" t="s">
        <v>1532</v>
      </c>
      <c r="J3740" s="191">
        <f t="shared" si="97"/>
        <v>7</v>
      </c>
      <c r="K3740" s="191">
        <f>IF(PUMPING[[#This Row],[MONTH]]&gt;3,YEAR(PUMPING[[#This Row],[DATE]]),YEAR(PUMPING[[#This Row],[DATE]])-1)</f>
        <v>2016</v>
      </c>
      <c r="L3740" s="191" t="str">
        <f>IF(PUMPING[[#This Row],[MONTH]]&lt;4,"Q4",IF(PUMPING[[#This Row],[MONTH]]&lt;7,"Q1",IF(PUMPING[[#This Row],[MONTH]]&lt;10,"Q2",IF(PUMPING[[#This Row],[MONTH]]&lt;13,"Q3","Q4"))))</f>
        <v>Q2</v>
      </c>
      <c r="M3740" s="192" t="str">
        <f>IF(PUMPING[[#This Row],[PRODUCT]]="I/F","I/F",IF(LEFT(PUMPING[[#This Row],[BATCH]],2)="MR","MR",IF(LEFT(PUMPING[[#This Row],[BATCH]],2)="PR","PR",IF(LEFT(PUMPING[[#This Row],[BATCH]],2)="DT","DT","Others"))))</f>
        <v>MR</v>
      </c>
    </row>
    <row r="3741" spans="1:13" ht="21" x14ac:dyDescent="0.25">
      <c r="A3741" s="181">
        <v>1</v>
      </c>
      <c r="B3741" s="182">
        <v>42563</v>
      </c>
      <c r="C3741" s="181" t="s">
        <v>20</v>
      </c>
      <c r="D3741" s="172" t="s">
        <v>2383</v>
      </c>
      <c r="E3741" s="174">
        <v>31</v>
      </c>
      <c r="F3741" s="173">
        <v>4817</v>
      </c>
      <c r="G3741" s="181" t="s">
        <v>20</v>
      </c>
      <c r="H3741" s="181" t="str">
        <f t="shared" si="98"/>
        <v>A2</v>
      </c>
      <c r="I3741" s="181" t="str">
        <f>VLOOKUP(H3741,[3]Sheet1!$A$2:$B$27,2,0)</f>
        <v>ATF</v>
      </c>
      <c r="J3741" s="191">
        <f t="shared" si="97"/>
        <v>7</v>
      </c>
      <c r="K3741" s="191">
        <f>IF(PUMPING[[#This Row],[MONTH]]&gt;3,YEAR(PUMPING[[#This Row],[DATE]]),YEAR(PUMPING[[#This Row],[DATE]])-1)</f>
        <v>2016</v>
      </c>
      <c r="L3741" s="191" t="str">
        <f>IF(PUMPING[[#This Row],[MONTH]]&lt;4,"Q4",IF(PUMPING[[#This Row],[MONTH]]&lt;7,"Q1",IF(PUMPING[[#This Row],[MONTH]]&lt;10,"Q2",IF(PUMPING[[#This Row],[MONTH]]&lt;13,"Q3","Q4"))))</f>
        <v>Q2</v>
      </c>
      <c r="M3741" s="192" t="str">
        <f>IF(PUMPING[[#This Row],[PRODUCT]]="I/F","I/F",IF(LEFT(PUMPING[[#This Row],[BATCH]],2)="MR","MR",IF(LEFT(PUMPING[[#This Row],[BATCH]],2)="PR","PR",IF(LEFT(PUMPING[[#This Row],[BATCH]],2)="DT","DT","Others"))))</f>
        <v>PR</v>
      </c>
    </row>
    <row r="3742" spans="1:13" ht="21" x14ac:dyDescent="0.25">
      <c r="A3742" s="181">
        <v>2</v>
      </c>
      <c r="B3742" s="182">
        <v>42563</v>
      </c>
      <c r="C3742" s="181" t="s">
        <v>20</v>
      </c>
      <c r="D3742" s="172" t="s">
        <v>2385</v>
      </c>
      <c r="E3742" s="174">
        <v>33</v>
      </c>
      <c r="F3742" s="173">
        <v>289</v>
      </c>
      <c r="G3742" s="181" t="s">
        <v>20</v>
      </c>
      <c r="H3742" s="181" t="str">
        <f t="shared" si="98"/>
        <v>A2</v>
      </c>
      <c r="I3742" s="181" t="str">
        <f>VLOOKUP(H3742,[3]Sheet1!$A$2:$B$27,2,0)</f>
        <v>ATF</v>
      </c>
      <c r="J3742" s="191">
        <f t="shared" si="97"/>
        <v>7</v>
      </c>
      <c r="K3742" s="191">
        <f>IF(PUMPING[[#This Row],[MONTH]]&gt;3,YEAR(PUMPING[[#This Row],[DATE]]),YEAR(PUMPING[[#This Row],[DATE]])-1)</f>
        <v>2016</v>
      </c>
      <c r="L3742" s="191" t="str">
        <f>IF(PUMPING[[#This Row],[MONTH]]&lt;4,"Q4",IF(PUMPING[[#This Row],[MONTH]]&lt;7,"Q1",IF(PUMPING[[#This Row],[MONTH]]&lt;10,"Q2",IF(PUMPING[[#This Row],[MONTH]]&lt;13,"Q3","Q4"))))</f>
        <v>Q2</v>
      </c>
      <c r="M3742" s="192" t="str">
        <f>IF(PUMPING[[#This Row],[PRODUCT]]="I/F","I/F",IF(LEFT(PUMPING[[#This Row],[BATCH]],2)="MR","MR",IF(LEFT(PUMPING[[#This Row],[BATCH]],2)="PR","PR",IF(LEFT(PUMPING[[#This Row],[BATCH]],2)="DT","DT","Others"))))</f>
        <v>PR</v>
      </c>
    </row>
    <row r="3743" spans="1:13" ht="21" x14ac:dyDescent="0.25">
      <c r="A3743" s="181">
        <v>1</v>
      </c>
      <c r="B3743" s="182">
        <v>42563</v>
      </c>
      <c r="C3743" s="181" t="s">
        <v>274</v>
      </c>
      <c r="D3743" s="172" t="s">
        <v>2376</v>
      </c>
      <c r="E3743" s="174" t="s">
        <v>58</v>
      </c>
      <c r="F3743" s="173">
        <v>186</v>
      </c>
      <c r="G3743" s="181" t="s">
        <v>274</v>
      </c>
      <c r="H3743" s="181" t="str">
        <f t="shared" si="98"/>
        <v>4H</v>
      </c>
      <c r="I3743" s="181" t="s">
        <v>1530</v>
      </c>
      <c r="J3743" s="191">
        <f t="shared" si="97"/>
        <v>7</v>
      </c>
      <c r="K3743" s="191">
        <f>IF(PUMPING[[#This Row],[MONTH]]&gt;3,YEAR(PUMPING[[#This Row],[DATE]]),YEAR(PUMPING[[#This Row],[DATE]])-1)</f>
        <v>2016</v>
      </c>
      <c r="L3743" s="191" t="str">
        <f>IF(PUMPING[[#This Row],[MONTH]]&lt;4,"Q4",IF(PUMPING[[#This Row],[MONTH]]&lt;7,"Q1",IF(PUMPING[[#This Row],[MONTH]]&lt;10,"Q2",IF(PUMPING[[#This Row],[MONTH]]&lt;13,"Q3","Q4"))))</f>
        <v>Q2</v>
      </c>
      <c r="M3743" s="192" t="str">
        <f>IF(PUMPING[[#This Row],[PRODUCT]]="I/F","I/F",IF(LEFT(PUMPING[[#This Row],[BATCH]],2)="MR","MR",IF(LEFT(PUMPING[[#This Row],[BATCH]],2)="PR","PR",IF(LEFT(PUMPING[[#This Row],[BATCH]],2)="DT","DT","Others"))))</f>
        <v>MR</v>
      </c>
    </row>
    <row r="3744" spans="1:13" ht="21" x14ac:dyDescent="0.25">
      <c r="A3744" s="181">
        <v>2</v>
      </c>
      <c r="B3744" s="182">
        <v>42563</v>
      </c>
      <c r="C3744" s="181" t="s">
        <v>274</v>
      </c>
      <c r="D3744" s="185" t="s">
        <v>2377</v>
      </c>
      <c r="E3744" s="174" t="s">
        <v>58</v>
      </c>
      <c r="F3744" s="179">
        <v>3982</v>
      </c>
      <c r="G3744" s="181" t="s">
        <v>274</v>
      </c>
      <c r="H3744" s="181" t="str">
        <f t="shared" si="98"/>
        <v>4H</v>
      </c>
      <c r="I3744" s="181" t="s">
        <v>1530</v>
      </c>
      <c r="J3744" s="191">
        <f t="shared" si="97"/>
        <v>7</v>
      </c>
      <c r="K3744" s="191">
        <f>IF(PUMPING[[#This Row],[MONTH]]&gt;3,YEAR(PUMPING[[#This Row],[DATE]]),YEAR(PUMPING[[#This Row],[DATE]])-1)</f>
        <v>2016</v>
      </c>
      <c r="L3744" s="191" t="str">
        <f>IF(PUMPING[[#This Row],[MONTH]]&lt;4,"Q4",IF(PUMPING[[#This Row],[MONTH]]&lt;7,"Q1",IF(PUMPING[[#This Row],[MONTH]]&lt;10,"Q2",IF(PUMPING[[#This Row],[MONTH]]&lt;13,"Q3","Q4"))))</f>
        <v>Q2</v>
      </c>
      <c r="M3744" s="192" t="str">
        <f>IF(PUMPING[[#This Row],[PRODUCT]]="I/F","I/F",IF(LEFT(PUMPING[[#This Row],[BATCH]],2)="MR","MR",IF(LEFT(PUMPING[[#This Row],[BATCH]],2)="PR","PR",IF(LEFT(PUMPING[[#This Row],[BATCH]],2)="DT","DT","Others"))))</f>
        <v>MR</v>
      </c>
    </row>
    <row r="3745" spans="1:13" ht="21" x14ac:dyDescent="0.25">
      <c r="A3745" s="181">
        <v>3</v>
      </c>
      <c r="B3745" s="182">
        <v>42563</v>
      </c>
      <c r="C3745" s="181" t="s">
        <v>274</v>
      </c>
      <c r="D3745" s="185" t="s">
        <v>507</v>
      </c>
      <c r="E3745" s="174" t="s">
        <v>58</v>
      </c>
      <c r="F3745" s="179">
        <v>67</v>
      </c>
      <c r="G3745" s="181" t="s">
        <v>274</v>
      </c>
      <c r="H3745" s="181" t="str">
        <f t="shared" si="98"/>
        <v>F4</v>
      </c>
      <c r="I3745" s="181" t="str">
        <f>VLOOKUP(H3745,[3]Sheet1!$A$2:$B$27,2,0)</f>
        <v>I/F</v>
      </c>
      <c r="J3745" s="191">
        <f t="shared" si="97"/>
        <v>7</v>
      </c>
      <c r="K3745" s="191">
        <f>IF(PUMPING[[#This Row],[MONTH]]&gt;3,YEAR(PUMPING[[#This Row],[DATE]]),YEAR(PUMPING[[#This Row],[DATE]])-1)</f>
        <v>2016</v>
      </c>
      <c r="L3745" s="191" t="str">
        <f>IF(PUMPING[[#This Row],[MONTH]]&lt;4,"Q4",IF(PUMPING[[#This Row],[MONTH]]&lt;7,"Q1",IF(PUMPING[[#This Row],[MONTH]]&lt;10,"Q2",IF(PUMPING[[#This Row],[MONTH]]&lt;13,"Q3","Q4"))))</f>
        <v>Q2</v>
      </c>
      <c r="M3745" s="192" t="str">
        <f>IF(PUMPING[[#This Row],[PRODUCT]]="I/F","I/F",IF(LEFT(PUMPING[[#This Row],[BATCH]],2)="MR","MR",IF(LEFT(PUMPING[[#This Row],[BATCH]],2)="PR","PR",IF(LEFT(PUMPING[[#This Row],[BATCH]],2)="DT","DT","Others"))))</f>
        <v>I/F</v>
      </c>
    </row>
    <row r="3746" spans="1:13" ht="21" x14ac:dyDescent="0.25">
      <c r="A3746" s="181">
        <v>1</v>
      </c>
      <c r="B3746" s="182">
        <v>42563</v>
      </c>
      <c r="C3746" s="181" t="s">
        <v>20</v>
      </c>
      <c r="D3746" s="185" t="s">
        <v>339</v>
      </c>
      <c r="E3746" s="174">
        <v>33</v>
      </c>
      <c r="F3746" s="179">
        <v>5006</v>
      </c>
      <c r="G3746" s="181" t="s">
        <v>20</v>
      </c>
      <c r="H3746" s="181" t="str">
        <f t="shared" si="98"/>
        <v>A2</v>
      </c>
      <c r="I3746" s="181" t="str">
        <f>VLOOKUP(H3746,[3]Sheet1!$A$2:$B$27,2,0)</f>
        <v>ATF</v>
      </c>
      <c r="J3746" s="191">
        <f t="shared" si="97"/>
        <v>7</v>
      </c>
      <c r="K3746" s="191">
        <f>IF(PUMPING[[#This Row],[MONTH]]&gt;3,YEAR(PUMPING[[#This Row],[DATE]]),YEAR(PUMPING[[#This Row],[DATE]])-1)</f>
        <v>2016</v>
      </c>
      <c r="L3746" s="191" t="str">
        <f>IF(PUMPING[[#This Row],[MONTH]]&lt;4,"Q4",IF(PUMPING[[#This Row],[MONTH]]&lt;7,"Q1",IF(PUMPING[[#This Row],[MONTH]]&lt;10,"Q2",IF(PUMPING[[#This Row],[MONTH]]&lt;13,"Q3","Q4"))))</f>
        <v>Q2</v>
      </c>
      <c r="M3746" s="192" t="str">
        <f>IF(PUMPING[[#This Row],[PRODUCT]]="I/F","I/F",IF(LEFT(PUMPING[[#This Row],[BATCH]],2)="MR","MR",IF(LEFT(PUMPING[[#This Row],[BATCH]],2)="PR","PR",IF(LEFT(PUMPING[[#This Row],[BATCH]],2)="DT","DT","Others"))))</f>
        <v>PR</v>
      </c>
    </row>
    <row r="3747" spans="1:13" ht="21" x14ac:dyDescent="0.25">
      <c r="A3747" s="181">
        <v>1</v>
      </c>
      <c r="B3747" s="182">
        <v>42565</v>
      </c>
      <c r="C3747" s="181" t="s">
        <v>6</v>
      </c>
      <c r="D3747" s="185" t="s">
        <v>2386</v>
      </c>
      <c r="E3747" s="174">
        <v>351</v>
      </c>
      <c r="F3747" s="179">
        <v>270</v>
      </c>
      <c r="G3747" s="181" t="s">
        <v>6</v>
      </c>
      <c r="H3747" s="181" t="str">
        <f t="shared" si="98"/>
        <v>PC</v>
      </c>
      <c r="I3747" s="181" t="str">
        <f>VLOOKUP(H3747,[3]Sheet1!$A$2:$B$27,2,0)</f>
        <v>SKO</v>
      </c>
      <c r="J3747" s="191">
        <f t="shared" si="97"/>
        <v>7</v>
      </c>
      <c r="K3747" s="191">
        <f>IF(PUMPING[[#This Row],[MONTH]]&gt;3,YEAR(PUMPING[[#This Row],[DATE]]),YEAR(PUMPING[[#This Row],[DATE]])-1)</f>
        <v>2016</v>
      </c>
      <c r="L3747" s="191" t="str">
        <f>IF(PUMPING[[#This Row],[MONTH]]&lt;4,"Q4",IF(PUMPING[[#This Row],[MONTH]]&lt;7,"Q1",IF(PUMPING[[#This Row],[MONTH]]&lt;10,"Q2",IF(PUMPING[[#This Row],[MONTH]]&lt;13,"Q3","Q4"))))</f>
        <v>Q2</v>
      </c>
      <c r="M3747" s="192" t="str">
        <f>IF(PUMPING[[#This Row],[PRODUCT]]="I/F","I/F",IF(LEFT(PUMPING[[#This Row],[BATCH]],2)="MR","MR",IF(LEFT(PUMPING[[#This Row],[BATCH]],2)="PR","PR",IF(LEFT(PUMPING[[#This Row],[BATCH]],2)="DT","DT","Others"))))</f>
        <v>MR</v>
      </c>
    </row>
    <row r="3748" spans="1:13" ht="21" x14ac:dyDescent="0.25">
      <c r="A3748" s="181">
        <v>2</v>
      </c>
      <c r="B3748" s="182">
        <v>42565</v>
      </c>
      <c r="C3748" s="181" t="s">
        <v>6</v>
      </c>
      <c r="D3748" s="185" t="s">
        <v>2387</v>
      </c>
      <c r="E3748" s="174">
        <v>403</v>
      </c>
      <c r="F3748" s="179">
        <v>167</v>
      </c>
      <c r="G3748" s="181" t="s">
        <v>6</v>
      </c>
      <c r="H3748" s="181" t="str">
        <f t="shared" si="98"/>
        <v>NS</v>
      </c>
      <c r="I3748" s="181" t="str">
        <f>VLOOKUP(H3748,[3]Sheet1!$A$2:$B$27,2,0)</f>
        <v>SKO</v>
      </c>
      <c r="J3748" s="191">
        <f t="shared" si="97"/>
        <v>7</v>
      </c>
      <c r="K3748" s="191">
        <f>IF(PUMPING[[#This Row],[MONTH]]&gt;3,YEAR(PUMPING[[#This Row],[DATE]]),YEAR(PUMPING[[#This Row],[DATE]])-1)</f>
        <v>2016</v>
      </c>
      <c r="L3748" s="191" t="str">
        <f>IF(PUMPING[[#This Row],[MONTH]]&lt;4,"Q4",IF(PUMPING[[#This Row],[MONTH]]&lt;7,"Q1",IF(PUMPING[[#This Row],[MONTH]]&lt;10,"Q2",IF(PUMPING[[#This Row],[MONTH]]&lt;13,"Q3","Q4"))))</f>
        <v>Q2</v>
      </c>
      <c r="M3748" s="192" t="str">
        <f>IF(PUMPING[[#This Row],[PRODUCT]]="I/F","I/F",IF(LEFT(PUMPING[[#This Row],[BATCH]],2)="MR","MR",IF(LEFT(PUMPING[[#This Row],[BATCH]],2)="PR","PR",IF(LEFT(PUMPING[[#This Row],[BATCH]],2)="DT","DT","Others"))))</f>
        <v>MR</v>
      </c>
    </row>
    <row r="3749" spans="1:13" ht="21" x14ac:dyDescent="0.25">
      <c r="A3749" s="181">
        <v>3</v>
      </c>
      <c r="B3749" s="182">
        <v>42565</v>
      </c>
      <c r="C3749" s="181" t="s">
        <v>6</v>
      </c>
      <c r="D3749" s="172" t="s">
        <v>2388</v>
      </c>
      <c r="E3749" s="174">
        <v>124</v>
      </c>
      <c r="F3749" s="173">
        <v>5668</v>
      </c>
      <c r="G3749" s="181" t="s">
        <v>6</v>
      </c>
      <c r="H3749" s="181" t="str">
        <f t="shared" si="98"/>
        <v>PN</v>
      </c>
      <c r="I3749" s="181" t="str">
        <f>VLOOKUP(H3749,[3]Sheet1!$A$2:$B$27,2,0)</f>
        <v>NAPTHA</v>
      </c>
      <c r="J3749" s="191">
        <f t="shared" si="97"/>
        <v>7</v>
      </c>
      <c r="K3749" s="191">
        <f>IF(PUMPING[[#This Row],[MONTH]]&gt;3,YEAR(PUMPING[[#This Row],[DATE]]),YEAR(PUMPING[[#This Row],[DATE]])-1)</f>
        <v>2016</v>
      </c>
      <c r="L3749" s="191" t="str">
        <f>IF(PUMPING[[#This Row],[MONTH]]&lt;4,"Q4",IF(PUMPING[[#This Row],[MONTH]]&lt;7,"Q1",IF(PUMPING[[#This Row],[MONTH]]&lt;10,"Q2",IF(PUMPING[[#This Row],[MONTH]]&lt;13,"Q3","Q4"))))</f>
        <v>Q2</v>
      </c>
      <c r="M3749" s="192" t="str">
        <f>IF(PUMPING[[#This Row],[PRODUCT]]="I/F","I/F",IF(LEFT(PUMPING[[#This Row],[BATCH]],2)="MR","MR",IF(LEFT(PUMPING[[#This Row],[BATCH]],2)="PR","PR",IF(LEFT(PUMPING[[#This Row],[BATCH]],2)="DT","DT","Others"))))</f>
        <v>MR</v>
      </c>
    </row>
    <row r="3750" spans="1:13" ht="21" x14ac:dyDescent="0.25">
      <c r="A3750" s="181">
        <v>1</v>
      </c>
      <c r="B3750" s="182">
        <v>42565</v>
      </c>
      <c r="C3750" s="181" t="s">
        <v>20</v>
      </c>
      <c r="D3750" s="172" t="s">
        <v>339</v>
      </c>
      <c r="E3750" s="174">
        <v>33</v>
      </c>
      <c r="F3750" s="173">
        <v>3455</v>
      </c>
      <c r="G3750" s="181" t="s">
        <v>20</v>
      </c>
      <c r="H3750" s="181" t="str">
        <f t="shared" si="98"/>
        <v>A2</v>
      </c>
      <c r="I3750" s="181" t="str">
        <f>VLOOKUP(H3750,[3]Sheet1!$A$2:$B$27,2,0)</f>
        <v>ATF</v>
      </c>
      <c r="J3750" s="191">
        <f t="shared" si="97"/>
        <v>7</v>
      </c>
      <c r="K3750" s="191">
        <f>IF(PUMPING[[#This Row],[MONTH]]&gt;3,YEAR(PUMPING[[#This Row],[DATE]]),YEAR(PUMPING[[#This Row],[DATE]])-1)</f>
        <v>2016</v>
      </c>
      <c r="L3750" s="191" t="str">
        <f>IF(PUMPING[[#This Row],[MONTH]]&lt;4,"Q4",IF(PUMPING[[#This Row],[MONTH]]&lt;7,"Q1",IF(PUMPING[[#This Row],[MONTH]]&lt;10,"Q2",IF(PUMPING[[#This Row],[MONTH]]&lt;13,"Q3","Q4"))))</f>
        <v>Q2</v>
      </c>
      <c r="M3750" s="192" t="str">
        <f>IF(PUMPING[[#This Row],[PRODUCT]]="I/F","I/F",IF(LEFT(PUMPING[[#This Row],[BATCH]],2)="MR","MR",IF(LEFT(PUMPING[[#This Row],[BATCH]],2)="PR","PR",IF(LEFT(PUMPING[[#This Row],[BATCH]],2)="DT","DT","Others"))))</f>
        <v>PR</v>
      </c>
    </row>
    <row r="3751" spans="1:13" ht="21" x14ac:dyDescent="0.25">
      <c r="A3751" s="181">
        <v>2</v>
      </c>
      <c r="B3751" s="182">
        <v>42565</v>
      </c>
      <c r="C3751" s="181" t="s">
        <v>20</v>
      </c>
      <c r="D3751" s="185" t="s">
        <v>2389</v>
      </c>
      <c r="E3751" s="174">
        <v>33</v>
      </c>
      <c r="F3751" s="179">
        <v>400</v>
      </c>
      <c r="G3751" s="181" t="s">
        <v>20</v>
      </c>
      <c r="H3751" s="181" t="str">
        <f t="shared" si="98"/>
        <v>0S</v>
      </c>
      <c r="I3751" s="181" t="str">
        <f>VLOOKUP(H3751,[3]Sheet1!$A$2:$B$27,2,0)</f>
        <v>SKO</v>
      </c>
      <c r="J3751" s="191">
        <f t="shared" si="97"/>
        <v>7</v>
      </c>
      <c r="K3751" s="191">
        <f>IF(PUMPING[[#This Row],[MONTH]]&gt;3,YEAR(PUMPING[[#This Row],[DATE]]),YEAR(PUMPING[[#This Row],[DATE]])-1)</f>
        <v>2016</v>
      </c>
      <c r="L3751" s="191" t="str">
        <f>IF(PUMPING[[#This Row],[MONTH]]&lt;4,"Q4",IF(PUMPING[[#This Row],[MONTH]]&lt;7,"Q1",IF(PUMPING[[#This Row],[MONTH]]&lt;10,"Q2",IF(PUMPING[[#This Row],[MONTH]]&lt;13,"Q3","Q4"))))</f>
        <v>Q2</v>
      </c>
      <c r="M3751" s="192" t="str">
        <f>IF(PUMPING[[#This Row],[PRODUCT]]="I/F","I/F",IF(LEFT(PUMPING[[#This Row],[BATCH]],2)="MR","MR",IF(LEFT(PUMPING[[#This Row],[BATCH]],2)="PR","PR",IF(LEFT(PUMPING[[#This Row],[BATCH]],2)="DT","DT","Others"))))</f>
        <v>PR</v>
      </c>
    </row>
    <row r="3752" spans="1:13" ht="21" x14ac:dyDescent="0.25">
      <c r="A3752" s="181">
        <v>3</v>
      </c>
      <c r="B3752" s="182">
        <v>42565</v>
      </c>
      <c r="C3752" s="181" t="s">
        <v>20</v>
      </c>
      <c r="D3752" s="185" t="s">
        <v>339</v>
      </c>
      <c r="E3752" s="174">
        <v>33</v>
      </c>
      <c r="F3752" s="179">
        <v>233</v>
      </c>
      <c r="G3752" s="181" t="s">
        <v>20</v>
      </c>
      <c r="H3752" s="181" t="str">
        <f t="shared" si="98"/>
        <v>A2</v>
      </c>
      <c r="I3752" s="181" t="str">
        <f>VLOOKUP(H3752,[3]Sheet1!$A$2:$B$27,2,0)</f>
        <v>ATF</v>
      </c>
      <c r="J3752" s="191">
        <f t="shared" si="97"/>
        <v>7</v>
      </c>
      <c r="K3752" s="191">
        <f>IF(PUMPING[[#This Row],[MONTH]]&gt;3,YEAR(PUMPING[[#This Row],[DATE]]),YEAR(PUMPING[[#This Row],[DATE]])-1)</f>
        <v>2016</v>
      </c>
      <c r="L3752" s="191" t="str">
        <f>IF(PUMPING[[#This Row],[MONTH]]&lt;4,"Q4",IF(PUMPING[[#This Row],[MONTH]]&lt;7,"Q1",IF(PUMPING[[#This Row],[MONTH]]&lt;10,"Q2",IF(PUMPING[[#This Row],[MONTH]]&lt;13,"Q3","Q4"))))</f>
        <v>Q2</v>
      </c>
      <c r="M3752" s="192" t="str">
        <f>IF(PUMPING[[#This Row],[PRODUCT]]="I/F","I/F",IF(LEFT(PUMPING[[#This Row],[BATCH]],2)="MR","MR",IF(LEFT(PUMPING[[#This Row],[BATCH]],2)="PR","PR",IF(LEFT(PUMPING[[#This Row],[BATCH]],2)="DT","DT","Others"))))</f>
        <v>PR</v>
      </c>
    </row>
    <row r="3753" spans="1:13" ht="21" x14ac:dyDescent="0.25">
      <c r="A3753" s="181">
        <v>4</v>
      </c>
      <c r="B3753" s="182">
        <v>42565</v>
      </c>
      <c r="C3753" s="181" t="s">
        <v>20</v>
      </c>
      <c r="D3753" s="176" t="s">
        <v>2390</v>
      </c>
      <c r="E3753" s="177">
        <v>32</v>
      </c>
      <c r="F3753" s="179">
        <v>450</v>
      </c>
      <c r="G3753" s="181" t="s">
        <v>20</v>
      </c>
      <c r="H3753" s="181" t="str">
        <f t="shared" si="98"/>
        <v>A2</v>
      </c>
      <c r="I3753" s="181" t="str">
        <f>VLOOKUP(H3753,[3]Sheet1!$A$2:$B$27,2,0)</f>
        <v>ATF</v>
      </c>
      <c r="J3753" s="191">
        <f t="shared" si="97"/>
        <v>7</v>
      </c>
      <c r="K3753" s="191">
        <f>IF(PUMPING[[#This Row],[MONTH]]&gt;3,YEAR(PUMPING[[#This Row],[DATE]]),YEAR(PUMPING[[#This Row],[DATE]])-1)</f>
        <v>2016</v>
      </c>
      <c r="L3753" s="191" t="str">
        <f>IF(PUMPING[[#This Row],[MONTH]]&lt;4,"Q4",IF(PUMPING[[#This Row],[MONTH]]&lt;7,"Q1",IF(PUMPING[[#This Row],[MONTH]]&lt;10,"Q2",IF(PUMPING[[#This Row],[MONTH]]&lt;13,"Q3","Q4"))))</f>
        <v>Q2</v>
      </c>
      <c r="M3753" s="192" t="str">
        <f>IF(PUMPING[[#This Row],[PRODUCT]]="I/F","I/F",IF(LEFT(PUMPING[[#This Row],[BATCH]],2)="MR","MR",IF(LEFT(PUMPING[[#This Row],[BATCH]],2)="PR","PR",IF(LEFT(PUMPING[[#This Row],[BATCH]],2)="DT","DT","Others"))))</f>
        <v>PR</v>
      </c>
    </row>
    <row r="3754" spans="1:13" x14ac:dyDescent="0.25">
      <c r="A3754" s="181">
        <v>5</v>
      </c>
      <c r="B3754" s="182">
        <v>42565</v>
      </c>
      <c r="C3754" s="181" t="s">
        <v>20</v>
      </c>
      <c r="D3754" s="181" t="s">
        <v>348</v>
      </c>
      <c r="E3754" s="181">
        <v>32</v>
      </c>
      <c r="F3754" s="181">
        <v>1417</v>
      </c>
      <c r="G3754" s="181" t="s">
        <v>20</v>
      </c>
      <c r="H3754" s="181" t="str">
        <f t="shared" si="98"/>
        <v>A2</v>
      </c>
      <c r="I3754" s="181" t="str">
        <f>VLOOKUP(H3754,[3]Sheet1!$A$2:$B$27,2,0)</f>
        <v>ATF</v>
      </c>
      <c r="J3754" s="191">
        <f t="shared" si="97"/>
        <v>7</v>
      </c>
      <c r="K3754" s="191">
        <f>IF(PUMPING[[#This Row],[MONTH]]&gt;3,YEAR(PUMPING[[#This Row],[DATE]]),YEAR(PUMPING[[#This Row],[DATE]])-1)</f>
        <v>2016</v>
      </c>
      <c r="L3754" s="191" t="str">
        <f>IF(PUMPING[[#This Row],[MONTH]]&lt;4,"Q4",IF(PUMPING[[#This Row],[MONTH]]&lt;7,"Q1",IF(PUMPING[[#This Row],[MONTH]]&lt;10,"Q2",IF(PUMPING[[#This Row],[MONTH]]&lt;13,"Q3","Q4"))))</f>
        <v>Q2</v>
      </c>
      <c r="M3754" s="192" t="str">
        <f>IF(PUMPING[[#This Row],[PRODUCT]]="I/F","I/F",IF(LEFT(PUMPING[[#This Row],[BATCH]],2)="MR","MR",IF(LEFT(PUMPING[[#This Row],[BATCH]],2)="PR","PR",IF(LEFT(PUMPING[[#This Row],[BATCH]],2)="DT","DT","Others"))))</f>
        <v>PR</v>
      </c>
    </row>
    <row r="3755" spans="1:13" x14ac:dyDescent="0.25">
      <c r="A3755" s="181">
        <v>1</v>
      </c>
      <c r="B3755" s="182">
        <v>42565</v>
      </c>
      <c r="C3755" s="181" t="s">
        <v>274</v>
      </c>
      <c r="D3755" s="181" t="s">
        <v>2380</v>
      </c>
      <c r="E3755" s="181" t="s">
        <v>10</v>
      </c>
      <c r="F3755" s="181">
        <v>292</v>
      </c>
      <c r="G3755" s="181" t="s">
        <v>274</v>
      </c>
      <c r="H3755" s="181" t="str">
        <f t="shared" si="98"/>
        <v>PC</v>
      </c>
      <c r="I3755" s="181" t="str">
        <f>VLOOKUP(H3755,[3]Sheet1!$A$2:$B$27,2,0)</f>
        <v>SKO</v>
      </c>
      <c r="J3755" s="191">
        <f t="shared" si="97"/>
        <v>7</v>
      </c>
      <c r="K3755" s="191">
        <f>IF(PUMPING[[#This Row],[MONTH]]&gt;3,YEAR(PUMPING[[#This Row],[DATE]]),YEAR(PUMPING[[#This Row],[DATE]])-1)</f>
        <v>2016</v>
      </c>
      <c r="L3755" s="191" t="str">
        <f>IF(PUMPING[[#This Row],[MONTH]]&lt;4,"Q4",IF(PUMPING[[#This Row],[MONTH]]&lt;7,"Q1",IF(PUMPING[[#This Row],[MONTH]]&lt;10,"Q2",IF(PUMPING[[#This Row],[MONTH]]&lt;13,"Q3","Q4"))))</f>
        <v>Q2</v>
      </c>
      <c r="M3755" s="192" t="str">
        <f>IF(PUMPING[[#This Row],[PRODUCT]]="I/F","I/F",IF(LEFT(PUMPING[[#This Row],[BATCH]],2)="MR","MR",IF(LEFT(PUMPING[[#This Row],[BATCH]],2)="PR","PR",IF(LEFT(PUMPING[[#This Row],[BATCH]],2)="DT","DT","Others"))))</f>
        <v>MR</v>
      </c>
    </row>
    <row r="3756" spans="1:13" x14ac:dyDescent="0.25">
      <c r="A3756" s="181">
        <v>2</v>
      </c>
      <c r="B3756" s="182">
        <v>42565</v>
      </c>
      <c r="C3756" s="181" t="s">
        <v>274</v>
      </c>
      <c r="D3756" s="181" t="s">
        <v>2381</v>
      </c>
      <c r="E3756" s="181" t="s">
        <v>10</v>
      </c>
      <c r="F3756" s="181">
        <v>5649</v>
      </c>
      <c r="G3756" s="181" t="s">
        <v>274</v>
      </c>
      <c r="H3756" s="181" t="str">
        <f t="shared" si="98"/>
        <v>4M</v>
      </c>
      <c r="I3756" s="181" t="s">
        <v>1532</v>
      </c>
      <c r="J3756" s="191">
        <f t="shared" si="97"/>
        <v>7</v>
      </c>
      <c r="K3756" s="191">
        <f>IF(PUMPING[[#This Row],[MONTH]]&gt;3,YEAR(PUMPING[[#This Row],[DATE]]),YEAR(PUMPING[[#This Row],[DATE]])-1)</f>
        <v>2016</v>
      </c>
      <c r="L3756" s="191" t="str">
        <f>IF(PUMPING[[#This Row],[MONTH]]&lt;4,"Q4",IF(PUMPING[[#This Row],[MONTH]]&lt;7,"Q1",IF(PUMPING[[#This Row],[MONTH]]&lt;10,"Q2",IF(PUMPING[[#This Row],[MONTH]]&lt;13,"Q3","Q4"))))</f>
        <v>Q2</v>
      </c>
      <c r="M3756" s="192" t="str">
        <f>IF(PUMPING[[#This Row],[PRODUCT]]="I/F","I/F",IF(LEFT(PUMPING[[#This Row],[BATCH]],2)="MR","MR",IF(LEFT(PUMPING[[#This Row],[BATCH]],2)="PR","PR",IF(LEFT(PUMPING[[#This Row],[BATCH]],2)="DT","DT","Others"))))</f>
        <v>MR</v>
      </c>
    </row>
    <row r="3757" spans="1:13" ht="21" x14ac:dyDescent="0.25">
      <c r="A3757" s="181">
        <v>1</v>
      </c>
      <c r="B3757" s="182">
        <v>42566</v>
      </c>
      <c r="C3757" s="181" t="s">
        <v>6</v>
      </c>
      <c r="D3757" s="172" t="s">
        <v>2388</v>
      </c>
      <c r="E3757" s="174">
        <v>124</v>
      </c>
      <c r="F3757" s="173">
        <v>352</v>
      </c>
      <c r="G3757" s="181" t="s">
        <v>6</v>
      </c>
      <c r="H3757" s="181" t="str">
        <f t="shared" si="98"/>
        <v>PN</v>
      </c>
      <c r="I3757" s="181" t="str">
        <f>VLOOKUP(H3757,[3]Sheet1!$A$2:$B$27,2,0)</f>
        <v>NAPTHA</v>
      </c>
      <c r="J3757" s="191">
        <f t="shared" si="97"/>
        <v>7</v>
      </c>
      <c r="K3757" s="191">
        <f>IF(PUMPING[[#This Row],[MONTH]]&gt;3,YEAR(PUMPING[[#This Row],[DATE]]),YEAR(PUMPING[[#This Row],[DATE]])-1)</f>
        <v>2016</v>
      </c>
      <c r="L3757" s="191" t="str">
        <f>IF(PUMPING[[#This Row],[MONTH]]&lt;4,"Q4",IF(PUMPING[[#This Row],[MONTH]]&lt;7,"Q1",IF(PUMPING[[#This Row],[MONTH]]&lt;10,"Q2",IF(PUMPING[[#This Row],[MONTH]]&lt;13,"Q3","Q4"))))</f>
        <v>Q2</v>
      </c>
      <c r="M3757" s="192" t="str">
        <f>IF(PUMPING[[#This Row],[PRODUCT]]="I/F","I/F",IF(LEFT(PUMPING[[#This Row],[BATCH]],2)="MR","MR",IF(LEFT(PUMPING[[#This Row],[BATCH]],2)="PR","PR",IF(LEFT(PUMPING[[#This Row],[BATCH]],2)="DT","DT","Others"))))</f>
        <v>MR</v>
      </c>
    </row>
    <row r="3758" spans="1:13" ht="21" x14ac:dyDescent="0.25">
      <c r="A3758" s="181">
        <v>2</v>
      </c>
      <c r="B3758" s="182">
        <v>42566</v>
      </c>
      <c r="C3758" s="181" t="s">
        <v>6</v>
      </c>
      <c r="D3758" s="172" t="s">
        <v>2391</v>
      </c>
      <c r="E3758" s="174">
        <v>119</v>
      </c>
      <c r="F3758" s="173">
        <v>1898</v>
      </c>
      <c r="G3758" s="181" t="s">
        <v>6</v>
      </c>
      <c r="H3758" s="181" t="str">
        <f t="shared" si="98"/>
        <v>PX</v>
      </c>
      <c r="I3758" s="181" t="str">
        <f>VLOOKUP(H3758,[3]Sheet1!$A$2:$B$27,2,0)</f>
        <v>PXPTA</v>
      </c>
      <c r="J3758" s="191">
        <f t="shared" si="97"/>
        <v>7</v>
      </c>
      <c r="K3758" s="191">
        <f>IF(PUMPING[[#This Row],[MONTH]]&gt;3,YEAR(PUMPING[[#This Row],[DATE]]),YEAR(PUMPING[[#This Row],[DATE]])-1)</f>
        <v>2016</v>
      </c>
      <c r="L3758" s="191" t="str">
        <f>IF(PUMPING[[#This Row],[MONTH]]&lt;4,"Q4",IF(PUMPING[[#This Row],[MONTH]]&lt;7,"Q1",IF(PUMPING[[#This Row],[MONTH]]&lt;10,"Q2",IF(PUMPING[[#This Row],[MONTH]]&lt;13,"Q3","Q4"))))</f>
        <v>Q2</v>
      </c>
      <c r="M3758" s="192" t="str">
        <f>IF(PUMPING[[#This Row],[PRODUCT]]="I/F","I/F",IF(LEFT(PUMPING[[#This Row],[BATCH]],2)="MR","MR",IF(LEFT(PUMPING[[#This Row],[BATCH]],2)="PR","PR",IF(LEFT(PUMPING[[#This Row],[BATCH]],2)="DT","DT","Others"))))</f>
        <v>MR</v>
      </c>
    </row>
    <row r="3759" spans="1:13" ht="21" x14ac:dyDescent="0.25">
      <c r="A3759" s="181">
        <v>3</v>
      </c>
      <c r="B3759" s="182">
        <v>42566</v>
      </c>
      <c r="C3759" s="181" t="s">
        <v>6</v>
      </c>
      <c r="D3759" s="176" t="s">
        <v>2392</v>
      </c>
      <c r="E3759" s="177">
        <v>124</v>
      </c>
      <c r="F3759" s="179">
        <v>2010</v>
      </c>
      <c r="G3759" s="181" t="s">
        <v>6</v>
      </c>
      <c r="H3759" s="181" t="str">
        <f t="shared" si="98"/>
        <v>PN</v>
      </c>
      <c r="I3759" s="181" t="str">
        <f>VLOOKUP(H3759,[3]Sheet1!$A$2:$B$27,2,0)</f>
        <v>NAPTHA</v>
      </c>
      <c r="J3759" s="191">
        <f t="shared" si="97"/>
        <v>7</v>
      </c>
      <c r="K3759" s="191">
        <f>IF(PUMPING[[#This Row],[MONTH]]&gt;3,YEAR(PUMPING[[#This Row],[DATE]]),YEAR(PUMPING[[#This Row],[DATE]])-1)</f>
        <v>2016</v>
      </c>
      <c r="L3759" s="191" t="str">
        <f>IF(PUMPING[[#This Row],[MONTH]]&lt;4,"Q4",IF(PUMPING[[#This Row],[MONTH]]&lt;7,"Q1",IF(PUMPING[[#This Row],[MONTH]]&lt;10,"Q2",IF(PUMPING[[#This Row],[MONTH]]&lt;13,"Q3","Q4"))))</f>
        <v>Q2</v>
      </c>
      <c r="M3759" s="192" t="str">
        <f>IF(PUMPING[[#This Row],[PRODUCT]]="I/F","I/F",IF(LEFT(PUMPING[[#This Row],[BATCH]],2)="MR","MR",IF(LEFT(PUMPING[[#This Row],[BATCH]],2)="PR","PR",IF(LEFT(PUMPING[[#This Row],[BATCH]],2)="DT","DT","Others"))))</f>
        <v>MR</v>
      </c>
    </row>
    <row r="3760" spans="1:13" ht="21" x14ac:dyDescent="0.25">
      <c r="A3760" s="181">
        <v>4</v>
      </c>
      <c r="B3760" s="182">
        <v>42566</v>
      </c>
      <c r="C3760" s="181" t="s">
        <v>6</v>
      </c>
      <c r="D3760" s="172" t="s">
        <v>2393</v>
      </c>
      <c r="E3760" s="178">
        <v>403</v>
      </c>
      <c r="F3760" s="179">
        <v>150</v>
      </c>
      <c r="G3760" s="181" t="s">
        <v>6</v>
      </c>
      <c r="H3760" s="181" t="str">
        <f t="shared" si="98"/>
        <v>NS</v>
      </c>
      <c r="I3760" s="181" t="str">
        <f>VLOOKUP(H3760,[3]Sheet1!$A$2:$B$27,2,0)</f>
        <v>SKO</v>
      </c>
      <c r="J3760" s="191">
        <f t="shared" si="97"/>
        <v>7</v>
      </c>
      <c r="K3760" s="191">
        <f>IF(PUMPING[[#This Row],[MONTH]]&gt;3,YEAR(PUMPING[[#This Row],[DATE]]),YEAR(PUMPING[[#This Row],[DATE]])-1)</f>
        <v>2016</v>
      </c>
      <c r="L3760" s="191" t="str">
        <f>IF(PUMPING[[#This Row],[MONTH]]&lt;4,"Q4",IF(PUMPING[[#This Row],[MONTH]]&lt;7,"Q1",IF(PUMPING[[#This Row],[MONTH]]&lt;10,"Q2",IF(PUMPING[[#This Row],[MONTH]]&lt;13,"Q3","Q4"))))</f>
        <v>Q2</v>
      </c>
      <c r="M3760" s="192" t="str">
        <f>IF(PUMPING[[#This Row],[PRODUCT]]="I/F","I/F",IF(LEFT(PUMPING[[#This Row],[BATCH]],2)="MR","MR",IF(LEFT(PUMPING[[#This Row],[BATCH]],2)="PR","PR",IF(LEFT(PUMPING[[#This Row],[BATCH]],2)="DT","DT","Others"))))</f>
        <v>MR</v>
      </c>
    </row>
    <row r="3761" spans="1:13" ht="21" x14ac:dyDescent="0.25">
      <c r="A3761" s="181">
        <v>5</v>
      </c>
      <c r="B3761" s="182">
        <v>42566</v>
      </c>
      <c r="C3761" s="181" t="s">
        <v>6</v>
      </c>
      <c r="D3761" s="137" t="s">
        <v>485</v>
      </c>
      <c r="E3761" s="178">
        <v>351</v>
      </c>
      <c r="F3761" s="179">
        <v>400</v>
      </c>
      <c r="G3761" s="181" t="s">
        <v>6</v>
      </c>
      <c r="H3761" s="181" t="str">
        <f t="shared" si="98"/>
        <v>PC</v>
      </c>
      <c r="I3761" s="181" t="str">
        <f>VLOOKUP(H3761,[3]Sheet1!$A$2:$B$27,2,0)</f>
        <v>SKO</v>
      </c>
      <c r="J3761" s="191">
        <f t="shared" si="97"/>
        <v>7</v>
      </c>
      <c r="K3761" s="191">
        <f>IF(PUMPING[[#This Row],[MONTH]]&gt;3,YEAR(PUMPING[[#This Row],[DATE]]),YEAR(PUMPING[[#This Row],[DATE]])-1)</f>
        <v>2016</v>
      </c>
      <c r="L3761" s="191" t="str">
        <f>IF(PUMPING[[#This Row],[MONTH]]&lt;4,"Q4",IF(PUMPING[[#This Row],[MONTH]]&lt;7,"Q1",IF(PUMPING[[#This Row],[MONTH]]&lt;10,"Q2",IF(PUMPING[[#This Row],[MONTH]]&lt;13,"Q3","Q4"))))</f>
        <v>Q2</v>
      </c>
      <c r="M3761" s="192" t="str">
        <f>IF(PUMPING[[#This Row],[PRODUCT]]="I/F","I/F",IF(LEFT(PUMPING[[#This Row],[BATCH]],2)="MR","MR",IF(LEFT(PUMPING[[#This Row],[BATCH]],2)="PR","PR",IF(LEFT(PUMPING[[#This Row],[BATCH]],2)="DT","DT","Others"))))</f>
        <v>MR</v>
      </c>
    </row>
    <row r="3762" spans="1:13" ht="21" x14ac:dyDescent="0.25">
      <c r="A3762" s="181">
        <v>6</v>
      </c>
      <c r="B3762" s="182">
        <v>42566</v>
      </c>
      <c r="C3762" s="181" t="s">
        <v>6</v>
      </c>
      <c r="D3762" s="137" t="s">
        <v>2394</v>
      </c>
      <c r="E3762" s="178">
        <v>501</v>
      </c>
      <c r="F3762" s="179">
        <v>5586</v>
      </c>
      <c r="G3762" s="181" t="s">
        <v>6</v>
      </c>
      <c r="H3762" s="181" t="str">
        <f t="shared" si="98"/>
        <v>4H</v>
      </c>
      <c r="I3762" s="181" t="s">
        <v>1530</v>
      </c>
      <c r="J3762" s="191">
        <f t="shared" si="97"/>
        <v>7</v>
      </c>
      <c r="K3762" s="191">
        <f>IF(PUMPING[[#This Row],[MONTH]]&gt;3,YEAR(PUMPING[[#This Row],[DATE]]),YEAR(PUMPING[[#This Row],[DATE]])-1)</f>
        <v>2016</v>
      </c>
      <c r="L3762" s="191" t="str">
        <f>IF(PUMPING[[#This Row],[MONTH]]&lt;4,"Q4",IF(PUMPING[[#This Row],[MONTH]]&lt;7,"Q1",IF(PUMPING[[#This Row],[MONTH]]&lt;10,"Q2",IF(PUMPING[[#This Row],[MONTH]]&lt;13,"Q3","Q4"))))</f>
        <v>Q2</v>
      </c>
      <c r="M3762" s="192" t="str">
        <f>IF(PUMPING[[#This Row],[PRODUCT]]="I/F","I/F",IF(LEFT(PUMPING[[#This Row],[BATCH]],2)="MR","MR",IF(LEFT(PUMPING[[#This Row],[BATCH]],2)="PR","PR",IF(LEFT(PUMPING[[#This Row],[BATCH]],2)="DT","DT","Others"))))</f>
        <v>MR</v>
      </c>
    </row>
    <row r="3763" spans="1:13" ht="21" x14ac:dyDescent="0.25">
      <c r="A3763" s="181">
        <v>7</v>
      </c>
      <c r="B3763" s="182">
        <v>42566</v>
      </c>
      <c r="C3763" s="181" t="s">
        <v>6</v>
      </c>
      <c r="D3763" s="137" t="s">
        <v>2395</v>
      </c>
      <c r="E3763" s="178">
        <v>507</v>
      </c>
      <c r="F3763" s="179">
        <v>1933</v>
      </c>
      <c r="G3763" s="181" t="s">
        <v>6</v>
      </c>
      <c r="H3763" s="181" t="str">
        <f t="shared" si="98"/>
        <v>4H</v>
      </c>
      <c r="I3763" s="181" t="s">
        <v>1530</v>
      </c>
      <c r="J3763" s="191">
        <f t="shared" si="97"/>
        <v>7</v>
      </c>
      <c r="K3763" s="191">
        <f>IF(PUMPING[[#This Row],[MONTH]]&gt;3,YEAR(PUMPING[[#This Row],[DATE]]),YEAR(PUMPING[[#This Row],[DATE]])-1)</f>
        <v>2016</v>
      </c>
      <c r="L3763" s="191" t="str">
        <f>IF(PUMPING[[#This Row],[MONTH]]&lt;4,"Q4",IF(PUMPING[[#This Row],[MONTH]]&lt;7,"Q1",IF(PUMPING[[#This Row],[MONTH]]&lt;10,"Q2",IF(PUMPING[[#This Row],[MONTH]]&lt;13,"Q3","Q4"))))</f>
        <v>Q2</v>
      </c>
      <c r="M3763" s="192" t="str">
        <f>IF(PUMPING[[#This Row],[PRODUCT]]="I/F","I/F",IF(LEFT(PUMPING[[#This Row],[BATCH]],2)="MR","MR",IF(LEFT(PUMPING[[#This Row],[BATCH]],2)="PR","PR",IF(LEFT(PUMPING[[#This Row],[BATCH]],2)="DT","DT","Others"))))</f>
        <v>MR</v>
      </c>
    </row>
    <row r="3764" spans="1:13" ht="21" x14ac:dyDescent="0.25">
      <c r="A3764" s="181">
        <v>1</v>
      </c>
      <c r="B3764" s="182">
        <v>42566</v>
      </c>
      <c r="C3764" s="181" t="s">
        <v>20</v>
      </c>
      <c r="D3764" s="137" t="s">
        <v>348</v>
      </c>
      <c r="E3764" s="178">
        <v>32</v>
      </c>
      <c r="F3764" s="179">
        <v>41</v>
      </c>
      <c r="G3764" s="181" t="s">
        <v>20</v>
      </c>
      <c r="H3764" s="181" t="str">
        <f t="shared" si="98"/>
        <v>A2</v>
      </c>
      <c r="I3764" s="181" t="str">
        <f>VLOOKUP(H3764,[3]Sheet1!$A$2:$B$27,2,0)</f>
        <v>ATF</v>
      </c>
      <c r="J3764" s="191">
        <f t="shared" si="97"/>
        <v>7</v>
      </c>
      <c r="K3764" s="191">
        <f>IF(PUMPING[[#This Row],[MONTH]]&gt;3,YEAR(PUMPING[[#This Row],[DATE]]),YEAR(PUMPING[[#This Row],[DATE]])-1)</f>
        <v>2016</v>
      </c>
      <c r="L3764" s="191" t="str">
        <f>IF(PUMPING[[#This Row],[MONTH]]&lt;4,"Q4",IF(PUMPING[[#This Row],[MONTH]]&lt;7,"Q1",IF(PUMPING[[#This Row],[MONTH]]&lt;10,"Q2",IF(PUMPING[[#This Row],[MONTH]]&lt;13,"Q3","Q4"))))</f>
        <v>Q2</v>
      </c>
      <c r="M3764" s="192" t="str">
        <f>IF(PUMPING[[#This Row],[PRODUCT]]="I/F","I/F",IF(LEFT(PUMPING[[#This Row],[BATCH]],2)="MR","MR",IF(LEFT(PUMPING[[#This Row],[BATCH]],2)="PR","PR",IF(LEFT(PUMPING[[#This Row],[BATCH]],2)="DT","DT","Others"))))</f>
        <v>PR</v>
      </c>
    </row>
    <row r="3765" spans="1:13" ht="21" x14ac:dyDescent="0.25">
      <c r="A3765" s="181">
        <v>2</v>
      </c>
      <c r="B3765" s="182">
        <v>42566</v>
      </c>
      <c r="C3765" s="181" t="s">
        <v>20</v>
      </c>
      <c r="D3765" s="137" t="s">
        <v>2396</v>
      </c>
      <c r="E3765" s="178">
        <v>32</v>
      </c>
      <c r="F3765" s="179">
        <v>400</v>
      </c>
      <c r="G3765" s="181" t="s">
        <v>20</v>
      </c>
      <c r="H3765" s="181" t="str">
        <f t="shared" si="98"/>
        <v>0S</v>
      </c>
      <c r="I3765" s="181" t="str">
        <f>VLOOKUP(H3765,[3]Sheet1!$A$2:$B$27,2,0)</f>
        <v>SKO</v>
      </c>
      <c r="J3765" s="191">
        <f t="shared" si="97"/>
        <v>7</v>
      </c>
      <c r="K3765" s="191">
        <f>IF(PUMPING[[#This Row],[MONTH]]&gt;3,YEAR(PUMPING[[#This Row],[DATE]]),YEAR(PUMPING[[#This Row],[DATE]])-1)</f>
        <v>2016</v>
      </c>
      <c r="L3765" s="191" t="str">
        <f>IF(PUMPING[[#This Row],[MONTH]]&lt;4,"Q4",IF(PUMPING[[#This Row],[MONTH]]&lt;7,"Q1",IF(PUMPING[[#This Row],[MONTH]]&lt;10,"Q2",IF(PUMPING[[#This Row],[MONTH]]&lt;13,"Q3","Q4"))))</f>
        <v>Q2</v>
      </c>
      <c r="M3765" s="192" t="str">
        <f>IF(PUMPING[[#This Row],[PRODUCT]]="I/F","I/F",IF(LEFT(PUMPING[[#This Row],[BATCH]],2)="MR","MR",IF(LEFT(PUMPING[[#This Row],[BATCH]],2)="PR","PR",IF(LEFT(PUMPING[[#This Row],[BATCH]],2)="DT","DT","Others"))))</f>
        <v>PR</v>
      </c>
    </row>
    <row r="3766" spans="1:13" ht="21" x14ac:dyDescent="0.25">
      <c r="A3766" s="181">
        <v>3</v>
      </c>
      <c r="B3766" s="182">
        <v>42566</v>
      </c>
      <c r="C3766" s="181" t="s">
        <v>20</v>
      </c>
      <c r="D3766" s="137" t="s">
        <v>348</v>
      </c>
      <c r="E3766" s="178">
        <v>32</v>
      </c>
      <c r="F3766" s="179">
        <v>5494</v>
      </c>
      <c r="G3766" s="181" t="s">
        <v>20</v>
      </c>
      <c r="H3766" s="181" t="str">
        <f t="shared" si="98"/>
        <v>A2</v>
      </c>
      <c r="I3766" s="181" t="str">
        <f>VLOOKUP(H3766,[3]Sheet1!$A$2:$B$27,2,0)</f>
        <v>ATF</v>
      </c>
      <c r="J3766" s="191">
        <f t="shared" si="97"/>
        <v>7</v>
      </c>
      <c r="K3766" s="191">
        <f>IF(PUMPING[[#This Row],[MONTH]]&gt;3,YEAR(PUMPING[[#This Row],[DATE]]),YEAR(PUMPING[[#This Row],[DATE]])-1)</f>
        <v>2016</v>
      </c>
      <c r="L3766" s="191" t="str">
        <f>IF(PUMPING[[#This Row],[MONTH]]&lt;4,"Q4",IF(PUMPING[[#This Row],[MONTH]]&lt;7,"Q1",IF(PUMPING[[#This Row],[MONTH]]&lt;10,"Q2",IF(PUMPING[[#This Row],[MONTH]]&lt;13,"Q3","Q4"))))</f>
        <v>Q2</v>
      </c>
      <c r="M3766" s="192" t="str">
        <f>IF(PUMPING[[#This Row],[PRODUCT]]="I/F","I/F",IF(LEFT(PUMPING[[#This Row],[BATCH]],2)="MR","MR",IF(LEFT(PUMPING[[#This Row],[BATCH]],2)="PR","PR",IF(LEFT(PUMPING[[#This Row],[BATCH]],2)="DT","DT","Others"))))</f>
        <v>PR</v>
      </c>
    </row>
    <row r="3767" spans="1:13" ht="21" x14ac:dyDescent="0.25">
      <c r="A3767" s="181">
        <v>1</v>
      </c>
      <c r="B3767" s="182">
        <v>42566</v>
      </c>
      <c r="C3767" s="181" t="s">
        <v>274</v>
      </c>
      <c r="D3767" s="137" t="s">
        <v>2381</v>
      </c>
      <c r="E3767" s="178" t="s">
        <v>10</v>
      </c>
      <c r="F3767" s="179">
        <v>877</v>
      </c>
      <c r="G3767" s="181" t="s">
        <v>274</v>
      </c>
      <c r="H3767" s="181" t="str">
        <f t="shared" si="98"/>
        <v>4M</v>
      </c>
      <c r="I3767" s="181" t="s">
        <v>1532</v>
      </c>
      <c r="J3767" s="191">
        <f t="shared" si="97"/>
        <v>7</v>
      </c>
      <c r="K3767" s="191">
        <f>IF(PUMPING[[#This Row],[MONTH]]&gt;3,YEAR(PUMPING[[#This Row],[DATE]]),YEAR(PUMPING[[#This Row],[DATE]])-1)</f>
        <v>2016</v>
      </c>
      <c r="L3767" s="191" t="str">
        <f>IF(PUMPING[[#This Row],[MONTH]]&lt;4,"Q4",IF(PUMPING[[#This Row],[MONTH]]&lt;7,"Q1",IF(PUMPING[[#This Row],[MONTH]]&lt;10,"Q2",IF(PUMPING[[#This Row],[MONTH]]&lt;13,"Q3","Q4"))))</f>
        <v>Q2</v>
      </c>
      <c r="M3767" s="192" t="str">
        <f>IF(PUMPING[[#This Row],[PRODUCT]]="I/F","I/F",IF(LEFT(PUMPING[[#This Row],[BATCH]],2)="MR","MR",IF(LEFT(PUMPING[[#This Row],[BATCH]],2)="PR","PR",IF(LEFT(PUMPING[[#This Row],[BATCH]],2)="DT","DT","Others"))))</f>
        <v>MR</v>
      </c>
    </row>
    <row r="3768" spans="1:13" ht="21" x14ac:dyDescent="0.25">
      <c r="A3768" s="181">
        <v>2</v>
      </c>
      <c r="B3768" s="182">
        <v>42566</v>
      </c>
      <c r="C3768" s="181" t="s">
        <v>274</v>
      </c>
      <c r="D3768" s="137" t="s">
        <v>2382</v>
      </c>
      <c r="E3768" s="178" t="s">
        <v>10</v>
      </c>
      <c r="F3768" s="179">
        <v>446</v>
      </c>
      <c r="G3768" s="181" t="s">
        <v>274</v>
      </c>
      <c r="H3768" s="181" t="str">
        <f t="shared" si="98"/>
        <v>4M</v>
      </c>
      <c r="I3768" s="181" t="s">
        <v>1532</v>
      </c>
      <c r="J3768" s="191">
        <f t="shared" si="97"/>
        <v>7</v>
      </c>
      <c r="K3768" s="191">
        <f>IF(PUMPING[[#This Row],[MONTH]]&gt;3,YEAR(PUMPING[[#This Row],[DATE]]),YEAR(PUMPING[[#This Row],[DATE]])-1)</f>
        <v>2016</v>
      </c>
      <c r="L3768" s="191" t="str">
        <f>IF(PUMPING[[#This Row],[MONTH]]&lt;4,"Q4",IF(PUMPING[[#This Row],[MONTH]]&lt;7,"Q1",IF(PUMPING[[#This Row],[MONTH]]&lt;10,"Q2",IF(PUMPING[[#This Row],[MONTH]]&lt;13,"Q3","Q4"))))</f>
        <v>Q2</v>
      </c>
      <c r="M3768" s="192" t="str">
        <f>IF(PUMPING[[#This Row],[PRODUCT]]="I/F","I/F",IF(LEFT(PUMPING[[#This Row],[BATCH]],2)="MR","MR",IF(LEFT(PUMPING[[#This Row],[BATCH]],2)="PR","PR",IF(LEFT(PUMPING[[#This Row],[BATCH]],2)="DT","DT","Others"))))</f>
        <v>MR</v>
      </c>
    </row>
    <row r="3769" spans="1:13" ht="21" x14ac:dyDescent="0.25">
      <c r="A3769" s="181">
        <v>3</v>
      </c>
      <c r="B3769" s="182">
        <v>42566</v>
      </c>
      <c r="C3769" s="181" t="s">
        <v>274</v>
      </c>
      <c r="D3769" s="137" t="s">
        <v>2397</v>
      </c>
      <c r="E3769" s="178" t="s">
        <v>10</v>
      </c>
      <c r="F3769" s="179">
        <v>130</v>
      </c>
      <c r="G3769" s="181" t="s">
        <v>274</v>
      </c>
      <c r="H3769" s="181" t="str">
        <f t="shared" si="98"/>
        <v>PC</v>
      </c>
      <c r="I3769" s="181" t="str">
        <f>VLOOKUP(H3769,[3]Sheet1!$A$2:$B$27,2,0)</f>
        <v>SKO</v>
      </c>
      <c r="J3769" s="191">
        <f t="shared" si="97"/>
        <v>7</v>
      </c>
      <c r="K3769" s="191">
        <f>IF(PUMPING[[#This Row],[MONTH]]&gt;3,YEAR(PUMPING[[#This Row],[DATE]]),YEAR(PUMPING[[#This Row],[DATE]])-1)</f>
        <v>2016</v>
      </c>
      <c r="L3769" s="191" t="str">
        <f>IF(PUMPING[[#This Row],[MONTH]]&lt;4,"Q4",IF(PUMPING[[#This Row],[MONTH]]&lt;7,"Q1",IF(PUMPING[[#This Row],[MONTH]]&lt;10,"Q2",IF(PUMPING[[#This Row],[MONTH]]&lt;13,"Q3","Q4"))))</f>
        <v>Q2</v>
      </c>
      <c r="M3769" s="192" t="str">
        <f>IF(PUMPING[[#This Row],[PRODUCT]]="I/F","I/F",IF(LEFT(PUMPING[[#This Row],[BATCH]],2)="MR","MR",IF(LEFT(PUMPING[[#This Row],[BATCH]],2)="PR","PR",IF(LEFT(PUMPING[[#This Row],[BATCH]],2)="DT","DT","Others"))))</f>
        <v>MR</v>
      </c>
    </row>
    <row r="3770" spans="1:13" ht="21" x14ac:dyDescent="0.25">
      <c r="A3770" s="181">
        <v>4</v>
      </c>
      <c r="B3770" s="182">
        <v>42566</v>
      </c>
      <c r="C3770" s="181" t="s">
        <v>274</v>
      </c>
      <c r="D3770" s="137" t="s">
        <v>2387</v>
      </c>
      <c r="E3770" s="178" t="s">
        <v>10</v>
      </c>
      <c r="F3770" s="179">
        <v>85</v>
      </c>
      <c r="G3770" s="181" t="s">
        <v>274</v>
      </c>
      <c r="H3770" s="181" t="str">
        <f t="shared" si="98"/>
        <v>NS</v>
      </c>
      <c r="I3770" s="181" t="str">
        <f>VLOOKUP(H3770,[3]Sheet1!$A$2:$B$27,2,0)</f>
        <v>SKO</v>
      </c>
      <c r="J3770" s="191">
        <f t="shared" si="97"/>
        <v>7</v>
      </c>
      <c r="K3770" s="191">
        <f>IF(PUMPING[[#This Row],[MONTH]]&gt;3,YEAR(PUMPING[[#This Row],[DATE]]),YEAR(PUMPING[[#This Row],[DATE]])-1)</f>
        <v>2016</v>
      </c>
      <c r="L3770" s="191" t="str">
        <f>IF(PUMPING[[#This Row],[MONTH]]&lt;4,"Q4",IF(PUMPING[[#This Row],[MONTH]]&lt;7,"Q1",IF(PUMPING[[#This Row],[MONTH]]&lt;10,"Q2",IF(PUMPING[[#This Row],[MONTH]]&lt;13,"Q3","Q4"))))</f>
        <v>Q2</v>
      </c>
      <c r="M3770" s="192" t="str">
        <f>IF(PUMPING[[#This Row],[PRODUCT]]="I/F","I/F",IF(LEFT(PUMPING[[#This Row],[BATCH]],2)="MR","MR",IF(LEFT(PUMPING[[#This Row],[BATCH]],2)="PR","PR",IF(LEFT(PUMPING[[#This Row],[BATCH]],2)="DT","DT","Others"))))</f>
        <v>MR</v>
      </c>
    </row>
    <row r="3771" spans="1:13" ht="21" x14ac:dyDescent="0.25">
      <c r="A3771" s="181">
        <v>5</v>
      </c>
      <c r="B3771" s="182">
        <v>42566</v>
      </c>
      <c r="C3771" s="181" t="s">
        <v>274</v>
      </c>
      <c r="D3771" s="137" t="s">
        <v>2398</v>
      </c>
      <c r="E3771" s="178" t="s">
        <v>10</v>
      </c>
      <c r="F3771" s="179">
        <v>145</v>
      </c>
      <c r="G3771" s="181" t="s">
        <v>274</v>
      </c>
      <c r="H3771" s="181" t="str">
        <f t="shared" si="98"/>
        <v>FN</v>
      </c>
      <c r="I3771" s="181" t="s">
        <v>204</v>
      </c>
      <c r="J3771" s="191">
        <f t="shared" si="97"/>
        <v>7</v>
      </c>
      <c r="K3771" s="191">
        <f>IF(PUMPING[[#This Row],[MONTH]]&gt;3,YEAR(PUMPING[[#This Row],[DATE]]),YEAR(PUMPING[[#This Row],[DATE]])-1)</f>
        <v>2016</v>
      </c>
      <c r="L3771" s="191" t="str">
        <f>IF(PUMPING[[#This Row],[MONTH]]&lt;4,"Q4",IF(PUMPING[[#This Row],[MONTH]]&lt;7,"Q1",IF(PUMPING[[#This Row],[MONTH]]&lt;10,"Q2",IF(PUMPING[[#This Row],[MONTH]]&lt;13,"Q3","Q4"))))</f>
        <v>Q2</v>
      </c>
      <c r="M3771" s="192" t="str">
        <f>IF(PUMPING[[#This Row],[PRODUCT]]="I/F","I/F",IF(LEFT(PUMPING[[#This Row],[BATCH]],2)="MR","MR",IF(LEFT(PUMPING[[#This Row],[BATCH]],2)="PR","PR",IF(LEFT(PUMPING[[#This Row],[BATCH]],2)="DT","DT","Others"))))</f>
        <v>I/F</v>
      </c>
    </row>
    <row r="3772" spans="1:13" ht="21" x14ac:dyDescent="0.25">
      <c r="A3772" s="181">
        <v>6</v>
      </c>
      <c r="B3772" s="182">
        <v>42566</v>
      </c>
      <c r="C3772" s="181" t="s">
        <v>274</v>
      </c>
      <c r="D3772" s="137" t="s">
        <v>2388</v>
      </c>
      <c r="E3772" s="178" t="s">
        <v>10</v>
      </c>
      <c r="F3772" s="179">
        <v>143</v>
      </c>
      <c r="G3772" s="181" t="s">
        <v>274</v>
      </c>
      <c r="H3772" s="181" t="str">
        <f t="shared" si="98"/>
        <v>PN</v>
      </c>
      <c r="I3772" s="181" t="str">
        <f>VLOOKUP(H3772,[3]Sheet1!$A$2:$B$27,2,0)</f>
        <v>NAPTHA</v>
      </c>
      <c r="J3772" s="191">
        <f t="shared" si="97"/>
        <v>7</v>
      </c>
      <c r="K3772" s="191">
        <f>IF(PUMPING[[#This Row],[MONTH]]&gt;3,YEAR(PUMPING[[#This Row],[DATE]]),YEAR(PUMPING[[#This Row],[DATE]])-1)</f>
        <v>2016</v>
      </c>
      <c r="L3772" s="191" t="str">
        <f>IF(PUMPING[[#This Row],[MONTH]]&lt;4,"Q4",IF(PUMPING[[#This Row],[MONTH]]&lt;7,"Q1",IF(PUMPING[[#This Row],[MONTH]]&lt;10,"Q2",IF(PUMPING[[#This Row],[MONTH]]&lt;13,"Q3","Q4"))))</f>
        <v>Q2</v>
      </c>
      <c r="M3772" s="192" t="str">
        <f>IF(PUMPING[[#This Row],[PRODUCT]]="I/F","I/F",IF(LEFT(PUMPING[[#This Row],[BATCH]],2)="MR","MR",IF(LEFT(PUMPING[[#This Row],[BATCH]],2)="PR","PR",IF(LEFT(PUMPING[[#This Row],[BATCH]],2)="DT","DT","Others"))))</f>
        <v>MR</v>
      </c>
    </row>
    <row r="3773" spans="1:13" ht="21" x14ac:dyDescent="0.25">
      <c r="A3773" s="181">
        <v>1</v>
      </c>
      <c r="B3773" s="182">
        <v>42567</v>
      </c>
      <c r="C3773" s="181" t="s">
        <v>6</v>
      </c>
      <c r="D3773" s="137" t="s">
        <v>2395</v>
      </c>
      <c r="E3773" s="178">
        <v>507</v>
      </c>
      <c r="F3773" s="179">
        <v>2159</v>
      </c>
      <c r="G3773" s="181" t="s">
        <v>6</v>
      </c>
      <c r="H3773" s="181" t="str">
        <f t="shared" si="98"/>
        <v>4H</v>
      </c>
      <c r="I3773" s="181" t="s">
        <v>1530</v>
      </c>
      <c r="J3773" s="191">
        <f t="shared" si="97"/>
        <v>7</v>
      </c>
      <c r="K3773" s="191">
        <f>IF(PUMPING[[#This Row],[MONTH]]&gt;3,YEAR(PUMPING[[#This Row],[DATE]]),YEAR(PUMPING[[#This Row],[DATE]])-1)</f>
        <v>2016</v>
      </c>
      <c r="L3773" s="191" t="str">
        <f>IF(PUMPING[[#This Row],[MONTH]]&lt;4,"Q4",IF(PUMPING[[#This Row],[MONTH]]&lt;7,"Q1",IF(PUMPING[[#This Row],[MONTH]]&lt;10,"Q2",IF(PUMPING[[#This Row],[MONTH]]&lt;13,"Q3","Q4"))))</f>
        <v>Q2</v>
      </c>
      <c r="M3773" s="192" t="str">
        <f>IF(PUMPING[[#This Row],[PRODUCT]]="I/F","I/F",IF(LEFT(PUMPING[[#This Row],[BATCH]],2)="MR","MR",IF(LEFT(PUMPING[[#This Row],[BATCH]],2)="PR","PR",IF(LEFT(PUMPING[[#This Row],[BATCH]],2)="DT","DT","Others"))))</f>
        <v>MR</v>
      </c>
    </row>
    <row r="3774" spans="1:13" ht="21" x14ac:dyDescent="0.25">
      <c r="A3774" s="181">
        <v>2</v>
      </c>
      <c r="B3774" s="182">
        <v>42567</v>
      </c>
      <c r="C3774" s="181" t="s">
        <v>6</v>
      </c>
      <c r="D3774" s="137" t="s">
        <v>2399</v>
      </c>
      <c r="E3774" s="178">
        <v>507</v>
      </c>
      <c r="F3774" s="179">
        <v>530</v>
      </c>
      <c r="G3774" s="181" t="s">
        <v>6</v>
      </c>
      <c r="H3774" s="181" t="str">
        <f t="shared" si="98"/>
        <v>3H</v>
      </c>
      <c r="I3774" s="181" t="s">
        <v>1530</v>
      </c>
      <c r="J3774" s="191">
        <f t="shared" si="97"/>
        <v>7</v>
      </c>
      <c r="K3774" s="191">
        <f>IF(PUMPING[[#This Row],[MONTH]]&gt;3,YEAR(PUMPING[[#This Row],[DATE]]),YEAR(PUMPING[[#This Row],[DATE]])-1)</f>
        <v>2016</v>
      </c>
      <c r="L3774" s="191" t="str">
        <f>IF(PUMPING[[#This Row],[MONTH]]&lt;4,"Q4",IF(PUMPING[[#This Row],[MONTH]]&lt;7,"Q1",IF(PUMPING[[#This Row],[MONTH]]&lt;10,"Q2",IF(PUMPING[[#This Row],[MONTH]]&lt;13,"Q3","Q4"))))</f>
        <v>Q2</v>
      </c>
      <c r="M3774" s="192" t="str">
        <f>IF(PUMPING[[#This Row],[PRODUCT]]="I/F","I/F",IF(LEFT(PUMPING[[#This Row],[BATCH]],2)="MR","MR",IF(LEFT(PUMPING[[#This Row],[BATCH]],2)="PR","PR",IF(LEFT(PUMPING[[#This Row],[BATCH]],2)="DT","DT","Others"))))</f>
        <v>MR</v>
      </c>
    </row>
    <row r="3775" spans="1:13" ht="21" x14ac:dyDescent="0.25">
      <c r="A3775" s="181">
        <v>3</v>
      </c>
      <c r="B3775" s="182">
        <v>42567</v>
      </c>
      <c r="C3775" s="181" t="s">
        <v>6</v>
      </c>
      <c r="D3775" s="137" t="s">
        <v>2395</v>
      </c>
      <c r="E3775" s="178">
        <v>507</v>
      </c>
      <c r="F3775" s="179">
        <v>5712</v>
      </c>
      <c r="G3775" s="181" t="s">
        <v>6</v>
      </c>
      <c r="H3775" s="181" t="str">
        <f t="shared" si="98"/>
        <v>4H</v>
      </c>
      <c r="I3775" s="181" t="s">
        <v>1530</v>
      </c>
      <c r="J3775" s="191">
        <f t="shared" si="97"/>
        <v>7</v>
      </c>
      <c r="K3775" s="191">
        <f>IF(PUMPING[[#This Row],[MONTH]]&gt;3,YEAR(PUMPING[[#This Row],[DATE]]),YEAR(PUMPING[[#This Row],[DATE]])-1)</f>
        <v>2016</v>
      </c>
      <c r="L3775" s="191" t="str">
        <f>IF(PUMPING[[#This Row],[MONTH]]&lt;4,"Q4",IF(PUMPING[[#This Row],[MONTH]]&lt;7,"Q1",IF(PUMPING[[#This Row],[MONTH]]&lt;10,"Q2",IF(PUMPING[[#This Row],[MONTH]]&lt;13,"Q3","Q4"))))</f>
        <v>Q2</v>
      </c>
      <c r="M3775" s="192" t="str">
        <f>IF(PUMPING[[#This Row],[PRODUCT]]="I/F","I/F",IF(LEFT(PUMPING[[#This Row],[BATCH]],2)="MR","MR",IF(LEFT(PUMPING[[#This Row],[BATCH]],2)="PR","PR",IF(LEFT(PUMPING[[#This Row],[BATCH]],2)="DT","DT","Others"))))</f>
        <v>MR</v>
      </c>
    </row>
    <row r="3776" spans="1:13" ht="21" x14ac:dyDescent="0.25">
      <c r="A3776" s="181">
        <v>1</v>
      </c>
      <c r="B3776" s="182">
        <v>42567</v>
      </c>
      <c r="C3776" s="181" t="s">
        <v>20</v>
      </c>
      <c r="D3776" s="137" t="s">
        <v>348</v>
      </c>
      <c r="E3776" s="178">
        <v>32</v>
      </c>
      <c r="F3776" s="179">
        <v>177</v>
      </c>
      <c r="G3776" s="181" t="s">
        <v>20</v>
      </c>
      <c r="H3776" s="181" t="str">
        <f t="shared" si="98"/>
        <v>A2</v>
      </c>
      <c r="I3776" s="181" t="str">
        <f>VLOOKUP(H3776,[3]Sheet1!$A$2:$B$27,2,0)</f>
        <v>ATF</v>
      </c>
      <c r="J3776" s="191">
        <f t="shared" si="97"/>
        <v>7</v>
      </c>
      <c r="K3776" s="191">
        <f>IF(PUMPING[[#This Row],[MONTH]]&gt;3,YEAR(PUMPING[[#This Row],[DATE]]),YEAR(PUMPING[[#This Row],[DATE]])-1)</f>
        <v>2016</v>
      </c>
      <c r="L3776" s="191" t="str">
        <f>IF(PUMPING[[#This Row],[MONTH]]&lt;4,"Q4",IF(PUMPING[[#This Row],[MONTH]]&lt;7,"Q1",IF(PUMPING[[#This Row],[MONTH]]&lt;10,"Q2",IF(PUMPING[[#This Row],[MONTH]]&lt;13,"Q3","Q4"))))</f>
        <v>Q2</v>
      </c>
      <c r="M3776" s="192" t="str">
        <f>IF(PUMPING[[#This Row],[PRODUCT]]="I/F","I/F",IF(LEFT(PUMPING[[#This Row],[BATCH]],2)="MR","MR",IF(LEFT(PUMPING[[#This Row],[BATCH]],2)="PR","PR",IF(LEFT(PUMPING[[#This Row],[BATCH]],2)="DT","DT","Others"))))</f>
        <v>PR</v>
      </c>
    </row>
    <row r="3777" spans="1:13" ht="21" x14ac:dyDescent="0.25">
      <c r="A3777" s="181">
        <v>1</v>
      </c>
      <c r="B3777" s="182">
        <v>42567</v>
      </c>
      <c r="C3777" s="181" t="s">
        <v>274</v>
      </c>
      <c r="D3777" s="137" t="s">
        <v>2388</v>
      </c>
      <c r="E3777" s="178" t="s">
        <v>10</v>
      </c>
      <c r="F3777" s="179">
        <v>5817</v>
      </c>
      <c r="G3777" s="181" t="s">
        <v>274</v>
      </c>
      <c r="H3777" s="181" t="str">
        <f t="shared" si="98"/>
        <v>PN</v>
      </c>
      <c r="I3777" s="181" t="str">
        <f>VLOOKUP(H3777,[3]Sheet1!$A$2:$B$27,2,0)</f>
        <v>NAPTHA</v>
      </c>
      <c r="J3777" s="191">
        <f t="shared" ref="J3777:J3840" si="99">MONTH(B3777)</f>
        <v>7</v>
      </c>
      <c r="K3777" s="191">
        <f>IF(PUMPING[[#This Row],[MONTH]]&gt;3,YEAR(PUMPING[[#This Row],[DATE]]),YEAR(PUMPING[[#This Row],[DATE]])-1)</f>
        <v>2016</v>
      </c>
      <c r="L3777" s="191" t="str">
        <f>IF(PUMPING[[#This Row],[MONTH]]&lt;4,"Q4",IF(PUMPING[[#This Row],[MONTH]]&lt;7,"Q1",IF(PUMPING[[#This Row],[MONTH]]&lt;10,"Q2",IF(PUMPING[[#This Row],[MONTH]]&lt;13,"Q3","Q4"))))</f>
        <v>Q2</v>
      </c>
      <c r="M3777" s="192" t="str">
        <f>IF(PUMPING[[#This Row],[PRODUCT]]="I/F","I/F",IF(LEFT(PUMPING[[#This Row],[BATCH]],2)="MR","MR",IF(LEFT(PUMPING[[#This Row],[BATCH]],2)="PR","PR",IF(LEFT(PUMPING[[#This Row],[BATCH]],2)="DT","DT","Others"))))</f>
        <v>MR</v>
      </c>
    </row>
    <row r="3778" spans="1:13" ht="21" x14ac:dyDescent="0.25">
      <c r="A3778" s="181">
        <v>2</v>
      </c>
      <c r="B3778" s="182">
        <v>42567</v>
      </c>
      <c r="C3778" s="181" t="s">
        <v>274</v>
      </c>
      <c r="D3778" s="137" t="s">
        <v>2391</v>
      </c>
      <c r="E3778" s="178" t="s">
        <v>10</v>
      </c>
      <c r="F3778" s="179">
        <v>1823</v>
      </c>
      <c r="G3778" s="181" t="s">
        <v>274</v>
      </c>
      <c r="H3778" s="181" t="str">
        <f t="shared" si="98"/>
        <v>PX</v>
      </c>
      <c r="I3778" s="181" t="str">
        <f>VLOOKUP(H3778,[3]Sheet1!$A$2:$B$27,2,0)</f>
        <v>PXPTA</v>
      </c>
      <c r="J3778" s="191">
        <f t="shared" si="99"/>
        <v>7</v>
      </c>
      <c r="K3778" s="191">
        <f>IF(PUMPING[[#This Row],[MONTH]]&gt;3,YEAR(PUMPING[[#This Row],[DATE]]),YEAR(PUMPING[[#This Row],[DATE]])-1)</f>
        <v>2016</v>
      </c>
      <c r="L3778" s="191" t="str">
        <f>IF(PUMPING[[#This Row],[MONTH]]&lt;4,"Q4",IF(PUMPING[[#This Row],[MONTH]]&lt;7,"Q1",IF(PUMPING[[#This Row],[MONTH]]&lt;10,"Q2",IF(PUMPING[[#This Row],[MONTH]]&lt;13,"Q3","Q4"))))</f>
        <v>Q2</v>
      </c>
      <c r="M3778" s="192" t="str">
        <f>IF(PUMPING[[#This Row],[PRODUCT]]="I/F","I/F",IF(LEFT(PUMPING[[#This Row],[BATCH]],2)="MR","MR",IF(LEFT(PUMPING[[#This Row],[BATCH]],2)="PR","PR",IF(LEFT(PUMPING[[#This Row],[BATCH]],2)="DT","DT","Others"))))</f>
        <v>MR</v>
      </c>
    </row>
    <row r="3779" spans="1:13" ht="21" x14ac:dyDescent="0.25">
      <c r="A3779" s="181">
        <v>3</v>
      </c>
      <c r="B3779" s="182">
        <v>42567</v>
      </c>
      <c r="C3779" s="181" t="s">
        <v>274</v>
      </c>
      <c r="D3779" s="137" t="s">
        <v>2392</v>
      </c>
      <c r="E3779" s="178" t="s">
        <v>10</v>
      </c>
      <c r="F3779" s="179">
        <v>760</v>
      </c>
      <c r="G3779" s="181" t="s">
        <v>274</v>
      </c>
      <c r="H3779" s="181" t="str">
        <f t="shared" si="98"/>
        <v>PN</v>
      </c>
      <c r="I3779" s="181" t="str">
        <f>VLOOKUP(H3779,[3]Sheet1!$A$2:$B$27,2,0)</f>
        <v>NAPTHA</v>
      </c>
      <c r="J3779" s="191">
        <f t="shared" si="99"/>
        <v>7</v>
      </c>
      <c r="K3779" s="191">
        <f>IF(PUMPING[[#This Row],[MONTH]]&gt;3,YEAR(PUMPING[[#This Row],[DATE]]),YEAR(PUMPING[[#This Row],[DATE]])-1)</f>
        <v>2016</v>
      </c>
      <c r="L3779" s="191" t="str">
        <f>IF(PUMPING[[#This Row],[MONTH]]&lt;4,"Q4",IF(PUMPING[[#This Row],[MONTH]]&lt;7,"Q1",IF(PUMPING[[#This Row],[MONTH]]&lt;10,"Q2",IF(PUMPING[[#This Row],[MONTH]]&lt;13,"Q3","Q4"))))</f>
        <v>Q2</v>
      </c>
      <c r="M3779" s="192" t="str">
        <f>IF(PUMPING[[#This Row],[PRODUCT]]="I/F","I/F",IF(LEFT(PUMPING[[#This Row],[BATCH]],2)="MR","MR",IF(LEFT(PUMPING[[#This Row],[BATCH]],2)="PR","PR",IF(LEFT(PUMPING[[#This Row],[BATCH]],2)="DT","DT","Others"))))</f>
        <v>MR</v>
      </c>
    </row>
    <row r="3780" spans="1:13" ht="21" x14ac:dyDescent="0.25">
      <c r="A3780" s="181">
        <v>1</v>
      </c>
      <c r="B3780" s="182">
        <v>42568</v>
      </c>
      <c r="C3780" s="181" t="s">
        <v>6</v>
      </c>
      <c r="D3780" s="137" t="s">
        <v>2395</v>
      </c>
      <c r="E3780" s="178">
        <v>507</v>
      </c>
      <c r="F3780" s="179">
        <v>1242</v>
      </c>
      <c r="G3780" s="181" t="s">
        <v>6</v>
      </c>
      <c r="H3780" s="181" t="str">
        <f t="shared" si="98"/>
        <v>4H</v>
      </c>
      <c r="I3780" s="181" t="s">
        <v>1530</v>
      </c>
      <c r="J3780" s="191">
        <f t="shared" si="99"/>
        <v>7</v>
      </c>
      <c r="K3780" s="191">
        <f>IF(PUMPING[[#This Row],[MONTH]]&gt;3,YEAR(PUMPING[[#This Row],[DATE]]),YEAR(PUMPING[[#This Row],[DATE]])-1)</f>
        <v>2016</v>
      </c>
      <c r="L3780" s="191" t="str">
        <f>IF(PUMPING[[#This Row],[MONTH]]&lt;4,"Q4",IF(PUMPING[[#This Row],[MONTH]]&lt;7,"Q1",IF(PUMPING[[#This Row],[MONTH]]&lt;10,"Q2",IF(PUMPING[[#This Row],[MONTH]]&lt;13,"Q3","Q4"))))</f>
        <v>Q2</v>
      </c>
      <c r="M3780" s="192" t="str">
        <f>IF(PUMPING[[#This Row],[PRODUCT]]="I/F","I/F",IF(LEFT(PUMPING[[#This Row],[BATCH]],2)="MR","MR",IF(LEFT(PUMPING[[#This Row],[BATCH]],2)="PR","PR",IF(LEFT(PUMPING[[#This Row],[BATCH]],2)="DT","DT","Others"))))</f>
        <v>MR</v>
      </c>
    </row>
    <row r="3781" spans="1:13" ht="21" x14ac:dyDescent="0.25">
      <c r="A3781" s="181">
        <v>2</v>
      </c>
      <c r="B3781" s="182">
        <v>42568</v>
      </c>
      <c r="C3781" s="181" t="s">
        <v>6</v>
      </c>
      <c r="D3781" s="137" t="s">
        <v>2400</v>
      </c>
      <c r="E3781" s="178">
        <v>502</v>
      </c>
      <c r="F3781" s="179">
        <v>3838</v>
      </c>
      <c r="G3781" s="181" t="s">
        <v>6</v>
      </c>
      <c r="H3781" s="181" t="str">
        <f t="shared" si="98"/>
        <v>4H</v>
      </c>
      <c r="I3781" s="181" t="s">
        <v>1530</v>
      </c>
      <c r="J3781" s="191">
        <f t="shared" si="99"/>
        <v>7</v>
      </c>
      <c r="K3781" s="191">
        <f>IF(PUMPING[[#This Row],[MONTH]]&gt;3,YEAR(PUMPING[[#This Row],[DATE]]),YEAR(PUMPING[[#This Row],[DATE]])-1)</f>
        <v>2016</v>
      </c>
      <c r="L3781" s="191" t="str">
        <f>IF(PUMPING[[#This Row],[MONTH]]&lt;4,"Q4",IF(PUMPING[[#This Row],[MONTH]]&lt;7,"Q1",IF(PUMPING[[#This Row],[MONTH]]&lt;10,"Q2",IF(PUMPING[[#This Row],[MONTH]]&lt;13,"Q3","Q4"))))</f>
        <v>Q2</v>
      </c>
      <c r="M3781" s="192" t="str">
        <f>IF(PUMPING[[#This Row],[PRODUCT]]="I/F","I/F",IF(LEFT(PUMPING[[#This Row],[BATCH]],2)="MR","MR",IF(LEFT(PUMPING[[#This Row],[BATCH]],2)="PR","PR",IF(LEFT(PUMPING[[#This Row],[BATCH]],2)="DT","DT","Others"))))</f>
        <v>MR</v>
      </c>
    </row>
    <row r="3782" spans="1:13" ht="21" x14ac:dyDescent="0.25">
      <c r="A3782" s="181">
        <v>3</v>
      </c>
      <c r="B3782" s="182">
        <v>42568</v>
      </c>
      <c r="C3782" s="181" t="s">
        <v>6</v>
      </c>
      <c r="D3782" s="137" t="s">
        <v>2401</v>
      </c>
      <c r="E3782" s="178">
        <v>651</v>
      </c>
      <c r="F3782" s="179">
        <v>400</v>
      </c>
      <c r="G3782" s="181" t="s">
        <v>6</v>
      </c>
      <c r="H3782" s="181" t="str">
        <f t="shared" si="98"/>
        <v>PC</v>
      </c>
      <c r="I3782" s="181" t="str">
        <f>VLOOKUP(H3782,[3]Sheet1!$A$2:$B$27,2,0)</f>
        <v>SKO</v>
      </c>
      <c r="J3782" s="191">
        <f t="shared" si="99"/>
        <v>7</v>
      </c>
      <c r="K3782" s="191">
        <f>IF(PUMPING[[#This Row],[MONTH]]&gt;3,YEAR(PUMPING[[#This Row],[DATE]]),YEAR(PUMPING[[#This Row],[DATE]])-1)</f>
        <v>2016</v>
      </c>
      <c r="L3782" s="191" t="str">
        <f>IF(PUMPING[[#This Row],[MONTH]]&lt;4,"Q4",IF(PUMPING[[#This Row],[MONTH]]&lt;7,"Q1",IF(PUMPING[[#This Row],[MONTH]]&lt;10,"Q2",IF(PUMPING[[#This Row],[MONTH]]&lt;13,"Q3","Q4"))))</f>
        <v>Q2</v>
      </c>
      <c r="M3782" s="192" t="str">
        <f>IF(PUMPING[[#This Row],[PRODUCT]]="I/F","I/F",IF(LEFT(PUMPING[[#This Row],[BATCH]],2)="MR","MR",IF(LEFT(PUMPING[[#This Row],[BATCH]],2)="PR","PR",IF(LEFT(PUMPING[[#This Row],[BATCH]],2)="DT","DT","Others"))))</f>
        <v>MR</v>
      </c>
    </row>
    <row r="3783" spans="1:13" ht="21" x14ac:dyDescent="0.25">
      <c r="A3783" s="181">
        <v>4</v>
      </c>
      <c r="B3783" s="182">
        <v>42568</v>
      </c>
      <c r="C3783" s="181" t="s">
        <v>6</v>
      </c>
      <c r="D3783" s="137" t="s">
        <v>495</v>
      </c>
      <c r="E3783" s="178">
        <v>403</v>
      </c>
      <c r="F3783" s="179">
        <v>2425</v>
      </c>
      <c r="G3783" s="181" t="s">
        <v>6</v>
      </c>
      <c r="H3783" s="181" t="str">
        <f t="shared" si="98"/>
        <v>0S</v>
      </c>
      <c r="I3783" s="181" t="str">
        <f>VLOOKUP(H3783,[3]Sheet1!$A$2:$B$27,2,0)</f>
        <v>SKO</v>
      </c>
      <c r="J3783" s="191">
        <f t="shared" si="99"/>
        <v>7</v>
      </c>
      <c r="K3783" s="191">
        <f>IF(PUMPING[[#This Row],[MONTH]]&gt;3,YEAR(PUMPING[[#This Row],[DATE]]),YEAR(PUMPING[[#This Row],[DATE]])-1)</f>
        <v>2016</v>
      </c>
      <c r="L3783" s="191" t="str">
        <f>IF(PUMPING[[#This Row],[MONTH]]&lt;4,"Q4",IF(PUMPING[[#This Row],[MONTH]]&lt;7,"Q1",IF(PUMPING[[#This Row],[MONTH]]&lt;10,"Q2",IF(PUMPING[[#This Row],[MONTH]]&lt;13,"Q3","Q4"))))</f>
        <v>Q2</v>
      </c>
      <c r="M3783" s="192" t="str">
        <f>IF(PUMPING[[#This Row],[PRODUCT]]="I/F","I/F",IF(LEFT(PUMPING[[#This Row],[BATCH]],2)="MR","MR",IF(LEFT(PUMPING[[#This Row],[BATCH]],2)="PR","PR",IF(LEFT(PUMPING[[#This Row],[BATCH]],2)="DT","DT","Others"))))</f>
        <v>MR</v>
      </c>
    </row>
    <row r="3784" spans="1:13" ht="21" x14ac:dyDescent="0.25">
      <c r="A3784" s="181">
        <v>5</v>
      </c>
      <c r="B3784" s="182">
        <v>42568</v>
      </c>
      <c r="C3784" s="181" t="s">
        <v>6</v>
      </c>
      <c r="D3784" s="137" t="s">
        <v>496</v>
      </c>
      <c r="E3784" s="178">
        <v>303</v>
      </c>
      <c r="F3784" s="179">
        <v>4508</v>
      </c>
      <c r="G3784" s="181" t="s">
        <v>6</v>
      </c>
      <c r="H3784" s="181" t="str">
        <f t="shared" si="98"/>
        <v>A2</v>
      </c>
      <c r="I3784" s="181" t="str">
        <f>VLOOKUP(H3784,[3]Sheet1!$A$2:$B$27,2,0)</f>
        <v>ATF</v>
      </c>
      <c r="J3784" s="191">
        <f t="shared" si="99"/>
        <v>7</v>
      </c>
      <c r="K3784" s="191">
        <f>IF(PUMPING[[#This Row],[MONTH]]&gt;3,YEAR(PUMPING[[#This Row],[DATE]]),YEAR(PUMPING[[#This Row],[DATE]])-1)</f>
        <v>2016</v>
      </c>
      <c r="L3784" s="191" t="str">
        <f>IF(PUMPING[[#This Row],[MONTH]]&lt;4,"Q4",IF(PUMPING[[#This Row],[MONTH]]&lt;7,"Q1",IF(PUMPING[[#This Row],[MONTH]]&lt;10,"Q2",IF(PUMPING[[#This Row],[MONTH]]&lt;13,"Q3","Q4"))))</f>
        <v>Q2</v>
      </c>
      <c r="M3784" s="192" t="str">
        <f>IF(PUMPING[[#This Row],[PRODUCT]]="I/F","I/F",IF(LEFT(PUMPING[[#This Row],[BATCH]],2)="MR","MR",IF(LEFT(PUMPING[[#This Row],[BATCH]],2)="PR","PR",IF(LEFT(PUMPING[[#This Row],[BATCH]],2)="DT","DT","Others"))))</f>
        <v>MR</v>
      </c>
    </row>
    <row r="3785" spans="1:13" ht="21" x14ac:dyDescent="0.25">
      <c r="A3785" s="181">
        <v>1</v>
      </c>
      <c r="B3785" s="182">
        <v>42568</v>
      </c>
      <c r="C3785" s="181" t="s">
        <v>274</v>
      </c>
      <c r="D3785" s="137" t="s">
        <v>2392</v>
      </c>
      <c r="E3785" s="178" t="s">
        <v>10</v>
      </c>
      <c r="F3785" s="179">
        <v>1250</v>
      </c>
      <c r="G3785" s="181" t="s">
        <v>274</v>
      </c>
      <c r="H3785" s="181" t="str">
        <f t="shared" si="98"/>
        <v>PN</v>
      </c>
      <c r="I3785" s="181" t="str">
        <f>VLOOKUP(H3785,[3]Sheet1!$A$2:$B$27,2,0)</f>
        <v>NAPTHA</v>
      </c>
      <c r="J3785" s="191">
        <f t="shared" si="99"/>
        <v>7</v>
      </c>
      <c r="K3785" s="191">
        <f>IF(PUMPING[[#This Row],[MONTH]]&gt;3,YEAR(PUMPING[[#This Row],[DATE]]),YEAR(PUMPING[[#This Row],[DATE]])-1)</f>
        <v>2016</v>
      </c>
      <c r="L3785" s="191" t="str">
        <f>IF(PUMPING[[#This Row],[MONTH]]&lt;4,"Q4",IF(PUMPING[[#This Row],[MONTH]]&lt;7,"Q1",IF(PUMPING[[#This Row],[MONTH]]&lt;10,"Q2",IF(PUMPING[[#This Row],[MONTH]]&lt;13,"Q3","Q4"))))</f>
        <v>Q2</v>
      </c>
      <c r="M3785" s="192" t="str">
        <f>IF(PUMPING[[#This Row],[PRODUCT]]="I/F","I/F",IF(LEFT(PUMPING[[#This Row],[BATCH]],2)="MR","MR",IF(LEFT(PUMPING[[#This Row],[BATCH]],2)="PR","PR",IF(LEFT(PUMPING[[#This Row],[BATCH]],2)="DT","DT","Others"))))</f>
        <v>MR</v>
      </c>
    </row>
    <row r="3786" spans="1:13" ht="21" x14ac:dyDescent="0.25">
      <c r="A3786" s="181">
        <v>2</v>
      </c>
      <c r="B3786" s="182">
        <v>42568</v>
      </c>
      <c r="C3786" s="181" t="s">
        <v>274</v>
      </c>
      <c r="D3786" s="137" t="s">
        <v>1011</v>
      </c>
      <c r="E3786" s="178" t="s">
        <v>10</v>
      </c>
      <c r="F3786" s="179">
        <v>143</v>
      </c>
      <c r="G3786" s="181" t="s">
        <v>274</v>
      </c>
      <c r="H3786" s="181" t="str">
        <f t="shared" si="98"/>
        <v>FP</v>
      </c>
      <c r="I3786" s="181" t="str">
        <f>VLOOKUP(H3786,[3]Sheet1!$A$2:$B$27,2,0)</f>
        <v>I/F</v>
      </c>
      <c r="J3786" s="191">
        <f t="shared" si="99"/>
        <v>7</v>
      </c>
      <c r="K3786" s="191">
        <f>IF(PUMPING[[#This Row],[MONTH]]&gt;3,YEAR(PUMPING[[#This Row],[DATE]]),YEAR(PUMPING[[#This Row],[DATE]])-1)</f>
        <v>2016</v>
      </c>
      <c r="L3786" s="191" t="str">
        <f>IF(PUMPING[[#This Row],[MONTH]]&lt;4,"Q4",IF(PUMPING[[#This Row],[MONTH]]&lt;7,"Q1",IF(PUMPING[[#This Row],[MONTH]]&lt;10,"Q2",IF(PUMPING[[#This Row],[MONTH]]&lt;13,"Q3","Q4"))))</f>
        <v>Q2</v>
      </c>
      <c r="M3786" s="192" t="str">
        <f>IF(PUMPING[[#This Row],[PRODUCT]]="I/F","I/F",IF(LEFT(PUMPING[[#This Row],[BATCH]],2)="MR","MR",IF(LEFT(PUMPING[[#This Row],[BATCH]],2)="PR","PR",IF(LEFT(PUMPING[[#This Row],[BATCH]],2)="DT","DT","Others"))))</f>
        <v>I/F</v>
      </c>
    </row>
    <row r="3787" spans="1:13" ht="21" x14ac:dyDescent="0.25">
      <c r="A3787" s="181">
        <v>3</v>
      </c>
      <c r="B3787" s="182">
        <v>42568</v>
      </c>
      <c r="C3787" s="181" t="s">
        <v>274</v>
      </c>
      <c r="D3787" s="137" t="s">
        <v>2393</v>
      </c>
      <c r="E3787" s="178" t="s">
        <v>10</v>
      </c>
      <c r="F3787" s="179">
        <v>88</v>
      </c>
      <c r="G3787" s="181" t="s">
        <v>274</v>
      </c>
      <c r="H3787" s="181" t="str">
        <f t="shared" si="98"/>
        <v>NS</v>
      </c>
      <c r="I3787" s="181" t="str">
        <f>VLOOKUP(H3787,[3]Sheet1!$A$2:$B$27,2,0)</f>
        <v>SKO</v>
      </c>
      <c r="J3787" s="191">
        <f t="shared" si="99"/>
        <v>7</v>
      </c>
      <c r="K3787" s="191">
        <f>IF(PUMPING[[#This Row],[MONTH]]&gt;3,YEAR(PUMPING[[#This Row],[DATE]]),YEAR(PUMPING[[#This Row],[DATE]])-1)</f>
        <v>2016</v>
      </c>
      <c r="L3787" s="191" t="str">
        <f>IF(PUMPING[[#This Row],[MONTH]]&lt;4,"Q4",IF(PUMPING[[#This Row],[MONTH]]&lt;7,"Q1",IF(PUMPING[[#This Row],[MONTH]]&lt;10,"Q2",IF(PUMPING[[#This Row],[MONTH]]&lt;13,"Q3","Q4"))))</f>
        <v>Q2</v>
      </c>
      <c r="M3787" s="192" t="str">
        <f>IF(PUMPING[[#This Row],[PRODUCT]]="I/F","I/F",IF(LEFT(PUMPING[[#This Row],[BATCH]],2)="MR","MR",IF(LEFT(PUMPING[[#This Row],[BATCH]],2)="PR","PR",IF(LEFT(PUMPING[[#This Row],[BATCH]],2)="DT","DT","Others"))))</f>
        <v>MR</v>
      </c>
    </row>
    <row r="3788" spans="1:13" ht="21" x14ac:dyDescent="0.25">
      <c r="A3788" s="181">
        <v>4</v>
      </c>
      <c r="B3788" s="182">
        <v>42568</v>
      </c>
      <c r="C3788" s="181" t="s">
        <v>274</v>
      </c>
      <c r="D3788" s="137" t="s">
        <v>485</v>
      </c>
      <c r="E3788" s="178" t="s">
        <v>10</v>
      </c>
      <c r="F3788" s="179">
        <v>326</v>
      </c>
      <c r="G3788" s="181" t="s">
        <v>274</v>
      </c>
      <c r="H3788" s="181" t="str">
        <f t="shared" si="98"/>
        <v>PC</v>
      </c>
      <c r="I3788" s="181" t="str">
        <f>VLOOKUP(H3788,[3]Sheet1!$A$2:$B$27,2,0)</f>
        <v>SKO</v>
      </c>
      <c r="J3788" s="191">
        <f t="shared" si="99"/>
        <v>7</v>
      </c>
      <c r="K3788" s="191">
        <f>IF(PUMPING[[#This Row],[MONTH]]&gt;3,YEAR(PUMPING[[#This Row],[DATE]]),YEAR(PUMPING[[#This Row],[DATE]])-1)</f>
        <v>2016</v>
      </c>
      <c r="L3788" s="191" t="str">
        <f>IF(PUMPING[[#This Row],[MONTH]]&lt;4,"Q4",IF(PUMPING[[#This Row],[MONTH]]&lt;7,"Q1",IF(PUMPING[[#This Row],[MONTH]]&lt;10,"Q2",IF(PUMPING[[#This Row],[MONTH]]&lt;13,"Q3","Q4"))))</f>
        <v>Q2</v>
      </c>
      <c r="M3788" s="192" t="str">
        <f>IF(PUMPING[[#This Row],[PRODUCT]]="I/F","I/F",IF(LEFT(PUMPING[[#This Row],[BATCH]],2)="MR","MR",IF(LEFT(PUMPING[[#This Row],[BATCH]],2)="PR","PR",IF(LEFT(PUMPING[[#This Row],[BATCH]],2)="DT","DT","Others"))))</f>
        <v>MR</v>
      </c>
    </row>
    <row r="3789" spans="1:13" ht="21" x14ac:dyDescent="0.25">
      <c r="A3789" s="181">
        <v>5</v>
      </c>
      <c r="B3789" s="182">
        <v>42568</v>
      </c>
      <c r="C3789" s="181" t="s">
        <v>274</v>
      </c>
      <c r="D3789" s="137" t="s">
        <v>507</v>
      </c>
      <c r="E3789" s="178" t="s">
        <v>10</v>
      </c>
      <c r="F3789" s="179">
        <v>61</v>
      </c>
      <c r="G3789" s="181" t="s">
        <v>274</v>
      </c>
      <c r="H3789" s="181" t="str">
        <f t="shared" ref="H3789:H3852" si="100">MID(D3789,3,2)</f>
        <v>F4</v>
      </c>
      <c r="I3789" s="181" t="str">
        <f>VLOOKUP(H3789,[3]Sheet1!$A$2:$B$27,2,0)</f>
        <v>I/F</v>
      </c>
      <c r="J3789" s="191">
        <f t="shared" si="99"/>
        <v>7</v>
      </c>
      <c r="K3789" s="191">
        <f>IF(PUMPING[[#This Row],[MONTH]]&gt;3,YEAR(PUMPING[[#This Row],[DATE]]),YEAR(PUMPING[[#This Row],[DATE]])-1)</f>
        <v>2016</v>
      </c>
      <c r="L3789" s="191" t="str">
        <f>IF(PUMPING[[#This Row],[MONTH]]&lt;4,"Q4",IF(PUMPING[[#This Row],[MONTH]]&lt;7,"Q1",IF(PUMPING[[#This Row],[MONTH]]&lt;10,"Q2",IF(PUMPING[[#This Row],[MONTH]]&lt;13,"Q3","Q4"))))</f>
        <v>Q2</v>
      </c>
      <c r="M3789" s="192" t="str">
        <f>IF(PUMPING[[#This Row],[PRODUCT]]="I/F","I/F",IF(LEFT(PUMPING[[#This Row],[BATCH]],2)="MR","MR",IF(LEFT(PUMPING[[#This Row],[BATCH]],2)="PR","PR",IF(LEFT(PUMPING[[#This Row],[BATCH]],2)="DT","DT","Others"))))</f>
        <v>I/F</v>
      </c>
    </row>
    <row r="3790" spans="1:13" ht="21" x14ac:dyDescent="0.25">
      <c r="A3790" s="181">
        <v>6</v>
      </c>
      <c r="B3790" s="182">
        <v>42568</v>
      </c>
      <c r="C3790" s="181" t="s">
        <v>274</v>
      </c>
      <c r="D3790" s="137" t="s">
        <v>2394</v>
      </c>
      <c r="E3790" s="178" t="s">
        <v>10</v>
      </c>
      <c r="F3790" s="179">
        <v>4274</v>
      </c>
      <c r="G3790" s="181" t="s">
        <v>274</v>
      </c>
      <c r="H3790" s="181" t="str">
        <f t="shared" si="100"/>
        <v>4H</v>
      </c>
      <c r="I3790" s="181" t="s">
        <v>1530</v>
      </c>
      <c r="J3790" s="191">
        <f t="shared" si="99"/>
        <v>7</v>
      </c>
      <c r="K3790" s="191">
        <f>IF(PUMPING[[#This Row],[MONTH]]&gt;3,YEAR(PUMPING[[#This Row],[DATE]]),YEAR(PUMPING[[#This Row],[DATE]])-1)</f>
        <v>2016</v>
      </c>
      <c r="L3790" s="191" t="str">
        <f>IF(PUMPING[[#This Row],[MONTH]]&lt;4,"Q4",IF(PUMPING[[#This Row],[MONTH]]&lt;7,"Q1",IF(PUMPING[[#This Row],[MONTH]]&lt;10,"Q2",IF(PUMPING[[#This Row],[MONTH]]&lt;13,"Q3","Q4"))))</f>
        <v>Q2</v>
      </c>
      <c r="M3790" s="192" t="str">
        <f>IF(PUMPING[[#This Row],[PRODUCT]]="I/F","I/F",IF(LEFT(PUMPING[[#This Row],[BATCH]],2)="MR","MR",IF(LEFT(PUMPING[[#This Row],[BATCH]],2)="PR","PR",IF(LEFT(PUMPING[[#This Row],[BATCH]],2)="DT","DT","Others"))))</f>
        <v>MR</v>
      </c>
    </row>
    <row r="3791" spans="1:13" ht="21" x14ac:dyDescent="0.25">
      <c r="A3791" s="181">
        <v>7</v>
      </c>
      <c r="B3791" s="182">
        <v>42568</v>
      </c>
      <c r="C3791" s="181" t="s">
        <v>274</v>
      </c>
      <c r="D3791" s="137" t="s">
        <v>2395</v>
      </c>
      <c r="E3791" s="178" t="s">
        <v>10</v>
      </c>
      <c r="F3791" s="179">
        <v>2595</v>
      </c>
      <c r="G3791" s="181" t="s">
        <v>274</v>
      </c>
      <c r="H3791" s="181" t="str">
        <f t="shared" si="100"/>
        <v>4H</v>
      </c>
      <c r="I3791" s="181" t="s">
        <v>1530</v>
      </c>
      <c r="J3791" s="191">
        <f t="shared" si="99"/>
        <v>7</v>
      </c>
      <c r="K3791" s="191">
        <f>IF(PUMPING[[#This Row],[MONTH]]&gt;3,YEAR(PUMPING[[#This Row],[DATE]]),YEAR(PUMPING[[#This Row],[DATE]])-1)</f>
        <v>2016</v>
      </c>
      <c r="L3791" s="191" t="str">
        <f>IF(PUMPING[[#This Row],[MONTH]]&lt;4,"Q4",IF(PUMPING[[#This Row],[MONTH]]&lt;7,"Q1",IF(PUMPING[[#This Row],[MONTH]]&lt;10,"Q2",IF(PUMPING[[#This Row],[MONTH]]&lt;13,"Q3","Q4"))))</f>
        <v>Q2</v>
      </c>
      <c r="M3791" s="192" t="str">
        <f>IF(PUMPING[[#This Row],[PRODUCT]]="I/F","I/F",IF(LEFT(PUMPING[[#This Row],[BATCH]],2)="MR","MR",IF(LEFT(PUMPING[[#This Row],[BATCH]],2)="PR","PR",IF(LEFT(PUMPING[[#This Row],[BATCH]],2)="DT","DT","Others"))))</f>
        <v>MR</v>
      </c>
    </row>
    <row r="3792" spans="1:13" ht="21" x14ac:dyDescent="0.25">
      <c r="A3792" s="181">
        <v>8</v>
      </c>
      <c r="B3792" s="182">
        <v>42568</v>
      </c>
      <c r="C3792" s="181" t="s">
        <v>274</v>
      </c>
      <c r="D3792" s="137" t="s">
        <v>2399</v>
      </c>
      <c r="E3792" s="178" t="s">
        <v>10</v>
      </c>
      <c r="F3792" s="179">
        <v>581</v>
      </c>
      <c r="G3792" s="181" t="s">
        <v>274</v>
      </c>
      <c r="H3792" s="181" t="str">
        <f t="shared" si="100"/>
        <v>3H</v>
      </c>
      <c r="I3792" s="181" t="s">
        <v>1525</v>
      </c>
      <c r="J3792" s="191">
        <f t="shared" si="99"/>
        <v>7</v>
      </c>
      <c r="K3792" s="191">
        <f>IF(PUMPING[[#This Row],[MONTH]]&gt;3,YEAR(PUMPING[[#This Row],[DATE]]),YEAR(PUMPING[[#This Row],[DATE]])-1)</f>
        <v>2016</v>
      </c>
      <c r="L3792" s="191" t="str">
        <f>IF(PUMPING[[#This Row],[MONTH]]&lt;4,"Q4",IF(PUMPING[[#This Row],[MONTH]]&lt;7,"Q1",IF(PUMPING[[#This Row],[MONTH]]&lt;10,"Q2",IF(PUMPING[[#This Row],[MONTH]]&lt;13,"Q3","Q4"))))</f>
        <v>Q2</v>
      </c>
      <c r="M3792" s="192" t="str">
        <f>IF(PUMPING[[#This Row],[PRODUCT]]="I/F","I/F",IF(LEFT(PUMPING[[#This Row],[BATCH]],2)="MR","MR",IF(LEFT(PUMPING[[#This Row],[BATCH]],2)="PR","PR",IF(LEFT(PUMPING[[#This Row],[BATCH]],2)="DT","DT","Others"))))</f>
        <v>MR</v>
      </c>
    </row>
    <row r="3793" spans="1:13" ht="21" x14ac:dyDescent="0.25">
      <c r="A3793" s="181">
        <v>9</v>
      </c>
      <c r="B3793" s="182">
        <v>42568</v>
      </c>
      <c r="C3793" s="181" t="s">
        <v>274</v>
      </c>
      <c r="D3793" s="137" t="s">
        <v>2395</v>
      </c>
      <c r="E3793" s="178" t="s">
        <v>10</v>
      </c>
      <c r="F3793" s="179">
        <v>267</v>
      </c>
      <c r="G3793" s="181" t="s">
        <v>274</v>
      </c>
      <c r="H3793" s="181" t="str">
        <f t="shared" si="100"/>
        <v>4H</v>
      </c>
      <c r="I3793" s="181" t="s">
        <v>1530</v>
      </c>
      <c r="J3793" s="191">
        <f t="shared" si="99"/>
        <v>7</v>
      </c>
      <c r="K3793" s="191">
        <f>IF(PUMPING[[#This Row],[MONTH]]&gt;3,YEAR(PUMPING[[#This Row],[DATE]]),YEAR(PUMPING[[#This Row],[DATE]])-1)</f>
        <v>2016</v>
      </c>
      <c r="L3793" s="191" t="str">
        <f>IF(PUMPING[[#This Row],[MONTH]]&lt;4,"Q4",IF(PUMPING[[#This Row],[MONTH]]&lt;7,"Q1",IF(PUMPING[[#This Row],[MONTH]]&lt;10,"Q2",IF(PUMPING[[#This Row],[MONTH]]&lt;13,"Q3","Q4"))))</f>
        <v>Q2</v>
      </c>
      <c r="M3793" s="192" t="str">
        <f>IF(PUMPING[[#This Row],[PRODUCT]]="I/F","I/F",IF(LEFT(PUMPING[[#This Row],[BATCH]],2)="MR","MR",IF(LEFT(PUMPING[[#This Row],[BATCH]],2)="PR","PR",IF(LEFT(PUMPING[[#This Row],[BATCH]],2)="DT","DT","Others"))))</f>
        <v>MR</v>
      </c>
    </row>
    <row r="3794" spans="1:13" ht="21" x14ac:dyDescent="0.25">
      <c r="A3794" s="181">
        <v>1</v>
      </c>
      <c r="B3794" s="182">
        <v>42569</v>
      </c>
      <c r="C3794" s="181" t="s">
        <v>6</v>
      </c>
      <c r="D3794" s="137" t="s">
        <v>496</v>
      </c>
      <c r="E3794" s="178">
        <v>303</v>
      </c>
      <c r="F3794" s="179">
        <f>2540-858</f>
        <v>1682</v>
      </c>
      <c r="G3794" s="181" t="s">
        <v>6</v>
      </c>
      <c r="H3794" s="181" t="str">
        <f t="shared" si="100"/>
        <v>A2</v>
      </c>
      <c r="I3794" s="181" t="str">
        <f>VLOOKUP(H3794,[3]Sheet1!$A$2:$B$27,2,0)</f>
        <v>ATF</v>
      </c>
      <c r="J3794" s="191">
        <f t="shared" si="99"/>
        <v>7</v>
      </c>
      <c r="K3794" s="191">
        <f>IF(PUMPING[[#This Row],[MONTH]]&gt;3,YEAR(PUMPING[[#This Row],[DATE]]),YEAR(PUMPING[[#This Row],[DATE]])-1)</f>
        <v>2016</v>
      </c>
      <c r="L3794" s="191" t="str">
        <f>IF(PUMPING[[#This Row],[MONTH]]&lt;4,"Q4",IF(PUMPING[[#This Row],[MONTH]]&lt;7,"Q1",IF(PUMPING[[#This Row],[MONTH]]&lt;10,"Q2",IF(PUMPING[[#This Row],[MONTH]]&lt;13,"Q3","Q4"))))</f>
        <v>Q2</v>
      </c>
      <c r="M3794" s="192" t="str">
        <f>IF(PUMPING[[#This Row],[PRODUCT]]="I/F","I/F",IF(LEFT(PUMPING[[#This Row],[BATCH]],2)="MR","MR",IF(LEFT(PUMPING[[#This Row],[BATCH]],2)="PR","PR",IF(LEFT(PUMPING[[#This Row],[BATCH]],2)="DT","DT","Others"))))</f>
        <v>MR</v>
      </c>
    </row>
    <row r="3795" spans="1:13" ht="21" x14ac:dyDescent="0.25">
      <c r="A3795" s="181">
        <v>2</v>
      </c>
      <c r="B3795" s="182">
        <v>42569</v>
      </c>
      <c r="C3795" s="181" t="s">
        <v>6</v>
      </c>
      <c r="D3795" s="137" t="s">
        <v>497</v>
      </c>
      <c r="E3795" s="178">
        <v>304</v>
      </c>
      <c r="F3795" s="179">
        <f>9238-2540</f>
        <v>6698</v>
      </c>
      <c r="G3795" s="181" t="s">
        <v>6</v>
      </c>
      <c r="H3795" s="181" t="str">
        <f t="shared" si="100"/>
        <v>A2</v>
      </c>
      <c r="I3795" s="181" t="str">
        <f>VLOOKUP(H3795,[3]Sheet1!$A$2:$B$27,2,0)</f>
        <v>ATF</v>
      </c>
      <c r="J3795" s="191">
        <f t="shared" si="99"/>
        <v>7</v>
      </c>
      <c r="K3795" s="191">
        <f>IF(PUMPING[[#This Row],[MONTH]]&gt;3,YEAR(PUMPING[[#This Row],[DATE]]),YEAR(PUMPING[[#This Row],[DATE]])-1)</f>
        <v>2016</v>
      </c>
      <c r="L3795" s="191" t="str">
        <f>IF(PUMPING[[#This Row],[MONTH]]&lt;4,"Q4",IF(PUMPING[[#This Row],[MONTH]]&lt;7,"Q1",IF(PUMPING[[#This Row],[MONTH]]&lt;10,"Q2",IF(PUMPING[[#This Row],[MONTH]]&lt;13,"Q3","Q4"))))</f>
        <v>Q2</v>
      </c>
      <c r="M3795" s="192" t="str">
        <f>IF(PUMPING[[#This Row],[PRODUCT]]="I/F","I/F",IF(LEFT(PUMPING[[#This Row],[BATCH]],2)="MR","MR",IF(LEFT(PUMPING[[#This Row],[BATCH]],2)="PR","PR",IF(LEFT(PUMPING[[#This Row],[BATCH]],2)="DT","DT","Others"))))</f>
        <v>MR</v>
      </c>
    </row>
    <row r="3796" spans="1:13" ht="21" x14ac:dyDescent="0.25">
      <c r="A3796" s="181">
        <v>3</v>
      </c>
      <c r="B3796" s="182">
        <v>42569</v>
      </c>
      <c r="C3796" s="181" t="s">
        <v>6</v>
      </c>
      <c r="D3796" s="137" t="s">
        <v>498</v>
      </c>
      <c r="E3796" s="178">
        <v>301</v>
      </c>
      <c r="F3796" s="179">
        <f>13356-9238</f>
        <v>4118</v>
      </c>
      <c r="G3796" s="181" t="s">
        <v>6</v>
      </c>
      <c r="H3796" s="181" t="str">
        <f t="shared" si="100"/>
        <v>A2</v>
      </c>
      <c r="I3796" s="181" t="str">
        <f>VLOOKUP(H3796,[3]Sheet1!$A$2:$B$27,2,0)</f>
        <v>ATF</v>
      </c>
      <c r="J3796" s="191">
        <f t="shared" si="99"/>
        <v>7</v>
      </c>
      <c r="K3796" s="191">
        <f>IF(PUMPING[[#This Row],[MONTH]]&gt;3,YEAR(PUMPING[[#This Row],[DATE]]),YEAR(PUMPING[[#This Row],[DATE]])-1)</f>
        <v>2016</v>
      </c>
      <c r="L3796" s="191" t="str">
        <f>IF(PUMPING[[#This Row],[MONTH]]&lt;4,"Q4",IF(PUMPING[[#This Row],[MONTH]]&lt;7,"Q1",IF(PUMPING[[#This Row],[MONTH]]&lt;10,"Q2",IF(PUMPING[[#This Row],[MONTH]]&lt;13,"Q3","Q4"))))</f>
        <v>Q2</v>
      </c>
      <c r="M3796" s="192" t="str">
        <f>IF(PUMPING[[#This Row],[PRODUCT]]="I/F","I/F",IF(LEFT(PUMPING[[#This Row],[BATCH]],2)="MR","MR",IF(LEFT(PUMPING[[#This Row],[BATCH]],2)="PR","PR",IF(LEFT(PUMPING[[#This Row],[BATCH]],2)="DT","DT","Others"))))</f>
        <v>MR</v>
      </c>
    </row>
    <row r="3797" spans="1:13" ht="21" x14ac:dyDescent="0.25">
      <c r="A3797" s="181">
        <v>1</v>
      </c>
      <c r="B3797" s="182">
        <v>42569</v>
      </c>
      <c r="C3797" s="181" t="s">
        <v>274</v>
      </c>
      <c r="D3797" s="137" t="s">
        <v>2395</v>
      </c>
      <c r="E3797" s="178" t="s">
        <v>10</v>
      </c>
      <c r="F3797" s="179">
        <v>4517</v>
      </c>
      <c r="G3797" s="181" t="s">
        <v>274</v>
      </c>
      <c r="H3797" s="181" t="str">
        <f t="shared" si="100"/>
        <v>4H</v>
      </c>
      <c r="I3797" s="181" t="s">
        <v>1530</v>
      </c>
      <c r="J3797" s="191">
        <f t="shared" si="99"/>
        <v>7</v>
      </c>
      <c r="K3797" s="191">
        <f>IF(PUMPING[[#This Row],[MONTH]]&gt;3,YEAR(PUMPING[[#This Row],[DATE]]),YEAR(PUMPING[[#This Row],[DATE]])-1)</f>
        <v>2016</v>
      </c>
      <c r="L3797" s="191" t="str">
        <f>IF(PUMPING[[#This Row],[MONTH]]&lt;4,"Q4",IF(PUMPING[[#This Row],[MONTH]]&lt;7,"Q1",IF(PUMPING[[#This Row],[MONTH]]&lt;10,"Q2",IF(PUMPING[[#This Row],[MONTH]]&lt;13,"Q3","Q4"))))</f>
        <v>Q2</v>
      </c>
      <c r="M3797" s="192" t="str">
        <f>IF(PUMPING[[#This Row],[PRODUCT]]="I/F","I/F",IF(LEFT(PUMPING[[#This Row],[BATCH]],2)="MR","MR",IF(LEFT(PUMPING[[#This Row],[BATCH]],2)="PR","PR",IF(LEFT(PUMPING[[#This Row],[BATCH]],2)="DT","DT","Others"))))</f>
        <v>MR</v>
      </c>
    </row>
    <row r="3798" spans="1:13" ht="21" x14ac:dyDescent="0.25">
      <c r="A3798" s="181">
        <v>2</v>
      </c>
      <c r="B3798" s="182">
        <v>42569</v>
      </c>
      <c r="C3798" s="181" t="s">
        <v>274</v>
      </c>
      <c r="D3798" s="137" t="s">
        <v>2400</v>
      </c>
      <c r="E3798" s="178" t="s">
        <v>10</v>
      </c>
      <c r="F3798" s="179">
        <v>615</v>
      </c>
      <c r="G3798" s="181" t="s">
        <v>274</v>
      </c>
      <c r="H3798" s="181" t="str">
        <f t="shared" si="100"/>
        <v>4H</v>
      </c>
      <c r="I3798" s="181" t="s">
        <v>1530</v>
      </c>
      <c r="J3798" s="191">
        <f t="shared" si="99"/>
        <v>7</v>
      </c>
      <c r="K3798" s="191">
        <f>IF(PUMPING[[#This Row],[MONTH]]&gt;3,YEAR(PUMPING[[#This Row],[DATE]]),YEAR(PUMPING[[#This Row],[DATE]])-1)</f>
        <v>2016</v>
      </c>
      <c r="L3798" s="191" t="str">
        <f>IF(PUMPING[[#This Row],[MONTH]]&lt;4,"Q4",IF(PUMPING[[#This Row],[MONTH]]&lt;7,"Q1",IF(PUMPING[[#This Row],[MONTH]]&lt;10,"Q2",IF(PUMPING[[#This Row],[MONTH]]&lt;13,"Q3","Q4"))))</f>
        <v>Q2</v>
      </c>
      <c r="M3798" s="192" t="str">
        <f>IF(PUMPING[[#This Row],[PRODUCT]]="I/F","I/F",IF(LEFT(PUMPING[[#This Row],[BATCH]],2)="MR","MR",IF(LEFT(PUMPING[[#This Row],[BATCH]],2)="PR","PR",IF(LEFT(PUMPING[[#This Row],[BATCH]],2)="DT","DT","Others"))))</f>
        <v>MR</v>
      </c>
    </row>
    <row r="3799" spans="1:13" ht="21" x14ac:dyDescent="0.25">
      <c r="A3799" s="181">
        <v>3</v>
      </c>
      <c r="B3799" s="182">
        <v>42569</v>
      </c>
      <c r="C3799" s="181" t="s">
        <v>274</v>
      </c>
      <c r="D3799" s="137" t="s">
        <v>28</v>
      </c>
      <c r="E3799" s="178" t="s">
        <v>10</v>
      </c>
      <c r="F3799" s="179">
        <v>48</v>
      </c>
      <c r="G3799" s="181" t="s">
        <v>274</v>
      </c>
      <c r="H3799" s="181" t="str">
        <f t="shared" si="100"/>
        <v xml:space="preserve">F </v>
      </c>
      <c r="I3799" s="181" t="s">
        <v>204</v>
      </c>
      <c r="J3799" s="191">
        <f t="shared" si="99"/>
        <v>7</v>
      </c>
      <c r="K3799" s="191">
        <f>IF(PUMPING[[#This Row],[MONTH]]&gt;3,YEAR(PUMPING[[#This Row],[DATE]]),YEAR(PUMPING[[#This Row],[DATE]])-1)</f>
        <v>2016</v>
      </c>
      <c r="L3799" s="191" t="str">
        <f>IF(PUMPING[[#This Row],[MONTH]]&lt;4,"Q4",IF(PUMPING[[#This Row],[MONTH]]&lt;7,"Q1",IF(PUMPING[[#This Row],[MONTH]]&lt;10,"Q2",IF(PUMPING[[#This Row],[MONTH]]&lt;13,"Q3","Q4"))))</f>
        <v>Q2</v>
      </c>
      <c r="M3799" s="192" t="str">
        <f>IF(PUMPING[[#This Row],[PRODUCT]]="I/F","I/F",IF(LEFT(PUMPING[[#This Row],[BATCH]],2)="MR","MR",IF(LEFT(PUMPING[[#This Row],[BATCH]],2)="PR","PR",IF(LEFT(PUMPING[[#This Row],[BATCH]],2)="DT","DT","Others"))))</f>
        <v>I/F</v>
      </c>
    </row>
    <row r="3800" spans="1:13" ht="21" x14ac:dyDescent="0.25">
      <c r="A3800" s="181">
        <v>4</v>
      </c>
      <c r="B3800" s="182">
        <v>42569</v>
      </c>
      <c r="C3800" s="181" t="s">
        <v>274</v>
      </c>
      <c r="D3800" s="137" t="s">
        <v>2401</v>
      </c>
      <c r="E3800" s="178" t="s">
        <v>10</v>
      </c>
      <c r="F3800" s="179">
        <v>305</v>
      </c>
      <c r="G3800" s="181" t="s">
        <v>274</v>
      </c>
      <c r="H3800" s="181" t="str">
        <f t="shared" si="100"/>
        <v>PC</v>
      </c>
      <c r="I3800" s="181" t="str">
        <f>VLOOKUP(H3800,[3]Sheet1!$A$2:$B$27,2,0)</f>
        <v>SKO</v>
      </c>
      <c r="J3800" s="191">
        <f t="shared" si="99"/>
        <v>7</v>
      </c>
      <c r="K3800" s="191">
        <f>IF(PUMPING[[#This Row],[MONTH]]&gt;3,YEAR(PUMPING[[#This Row],[DATE]]),YEAR(PUMPING[[#This Row],[DATE]])-1)</f>
        <v>2016</v>
      </c>
      <c r="L3800" s="191" t="str">
        <f>IF(PUMPING[[#This Row],[MONTH]]&lt;4,"Q4",IF(PUMPING[[#This Row],[MONTH]]&lt;7,"Q1",IF(PUMPING[[#This Row],[MONTH]]&lt;10,"Q2",IF(PUMPING[[#This Row],[MONTH]]&lt;13,"Q3","Q4"))))</f>
        <v>Q2</v>
      </c>
      <c r="M3800" s="192" t="str">
        <f>IF(PUMPING[[#This Row],[PRODUCT]]="I/F","I/F",IF(LEFT(PUMPING[[#This Row],[BATCH]],2)="MR","MR",IF(LEFT(PUMPING[[#This Row],[BATCH]],2)="PR","PR",IF(LEFT(PUMPING[[#This Row],[BATCH]],2)="DT","DT","Others"))))</f>
        <v>MR</v>
      </c>
    </row>
    <row r="3801" spans="1:13" ht="21" x14ac:dyDescent="0.25">
      <c r="A3801" s="181">
        <v>5</v>
      </c>
      <c r="B3801" s="182">
        <v>42569</v>
      </c>
      <c r="C3801" s="181" t="s">
        <v>274</v>
      </c>
      <c r="D3801" s="137" t="s">
        <v>495</v>
      </c>
      <c r="E3801" s="178" t="s">
        <v>10</v>
      </c>
      <c r="F3801" s="179">
        <v>1762</v>
      </c>
      <c r="G3801" s="181" t="s">
        <v>274</v>
      </c>
      <c r="H3801" s="181" t="str">
        <f t="shared" si="100"/>
        <v>0S</v>
      </c>
      <c r="I3801" s="181" t="str">
        <f>VLOOKUP(H3801,[3]Sheet1!$A$2:$B$27,2,0)</f>
        <v>SKO</v>
      </c>
      <c r="J3801" s="191">
        <f t="shared" si="99"/>
        <v>7</v>
      </c>
      <c r="K3801" s="191">
        <f>IF(PUMPING[[#This Row],[MONTH]]&gt;3,YEAR(PUMPING[[#This Row],[DATE]]),YEAR(PUMPING[[#This Row],[DATE]])-1)</f>
        <v>2016</v>
      </c>
      <c r="L3801" s="191" t="str">
        <f>IF(PUMPING[[#This Row],[MONTH]]&lt;4,"Q4",IF(PUMPING[[#This Row],[MONTH]]&lt;7,"Q1",IF(PUMPING[[#This Row],[MONTH]]&lt;10,"Q2",IF(PUMPING[[#This Row],[MONTH]]&lt;13,"Q3","Q4"))))</f>
        <v>Q2</v>
      </c>
      <c r="M3801" s="192" t="str">
        <f>IF(PUMPING[[#This Row],[PRODUCT]]="I/F","I/F",IF(LEFT(PUMPING[[#This Row],[BATCH]],2)="MR","MR",IF(LEFT(PUMPING[[#This Row],[BATCH]],2)="PR","PR",IF(LEFT(PUMPING[[#This Row],[BATCH]],2)="DT","DT","Others"))))</f>
        <v>MR</v>
      </c>
    </row>
    <row r="3802" spans="1:13" ht="21" x14ac:dyDescent="0.25">
      <c r="A3802" s="181">
        <v>1</v>
      </c>
      <c r="B3802" s="182">
        <v>42570</v>
      </c>
      <c r="C3802" s="181" t="s">
        <v>6</v>
      </c>
      <c r="D3802" s="137" t="s">
        <v>498</v>
      </c>
      <c r="E3802" s="178">
        <v>301</v>
      </c>
      <c r="F3802" s="179">
        <v>991</v>
      </c>
      <c r="G3802" s="181" t="s">
        <v>6</v>
      </c>
      <c r="H3802" s="181" t="str">
        <f t="shared" si="100"/>
        <v>A2</v>
      </c>
      <c r="I3802" s="181" t="str">
        <f>VLOOKUP(H3802,[3]Sheet1!$A$2:$B$27,2,0)</f>
        <v>ATF</v>
      </c>
      <c r="J3802" s="191">
        <f t="shared" si="99"/>
        <v>7</v>
      </c>
      <c r="K3802" s="191">
        <f>IF(PUMPING[[#This Row],[MONTH]]&gt;3,YEAR(PUMPING[[#This Row],[DATE]]),YEAR(PUMPING[[#This Row],[DATE]])-1)</f>
        <v>2016</v>
      </c>
      <c r="L3802" s="191" t="str">
        <f>IF(PUMPING[[#This Row],[MONTH]]&lt;4,"Q4",IF(PUMPING[[#This Row],[MONTH]]&lt;7,"Q1",IF(PUMPING[[#This Row],[MONTH]]&lt;10,"Q2",IF(PUMPING[[#This Row],[MONTH]]&lt;13,"Q3","Q4"))))</f>
        <v>Q2</v>
      </c>
      <c r="M3802" s="192" t="str">
        <f>IF(PUMPING[[#This Row],[PRODUCT]]="I/F","I/F",IF(LEFT(PUMPING[[#This Row],[BATCH]],2)="MR","MR",IF(LEFT(PUMPING[[#This Row],[BATCH]],2)="PR","PR",IF(LEFT(PUMPING[[#This Row],[BATCH]],2)="DT","DT","Others"))))</f>
        <v>MR</v>
      </c>
    </row>
    <row r="3803" spans="1:13" ht="21" x14ac:dyDescent="0.25">
      <c r="A3803" s="181">
        <v>2</v>
      </c>
      <c r="B3803" s="182">
        <v>42570</v>
      </c>
      <c r="C3803" s="181" t="s">
        <v>6</v>
      </c>
      <c r="D3803" s="137" t="s">
        <v>2402</v>
      </c>
      <c r="E3803" s="178">
        <v>401</v>
      </c>
      <c r="F3803" s="179">
        <v>643</v>
      </c>
      <c r="G3803" s="181" t="s">
        <v>6</v>
      </c>
      <c r="H3803" s="181" t="str">
        <f t="shared" si="100"/>
        <v>0S</v>
      </c>
      <c r="I3803" s="181" t="str">
        <f>VLOOKUP(H3803,[3]Sheet1!$A$2:$B$27,2,0)</f>
        <v>SKO</v>
      </c>
      <c r="J3803" s="191">
        <f t="shared" si="99"/>
        <v>7</v>
      </c>
      <c r="K3803" s="191">
        <f>IF(PUMPING[[#This Row],[MONTH]]&gt;3,YEAR(PUMPING[[#This Row],[DATE]]),YEAR(PUMPING[[#This Row],[DATE]])-1)</f>
        <v>2016</v>
      </c>
      <c r="L3803" s="191" t="str">
        <f>IF(PUMPING[[#This Row],[MONTH]]&lt;4,"Q4",IF(PUMPING[[#This Row],[MONTH]]&lt;7,"Q1",IF(PUMPING[[#This Row],[MONTH]]&lt;10,"Q2",IF(PUMPING[[#This Row],[MONTH]]&lt;13,"Q3","Q4"))))</f>
        <v>Q2</v>
      </c>
      <c r="M3803" s="192" t="str">
        <f>IF(PUMPING[[#This Row],[PRODUCT]]="I/F","I/F",IF(LEFT(PUMPING[[#This Row],[BATCH]],2)="MR","MR",IF(LEFT(PUMPING[[#This Row],[BATCH]],2)="PR","PR",IF(LEFT(PUMPING[[#This Row],[BATCH]],2)="DT","DT","Others"))))</f>
        <v>MR</v>
      </c>
    </row>
    <row r="3804" spans="1:13" ht="21" x14ac:dyDescent="0.25">
      <c r="A3804" s="181">
        <v>3</v>
      </c>
      <c r="B3804" s="182">
        <v>42570</v>
      </c>
      <c r="C3804" s="181" t="s">
        <v>6</v>
      </c>
      <c r="D3804" s="137" t="s">
        <v>2403</v>
      </c>
      <c r="E3804" s="178">
        <v>123</v>
      </c>
      <c r="F3804" s="179">
        <v>7998</v>
      </c>
      <c r="G3804" s="181" t="s">
        <v>6</v>
      </c>
      <c r="H3804" s="181" t="str">
        <f t="shared" si="100"/>
        <v>PN</v>
      </c>
      <c r="I3804" s="181" t="str">
        <f>VLOOKUP(H3804,[3]Sheet1!$A$2:$B$27,2,0)</f>
        <v>NAPTHA</v>
      </c>
      <c r="J3804" s="191">
        <f t="shared" si="99"/>
        <v>7</v>
      </c>
      <c r="K3804" s="191">
        <f>IF(PUMPING[[#This Row],[MONTH]]&gt;3,YEAR(PUMPING[[#This Row],[DATE]]),YEAR(PUMPING[[#This Row],[DATE]])-1)</f>
        <v>2016</v>
      </c>
      <c r="L3804" s="191" t="str">
        <f>IF(PUMPING[[#This Row],[MONTH]]&lt;4,"Q4",IF(PUMPING[[#This Row],[MONTH]]&lt;7,"Q1",IF(PUMPING[[#This Row],[MONTH]]&lt;10,"Q2",IF(PUMPING[[#This Row],[MONTH]]&lt;13,"Q3","Q4"))))</f>
        <v>Q2</v>
      </c>
      <c r="M3804" s="192" t="str">
        <f>IF(PUMPING[[#This Row],[PRODUCT]]="I/F","I/F",IF(LEFT(PUMPING[[#This Row],[BATCH]],2)="MR","MR",IF(LEFT(PUMPING[[#This Row],[BATCH]],2)="PR","PR",IF(LEFT(PUMPING[[#This Row],[BATCH]],2)="DT","DT","Others"))))</f>
        <v>MR</v>
      </c>
    </row>
    <row r="3805" spans="1:13" ht="21" x14ac:dyDescent="0.25">
      <c r="A3805" s="181">
        <v>4</v>
      </c>
      <c r="B3805" s="182">
        <v>42570</v>
      </c>
      <c r="C3805" s="181" t="s">
        <v>6</v>
      </c>
      <c r="D3805" s="137" t="s">
        <v>2404</v>
      </c>
      <c r="E3805" s="178">
        <v>401</v>
      </c>
      <c r="F3805" s="179">
        <v>150</v>
      </c>
      <c r="G3805" s="181" t="s">
        <v>6</v>
      </c>
      <c r="H3805" s="181" t="str">
        <f t="shared" si="100"/>
        <v>NS</v>
      </c>
      <c r="I3805" s="181" t="str">
        <f>VLOOKUP(H3805,[3]Sheet1!$A$2:$B$27,2,0)</f>
        <v>SKO</v>
      </c>
      <c r="J3805" s="191">
        <f t="shared" si="99"/>
        <v>7</v>
      </c>
      <c r="K3805" s="191">
        <f>IF(PUMPING[[#This Row],[MONTH]]&gt;3,YEAR(PUMPING[[#This Row],[DATE]]),YEAR(PUMPING[[#This Row],[DATE]])-1)</f>
        <v>2016</v>
      </c>
      <c r="L3805" s="191" t="str">
        <f>IF(PUMPING[[#This Row],[MONTH]]&lt;4,"Q4",IF(PUMPING[[#This Row],[MONTH]]&lt;7,"Q1",IF(PUMPING[[#This Row],[MONTH]]&lt;10,"Q2",IF(PUMPING[[#This Row],[MONTH]]&lt;13,"Q3","Q4"))))</f>
        <v>Q2</v>
      </c>
      <c r="M3805" s="192" t="str">
        <f>IF(PUMPING[[#This Row],[PRODUCT]]="I/F","I/F",IF(LEFT(PUMPING[[#This Row],[BATCH]],2)="MR","MR",IF(LEFT(PUMPING[[#This Row],[BATCH]],2)="PR","PR",IF(LEFT(PUMPING[[#This Row],[BATCH]],2)="DT","DT","Others"))))</f>
        <v>MR</v>
      </c>
    </row>
    <row r="3806" spans="1:13" ht="21" x14ac:dyDescent="0.25">
      <c r="A3806" s="181">
        <v>5</v>
      </c>
      <c r="B3806" s="182">
        <v>42570</v>
      </c>
      <c r="C3806" s="181" t="s">
        <v>6</v>
      </c>
      <c r="D3806" s="137" t="s">
        <v>2405</v>
      </c>
      <c r="E3806" s="178">
        <v>651</v>
      </c>
      <c r="F3806" s="179">
        <v>300</v>
      </c>
      <c r="G3806" s="181" t="s">
        <v>6</v>
      </c>
      <c r="H3806" s="181" t="str">
        <f t="shared" si="100"/>
        <v>PC</v>
      </c>
      <c r="I3806" s="181" t="str">
        <f>VLOOKUP(H3806,[3]Sheet1!$A$2:$B$27,2,0)</f>
        <v>SKO</v>
      </c>
      <c r="J3806" s="191">
        <f t="shared" si="99"/>
        <v>7</v>
      </c>
      <c r="K3806" s="191">
        <f>IF(PUMPING[[#This Row],[MONTH]]&gt;3,YEAR(PUMPING[[#This Row],[DATE]]),YEAR(PUMPING[[#This Row],[DATE]])-1)</f>
        <v>2016</v>
      </c>
      <c r="L3806" s="191" t="str">
        <f>IF(PUMPING[[#This Row],[MONTH]]&lt;4,"Q4",IF(PUMPING[[#This Row],[MONTH]]&lt;7,"Q1",IF(PUMPING[[#This Row],[MONTH]]&lt;10,"Q2",IF(PUMPING[[#This Row],[MONTH]]&lt;13,"Q3","Q4"))))</f>
        <v>Q2</v>
      </c>
      <c r="M3806" s="192" t="str">
        <f>IF(PUMPING[[#This Row],[PRODUCT]]="I/F","I/F",IF(LEFT(PUMPING[[#This Row],[BATCH]],2)="MR","MR",IF(LEFT(PUMPING[[#This Row],[BATCH]],2)="PR","PR",IF(LEFT(PUMPING[[#This Row],[BATCH]],2)="DT","DT","Others"))))</f>
        <v>MR</v>
      </c>
    </row>
    <row r="3807" spans="1:13" ht="21" x14ac:dyDescent="0.25">
      <c r="A3807" s="181">
        <v>6</v>
      </c>
      <c r="B3807" s="182">
        <v>42570</v>
      </c>
      <c r="C3807" s="181" t="s">
        <v>6</v>
      </c>
      <c r="D3807" s="137" t="s">
        <v>2406</v>
      </c>
      <c r="E3807" s="178">
        <v>206</v>
      </c>
      <c r="F3807" s="179">
        <v>2464</v>
      </c>
      <c r="G3807" s="181" t="s">
        <v>6</v>
      </c>
      <c r="H3807" s="181" t="str">
        <f t="shared" si="100"/>
        <v>4M</v>
      </c>
      <c r="I3807" s="181" t="s">
        <v>1532</v>
      </c>
      <c r="J3807" s="191">
        <f t="shared" si="99"/>
        <v>7</v>
      </c>
      <c r="K3807" s="191">
        <f>IF(PUMPING[[#This Row],[MONTH]]&gt;3,YEAR(PUMPING[[#This Row],[DATE]]),YEAR(PUMPING[[#This Row],[DATE]])-1)</f>
        <v>2016</v>
      </c>
      <c r="L3807" s="191" t="str">
        <f>IF(PUMPING[[#This Row],[MONTH]]&lt;4,"Q4",IF(PUMPING[[#This Row],[MONTH]]&lt;7,"Q1",IF(PUMPING[[#This Row],[MONTH]]&lt;10,"Q2",IF(PUMPING[[#This Row],[MONTH]]&lt;13,"Q3","Q4"))))</f>
        <v>Q2</v>
      </c>
      <c r="M3807" s="192" t="str">
        <f>IF(PUMPING[[#This Row],[PRODUCT]]="I/F","I/F",IF(LEFT(PUMPING[[#This Row],[BATCH]],2)="MR","MR",IF(LEFT(PUMPING[[#This Row],[BATCH]],2)="PR","PR",IF(LEFT(PUMPING[[#This Row],[BATCH]],2)="DT","DT","Others"))))</f>
        <v>MR</v>
      </c>
    </row>
    <row r="3808" spans="1:13" ht="21" x14ac:dyDescent="0.25">
      <c r="A3808" s="181">
        <v>1</v>
      </c>
      <c r="B3808" s="182">
        <v>42570</v>
      </c>
      <c r="C3808" s="181" t="s">
        <v>274</v>
      </c>
      <c r="D3808" s="137" t="s">
        <v>495</v>
      </c>
      <c r="E3808" s="178" t="s">
        <v>10</v>
      </c>
      <c r="F3808" s="179">
        <v>581</v>
      </c>
      <c r="G3808" s="181" t="s">
        <v>274</v>
      </c>
      <c r="H3808" s="181" t="str">
        <f t="shared" si="100"/>
        <v>0S</v>
      </c>
      <c r="I3808" s="181" t="str">
        <f>VLOOKUP(H3808,[3]Sheet1!$A$2:$B$27,2,0)</f>
        <v>SKO</v>
      </c>
      <c r="J3808" s="191">
        <f t="shared" si="99"/>
        <v>7</v>
      </c>
      <c r="K3808" s="191">
        <f>IF(PUMPING[[#This Row],[MONTH]]&gt;3,YEAR(PUMPING[[#This Row],[DATE]]),YEAR(PUMPING[[#This Row],[DATE]])-1)</f>
        <v>2016</v>
      </c>
      <c r="L3808" s="191" t="str">
        <f>IF(PUMPING[[#This Row],[MONTH]]&lt;4,"Q4",IF(PUMPING[[#This Row],[MONTH]]&lt;7,"Q1",IF(PUMPING[[#This Row],[MONTH]]&lt;10,"Q2",IF(PUMPING[[#This Row],[MONTH]]&lt;13,"Q3","Q4"))))</f>
        <v>Q2</v>
      </c>
      <c r="M3808" s="192" t="str">
        <f>IF(PUMPING[[#This Row],[PRODUCT]]="I/F","I/F",IF(LEFT(PUMPING[[#This Row],[BATCH]],2)="MR","MR",IF(LEFT(PUMPING[[#This Row],[BATCH]],2)="PR","PR",IF(LEFT(PUMPING[[#This Row],[BATCH]],2)="DT","DT","Others"))))</f>
        <v>MR</v>
      </c>
    </row>
    <row r="3809" spans="1:13" ht="21" x14ac:dyDescent="0.25">
      <c r="A3809" s="181">
        <v>2</v>
      </c>
      <c r="B3809" s="182">
        <v>42570</v>
      </c>
      <c r="C3809" s="181" t="s">
        <v>274</v>
      </c>
      <c r="D3809" s="137" t="s">
        <v>2407</v>
      </c>
      <c r="E3809" s="178">
        <v>17</v>
      </c>
      <c r="F3809" s="179">
        <v>5621</v>
      </c>
      <c r="G3809" s="181" t="s">
        <v>274</v>
      </c>
      <c r="H3809" s="181" t="str">
        <f t="shared" si="100"/>
        <v>SK</v>
      </c>
      <c r="I3809" s="181" t="str">
        <f>VLOOKUP(H3809,[3]Sheet1!$A$2:$B$27,2,0)</f>
        <v>SKO</v>
      </c>
      <c r="J3809" s="191">
        <f t="shared" si="99"/>
        <v>7</v>
      </c>
      <c r="K3809" s="191">
        <f>IF(PUMPING[[#This Row],[MONTH]]&gt;3,YEAR(PUMPING[[#This Row],[DATE]]),YEAR(PUMPING[[#This Row],[DATE]])-1)</f>
        <v>2016</v>
      </c>
      <c r="L3809" s="191" t="str">
        <f>IF(PUMPING[[#This Row],[MONTH]]&lt;4,"Q4",IF(PUMPING[[#This Row],[MONTH]]&lt;7,"Q1",IF(PUMPING[[#This Row],[MONTH]]&lt;10,"Q2",IF(PUMPING[[#This Row],[MONTH]]&lt;13,"Q3","Q4"))))</f>
        <v>Q2</v>
      </c>
      <c r="M3809" s="192" t="str">
        <f>IF(PUMPING[[#This Row],[PRODUCT]]="I/F","I/F",IF(LEFT(PUMPING[[#This Row],[BATCH]],2)="MR","MR",IF(LEFT(PUMPING[[#This Row],[BATCH]],2)="PR","PR",IF(LEFT(PUMPING[[#This Row],[BATCH]],2)="DT","DT","Others"))))</f>
        <v>DT</v>
      </c>
    </row>
    <row r="3810" spans="1:13" ht="21" x14ac:dyDescent="0.25">
      <c r="A3810" s="181">
        <v>1</v>
      </c>
      <c r="B3810" s="182">
        <v>42571</v>
      </c>
      <c r="C3810" s="181" t="s">
        <v>6</v>
      </c>
      <c r="D3810" s="172" t="s">
        <v>2406</v>
      </c>
      <c r="E3810" s="203">
        <v>206</v>
      </c>
      <c r="F3810" s="204">
        <v>5053</v>
      </c>
      <c r="G3810" s="181" t="s">
        <v>6</v>
      </c>
      <c r="H3810" s="181" t="str">
        <f t="shared" si="100"/>
        <v>4M</v>
      </c>
      <c r="I3810" s="181" t="s">
        <v>1532</v>
      </c>
      <c r="J3810" s="191">
        <f t="shared" si="99"/>
        <v>7</v>
      </c>
      <c r="K3810" s="191">
        <f>IF(PUMPING[[#This Row],[MONTH]]&gt;3,YEAR(PUMPING[[#This Row],[DATE]]),YEAR(PUMPING[[#This Row],[DATE]])-1)</f>
        <v>2016</v>
      </c>
      <c r="L3810" s="191" t="str">
        <f>IF(PUMPING[[#This Row],[MONTH]]&lt;4,"Q4",IF(PUMPING[[#This Row],[MONTH]]&lt;7,"Q1",IF(PUMPING[[#This Row],[MONTH]]&lt;10,"Q2",IF(PUMPING[[#This Row],[MONTH]]&lt;13,"Q3","Q4"))))</f>
        <v>Q2</v>
      </c>
      <c r="M3810" s="192" t="str">
        <f>IF(PUMPING[[#This Row],[PRODUCT]]="I/F","I/F",IF(LEFT(PUMPING[[#This Row],[BATCH]],2)="MR","MR",IF(LEFT(PUMPING[[#This Row],[BATCH]],2)="PR","PR",IF(LEFT(PUMPING[[#This Row],[BATCH]],2)="DT","DT","Others"))))</f>
        <v>MR</v>
      </c>
    </row>
    <row r="3811" spans="1:13" ht="21" x14ac:dyDescent="0.25">
      <c r="A3811" s="181">
        <v>2</v>
      </c>
      <c r="B3811" s="182">
        <v>42571</v>
      </c>
      <c r="C3811" s="181" t="s">
        <v>6</v>
      </c>
      <c r="D3811" s="172" t="s">
        <v>505</v>
      </c>
      <c r="E3811" s="131">
        <v>201</v>
      </c>
      <c r="F3811" s="201">
        <v>5180</v>
      </c>
      <c r="G3811" s="181" t="s">
        <v>6</v>
      </c>
      <c r="H3811" s="181" t="str">
        <f t="shared" si="100"/>
        <v>4M</v>
      </c>
      <c r="I3811" s="181" t="s">
        <v>1532</v>
      </c>
      <c r="J3811" s="191">
        <f t="shared" si="99"/>
        <v>7</v>
      </c>
      <c r="K3811" s="191">
        <f>IF(PUMPING[[#This Row],[MONTH]]&gt;3,YEAR(PUMPING[[#This Row],[DATE]]),YEAR(PUMPING[[#This Row],[DATE]])-1)</f>
        <v>2016</v>
      </c>
      <c r="L3811" s="191" t="str">
        <f>IF(PUMPING[[#This Row],[MONTH]]&lt;4,"Q4",IF(PUMPING[[#This Row],[MONTH]]&lt;7,"Q1",IF(PUMPING[[#This Row],[MONTH]]&lt;10,"Q2",IF(PUMPING[[#This Row],[MONTH]]&lt;13,"Q3","Q4"))))</f>
        <v>Q2</v>
      </c>
      <c r="M3811" s="192" t="str">
        <f>IF(PUMPING[[#This Row],[PRODUCT]]="I/F","I/F",IF(LEFT(PUMPING[[#This Row],[BATCH]],2)="MR","MR",IF(LEFT(PUMPING[[#This Row],[BATCH]],2)="PR","PR",IF(LEFT(PUMPING[[#This Row],[BATCH]],2)="DT","DT","Others"))))</f>
        <v>MR</v>
      </c>
    </row>
    <row r="3812" spans="1:13" ht="21" x14ac:dyDescent="0.25">
      <c r="A3812" s="181">
        <v>3</v>
      </c>
      <c r="B3812" s="182">
        <v>42571</v>
      </c>
      <c r="C3812" s="181" t="s">
        <v>6</v>
      </c>
      <c r="D3812" s="172" t="s">
        <v>506</v>
      </c>
      <c r="E3812" s="131">
        <v>207</v>
      </c>
      <c r="F3812" s="204">
        <v>1393</v>
      </c>
      <c r="G3812" s="181" t="s">
        <v>6</v>
      </c>
      <c r="H3812" s="181" t="str">
        <f t="shared" si="100"/>
        <v>4M</v>
      </c>
      <c r="I3812" s="181" t="s">
        <v>1532</v>
      </c>
      <c r="J3812" s="191">
        <f t="shared" si="99"/>
        <v>7</v>
      </c>
      <c r="K3812" s="191">
        <f>IF(PUMPING[[#This Row],[MONTH]]&gt;3,YEAR(PUMPING[[#This Row],[DATE]]),YEAR(PUMPING[[#This Row],[DATE]])-1)</f>
        <v>2016</v>
      </c>
      <c r="L3812" s="191" t="str">
        <f>IF(PUMPING[[#This Row],[MONTH]]&lt;4,"Q4",IF(PUMPING[[#This Row],[MONTH]]&lt;7,"Q1",IF(PUMPING[[#This Row],[MONTH]]&lt;10,"Q2",IF(PUMPING[[#This Row],[MONTH]]&lt;13,"Q3","Q4"))))</f>
        <v>Q2</v>
      </c>
      <c r="M3812" s="192" t="str">
        <f>IF(PUMPING[[#This Row],[PRODUCT]]="I/F","I/F",IF(LEFT(PUMPING[[#This Row],[BATCH]],2)="MR","MR",IF(LEFT(PUMPING[[#This Row],[BATCH]],2)="PR","PR",IF(LEFT(PUMPING[[#This Row],[BATCH]],2)="DT","DT","Others"))))</f>
        <v>MR</v>
      </c>
    </row>
    <row r="3813" spans="1:13" ht="21" x14ac:dyDescent="0.25">
      <c r="A3813" s="181">
        <v>1</v>
      </c>
      <c r="B3813" s="182">
        <v>42571</v>
      </c>
      <c r="C3813" s="181" t="s">
        <v>20</v>
      </c>
      <c r="D3813" s="172" t="s">
        <v>348</v>
      </c>
      <c r="E3813" s="177">
        <v>32</v>
      </c>
      <c r="F3813" s="179">
        <v>126</v>
      </c>
      <c r="G3813" s="181" t="s">
        <v>20</v>
      </c>
      <c r="H3813" s="181" t="str">
        <f t="shared" si="100"/>
        <v>A2</v>
      </c>
      <c r="I3813" s="181" t="str">
        <f>VLOOKUP(H3813,[3]Sheet1!$A$2:$B$27,2,0)</f>
        <v>ATF</v>
      </c>
      <c r="J3813" s="191">
        <f t="shared" si="99"/>
        <v>7</v>
      </c>
      <c r="K3813" s="191">
        <f>IF(PUMPING[[#This Row],[MONTH]]&gt;3,YEAR(PUMPING[[#This Row],[DATE]]),YEAR(PUMPING[[#This Row],[DATE]])-1)</f>
        <v>2016</v>
      </c>
      <c r="L3813" s="191" t="str">
        <f>IF(PUMPING[[#This Row],[MONTH]]&lt;4,"Q4",IF(PUMPING[[#This Row],[MONTH]]&lt;7,"Q1",IF(PUMPING[[#This Row],[MONTH]]&lt;10,"Q2",IF(PUMPING[[#This Row],[MONTH]]&lt;13,"Q3","Q4"))))</f>
        <v>Q2</v>
      </c>
      <c r="M3813" s="192" t="str">
        <f>IF(PUMPING[[#This Row],[PRODUCT]]="I/F","I/F",IF(LEFT(PUMPING[[#This Row],[BATCH]],2)="MR","MR",IF(LEFT(PUMPING[[#This Row],[BATCH]],2)="PR","PR",IF(LEFT(PUMPING[[#This Row],[BATCH]],2)="DT","DT","Others"))))</f>
        <v>PR</v>
      </c>
    </row>
    <row r="3814" spans="1:13" ht="21" x14ac:dyDescent="0.25">
      <c r="A3814" s="181">
        <v>1</v>
      </c>
      <c r="B3814" s="182">
        <v>42571</v>
      </c>
      <c r="C3814" s="181" t="s">
        <v>274</v>
      </c>
      <c r="D3814" s="172" t="s">
        <v>2408</v>
      </c>
      <c r="E3814" s="178">
        <v>17</v>
      </c>
      <c r="F3814" s="179">
        <v>1509</v>
      </c>
      <c r="G3814" s="181" t="s">
        <v>274</v>
      </c>
      <c r="H3814" s="181" t="str">
        <f t="shared" si="100"/>
        <v>SK</v>
      </c>
      <c r="I3814" s="181" t="str">
        <f>VLOOKUP(H3814,[3]Sheet1!$A$2:$B$27,2,0)</f>
        <v>SKO</v>
      </c>
      <c r="J3814" s="191">
        <f t="shared" si="99"/>
        <v>7</v>
      </c>
      <c r="K3814" s="191">
        <f>IF(PUMPING[[#This Row],[MONTH]]&gt;3,YEAR(PUMPING[[#This Row],[DATE]]),YEAR(PUMPING[[#This Row],[DATE]])-1)</f>
        <v>2016</v>
      </c>
      <c r="L3814" s="191" t="str">
        <f>IF(PUMPING[[#This Row],[MONTH]]&lt;4,"Q4",IF(PUMPING[[#This Row],[MONTH]]&lt;7,"Q1",IF(PUMPING[[#This Row],[MONTH]]&lt;10,"Q2",IF(PUMPING[[#This Row],[MONTH]]&lt;13,"Q3","Q4"))))</f>
        <v>Q2</v>
      </c>
      <c r="M3814" s="192" t="str">
        <f>IF(PUMPING[[#This Row],[PRODUCT]]="I/F","I/F",IF(LEFT(PUMPING[[#This Row],[BATCH]],2)="MR","MR",IF(LEFT(PUMPING[[#This Row],[BATCH]],2)="PR","PR",IF(LEFT(PUMPING[[#This Row],[BATCH]],2)="DT","DT","Others"))))</f>
        <v>DT</v>
      </c>
    </row>
    <row r="3815" spans="1:13" ht="21" x14ac:dyDescent="0.25">
      <c r="A3815" s="181">
        <v>2</v>
      </c>
      <c r="B3815" s="182">
        <v>42571</v>
      </c>
      <c r="C3815" s="181" t="s">
        <v>274</v>
      </c>
      <c r="D3815" s="172" t="s">
        <v>2402</v>
      </c>
      <c r="E3815" s="178" t="s">
        <v>10</v>
      </c>
      <c r="F3815" s="173">
        <v>617</v>
      </c>
      <c r="G3815" s="181" t="s">
        <v>274</v>
      </c>
      <c r="H3815" s="181" t="str">
        <f t="shared" si="100"/>
        <v>0S</v>
      </c>
      <c r="I3815" s="181" t="str">
        <f>VLOOKUP(H3815,[3]Sheet1!$A$2:$B$27,2,0)</f>
        <v>SKO</v>
      </c>
      <c r="J3815" s="191">
        <f t="shared" si="99"/>
        <v>7</v>
      </c>
      <c r="K3815" s="191">
        <f>IF(PUMPING[[#This Row],[MONTH]]&gt;3,YEAR(PUMPING[[#This Row],[DATE]]),YEAR(PUMPING[[#This Row],[DATE]])-1)</f>
        <v>2016</v>
      </c>
      <c r="L3815" s="191" t="str">
        <f>IF(PUMPING[[#This Row],[MONTH]]&lt;4,"Q4",IF(PUMPING[[#This Row],[MONTH]]&lt;7,"Q1",IF(PUMPING[[#This Row],[MONTH]]&lt;10,"Q2",IF(PUMPING[[#This Row],[MONTH]]&lt;13,"Q3","Q4"))))</f>
        <v>Q2</v>
      </c>
      <c r="M3815" s="192" t="str">
        <f>IF(PUMPING[[#This Row],[PRODUCT]]="I/F","I/F",IF(LEFT(PUMPING[[#This Row],[BATCH]],2)="MR","MR",IF(LEFT(PUMPING[[#This Row],[BATCH]],2)="PR","PR",IF(LEFT(PUMPING[[#This Row],[BATCH]],2)="DT","DT","Others"))))</f>
        <v>MR</v>
      </c>
    </row>
    <row r="3816" spans="1:13" ht="21" x14ac:dyDescent="0.25">
      <c r="A3816" s="181">
        <v>3</v>
      </c>
      <c r="B3816" s="182">
        <v>42571</v>
      </c>
      <c r="C3816" s="181" t="s">
        <v>274</v>
      </c>
      <c r="D3816" s="124" t="s">
        <v>2403</v>
      </c>
      <c r="E3816" s="178" t="s">
        <v>10</v>
      </c>
      <c r="F3816" s="179">
        <v>4873</v>
      </c>
      <c r="G3816" s="181" t="s">
        <v>274</v>
      </c>
      <c r="H3816" s="181" t="str">
        <f t="shared" si="100"/>
        <v>PN</v>
      </c>
      <c r="I3816" s="181" t="str">
        <f>VLOOKUP(H3816,[3]Sheet1!$A$2:$B$27,2,0)</f>
        <v>NAPTHA</v>
      </c>
      <c r="J3816" s="191">
        <f t="shared" si="99"/>
        <v>7</v>
      </c>
      <c r="K3816" s="191">
        <f>IF(PUMPING[[#This Row],[MONTH]]&gt;3,YEAR(PUMPING[[#This Row],[DATE]]),YEAR(PUMPING[[#This Row],[DATE]])-1)</f>
        <v>2016</v>
      </c>
      <c r="L3816" s="191" t="str">
        <f>IF(PUMPING[[#This Row],[MONTH]]&lt;4,"Q4",IF(PUMPING[[#This Row],[MONTH]]&lt;7,"Q1",IF(PUMPING[[#This Row],[MONTH]]&lt;10,"Q2",IF(PUMPING[[#This Row],[MONTH]]&lt;13,"Q3","Q4"))))</f>
        <v>Q2</v>
      </c>
      <c r="M3816" s="192" t="str">
        <f>IF(PUMPING[[#This Row],[PRODUCT]]="I/F","I/F",IF(LEFT(PUMPING[[#This Row],[BATCH]],2)="MR","MR",IF(LEFT(PUMPING[[#This Row],[BATCH]],2)="PR","PR",IF(LEFT(PUMPING[[#This Row],[BATCH]],2)="DT","DT","Others"))))</f>
        <v>MR</v>
      </c>
    </row>
    <row r="3817" spans="1:13" ht="21" x14ac:dyDescent="0.25">
      <c r="A3817" s="181">
        <v>1</v>
      </c>
      <c r="B3817" s="182">
        <v>42572</v>
      </c>
      <c r="C3817" s="181" t="s">
        <v>6</v>
      </c>
      <c r="D3817" s="205" t="s">
        <v>506</v>
      </c>
      <c r="E3817" s="131">
        <v>207</v>
      </c>
      <c r="F3817" s="206">
        <f>11237-7528</f>
        <v>3709</v>
      </c>
      <c r="G3817" s="181" t="s">
        <v>6</v>
      </c>
      <c r="H3817" s="181" t="str">
        <f t="shared" si="100"/>
        <v>4M</v>
      </c>
      <c r="I3817" s="181" t="s">
        <v>1532</v>
      </c>
      <c r="J3817" s="191">
        <f t="shared" si="99"/>
        <v>7</v>
      </c>
      <c r="K3817" s="191">
        <f>IF(PUMPING[[#This Row],[MONTH]]&gt;3,YEAR(PUMPING[[#This Row],[DATE]]),YEAR(PUMPING[[#This Row],[DATE]])-1)</f>
        <v>2016</v>
      </c>
      <c r="L3817" s="191" t="str">
        <f>IF(PUMPING[[#This Row],[MONTH]]&lt;4,"Q4",IF(PUMPING[[#This Row],[MONTH]]&lt;7,"Q1",IF(PUMPING[[#This Row],[MONTH]]&lt;10,"Q2",IF(PUMPING[[#This Row],[MONTH]]&lt;13,"Q3","Q4"))))</f>
        <v>Q2</v>
      </c>
      <c r="M3817" s="192" t="str">
        <f>IF(PUMPING[[#This Row],[PRODUCT]]="I/F","I/F",IF(LEFT(PUMPING[[#This Row],[BATCH]],2)="MR","MR",IF(LEFT(PUMPING[[#This Row],[BATCH]],2)="PR","PR",IF(LEFT(PUMPING[[#This Row],[BATCH]],2)="DT","DT","Others"))))</f>
        <v>MR</v>
      </c>
    </row>
    <row r="3818" spans="1:13" ht="21" x14ac:dyDescent="0.25">
      <c r="A3818" s="181">
        <v>2</v>
      </c>
      <c r="B3818" s="182">
        <v>42572</v>
      </c>
      <c r="C3818" s="181" t="s">
        <v>6</v>
      </c>
      <c r="D3818" s="205" t="s">
        <v>509</v>
      </c>
      <c r="E3818" s="131">
        <v>651</v>
      </c>
      <c r="F3818" s="206">
        <v>401</v>
      </c>
      <c r="G3818" s="181" t="s">
        <v>6</v>
      </c>
      <c r="H3818" s="181" t="str">
        <f t="shared" si="100"/>
        <v>PC</v>
      </c>
      <c r="I3818" s="181" t="str">
        <f>VLOOKUP(H3818,[3]Sheet1!$A$2:$B$27,2,0)</f>
        <v>SKO</v>
      </c>
      <c r="J3818" s="191">
        <f t="shared" si="99"/>
        <v>7</v>
      </c>
      <c r="K3818" s="191">
        <f>IF(PUMPING[[#This Row],[MONTH]]&gt;3,YEAR(PUMPING[[#This Row],[DATE]]),YEAR(PUMPING[[#This Row],[DATE]])-1)</f>
        <v>2016</v>
      </c>
      <c r="L3818" s="191" t="str">
        <f>IF(PUMPING[[#This Row],[MONTH]]&lt;4,"Q4",IF(PUMPING[[#This Row],[MONTH]]&lt;7,"Q1",IF(PUMPING[[#This Row],[MONTH]]&lt;10,"Q2",IF(PUMPING[[#This Row],[MONTH]]&lt;13,"Q3","Q4"))))</f>
        <v>Q2</v>
      </c>
      <c r="M3818" s="192" t="str">
        <f>IF(PUMPING[[#This Row],[PRODUCT]]="I/F","I/F",IF(LEFT(PUMPING[[#This Row],[BATCH]],2)="MR","MR",IF(LEFT(PUMPING[[#This Row],[BATCH]],2)="PR","PR",IF(LEFT(PUMPING[[#This Row],[BATCH]],2)="DT","DT","Others"))))</f>
        <v>MR</v>
      </c>
    </row>
    <row r="3819" spans="1:13" ht="21" x14ac:dyDescent="0.25">
      <c r="A3819" s="181">
        <v>3</v>
      </c>
      <c r="B3819" s="182">
        <v>42572</v>
      </c>
      <c r="C3819" s="181" t="s">
        <v>6</v>
      </c>
      <c r="D3819" s="205" t="s">
        <v>510</v>
      </c>
      <c r="E3819" s="131">
        <v>505</v>
      </c>
      <c r="F3819" s="206">
        <f>10055-1638</f>
        <v>8417</v>
      </c>
      <c r="G3819" s="181" t="s">
        <v>6</v>
      </c>
      <c r="H3819" s="181" t="str">
        <f t="shared" si="100"/>
        <v>4H</v>
      </c>
      <c r="I3819" s="181" t="s">
        <v>1530</v>
      </c>
      <c r="J3819" s="191">
        <f t="shared" si="99"/>
        <v>7</v>
      </c>
      <c r="K3819" s="191">
        <f>IF(PUMPING[[#This Row],[MONTH]]&gt;3,YEAR(PUMPING[[#This Row],[DATE]]),YEAR(PUMPING[[#This Row],[DATE]])-1)</f>
        <v>2016</v>
      </c>
      <c r="L3819" s="191" t="str">
        <f>IF(PUMPING[[#This Row],[MONTH]]&lt;4,"Q4",IF(PUMPING[[#This Row],[MONTH]]&lt;7,"Q1",IF(PUMPING[[#This Row],[MONTH]]&lt;10,"Q2",IF(PUMPING[[#This Row],[MONTH]]&lt;13,"Q3","Q4"))))</f>
        <v>Q2</v>
      </c>
      <c r="M3819" s="192" t="str">
        <f>IF(PUMPING[[#This Row],[PRODUCT]]="I/F","I/F",IF(LEFT(PUMPING[[#This Row],[BATCH]],2)="MR","MR",IF(LEFT(PUMPING[[#This Row],[BATCH]],2)="PR","PR",IF(LEFT(PUMPING[[#This Row],[BATCH]],2)="DT","DT","Others"))))</f>
        <v>MR</v>
      </c>
    </row>
    <row r="3820" spans="1:13" ht="21" x14ac:dyDescent="0.25">
      <c r="A3820" s="181">
        <v>1</v>
      </c>
      <c r="B3820" s="182">
        <v>42572</v>
      </c>
      <c r="C3820" s="181" t="s">
        <v>20</v>
      </c>
      <c r="D3820" s="172" t="s">
        <v>348</v>
      </c>
      <c r="E3820" s="177">
        <v>32</v>
      </c>
      <c r="F3820" s="179">
        <v>412</v>
      </c>
      <c r="G3820" s="181" t="s">
        <v>20</v>
      </c>
      <c r="H3820" s="181" t="str">
        <f t="shared" si="100"/>
        <v>A2</v>
      </c>
      <c r="I3820" s="181" t="str">
        <f>VLOOKUP(H3820,[3]Sheet1!$A$2:$B$27,2,0)</f>
        <v>ATF</v>
      </c>
      <c r="J3820" s="191">
        <f t="shared" si="99"/>
        <v>7</v>
      </c>
      <c r="K3820" s="191">
        <f>IF(PUMPING[[#This Row],[MONTH]]&gt;3,YEAR(PUMPING[[#This Row],[DATE]]),YEAR(PUMPING[[#This Row],[DATE]])-1)</f>
        <v>2016</v>
      </c>
      <c r="L3820" s="191" t="str">
        <f>IF(PUMPING[[#This Row],[MONTH]]&lt;4,"Q4",IF(PUMPING[[#This Row],[MONTH]]&lt;7,"Q1",IF(PUMPING[[#This Row],[MONTH]]&lt;10,"Q2",IF(PUMPING[[#This Row],[MONTH]]&lt;13,"Q3","Q4"))))</f>
        <v>Q2</v>
      </c>
      <c r="M3820" s="192" t="str">
        <f>IF(PUMPING[[#This Row],[PRODUCT]]="I/F","I/F",IF(LEFT(PUMPING[[#This Row],[BATCH]],2)="MR","MR",IF(LEFT(PUMPING[[#This Row],[BATCH]],2)="PR","PR",IF(LEFT(PUMPING[[#This Row],[BATCH]],2)="DT","DT","Others"))))</f>
        <v>PR</v>
      </c>
    </row>
    <row r="3821" spans="1:13" ht="21" x14ac:dyDescent="0.25">
      <c r="A3821" s="181">
        <v>2</v>
      </c>
      <c r="B3821" s="182">
        <v>42572</v>
      </c>
      <c r="C3821" s="181" t="s">
        <v>20</v>
      </c>
      <c r="D3821" s="172" t="s">
        <v>2409</v>
      </c>
      <c r="E3821" s="177">
        <v>31</v>
      </c>
      <c r="F3821" s="179">
        <v>450</v>
      </c>
      <c r="G3821" s="181" t="s">
        <v>20</v>
      </c>
      <c r="H3821" s="181" t="str">
        <f t="shared" si="100"/>
        <v>A2</v>
      </c>
      <c r="I3821" s="181" t="str">
        <f>VLOOKUP(H3821,[3]Sheet1!$A$2:$B$27,2,0)</f>
        <v>ATF</v>
      </c>
      <c r="J3821" s="191">
        <f t="shared" si="99"/>
        <v>7</v>
      </c>
      <c r="K3821" s="191">
        <f>IF(PUMPING[[#This Row],[MONTH]]&gt;3,YEAR(PUMPING[[#This Row],[DATE]]),YEAR(PUMPING[[#This Row],[DATE]])-1)</f>
        <v>2016</v>
      </c>
      <c r="L3821" s="191" t="str">
        <f>IF(PUMPING[[#This Row],[MONTH]]&lt;4,"Q4",IF(PUMPING[[#This Row],[MONTH]]&lt;7,"Q1",IF(PUMPING[[#This Row],[MONTH]]&lt;10,"Q2",IF(PUMPING[[#This Row],[MONTH]]&lt;13,"Q3","Q4"))))</f>
        <v>Q2</v>
      </c>
      <c r="M3821" s="192" t="str">
        <f>IF(PUMPING[[#This Row],[PRODUCT]]="I/F","I/F",IF(LEFT(PUMPING[[#This Row],[BATCH]],2)="MR","MR",IF(LEFT(PUMPING[[#This Row],[BATCH]],2)="PR","PR",IF(LEFT(PUMPING[[#This Row],[BATCH]],2)="DT","DT","Others"))))</f>
        <v>PR</v>
      </c>
    </row>
    <row r="3822" spans="1:13" ht="21" x14ac:dyDescent="0.25">
      <c r="A3822" s="181">
        <v>3</v>
      </c>
      <c r="B3822" s="182">
        <v>42572</v>
      </c>
      <c r="C3822" s="181" t="s">
        <v>20</v>
      </c>
      <c r="D3822" s="172" t="s">
        <v>360</v>
      </c>
      <c r="E3822" s="131">
        <v>31</v>
      </c>
      <c r="F3822" s="179">
        <v>2654</v>
      </c>
      <c r="G3822" s="181" t="s">
        <v>20</v>
      </c>
      <c r="H3822" s="181" t="str">
        <f t="shared" si="100"/>
        <v>A2</v>
      </c>
      <c r="I3822" s="181" t="str">
        <f>VLOOKUP(H3822,[3]Sheet1!$A$2:$B$27,2,0)</f>
        <v>ATF</v>
      </c>
      <c r="J3822" s="191">
        <f t="shared" si="99"/>
        <v>7</v>
      </c>
      <c r="K3822" s="191">
        <f>IF(PUMPING[[#This Row],[MONTH]]&gt;3,YEAR(PUMPING[[#This Row],[DATE]]),YEAR(PUMPING[[#This Row],[DATE]])-1)</f>
        <v>2016</v>
      </c>
      <c r="L3822" s="191" t="str">
        <f>IF(PUMPING[[#This Row],[MONTH]]&lt;4,"Q4",IF(PUMPING[[#This Row],[MONTH]]&lt;7,"Q1",IF(PUMPING[[#This Row],[MONTH]]&lt;10,"Q2",IF(PUMPING[[#This Row],[MONTH]]&lt;13,"Q3","Q4"))))</f>
        <v>Q2</v>
      </c>
      <c r="M3822" s="192" t="str">
        <f>IF(PUMPING[[#This Row],[PRODUCT]]="I/F","I/F",IF(LEFT(PUMPING[[#This Row],[BATCH]],2)="MR","MR",IF(LEFT(PUMPING[[#This Row],[BATCH]],2)="PR","PR",IF(LEFT(PUMPING[[#This Row],[BATCH]],2)="DT","DT","Others"))))</f>
        <v>PR</v>
      </c>
    </row>
    <row r="3823" spans="1:13" ht="21" x14ac:dyDescent="0.25">
      <c r="A3823" s="181">
        <v>1</v>
      </c>
      <c r="B3823" s="182">
        <v>42572</v>
      </c>
      <c r="C3823" s="181" t="s">
        <v>274</v>
      </c>
      <c r="D3823" s="172" t="s">
        <v>2403</v>
      </c>
      <c r="E3823" s="178" t="s">
        <v>10</v>
      </c>
      <c r="F3823" s="179">
        <v>2919</v>
      </c>
      <c r="G3823" s="181" t="s">
        <v>274</v>
      </c>
      <c r="H3823" s="181" t="str">
        <f t="shared" si="100"/>
        <v>PN</v>
      </c>
      <c r="I3823" s="181" t="str">
        <f>VLOOKUP(H3823,[3]Sheet1!$A$2:$B$27,2,0)</f>
        <v>NAPTHA</v>
      </c>
      <c r="J3823" s="191">
        <f t="shared" si="99"/>
        <v>7</v>
      </c>
      <c r="K3823" s="191">
        <f>IF(PUMPING[[#This Row],[MONTH]]&gt;3,YEAR(PUMPING[[#This Row],[DATE]]),YEAR(PUMPING[[#This Row],[DATE]])-1)</f>
        <v>2016</v>
      </c>
      <c r="L3823" s="191" t="str">
        <f>IF(PUMPING[[#This Row],[MONTH]]&lt;4,"Q4",IF(PUMPING[[#This Row],[MONTH]]&lt;7,"Q1",IF(PUMPING[[#This Row],[MONTH]]&lt;10,"Q2",IF(PUMPING[[#This Row],[MONTH]]&lt;13,"Q3","Q4"))))</f>
        <v>Q2</v>
      </c>
      <c r="M3823" s="192" t="str">
        <f>IF(PUMPING[[#This Row],[PRODUCT]]="I/F","I/F",IF(LEFT(PUMPING[[#This Row],[BATCH]],2)="MR","MR",IF(LEFT(PUMPING[[#This Row],[BATCH]],2)="PR","PR",IF(LEFT(PUMPING[[#This Row],[BATCH]],2)="DT","DT","Others"))))</f>
        <v>MR</v>
      </c>
    </row>
    <row r="3824" spans="1:13" ht="21" x14ac:dyDescent="0.25">
      <c r="A3824" s="181">
        <v>2</v>
      </c>
      <c r="B3824" s="182">
        <v>42572</v>
      </c>
      <c r="C3824" s="181" t="s">
        <v>274</v>
      </c>
      <c r="D3824" s="172" t="s">
        <v>2404</v>
      </c>
      <c r="E3824" s="178" t="s">
        <v>10</v>
      </c>
      <c r="F3824" s="173">
        <v>150</v>
      </c>
      <c r="G3824" s="181" t="s">
        <v>274</v>
      </c>
      <c r="H3824" s="181" t="str">
        <f t="shared" si="100"/>
        <v>NS</v>
      </c>
      <c r="I3824" s="181" t="str">
        <f>VLOOKUP(H3824,[3]Sheet1!$A$2:$B$27,2,0)</f>
        <v>SKO</v>
      </c>
      <c r="J3824" s="191">
        <f t="shared" si="99"/>
        <v>7</v>
      </c>
      <c r="K3824" s="191">
        <f>IF(PUMPING[[#This Row],[MONTH]]&gt;3,YEAR(PUMPING[[#This Row],[DATE]]),YEAR(PUMPING[[#This Row],[DATE]])-1)</f>
        <v>2016</v>
      </c>
      <c r="L3824" s="191" t="str">
        <f>IF(PUMPING[[#This Row],[MONTH]]&lt;4,"Q4",IF(PUMPING[[#This Row],[MONTH]]&lt;7,"Q1",IF(PUMPING[[#This Row],[MONTH]]&lt;10,"Q2",IF(PUMPING[[#This Row],[MONTH]]&lt;13,"Q3","Q4"))))</f>
        <v>Q2</v>
      </c>
      <c r="M3824" s="192" t="str">
        <f>IF(PUMPING[[#This Row],[PRODUCT]]="I/F","I/F",IF(LEFT(PUMPING[[#This Row],[BATCH]],2)="MR","MR",IF(LEFT(PUMPING[[#This Row],[BATCH]],2)="PR","PR",IF(LEFT(PUMPING[[#This Row],[BATCH]],2)="DT","DT","Others"))))</f>
        <v>MR</v>
      </c>
    </row>
    <row r="3825" spans="1:13" ht="21" x14ac:dyDescent="0.25">
      <c r="A3825" s="181">
        <v>3</v>
      </c>
      <c r="B3825" s="182">
        <v>42572</v>
      </c>
      <c r="C3825" s="181" t="s">
        <v>274</v>
      </c>
      <c r="D3825" s="124" t="s">
        <v>2405</v>
      </c>
      <c r="E3825" s="178" t="s">
        <v>10</v>
      </c>
      <c r="F3825" s="179">
        <v>212</v>
      </c>
      <c r="G3825" s="181" t="s">
        <v>274</v>
      </c>
      <c r="H3825" s="181" t="str">
        <f t="shared" si="100"/>
        <v>PC</v>
      </c>
      <c r="I3825" s="181" t="str">
        <f>VLOOKUP(H3825,[3]Sheet1!$A$2:$B$27,2,0)</f>
        <v>SKO</v>
      </c>
      <c r="J3825" s="191">
        <f t="shared" si="99"/>
        <v>7</v>
      </c>
      <c r="K3825" s="191">
        <f>IF(PUMPING[[#This Row],[MONTH]]&gt;3,YEAR(PUMPING[[#This Row],[DATE]]),YEAR(PUMPING[[#This Row],[DATE]])-1)</f>
        <v>2016</v>
      </c>
      <c r="L3825" s="191" t="str">
        <f>IF(PUMPING[[#This Row],[MONTH]]&lt;4,"Q4",IF(PUMPING[[#This Row],[MONTH]]&lt;7,"Q1",IF(PUMPING[[#This Row],[MONTH]]&lt;10,"Q2",IF(PUMPING[[#This Row],[MONTH]]&lt;13,"Q3","Q4"))))</f>
        <v>Q2</v>
      </c>
      <c r="M3825" s="192" t="str">
        <f>IF(PUMPING[[#This Row],[PRODUCT]]="I/F","I/F",IF(LEFT(PUMPING[[#This Row],[BATCH]],2)="MR","MR",IF(LEFT(PUMPING[[#This Row],[BATCH]],2)="PR","PR",IF(LEFT(PUMPING[[#This Row],[BATCH]],2)="DT","DT","Others"))))</f>
        <v>MR</v>
      </c>
    </row>
    <row r="3826" spans="1:13" ht="21" x14ac:dyDescent="0.25">
      <c r="A3826" s="181">
        <v>4</v>
      </c>
      <c r="B3826" s="182">
        <v>42572</v>
      </c>
      <c r="C3826" s="181" t="s">
        <v>274</v>
      </c>
      <c r="D3826" s="124" t="s">
        <v>2406</v>
      </c>
      <c r="E3826" s="178" t="s">
        <v>10</v>
      </c>
      <c r="F3826" s="179">
        <v>3336</v>
      </c>
      <c r="G3826" s="181" t="s">
        <v>274</v>
      </c>
      <c r="H3826" s="181" t="str">
        <f t="shared" si="100"/>
        <v>4M</v>
      </c>
      <c r="I3826" s="181" t="s">
        <v>1532</v>
      </c>
      <c r="J3826" s="191">
        <f t="shared" si="99"/>
        <v>7</v>
      </c>
      <c r="K3826" s="191">
        <f>IF(PUMPING[[#This Row],[MONTH]]&gt;3,YEAR(PUMPING[[#This Row],[DATE]]),YEAR(PUMPING[[#This Row],[DATE]])-1)</f>
        <v>2016</v>
      </c>
      <c r="L3826" s="191" t="str">
        <f>IF(PUMPING[[#This Row],[MONTH]]&lt;4,"Q4",IF(PUMPING[[#This Row],[MONTH]]&lt;7,"Q1",IF(PUMPING[[#This Row],[MONTH]]&lt;10,"Q2",IF(PUMPING[[#This Row],[MONTH]]&lt;13,"Q3","Q4"))))</f>
        <v>Q2</v>
      </c>
      <c r="M3826" s="192" t="str">
        <f>IF(PUMPING[[#This Row],[PRODUCT]]="I/F","I/F",IF(LEFT(PUMPING[[#This Row],[BATCH]],2)="MR","MR",IF(LEFT(PUMPING[[#This Row],[BATCH]],2)="PR","PR",IF(LEFT(PUMPING[[#This Row],[BATCH]],2)="DT","DT","Others"))))</f>
        <v>MR</v>
      </c>
    </row>
    <row r="3827" spans="1:13" ht="21" x14ac:dyDescent="0.25">
      <c r="A3827" s="181">
        <v>5</v>
      </c>
      <c r="B3827" s="182">
        <v>42572</v>
      </c>
      <c r="C3827" s="181" t="s">
        <v>274</v>
      </c>
      <c r="D3827" s="124" t="s">
        <v>505</v>
      </c>
      <c r="E3827" s="178" t="s">
        <v>10</v>
      </c>
      <c r="F3827" s="179">
        <v>963</v>
      </c>
      <c r="G3827" s="181" t="s">
        <v>274</v>
      </c>
      <c r="H3827" s="181" t="str">
        <f t="shared" si="100"/>
        <v>4M</v>
      </c>
      <c r="I3827" s="181" t="s">
        <v>1532</v>
      </c>
      <c r="J3827" s="191">
        <f t="shared" si="99"/>
        <v>7</v>
      </c>
      <c r="K3827" s="191">
        <f>IF(PUMPING[[#This Row],[MONTH]]&gt;3,YEAR(PUMPING[[#This Row],[DATE]]),YEAR(PUMPING[[#This Row],[DATE]])-1)</f>
        <v>2016</v>
      </c>
      <c r="L3827" s="191" t="str">
        <f>IF(PUMPING[[#This Row],[MONTH]]&lt;4,"Q4",IF(PUMPING[[#This Row],[MONTH]]&lt;7,"Q1",IF(PUMPING[[#This Row],[MONTH]]&lt;10,"Q2",IF(PUMPING[[#This Row],[MONTH]]&lt;13,"Q3","Q4"))))</f>
        <v>Q2</v>
      </c>
      <c r="M3827" s="192" t="str">
        <f>IF(PUMPING[[#This Row],[PRODUCT]]="I/F","I/F",IF(LEFT(PUMPING[[#This Row],[BATCH]],2)="MR","MR",IF(LEFT(PUMPING[[#This Row],[BATCH]],2)="PR","PR",IF(LEFT(PUMPING[[#This Row],[BATCH]],2)="DT","DT","Others"))))</f>
        <v>MR</v>
      </c>
    </row>
    <row r="3828" spans="1:13" ht="21" x14ac:dyDescent="0.25">
      <c r="A3828" s="181">
        <v>1</v>
      </c>
      <c r="B3828" s="182">
        <v>42573</v>
      </c>
      <c r="C3828" s="181" t="s">
        <v>6</v>
      </c>
      <c r="D3828" s="205" t="s">
        <v>510</v>
      </c>
      <c r="E3828" s="131">
        <v>505</v>
      </c>
      <c r="F3828" s="206">
        <v>3603</v>
      </c>
      <c r="G3828" s="181" t="s">
        <v>6</v>
      </c>
      <c r="H3828" s="181" t="str">
        <f t="shared" si="100"/>
        <v>4H</v>
      </c>
      <c r="I3828" s="181" t="s">
        <v>1530</v>
      </c>
      <c r="J3828" s="191">
        <f t="shared" si="99"/>
        <v>7</v>
      </c>
      <c r="K3828" s="191">
        <f>IF(PUMPING[[#This Row],[MONTH]]&gt;3,YEAR(PUMPING[[#This Row],[DATE]]),YEAR(PUMPING[[#This Row],[DATE]])-1)</f>
        <v>2016</v>
      </c>
      <c r="L3828" s="191" t="str">
        <f>IF(PUMPING[[#This Row],[MONTH]]&lt;4,"Q4",IF(PUMPING[[#This Row],[MONTH]]&lt;7,"Q1",IF(PUMPING[[#This Row],[MONTH]]&lt;10,"Q2",IF(PUMPING[[#This Row],[MONTH]]&lt;13,"Q3","Q4"))))</f>
        <v>Q2</v>
      </c>
      <c r="M3828" s="192" t="str">
        <f>IF(PUMPING[[#This Row],[PRODUCT]]="I/F","I/F",IF(LEFT(PUMPING[[#This Row],[BATCH]],2)="MR","MR",IF(LEFT(PUMPING[[#This Row],[BATCH]],2)="PR","PR",IF(LEFT(PUMPING[[#This Row],[BATCH]],2)="DT","DT","Others"))))</f>
        <v>MR</v>
      </c>
    </row>
    <row r="3829" spans="1:13" ht="21" x14ac:dyDescent="0.25">
      <c r="A3829" s="181">
        <v>2</v>
      </c>
      <c r="B3829" s="182">
        <v>42573</v>
      </c>
      <c r="C3829" s="181" t="s">
        <v>6</v>
      </c>
      <c r="D3829" s="205" t="s">
        <v>511</v>
      </c>
      <c r="E3829" s="131">
        <v>501</v>
      </c>
      <c r="F3829" s="206">
        <v>7701</v>
      </c>
      <c r="G3829" s="181" t="s">
        <v>6</v>
      </c>
      <c r="H3829" s="181" t="str">
        <f t="shared" si="100"/>
        <v>4H</v>
      </c>
      <c r="I3829" s="181" t="s">
        <v>1530</v>
      </c>
      <c r="J3829" s="191">
        <f t="shared" si="99"/>
        <v>7</v>
      </c>
      <c r="K3829" s="191">
        <f>IF(PUMPING[[#This Row],[MONTH]]&gt;3,YEAR(PUMPING[[#This Row],[DATE]]),YEAR(PUMPING[[#This Row],[DATE]])-1)</f>
        <v>2016</v>
      </c>
      <c r="L3829" s="191" t="str">
        <f>IF(PUMPING[[#This Row],[MONTH]]&lt;4,"Q4",IF(PUMPING[[#This Row],[MONTH]]&lt;7,"Q1",IF(PUMPING[[#This Row],[MONTH]]&lt;10,"Q2",IF(PUMPING[[#This Row],[MONTH]]&lt;13,"Q3","Q4"))))</f>
        <v>Q2</v>
      </c>
      <c r="M3829" s="192" t="str">
        <f>IF(PUMPING[[#This Row],[PRODUCT]]="I/F","I/F",IF(LEFT(PUMPING[[#This Row],[BATCH]],2)="MR","MR",IF(LEFT(PUMPING[[#This Row],[BATCH]],2)="PR","PR",IF(LEFT(PUMPING[[#This Row],[BATCH]],2)="DT","DT","Others"))))</f>
        <v>MR</v>
      </c>
    </row>
    <row r="3830" spans="1:13" ht="21" x14ac:dyDescent="0.25">
      <c r="A3830" s="181">
        <v>1</v>
      </c>
      <c r="B3830" s="182">
        <v>42573</v>
      </c>
      <c r="C3830" s="181" t="s">
        <v>20</v>
      </c>
      <c r="D3830" s="172" t="s">
        <v>360</v>
      </c>
      <c r="E3830" s="131">
        <v>31</v>
      </c>
      <c r="F3830" s="179">
        <v>5292</v>
      </c>
      <c r="G3830" s="181" t="s">
        <v>20</v>
      </c>
      <c r="H3830" s="181" t="str">
        <f t="shared" si="100"/>
        <v>A2</v>
      </c>
      <c r="I3830" s="181" t="str">
        <f>VLOOKUP(H3830,[3]Sheet1!$A$2:$B$27,2,0)</f>
        <v>ATF</v>
      </c>
      <c r="J3830" s="191">
        <f t="shared" si="99"/>
        <v>7</v>
      </c>
      <c r="K3830" s="191">
        <f>IF(PUMPING[[#This Row],[MONTH]]&gt;3,YEAR(PUMPING[[#This Row],[DATE]]),YEAR(PUMPING[[#This Row],[DATE]])-1)</f>
        <v>2016</v>
      </c>
      <c r="L3830" s="191" t="str">
        <f>IF(PUMPING[[#This Row],[MONTH]]&lt;4,"Q4",IF(PUMPING[[#This Row],[MONTH]]&lt;7,"Q1",IF(PUMPING[[#This Row],[MONTH]]&lt;10,"Q2",IF(PUMPING[[#This Row],[MONTH]]&lt;13,"Q3","Q4"))))</f>
        <v>Q2</v>
      </c>
      <c r="M3830" s="192" t="str">
        <f>IF(PUMPING[[#This Row],[PRODUCT]]="I/F","I/F",IF(LEFT(PUMPING[[#This Row],[BATCH]],2)="MR","MR",IF(LEFT(PUMPING[[#This Row],[BATCH]],2)="PR","PR",IF(LEFT(PUMPING[[#This Row],[BATCH]],2)="DT","DT","Others"))))</f>
        <v>PR</v>
      </c>
    </row>
    <row r="3831" spans="1:13" ht="21" x14ac:dyDescent="0.25">
      <c r="A3831" s="181">
        <v>1</v>
      </c>
      <c r="B3831" s="182">
        <v>42573</v>
      </c>
      <c r="C3831" s="181" t="s">
        <v>274</v>
      </c>
      <c r="D3831" s="124" t="s">
        <v>505</v>
      </c>
      <c r="E3831" s="178" t="s">
        <v>10</v>
      </c>
      <c r="F3831" s="179">
        <v>2301</v>
      </c>
      <c r="G3831" s="181" t="s">
        <v>274</v>
      </c>
      <c r="H3831" s="181" t="str">
        <f t="shared" si="100"/>
        <v>4M</v>
      </c>
      <c r="I3831" s="181" t="s">
        <v>1532</v>
      </c>
      <c r="J3831" s="191">
        <f t="shared" si="99"/>
        <v>7</v>
      </c>
      <c r="K3831" s="191">
        <f>IF(PUMPING[[#This Row],[MONTH]]&gt;3,YEAR(PUMPING[[#This Row],[DATE]]),YEAR(PUMPING[[#This Row],[DATE]])-1)</f>
        <v>2016</v>
      </c>
      <c r="L3831" s="191" t="str">
        <f>IF(PUMPING[[#This Row],[MONTH]]&lt;4,"Q4",IF(PUMPING[[#This Row],[MONTH]]&lt;7,"Q1",IF(PUMPING[[#This Row],[MONTH]]&lt;10,"Q2",IF(PUMPING[[#This Row],[MONTH]]&lt;13,"Q3","Q4"))))</f>
        <v>Q2</v>
      </c>
      <c r="M3831" s="192" t="str">
        <f>IF(PUMPING[[#This Row],[PRODUCT]]="I/F","I/F",IF(LEFT(PUMPING[[#This Row],[BATCH]],2)="MR","MR",IF(LEFT(PUMPING[[#This Row],[BATCH]],2)="PR","PR",IF(LEFT(PUMPING[[#This Row],[BATCH]],2)="DT","DT","Others"))))</f>
        <v>MR</v>
      </c>
    </row>
    <row r="3832" spans="1:13" ht="21" x14ac:dyDescent="0.25">
      <c r="A3832" s="181">
        <v>2</v>
      </c>
      <c r="B3832" s="182">
        <v>42573</v>
      </c>
      <c r="C3832" s="181" t="s">
        <v>274</v>
      </c>
      <c r="D3832" s="172" t="s">
        <v>509</v>
      </c>
      <c r="E3832" s="178" t="s">
        <v>10</v>
      </c>
      <c r="F3832" s="173">
        <v>287</v>
      </c>
      <c r="G3832" s="181" t="s">
        <v>274</v>
      </c>
      <c r="H3832" s="181" t="str">
        <f t="shared" si="100"/>
        <v>PC</v>
      </c>
      <c r="I3832" s="181" t="str">
        <f>VLOOKUP(H3832,[3]Sheet1!$A$2:$B$27,2,0)</f>
        <v>SKO</v>
      </c>
      <c r="J3832" s="191">
        <f t="shared" si="99"/>
        <v>7</v>
      </c>
      <c r="K3832" s="191">
        <f>IF(PUMPING[[#This Row],[MONTH]]&gt;3,YEAR(PUMPING[[#This Row],[DATE]]),YEAR(PUMPING[[#This Row],[DATE]])-1)</f>
        <v>2016</v>
      </c>
      <c r="L3832" s="191" t="str">
        <f>IF(PUMPING[[#This Row],[MONTH]]&lt;4,"Q4",IF(PUMPING[[#This Row],[MONTH]]&lt;7,"Q1",IF(PUMPING[[#This Row],[MONTH]]&lt;10,"Q2",IF(PUMPING[[#This Row],[MONTH]]&lt;13,"Q3","Q4"))))</f>
        <v>Q2</v>
      </c>
      <c r="M3832" s="192" t="str">
        <f>IF(PUMPING[[#This Row],[PRODUCT]]="I/F","I/F",IF(LEFT(PUMPING[[#This Row],[BATCH]],2)="MR","MR",IF(LEFT(PUMPING[[#This Row],[BATCH]],2)="PR","PR",IF(LEFT(PUMPING[[#This Row],[BATCH]],2)="DT","DT","Others"))))</f>
        <v>MR</v>
      </c>
    </row>
    <row r="3833" spans="1:13" ht="21" x14ac:dyDescent="0.25">
      <c r="A3833" s="181">
        <v>3</v>
      </c>
      <c r="B3833" s="182">
        <v>42573</v>
      </c>
      <c r="C3833" s="181" t="s">
        <v>274</v>
      </c>
      <c r="D3833" s="124" t="s">
        <v>510</v>
      </c>
      <c r="E3833" s="178" t="s">
        <v>10</v>
      </c>
      <c r="F3833" s="179">
        <v>1117</v>
      </c>
      <c r="G3833" s="181" t="s">
        <v>274</v>
      </c>
      <c r="H3833" s="181" t="str">
        <f t="shared" si="100"/>
        <v>4H</v>
      </c>
      <c r="I3833" s="181" t="s">
        <v>1530</v>
      </c>
      <c r="J3833" s="191">
        <f t="shared" si="99"/>
        <v>7</v>
      </c>
      <c r="K3833" s="191">
        <f>IF(PUMPING[[#This Row],[MONTH]]&gt;3,YEAR(PUMPING[[#This Row],[DATE]]),YEAR(PUMPING[[#This Row],[DATE]])-1)</f>
        <v>2016</v>
      </c>
      <c r="L3833" s="191" t="str">
        <f>IF(PUMPING[[#This Row],[MONTH]]&lt;4,"Q4",IF(PUMPING[[#This Row],[MONTH]]&lt;7,"Q1",IF(PUMPING[[#This Row],[MONTH]]&lt;10,"Q2",IF(PUMPING[[#This Row],[MONTH]]&lt;13,"Q3","Q4"))))</f>
        <v>Q2</v>
      </c>
      <c r="M3833" s="192" t="str">
        <f>IF(PUMPING[[#This Row],[PRODUCT]]="I/F","I/F",IF(LEFT(PUMPING[[#This Row],[BATCH]],2)="MR","MR",IF(LEFT(PUMPING[[#This Row],[BATCH]],2)="PR","PR",IF(LEFT(PUMPING[[#This Row],[BATCH]],2)="DT","DT","Others"))))</f>
        <v>MR</v>
      </c>
    </row>
    <row r="3834" spans="1:13" ht="21" x14ac:dyDescent="0.25">
      <c r="A3834" s="181">
        <v>1</v>
      </c>
      <c r="B3834" s="182">
        <v>42574</v>
      </c>
      <c r="C3834" s="181" t="s">
        <v>6</v>
      </c>
      <c r="D3834" s="205" t="s">
        <v>511</v>
      </c>
      <c r="E3834" s="131">
        <v>501</v>
      </c>
      <c r="F3834" s="206">
        <v>4276</v>
      </c>
      <c r="G3834" s="181" t="s">
        <v>6</v>
      </c>
      <c r="H3834" s="181" t="str">
        <f t="shared" si="100"/>
        <v>4H</v>
      </c>
      <c r="I3834" s="181" t="s">
        <v>1530</v>
      </c>
      <c r="J3834" s="191">
        <f t="shared" si="99"/>
        <v>7</v>
      </c>
      <c r="K3834" s="191">
        <f>IF(PUMPING[[#This Row],[MONTH]]&gt;3,YEAR(PUMPING[[#This Row],[DATE]]),YEAR(PUMPING[[#This Row],[DATE]])-1)</f>
        <v>2016</v>
      </c>
      <c r="L3834" s="191" t="str">
        <f>IF(PUMPING[[#This Row],[MONTH]]&lt;4,"Q4",IF(PUMPING[[#This Row],[MONTH]]&lt;7,"Q1",IF(PUMPING[[#This Row],[MONTH]]&lt;10,"Q2",IF(PUMPING[[#This Row],[MONTH]]&lt;13,"Q3","Q4"))))</f>
        <v>Q2</v>
      </c>
      <c r="M3834" s="192" t="str">
        <f>IF(PUMPING[[#This Row],[PRODUCT]]="I/F","I/F",IF(LEFT(PUMPING[[#This Row],[BATCH]],2)="MR","MR",IF(LEFT(PUMPING[[#This Row],[BATCH]],2)="PR","PR",IF(LEFT(PUMPING[[#This Row],[BATCH]],2)="DT","DT","Others"))))</f>
        <v>MR</v>
      </c>
    </row>
    <row r="3835" spans="1:13" ht="21" x14ac:dyDescent="0.25">
      <c r="A3835" s="181">
        <v>1</v>
      </c>
      <c r="B3835" s="182">
        <v>42574</v>
      </c>
      <c r="C3835" s="181" t="s">
        <v>20</v>
      </c>
      <c r="D3835" s="172" t="s">
        <v>360</v>
      </c>
      <c r="E3835" s="131">
        <v>31</v>
      </c>
      <c r="F3835" s="179">
        <v>762</v>
      </c>
      <c r="G3835" s="181" t="s">
        <v>20</v>
      </c>
      <c r="H3835" s="181" t="str">
        <f t="shared" si="100"/>
        <v>A2</v>
      </c>
      <c r="I3835" s="181" t="str">
        <f>VLOOKUP(H3835,[3]Sheet1!$A$2:$B$27,2,0)</f>
        <v>ATF</v>
      </c>
      <c r="J3835" s="191">
        <f t="shared" si="99"/>
        <v>7</v>
      </c>
      <c r="K3835" s="191">
        <f>IF(PUMPING[[#This Row],[MONTH]]&gt;3,YEAR(PUMPING[[#This Row],[DATE]]),YEAR(PUMPING[[#This Row],[DATE]])-1)</f>
        <v>2016</v>
      </c>
      <c r="L3835" s="191" t="str">
        <f>IF(PUMPING[[#This Row],[MONTH]]&lt;4,"Q4",IF(PUMPING[[#This Row],[MONTH]]&lt;7,"Q1",IF(PUMPING[[#This Row],[MONTH]]&lt;10,"Q2",IF(PUMPING[[#This Row],[MONTH]]&lt;13,"Q3","Q4"))))</f>
        <v>Q2</v>
      </c>
      <c r="M3835" s="192" t="str">
        <f>IF(PUMPING[[#This Row],[PRODUCT]]="I/F","I/F",IF(LEFT(PUMPING[[#This Row],[BATCH]],2)="MR","MR",IF(LEFT(PUMPING[[#This Row],[BATCH]],2)="PR","PR",IF(LEFT(PUMPING[[#This Row],[BATCH]],2)="DT","DT","Others"))))</f>
        <v>PR</v>
      </c>
    </row>
    <row r="3836" spans="1:13" ht="21" x14ac:dyDescent="0.25">
      <c r="A3836" s="181">
        <v>2</v>
      </c>
      <c r="B3836" s="182">
        <v>42574</v>
      </c>
      <c r="C3836" s="181" t="s">
        <v>20</v>
      </c>
      <c r="D3836" s="172" t="s">
        <v>375</v>
      </c>
      <c r="E3836" s="177">
        <v>33</v>
      </c>
      <c r="F3836" s="179">
        <v>450</v>
      </c>
      <c r="G3836" s="181" t="s">
        <v>20</v>
      </c>
      <c r="H3836" s="181" t="str">
        <f t="shared" si="100"/>
        <v>A2</v>
      </c>
      <c r="I3836" s="181" t="str">
        <f>VLOOKUP(H3836,[3]Sheet1!$A$2:$B$27,2,0)</f>
        <v>ATF</v>
      </c>
      <c r="J3836" s="191">
        <f t="shared" si="99"/>
        <v>7</v>
      </c>
      <c r="K3836" s="191">
        <f>IF(PUMPING[[#This Row],[MONTH]]&gt;3,YEAR(PUMPING[[#This Row],[DATE]]),YEAR(PUMPING[[#This Row],[DATE]])-1)</f>
        <v>2016</v>
      </c>
      <c r="L3836" s="191" t="str">
        <f>IF(PUMPING[[#This Row],[MONTH]]&lt;4,"Q4",IF(PUMPING[[#This Row],[MONTH]]&lt;7,"Q1",IF(PUMPING[[#This Row],[MONTH]]&lt;10,"Q2",IF(PUMPING[[#This Row],[MONTH]]&lt;13,"Q3","Q4"))))</f>
        <v>Q2</v>
      </c>
      <c r="M3836" s="192" t="str">
        <f>IF(PUMPING[[#This Row],[PRODUCT]]="I/F","I/F",IF(LEFT(PUMPING[[#This Row],[BATCH]],2)="MR","MR",IF(LEFT(PUMPING[[#This Row],[BATCH]],2)="PR","PR",IF(LEFT(PUMPING[[#This Row],[BATCH]],2)="DT","DT","Others"))))</f>
        <v>PR</v>
      </c>
    </row>
    <row r="3837" spans="1:13" ht="21" x14ac:dyDescent="0.25">
      <c r="A3837" s="181">
        <v>3</v>
      </c>
      <c r="B3837" s="182">
        <v>42574</v>
      </c>
      <c r="C3837" s="181" t="s">
        <v>20</v>
      </c>
      <c r="D3837" s="172" t="s">
        <v>2410</v>
      </c>
      <c r="E3837" s="131">
        <v>33</v>
      </c>
      <c r="F3837" s="179">
        <v>4097</v>
      </c>
      <c r="G3837" s="181" t="s">
        <v>20</v>
      </c>
      <c r="H3837" s="181" t="str">
        <f t="shared" si="100"/>
        <v>A2</v>
      </c>
      <c r="I3837" s="181" t="str">
        <f>VLOOKUP(H3837,[3]Sheet1!$A$2:$B$27,2,0)</f>
        <v>ATF</v>
      </c>
      <c r="J3837" s="191">
        <f t="shared" si="99"/>
        <v>7</v>
      </c>
      <c r="K3837" s="191">
        <f>IF(PUMPING[[#This Row],[MONTH]]&gt;3,YEAR(PUMPING[[#This Row],[DATE]]),YEAR(PUMPING[[#This Row],[DATE]])-1)</f>
        <v>2016</v>
      </c>
      <c r="L3837" s="191" t="str">
        <f>IF(PUMPING[[#This Row],[MONTH]]&lt;4,"Q4",IF(PUMPING[[#This Row],[MONTH]]&lt;7,"Q1",IF(PUMPING[[#This Row],[MONTH]]&lt;10,"Q2",IF(PUMPING[[#This Row],[MONTH]]&lt;13,"Q3","Q4"))))</f>
        <v>Q2</v>
      </c>
      <c r="M3837" s="192" t="str">
        <f>IF(PUMPING[[#This Row],[PRODUCT]]="I/F","I/F",IF(LEFT(PUMPING[[#This Row],[BATCH]],2)="MR","MR",IF(LEFT(PUMPING[[#This Row],[BATCH]],2)="PR","PR",IF(LEFT(PUMPING[[#This Row],[BATCH]],2)="DT","DT","Others"))))</f>
        <v>PR</v>
      </c>
    </row>
    <row r="3838" spans="1:13" ht="21" x14ac:dyDescent="0.25">
      <c r="A3838" s="181">
        <v>1</v>
      </c>
      <c r="B3838" s="182">
        <v>42574</v>
      </c>
      <c r="C3838" s="181" t="s">
        <v>274</v>
      </c>
      <c r="D3838" s="124" t="s">
        <v>510</v>
      </c>
      <c r="E3838" s="178" t="s">
        <v>10</v>
      </c>
      <c r="F3838" s="179">
        <v>3661</v>
      </c>
      <c r="G3838" s="181" t="s">
        <v>274</v>
      </c>
      <c r="H3838" s="181" t="str">
        <f t="shared" si="100"/>
        <v>4H</v>
      </c>
      <c r="I3838" s="181" t="s">
        <v>1530</v>
      </c>
      <c r="J3838" s="191">
        <f t="shared" si="99"/>
        <v>7</v>
      </c>
      <c r="K3838" s="191">
        <f>IF(PUMPING[[#This Row],[MONTH]]&gt;3,YEAR(PUMPING[[#This Row],[DATE]]),YEAR(PUMPING[[#This Row],[DATE]])-1)</f>
        <v>2016</v>
      </c>
      <c r="L3838" s="191" t="str">
        <f>IF(PUMPING[[#This Row],[MONTH]]&lt;4,"Q4",IF(PUMPING[[#This Row],[MONTH]]&lt;7,"Q1",IF(PUMPING[[#This Row],[MONTH]]&lt;10,"Q2",IF(PUMPING[[#This Row],[MONTH]]&lt;13,"Q3","Q4"))))</f>
        <v>Q2</v>
      </c>
      <c r="M3838" s="192" t="str">
        <f>IF(PUMPING[[#This Row],[PRODUCT]]="I/F","I/F",IF(LEFT(PUMPING[[#This Row],[BATCH]],2)="MR","MR",IF(LEFT(PUMPING[[#This Row],[BATCH]],2)="PR","PR",IF(LEFT(PUMPING[[#This Row],[BATCH]],2)="DT","DT","Others"))))</f>
        <v>MR</v>
      </c>
    </row>
    <row r="3839" spans="1:13" ht="21" x14ac:dyDescent="0.25">
      <c r="A3839" s="181">
        <v>1</v>
      </c>
      <c r="B3839" s="182">
        <v>42575</v>
      </c>
      <c r="C3839" s="181" t="s">
        <v>6</v>
      </c>
      <c r="D3839" s="205" t="s">
        <v>2411</v>
      </c>
      <c r="E3839" s="131">
        <v>351</v>
      </c>
      <c r="F3839" s="206">
        <v>400</v>
      </c>
      <c r="G3839" s="181" t="s">
        <v>6</v>
      </c>
      <c r="H3839" s="181" t="str">
        <f t="shared" si="100"/>
        <v>PC</v>
      </c>
      <c r="I3839" s="181" t="str">
        <f>VLOOKUP(H3839,[3]Sheet1!$A$2:$B$27,2,0)</f>
        <v>SKO</v>
      </c>
      <c r="J3839" s="191">
        <f t="shared" si="99"/>
        <v>7</v>
      </c>
      <c r="K3839" s="191">
        <f>IF(PUMPING[[#This Row],[MONTH]]&gt;3,YEAR(PUMPING[[#This Row],[DATE]]),YEAR(PUMPING[[#This Row],[DATE]])-1)</f>
        <v>2016</v>
      </c>
      <c r="L3839" s="191" t="str">
        <f>IF(PUMPING[[#This Row],[MONTH]]&lt;4,"Q4",IF(PUMPING[[#This Row],[MONTH]]&lt;7,"Q1",IF(PUMPING[[#This Row],[MONTH]]&lt;10,"Q2",IF(PUMPING[[#This Row],[MONTH]]&lt;13,"Q3","Q4"))))</f>
        <v>Q2</v>
      </c>
      <c r="M3839" s="192" t="str">
        <f>IF(PUMPING[[#This Row],[PRODUCT]]="I/F","I/F",IF(LEFT(PUMPING[[#This Row],[BATCH]],2)="MR","MR",IF(LEFT(PUMPING[[#This Row],[BATCH]],2)="PR","PR",IF(LEFT(PUMPING[[#This Row],[BATCH]],2)="DT","DT","Others"))))</f>
        <v>MR</v>
      </c>
    </row>
    <row r="3840" spans="1:13" ht="21" x14ac:dyDescent="0.25">
      <c r="A3840" s="181">
        <v>2</v>
      </c>
      <c r="B3840" s="182">
        <v>42575</v>
      </c>
      <c r="C3840" s="181" t="s">
        <v>6</v>
      </c>
      <c r="D3840" s="205" t="s">
        <v>2412</v>
      </c>
      <c r="E3840" s="131">
        <v>404</v>
      </c>
      <c r="F3840" s="206">
        <v>151</v>
      </c>
      <c r="G3840" s="181" t="s">
        <v>6</v>
      </c>
      <c r="H3840" s="181" t="str">
        <f t="shared" si="100"/>
        <v>NS</v>
      </c>
      <c r="I3840" s="181" t="str">
        <f>VLOOKUP(H3840,[3]Sheet1!$A$2:$B$27,2,0)</f>
        <v>SKO</v>
      </c>
      <c r="J3840" s="191">
        <f t="shared" si="99"/>
        <v>7</v>
      </c>
      <c r="K3840" s="191">
        <f>IF(PUMPING[[#This Row],[MONTH]]&gt;3,YEAR(PUMPING[[#This Row],[DATE]]),YEAR(PUMPING[[#This Row],[DATE]])-1)</f>
        <v>2016</v>
      </c>
      <c r="L3840" s="191" t="str">
        <f>IF(PUMPING[[#This Row],[MONTH]]&lt;4,"Q4",IF(PUMPING[[#This Row],[MONTH]]&lt;7,"Q1",IF(PUMPING[[#This Row],[MONTH]]&lt;10,"Q2",IF(PUMPING[[#This Row],[MONTH]]&lt;13,"Q3","Q4"))))</f>
        <v>Q2</v>
      </c>
      <c r="M3840" s="192" t="str">
        <f>IF(PUMPING[[#This Row],[PRODUCT]]="I/F","I/F",IF(LEFT(PUMPING[[#This Row],[BATCH]],2)="MR","MR",IF(LEFT(PUMPING[[#This Row],[BATCH]],2)="PR","PR",IF(LEFT(PUMPING[[#This Row],[BATCH]],2)="DT","DT","Others"))))</f>
        <v>MR</v>
      </c>
    </row>
    <row r="3841" spans="1:13" ht="21" x14ac:dyDescent="0.25">
      <c r="A3841" s="181">
        <v>3</v>
      </c>
      <c r="B3841" s="182">
        <v>42575</v>
      </c>
      <c r="C3841" s="181" t="s">
        <v>6</v>
      </c>
      <c r="D3841" s="205" t="s">
        <v>513</v>
      </c>
      <c r="E3841" s="131">
        <v>124</v>
      </c>
      <c r="F3841" s="206">
        <v>7981</v>
      </c>
      <c r="G3841" s="181" t="s">
        <v>6</v>
      </c>
      <c r="H3841" s="181" t="str">
        <f t="shared" si="100"/>
        <v>PN</v>
      </c>
      <c r="I3841" s="181" t="str">
        <f>VLOOKUP(H3841,[3]Sheet1!$A$2:$B$27,2,0)</f>
        <v>NAPTHA</v>
      </c>
      <c r="J3841" s="191">
        <f t="shared" ref="J3841:J3904" si="101">MONTH(B3841)</f>
        <v>7</v>
      </c>
      <c r="K3841" s="191">
        <f>IF(PUMPING[[#This Row],[MONTH]]&gt;3,YEAR(PUMPING[[#This Row],[DATE]]),YEAR(PUMPING[[#This Row],[DATE]])-1)</f>
        <v>2016</v>
      </c>
      <c r="L3841" s="191" t="str">
        <f>IF(PUMPING[[#This Row],[MONTH]]&lt;4,"Q4",IF(PUMPING[[#This Row],[MONTH]]&lt;7,"Q1",IF(PUMPING[[#This Row],[MONTH]]&lt;10,"Q2",IF(PUMPING[[#This Row],[MONTH]]&lt;13,"Q3","Q4"))))</f>
        <v>Q2</v>
      </c>
      <c r="M3841" s="192" t="str">
        <f>IF(PUMPING[[#This Row],[PRODUCT]]="I/F","I/F",IF(LEFT(PUMPING[[#This Row],[BATCH]],2)="MR","MR",IF(LEFT(PUMPING[[#This Row],[BATCH]],2)="PR","PR",IF(LEFT(PUMPING[[#This Row],[BATCH]],2)="DT","DT","Others"))))</f>
        <v>MR</v>
      </c>
    </row>
    <row r="3842" spans="1:13" ht="21" x14ac:dyDescent="0.25">
      <c r="A3842" s="181">
        <v>4</v>
      </c>
      <c r="B3842" s="182">
        <v>42575</v>
      </c>
      <c r="C3842" s="181" t="s">
        <v>6</v>
      </c>
      <c r="D3842" s="172" t="s">
        <v>2413</v>
      </c>
      <c r="E3842" s="131">
        <v>120</v>
      </c>
      <c r="F3842" s="206">
        <v>2775</v>
      </c>
      <c r="G3842" s="181" t="s">
        <v>6</v>
      </c>
      <c r="H3842" s="181" t="str">
        <f t="shared" si="100"/>
        <v>PX</v>
      </c>
      <c r="I3842" s="181" t="str">
        <f>VLOOKUP(H3842,[3]Sheet1!$A$2:$B$27,2,0)</f>
        <v>PXPTA</v>
      </c>
      <c r="J3842" s="191">
        <f t="shared" si="101"/>
        <v>7</v>
      </c>
      <c r="K3842" s="191">
        <f>IF(PUMPING[[#This Row],[MONTH]]&gt;3,YEAR(PUMPING[[#This Row],[DATE]]),YEAR(PUMPING[[#This Row],[DATE]])-1)</f>
        <v>2016</v>
      </c>
      <c r="L3842" s="191" t="str">
        <f>IF(PUMPING[[#This Row],[MONTH]]&lt;4,"Q4",IF(PUMPING[[#This Row],[MONTH]]&lt;7,"Q1",IF(PUMPING[[#This Row],[MONTH]]&lt;10,"Q2",IF(PUMPING[[#This Row],[MONTH]]&lt;13,"Q3","Q4"))))</f>
        <v>Q2</v>
      </c>
      <c r="M3842" s="192" t="str">
        <f>IF(PUMPING[[#This Row],[PRODUCT]]="I/F","I/F",IF(LEFT(PUMPING[[#This Row],[BATCH]],2)="MR","MR",IF(LEFT(PUMPING[[#This Row],[BATCH]],2)="PR","PR",IF(LEFT(PUMPING[[#This Row],[BATCH]],2)="DT","DT","Others"))))</f>
        <v>MR</v>
      </c>
    </row>
    <row r="3843" spans="1:13" ht="21" x14ac:dyDescent="0.25">
      <c r="A3843" s="181">
        <v>1</v>
      </c>
      <c r="B3843" s="182">
        <v>42575</v>
      </c>
      <c r="C3843" s="181" t="s">
        <v>20</v>
      </c>
      <c r="D3843" s="172" t="s">
        <v>2410</v>
      </c>
      <c r="E3843" s="131">
        <v>33</v>
      </c>
      <c r="F3843" s="179">
        <v>991</v>
      </c>
      <c r="G3843" s="181" t="s">
        <v>20</v>
      </c>
      <c r="H3843" s="181" t="str">
        <f t="shared" si="100"/>
        <v>A2</v>
      </c>
      <c r="I3843" s="181" t="str">
        <f>VLOOKUP(H3843,[3]Sheet1!$A$2:$B$27,2,0)</f>
        <v>ATF</v>
      </c>
      <c r="J3843" s="191">
        <f t="shared" si="101"/>
        <v>7</v>
      </c>
      <c r="K3843" s="191">
        <f>IF(PUMPING[[#This Row],[MONTH]]&gt;3,YEAR(PUMPING[[#This Row],[DATE]]),YEAR(PUMPING[[#This Row],[DATE]])-1)</f>
        <v>2016</v>
      </c>
      <c r="L3843" s="191" t="str">
        <f>IF(PUMPING[[#This Row],[MONTH]]&lt;4,"Q4",IF(PUMPING[[#This Row],[MONTH]]&lt;7,"Q1",IF(PUMPING[[#This Row],[MONTH]]&lt;10,"Q2",IF(PUMPING[[#This Row],[MONTH]]&lt;13,"Q3","Q4"))))</f>
        <v>Q2</v>
      </c>
      <c r="M3843" s="192" t="str">
        <f>IF(PUMPING[[#This Row],[PRODUCT]]="I/F","I/F",IF(LEFT(PUMPING[[#This Row],[BATCH]],2)="MR","MR",IF(LEFT(PUMPING[[#This Row],[BATCH]],2)="PR","PR",IF(LEFT(PUMPING[[#This Row],[BATCH]],2)="DT","DT","Others"))))</f>
        <v>PR</v>
      </c>
    </row>
    <row r="3844" spans="1:13" ht="21" x14ac:dyDescent="0.25">
      <c r="A3844" s="181">
        <v>2</v>
      </c>
      <c r="B3844" s="182">
        <v>42575</v>
      </c>
      <c r="C3844" s="181" t="s">
        <v>20</v>
      </c>
      <c r="D3844" s="172" t="s">
        <v>2414</v>
      </c>
      <c r="E3844" s="177">
        <v>34</v>
      </c>
      <c r="F3844" s="179">
        <v>450</v>
      </c>
      <c r="G3844" s="181" t="s">
        <v>20</v>
      </c>
      <c r="H3844" s="181" t="str">
        <f t="shared" si="100"/>
        <v>A2</v>
      </c>
      <c r="I3844" s="181" t="str">
        <f>VLOOKUP(H3844,[3]Sheet1!$A$2:$B$27,2,0)</f>
        <v>ATF</v>
      </c>
      <c r="J3844" s="191">
        <f t="shared" si="101"/>
        <v>7</v>
      </c>
      <c r="K3844" s="191">
        <f>IF(PUMPING[[#This Row],[MONTH]]&gt;3,YEAR(PUMPING[[#This Row],[DATE]]),YEAR(PUMPING[[#This Row],[DATE]])-1)</f>
        <v>2016</v>
      </c>
      <c r="L3844" s="191" t="str">
        <f>IF(PUMPING[[#This Row],[MONTH]]&lt;4,"Q4",IF(PUMPING[[#This Row],[MONTH]]&lt;7,"Q1",IF(PUMPING[[#This Row],[MONTH]]&lt;10,"Q2",IF(PUMPING[[#This Row],[MONTH]]&lt;13,"Q3","Q4"))))</f>
        <v>Q2</v>
      </c>
      <c r="M3844" s="192" t="str">
        <f>IF(PUMPING[[#This Row],[PRODUCT]]="I/F","I/F",IF(LEFT(PUMPING[[#This Row],[BATCH]],2)="MR","MR",IF(LEFT(PUMPING[[#This Row],[BATCH]],2)="PR","PR",IF(LEFT(PUMPING[[#This Row],[BATCH]],2)="DT","DT","Others"))))</f>
        <v>PR</v>
      </c>
    </row>
    <row r="3845" spans="1:13" ht="21" x14ac:dyDescent="0.25">
      <c r="A3845" s="181">
        <v>3</v>
      </c>
      <c r="B3845" s="182">
        <v>42575</v>
      </c>
      <c r="C3845" s="181" t="s">
        <v>20</v>
      </c>
      <c r="D3845" s="172" t="s">
        <v>2415</v>
      </c>
      <c r="E3845" s="131">
        <v>34</v>
      </c>
      <c r="F3845" s="179">
        <v>4600</v>
      </c>
      <c r="G3845" s="181" t="s">
        <v>20</v>
      </c>
      <c r="H3845" s="181" t="str">
        <f t="shared" si="100"/>
        <v>A2</v>
      </c>
      <c r="I3845" s="181" t="str">
        <f>VLOOKUP(H3845,[3]Sheet1!$A$2:$B$27,2,0)</f>
        <v>ATF</v>
      </c>
      <c r="J3845" s="191">
        <f t="shared" si="101"/>
        <v>7</v>
      </c>
      <c r="K3845" s="191">
        <f>IF(PUMPING[[#This Row],[MONTH]]&gt;3,YEAR(PUMPING[[#This Row],[DATE]]),YEAR(PUMPING[[#This Row],[DATE]])-1)</f>
        <v>2016</v>
      </c>
      <c r="L3845" s="191" t="str">
        <f>IF(PUMPING[[#This Row],[MONTH]]&lt;4,"Q4",IF(PUMPING[[#This Row],[MONTH]]&lt;7,"Q1",IF(PUMPING[[#This Row],[MONTH]]&lt;10,"Q2",IF(PUMPING[[#This Row],[MONTH]]&lt;13,"Q3","Q4"))))</f>
        <v>Q2</v>
      </c>
      <c r="M3845" s="192" t="str">
        <f>IF(PUMPING[[#This Row],[PRODUCT]]="I/F","I/F",IF(LEFT(PUMPING[[#This Row],[BATCH]],2)="MR","MR",IF(LEFT(PUMPING[[#This Row],[BATCH]],2)="PR","PR",IF(LEFT(PUMPING[[#This Row],[BATCH]],2)="DT","DT","Others"))))</f>
        <v>PR</v>
      </c>
    </row>
    <row r="3846" spans="1:13" ht="21" x14ac:dyDescent="0.25">
      <c r="A3846" s="181">
        <v>1</v>
      </c>
      <c r="B3846" s="182">
        <v>42575</v>
      </c>
      <c r="C3846" s="181" t="s">
        <v>274</v>
      </c>
      <c r="D3846" s="124" t="s">
        <v>510</v>
      </c>
      <c r="E3846" s="178" t="s">
        <v>10</v>
      </c>
      <c r="F3846" s="179">
        <v>3175</v>
      </c>
      <c r="G3846" s="181" t="s">
        <v>274</v>
      </c>
      <c r="H3846" s="181" t="str">
        <f t="shared" si="100"/>
        <v>4H</v>
      </c>
      <c r="I3846" s="181" t="s">
        <v>1530</v>
      </c>
      <c r="J3846" s="191">
        <f t="shared" si="101"/>
        <v>7</v>
      </c>
      <c r="K3846" s="191">
        <f>IF(PUMPING[[#This Row],[MONTH]]&gt;3,YEAR(PUMPING[[#This Row],[DATE]]),YEAR(PUMPING[[#This Row],[DATE]])-1)</f>
        <v>2016</v>
      </c>
      <c r="L3846" s="191" t="str">
        <f>IF(PUMPING[[#This Row],[MONTH]]&lt;4,"Q4",IF(PUMPING[[#This Row],[MONTH]]&lt;7,"Q1",IF(PUMPING[[#This Row],[MONTH]]&lt;10,"Q2",IF(PUMPING[[#This Row],[MONTH]]&lt;13,"Q3","Q4"))))</f>
        <v>Q2</v>
      </c>
      <c r="M3846" s="192" t="str">
        <f>IF(PUMPING[[#This Row],[PRODUCT]]="I/F","I/F",IF(LEFT(PUMPING[[#This Row],[BATCH]],2)="MR","MR",IF(LEFT(PUMPING[[#This Row],[BATCH]],2)="PR","PR",IF(LEFT(PUMPING[[#This Row],[BATCH]],2)="DT","DT","Others"))))</f>
        <v>MR</v>
      </c>
    </row>
    <row r="3847" spans="1:13" ht="21" x14ac:dyDescent="0.25">
      <c r="A3847" s="181">
        <v>2</v>
      </c>
      <c r="B3847" s="182">
        <v>42575</v>
      </c>
      <c r="C3847" s="181" t="s">
        <v>274</v>
      </c>
      <c r="D3847" s="124" t="s">
        <v>511</v>
      </c>
      <c r="E3847" s="178" t="s">
        <v>10</v>
      </c>
      <c r="F3847" s="173">
        <v>2671</v>
      </c>
      <c r="G3847" s="181" t="s">
        <v>274</v>
      </c>
      <c r="H3847" s="181" t="str">
        <f t="shared" si="100"/>
        <v>4H</v>
      </c>
      <c r="I3847" s="181" t="s">
        <v>1530</v>
      </c>
      <c r="J3847" s="191">
        <f t="shared" si="101"/>
        <v>7</v>
      </c>
      <c r="K3847" s="191">
        <f>IF(PUMPING[[#This Row],[MONTH]]&gt;3,YEAR(PUMPING[[#This Row],[DATE]]),YEAR(PUMPING[[#This Row],[DATE]])-1)</f>
        <v>2016</v>
      </c>
      <c r="L3847" s="191" t="str">
        <f>IF(PUMPING[[#This Row],[MONTH]]&lt;4,"Q4",IF(PUMPING[[#This Row],[MONTH]]&lt;7,"Q1",IF(PUMPING[[#This Row],[MONTH]]&lt;10,"Q2",IF(PUMPING[[#This Row],[MONTH]]&lt;13,"Q3","Q4"))))</f>
        <v>Q2</v>
      </c>
      <c r="M3847" s="192" t="str">
        <f>IF(PUMPING[[#This Row],[PRODUCT]]="I/F","I/F",IF(LEFT(PUMPING[[#This Row],[BATCH]],2)="MR","MR",IF(LEFT(PUMPING[[#This Row],[BATCH]],2)="PR","PR",IF(LEFT(PUMPING[[#This Row],[BATCH]],2)="DT","DT","Others"))))</f>
        <v>MR</v>
      </c>
    </row>
    <row r="3848" spans="1:13" ht="21" x14ac:dyDescent="0.25">
      <c r="A3848" s="181">
        <v>1</v>
      </c>
      <c r="B3848" s="182">
        <v>42576</v>
      </c>
      <c r="C3848" s="181" t="s">
        <v>6</v>
      </c>
      <c r="D3848" s="172" t="s">
        <v>2413</v>
      </c>
      <c r="E3848" s="203">
        <v>120</v>
      </c>
      <c r="F3848" s="206">
        <v>320</v>
      </c>
      <c r="G3848" s="181" t="s">
        <v>6</v>
      </c>
      <c r="H3848" s="181" t="str">
        <f t="shared" si="100"/>
        <v>PX</v>
      </c>
      <c r="I3848" s="181" t="str">
        <f>VLOOKUP(H3848,[3]Sheet1!$A$2:$B$27,2,0)</f>
        <v>PXPTA</v>
      </c>
      <c r="J3848" s="191">
        <f t="shared" si="101"/>
        <v>7</v>
      </c>
      <c r="K3848" s="191">
        <f>IF(PUMPING[[#This Row],[MONTH]]&gt;3,YEAR(PUMPING[[#This Row],[DATE]]),YEAR(PUMPING[[#This Row],[DATE]])-1)</f>
        <v>2016</v>
      </c>
      <c r="L3848" s="191" t="str">
        <f>IF(PUMPING[[#This Row],[MONTH]]&lt;4,"Q4",IF(PUMPING[[#This Row],[MONTH]]&lt;7,"Q1",IF(PUMPING[[#This Row],[MONTH]]&lt;10,"Q2",IF(PUMPING[[#This Row],[MONTH]]&lt;13,"Q3","Q4"))))</f>
        <v>Q2</v>
      </c>
      <c r="M3848" s="192" t="str">
        <f>IF(PUMPING[[#This Row],[PRODUCT]]="I/F","I/F",IF(LEFT(PUMPING[[#This Row],[BATCH]],2)="MR","MR",IF(LEFT(PUMPING[[#This Row],[BATCH]],2)="PR","PR",IF(LEFT(PUMPING[[#This Row],[BATCH]],2)="DT","DT","Others"))))</f>
        <v>MR</v>
      </c>
    </row>
    <row r="3849" spans="1:13" ht="21" x14ac:dyDescent="0.25">
      <c r="A3849" s="181">
        <v>2</v>
      </c>
      <c r="B3849" s="182">
        <v>42576</v>
      </c>
      <c r="C3849" s="181" t="s">
        <v>6</v>
      </c>
      <c r="D3849" s="172" t="s">
        <v>518</v>
      </c>
      <c r="E3849" s="203">
        <v>124</v>
      </c>
      <c r="F3849" s="206">
        <v>3003</v>
      </c>
      <c r="G3849" s="181" t="s">
        <v>6</v>
      </c>
      <c r="H3849" s="181" t="str">
        <f t="shared" si="100"/>
        <v>PN</v>
      </c>
      <c r="I3849" s="181" t="str">
        <f>VLOOKUP(H3849,[3]Sheet1!$A$2:$B$27,2,0)</f>
        <v>NAPTHA</v>
      </c>
      <c r="J3849" s="191">
        <f t="shared" si="101"/>
        <v>7</v>
      </c>
      <c r="K3849" s="191">
        <f>IF(PUMPING[[#This Row],[MONTH]]&gt;3,YEAR(PUMPING[[#This Row],[DATE]]),YEAR(PUMPING[[#This Row],[DATE]])-1)</f>
        <v>2016</v>
      </c>
      <c r="L3849" s="191" t="str">
        <f>IF(PUMPING[[#This Row],[MONTH]]&lt;4,"Q4",IF(PUMPING[[#This Row],[MONTH]]&lt;7,"Q1",IF(PUMPING[[#This Row],[MONTH]]&lt;10,"Q2",IF(PUMPING[[#This Row],[MONTH]]&lt;13,"Q3","Q4"))))</f>
        <v>Q2</v>
      </c>
      <c r="M3849" s="192" t="str">
        <f>IF(PUMPING[[#This Row],[PRODUCT]]="I/F","I/F",IF(LEFT(PUMPING[[#This Row],[BATCH]],2)="MR","MR",IF(LEFT(PUMPING[[#This Row],[BATCH]],2)="PR","PR",IF(LEFT(PUMPING[[#This Row],[BATCH]],2)="DT","DT","Others"))))</f>
        <v>MR</v>
      </c>
    </row>
    <row r="3850" spans="1:13" ht="21" x14ac:dyDescent="0.25">
      <c r="A3850" s="181">
        <v>3</v>
      </c>
      <c r="B3850" s="182">
        <v>42576</v>
      </c>
      <c r="C3850" s="181" t="s">
        <v>6</v>
      </c>
      <c r="D3850" s="172" t="s">
        <v>2416</v>
      </c>
      <c r="E3850" s="203">
        <v>404</v>
      </c>
      <c r="F3850" s="206">
        <v>151</v>
      </c>
      <c r="G3850" s="181" t="s">
        <v>6</v>
      </c>
      <c r="H3850" s="181" t="str">
        <f t="shared" si="100"/>
        <v>NS</v>
      </c>
      <c r="I3850" s="181" t="str">
        <f>VLOOKUP(H3850,[3]Sheet1!$A$2:$B$27,2,0)</f>
        <v>SKO</v>
      </c>
      <c r="J3850" s="191">
        <f t="shared" si="101"/>
        <v>7</v>
      </c>
      <c r="K3850" s="191">
        <f>IF(PUMPING[[#This Row],[MONTH]]&gt;3,YEAR(PUMPING[[#This Row],[DATE]]),YEAR(PUMPING[[#This Row],[DATE]])-1)</f>
        <v>2016</v>
      </c>
      <c r="L3850" s="191" t="str">
        <f>IF(PUMPING[[#This Row],[MONTH]]&lt;4,"Q4",IF(PUMPING[[#This Row],[MONTH]]&lt;7,"Q1",IF(PUMPING[[#This Row],[MONTH]]&lt;10,"Q2",IF(PUMPING[[#This Row],[MONTH]]&lt;13,"Q3","Q4"))))</f>
        <v>Q2</v>
      </c>
      <c r="M3850" s="192" t="str">
        <f>IF(PUMPING[[#This Row],[PRODUCT]]="I/F","I/F",IF(LEFT(PUMPING[[#This Row],[BATCH]],2)="MR","MR",IF(LEFT(PUMPING[[#This Row],[BATCH]],2)="PR","PR",IF(LEFT(PUMPING[[#This Row],[BATCH]],2)="DT","DT","Others"))))</f>
        <v>MR</v>
      </c>
    </row>
    <row r="3851" spans="1:13" ht="21" x14ac:dyDescent="0.25">
      <c r="A3851" s="181">
        <v>4</v>
      </c>
      <c r="B3851" s="182">
        <v>42576</v>
      </c>
      <c r="C3851" s="181" t="s">
        <v>6</v>
      </c>
      <c r="D3851" s="172" t="s">
        <v>2417</v>
      </c>
      <c r="E3851" s="203">
        <v>351</v>
      </c>
      <c r="F3851" s="206">
        <v>399</v>
      </c>
      <c r="G3851" s="181" t="s">
        <v>6</v>
      </c>
      <c r="H3851" s="181" t="str">
        <f t="shared" si="100"/>
        <v>PC</v>
      </c>
      <c r="I3851" s="181" t="str">
        <f>VLOOKUP(H3851,[3]Sheet1!$A$2:$B$27,2,0)</f>
        <v>SKO</v>
      </c>
      <c r="J3851" s="191">
        <f t="shared" si="101"/>
        <v>7</v>
      </c>
      <c r="K3851" s="191">
        <f>IF(PUMPING[[#This Row],[MONTH]]&gt;3,YEAR(PUMPING[[#This Row],[DATE]]),YEAR(PUMPING[[#This Row],[DATE]])-1)</f>
        <v>2016</v>
      </c>
      <c r="L3851" s="191" t="str">
        <f>IF(PUMPING[[#This Row],[MONTH]]&lt;4,"Q4",IF(PUMPING[[#This Row],[MONTH]]&lt;7,"Q1",IF(PUMPING[[#This Row],[MONTH]]&lt;10,"Q2",IF(PUMPING[[#This Row],[MONTH]]&lt;13,"Q3","Q4"))))</f>
        <v>Q2</v>
      </c>
      <c r="M3851" s="192" t="str">
        <f>IF(PUMPING[[#This Row],[PRODUCT]]="I/F","I/F",IF(LEFT(PUMPING[[#This Row],[BATCH]],2)="MR","MR",IF(LEFT(PUMPING[[#This Row],[BATCH]],2)="PR","PR",IF(LEFT(PUMPING[[#This Row],[BATCH]],2)="DT","DT","Others"))))</f>
        <v>MR</v>
      </c>
    </row>
    <row r="3852" spans="1:13" ht="21" x14ac:dyDescent="0.25">
      <c r="A3852" s="181">
        <v>5</v>
      </c>
      <c r="B3852" s="182">
        <v>42576</v>
      </c>
      <c r="C3852" s="181" t="s">
        <v>6</v>
      </c>
      <c r="D3852" s="172" t="s">
        <v>2418</v>
      </c>
      <c r="E3852" s="203">
        <v>507</v>
      </c>
      <c r="F3852" s="206">
        <v>8177</v>
      </c>
      <c r="G3852" s="181" t="s">
        <v>6</v>
      </c>
      <c r="H3852" s="181" t="str">
        <f t="shared" si="100"/>
        <v>4H</v>
      </c>
      <c r="I3852" s="181" t="s">
        <v>1530</v>
      </c>
      <c r="J3852" s="191">
        <f t="shared" si="101"/>
        <v>7</v>
      </c>
      <c r="K3852" s="191">
        <f>IF(PUMPING[[#This Row],[MONTH]]&gt;3,YEAR(PUMPING[[#This Row],[DATE]]),YEAR(PUMPING[[#This Row],[DATE]])-1)</f>
        <v>2016</v>
      </c>
      <c r="L3852" s="191" t="str">
        <f>IF(PUMPING[[#This Row],[MONTH]]&lt;4,"Q4",IF(PUMPING[[#This Row],[MONTH]]&lt;7,"Q1",IF(PUMPING[[#This Row],[MONTH]]&lt;10,"Q2",IF(PUMPING[[#This Row],[MONTH]]&lt;13,"Q3","Q4"))))</f>
        <v>Q2</v>
      </c>
      <c r="M3852" s="192" t="str">
        <f>IF(PUMPING[[#This Row],[PRODUCT]]="I/F","I/F",IF(LEFT(PUMPING[[#This Row],[BATCH]],2)="MR","MR",IF(LEFT(PUMPING[[#This Row],[BATCH]],2)="PR","PR",IF(LEFT(PUMPING[[#This Row],[BATCH]],2)="DT","DT","Others"))))</f>
        <v>MR</v>
      </c>
    </row>
    <row r="3853" spans="1:13" ht="21" x14ac:dyDescent="0.25">
      <c r="A3853" s="181">
        <v>1</v>
      </c>
      <c r="B3853" s="182">
        <v>42576</v>
      </c>
      <c r="C3853" s="181" t="s">
        <v>20</v>
      </c>
      <c r="D3853" s="172" t="s">
        <v>2415</v>
      </c>
      <c r="E3853" s="131">
        <v>34</v>
      </c>
      <c r="F3853" s="179">
        <v>4840</v>
      </c>
      <c r="G3853" s="181" t="s">
        <v>20</v>
      </c>
      <c r="H3853" s="181" t="str">
        <f t="shared" ref="H3853:H3916" si="102">MID(D3853,3,2)</f>
        <v>A2</v>
      </c>
      <c r="I3853" s="181" t="str">
        <f>VLOOKUP(H3853,[3]Sheet1!$A$2:$B$27,2,0)</f>
        <v>ATF</v>
      </c>
      <c r="J3853" s="191">
        <f t="shared" si="101"/>
        <v>7</v>
      </c>
      <c r="K3853" s="191">
        <f>IF(PUMPING[[#This Row],[MONTH]]&gt;3,YEAR(PUMPING[[#This Row],[DATE]]),YEAR(PUMPING[[#This Row],[DATE]])-1)</f>
        <v>2016</v>
      </c>
      <c r="L3853" s="191" t="str">
        <f>IF(PUMPING[[#This Row],[MONTH]]&lt;4,"Q4",IF(PUMPING[[#This Row],[MONTH]]&lt;7,"Q1",IF(PUMPING[[#This Row],[MONTH]]&lt;10,"Q2",IF(PUMPING[[#This Row],[MONTH]]&lt;13,"Q3","Q4"))))</f>
        <v>Q2</v>
      </c>
      <c r="M3853" s="192" t="str">
        <f>IF(PUMPING[[#This Row],[PRODUCT]]="I/F","I/F",IF(LEFT(PUMPING[[#This Row],[BATCH]],2)="MR","MR",IF(LEFT(PUMPING[[#This Row],[BATCH]],2)="PR","PR",IF(LEFT(PUMPING[[#This Row],[BATCH]],2)="DT","DT","Others"))))</f>
        <v>PR</v>
      </c>
    </row>
    <row r="3854" spans="1:13" ht="21" x14ac:dyDescent="0.25">
      <c r="A3854" s="181">
        <v>2</v>
      </c>
      <c r="B3854" s="182">
        <v>42576</v>
      </c>
      <c r="C3854" s="181" t="s">
        <v>20</v>
      </c>
      <c r="D3854" s="172" t="s">
        <v>2419</v>
      </c>
      <c r="E3854" s="177">
        <v>35</v>
      </c>
      <c r="F3854" s="179">
        <v>450</v>
      </c>
      <c r="G3854" s="181" t="s">
        <v>20</v>
      </c>
      <c r="H3854" s="181" t="str">
        <f t="shared" si="102"/>
        <v>A2</v>
      </c>
      <c r="I3854" s="181" t="str">
        <f>VLOOKUP(H3854,[3]Sheet1!$A$2:$B$27,2,0)</f>
        <v>ATF</v>
      </c>
      <c r="J3854" s="191">
        <f t="shared" si="101"/>
        <v>7</v>
      </c>
      <c r="K3854" s="191">
        <f>IF(PUMPING[[#This Row],[MONTH]]&gt;3,YEAR(PUMPING[[#This Row],[DATE]]),YEAR(PUMPING[[#This Row],[DATE]])-1)</f>
        <v>2016</v>
      </c>
      <c r="L3854" s="191" t="str">
        <f>IF(PUMPING[[#This Row],[MONTH]]&lt;4,"Q4",IF(PUMPING[[#This Row],[MONTH]]&lt;7,"Q1",IF(PUMPING[[#This Row],[MONTH]]&lt;10,"Q2",IF(PUMPING[[#This Row],[MONTH]]&lt;13,"Q3","Q4"))))</f>
        <v>Q2</v>
      </c>
      <c r="M3854" s="192" t="str">
        <f>IF(PUMPING[[#This Row],[PRODUCT]]="I/F","I/F",IF(LEFT(PUMPING[[#This Row],[BATCH]],2)="MR","MR",IF(LEFT(PUMPING[[#This Row],[BATCH]],2)="PR","PR",IF(LEFT(PUMPING[[#This Row],[BATCH]],2)="DT","DT","Others"))))</f>
        <v>PR</v>
      </c>
    </row>
    <row r="3855" spans="1:13" ht="21" x14ac:dyDescent="0.25">
      <c r="A3855" s="181">
        <v>3</v>
      </c>
      <c r="B3855" s="182">
        <v>42576</v>
      </c>
      <c r="C3855" s="181" t="s">
        <v>20</v>
      </c>
      <c r="D3855" s="172" t="s">
        <v>2420</v>
      </c>
      <c r="E3855" s="131">
        <v>35</v>
      </c>
      <c r="F3855" s="179">
        <v>624</v>
      </c>
      <c r="G3855" s="181" t="s">
        <v>20</v>
      </c>
      <c r="H3855" s="181" t="str">
        <f t="shared" si="102"/>
        <v>A2</v>
      </c>
      <c r="I3855" s="181" t="str">
        <f>VLOOKUP(H3855,[3]Sheet1!$A$2:$B$27,2,0)</f>
        <v>ATF</v>
      </c>
      <c r="J3855" s="191">
        <f t="shared" si="101"/>
        <v>7</v>
      </c>
      <c r="K3855" s="191">
        <f>IF(PUMPING[[#This Row],[MONTH]]&gt;3,YEAR(PUMPING[[#This Row],[DATE]]),YEAR(PUMPING[[#This Row],[DATE]])-1)</f>
        <v>2016</v>
      </c>
      <c r="L3855" s="191" t="str">
        <f>IF(PUMPING[[#This Row],[MONTH]]&lt;4,"Q4",IF(PUMPING[[#This Row],[MONTH]]&lt;7,"Q1",IF(PUMPING[[#This Row],[MONTH]]&lt;10,"Q2",IF(PUMPING[[#This Row],[MONTH]]&lt;13,"Q3","Q4"))))</f>
        <v>Q2</v>
      </c>
      <c r="M3855" s="192" t="str">
        <f>IF(PUMPING[[#This Row],[PRODUCT]]="I/F","I/F",IF(LEFT(PUMPING[[#This Row],[BATCH]],2)="MR","MR",IF(LEFT(PUMPING[[#This Row],[BATCH]],2)="PR","PR",IF(LEFT(PUMPING[[#This Row],[BATCH]],2)="DT","DT","Others"))))</f>
        <v>PR</v>
      </c>
    </row>
    <row r="3856" spans="1:13" ht="21" x14ac:dyDescent="0.25">
      <c r="A3856" s="181">
        <v>1</v>
      </c>
      <c r="B3856" s="182">
        <v>42576</v>
      </c>
      <c r="C3856" s="181" t="s">
        <v>274</v>
      </c>
      <c r="D3856" s="124" t="s">
        <v>510</v>
      </c>
      <c r="E3856" s="178" t="s">
        <v>10</v>
      </c>
      <c r="F3856" s="179">
        <v>5231</v>
      </c>
      <c r="G3856" s="181" t="s">
        <v>274</v>
      </c>
      <c r="H3856" s="181" t="str">
        <f t="shared" si="102"/>
        <v>4H</v>
      </c>
      <c r="I3856" s="181" t="s">
        <v>1530</v>
      </c>
      <c r="J3856" s="191">
        <f t="shared" si="101"/>
        <v>7</v>
      </c>
      <c r="K3856" s="191">
        <f>IF(PUMPING[[#This Row],[MONTH]]&gt;3,YEAR(PUMPING[[#This Row],[DATE]]),YEAR(PUMPING[[#This Row],[DATE]])-1)</f>
        <v>2016</v>
      </c>
      <c r="L3856" s="191" t="str">
        <f>IF(PUMPING[[#This Row],[MONTH]]&lt;4,"Q4",IF(PUMPING[[#This Row],[MONTH]]&lt;7,"Q1",IF(PUMPING[[#This Row],[MONTH]]&lt;10,"Q2",IF(PUMPING[[#This Row],[MONTH]]&lt;13,"Q3","Q4"))))</f>
        <v>Q2</v>
      </c>
      <c r="M3856" s="192" t="str">
        <f>IF(PUMPING[[#This Row],[PRODUCT]]="I/F","I/F",IF(LEFT(PUMPING[[#This Row],[BATCH]],2)="MR","MR",IF(LEFT(PUMPING[[#This Row],[BATCH]],2)="PR","PR",IF(LEFT(PUMPING[[#This Row],[BATCH]],2)="DT","DT","Others"))))</f>
        <v>MR</v>
      </c>
    </row>
    <row r="3857" spans="1:13" ht="21" x14ac:dyDescent="0.25">
      <c r="A3857" s="181">
        <v>2</v>
      </c>
      <c r="B3857" s="182">
        <v>42576</v>
      </c>
      <c r="C3857" s="181" t="s">
        <v>274</v>
      </c>
      <c r="D3857" s="124" t="s">
        <v>2411</v>
      </c>
      <c r="E3857" s="178" t="s">
        <v>10</v>
      </c>
      <c r="F3857" s="173">
        <v>161</v>
      </c>
      <c r="G3857" s="181" t="s">
        <v>274</v>
      </c>
      <c r="H3857" s="181" t="str">
        <f t="shared" si="102"/>
        <v>PC</v>
      </c>
      <c r="I3857" s="181" t="str">
        <f>VLOOKUP(H3857,[3]Sheet1!$A$2:$B$27,2,0)</f>
        <v>SKO</v>
      </c>
      <c r="J3857" s="191">
        <f t="shared" si="101"/>
        <v>7</v>
      </c>
      <c r="K3857" s="191">
        <f>IF(PUMPING[[#This Row],[MONTH]]&gt;3,YEAR(PUMPING[[#This Row],[DATE]]),YEAR(PUMPING[[#This Row],[DATE]])-1)</f>
        <v>2016</v>
      </c>
      <c r="L3857" s="191" t="str">
        <f>IF(PUMPING[[#This Row],[MONTH]]&lt;4,"Q4",IF(PUMPING[[#This Row],[MONTH]]&lt;7,"Q1",IF(PUMPING[[#This Row],[MONTH]]&lt;10,"Q2",IF(PUMPING[[#This Row],[MONTH]]&lt;13,"Q3","Q4"))))</f>
        <v>Q2</v>
      </c>
      <c r="M3857" s="192" t="str">
        <f>IF(PUMPING[[#This Row],[PRODUCT]]="I/F","I/F",IF(LEFT(PUMPING[[#This Row],[BATCH]],2)="MR","MR",IF(LEFT(PUMPING[[#This Row],[BATCH]],2)="PR","PR",IF(LEFT(PUMPING[[#This Row],[BATCH]],2)="DT","DT","Others"))))</f>
        <v>MR</v>
      </c>
    </row>
    <row r="3858" spans="1:13" ht="21" x14ac:dyDescent="0.25">
      <c r="A3858" s="181">
        <v>3</v>
      </c>
      <c r="B3858" s="182">
        <v>42576</v>
      </c>
      <c r="C3858" s="181" t="s">
        <v>274</v>
      </c>
      <c r="D3858" s="124" t="s">
        <v>2295</v>
      </c>
      <c r="E3858" s="178" t="s">
        <v>10</v>
      </c>
      <c r="F3858" s="179">
        <v>114</v>
      </c>
      <c r="G3858" s="181" t="s">
        <v>274</v>
      </c>
      <c r="H3858" s="181" t="str">
        <f t="shared" si="102"/>
        <v xml:space="preserve">F </v>
      </c>
      <c r="I3858" s="181" t="s">
        <v>204</v>
      </c>
      <c r="J3858" s="191">
        <f t="shared" si="101"/>
        <v>7</v>
      </c>
      <c r="K3858" s="191">
        <f>IF(PUMPING[[#This Row],[MONTH]]&gt;3,YEAR(PUMPING[[#This Row],[DATE]]),YEAR(PUMPING[[#This Row],[DATE]])-1)</f>
        <v>2016</v>
      </c>
      <c r="L3858" s="191" t="str">
        <f>IF(PUMPING[[#This Row],[MONTH]]&lt;4,"Q4",IF(PUMPING[[#This Row],[MONTH]]&lt;7,"Q1",IF(PUMPING[[#This Row],[MONTH]]&lt;10,"Q2",IF(PUMPING[[#This Row],[MONTH]]&lt;13,"Q3","Q4"))))</f>
        <v>Q2</v>
      </c>
      <c r="M3858" s="192" t="str">
        <f>IF(PUMPING[[#This Row],[PRODUCT]]="I/F","I/F",IF(LEFT(PUMPING[[#This Row],[BATCH]],2)="MR","MR",IF(LEFT(PUMPING[[#This Row],[BATCH]],2)="PR","PR",IF(LEFT(PUMPING[[#This Row],[BATCH]],2)="DT","DT","Others"))))</f>
        <v>I/F</v>
      </c>
    </row>
    <row r="3859" spans="1:13" ht="21" x14ac:dyDescent="0.25">
      <c r="A3859" s="181">
        <v>4</v>
      </c>
      <c r="B3859" s="182">
        <v>42576</v>
      </c>
      <c r="C3859" s="181" t="s">
        <v>274</v>
      </c>
      <c r="D3859" s="124" t="s">
        <v>513</v>
      </c>
      <c r="E3859" s="178" t="s">
        <v>10</v>
      </c>
      <c r="F3859" s="179">
        <v>3303</v>
      </c>
      <c r="G3859" s="181" t="s">
        <v>274</v>
      </c>
      <c r="H3859" s="181" t="str">
        <f t="shared" si="102"/>
        <v>PN</v>
      </c>
      <c r="I3859" s="181" t="str">
        <f>VLOOKUP(H3859,[3]Sheet1!$A$2:$B$27,2,0)</f>
        <v>NAPTHA</v>
      </c>
      <c r="J3859" s="191">
        <f t="shared" si="101"/>
        <v>7</v>
      </c>
      <c r="K3859" s="191">
        <f>IF(PUMPING[[#This Row],[MONTH]]&gt;3,YEAR(PUMPING[[#This Row],[DATE]]),YEAR(PUMPING[[#This Row],[DATE]])-1)</f>
        <v>2016</v>
      </c>
      <c r="L3859" s="191" t="str">
        <f>IF(PUMPING[[#This Row],[MONTH]]&lt;4,"Q4",IF(PUMPING[[#This Row],[MONTH]]&lt;7,"Q1",IF(PUMPING[[#This Row],[MONTH]]&lt;10,"Q2",IF(PUMPING[[#This Row],[MONTH]]&lt;13,"Q3","Q4"))))</f>
        <v>Q2</v>
      </c>
      <c r="M3859" s="192" t="str">
        <f>IF(PUMPING[[#This Row],[PRODUCT]]="I/F","I/F",IF(LEFT(PUMPING[[#This Row],[BATCH]],2)="MR","MR",IF(LEFT(PUMPING[[#This Row],[BATCH]],2)="PR","PR",IF(LEFT(PUMPING[[#This Row],[BATCH]],2)="DT","DT","Others"))))</f>
        <v>MR</v>
      </c>
    </row>
    <row r="3860" spans="1:13" ht="21" x14ac:dyDescent="0.25">
      <c r="A3860" s="181">
        <v>1</v>
      </c>
      <c r="B3860" s="182">
        <v>42577</v>
      </c>
      <c r="C3860" s="181" t="s">
        <v>6</v>
      </c>
      <c r="D3860" s="172" t="s">
        <v>2418</v>
      </c>
      <c r="E3860" s="203">
        <v>507</v>
      </c>
      <c r="F3860" s="206">
        <v>1269</v>
      </c>
      <c r="G3860" s="181" t="s">
        <v>6</v>
      </c>
      <c r="H3860" s="181" t="str">
        <f t="shared" si="102"/>
        <v>4H</v>
      </c>
      <c r="I3860" s="181" t="s">
        <v>1530</v>
      </c>
      <c r="J3860" s="191">
        <f t="shared" si="101"/>
        <v>7</v>
      </c>
      <c r="K3860" s="191">
        <f>IF(PUMPING[[#This Row],[MONTH]]&gt;3,YEAR(PUMPING[[#This Row],[DATE]]),YEAR(PUMPING[[#This Row],[DATE]])-1)</f>
        <v>2016</v>
      </c>
      <c r="L3860" s="191" t="str">
        <f>IF(PUMPING[[#This Row],[MONTH]]&lt;4,"Q4",IF(PUMPING[[#This Row],[MONTH]]&lt;7,"Q1",IF(PUMPING[[#This Row],[MONTH]]&lt;10,"Q2",IF(PUMPING[[#This Row],[MONTH]]&lt;13,"Q3","Q4"))))</f>
        <v>Q2</v>
      </c>
      <c r="M3860" s="192" t="str">
        <f>IF(PUMPING[[#This Row],[PRODUCT]]="I/F","I/F",IF(LEFT(PUMPING[[#This Row],[BATCH]],2)="MR","MR",IF(LEFT(PUMPING[[#This Row],[BATCH]],2)="PR","PR",IF(LEFT(PUMPING[[#This Row],[BATCH]],2)="DT","DT","Others"))))</f>
        <v>MR</v>
      </c>
    </row>
    <row r="3861" spans="1:13" ht="21" x14ac:dyDescent="0.25">
      <c r="A3861" s="181">
        <v>2</v>
      </c>
      <c r="B3861" s="182">
        <v>42577</v>
      </c>
      <c r="C3861" s="181" t="s">
        <v>6</v>
      </c>
      <c r="D3861" s="172" t="s">
        <v>1662</v>
      </c>
      <c r="E3861" s="203">
        <v>502</v>
      </c>
      <c r="F3861" s="206">
        <v>7892</v>
      </c>
      <c r="G3861" s="181" t="s">
        <v>6</v>
      </c>
      <c r="H3861" s="181" t="str">
        <f t="shared" si="102"/>
        <v>4H</v>
      </c>
      <c r="I3861" s="181" t="s">
        <v>1530</v>
      </c>
      <c r="J3861" s="191">
        <f t="shared" si="101"/>
        <v>7</v>
      </c>
      <c r="K3861" s="191">
        <f>IF(PUMPING[[#This Row],[MONTH]]&gt;3,YEAR(PUMPING[[#This Row],[DATE]]),YEAR(PUMPING[[#This Row],[DATE]])-1)</f>
        <v>2016</v>
      </c>
      <c r="L3861" s="191" t="str">
        <f>IF(PUMPING[[#This Row],[MONTH]]&lt;4,"Q4",IF(PUMPING[[#This Row],[MONTH]]&lt;7,"Q1",IF(PUMPING[[#This Row],[MONTH]]&lt;10,"Q2",IF(PUMPING[[#This Row],[MONTH]]&lt;13,"Q3","Q4"))))</f>
        <v>Q2</v>
      </c>
      <c r="M3861" s="192" t="str">
        <f>IF(PUMPING[[#This Row],[PRODUCT]]="I/F","I/F",IF(LEFT(PUMPING[[#This Row],[BATCH]],2)="MR","MR",IF(LEFT(PUMPING[[#This Row],[BATCH]],2)="PR","PR",IF(LEFT(PUMPING[[#This Row],[BATCH]],2)="DT","DT","Others"))))</f>
        <v>MR</v>
      </c>
    </row>
    <row r="3862" spans="1:13" ht="21" x14ac:dyDescent="0.25">
      <c r="A3862" s="181">
        <v>1</v>
      </c>
      <c r="B3862" s="182">
        <v>42577</v>
      </c>
      <c r="C3862" s="181" t="s">
        <v>20</v>
      </c>
      <c r="D3862" s="172" t="s">
        <v>2420</v>
      </c>
      <c r="E3862" s="131">
        <v>35</v>
      </c>
      <c r="F3862" s="179">
        <v>4402</v>
      </c>
      <c r="G3862" s="181" t="s">
        <v>20</v>
      </c>
      <c r="H3862" s="181" t="str">
        <f t="shared" si="102"/>
        <v>A2</v>
      </c>
      <c r="I3862" s="181" t="str">
        <f>VLOOKUP(H3862,[3]Sheet1!$A$2:$B$27,2,0)</f>
        <v>ATF</v>
      </c>
      <c r="J3862" s="191">
        <f t="shared" si="101"/>
        <v>7</v>
      </c>
      <c r="K3862" s="191">
        <f>IF(PUMPING[[#This Row],[MONTH]]&gt;3,YEAR(PUMPING[[#This Row],[DATE]]),YEAR(PUMPING[[#This Row],[DATE]])-1)</f>
        <v>2016</v>
      </c>
      <c r="L3862" s="191" t="str">
        <f>IF(PUMPING[[#This Row],[MONTH]]&lt;4,"Q4",IF(PUMPING[[#This Row],[MONTH]]&lt;7,"Q1",IF(PUMPING[[#This Row],[MONTH]]&lt;10,"Q2",IF(PUMPING[[#This Row],[MONTH]]&lt;13,"Q3","Q4"))))</f>
        <v>Q2</v>
      </c>
      <c r="M3862" s="192" t="str">
        <f>IF(PUMPING[[#This Row],[PRODUCT]]="I/F","I/F",IF(LEFT(PUMPING[[#This Row],[BATCH]],2)="MR","MR",IF(LEFT(PUMPING[[#This Row],[BATCH]],2)="PR","PR",IF(LEFT(PUMPING[[#This Row],[BATCH]],2)="DT","DT","Others"))))</f>
        <v>PR</v>
      </c>
    </row>
    <row r="3863" spans="1:13" ht="21" x14ac:dyDescent="0.25">
      <c r="A3863" s="181">
        <v>2</v>
      </c>
      <c r="B3863" s="182">
        <v>42577</v>
      </c>
      <c r="C3863" s="181" t="s">
        <v>20</v>
      </c>
      <c r="D3863" s="172" t="s">
        <v>2421</v>
      </c>
      <c r="E3863" s="177">
        <v>32</v>
      </c>
      <c r="F3863" s="179">
        <v>450</v>
      </c>
      <c r="G3863" s="181" t="s">
        <v>20</v>
      </c>
      <c r="H3863" s="181" t="str">
        <f t="shared" si="102"/>
        <v>A2</v>
      </c>
      <c r="I3863" s="181" t="str">
        <f>VLOOKUP(H3863,[3]Sheet1!$A$2:$B$27,2,0)</f>
        <v>ATF</v>
      </c>
      <c r="J3863" s="191">
        <f t="shared" si="101"/>
        <v>7</v>
      </c>
      <c r="K3863" s="191">
        <f>IF(PUMPING[[#This Row],[MONTH]]&gt;3,YEAR(PUMPING[[#This Row],[DATE]]),YEAR(PUMPING[[#This Row],[DATE]])-1)</f>
        <v>2016</v>
      </c>
      <c r="L3863" s="191" t="str">
        <f>IF(PUMPING[[#This Row],[MONTH]]&lt;4,"Q4",IF(PUMPING[[#This Row],[MONTH]]&lt;7,"Q1",IF(PUMPING[[#This Row],[MONTH]]&lt;10,"Q2",IF(PUMPING[[#This Row],[MONTH]]&lt;13,"Q3","Q4"))))</f>
        <v>Q2</v>
      </c>
      <c r="M3863" s="192" t="str">
        <f>IF(PUMPING[[#This Row],[PRODUCT]]="I/F","I/F",IF(LEFT(PUMPING[[#This Row],[BATCH]],2)="MR","MR",IF(LEFT(PUMPING[[#This Row],[BATCH]],2)="PR","PR",IF(LEFT(PUMPING[[#This Row],[BATCH]],2)="DT","DT","Others"))))</f>
        <v>PR</v>
      </c>
    </row>
    <row r="3864" spans="1:13" ht="21" x14ac:dyDescent="0.25">
      <c r="A3864" s="181">
        <v>3</v>
      </c>
      <c r="B3864" s="182">
        <v>42577</v>
      </c>
      <c r="C3864" s="181" t="s">
        <v>20</v>
      </c>
      <c r="D3864" s="172" t="s">
        <v>2422</v>
      </c>
      <c r="E3864" s="131">
        <v>32</v>
      </c>
      <c r="F3864" s="179">
        <v>1030</v>
      </c>
      <c r="G3864" s="181" t="s">
        <v>20</v>
      </c>
      <c r="H3864" s="181" t="str">
        <f t="shared" si="102"/>
        <v>A2</v>
      </c>
      <c r="I3864" s="181" t="str">
        <f>VLOOKUP(H3864,[3]Sheet1!$A$2:$B$27,2,0)</f>
        <v>ATF</v>
      </c>
      <c r="J3864" s="191">
        <f t="shared" si="101"/>
        <v>7</v>
      </c>
      <c r="K3864" s="191">
        <f>IF(PUMPING[[#This Row],[MONTH]]&gt;3,YEAR(PUMPING[[#This Row],[DATE]]),YEAR(PUMPING[[#This Row],[DATE]])-1)</f>
        <v>2016</v>
      </c>
      <c r="L3864" s="191" t="str">
        <f>IF(PUMPING[[#This Row],[MONTH]]&lt;4,"Q4",IF(PUMPING[[#This Row],[MONTH]]&lt;7,"Q1",IF(PUMPING[[#This Row],[MONTH]]&lt;10,"Q2",IF(PUMPING[[#This Row],[MONTH]]&lt;13,"Q3","Q4"))))</f>
        <v>Q2</v>
      </c>
      <c r="M3864" s="192" t="str">
        <f>IF(PUMPING[[#This Row],[PRODUCT]]="I/F","I/F",IF(LEFT(PUMPING[[#This Row],[BATCH]],2)="MR","MR",IF(LEFT(PUMPING[[#This Row],[BATCH]],2)="PR","PR",IF(LEFT(PUMPING[[#This Row],[BATCH]],2)="DT","DT","Others"))))</f>
        <v>PR</v>
      </c>
    </row>
    <row r="3865" spans="1:13" ht="21" x14ac:dyDescent="0.25">
      <c r="A3865" s="181">
        <v>1</v>
      </c>
      <c r="B3865" s="182">
        <v>42577</v>
      </c>
      <c r="C3865" s="181" t="s">
        <v>274</v>
      </c>
      <c r="D3865" s="124" t="s">
        <v>513</v>
      </c>
      <c r="E3865" s="178" t="s">
        <v>10</v>
      </c>
      <c r="F3865" s="179">
        <v>2841</v>
      </c>
      <c r="G3865" s="181" t="s">
        <v>274</v>
      </c>
      <c r="H3865" s="181" t="str">
        <f t="shared" si="102"/>
        <v>PN</v>
      </c>
      <c r="I3865" s="181" t="str">
        <f>VLOOKUP(H3865,[3]Sheet1!$A$2:$B$27,2,0)</f>
        <v>NAPTHA</v>
      </c>
      <c r="J3865" s="191">
        <f t="shared" si="101"/>
        <v>7</v>
      </c>
      <c r="K3865" s="191">
        <f>IF(PUMPING[[#This Row],[MONTH]]&gt;3,YEAR(PUMPING[[#This Row],[DATE]]),YEAR(PUMPING[[#This Row],[DATE]])-1)</f>
        <v>2016</v>
      </c>
      <c r="L3865" s="191" t="str">
        <f>IF(PUMPING[[#This Row],[MONTH]]&lt;4,"Q4",IF(PUMPING[[#This Row],[MONTH]]&lt;7,"Q1",IF(PUMPING[[#This Row],[MONTH]]&lt;10,"Q2",IF(PUMPING[[#This Row],[MONTH]]&lt;13,"Q3","Q4"))))</f>
        <v>Q2</v>
      </c>
      <c r="M3865" s="192" t="str">
        <f>IF(PUMPING[[#This Row],[PRODUCT]]="I/F","I/F",IF(LEFT(PUMPING[[#This Row],[BATCH]],2)="MR","MR",IF(LEFT(PUMPING[[#This Row],[BATCH]],2)="PR","PR",IF(LEFT(PUMPING[[#This Row],[BATCH]],2)="DT","DT","Others"))))</f>
        <v>MR</v>
      </c>
    </row>
    <row r="3866" spans="1:13" ht="21" x14ac:dyDescent="0.25">
      <c r="A3866" s="181">
        <v>2</v>
      </c>
      <c r="B3866" s="182">
        <v>42577</v>
      </c>
      <c r="C3866" s="181" t="s">
        <v>274</v>
      </c>
      <c r="D3866" s="124" t="s">
        <v>2413</v>
      </c>
      <c r="E3866" s="178" t="s">
        <v>10</v>
      </c>
      <c r="F3866" s="173">
        <v>2916</v>
      </c>
      <c r="G3866" s="181" t="s">
        <v>274</v>
      </c>
      <c r="H3866" s="181" t="str">
        <f t="shared" si="102"/>
        <v>PX</v>
      </c>
      <c r="I3866" s="181" t="str">
        <f>VLOOKUP(H3866,[3]Sheet1!$A$2:$B$27,2,0)</f>
        <v>PXPTA</v>
      </c>
      <c r="J3866" s="191">
        <f t="shared" si="101"/>
        <v>7</v>
      </c>
      <c r="K3866" s="191">
        <f>IF(PUMPING[[#This Row],[MONTH]]&gt;3,YEAR(PUMPING[[#This Row],[DATE]]),YEAR(PUMPING[[#This Row],[DATE]])-1)</f>
        <v>2016</v>
      </c>
      <c r="L3866" s="191" t="str">
        <f>IF(PUMPING[[#This Row],[MONTH]]&lt;4,"Q4",IF(PUMPING[[#This Row],[MONTH]]&lt;7,"Q1",IF(PUMPING[[#This Row],[MONTH]]&lt;10,"Q2",IF(PUMPING[[#This Row],[MONTH]]&lt;13,"Q3","Q4"))))</f>
        <v>Q2</v>
      </c>
      <c r="M3866" s="192" t="str">
        <f>IF(PUMPING[[#This Row],[PRODUCT]]="I/F","I/F",IF(LEFT(PUMPING[[#This Row],[BATCH]],2)="MR","MR",IF(LEFT(PUMPING[[#This Row],[BATCH]],2)="PR","PR",IF(LEFT(PUMPING[[#This Row],[BATCH]],2)="DT","DT","Others"))))</f>
        <v>MR</v>
      </c>
    </row>
    <row r="3867" spans="1:13" ht="21" x14ac:dyDescent="0.25">
      <c r="A3867" s="181">
        <v>3</v>
      </c>
      <c r="B3867" s="182">
        <v>42577</v>
      </c>
      <c r="C3867" s="181" t="s">
        <v>274</v>
      </c>
      <c r="D3867" s="124" t="s">
        <v>2379</v>
      </c>
      <c r="E3867" s="178" t="s">
        <v>10</v>
      </c>
      <c r="F3867" s="179">
        <v>160</v>
      </c>
      <c r="G3867" s="181" t="s">
        <v>274</v>
      </c>
      <c r="H3867" s="181" t="str">
        <f t="shared" si="102"/>
        <v xml:space="preserve">F </v>
      </c>
      <c r="I3867" s="181" t="s">
        <v>204</v>
      </c>
      <c r="J3867" s="191">
        <f t="shared" si="101"/>
        <v>7</v>
      </c>
      <c r="K3867" s="191">
        <f>IF(PUMPING[[#This Row],[MONTH]]&gt;3,YEAR(PUMPING[[#This Row],[DATE]]),YEAR(PUMPING[[#This Row],[DATE]])-1)</f>
        <v>2016</v>
      </c>
      <c r="L3867" s="191" t="str">
        <f>IF(PUMPING[[#This Row],[MONTH]]&lt;4,"Q4",IF(PUMPING[[#This Row],[MONTH]]&lt;7,"Q1",IF(PUMPING[[#This Row],[MONTH]]&lt;10,"Q2",IF(PUMPING[[#This Row],[MONTH]]&lt;13,"Q3","Q4"))))</f>
        <v>Q2</v>
      </c>
      <c r="M3867" s="192" t="str">
        <f>IF(PUMPING[[#This Row],[PRODUCT]]="I/F","I/F",IF(LEFT(PUMPING[[#This Row],[BATCH]],2)="MR","MR",IF(LEFT(PUMPING[[#This Row],[BATCH]],2)="PR","PR",IF(LEFT(PUMPING[[#This Row],[BATCH]],2)="DT","DT","Others"))))</f>
        <v>I/F</v>
      </c>
    </row>
    <row r="3868" spans="1:13" ht="21" x14ac:dyDescent="0.25">
      <c r="A3868" s="181">
        <v>4</v>
      </c>
      <c r="B3868" s="182">
        <v>42577</v>
      </c>
      <c r="C3868" s="181" t="s">
        <v>274</v>
      </c>
      <c r="D3868" s="124" t="s">
        <v>518</v>
      </c>
      <c r="E3868" s="178" t="s">
        <v>10</v>
      </c>
      <c r="F3868" s="179">
        <v>2841</v>
      </c>
      <c r="G3868" s="181" t="s">
        <v>274</v>
      </c>
      <c r="H3868" s="181" t="str">
        <f t="shared" si="102"/>
        <v>PN</v>
      </c>
      <c r="I3868" s="181" t="str">
        <f>VLOOKUP(H3868,[3]Sheet1!$A$2:$B$27,2,0)</f>
        <v>NAPTHA</v>
      </c>
      <c r="J3868" s="191">
        <f t="shared" si="101"/>
        <v>7</v>
      </c>
      <c r="K3868" s="191">
        <f>IF(PUMPING[[#This Row],[MONTH]]&gt;3,YEAR(PUMPING[[#This Row],[DATE]]),YEAR(PUMPING[[#This Row],[DATE]])-1)</f>
        <v>2016</v>
      </c>
      <c r="L3868" s="191" t="str">
        <f>IF(PUMPING[[#This Row],[MONTH]]&lt;4,"Q4",IF(PUMPING[[#This Row],[MONTH]]&lt;7,"Q1",IF(PUMPING[[#This Row],[MONTH]]&lt;10,"Q2",IF(PUMPING[[#This Row],[MONTH]]&lt;13,"Q3","Q4"))))</f>
        <v>Q2</v>
      </c>
      <c r="M3868" s="192" t="str">
        <f>IF(PUMPING[[#This Row],[PRODUCT]]="I/F","I/F",IF(LEFT(PUMPING[[#This Row],[BATCH]],2)="MR","MR",IF(LEFT(PUMPING[[#This Row],[BATCH]],2)="PR","PR",IF(LEFT(PUMPING[[#This Row],[BATCH]],2)="DT","DT","Others"))))</f>
        <v>MR</v>
      </c>
    </row>
    <row r="3869" spans="1:13" ht="21" x14ac:dyDescent="0.25">
      <c r="A3869" s="181">
        <v>5</v>
      </c>
      <c r="B3869" s="182">
        <v>42577</v>
      </c>
      <c r="C3869" s="181" t="s">
        <v>274</v>
      </c>
      <c r="D3869" s="124" t="s">
        <v>2295</v>
      </c>
      <c r="E3869" s="178" t="s">
        <v>10</v>
      </c>
      <c r="F3869" s="179">
        <v>146</v>
      </c>
      <c r="G3869" s="181" t="s">
        <v>274</v>
      </c>
      <c r="H3869" s="181" t="str">
        <f t="shared" si="102"/>
        <v xml:space="preserve">F </v>
      </c>
      <c r="I3869" s="181" t="s">
        <v>204</v>
      </c>
      <c r="J3869" s="191">
        <f t="shared" si="101"/>
        <v>7</v>
      </c>
      <c r="K3869" s="191">
        <f>IF(PUMPING[[#This Row],[MONTH]]&gt;3,YEAR(PUMPING[[#This Row],[DATE]]),YEAR(PUMPING[[#This Row],[DATE]])-1)</f>
        <v>2016</v>
      </c>
      <c r="L3869" s="191" t="str">
        <f>IF(PUMPING[[#This Row],[MONTH]]&lt;4,"Q4",IF(PUMPING[[#This Row],[MONTH]]&lt;7,"Q1",IF(PUMPING[[#This Row],[MONTH]]&lt;10,"Q2",IF(PUMPING[[#This Row],[MONTH]]&lt;13,"Q3","Q4"))))</f>
        <v>Q2</v>
      </c>
      <c r="M3869" s="192" t="str">
        <f>IF(PUMPING[[#This Row],[PRODUCT]]="I/F","I/F",IF(LEFT(PUMPING[[#This Row],[BATCH]],2)="MR","MR",IF(LEFT(PUMPING[[#This Row],[BATCH]],2)="PR","PR",IF(LEFT(PUMPING[[#This Row],[BATCH]],2)="DT","DT","Others"))))</f>
        <v>I/F</v>
      </c>
    </row>
    <row r="3870" spans="1:13" ht="21" x14ac:dyDescent="0.25">
      <c r="A3870" s="181">
        <v>6</v>
      </c>
      <c r="B3870" s="182">
        <v>42577</v>
      </c>
      <c r="C3870" s="181" t="s">
        <v>274</v>
      </c>
      <c r="D3870" s="172" t="s">
        <v>2300</v>
      </c>
      <c r="E3870" s="178" t="s">
        <v>239</v>
      </c>
      <c r="F3870" s="173">
        <v>830</v>
      </c>
      <c r="G3870" s="181" t="s">
        <v>274</v>
      </c>
      <c r="H3870" s="181" t="str">
        <f t="shared" si="102"/>
        <v>PN</v>
      </c>
      <c r="I3870" s="181" t="str">
        <f>VLOOKUP(H3870,[3]Sheet1!$A$2:$B$27,2,0)</f>
        <v>NAPTHA</v>
      </c>
      <c r="J3870" s="191">
        <f t="shared" si="101"/>
        <v>7</v>
      </c>
      <c r="K3870" s="191">
        <f>IF(PUMPING[[#This Row],[MONTH]]&gt;3,YEAR(PUMPING[[#This Row],[DATE]]),YEAR(PUMPING[[#This Row],[DATE]])-1)</f>
        <v>2016</v>
      </c>
      <c r="L3870" s="191" t="str">
        <f>IF(PUMPING[[#This Row],[MONTH]]&lt;4,"Q4",IF(PUMPING[[#This Row],[MONTH]]&lt;7,"Q1",IF(PUMPING[[#This Row],[MONTH]]&lt;10,"Q2",IF(PUMPING[[#This Row],[MONTH]]&lt;13,"Q3","Q4"))))</f>
        <v>Q2</v>
      </c>
      <c r="M3870" s="192" t="str">
        <f>IF(PUMPING[[#This Row],[PRODUCT]]="I/F","I/F",IF(LEFT(PUMPING[[#This Row],[BATCH]],2)="MR","MR",IF(LEFT(PUMPING[[#This Row],[BATCH]],2)="PR","PR",IF(LEFT(PUMPING[[#This Row],[BATCH]],2)="DT","DT","Others"))))</f>
        <v>MR</v>
      </c>
    </row>
    <row r="3871" spans="1:13" ht="21" x14ac:dyDescent="0.25">
      <c r="A3871" s="181">
        <v>7</v>
      </c>
      <c r="B3871" s="182">
        <v>42577</v>
      </c>
      <c r="C3871" s="181" t="s">
        <v>274</v>
      </c>
      <c r="D3871" s="172" t="s">
        <v>2354</v>
      </c>
      <c r="E3871" s="178" t="s">
        <v>239</v>
      </c>
      <c r="F3871" s="179">
        <v>336</v>
      </c>
      <c r="G3871" s="181" t="s">
        <v>274</v>
      </c>
      <c r="H3871" s="181" t="str">
        <f t="shared" si="102"/>
        <v>PN</v>
      </c>
      <c r="I3871" s="181" t="str">
        <f>VLOOKUP(H3871,[3]Sheet1!$A$2:$B$27,2,0)</f>
        <v>NAPTHA</v>
      </c>
      <c r="J3871" s="191">
        <f t="shared" si="101"/>
        <v>7</v>
      </c>
      <c r="K3871" s="191">
        <f>IF(PUMPING[[#This Row],[MONTH]]&gt;3,YEAR(PUMPING[[#This Row],[DATE]]),YEAR(PUMPING[[#This Row],[DATE]])-1)</f>
        <v>2016</v>
      </c>
      <c r="L3871" s="191" t="str">
        <f>IF(PUMPING[[#This Row],[MONTH]]&lt;4,"Q4",IF(PUMPING[[#This Row],[MONTH]]&lt;7,"Q1",IF(PUMPING[[#This Row],[MONTH]]&lt;10,"Q2",IF(PUMPING[[#This Row],[MONTH]]&lt;13,"Q3","Q4"))))</f>
        <v>Q2</v>
      </c>
      <c r="M3871" s="192" t="str">
        <f>IF(PUMPING[[#This Row],[PRODUCT]]="I/F","I/F",IF(LEFT(PUMPING[[#This Row],[BATCH]],2)="MR","MR",IF(LEFT(PUMPING[[#This Row],[BATCH]],2)="PR","PR",IF(LEFT(PUMPING[[#This Row],[BATCH]],2)="DT","DT","Others"))))</f>
        <v>MR</v>
      </c>
    </row>
    <row r="3872" spans="1:13" ht="21" x14ac:dyDescent="0.25">
      <c r="A3872" s="181">
        <v>1</v>
      </c>
      <c r="B3872" s="182">
        <v>42578</v>
      </c>
      <c r="C3872" s="181" t="s">
        <v>6</v>
      </c>
      <c r="D3872" s="172" t="s">
        <v>1663</v>
      </c>
      <c r="E3872" s="203">
        <v>351</v>
      </c>
      <c r="F3872" s="206">
        <v>212</v>
      </c>
      <c r="G3872" s="181" t="s">
        <v>6</v>
      </c>
      <c r="H3872" s="181" t="str">
        <f t="shared" si="102"/>
        <v>PC</v>
      </c>
      <c r="I3872" s="181" t="str">
        <f>VLOOKUP(H3872,[3]Sheet1!$A$2:$B$27,2,0)</f>
        <v>SKO</v>
      </c>
      <c r="J3872" s="191">
        <f t="shared" si="101"/>
        <v>7</v>
      </c>
      <c r="K3872" s="191">
        <f>IF(PUMPING[[#This Row],[MONTH]]&gt;3,YEAR(PUMPING[[#This Row],[DATE]]),YEAR(PUMPING[[#This Row],[DATE]])-1)</f>
        <v>2016</v>
      </c>
      <c r="L3872" s="191" t="str">
        <f>IF(PUMPING[[#This Row],[MONTH]]&lt;4,"Q4",IF(PUMPING[[#This Row],[MONTH]]&lt;7,"Q1",IF(PUMPING[[#This Row],[MONTH]]&lt;10,"Q2",IF(PUMPING[[#This Row],[MONTH]]&lt;13,"Q3","Q4"))))</f>
        <v>Q2</v>
      </c>
      <c r="M3872" s="192" t="str">
        <f>IF(PUMPING[[#This Row],[PRODUCT]]="I/F","I/F",IF(LEFT(PUMPING[[#This Row],[BATCH]],2)="MR","MR",IF(LEFT(PUMPING[[#This Row],[BATCH]],2)="PR","PR",IF(LEFT(PUMPING[[#This Row],[BATCH]],2)="DT","DT","Others"))))</f>
        <v>MR</v>
      </c>
    </row>
    <row r="3873" spans="1:13" ht="21" x14ac:dyDescent="0.25">
      <c r="A3873" s="181">
        <v>2</v>
      </c>
      <c r="B3873" s="182">
        <v>42578</v>
      </c>
      <c r="C3873" s="181" t="s">
        <v>6</v>
      </c>
      <c r="D3873" s="172" t="s">
        <v>527</v>
      </c>
      <c r="E3873" s="203">
        <v>651</v>
      </c>
      <c r="F3873" s="206">
        <v>188</v>
      </c>
      <c r="G3873" s="181" t="s">
        <v>6</v>
      </c>
      <c r="H3873" s="181" t="str">
        <f t="shared" si="102"/>
        <v>PC</v>
      </c>
      <c r="I3873" s="181" t="str">
        <f>VLOOKUP(H3873,[3]Sheet1!$A$2:$B$27,2,0)</f>
        <v>SKO</v>
      </c>
      <c r="J3873" s="191">
        <f t="shared" si="101"/>
        <v>7</v>
      </c>
      <c r="K3873" s="191">
        <f>IF(PUMPING[[#This Row],[MONTH]]&gt;3,YEAR(PUMPING[[#This Row],[DATE]]),YEAR(PUMPING[[#This Row],[DATE]])-1)</f>
        <v>2016</v>
      </c>
      <c r="L3873" s="191" t="str">
        <f>IF(PUMPING[[#This Row],[MONTH]]&lt;4,"Q4",IF(PUMPING[[#This Row],[MONTH]]&lt;7,"Q1",IF(PUMPING[[#This Row],[MONTH]]&lt;10,"Q2",IF(PUMPING[[#This Row],[MONTH]]&lt;13,"Q3","Q4"))))</f>
        <v>Q2</v>
      </c>
      <c r="M3873" s="192" t="str">
        <f>IF(PUMPING[[#This Row],[PRODUCT]]="I/F","I/F",IF(LEFT(PUMPING[[#This Row],[BATCH]],2)="MR","MR",IF(LEFT(PUMPING[[#This Row],[BATCH]],2)="PR","PR",IF(LEFT(PUMPING[[#This Row],[BATCH]],2)="DT","DT","Others"))))</f>
        <v>MR</v>
      </c>
    </row>
    <row r="3874" spans="1:13" ht="21" x14ac:dyDescent="0.25">
      <c r="A3874" s="181">
        <v>3</v>
      </c>
      <c r="B3874" s="182">
        <v>42578</v>
      </c>
      <c r="C3874" s="181" t="s">
        <v>6</v>
      </c>
      <c r="D3874" s="172" t="s">
        <v>2423</v>
      </c>
      <c r="E3874" s="203">
        <v>404</v>
      </c>
      <c r="F3874" s="206">
        <v>189</v>
      </c>
      <c r="G3874" s="181" t="s">
        <v>6</v>
      </c>
      <c r="H3874" s="181" t="str">
        <f t="shared" si="102"/>
        <v>NS</v>
      </c>
      <c r="I3874" s="181" t="str">
        <f>VLOOKUP(H3874,[3]Sheet1!$A$2:$B$27,2,0)</f>
        <v>SKO</v>
      </c>
      <c r="J3874" s="191">
        <f t="shared" si="101"/>
        <v>7</v>
      </c>
      <c r="K3874" s="191">
        <f>IF(PUMPING[[#This Row],[MONTH]]&gt;3,YEAR(PUMPING[[#This Row],[DATE]]),YEAR(PUMPING[[#This Row],[DATE]])-1)</f>
        <v>2016</v>
      </c>
      <c r="L3874" s="191" t="str">
        <f>IF(PUMPING[[#This Row],[MONTH]]&lt;4,"Q4",IF(PUMPING[[#This Row],[MONTH]]&lt;7,"Q1",IF(PUMPING[[#This Row],[MONTH]]&lt;10,"Q2",IF(PUMPING[[#This Row],[MONTH]]&lt;13,"Q3","Q4"))))</f>
        <v>Q2</v>
      </c>
      <c r="M3874" s="192" t="str">
        <f>IF(PUMPING[[#This Row],[PRODUCT]]="I/F","I/F",IF(LEFT(PUMPING[[#This Row],[BATCH]],2)="MR","MR",IF(LEFT(PUMPING[[#This Row],[BATCH]],2)="PR","PR",IF(LEFT(PUMPING[[#This Row],[BATCH]],2)="DT","DT","Others"))))</f>
        <v>MR</v>
      </c>
    </row>
    <row r="3875" spans="1:13" ht="21" x14ac:dyDescent="0.25">
      <c r="A3875" s="181">
        <v>4</v>
      </c>
      <c r="B3875" s="182">
        <v>42578</v>
      </c>
      <c r="C3875" s="181" t="s">
        <v>6</v>
      </c>
      <c r="D3875" s="172" t="s">
        <v>2424</v>
      </c>
      <c r="E3875" s="203">
        <v>123</v>
      </c>
      <c r="F3875" s="206">
        <v>5007</v>
      </c>
      <c r="G3875" s="181" t="s">
        <v>6</v>
      </c>
      <c r="H3875" s="181" t="str">
        <f t="shared" si="102"/>
        <v>PN</v>
      </c>
      <c r="I3875" s="181" t="str">
        <f>VLOOKUP(H3875,[3]Sheet1!$A$2:$B$27,2,0)</f>
        <v>NAPTHA</v>
      </c>
      <c r="J3875" s="191">
        <f t="shared" si="101"/>
        <v>7</v>
      </c>
      <c r="K3875" s="191">
        <f>IF(PUMPING[[#This Row],[MONTH]]&gt;3,YEAR(PUMPING[[#This Row],[DATE]]),YEAR(PUMPING[[#This Row],[DATE]])-1)</f>
        <v>2016</v>
      </c>
      <c r="L3875" s="191" t="str">
        <f>IF(PUMPING[[#This Row],[MONTH]]&lt;4,"Q4",IF(PUMPING[[#This Row],[MONTH]]&lt;7,"Q1",IF(PUMPING[[#This Row],[MONTH]]&lt;10,"Q2",IF(PUMPING[[#This Row],[MONTH]]&lt;13,"Q3","Q4"))))</f>
        <v>Q2</v>
      </c>
      <c r="M3875" s="192" t="str">
        <f>IF(PUMPING[[#This Row],[PRODUCT]]="I/F","I/F",IF(LEFT(PUMPING[[#This Row],[BATCH]],2)="MR","MR",IF(LEFT(PUMPING[[#This Row],[BATCH]],2)="PR","PR",IF(LEFT(PUMPING[[#This Row],[BATCH]],2)="DT","DT","Others"))))</f>
        <v>MR</v>
      </c>
    </row>
    <row r="3876" spans="1:13" ht="21" x14ac:dyDescent="0.25">
      <c r="A3876" s="181">
        <v>5</v>
      </c>
      <c r="B3876" s="182">
        <v>42578</v>
      </c>
      <c r="C3876" s="181" t="s">
        <v>6</v>
      </c>
      <c r="D3876" s="172" t="s">
        <v>2425</v>
      </c>
      <c r="E3876" s="203">
        <v>119</v>
      </c>
      <c r="F3876" s="206">
        <v>864</v>
      </c>
      <c r="G3876" s="181" t="s">
        <v>6</v>
      </c>
      <c r="H3876" s="181" t="str">
        <f t="shared" si="102"/>
        <v>PX</v>
      </c>
      <c r="I3876" s="181" t="str">
        <f>VLOOKUP(H3876,[3]Sheet1!$A$2:$B$27,2,0)</f>
        <v>PXPTA</v>
      </c>
      <c r="J3876" s="191">
        <f t="shared" si="101"/>
        <v>7</v>
      </c>
      <c r="K3876" s="191">
        <f>IF(PUMPING[[#This Row],[MONTH]]&gt;3,YEAR(PUMPING[[#This Row],[DATE]]),YEAR(PUMPING[[#This Row],[DATE]])-1)</f>
        <v>2016</v>
      </c>
      <c r="L3876" s="191" t="str">
        <f>IF(PUMPING[[#This Row],[MONTH]]&lt;4,"Q4",IF(PUMPING[[#This Row],[MONTH]]&lt;7,"Q1",IF(PUMPING[[#This Row],[MONTH]]&lt;10,"Q2",IF(PUMPING[[#This Row],[MONTH]]&lt;13,"Q3","Q4"))))</f>
        <v>Q2</v>
      </c>
      <c r="M3876" s="192" t="str">
        <f>IF(PUMPING[[#This Row],[PRODUCT]]="I/F","I/F",IF(LEFT(PUMPING[[#This Row],[BATCH]],2)="MR","MR",IF(LEFT(PUMPING[[#This Row],[BATCH]],2)="PR","PR",IF(LEFT(PUMPING[[#This Row],[BATCH]],2)="DT","DT","Others"))))</f>
        <v>MR</v>
      </c>
    </row>
    <row r="3877" spans="1:13" ht="21" x14ac:dyDescent="0.25">
      <c r="A3877" s="181">
        <v>1</v>
      </c>
      <c r="B3877" s="182">
        <v>42578</v>
      </c>
      <c r="C3877" s="181" t="s">
        <v>20</v>
      </c>
      <c r="D3877" s="172" t="s">
        <v>376</v>
      </c>
      <c r="E3877" s="131">
        <v>32</v>
      </c>
      <c r="F3877" s="179">
        <v>4941</v>
      </c>
      <c r="G3877" s="181" t="s">
        <v>20</v>
      </c>
      <c r="H3877" s="181" t="str">
        <f t="shared" si="102"/>
        <v>A2</v>
      </c>
      <c r="I3877" s="181" t="str">
        <f>VLOOKUP(H3877,[3]Sheet1!$A$2:$B$27,2,0)</f>
        <v>ATF</v>
      </c>
      <c r="J3877" s="191">
        <f t="shared" si="101"/>
        <v>7</v>
      </c>
      <c r="K3877" s="191">
        <f>IF(PUMPING[[#This Row],[MONTH]]&gt;3,YEAR(PUMPING[[#This Row],[DATE]]),YEAR(PUMPING[[#This Row],[DATE]])-1)</f>
        <v>2016</v>
      </c>
      <c r="L3877" s="191" t="str">
        <f>IF(PUMPING[[#This Row],[MONTH]]&lt;4,"Q4",IF(PUMPING[[#This Row],[MONTH]]&lt;7,"Q1",IF(PUMPING[[#This Row],[MONTH]]&lt;10,"Q2",IF(PUMPING[[#This Row],[MONTH]]&lt;13,"Q3","Q4"))))</f>
        <v>Q2</v>
      </c>
      <c r="M3877" s="192" t="str">
        <f>IF(PUMPING[[#This Row],[PRODUCT]]="I/F","I/F",IF(LEFT(PUMPING[[#This Row],[BATCH]],2)="MR","MR",IF(LEFT(PUMPING[[#This Row],[BATCH]],2)="PR","PR",IF(LEFT(PUMPING[[#This Row],[BATCH]],2)="DT","DT","Others"))))</f>
        <v>PR</v>
      </c>
    </row>
    <row r="3878" spans="1:13" ht="21" x14ac:dyDescent="0.25">
      <c r="A3878" s="181">
        <v>1</v>
      </c>
      <c r="B3878" s="182">
        <v>42578</v>
      </c>
      <c r="C3878" s="181" t="s">
        <v>274</v>
      </c>
      <c r="D3878" s="172" t="s">
        <v>2354</v>
      </c>
      <c r="E3878" s="178" t="s">
        <v>239</v>
      </c>
      <c r="F3878" s="179">
        <v>162</v>
      </c>
      <c r="G3878" s="181" t="s">
        <v>274</v>
      </c>
      <c r="H3878" s="181" t="str">
        <f t="shared" si="102"/>
        <v>PN</v>
      </c>
      <c r="I3878" s="181" t="str">
        <f>VLOOKUP(H3878,[3]Sheet1!$A$2:$B$27,2,0)</f>
        <v>NAPTHA</v>
      </c>
      <c r="J3878" s="191">
        <f t="shared" si="101"/>
        <v>7</v>
      </c>
      <c r="K3878" s="191">
        <f>IF(PUMPING[[#This Row],[MONTH]]&gt;3,YEAR(PUMPING[[#This Row],[DATE]]),YEAR(PUMPING[[#This Row],[DATE]])-1)</f>
        <v>2016</v>
      </c>
      <c r="L3878" s="191" t="str">
        <f>IF(PUMPING[[#This Row],[MONTH]]&lt;4,"Q4",IF(PUMPING[[#This Row],[MONTH]]&lt;7,"Q1",IF(PUMPING[[#This Row],[MONTH]]&lt;10,"Q2",IF(PUMPING[[#This Row],[MONTH]]&lt;13,"Q3","Q4"))))</f>
        <v>Q2</v>
      </c>
      <c r="M3878" s="192" t="str">
        <f>IF(PUMPING[[#This Row],[PRODUCT]]="I/F","I/F",IF(LEFT(PUMPING[[#This Row],[BATCH]],2)="MR","MR",IF(LEFT(PUMPING[[#This Row],[BATCH]],2)="PR","PR",IF(LEFT(PUMPING[[#This Row],[BATCH]],2)="DT","DT","Others"))))</f>
        <v>MR</v>
      </c>
    </row>
    <row r="3879" spans="1:13" ht="21" x14ac:dyDescent="0.25">
      <c r="A3879" s="181">
        <v>2</v>
      </c>
      <c r="B3879" s="182">
        <v>42578</v>
      </c>
      <c r="C3879" s="181" t="s">
        <v>274</v>
      </c>
      <c r="D3879" s="172" t="s">
        <v>2403</v>
      </c>
      <c r="E3879" s="178" t="s">
        <v>239</v>
      </c>
      <c r="F3879" s="173">
        <v>343</v>
      </c>
      <c r="G3879" s="181" t="s">
        <v>274</v>
      </c>
      <c r="H3879" s="181" t="str">
        <f t="shared" si="102"/>
        <v>PN</v>
      </c>
      <c r="I3879" s="181" t="str">
        <f>VLOOKUP(H3879,[3]Sheet1!$A$2:$B$27,2,0)</f>
        <v>NAPTHA</v>
      </c>
      <c r="J3879" s="191">
        <f t="shared" si="101"/>
        <v>7</v>
      </c>
      <c r="K3879" s="191">
        <f>IF(PUMPING[[#This Row],[MONTH]]&gt;3,YEAR(PUMPING[[#This Row],[DATE]]),YEAR(PUMPING[[#This Row],[DATE]])-1)</f>
        <v>2016</v>
      </c>
      <c r="L3879" s="191" t="str">
        <f>IF(PUMPING[[#This Row],[MONTH]]&lt;4,"Q4",IF(PUMPING[[#This Row],[MONTH]]&lt;7,"Q1",IF(PUMPING[[#This Row],[MONTH]]&lt;10,"Q2",IF(PUMPING[[#This Row],[MONTH]]&lt;13,"Q3","Q4"))))</f>
        <v>Q2</v>
      </c>
      <c r="M3879" s="192" t="str">
        <f>IF(PUMPING[[#This Row],[PRODUCT]]="I/F","I/F",IF(LEFT(PUMPING[[#This Row],[BATCH]],2)="MR","MR",IF(LEFT(PUMPING[[#This Row],[BATCH]],2)="PR","PR",IF(LEFT(PUMPING[[#This Row],[BATCH]],2)="DT","DT","Others"))))</f>
        <v>MR</v>
      </c>
    </row>
    <row r="3880" spans="1:13" ht="21" x14ac:dyDescent="0.25">
      <c r="A3880" s="181">
        <v>3</v>
      </c>
      <c r="B3880" s="182">
        <v>42578</v>
      </c>
      <c r="C3880" s="181" t="s">
        <v>274</v>
      </c>
      <c r="D3880" s="124" t="s">
        <v>2426</v>
      </c>
      <c r="E3880" s="178" t="s">
        <v>10</v>
      </c>
      <c r="F3880" s="179">
        <v>283</v>
      </c>
      <c r="G3880" s="181" t="s">
        <v>274</v>
      </c>
      <c r="H3880" s="181" t="str">
        <f t="shared" si="102"/>
        <v>NS</v>
      </c>
      <c r="I3880" s="181" t="str">
        <f>VLOOKUP(H3880,[3]Sheet1!$A$2:$B$27,2,0)</f>
        <v>SKO</v>
      </c>
      <c r="J3880" s="191">
        <f t="shared" si="101"/>
        <v>7</v>
      </c>
      <c r="K3880" s="191">
        <f>IF(PUMPING[[#This Row],[MONTH]]&gt;3,YEAR(PUMPING[[#This Row],[DATE]]),YEAR(PUMPING[[#This Row],[DATE]])-1)</f>
        <v>2016</v>
      </c>
      <c r="L3880" s="191" t="str">
        <f>IF(PUMPING[[#This Row],[MONTH]]&lt;4,"Q4",IF(PUMPING[[#This Row],[MONTH]]&lt;7,"Q1",IF(PUMPING[[#This Row],[MONTH]]&lt;10,"Q2",IF(PUMPING[[#This Row],[MONTH]]&lt;13,"Q3","Q4"))))</f>
        <v>Q2</v>
      </c>
      <c r="M3880" s="192" t="str">
        <f>IF(PUMPING[[#This Row],[PRODUCT]]="I/F","I/F",IF(LEFT(PUMPING[[#This Row],[BATCH]],2)="MR","MR",IF(LEFT(PUMPING[[#This Row],[BATCH]],2)="PR","PR",IF(LEFT(PUMPING[[#This Row],[BATCH]],2)="DT","DT","Others"))))</f>
        <v>MR</v>
      </c>
    </row>
    <row r="3881" spans="1:13" ht="21" x14ac:dyDescent="0.25">
      <c r="A3881" s="181">
        <v>4</v>
      </c>
      <c r="B3881" s="182">
        <v>42578</v>
      </c>
      <c r="C3881" s="181" t="s">
        <v>274</v>
      </c>
      <c r="D3881" s="124" t="s">
        <v>2427</v>
      </c>
      <c r="E3881" s="178" t="s">
        <v>10</v>
      </c>
      <c r="F3881" s="179">
        <v>102</v>
      </c>
      <c r="G3881" s="181" t="s">
        <v>274</v>
      </c>
      <c r="H3881" s="181" t="str">
        <f t="shared" si="102"/>
        <v xml:space="preserve"> I</v>
      </c>
      <c r="I3881" s="181" t="str">
        <f>VLOOKUP(H3881,[3]Sheet1!$A$2:$B$27,2,0)</f>
        <v>I/F</v>
      </c>
      <c r="J3881" s="191">
        <f t="shared" si="101"/>
        <v>7</v>
      </c>
      <c r="K3881" s="191">
        <f>IF(PUMPING[[#This Row],[MONTH]]&gt;3,YEAR(PUMPING[[#This Row],[DATE]]),YEAR(PUMPING[[#This Row],[DATE]])-1)</f>
        <v>2016</v>
      </c>
      <c r="L3881" s="191" t="str">
        <f>IF(PUMPING[[#This Row],[MONTH]]&lt;4,"Q4",IF(PUMPING[[#This Row],[MONTH]]&lt;7,"Q1",IF(PUMPING[[#This Row],[MONTH]]&lt;10,"Q2",IF(PUMPING[[#This Row],[MONTH]]&lt;13,"Q3","Q4"))))</f>
        <v>Q2</v>
      </c>
      <c r="M3881" s="192" t="str">
        <f>IF(PUMPING[[#This Row],[PRODUCT]]="I/F","I/F",IF(LEFT(PUMPING[[#This Row],[BATCH]],2)="MR","MR",IF(LEFT(PUMPING[[#This Row],[BATCH]],2)="PR","PR",IF(LEFT(PUMPING[[#This Row],[BATCH]],2)="DT","DT","Others"))))</f>
        <v>I/F</v>
      </c>
    </row>
    <row r="3882" spans="1:13" ht="21" x14ac:dyDescent="0.25">
      <c r="A3882" s="181">
        <v>5</v>
      </c>
      <c r="B3882" s="182">
        <v>42578</v>
      </c>
      <c r="C3882" s="181" t="s">
        <v>274</v>
      </c>
      <c r="D3882" s="124" t="s">
        <v>2418</v>
      </c>
      <c r="E3882" s="178" t="s">
        <v>10</v>
      </c>
      <c r="F3882" s="179">
        <v>3957</v>
      </c>
      <c r="G3882" s="181" t="s">
        <v>274</v>
      </c>
      <c r="H3882" s="181" t="str">
        <f t="shared" si="102"/>
        <v>4H</v>
      </c>
      <c r="I3882" s="181" t="s">
        <v>1530</v>
      </c>
      <c r="J3882" s="191">
        <f t="shared" si="101"/>
        <v>7</v>
      </c>
      <c r="K3882" s="191">
        <f>IF(PUMPING[[#This Row],[MONTH]]&gt;3,YEAR(PUMPING[[#This Row],[DATE]]),YEAR(PUMPING[[#This Row],[DATE]])-1)</f>
        <v>2016</v>
      </c>
      <c r="L3882" s="191" t="str">
        <f>IF(PUMPING[[#This Row],[MONTH]]&lt;4,"Q4",IF(PUMPING[[#This Row],[MONTH]]&lt;7,"Q1",IF(PUMPING[[#This Row],[MONTH]]&lt;10,"Q2",IF(PUMPING[[#This Row],[MONTH]]&lt;13,"Q3","Q4"))))</f>
        <v>Q2</v>
      </c>
      <c r="M3882" s="192" t="str">
        <f>IF(PUMPING[[#This Row],[PRODUCT]]="I/F","I/F",IF(LEFT(PUMPING[[#This Row],[BATCH]],2)="MR","MR",IF(LEFT(PUMPING[[#This Row],[BATCH]],2)="PR","PR",IF(LEFT(PUMPING[[#This Row],[BATCH]],2)="DT","DT","Others"))))</f>
        <v>MR</v>
      </c>
    </row>
    <row r="3883" spans="1:13" ht="21" x14ac:dyDescent="0.25">
      <c r="A3883" s="181">
        <v>1</v>
      </c>
      <c r="B3883" s="182">
        <v>42579</v>
      </c>
      <c r="C3883" s="181" t="s">
        <v>6</v>
      </c>
      <c r="D3883" s="172" t="s">
        <v>2425</v>
      </c>
      <c r="E3883" s="203">
        <v>119</v>
      </c>
      <c r="F3883" s="206">
        <v>2473</v>
      </c>
      <c r="G3883" s="181" t="s">
        <v>6</v>
      </c>
      <c r="H3883" s="181" t="str">
        <f t="shared" si="102"/>
        <v>PX</v>
      </c>
      <c r="I3883" s="181" t="str">
        <f>VLOOKUP(H3883,[3]Sheet1!$A$2:$B$27,2,0)</f>
        <v>PXPTA</v>
      </c>
      <c r="J3883" s="191">
        <f t="shared" si="101"/>
        <v>7</v>
      </c>
      <c r="K3883" s="191">
        <f>IF(PUMPING[[#This Row],[MONTH]]&gt;3,YEAR(PUMPING[[#This Row],[DATE]]),YEAR(PUMPING[[#This Row],[DATE]])-1)</f>
        <v>2016</v>
      </c>
      <c r="L3883" s="191" t="str">
        <f>IF(PUMPING[[#This Row],[MONTH]]&lt;4,"Q4",IF(PUMPING[[#This Row],[MONTH]]&lt;7,"Q1",IF(PUMPING[[#This Row],[MONTH]]&lt;10,"Q2",IF(PUMPING[[#This Row],[MONTH]]&lt;13,"Q3","Q4"))))</f>
        <v>Q2</v>
      </c>
      <c r="M3883" s="192" t="str">
        <f>IF(PUMPING[[#This Row],[PRODUCT]]="I/F","I/F",IF(LEFT(PUMPING[[#This Row],[BATCH]],2)="MR","MR",IF(LEFT(PUMPING[[#This Row],[BATCH]],2)="PR","PR",IF(LEFT(PUMPING[[#This Row],[BATCH]],2)="DT","DT","Others"))))</f>
        <v>MR</v>
      </c>
    </row>
    <row r="3884" spans="1:13" ht="21" x14ac:dyDescent="0.25">
      <c r="A3884" s="181">
        <v>2</v>
      </c>
      <c r="B3884" s="182">
        <v>42579</v>
      </c>
      <c r="C3884" s="181" t="s">
        <v>6</v>
      </c>
      <c r="D3884" s="172" t="s">
        <v>2428</v>
      </c>
      <c r="E3884" s="203">
        <v>123</v>
      </c>
      <c r="F3884" s="206">
        <v>2417</v>
      </c>
      <c r="G3884" s="181" t="s">
        <v>6</v>
      </c>
      <c r="H3884" s="181" t="str">
        <f t="shared" si="102"/>
        <v>PN</v>
      </c>
      <c r="I3884" s="181" t="str">
        <f>VLOOKUP(H3884,[3]Sheet1!$A$2:$B$27,2,0)</f>
        <v>NAPTHA</v>
      </c>
      <c r="J3884" s="191">
        <f t="shared" si="101"/>
        <v>7</v>
      </c>
      <c r="K3884" s="191">
        <f>IF(PUMPING[[#This Row],[MONTH]]&gt;3,YEAR(PUMPING[[#This Row],[DATE]]),YEAR(PUMPING[[#This Row],[DATE]])-1)</f>
        <v>2016</v>
      </c>
      <c r="L3884" s="191" t="str">
        <f>IF(PUMPING[[#This Row],[MONTH]]&lt;4,"Q4",IF(PUMPING[[#This Row],[MONTH]]&lt;7,"Q1",IF(PUMPING[[#This Row],[MONTH]]&lt;10,"Q2",IF(PUMPING[[#This Row],[MONTH]]&lt;13,"Q3","Q4"))))</f>
        <v>Q2</v>
      </c>
      <c r="M3884" s="192" t="str">
        <f>IF(PUMPING[[#This Row],[PRODUCT]]="I/F","I/F",IF(LEFT(PUMPING[[#This Row],[BATCH]],2)="MR","MR",IF(LEFT(PUMPING[[#This Row],[BATCH]],2)="PR","PR",IF(LEFT(PUMPING[[#This Row],[BATCH]],2)="DT","DT","Others"))))</f>
        <v>MR</v>
      </c>
    </row>
    <row r="3885" spans="1:13" ht="21" x14ac:dyDescent="0.25">
      <c r="A3885" s="181">
        <v>3</v>
      </c>
      <c r="B3885" s="182">
        <v>42579</v>
      </c>
      <c r="C3885" s="181" t="s">
        <v>6</v>
      </c>
      <c r="D3885" s="172" t="s">
        <v>2429</v>
      </c>
      <c r="E3885" s="203">
        <v>404</v>
      </c>
      <c r="F3885" s="206">
        <v>152</v>
      </c>
      <c r="G3885" s="181" t="s">
        <v>6</v>
      </c>
      <c r="H3885" s="181" t="str">
        <f t="shared" si="102"/>
        <v>NS</v>
      </c>
      <c r="I3885" s="181" t="str">
        <f>VLOOKUP(H3885,[3]Sheet1!$A$2:$B$27,2,0)</f>
        <v>SKO</v>
      </c>
      <c r="J3885" s="191">
        <f t="shared" si="101"/>
        <v>7</v>
      </c>
      <c r="K3885" s="191">
        <f>IF(PUMPING[[#This Row],[MONTH]]&gt;3,YEAR(PUMPING[[#This Row],[DATE]]),YEAR(PUMPING[[#This Row],[DATE]])-1)</f>
        <v>2016</v>
      </c>
      <c r="L3885" s="191" t="str">
        <f>IF(PUMPING[[#This Row],[MONTH]]&lt;4,"Q4",IF(PUMPING[[#This Row],[MONTH]]&lt;7,"Q1",IF(PUMPING[[#This Row],[MONTH]]&lt;10,"Q2",IF(PUMPING[[#This Row],[MONTH]]&lt;13,"Q3","Q4"))))</f>
        <v>Q2</v>
      </c>
      <c r="M3885" s="192" t="str">
        <f>IF(PUMPING[[#This Row],[PRODUCT]]="I/F","I/F",IF(LEFT(PUMPING[[#This Row],[BATCH]],2)="MR","MR",IF(LEFT(PUMPING[[#This Row],[BATCH]],2)="PR","PR",IF(LEFT(PUMPING[[#This Row],[BATCH]],2)="DT","DT","Others"))))</f>
        <v>MR</v>
      </c>
    </row>
    <row r="3886" spans="1:13" ht="21" x14ac:dyDescent="0.25">
      <c r="A3886" s="181">
        <v>4</v>
      </c>
      <c r="B3886" s="182">
        <v>42579</v>
      </c>
      <c r="C3886" s="181" t="s">
        <v>6</v>
      </c>
      <c r="D3886" s="172" t="s">
        <v>2430</v>
      </c>
      <c r="E3886" s="203">
        <v>651</v>
      </c>
      <c r="F3886" s="206">
        <v>300</v>
      </c>
      <c r="G3886" s="181" t="s">
        <v>6</v>
      </c>
      <c r="H3886" s="181" t="str">
        <f t="shared" si="102"/>
        <v>PC</v>
      </c>
      <c r="I3886" s="181" t="str">
        <f>VLOOKUP(H3886,[3]Sheet1!$A$2:$B$27,2,0)</f>
        <v>SKO</v>
      </c>
      <c r="J3886" s="191">
        <f t="shared" si="101"/>
        <v>7</v>
      </c>
      <c r="K3886" s="191">
        <f>IF(PUMPING[[#This Row],[MONTH]]&gt;3,YEAR(PUMPING[[#This Row],[DATE]]),YEAR(PUMPING[[#This Row],[DATE]])-1)</f>
        <v>2016</v>
      </c>
      <c r="L3886" s="191" t="str">
        <f>IF(PUMPING[[#This Row],[MONTH]]&lt;4,"Q4",IF(PUMPING[[#This Row],[MONTH]]&lt;7,"Q1",IF(PUMPING[[#This Row],[MONTH]]&lt;10,"Q2",IF(PUMPING[[#This Row],[MONTH]]&lt;13,"Q3","Q4"))))</f>
        <v>Q2</v>
      </c>
      <c r="M3886" s="192" t="str">
        <f>IF(PUMPING[[#This Row],[PRODUCT]]="I/F","I/F",IF(LEFT(PUMPING[[#This Row],[BATCH]],2)="MR","MR",IF(LEFT(PUMPING[[#This Row],[BATCH]],2)="PR","PR",IF(LEFT(PUMPING[[#This Row],[BATCH]],2)="DT","DT","Others"))))</f>
        <v>MR</v>
      </c>
    </row>
    <row r="3887" spans="1:13" ht="21" x14ac:dyDescent="0.25">
      <c r="A3887" s="181">
        <v>5</v>
      </c>
      <c r="B3887" s="182">
        <v>42579</v>
      </c>
      <c r="C3887" s="181" t="s">
        <v>6</v>
      </c>
      <c r="D3887" s="172" t="s">
        <v>2431</v>
      </c>
      <c r="E3887" s="203">
        <v>205</v>
      </c>
      <c r="F3887" s="206">
        <v>4362</v>
      </c>
      <c r="G3887" s="181" t="s">
        <v>6</v>
      </c>
      <c r="H3887" s="181" t="str">
        <f t="shared" si="102"/>
        <v>4M</v>
      </c>
      <c r="I3887" s="181" t="s">
        <v>1532</v>
      </c>
      <c r="J3887" s="191">
        <f t="shared" si="101"/>
        <v>7</v>
      </c>
      <c r="K3887" s="191">
        <f>IF(PUMPING[[#This Row],[MONTH]]&gt;3,YEAR(PUMPING[[#This Row],[DATE]]),YEAR(PUMPING[[#This Row],[DATE]])-1)</f>
        <v>2016</v>
      </c>
      <c r="L3887" s="191" t="str">
        <f>IF(PUMPING[[#This Row],[MONTH]]&lt;4,"Q4",IF(PUMPING[[#This Row],[MONTH]]&lt;7,"Q1",IF(PUMPING[[#This Row],[MONTH]]&lt;10,"Q2",IF(PUMPING[[#This Row],[MONTH]]&lt;13,"Q3","Q4"))))</f>
        <v>Q2</v>
      </c>
      <c r="M3887" s="192" t="str">
        <f>IF(PUMPING[[#This Row],[PRODUCT]]="I/F","I/F",IF(LEFT(PUMPING[[#This Row],[BATCH]],2)="MR","MR",IF(LEFT(PUMPING[[#This Row],[BATCH]],2)="PR","PR",IF(LEFT(PUMPING[[#This Row],[BATCH]],2)="DT","DT","Others"))))</f>
        <v>MR</v>
      </c>
    </row>
    <row r="3888" spans="1:13" ht="21" x14ac:dyDescent="0.25">
      <c r="A3888" s="181">
        <v>6</v>
      </c>
      <c r="B3888" s="182">
        <v>42579</v>
      </c>
      <c r="C3888" s="181" t="s">
        <v>6</v>
      </c>
      <c r="D3888" s="172" t="s">
        <v>2432</v>
      </c>
      <c r="E3888" s="203">
        <v>207</v>
      </c>
      <c r="F3888" s="173">
        <v>1601</v>
      </c>
      <c r="G3888" s="181" t="s">
        <v>6</v>
      </c>
      <c r="H3888" s="181" t="str">
        <f t="shared" si="102"/>
        <v>4M</v>
      </c>
      <c r="I3888" s="181" t="s">
        <v>1532</v>
      </c>
      <c r="J3888" s="191">
        <f t="shared" si="101"/>
        <v>7</v>
      </c>
      <c r="K3888" s="191">
        <f>IF(PUMPING[[#This Row],[MONTH]]&gt;3,YEAR(PUMPING[[#This Row],[DATE]]),YEAR(PUMPING[[#This Row],[DATE]])-1)</f>
        <v>2016</v>
      </c>
      <c r="L3888" s="191" t="str">
        <f>IF(PUMPING[[#This Row],[MONTH]]&lt;4,"Q4",IF(PUMPING[[#This Row],[MONTH]]&lt;7,"Q1",IF(PUMPING[[#This Row],[MONTH]]&lt;10,"Q2",IF(PUMPING[[#This Row],[MONTH]]&lt;13,"Q3","Q4"))))</f>
        <v>Q2</v>
      </c>
      <c r="M3888" s="192" t="str">
        <f>IF(PUMPING[[#This Row],[PRODUCT]]="I/F","I/F",IF(LEFT(PUMPING[[#This Row],[BATCH]],2)="MR","MR",IF(LEFT(PUMPING[[#This Row],[BATCH]],2)="PR","PR",IF(LEFT(PUMPING[[#This Row],[BATCH]],2)="DT","DT","Others"))))</f>
        <v>MR</v>
      </c>
    </row>
    <row r="3889" spans="1:13" ht="21" x14ac:dyDescent="0.25">
      <c r="A3889" s="181">
        <v>1</v>
      </c>
      <c r="B3889" s="182">
        <v>42579</v>
      </c>
      <c r="C3889" s="181" t="s">
        <v>20</v>
      </c>
      <c r="D3889" s="172" t="s">
        <v>2422</v>
      </c>
      <c r="E3889" s="131">
        <v>32</v>
      </c>
      <c r="F3889" s="179">
        <v>3593</v>
      </c>
      <c r="G3889" s="181" t="s">
        <v>20</v>
      </c>
      <c r="H3889" s="181" t="str">
        <f t="shared" si="102"/>
        <v>A2</v>
      </c>
      <c r="I3889" s="181" t="str">
        <f>VLOOKUP(H3889,[3]Sheet1!$A$2:$B$27,2,0)</f>
        <v>ATF</v>
      </c>
      <c r="J3889" s="191">
        <f t="shared" si="101"/>
        <v>7</v>
      </c>
      <c r="K3889" s="191">
        <f>IF(PUMPING[[#This Row],[MONTH]]&gt;3,YEAR(PUMPING[[#This Row],[DATE]]),YEAR(PUMPING[[#This Row],[DATE]])-1)</f>
        <v>2016</v>
      </c>
      <c r="L3889" s="191" t="str">
        <f>IF(PUMPING[[#This Row],[MONTH]]&lt;4,"Q4",IF(PUMPING[[#This Row],[MONTH]]&lt;7,"Q1",IF(PUMPING[[#This Row],[MONTH]]&lt;10,"Q2",IF(PUMPING[[#This Row],[MONTH]]&lt;13,"Q3","Q4"))))</f>
        <v>Q2</v>
      </c>
      <c r="M3889" s="192" t="str">
        <f>IF(PUMPING[[#This Row],[PRODUCT]]="I/F","I/F",IF(LEFT(PUMPING[[#This Row],[BATCH]],2)="MR","MR",IF(LEFT(PUMPING[[#This Row],[BATCH]],2)="PR","PR",IF(LEFT(PUMPING[[#This Row],[BATCH]],2)="DT","DT","Others"))))</f>
        <v>PR</v>
      </c>
    </row>
    <row r="3890" spans="1:13" ht="21" x14ac:dyDescent="0.25">
      <c r="A3890" s="181">
        <v>2</v>
      </c>
      <c r="B3890" s="182">
        <v>42579</v>
      </c>
      <c r="C3890" s="181" t="s">
        <v>20</v>
      </c>
      <c r="D3890" s="172" t="s">
        <v>2433</v>
      </c>
      <c r="E3890" s="177">
        <v>31</v>
      </c>
      <c r="F3890" s="179">
        <v>450</v>
      </c>
      <c r="G3890" s="181" t="s">
        <v>20</v>
      </c>
      <c r="H3890" s="181" t="str">
        <f t="shared" si="102"/>
        <v>A2</v>
      </c>
      <c r="I3890" s="181" t="str">
        <f>VLOOKUP(H3890,[3]Sheet1!$A$2:$B$27,2,0)</f>
        <v>ATF</v>
      </c>
      <c r="J3890" s="191">
        <f t="shared" si="101"/>
        <v>7</v>
      </c>
      <c r="K3890" s="191">
        <f>IF(PUMPING[[#This Row],[MONTH]]&gt;3,YEAR(PUMPING[[#This Row],[DATE]]),YEAR(PUMPING[[#This Row],[DATE]])-1)</f>
        <v>2016</v>
      </c>
      <c r="L3890" s="191" t="str">
        <f>IF(PUMPING[[#This Row],[MONTH]]&lt;4,"Q4",IF(PUMPING[[#This Row],[MONTH]]&lt;7,"Q1",IF(PUMPING[[#This Row],[MONTH]]&lt;10,"Q2",IF(PUMPING[[#This Row],[MONTH]]&lt;13,"Q3","Q4"))))</f>
        <v>Q2</v>
      </c>
      <c r="M3890" s="192" t="str">
        <f>IF(PUMPING[[#This Row],[PRODUCT]]="I/F","I/F",IF(LEFT(PUMPING[[#This Row],[BATCH]],2)="MR","MR",IF(LEFT(PUMPING[[#This Row],[BATCH]],2)="PR","PR",IF(LEFT(PUMPING[[#This Row],[BATCH]],2)="DT","DT","Others"))))</f>
        <v>PR</v>
      </c>
    </row>
    <row r="3891" spans="1:13" ht="21" x14ac:dyDescent="0.25">
      <c r="A3891" s="181">
        <v>3</v>
      </c>
      <c r="B3891" s="182">
        <v>42579</v>
      </c>
      <c r="C3891" s="181" t="s">
        <v>20</v>
      </c>
      <c r="D3891" s="172" t="s">
        <v>2434</v>
      </c>
      <c r="E3891" s="131">
        <v>31</v>
      </c>
      <c r="F3891" s="179">
        <v>995</v>
      </c>
      <c r="G3891" s="181" t="s">
        <v>20</v>
      </c>
      <c r="H3891" s="181" t="str">
        <f t="shared" si="102"/>
        <v>A2</v>
      </c>
      <c r="I3891" s="181" t="str">
        <f>VLOOKUP(H3891,[3]Sheet1!$A$2:$B$27,2,0)</f>
        <v>ATF</v>
      </c>
      <c r="J3891" s="191">
        <f t="shared" si="101"/>
        <v>7</v>
      </c>
      <c r="K3891" s="191">
        <f>IF(PUMPING[[#This Row],[MONTH]]&gt;3,YEAR(PUMPING[[#This Row],[DATE]]),YEAR(PUMPING[[#This Row],[DATE]])-1)</f>
        <v>2016</v>
      </c>
      <c r="L3891" s="191" t="str">
        <f>IF(PUMPING[[#This Row],[MONTH]]&lt;4,"Q4",IF(PUMPING[[#This Row],[MONTH]]&lt;7,"Q1",IF(PUMPING[[#This Row],[MONTH]]&lt;10,"Q2",IF(PUMPING[[#This Row],[MONTH]]&lt;13,"Q3","Q4"))))</f>
        <v>Q2</v>
      </c>
      <c r="M3891" s="192" t="str">
        <f>IF(PUMPING[[#This Row],[PRODUCT]]="I/F","I/F",IF(LEFT(PUMPING[[#This Row],[BATCH]],2)="MR","MR",IF(LEFT(PUMPING[[#This Row],[BATCH]],2)="PR","PR",IF(LEFT(PUMPING[[#This Row],[BATCH]],2)="DT","DT","Others"))))</f>
        <v>PR</v>
      </c>
    </row>
    <row r="3892" spans="1:13" ht="21" x14ac:dyDescent="0.25">
      <c r="A3892" s="181">
        <v>1</v>
      </c>
      <c r="B3892" s="182">
        <v>42579</v>
      </c>
      <c r="C3892" s="181" t="s">
        <v>274</v>
      </c>
      <c r="D3892" s="172" t="s">
        <v>2418</v>
      </c>
      <c r="E3892" s="178" t="s">
        <v>10</v>
      </c>
      <c r="F3892" s="179">
        <v>2567</v>
      </c>
      <c r="G3892" s="181" t="s">
        <v>274</v>
      </c>
      <c r="H3892" s="181" t="str">
        <f t="shared" si="102"/>
        <v>4H</v>
      </c>
      <c r="I3892" s="181" t="s">
        <v>1530</v>
      </c>
      <c r="J3892" s="191">
        <f t="shared" si="101"/>
        <v>7</v>
      </c>
      <c r="K3892" s="191">
        <f>IF(PUMPING[[#This Row],[MONTH]]&gt;3,YEAR(PUMPING[[#This Row],[DATE]]),YEAR(PUMPING[[#This Row],[DATE]])-1)</f>
        <v>2016</v>
      </c>
      <c r="L3892" s="191" t="str">
        <f>IF(PUMPING[[#This Row],[MONTH]]&lt;4,"Q4",IF(PUMPING[[#This Row],[MONTH]]&lt;7,"Q1",IF(PUMPING[[#This Row],[MONTH]]&lt;10,"Q2",IF(PUMPING[[#This Row],[MONTH]]&lt;13,"Q3","Q4"))))</f>
        <v>Q2</v>
      </c>
      <c r="M3892" s="192" t="str">
        <f>IF(PUMPING[[#This Row],[PRODUCT]]="I/F","I/F",IF(LEFT(PUMPING[[#This Row],[BATCH]],2)="MR","MR",IF(LEFT(PUMPING[[#This Row],[BATCH]],2)="PR","PR",IF(LEFT(PUMPING[[#This Row],[BATCH]],2)="DT","DT","Others"))))</f>
        <v>MR</v>
      </c>
    </row>
    <row r="3893" spans="1:13" ht="21" x14ac:dyDescent="0.25">
      <c r="A3893" s="181">
        <v>2</v>
      </c>
      <c r="B3893" s="182">
        <v>42579</v>
      </c>
      <c r="C3893" s="181" t="s">
        <v>274</v>
      </c>
      <c r="D3893" s="172" t="s">
        <v>1662</v>
      </c>
      <c r="E3893" s="178" t="s">
        <v>10</v>
      </c>
      <c r="F3893" s="173">
        <v>1412</v>
      </c>
      <c r="G3893" s="181" t="s">
        <v>274</v>
      </c>
      <c r="H3893" s="181" t="str">
        <f t="shared" si="102"/>
        <v>4H</v>
      </c>
      <c r="I3893" s="181" t="s">
        <v>1530</v>
      </c>
      <c r="J3893" s="191">
        <f t="shared" si="101"/>
        <v>7</v>
      </c>
      <c r="K3893" s="191">
        <f>IF(PUMPING[[#This Row],[MONTH]]&gt;3,YEAR(PUMPING[[#This Row],[DATE]]),YEAR(PUMPING[[#This Row],[DATE]])-1)</f>
        <v>2016</v>
      </c>
      <c r="L3893" s="191" t="str">
        <f>IF(PUMPING[[#This Row],[MONTH]]&lt;4,"Q4",IF(PUMPING[[#This Row],[MONTH]]&lt;7,"Q1",IF(PUMPING[[#This Row],[MONTH]]&lt;10,"Q2",IF(PUMPING[[#This Row],[MONTH]]&lt;13,"Q3","Q4"))))</f>
        <v>Q2</v>
      </c>
      <c r="M3893" s="192" t="str">
        <f>IF(PUMPING[[#This Row],[PRODUCT]]="I/F","I/F",IF(LEFT(PUMPING[[#This Row],[BATCH]],2)="MR","MR",IF(LEFT(PUMPING[[#This Row],[BATCH]],2)="PR","PR",IF(LEFT(PUMPING[[#This Row],[BATCH]],2)="DT","DT","Others"))))</f>
        <v>MR</v>
      </c>
    </row>
    <row r="3894" spans="1:13" ht="21" x14ac:dyDescent="0.25">
      <c r="A3894" s="181">
        <v>1</v>
      </c>
      <c r="B3894" s="182">
        <v>42580</v>
      </c>
      <c r="C3894" s="181" t="s">
        <v>6</v>
      </c>
      <c r="D3894" s="172" t="s">
        <v>2432</v>
      </c>
      <c r="E3894" s="203">
        <v>207</v>
      </c>
      <c r="F3894" s="173">
        <v>4305</v>
      </c>
      <c r="G3894" s="181" t="s">
        <v>6</v>
      </c>
      <c r="H3894" s="181" t="str">
        <f t="shared" si="102"/>
        <v>4M</v>
      </c>
      <c r="I3894" s="181" t="s">
        <v>1532</v>
      </c>
      <c r="J3894" s="191">
        <f t="shared" si="101"/>
        <v>7</v>
      </c>
      <c r="K3894" s="191">
        <f>IF(PUMPING[[#This Row],[MONTH]]&gt;3,YEAR(PUMPING[[#This Row],[DATE]]),YEAR(PUMPING[[#This Row],[DATE]])-1)</f>
        <v>2016</v>
      </c>
      <c r="L3894" s="191" t="str">
        <f>IF(PUMPING[[#This Row],[MONTH]]&lt;4,"Q4",IF(PUMPING[[#This Row],[MONTH]]&lt;7,"Q1",IF(PUMPING[[#This Row],[MONTH]]&lt;10,"Q2",IF(PUMPING[[#This Row],[MONTH]]&lt;13,"Q3","Q4"))))</f>
        <v>Q2</v>
      </c>
      <c r="M3894" s="192" t="str">
        <f>IF(PUMPING[[#This Row],[PRODUCT]]="I/F","I/F",IF(LEFT(PUMPING[[#This Row],[BATCH]],2)="MR","MR",IF(LEFT(PUMPING[[#This Row],[BATCH]],2)="PR","PR",IF(LEFT(PUMPING[[#This Row],[BATCH]],2)="DT","DT","Others"))))</f>
        <v>MR</v>
      </c>
    </row>
    <row r="3895" spans="1:13" ht="21" x14ac:dyDescent="0.25">
      <c r="A3895" s="181">
        <v>2</v>
      </c>
      <c r="B3895" s="182">
        <v>42580</v>
      </c>
      <c r="C3895" s="181" t="s">
        <v>6</v>
      </c>
      <c r="D3895" s="172" t="s">
        <v>2435</v>
      </c>
      <c r="E3895" s="203">
        <v>202</v>
      </c>
      <c r="F3895" s="173">
        <v>2743</v>
      </c>
      <c r="G3895" s="181" t="s">
        <v>6</v>
      </c>
      <c r="H3895" s="181" t="str">
        <f t="shared" si="102"/>
        <v>4M</v>
      </c>
      <c r="I3895" s="181" t="s">
        <v>1532</v>
      </c>
      <c r="J3895" s="191">
        <f t="shared" si="101"/>
        <v>7</v>
      </c>
      <c r="K3895" s="191">
        <f>IF(PUMPING[[#This Row],[MONTH]]&gt;3,YEAR(PUMPING[[#This Row],[DATE]]),YEAR(PUMPING[[#This Row],[DATE]])-1)</f>
        <v>2016</v>
      </c>
      <c r="L3895" s="191" t="str">
        <f>IF(PUMPING[[#This Row],[MONTH]]&lt;4,"Q4",IF(PUMPING[[#This Row],[MONTH]]&lt;7,"Q1",IF(PUMPING[[#This Row],[MONTH]]&lt;10,"Q2",IF(PUMPING[[#This Row],[MONTH]]&lt;13,"Q3","Q4"))))</f>
        <v>Q2</v>
      </c>
      <c r="M3895" s="192" t="str">
        <f>IF(PUMPING[[#This Row],[PRODUCT]]="I/F","I/F",IF(LEFT(PUMPING[[#This Row],[BATCH]],2)="MR","MR",IF(LEFT(PUMPING[[#This Row],[BATCH]],2)="PR","PR",IF(LEFT(PUMPING[[#This Row],[BATCH]],2)="DT","DT","Others"))))</f>
        <v>MR</v>
      </c>
    </row>
    <row r="3896" spans="1:13" ht="21" x14ac:dyDescent="0.25">
      <c r="A3896" s="181">
        <v>1</v>
      </c>
      <c r="B3896" s="182">
        <v>42580</v>
      </c>
      <c r="C3896" s="181" t="s">
        <v>274</v>
      </c>
      <c r="D3896" s="172" t="s">
        <v>1663</v>
      </c>
      <c r="E3896" s="178" t="s">
        <v>10</v>
      </c>
      <c r="F3896" s="179">
        <v>130</v>
      </c>
      <c r="G3896" s="181" t="s">
        <v>274</v>
      </c>
      <c r="H3896" s="181" t="str">
        <f t="shared" si="102"/>
        <v>PC</v>
      </c>
      <c r="I3896" s="181" t="str">
        <f>VLOOKUP(H3896,[3]Sheet1!$A$2:$B$27,2,0)</f>
        <v>SKO</v>
      </c>
      <c r="J3896" s="191">
        <f t="shared" si="101"/>
        <v>7</v>
      </c>
      <c r="K3896" s="191">
        <f>IF(PUMPING[[#This Row],[MONTH]]&gt;3,YEAR(PUMPING[[#This Row],[DATE]]),YEAR(PUMPING[[#This Row],[DATE]])-1)</f>
        <v>2016</v>
      </c>
      <c r="L3896" s="191" t="str">
        <f>IF(PUMPING[[#This Row],[MONTH]]&lt;4,"Q4",IF(PUMPING[[#This Row],[MONTH]]&lt;7,"Q1",IF(PUMPING[[#This Row],[MONTH]]&lt;10,"Q2",IF(PUMPING[[#This Row],[MONTH]]&lt;13,"Q3","Q4"))))</f>
        <v>Q2</v>
      </c>
      <c r="M3896" s="192" t="str">
        <f>IF(PUMPING[[#This Row],[PRODUCT]]="I/F","I/F",IF(LEFT(PUMPING[[#This Row],[BATCH]],2)="MR","MR",IF(LEFT(PUMPING[[#This Row],[BATCH]],2)="PR","PR",IF(LEFT(PUMPING[[#This Row],[BATCH]],2)="DT","DT","Others"))))</f>
        <v>MR</v>
      </c>
    </row>
    <row r="3897" spans="1:13" ht="21" x14ac:dyDescent="0.25">
      <c r="A3897" s="181">
        <v>2</v>
      </c>
      <c r="B3897" s="182">
        <v>42580</v>
      </c>
      <c r="C3897" s="181" t="s">
        <v>274</v>
      </c>
      <c r="D3897" s="172" t="s">
        <v>2423</v>
      </c>
      <c r="E3897" s="178" t="s">
        <v>10</v>
      </c>
      <c r="F3897" s="173">
        <v>123</v>
      </c>
      <c r="G3897" s="181" t="s">
        <v>274</v>
      </c>
      <c r="H3897" s="181" t="str">
        <f t="shared" si="102"/>
        <v>NS</v>
      </c>
      <c r="I3897" s="181" t="str">
        <f>VLOOKUP(H3897,[3]Sheet1!$A$2:$B$27,2,0)</f>
        <v>SKO</v>
      </c>
      <c r="J3897" s="191">
        <f t="shared" si="101"/>
        <v>7</v>
      </c>
      <c r="K3897" s="191">
        <f>IF(PUMPING[[#This Row],[MONTH]]&gt;3,YEAR(PUMPING[[#This Row],[DATE]]),YEAR(PUMPING[[#This Row],[DATE]])-1)</f>
        <v>2016</v>
      </c>
      <c r="L3897" s="191" t="str">
        <f>IF(PUMPING[[#This Row],[MONTH]]&lt;4,"Q4",IF(PUMPING[[#This Row],[MONTH]]&lt;7,"Q1",IF(PUMPING[[#This Row],[MONTH]]&lt;10,"Q2",IF(PUMPING[[#This Row],[MONTH]]&lt;13,"Q3","Q4"))))</f>
        <v>Q2</v>
      </c>
      <c r="M3897" s="192" t="str">
        <f>IF(PUMPING[[#This Row],[PRODUCT]]="I/F","I/F",IF(LEFT(PUMPING[[#This Row],[BATCH]],2)="MR","MR",IF(LEFT(PUMPING[[#This Row],[BATCH]],2)="PR","PR",IF(LEFT(PUMPING[[#This Row],[BATCH]],2)="DT","DT","Others"))))</f>
        <v>MR</v>
      </c>
    </row>
    <row r="3898" spans="1:13" ht="21" x14ac:dyDescent="0.25">
      <c r="A3898" s="181">
        <v>3</v>
      </c>
      <c r="B3898" s="182">
        <v>42580</v>
      </c>
      <c r="C3898" s="181" t="s">
        <v>274</v>
      </c>
      <c r="D3898" s="124" t="s">
        <v>2424</v>
      </c>
      <c r="E3898" s="178" t="s">
        <v>10</v>
      </c>
      <c r="F3898" s="179">
        <v>4515</v>
      </c>
      <c r="G3898" s="181" t="s">
        <v>274</v>
      </c>
      <c r="H3898" s="181" t="str">
        <f t="shared" si="102"/>
        <v>PN</v>
      </c>
      <c r="I3898" s="181" t="str">
        <f>VLOOKUP(H3898,[3]Sheet1!$A$2:$B$27,2,0)</f>
        <v>NAPTHA</v>
      </c>
      <c r="J3898" s="191">
        <f t="shared" si="101"/>
        <v>7</v>
      </c>
      <c r="K3898" s="191">
        <f>IF(PUMPING[[#This Row],[MONTH]]&gt;3,YEAR(PUMPING[[#This Row],[DATE]]),YEAR(PUMPING[[#This Row],[DATE]])-1)</f>
        <v>2016</v>
      </c>
      <c r="L3898" s="191" t="str">
        <f>IF(PUMPING[[#This Row],[MONTH]]&lt;4,"Q4",IF(PUMPING[[#This Row],[MONTH]]&lt;7,"Q1",IF(PUMPING[[#This Row],[MONTH]]&lt;10,"Q2",IF(PUMPING[[#This Row],[MONTH]]&lt;13,"Q3","Q4"))))</f>
        <v>Q2</v>
      </c>
      <c r="M3898" s="192" t="str">
        <f>IF(PUMPING[[#This Row],[PRODUCT]]="I/F","I/F",IF(LEFT(PUMPING[[#This Row],[BATCH]],2)="MR","MR",IF(LEFT(PUMPING[[#This Row],[BATCH]],2)="PR","PR",IF(LEFT(PUMPING[[#This Row],[BATCH]],2)="DT","DT","Others"))))</f>
        <v>MR</v>
      </c>
    </row>
    <row r="3899" spans="1:13" ht="21" x14ac:dyDescent="0.25">
      <c r="A3899" s="181">
        <v>4</v>
      </c>
      <c r="B3899" s="182">
        <v>42580</v>
      </c>
      <c r="C3899" s="181" t="s">
        <v>274</v>
      </c>
      <c r="D3899" s="124" t="s">
        <v>2436</v>
      </c>
      <c r="E3899" s="178" t="s">
        <v>10</v>
      </c>
      <c r="F3899" s="179">
        <v>68</v>
      </c>
      <c r="G3899" s="181" t="s">
        <v>274</v>
      </c>
      <c r="H3899" s="181" t="str">
        <f t="shared" si="102"/>
        <v>FP</v>
      </c>
      <c r="I3899" s="181" t="str">
        <f>VLOOKUP(H3899,[3]Sheet1!$A$2:$B$27,2,0)</f>
        <v>I/F</v>
      </c>
      <c r="J3899" s="191">
        <f t="shared" si="101"/>
        <v>7</v>
      </c>
      <c r="K3899" s="191">
        <f>IF(PUMPING[[#This Row],[MONTH]]&gt;3,YEAR(PUMPING[[#This Row],[DATE]]),YEAR(PUMPING[[#This Row],[DATE]])-1)</f>
        <v>2016</v>
      </c>
      <c r="L3899" s="191" t="str">
        <f>IF(PUMPING[[#This Row],[MONTH]]&lt;4,"Q4",IF(PUMPING[[#This Row],[MONTH]]&lt;7,"Q1",IF(PUMPING[[#This Row],[MONTH]]&lt;10,"Q2",IF(PUMPING[[#This Row],[MONTH]]&lt;13,"Q3","Q4"))))</f>
        <v>Q2</v>
      </c>
      <c r="M3899" s="192" t="str">
        <f>IF(PUMPING[[#This Row],[PRODUCT]]="I/F","I/F",IF(LEFT(PUMPING[[#This Row],[BATCH]],2)="MR","MR",IF(LEFT(PUMPING[[#This Row],[BATCH]],2)="PR","PR",IF(LEFT(PUMPING[[#This Row],[BATCH]],2)="DT","DT","Others"))))</f>
        <v>I/F</v>
      </c>
    </row>
    <row r="3900" spans="1:13" ht="21" x14ac:dyDescent="0.25">
      <c r="A3900" s="181">
        <v>5</v>
      </c>
      <c r="B3900" s="182">
        <v>42580</v>
      </c>
      <c r="C3900" s="181" t="s">
        <v>274</v>
      </c>
      <c r="D3900" s="124" t="s">
        <v>2425</v>
      </c>
      <c r="E3900" s="178" t="s">
        <v>10</v>
      </c>
      <c r="F3900" s="179">
        <v>1442</v>
      </c>
      <c r="G3900" s="181" t="s">
        <v>274</v>
      </c>
      <c r="H3900" s="181" t="str">
        <f t="shared" si="102"/>
        <v>PX</v>
      </c>
      <c r="I3900" s="181" t="str">
        <f>VLOOKUP(H3900,[3]Sheet1!$A$2:$B$27,2,0)</f>
        <v>PXPTA</v>
      </c>
      <c r="J3900" s="191">
        <f t="shared" si="101"/>
        <v>7</v>
      </c>
      <c r="K3900" s="191">
        <f>IF(PUMPING[[#This Row],[MONTH]]&gt;3,YEAR(PUMPING[[#This Row],[DATE]]),YEAR(PUMPING[[#This Row],[DATE]])-1)</f>
        <v>2016</v>
      </c>
      <c r="L3900" s="191" t="str">
        <f>IF(PUMPING[[#This Row],[MONTH]]&lt;4,"Q4",IF(PUMPING[[#This Row],[MONTH]]&lt;7,"Q1",IF(PUMPING[[#This Row],[MONTH]]&lt;10,"Q2",IF(PUMPING[[#This Row],[MONTH]]&lt;13,"Q3","Q4"))))</f>
        <v>Q2</v>
      </c>
      <c r="M3900" s="192" t="str">
        <f>IF(PUMPING[[#This Row],[PRODUCT]]="I/F","I/F",IF(LEFT(PUMPING[[#This Row],[BATCH]],2)="MR","MR",IF(LEFT(PUMPING[[#This Row],[BATCH]],2)="PR","PR",IF(LEFT(PUMPING[[#This Row],[BATCH]],2)="DT","DT","Others"))))</f>
        <v>MR</v>
      </c>
    </row>
    <row r="3901" spans="1:13" ht="21" x14ac:dyDescent="0.25">
      <c r="A3901" s="181">
        <v>1</v>
      </c>
      <c r="B3901" s="182">
        <v>42581</v>
      </c>
      <c r="C3901" s="181" t="s">
        <v>6</v>
      </c>
      <c r="D3901" s="172" t="s">
        <v>2435</v>
      </c>
      <c r="E3901" s="203">
        <v>202</v>
      </c>
      <c r="F3901" s="173">
        <v>1992</v>
      </c>
      <c r="G3901" s="181" t="s">
        <v>6</v>
      </c>
      <c r="H3901" s="181" t="str">
        <f t="shared" si="102"/>
        <v>4M</v>
      </c>
      <c r="I3901" s="181" t="s">
        <v>1532</v>
      </c>
      <c r="J3901" s="191">
        <f t="shared" si="101"/>
        <v>7</v>
      </c>
      <c r="K3901" s="191">
        <f>IF(PUMPING[[#This Row],[MONTH]]&gt;3,YEAR(PUMPING[[#This Row],[DATE]]),YEAR(PUMPING[[#This Row],[DATE]])-1)</f>
        <v>2016</v>
      </c>
      <c r="L3901" s="191" t="str">
        <f>IF(PUMPING[[#This Row],[MONTH]]&lt;4,"Q4",IF(PUMPING[[#This Row],[MONTH]]&lt;7,"Q1",IF(PUMPING[[#This Row],[MONTH]]&lt;10,"Q2",IF(PUMPING[[#This Row],[MONTH]]&lt;13,"Q3","Q4"))))</f>
        <v>Q2</v>
      </c>
      <c r="M3901" s="192" t="str">
        <f>IF(PUMPING[[#This Row],[PRODUCT]]="I/F","I/F",IF(LEFT(PUMPING[[#This Row],[BATCH]],2)="MR","MR",IF(LEFT(PUMPING[[#This Row],[BATCH]],2)="PR","PR",IF(LEFT(PUMPING[[#This Row],[BATCH]],2)="DT","DT","Others"))))</f>
        <v>MR</v>
      </c>
    </row>
    <row r="3902" spans="1:13" ht="21" x14ac:dyDescent="0.25">
      <c r="A3902" s="181">
        <v>2</v>
      </c>
      <c r="B3902" s="182">
        <v>42581</v>
      </c>
      <c r="C3902" s="181" t="s">
        <v>6</v>
      </c>
      <c r="D3902" s="172" t="s">
        <v>2437</v>
      </c>
      <c r="E3902" s="203">
        <v>651</v>
      </c>
      <c r="F3902" s="173">
        <v>272</v>
      </c>
      <c r="G3902" s="181" t="s">
        <v>6</v>
      </c>
      <c r="H3902" s="181" t="str">
        <f t="shared" si="102"/>
        <v>PC</v>
      </c>
      <c r="I3902" s="181" t="str">
        <f>VLOOKUP(H3902,[3]Sheet1!$A$2:$B$27,2,0)</f>
        <v>SKO</v>
      </c>
      <c r="J3902" s="191">
        <f t="shared" si="101"/>
        <v>7</v>
      </c>
      <c r="K3902" s="191">
        <f>IF(PUMPING[[#This Row],[MONTH]]&gt;3,YEAR(PUMPING[[#This Row],[DATE]]),YEAR(PUMPING[[#This Row],[DATE]])-1)</f>
        <v>2016</v>
      </c>
      <c r="L3902" s="191" t="str">
        <f>IF(PUMPING[[#This Row],[MONTH]]&lt;4,"Q4",IF(PUMPING[[#This Row],[MONTH]]&lt;7,"Q1",IF(PUMPING[[#This Row],[MONTH]]&lt;10,"Q2",IF(PUMPING[[#This Row],[MONTH]]&lt;13,"Q3","Q4"))))</f>
        <v>Q2</v>
      </c>
      <c r="M3902" s="192" t="str">
        <f>IF(PUMPING[[#This Row],[PRODUCT]]="I/F","I/F",IF(LEFT(PUMPING[[#This Row],[BATCH]],2)="MR","MR",IF(LEFT(PUMPING[[#This Row],[BATCH]],2)="PR","PR",IF(LEFT(PUMPING[[#This Row],[BATCH]],2)="DT","DT","Others"))))</f>
        <v>MR</v>
      </c>
    </row>
    <row r="3903" spans="1:13" ht="21" x14ac:dyDescent="0.25">
      <c r="A3903" s="181">
        <v>3</v>
      </c>
      <c r="B3903" s="182">
        <v>42581</v>
      </c>
      <c r="C3903" s="181" t="s">
        <v>6</v>
      </c>
      <c r="D3903" s="172" t="s">
        <v>2438</v>
      </c>
      <c r="E3903" s="203">
        <v>404</v>
      </c>
      <c r="F3903" s="206">
        <v>2109</v>
      </c>
      <c r="G3903" s="181" t="s">
        <v>6</v>
      </c>
      <c r="H3903" s="181" t="str">
        <f t="shared" si="102"/>
        <v>0S</v>
      </c>
      <c r="I3903" s="181" t="str">
        <f>VLOOKUP(H3903,[3]Sheet1!$A$2:$B$27,2,0)</f>
        <v>SKO</v>
      </c>
      <c r="J3903" s="191">
        <f t="shared" si="101"/>
        <v>7</v>
      </c>
      <c r="K3903" s="191">
        <f>IF(PUMPING[[#This Row],[MONTH]]&gt;3,YEAR(PUMPING[[#This Row],[DATE]]),YEAR(PUMPING[[#This Row],[DATE]])-1)</f>
        <v>2016</v>
      </c>
      <c r="L3903" s="191" t="str">
        <f>IF(PUMPING[[#This Row],[MONTH]]&lt;4,"Q4",IF(PUMPING[[#This Row],[MONTH]]&lt;7,"Q1",IF(PUMPING[[#This Row],[MONTH]]&lt;10,"Q2",IF(PUMPING[[#This Row],[MONTH]]&lt;13,"Q3","Q4"))))</f>
        <v>Q2</v>
      </c>
      <c r="M3903" s="192" t="str">
        <f>IF(PUMPING[[#This Row],[PRODUCT]]="I/F","I/F",IF(LEFT(PUMPING[[#This Row],[BATCH]],2)="MR","MR",IF(LEFT(PUMPING[[#This Row],[BATCH]],2)="PR","PR",IF(LEFT(PUMPING[[#This Row],[BATCH]],2)="DT","DT","Others"))))</f>
        <v>MR</v>
      </c>
    </row>
    <row r="3904" spans="1:13" ht="21" x14ac:dyDescent="0.25">
      <c r="A3904" s="181">
        <v>4</v>
      </c>
      <c r="B3904" s="182">
        <v>42581</v>
      </c>
      <c r="C3904" s="181" t="s">
        <v>6</v>
      </c>
      <c r="D3904" s="172" t="s">
        <v>2439</v>
      </c>
      <c r="E3904" s="203">
        <v>402</v>
      </c>
      <c r="F3904" s="206">
        <v>443</v>
      </c>
      <c r="G3904" s="181" t="s">
        <v>6</v>
      </c>
      <c r="H3904" s="181" t="str">
        <f t="shared" si="102"/>
        <v>0S</v>
      </c>
      <c r="I3904" s="181" t="str">
        <f>VLOOKUP(H3904,[3]Sheet1!$A$2:$B$27,2,0)</f>
        <v>SKO</v>
      </c>
      <c r="J3904" s="191">
        <f t="shared" si="101"/>
        <v>7</v>
      </c>
      <c r="K3904" s="191">
        <f>IF(PUMPING[[#This Row],[MONTH]]&gt;3,YEAR(PUMPING[[#This Row],[DATE]]),YEAR(PUMPING[[#This Row],[DATE]])-1)</f>
        <v>2016</v>
      </c>
      <c r="L3904" s="191" t="str">
        <f>IF(PUMPING[[#This Row],[MONTH]]&lt;4,"Q4",IF(PUMPING[[#This Row],[MONTH]]&lt;7,"Q1",IF(PUMPING[[#This Row],[MONTH]]&lt;10,"Q2",IF(PUMPING[[#This Row],[MONTH]]&lt;13,"Q3","Q4"))))</f>
        <v>Q2</v>
      </c>
      <c r="M3904" s="192" t="str">
        <f>IF(PUMPING[[#This Row],[PRODUCT]]="I/F","I/F",IF(LEFT(PUMPING[[#This Row],[BATCH]],2)="MR","MR",IF(LEFT(PUMPING[[#This Row],[BATCH]],2)="PR","PR",IF(LEFT(PUMPING[[#This Row],[BATCH]],2)="DT","DT","Others"))))</f>
        <v>MR</v>
      </c>
    </row>
    <row r="3905" spans="1:13" ht="21" x14ac:dyDescent="0.25">
      <c r="A3905" s="181">
        <v>5</v>
      </c>
      <c r="B3905" s="182">
        <v>42581</v>
      </c>
      <c r="C3905" s="181" t="s">
        <v>6</v>
      </c>
      <c r="D3905" s="172" t="s">
        <v>2440</v>
      </c>
      <c r="E3905" s="203">
        <v>304</v>
      </c>
      <c r="F3905" s="206">
        <v>6557</v>
      </c>
      <c r="G3905" s="181" t="s">
        <v>6</v>
      </c>
      <c r="H3905" s="181" t="str">
        <f t="shared" si="102"/>
        <v>A3</v>
      </c>
      <c r="I3905" s="181" t="str">
        <f>VLOOKUP(H3905,[3]Sheet1!$A$2:$B$27,2,0)</f>
        <v>ATF</v>
      </c>
      <c r="J3905" s="191">
        <f t="shared" ref="J3905:J3968" si="103">MONTH(B3905)</f>
        <v>7</v>
      </c>
      <c r="K3905" s="191">
        <f>IF(PUMPING[[#This Row],[MONTH]]&gt;3,YEAR(PUMPING[[#This Row],[DATE]]),YEAR(PUMPING[[#This Row],[DATE]])-1)</f>
        <v>2016</v>
      </c>
      <c r="L3905" s="191" t="str">
        <f>IF(PUMPING[[#This Row],[MONTH]]&lt;4,"Q4",IF(PUMPING[[#This Row],[MONTH]]&lt;7,"Q1",IF(PUMPING[[#This Row],[MONTH]]&lt;10,"Q2",IF(PUMPING[[#This Row],[MONTH]]&lt;13,"Q3","Q4"))))</f>
        <v>Q2</v>
      </c>
      <c r="M3905" s="192" t="str">
        <f>IF(PUMPING[[#This Row],[PRODUCT]]="I/F","I/F",IF(LEFT(PUMPING[[#This Row],[BATCH]],2)="MR","MR",IF(LEFT(PUMPING[[#This Row],[BATCH]],2)="PR","PR",IF(LEFT(PUMPING[[#This Row],[BATCH]],2)="DT","DT","Others"))))</f>
        <v>MR</v>
      </c>
    </row>
    <row r="3906" spans="1:13" ht="21" x14ac:dyDescent="0.25">
      <c r="A3906" s="181">
        <v>6</v>
      </c>
      <c r="B3906" s="182">
        <v>42581</v>
      </c>
      <c r="C3906" s="181" t="s">
        <v>6</v>
      </c>
      <c r="D3906" s="172" t="s">
        <v>2441</v>
      </c>
      <c r="E3906" s="203">
        <v>303</v>
      </c>
      <c r="F3906" s="173">
        <v>1075</v>
      </c>
      <c r="G3906" s="181" t="s">
        <v>6</v>
      </c>
      <c r="H3906" s="181" t="str">
        <f t="shared" si="102"/>
        <v>A3</v>
      </c>
      <c r="I3906" s="181" t="str">
        <f>VLOOKUP(H3906,[3]Sheet1!$A$2:$B$27,2,0)</f>
        <v>ATF</v>
      </c>
      <c r="J3906" s="191">
        <f t="shared" si="103"/>
        <v>7</v>
      </c>
      <c r="K3906" s="191">
        <f>IF(PUMPING[[#This Row],[MONTH]]&gt;3,YEAR(PUMPING[[#This Row],[DATE]]),YEAR(PUMPING[[#This Row],[DATE]])-1)</f>
        <v>2016</v>
      </c>
      <c r="L3906" s="191" t="str">
        <f>IF(PUMPING[[#This Row],[MONTH]]&lt;4,"Q4",IF(PUMPING[[#This Row],[MONTH]]&lt;7,"Q1",IF(PUMPING[[#This Row],[MONTH]]&lt;10,"Q2",IF(PUMPING[[#This Row],[MONTH]]&lt;13,"Q3","Q4"))))</f>
        <v>Q2</v>
      </c>
      <c r="M3906" s="192" t="str">
        <f>IF(PUMPING[[#This Row],[PRODUCT]]="I/F","I/F",IF(LEFT(PUMPING[[#This Row],[BATCH]],2)="MR","MR",IF(LEFT(PUMPING[[#This Row],[BATCH]],2)="PR","PR",IF(LEFT(PUMPING[[#This Row],[BATCH]],2)="DT","DT","Others"))))</f>
        <v>MR</v>
      </c>
    </row>
    <row r="3907" spans="1:13" ht="21" x14ac:dyDescent="0.25">
      <c r="A3907" s="181">
        <v>1</v>
      </c>
      <c r="B3907" s="182">
        <v>42581</v>
      </c>
      <c r="C3907" s="181" t="s">
        <v>20</v>
      </c>
      <c r="D3907" s="172" t="s">
        <v>2434</v>
      </c>
      <c r="E3907" s="131">
        <v>31</v>
      </c>
      <c r="F3907" s="179">
        <v>3093</v>
      </c>
      <c r="G3907" s="181" t="s">
        <v>20</v>
      </c>
      <c r="H3907" s="181" t="str">
        <f t="shared" si="102"/>
        <v>A2</v>
      </c>
      <c r="I3907" s="181" t="str">
        <f>VLOOKUP(H3907,[3]Sheet1!$A$2:$B$27,2,0)</f>
        <v>ATF</v>
      </c>
      <c r="J3907" s="191">
        <f t="shared" si="103"/>
        <v>7</v>
      </c>
      <c r="K3907" s="191">
        <f>IF(PUMPING[[#This Row],[MONTH]]&gt;3,YEAR(PUMPING[[#This Row],[DATE]]),YEAR(PUMPING[[#This Row],[DATE]])-1)</f>
        <v>2016</v>
      </c>
      <c r="L3907" s="191" t="str">
        <f>IF(PUMPING[[#This Row],[MONTH]]&lt;4,"Q4",IF(PUMPING[[#This Row],[MONTH]]&lt;7,"Q1",IF(PUMPING[[#This Row],[MONTH]]&lt;10,"Q2",IF(PUMPING[[#This Row],[MONTH]]&lt;13,"Q3","Q4"))))</f>
        <v>Q2</v>
      </c>
      <c r="M3907" s="192" t="str">
        <f>IF(PUMPING[[#This Row],[PRODUCT]]="I/F","I/F",IF(LEFT(PUMPING[[#This Row],[BATCH]],2)="MR","MR",IF(LEFT(PUMPING[[#This Row],[BATCH]],2)="PR","PR",IF(LEFT(PUMPING[[#This Row],[BATCH]],2)="DT","DT","Others"))))</f>
        <v>PR</v>
      </c>
    </row>
    <row r="3908" spans="1:13" ht="21" x14ac:dyDescent="0.25">
      <c r="A3908" s="181">
        <v>1</v>
      </c>
      <c r="B3908" s="182">
        <v>42581</v>
      </c>
      <c r="C3908" s="181" t="s">
        <v>274</v>
      </c>
      <c r="D3908" s="124" t="s">
        <v>2425</v>
      </c>
      <c r="E3908" s="178" t="s">
        <v>10</v>
      </c>
      <c r="F3908" s="179">
        <v>1802</v>
      </c>
      <c r="G3908" s="181" t="s">
        <v>274</v>
      </c>
      <c r="H3908" s="181" t="str">
        <f t="shared" si="102"/>
        <v>PX</v>
      </c>
      <c r="I3908" s="181" t="str">
        <f>VLOOKUP(H3908,[3]Sheet1!$A$2:$B$27,2,0)</f>
        <v>PXPTA</v>
      </c>
      <c r="J3908" s="191">
        <f t="shared" si="103"/>
        <v>7</v>
      </c>
      <c r="K3908" s="191">
        <f>IF(PUMPING[[#This Row],[MONTH]]&gt;3,YEAR(PUMPING[[#This Row],[DATE]]),YEAR(PUMPING[[#This Row],[DATE]])-1)</f>
        <v>2016</v>
      </c>
      <c r="L3908" s="191" t="str">
        <f>IF(PUMPING[[#This Row],[MONTH]]&lt;4,"Q4",IF(PUMPING[[#This Row],[MONTH]]&lt;7,"Q1",IF(PUMPING[[#This Row],[MONTH]]&lt;10,"Q2",IF(PUMPING[[#This Row],[MONTH]]&lt;13,"Q3","Q4"))))</f>
        <v>Q2</v>
      </c>
      <c r="M3908" s="192" t="str">
        <f>IF(PUMPING[[#This Row],[PRODUCT]]="I/F","I/F",IF(LEFT(PUMPING[[#This Row],[BATCH]],2)="MR","MR",IF(LEFT(PUMPING[[#This Row],[BATCH]],2)="PR","PR",IF(LEFT(PUMPING[[#This Row],[BATCH]],2)="DT","DT","Others"))))</f>
        <v>MR</v>
      </c>
    </row>
    <row r="3909" spans="1:13" ht="21" x14ac:dyDescent="0.25">
      <c r="A3909" s="181">
        <v>2</v>
      </c>
      <c r="B3909" s="182">
        <v>42581</v>
      </c>
      <c r="C3909" s="181" t="s">
        <v>274</v>
      </c>
      <c r="D3909" s="124" t="s">
        <v>2436</v>
      </c>
      <c r="E3909" s="178" t="s">
        <v>10</v>
      </c>
      <c r="F3909" s="173">
        <v>160</v>
      </c>
      <c r="G3909" s="181" t="s">
        <v>274</v>
      </c>
      <c r="H3909" s="181" t="str">
        <f t="shared" si="102"/>
        <v>FP</v>
      </c>
      <c r="I3909" s="181" t="str">
        <f>VLOOKUP(H3909,[3]Sheet1!$A$2:$B$27,2,0)</f>
        <v>I/F</v>
      </c>
      <c r="J3909" s="191">
        <f t="shared" si="103"/>
        <v>7</v>
      </c>
      <c r="K3909" s="191">
        <f>IF(PUMPING[[#This Row],[MONTH]]&gt;3,YEAR(PUMPING[[#This Row],[DATE]]),YEAR(PUMPING[[#This Row],[DATE]])-1)</f>
        <v>2016</v>
      </c>
      <c r="L3909" s="191" t="str">
        <f>IF(PUMPING[[#This Row],[MONTH]]&lt;4,"Q4",IF(PUMPING[[#This Row],[MONTH]]&lt;7,"Q1",IF(PUMPING[[#This Row],[MONTH]]&lt;10,"Q2",IF(PUMPING[[#This Row],[MONTH]]&lt;13,"Q3","Q4"))))</f>
        <v>Q2</v>
      </c>
      <c r="M3909" s="192" t="str">
        <f>IF(PUMPING[[#This Row],[PRODUCT]]="I/F","I/F",IF(LEFT(PUMPING[[#This Row],[BATCH]],2)="MR","MR",IF(LEFT(PUMPING[[#This Row],[BATCH]],2)="PR","PR",IF(LEFT(PUMPING[[#This Row],[BATCH]],2)="DT","DT","Others"))))</f>
        <v>I/F</v>
      </c>
    </row>
    <row r="3910" spans="1:13" ht="21" x14ac:dyDescent="0.25">
      <c r="A3910" s="181">
        <v>3</v>
      </c>
      <c r="B3910" s="182">
        <v>42581</v>
      </c>
      <c r="C3910" s="181" t="s">
        <v>274</v>
      </c>
      <c r="D3910" s="124" t="s">
        <v>2428</v>
      </c>
      <c r="E3910" s="178" t="s">
        <v>10</v>
      </c>
      <c r="F3910" s="179">
        <v>2378</v>
      </c>
      <c r="G3910" s="181" t="s">
        <v>274</v>
      </c>
      <c r="H3910" s="181" t="str">
        <f t="shared" si="102"/>
        <v>PN</v>
      </c>
      <c r="I3910" s="181" t="str">
        <f>VLOOKUP(H3910,[3]Sheet1!$A$2:$B$27,2,0)</f>
        <v>NAPTHA</v>
      </c>
      <c r="J3910" s="191">
        <f t="shared" si="103"/>
        <v>7</v>
      </c>
      <c r="K3910" s="191">
        <f>IF(PUMPING[[#This Row],[MONTH]]&gt;3,YEAR(PUMPING[[#This Row],[DATE]]),YEAR(PUMPING[[#This Row],[DATE]])-1)</f>
        <v>2016</v>
      </c>
      <c r="L3910" s="191" t="str">
        <f>IF(PUMPING[[#This Row],[MONTH]]&lt;4,"Q4",IF(PUMPING[[#This Row],[MONTH]]&lt;7,"Q1",IF(PUMPING[[#This Row],[MONTH]]&lt;10,"Q2",IF(PUMPING[[#This Row],[MONTH]]&lt;13,"Q3","Q4"))))</f>
        <v>Q2</v>
      </c>
      <c r="M3910" s="192" t="str">
        <f>IF(PUMPING[[#This Row],[PRODUCT]]="I/F","I/F",IF(LEFT(PUMPING[[#This Row],[BATCH]],2)="MR","MR",IF(LEFT(PUMPING[[#This Row],[BATCH]],2)="PR","PR",IF(LEFT(PUMPING[[#This Row],[BATCH]],2)="DT","DT","Others"))))</f>
        <v>MR</v>
      </c>
    </row>
    <row r="3911" spans="1:13" ht="21" x14ac:dyDescent="0.25">
      <c r="A3911" s="181">
        <v>4</v>
      </c>
      <c r="B3911" s="182">
        <v>42581</v>
      </c>
      <c r="C3911" s="181" t="s">
        <v>274</v>
      </c>
      <c r="D3911" s="124" t="s">
        <v>2429</v>
      </c>
      <c r="E3911" s="178" t="s">
        <v>10</v>
      </c>
      <c r="F3911" s="179">
        <v>108</v>
      </c>
      <c r="G3911" s="181" t="s">
        <v>274</v>
      </c>
      <c r="H3911" s="181" t="str">
        <f t="shared" si="102"/>
        <v>NS</v>
      </c>
      <c r="I3911" s="181" t="str">
        <f>VLOOKUP(H3911,[3]Sheet1!$A$2:$B$27,2,0)</f>
        <v>SKO</v>
      </c>
      <c r="J3911" s="191">
        <f t="shared" si="103"/>
        <v>7</v>
      </c>
      <c r="K3911" s="191">
        <f>IF(PUMPING[[#This Row],[MONTH]]&gt;3,YEAR(PUMPING[[#This Row],[DATE]]),YEAR(PUMPING[[#This Row],[DATE]])-1)</f>
        <v>2016</v>
      </c>
      <c r="L3911" s="191" t="str">
        <f>IF(PUMPING[[#This Row],[MONTH]]&lt;4,"Q4",IF(PUMPING[[#This Row],[MONTH]]&lt;7,"Q1",IF(PUMPING[[#This Row],[MONTH]]&lt;10,"Q2",IF(PUMPING[[#This Row],[MONTH]]&lt;13,"Q3","Q4"))))</f>
        <v>Q2</v>
      </c>
      <c r="M3911" s="192" t="str">
        <f>IF(PUMPING[[#This Row],[PRODUCT]]="I/F","I/F",IF(LEFT(PUMPING[[#This Row],[BATCH]],2)="MR","MR",IF(LEFT(PUMPING[[#This Row],[BATCH]],2)="PR","PR",IF(LEFT(PUMPING[[#This Row],[BATCH]],2)="DT","DT","Others"))))</f>
        <v>MR</v>
      </c>
    </row>
    <row r="3912" spans="1:13" ht="21" x14ac:dyDescent="0.25">
      <c r="A3912" s="181">
        <v>5</v>
      </c>
      <c r="B3912" s="182">
        <v>42581</v>
      </c>
      <c r="C3912" s="181" t="s">
        <v>274</v>
      </c>
      <c r="D3912" s="124" t="s">
        <v>2430</v>
      </c>
      <c r="E3912" s="178" t="s">
        <v>10</v>
      </c>
      <c r="F3912" s="179">
        <v>119</v>
      </c>
      <c r="G3912" s="181" t="s">
        <v>274</v>
      </c>
      <c r="H3912" s="181" t="str">
        <f t="shared" si="102"/>
        <v>PC</v>
      </c>
      <c r="I3912" s="181" t="str">
        <f>VLOOKUP(H3912,[3]Sheet1!$A$2:$B$27,2,0)</f>
        <v>SKO</v>
      </c>
      <c r="J3912" s="191">
        <f t="shared" si="103"/>
        <v>7</v>
      </c>
      <c r="K3912" s="191">
        <f>IF(PUMPING[[#This Row],[MONTH]]&gt;3,YEAR(PUMPING[[#This Row],[DATE]]),YEAR(PUMPING[[#This Row],[DATE]])-1)</f>
        <v>2016</v>
      </c>
      <c r="L3912" s="191" t="str">
        <f>IF(PUMPING[[#This Row],[MONTH]]&lt;4,"Q4",IF(PUMPING[[#This Row],[MONTH]]&lt;7,"Q1",IF(PUMPING[[#This Row],[MONTH]]&lt;10,"Q2",IF(PUMPING[[#This Row],[MONTH]]&lt;13,"Q3","Q4"))))</f>
        <v>Q2</v>
      </c>
      <c r="M3912" s="192" t="str">
        <f>IF(PUMPING[[#This Row],[PRODUCT]]="I/F","I/F",IF(LEFT(PUMPING[[#This Row],[BATCH]],2)="MR","MR",IF(LEFT(PUMPING[[#This Row],[BATCH]],2)="PR","PR",IF(LEFT(PUMPING[[#This Row],[BATCH]],2)="DT","DT","Others"))))</f>
        <v>MR</v>
      </c>
    </row>
    <row r="3913" spans="1:13" ht="21" x14ac:dyDescent="0.25">
      <c r="A3913" s="181">
        <v>6</v>
      </c>
      <c r="B3913" s="182">
        <v>42581</v>
      </c>
      <c r="C3913" s="181" t="s">
        <v>274</v>
      </c>
      <c r="D3913" s="172" t="s">
        <v>2431</v>
      </c>
      <c r="E3913" s="178" t="s">
        <v>10</v>
      </c>
      <c r="F3913" s="173">
        <v>2631</v>
      </c>
      <c r="G3913" s="181" t="s">
        <v>274</v>
      </c>
      <c r="H3913" s="181" t="str">
        <f t="shared" si="102"/>
        <v>4M</v>
      </c>
      <c r="I3913" s="181" t="s">
        <v>1532</v>
      </c>
      <c r="J3913" s="191">
        <f t="shared" si="103"/>
        <v>7</v>
      </c>
      <c r="K3913" s="191">
        <f>IF(PUMPING[[#This Row],[MONTH]]&gt;3,YEAR(PUMPING[[#This Row],[DATE]]),YEAR(PUMPING[[#This Row],[DATE]])-1)</f>
        <v>2016</v>
      </c>
      <c r="L3913" s="191" t="str">
        <f>IF(PUMPING[[#This Row],[MONTH]]&lt;4,"Q4",IF(PUMPING[[#This Row],[MONTH]]&lt;7,"Q1",IF(PUMPING[[#This Row],[MONTH]]&lt;10,"Q2",IF(PUMPING[[#This Row],[MONTH]]&lt;13,"Q3","Q4"))))</f>
        <v>Q2</v>
      </c>
      <c r="M3913" s="192" t="str">
        <f>IF(PUMPING[[#This Row],[PRODUCT]]="I/F","I/F",IF(LEFT(PUMPING[[#This Row],[BATCH]],2)="MR","MR",IF(LEFT(PUMPING[[#This Row],[BATCH]],2)="PR","PR",IF(LEFT(PUMPING[[#This Row],[BATCH]],2)="DT","DT","Others"))))</f>
        <v>MR</v>
      </c>
    </row>
    <row r="3914" spans="1:13" ht="21" x14ac:dyDescent="0.25">
      <c r="A3914" s="181">
        <v>7</v>
      </c>
      <c r="B3914" s="182">
        <v>42581</v>
      </c>
      <c r="C3914" s="181" t="s">
        <v>274</v>
      </c>
      <c r="D3914" s="172" t="s">
        <v>2432</v>
      </c>
      <c r="E3914" s="178" t="s">
        <v>10</v>
      </c>
      <c r="F3914" s="179">
        <v>2193</v>
      </c>
      <c r="G3914" s="181" t="s">
        <v>274</v>
      </c>
      <c r="H3914" s="181" t="str">
        <f t="shared" si="102"/>
        <v>4M</v>
      </c>
      <c r="I3914" s="181" t="s">
        <v>1532</v>
      </c>
      <c r="J3914" s="191">
        <f t="shared" si="103"/>
        <v>7</v>
      </c>
      <c r="K3914" s="191">
        <f>IF(PUMPING[[#This Row],[MONTH]]&gt;3,YEAR(PUMPING[[#This Row],[DATE]]),YEAR(PUMPING[[#This Row],[DATE]])-1)</f>
        <v>2016</v>
      </c>
      <c r="L3914" s="191" t="str">
        <f>IF(PUMPING[[#This Row],[MONTH]]&lt;4,"Q4",IF(PUMPING[[#This Row],[MONTH]]&lt;7,"Q1",IF(PUMPING[[#This Row],[MONTH]]&lt;10,"Q2",IF(PUMPING[[#This Row],[MONTH]]&lt;13,"Q3","Q4"))))</f>
        <v>Q2</v>
      </c>
      <c r="M3914" s="192" t="str">
        <f>IF(PUMPING[[#This Row],[PRODUCT]]="I/F","I/F",IF(LEFT(PUMPING[[#This Row],[BATCH]],2)="MR","MR",IF(LEFT(PUMPING[[#This Row],[BATCH]],2)="PR","PR",IF(LEFT(PUMPING[[#This Row],[BATCH]],2)="DT","DT","Others"))))</f>
        <v>MR</v>
      </c>
    </row>
    <row r="3915" spans="1:13" ht="21" x14ac:dyDescent="0.25">
      <c r="A3915" s="181">
        <v>1</v>
      </c>
      <c r="B3915" s="182">
        <v>42582</v>
      </c>
      <c r="C3915" s="181" t="s">
        <v>6</v>
      </c>
      <c r="D3915" s="172" t="s">
        <v>2441</v>
      </c>
      <c r="E3915" s="203">
        <v>303</v>
      </c>
      <c r="F3915" s="173">
        <v>5265</v>
      </c>
      <c r="G3915" s="181" t="s">
        <v>6</v>
      </c>
      <c r="H3915" s="181" t="str">
        <f t="shared" si="102"/>
        <v>A3</v>
      </c>
      <c r="I3915" s="181" t="str">
        <f>VLOOKUP(H3915,[3]Sheet1!$A$2:$B$27,2,0)</f>
        <v>ATF</v>
      </c>
      <c r="J3915" s="191">
        <f t="shared" si="103"/>
        <v>7</v>
      </c>
      <c r="K3915" s="191">
        <f>IF(PUMPING[[#This Row],[MONTH]]&gt;3,YEAR(PUMPING[[#This Row],[DATE]]),YEAR(PUMPING[[#This Row],[DATE]])-1)</f>
        <v>2016</v>
      </c>
      <c r="L3915" s="191" t="str">
        <f>IF(PUMPING[[#This Row],[MONTH]]&lt;4,"Q4",IF(PUMPING[[#This Row],[MONTH]]&lt;7,"Q1",IF(PUMPING[[#This Row],[MONTH]]&lt;10,"Q2",IF(PUMPING[[#This Row],[MONTH]]&lt;13,"Q3","Q4"))))</f>
        <v>Q2</v>
      </c>
      <c r="M3915" s="192" t="str">
        <f>IF(PUMPING[[#This Row],[PRODUCT]]="I/F","I/F",IF(LEFT(PUMPING[[#This Row],[BATCH]],2)="MR","MR",IF(LEFT(PUMPING[[#This Row],[BATCH]],2)="PR","PR",IF(LEFT(PUMPING[[#This Row],[BATCH]],2)="DT","DT","Others"))))</f>
        <v>MR</v>
      </c>
    </row>
    <row r="3916" spans="1:13" ht="21" x14ac:dyDescent="0.25">
      <c r="A3916" s="181">
        <v>2</v>
      </c>
      <c r="B3916" s="182">
        <v>42582</v>
      </c>
      <c r="C3916" s="181" t="s">
        <v>6</v>
      </c>
      <c r="D3916" s="172" t="s">
        <v>2442</v>
      </c>
      <c r="E3916" s="203">
        <v>405</v>
      </c>
      <c r="F3916" s="173">
        <v>6613</v>
      </c>
      <c r="G3916" s="181" t="s">
        <v>6</v>
      </c>
      <c r="H3916" s="181" t="str">
        <f t="shared" si="102"/>
        <v>A3</v>
      </c>
      <c r="I3916" s="181" t="str">
        <f>VLOOKUP(H3916,[3]Sheet1!$A$2:$B$27,2,0)</f>
        <v>ATF</v>
      </c>
      <c r="J3916" s="191">
        <f t="shared" si="103"/>
        <v>7</v>
      </c>
      <c r="K3916" s="191">
        <f>IF(PUMPING[[#This Row],[MONTH]]&gt;3,YEAR(PUMPING[[#This Row],[DATE]]),YEAR(PUMPING[[#This Row],[DATE]])-1)</f>
        <v>2016</v>
      </c>
      <c r="L3916" s="191" t="str">
        <f>IF(PUMPING[[#This Row],[MONTH]]&lt;4,"Q4",IF(PUMPING[[#This Row],[MONTH]]&lt;7,"Q1",IF(PUMPING[[#This Row],[MONTH]]&lt;10,"Q2",IF(PUMPING[[#This Row],[MONTH]]&lt;13,"Q3","Q4"))))</f>
        <v>Q2</v>
      </c>
      <c r="M3916" s="192" t="str">
        <f>IF(PUMPING[[#This Row],[PRODUCT]]="I/F","I/F",IF(LEFT(PUMPING[[#This Row],[BATCH]],2)="MR","MR",IF(LEFT(PUMPING[[#This Row],[BATCH]],2)="PR","PR",IF(LEFT(PUMPING[[#This Row],[BATCH]],2)="DT","DT","Others"))))</f>
        <v>MR</v>
      </c>
    </row>
    <row r="3917" spans="1:13" ht="21" x14ac:dyDescent="0.25">
      <c r="A3917" s="181">
        <v>3</v>
      </c>
      <c r="B3917" s="182">
        <v>42582</v>
      </c>
      <c r="C3917" s="181" t="s">
        <v>6</v>
      </c>
      <c r="D3917" s="172" t="s">
        <v>2443</v>
      </c>
      <c r="E3917" s="203">
        <v>402</v>
      </c>
      <c r="F3917" s="206">
        <v>366</v>
      </c>
      <c r="G3917" s="181" t="s">
        <v>6</v>
      </c>
      <c r="H3917" s="181" t="str">
        <f t="shared" ref="H3917:H3921" si="104">MID(D3917,3,2)</f>
        <v>0S</v>
      </c>
      <c r="I3917" s="181" t="str">
        <f>VLOOKUP(H3917,[3]Sheet1!$A$2:$B$27,2,0)</f>
        <v>SKO</v>
      </c>
      <c r="J3917" s="191">
        <f t="shared" si="103"/>
        <v>7</v>
      </c>
      <c r="K3917" s="191">
        <f>IF(PUMPING[[#This Row],[MONTH]]&gt;3,YEAR(PUMPING[[#This Row],[DATE]]),YEAR(PUMPING[[#This Row],[DATE]])-1)</f>
        <v>2016</v>
      </c>
      <c r="L3917" s="191" t="str">
        <f>IF(PUMPING[[#This Row],[MONTH]]&lt;4,"Q4",IF(PUMPING[[#This Row],[MONTH]]&lt;7,"Q1",IF(PUMPING[[#This Row],[MONTH]]&lt;10,"Q2",IF(PUMPING[[#This Row],[MONTH]]&lt;13,"Q3","Q4"))))</f>
        <v>Q2</v>
      </c>
      <c r="M3917" s="192" t="str">
        <f>IF(PUMPING[[#This Row],[PRODUCT]]="I/F","I/F",IF(LEFT(PUMPING[[#This Row],[BATCH]],2)="MR","MR",IF(LEFT(PUMPING[[#This Row],[BATCH]],2)="PR","PR",IF(LEFT(PUMPING[[#This Row],[BATCH]],2)="DT","DT","Others"))))</f>
        <v>MR</v>
      </c>
    </row>
    <row r="3918" spans="1:13" ht="21" x14ac:dyDescent="0.25">
      <c r="A3918" s="181">
        <v>1</v>
      </c>
      <c r="B3918" s="182">
        <v>42582</v>
      </c>
      <c r="C3918" s="181" t="s">
        <v>20</v>
      </c>
      <c r="D3918" s="172" t="s">
        <v>2434</v>
      </c>
      <c r="E3918" s="131">
        <v>31</v>
      </c>
      <c r="F3918" s="179">
        <v>5305</v>
      </c>
      <c r="G3918" s="181" t="s">
        <v>20</v>
      </c>
      <c r="H3918" s="181" t="str">
        <f t="shared" si="104"/>
        <v>A2</v>
      </c>
      <c r="I3918" s="181" t="str">
        <f>VLOOKUP(H3918,[3]Sheet1!$A$2:$B$27,2,0)</f>
        <v>ATF</v>
      </c>
      <c r="J3918" s="191">
        <f t="shared" si="103"/>
        <v>7</v>
      </c>
      <c r="K3918" s="191">
        <f>IF(PUMPING[[#This Row],[MONTH]]&gt;3,YEAR(PUMPING[[#This Row],[DATE]]),YEAR(PUMPING[[#This Row],[DATE]])-1)</f>
        <v>2016</v>
      </c>
      <c r="L3918" s="191" t="str">
        <f>IF(PUMPING[[#This Row],[MONTH]]&lt;4,"Q4",IF(PUMPING[[#This Row],[MONTH]]&lt;7,"Q1",IF(PUMPING[[#This Row],[MONTH]]&lt;10,"Q2",IF(PUMPING[[#This Row],[MONTH]]&lt;13,"Q3","Q4"))))</f>
        <v>Q2</v>
      </c>
      <c r="M3918" s="192" t="str">
        <f>IF(PUMPING[[#This Row],[PRODUCT]]="I/F","I/F",IF(LEFT(PUMPING[[#This Row],[BATCH]],2)="MR","MR",IF(LEFT(PUMPING[[#This Row],[BATCH]],2)="PR","PR",IF(LEFT(PUMPING[[#This Row],[BATCH]],2)="DT","DT","Others"))))</f>
        <v>PR</v>
      </c>
    </row>
    <row r="3919" spans="1:13" ht="21" x14ac:dyDescent="0.25">
      <c r="A3919" s="181">
        <v>1</v>
      </c>
      <c r="B3919" s="182">
        <v>42582</v>
      </c>
      <c r="C3919" s="181" t="s">
        <v>274</v>
      </c>
      <c r="D3919" s="172" t="s">
        <v>2432</v>
      </c>
      <c r="E3919" s="178" t="s">
        <v>10</v>
      </c>
      <c r="F3919" s="179">
        <v>1114</v>
      </c>
      <c r="G3919" s="181" t="s">
        <v>274</v>
      </c>
      <c r="H3919" s="181" t="str">
        <f t="shared" si="104"/>
        <v>4M</v>
      </c>
      <c r="I3919" s="181" t="s">
        <v>1532</v>
      </c>
      <c r="J3919" s="191">
        <f t="shared" si="103"/>
        <v>7</v>
      </c>
      <c r="K3919" s="191">
        <f>IF(PUMPING[[#This Row],[MONTH]]&gt;3,YEAR(PUMPING[[#This Row],[DATE]]),YEAR(PUMPING[[#This Row],[DATE]])-1)</f>
        <v>2016</v>
      </c>
      <c r="L3919" s="191" t="str">
        <f>IF(PUMPING[[#This Row],[MONTH]]&lt;4,"Q4",IF(PUMPING[[#This Row],[MONTH]]&lt;7,"Q1",IF(PUMPING[[#This Row],[MONTH]]&lt;10,"Q2",IF(PUMPING[[#This Row],[MONTH]]&lt;13,"Q3","Q4"))))</f>
        <v>Q2</v>
      </c>
      <c r="M3919" s="192" t="str">
        <f>IF(PUMPING[[#This Row],[PRODUCT]]="I/F","I/F",IF(LEFT(PUMPING[[#This Row],[BATCH]],2)="MR","MR",IF(LEFT(PUMPING[[#This Row],[BATCH]],2)="PR","PR",IF(LEFT(PUMPING[[#This Row],[BATCH]],2)="DT","DT","Others"))))</f>
        <v>MR</v>
      </c>
    </row>
    <row r="3920" spans="1:13" ht="21" x14ac:dyDescent="0.25">
      <c r="A3920" s="181">
        <v>2</v>
      </c>
      <c r="B3920" s="182">
        <v>42582</v>
      </c>
      <c r="C3920" s="181" t="s">
        <v>274</v>
      </c>
      <c r="D3920" s="124" t="s">
        <v>2437</v>
      </c>
      <c r="E3920" s="178" t="s">
        <v>10</v>
      </c>
      <c r="F3920" s="173">
        <v>190</v>
      </c>
      <c r="G3920" s="181" t="s">
        <v>274</v>
      </c>
      <c r="H3920" s="181" t="str">
        <f t="shared" si="104"/>
        <v>PC</v>
      </c>
      <c r="I3920" s="181" t="str">
        <f>VLOOKUP(H3920,[3]Sheet1!$A$2:$B$27,2,0)</f>
        <v>SKO</v>
      </c>
      <c r="J3920" s="191">
        <f t="shared" si="103"/>
        <v>7</v>
      </c>
      <c r="K3920" s="191">
        <f>IF(PUMPING[[#This Row],[MONTH]]&gt;3,YEAR(PUMPING[[#This Row],[DATE]]),YEAR(PUMPING[[#This Row],[DATE]])-1)</f>
        <v>2016</v>
      </c>
      <c r="L3920" s="191" t="str">
        <f>IF(PUMPING[[#This Row],[MONTH]]&lt;4,"Q4",IF(PUMPING[[#This Row],[MONTH]]&lt;7,"Q1",IF(PUMPING[[#This Row],[MONTH]]&lt;10,"Q2",IF(PUMPING[[#This Row],[MONTH]]&lt;13,"Q3","Q4"))))</f>
        <v>Q2</v>
      </c>
      <c r="M3920" s="192" t="str">
        <f>IF(PUMPING[[#This Row],[PRODUCT]]="I/F","I/F",IF(LEFT(PUMPING[[#This Row],[BATCH]],2)="MR","MR",IF(LEFT(PUMPING[[#This Row],[BATCH]],2)="PR","PR",IF(LEFT(PUMPING[[#This Row],[BATCH]],2)="DT","DT","Others"))))</f>
        <v>MR</v>
      </c>
    </row>
    <row r="3921" spans="1:13" ht="21" x14ac:dyDescent="0.25">
      <c r="A3921" s="181">
        <v>3</v>
      </c>
      <c r="B3921" s="182">
        <v>42582</v>
      </c>
      <c r="C3921" s="181" t="s">
        <v>274</v>
      </c>
      <c r="D3921" s="124" t="s">
        <v>2438</v>
      </c>
      <c r="E3921" s="178" t="s">
        <v>10</v>
      </c>
      <c r="F3921" s="179">
        <v>2131</v>
      </c>
      <c r="G3921" s="181" t="s">
        <v>274</v>
      </c>
      <c r="H3921" s="181" t="str">
        <f t="shared" si="104"/>
        <v>0S</v>
      </c>
      <c r="I3921" s="181" t="str">
        <f>VLOOKUP(H3921,[3]Sheet1!$A$2:$B$27,2,0)</f>
        <v>SKO</v>
      </c>
      <c r="J3921" s="191">
        <f t="shared" si="103"/>
        <v>7</v>
      </c>
      <c r="K3921" s="191">
        <f>IF(PUMPING[[#This Row],[MONTH]]&gt;3,YEAR(PUMPING[[#This Row],[DATE]]),YEAR(PUMPING[[#This Row],[DATE]])-1)</f>
        <v>2016</v>
      </c>
      <c r="L3921" s="191" t="str">
        <f>IF(PUMPING[[#This Row],[MONTH]]&lt;4,"Q4",IF(PUMPING[[#This Row],[MONTH]]&lt;7,"Q1",IF(PUMPING[[#This Row],[MONTH]]&lt;10,"Q2",IF(PUMPING[[#This Row],[MONTH]]&lt;13,"Q3","Q4"))))</f>
        <v>Q2</v>
      </c>
      <c r="M3921" s="192" t="str">
        <f>IF(PUMPING[[#This Row],[PRODUCT]]="I/F","I/F",IF(LEFT(PUMPING[[#This Row],[BATCH]],2)="MR","MR",IF(LEFT(PUMPING[[#This Row],[BATCH]],2)="PR","PR",IF(LEFT(PUMPING[[#This Row],[BATCH]],2)="DT","DT","Others"))))</f>
        <v>MR</v>
      </c>
    </row>
    <row r="3922" spans="1:13" ht="21" x14ac:dyDescent="0.25">
      <c r="A3922" s="181">
        <v>1</v>
      </c>
      <c r="B3922" s="182">
        <v>42555</v>
      </c>
      <c r="C3922" s="181" t="s">
        <v>6</v>
      </c>
      <c r="D3922" s="187" t="s">
        <v>2444</v>
      </c>
      <c r="E3922" s="180">
        <v>502</v>
      </c>
      <c r="F3922" s="179">
        <v>5899</v>
      </c>
      <c r="G3922" s="200" t="s">
        <v>1945</v>
      </c>
      <c r="H3922" s="181" t="str">
        <f t="shared" ref="H3922:H3942" si="105">MID(D3922,3,2)</f>
        <v>4H</v>
      </c>
      <c r="I3922" s="181" t="str">
        <f>VLOOKUP(H3922,[3]Sheet1!$J$2:$K$20,2,0)</f>
        <v>HSD-IV</v>
      </c>
      <c r="J3922" s="191">
        <f t="shared" si="103"/>
        <v>7</v>
      </c>
      <c r="K3922" s="191">
        <f>IF(PUMPING[[#This Row],[MONTH]]&gt;3,YEAR(PUMPING[[#This Row],[DATE]]),YEAR(PUMPING[[#This Row],[DATE]])-1)</f>
        <v>2016</v>
      </c>
      <c r="L3922" s="191" t="str">
        <f>IF(PUMPING[[#This Row],[MONTH]]&lt;4,"Q4",IF(PUMPING[[#This Row],[MONTH]]&lt;7,"Q1",IF(PUMPING[[#This Row],[MONTH]]&lt;10,"Q2",IF(PUMPING[[#This Row],[MONTH]]&lt;13,"Q3","Q4"))))</f>
        <v>Q2</v>
      </c>
      <c r="M3922" s="192" t="str">
        <f>IF(PUMPING[[#This Row],[PRODUCT]]="I/F","I/F",IF(LEFT(PUMPING[[#This Row],[BATCH]],2)="MR","MR",IF(LEFT(PUMPING[[#This Row],[BATCH]],2)="PR","PR",IF(LEFT(PUMPING[[#This Row],[BATCH]],2)="DT","DT","Others"))))</f>
        <v>MR</v>
      </c>
    </row>
    <row r="3923" spans="1:13" ht="21" x14ac:dyDescent="0.25">
      <c r="A3923" s="181">
        <v>1</v>
      </c>
      <c r="B3923" s="182">
        <v>42556</v>
      </c>
      <c r="C3923" s="181" t="s">
        <v>6</v>
      </c>
      <c r="D3923" s="187" t="s">
        <v>2444</v>
      </c>
      <c r="E3923" s="180">
        <v>502</v>
      </c>
      <c r="F3923" s="179">
        <v>1110</v>
      </c>
      <c r="G3923" s="200" t="s">
        <v>1945</v>
      </c>
      <c r="H3923" s="181" t="str">
        <f t="shared" si="105"/>
        <v>4H</v>
      </c>
      <c r="I3923" s="181" t="str">
        <f>VLOOKUP(H3923,[3]Sheet1!$J$2:$K$20,2,0)</f>
        <v>HSD-IV</v>
      </c>
      <c r="J3923" s="191">
        <f t="shared" si="103"/>
        <v>7</v>
      </c>
      <c r="K3923" s="191">
        <f>IF(PUMPING[[#This Row],[MONTH]]&gt;3,YEAR(PUMPING[[#This Row],[DATE]]),YEAR(PUMPING[[#This Row],[DATE]])-1)</f>
        <v>2016</v>
      </c>
      <c r="L3923" s="191" t="str">
        <f>IF(PUMPING[[#This Row],[MONTH]]&lt;4,"Q4",IF(PUMPING[[#This Row],[MONTH]]&lt;7,"Q1",IF(PUMPING[[#This Row],[MONTH]]&lt;10,"Q2",IF(PUMPING[[#This Row],[MONTH]]&lt;13,"Q3","Q4"))))</f>
        <v>Q2</v>
      </c>
      <c r="M3923" s="192" t="str">
        <f>IF(PUMPING[[#This Row],[PRODUCT]]="I/F","I/F",IF(LEFT(PUMPING[[#This Row],[BATCH]],2)="MR","MR",IF(LEFT(PUMPING[[#This Row],[BATCH]],2)="PR","PR",IF(LEFT(PUMPING[[#This Row],[BATCH]],2)="DT","DT","Others"))))</f>
        <v>MR</v>
      </c>
    </row>
    <row r="3924" spans="1:13" ht="21" x14ac:dyDescent="0.25">
      <c r="A3924" s="181">
        <v>1</v>
      </c>
      <c r="B3924" s="182">
        <v>42564</v>
      </c>
      <c r="C3924" s="181" t="s">
        <v>6</v>
      </c>
      <c r="D3924" s="187" t="s">
        <v>2445</v>
      </c>
      <c r="E3924" s="180">
        <v>651</v>
      </c>
      <c r="F3924" s="179">
        <v>100</v>
      </c>
      <c r="G3924" s="200" t="s">
        <v>1945</v>
      </c>
      <c r="H3924" s="181" t="str">
        <f t="shared" si="105"/>
        <v>PC</v>
      </c>
      <c r="I3924" s="181" t="str">
        <f>VLOOKUP(H3924,[3]Sheet1!$J$2:$K$20,2,0)</f>
        <v>SKO</v>
      </c>
      <c r="J3924" s="191">
        <f t="shared" si="103"/>
        <v>7</v>
      </c>
      <c r="K3924" s="191">
        <f>IF(PUMPING[[#This Row],[MONTH]]&gt;3,YEAR(PUMPING[[#This Row],[DATE]]),YEAR(PUMPING[[#This Row],[DATE]])-1)</f>
        <v>2016</v>
      </c>
      <c r="L3924" s="191" t="str">
        <f>IF(PUMPING[[#This Row],[MONTH]]&lt;4,"Q4",IF(PUMPING[[#This Row],[MONTH]]&lt;7,"Q1",IF(PUMPING[[#This Row],[MONTH]]&lt;10,"Q2",IF(PUMPING[[#This Row],[MONTH]]&lt;13,"Q3","Q4"))))</f>
        <v>Q2</v>
      </c>
      <c r="M3924" s="192" t="str">
        <f>IF(PUMPING[[#This Row],[PRODUCT]]="I/F","I/F",IF(LEFT(PUMPING[[#This Row],[BATCH]],2)="MR","MR",IF(LEFT(PUMPING[[#This Row],[BATCH]],2)="PR","PR",IF(LEFT(PUMPING[[#This Row],[BATCH]],2)="DT","DT","Others"))))</f>
        <v>MR</v>
      </c>
    </row>
    <row r="3925" spans="1:13" ht="21" x14ac:dyDescent="0.25">
      <c r="A3925" s="181">
        <v>2</v>
      </c>
      <c r="B3925" s="182">
        <v>42564</v>
      </c>
      <c r="C3925" s="181" t="s">
        <v>6</v>
      </c>
      <c r="D3925" s="184" t="s">
        <v>1964</v>
      </c>
      <c r="E3925" s="180">
        <v>403</v>
      </c>
      <c r="F3925" s="179">
        <v>3101</v>
      </c>
      <c r="G3925" s="200" t="s">
        <v>1945</v>
      </c>
      <c r="H3925" s="181" t="str">
        <f t="shared" si="105"/>
        <v>NS</v>
      </c>
      <c r="I3925" s="181" t="str">
        <f>VLOOKUP(H3925,[3]Sheet1!$J$2:$K$20,2,0)</f>
        <v>SKO</v>
      </c>
      <c r="J3925" s="191">
        <f t="shared" si="103"/>
        <v>7</v>
      </c>
      <c r="K3925" s="191">
        <f>IF(PUMPING[[#This Row],[MONTH]]&gt;3,YEAR(PUMPING[[#This Row],[DATE]]),YEAR(PUMPING[[#This Row],[DATE]])-1)</f>
        <v>2016</v>
      </c>
      <c r="L3925" s="191" t="str">
        <f>IF(PUMPING[[#This Row],[MONTH]]&lt;4,"Q4",IF(PUMPING[[#This Row],[MONTH]]&lt;7,"Q1",IF(PUMPING[[#This Row],[MONTH]]&lt;10,"Q2",IF(PUMPING[[#This Row],[MONTH]]&lt;13,"Q3","Q4"))))</f>
        <v>Q2</v>
      </c>
      <c r="M3925" s="192" t="str">
        <f>IF(PUMPING[[#This Row],[PRODUCT]]="I/F","I/F",IF(LEFT(PUMPING[[#This Row],[BATCH]],2)="MR","MR",IF(LEFT(PUMPING[[#This Row],[BATCH]],2)="PR","PR",IF(LEFT(PUMPING[[#This Row],[BATCH]],2)="DT","DT","Others"))))</f>
        <v>MR</v>
      </c>
    </row>
    <row r="3926" spans="1:13" ht="21" x14ac:dyDescent="0.25">
      <c r="A3926" s="181">
        <v>3</v>
      </c>
      <c r="B3926" s="182">
        <v>42564</v>
      </c>
      <c r="C3926" s="181" t="s">
        <v>6</v>
      </c>
      <c r="D3926" s="184" t="s">
        <v>1965</v>
      </c>
      <c r="E3926" s="180">
        <v>651</v>
      </c>
      <c r="F3926" s="179">
        <v>100</v>
      </c>
      <c r="G3926" s="200" t="s">
        <v>1945</v>
      </c>
      <c r="H3926" s="181" t="str">
        <f t="shared" si="105"/>
        <v>PC</v>
      </c>
      <c r="I3926" s="181" t="str">
        <f>VLOOKUP(H3926,[3]Sheet1!$J$2:$K$20,2,0)</f>
        <v>SKO</v>
      </c>
      <c r="J3926" s="191">
        <f t="shared" si="103"/>
        <v>7</v>
      </c>
      <c r="K3926" s="191">
        <f>IF(PUMPING[[#This Row],[MONTH]]&gt;3,YEAR(PUMPING[[#This Row],[DATE]]),YEAR(PUMPING[[#This Row],[DATE]])-1)</f>
        <v>2016</v>
      </c>
      <c r="L3926" s="191" t="str">
        <f>IF(PUMPING[[#This Row],[MONTH]]&lt;4,"Q4",IF(PUMPING[[#This Row],[MONTH]]&lt;7,"Q1",IF(PUMPING[[#This Row],[MONTH]]&lt;10,"Q2",IF(PUMPING[[#This Row],[MONTH]]&lt;13,"Q3","Q4"))))</f>
        <v>Q2</v>
      </c>
      <c r="M3926" s="192" t="str">
        <f>IF(PUMPING[[#This Row],[PRODUCT]]="I/F","I/F",IF(LEFT(PUMPING[[#This Row],[BATCH]],2)="MR","MR",IF(LEFT(PUMPING[[#This Row],[BATCH]],2)="PR","PR",IF(LEFT(PUMPING[[#This Row],[BATCH]],2)="DT","DT","Others"))))</f>
        <v>MR</v>
      </c>
    </row>
    <row r="3927" spans="1:13" ht="21" x14ac:dyDescent="0.25">
      <c r="A3927" s="181">
        <v>4</v>
      </c>
      <c r="B3927" s="182">
        <v>42564</v>
      </c>
      <c r="C3927" s="181" t="s">
        <v>6</v>
      </c>
      <c r="D3927" s="187" t="s">
        <v>2446</v>
      </c>
      <c r="E3927" s="180">
        <v>505</v>
      </c>
      <c r="F3927" s="179">
        <v>4016</v>
      </c>
      <c r="G3927" s="200" t="s">
        <v>1945</v>
      </c>
      <c r="H3927" s="181" t="str">
        <f t="shared" si="105"/>
        <v>4H</v>
      </c>
      <c r="I3927" s="181" t="str">
        <f>VLOOKUP(H3927,[3]Sheet1!$J$2:$K$20,2,0)</f>
        <v>HSD-IV</v>
      </c>
      <c r="J3927" s="191">
        <f t="shared" si="103"/>
        <v>7</v>
      </c>
      <c r="K3927" s="191">
        <f>IF(PUMPING[[#This Row],[MONTH]]&gt;3,YEAR(PUMPING[[#This Row],[DATE]]),YEAR(PUMPING[[#This Row],[DATE]])-1)</f>
        <v>2016</v>
      </c>
      <c r="L3927" s="191" t="str">
        <f>IF(PUMPING[[#This Row],[MONTH]]&lt;4,"Q4",IF(PUMPING[[#This Row],[MONTH]]&lt;7,"Q1",IF(PUMPING[[#This Row],[MONTH]]&lt;10,"Q2",IF(PUMPING[[#This Row],[MONTH]]&lt;13,"Q3","Q4"))))</f>
        <v>Q2</v>
      </c>
      <c r="M3927" s="192" t="str">
        <f>IF(PUMPING[[#This Row],[PRODUCT]]="I/F","I/F",IF(LEFT(PUMPING[[#This Row],[BATCH]],2)="MR","MR",IF(LEFT(PUMPING[[#This Row],[BATCH]],2)="PR","PR",IF(LEFT(PUMPING[[#This Row],[BATCH]],2)="DT","DT","Others"))))</f>
        <v>MR</v>
      </c>
    </row>
    <row r="3928" spans="1:13" ht="21" x14ac:dyDescent="0.25">
      <c r="A3928" s="181">
        <v>1</v>
      </c>
      <c r="B3928" s="182">
        <v>42565</v>
      </c>
      <c r="C3928" s="181" t="s">
        <v>6</v>
      </c>
      <c r="D3928" s="187" t="s">
        <v>2446</v>
      </c>
      <c r="E3928" s="180">
        <v>505</v>
      </c>
      <c r="F3928" s="179">
        <v>3045</v>
      </c>
      <c r="G3928" s="200" t="s">
        <v>1945</v>
      </c>
      <c r="H3928" s="181" t="str">
        <f t="shared" si="105"/>
        <v>4H</v>
      </c>
      <c r="I3928" s="181" t="str">
        <f>VLOOKUP(H3928,[3]Sheet1!$J$2:$K$20,2,0)</f>
        <v>HSD-IV</v>
      </c>
      <c r="J3928" s="191">
        <f t="shared" si="103"/>
        <v>7</v>
      </c>
      <c r="K3928" s="191">
        <f>IF(PUMPING[[#This Row],[MONTH]]&gt;3,YEAR(PUMPING[[#This Row],[DATE]]),YEAR(PUMPING[[#This Row],[DATE]])-1)</f>
        <v>2016</v>
      </c>
      <c r="L3928" s="191" t="str">
        <f>IF(PUMPING[[#This Row],[MONTH]]&lt;4,"Q4",IF(PUMPING[[#This Row],[MONTH]]&lt;7,"Q1",IF(PUMPING[[#This Row],[MONTH]]&lt;10,"Q2",IF(PUMPING[[#This Row],[MONTH]]&lt;13,"Q3","Q4"))))</f>
        <v>Q2</v>
      </c>
      <c r="M3928" s="192" t="str">
        <f>IF(PUMPING[[#This Row],[PRODUCT]]="I/F","I/F",IF(LEFT(PUMPING[[#This Row],[BATCH]],2)="MR","MR",IF(LEFT(PUMPING[[#This Row],[BATCH]],2)="PR","PR",IF(LEFT(PUMPING[[#This Row],[BATCH]],2)="DT","DT","Others"))))</f>
        <v>MR</v>
      </c>
    </row>
    <row r="3929" spans="1:13" ht="21" x14ac:dyDescent="0.25">
      <c r="A3929" s="181">
        <v>1</v>
      </c>
      <c r="B3929" s="182">
        <v>42570</v>
      </c>
      <c r="C3929" s="181" t="s">
        <v>6</v>
      </c>
      <c r="D3929" s="187" t="s">
        <v>2342</v>
      </c>
      <c r="E3929" s="180">
        <v>502</v>
      </c>
      <c r="F3929" s="179">
        <v>4979</v>
      </c>
      <c r="G3929" s="200" t="s">
        <v>1945</v>
      </c>
      <c r="H3929" s="181" t="str">
        <f t="shared" si="105"/>
        <v>4H</v>
      </c>
      <c r="I3929" s="181" t="str">
        <f>VLOOKUP(H3929,[3]Sheet1!$J$2:$K$20,2,0)</f>
        <v>HSD-IV</v>
      </c>
      <c r="J3929" s="191">
        <f t="shared" si="103"/>
        <v>7</v>
      </c>
      <c r="K3929" s="191">
        <f>IF(PUMPING[[#This Row],[MONTH]]&gt;3,YEAR(PUMPING[[#This Row],[DATE]]),YEAR(PUMPING[[#This Row],[DATE]])-1)</f>
        <v>2016</v>
      </c>
      <c r="L3929" s="191" t="str">
        <f>IF(PUMPING[[#This Row],[MONTH]]&lt;4,"Q4",IF(PUMPING[[#This Row],[MONTH]]&lt;7,"Q1",IF(PUMPING[[#This Row],[MONTH]]&lt;10,"Q2",IF(PUMPING[[#This Row],[MONTH]]&lt;13,"Q3","Q4"))))</f>
        <v>Q2</v>
      </c>
      <c r="M3929" s="192" t="str">
        <f>IF(PUMPING[[#This Row],[PRODUCT]]="I/F","I/F",IF(LEFT(PUMPING[[#This Row],[BATCH]],2)="MR","MR",IF(LEFT(PUMPING[[#This Row],[BATCH]],2)="PR","PR",IF(LEFT(PUMPING[[#This Row],[BATCH]],2)="DT","DT","Others"))))</f>
        <v>MR</v>
      </c>
    </row>
    <row r="3930" spans="1:13" ht="21" x14ac:dyDescent="0.25">
      <c r="A3930" s="181">
        <v>1</v>
      </c>
      <c r="B3930" s="182">
        <v>42576</v>
      </c>
      <c r="C3930" s="181" t="s">
        <v>6</v>
      </c>
      <c r="D3930" s="205" t="s">
        <v>2447</v>
      </c>
      <c r="E3930" s="180">
        <v>351</v>
      </c>
      <c r="F3930" s="179">
        <v>100</v>
      </c>
      <c r="G3930" s="200" t="s">
        <v>1945</v>
      </c>
      <c r="H3930" s="181" t="str">
        <f t="shared" si="105"/>
        <v>PC</v>
      </c>
      <c r="I3930" s="181" t="str">
        <f>VLOOKUP(H3930,[3]Sheet1!$J$2:$K$20,2,0)</f>
        <v>SKO</v>
      </c>
      <c r="J3930" s="191">
        <f t="shared" si="103"/>
        <v>7</v>
      </c>
      <c r="K3930" s="191">
        <f>IF(PUMPING[[#This Row],[MONTH]]&gt;3,YEAR(PUMPING[[#This Row],[DATE]]),YEAR(PUMPING[[#This Row],[DATE]])-1)</f>
        <v>2016</v>
      </c>
      <c r="L3930" s="191" t="str">
        <f>IF(PUMPING[[#This Row],[MONTH]]&lt;4,"Q4",IF(PUMPING[[#This Row],[MONTH]]&lt;7,"Q1",IF(PUMPING[[#This Row],[MONTH]]&lt;10,"Q2",IF(PUMPING[[#This Row],[MONTH]]&lt;13,"Q3","Q4"))))</f>
        <v>Q2</v>
      </c>
      <c r="M3930" s="192" t="str">
        <f>IF(PUMPING[[#This Row],[PRODUCT]]="I/F","I/F",IF(LEFT(PUMPING[[#This Row],[BATCH]],2)="MR","MR",IF(LEFT(PUMPING[[#This Row],[BATCH]],2)="PR","PR",IF(LEFT(PUMPING[[#This Row],[BATCH]],2)="DT","DT","Others"))))</f>
        <v>MR</v>
      </c>
    </row>
    <row r="3931" spans="1:13" ht="21" x14ac:dyDescent="0.25">
      <c r="A3931" s="181">
        <v>2</v>
      </c>
      <c r="B3931" s="182">
        <v>42576</v>
      </c>
      <c r="C3931" s="181" t="s">
        <v>6</v>
      </c>
      <c r="D3931" s="205" t="s">
        <v>2448</v>
      </c>
      <c r="E3931" s="180">
        <v>404</v>
      </c>
      <c r="F3931" s="179">
        <v>1800</v>
      </c>
      <c r="G3931" s="200" t="s">
        <v>1945</v>
      </c>
      <c r="H3931" s="181" t="str">
        <f t="shared" si="105"/>
        <v>NS</v>
      </c>
      <c r="I3931" s="181" t="str">
        <f>VLOOKUP(H3931,[3]Sheet1!$J$2:$K$20,2,0)</f>
        <v>SKO</v>
      </c>
      <c r="J3931" s="191">
        <f t="shared" si="103"/>
        <v>7</v>
      </c>
      <c r="K3931" s="191">
        <f>IF(PUMPING[[#This Row],[MONTH]]&gt;3,YEAR(PUMPING[[#This Row],[DATE]]),YEAR(PUMPING[[#This Row],[DATE]])-1)</f>
        <v>2016</v>
      </c>
      <c r="L3931" s="191" t="str">
        <f>IF(PUMPING[[#This Row],[MONTH]]&lt;4,"Q4",IF(PUMPING[[#This Row],[MONTH]]&lt;7,"Q1",IF(PUMPING[[#This Row],[MONTH]]&lt;10,"Q2",IF(PUMPING[[#This Row],[MONTH]]&lt;13,"Q3","Q4"))))</f>
        <v>Q2</v>
      </c>
      <c r="M3931" s="192" t="str">
        <f>IF(PUMPING[[#This Row],[PRODUCT]]="I/F","I/F",IF(LEFT(PUMPING[[#This Row],[BATCH]],2)="MR","MR",IF(LEFT(PUMPING[[#This Row],[BATCH]],2)="PR","PR",IF(LEFT(PUMPING[[#This Row],[BATCH]],2)="DT","DT","Others"))))</f>
        <v>MR</v>
      </c>
    </row>
    <row r="3932" spans="1:13" ht="21" x14ac:dyDescent="0.25">
      <c r="A3932" s="181">
        <v>3</v>
      </c>
      <c r="B3932" s="182">
        <v>42576</v>
      </c>
      <c r="C3932" s="181" t="s">
        <v>6</v>
      </c>
      <c r="D3932" s="205" t="s">
        <v>1970</v>
      </c>
      <c r="E3932" s="180">
        <v>351</v>
      </c>
      <c r="F3932" s="179">
        <v>100</v>
      </c>
      <c r="G3932" s="200" t="s">
        <v>1945</v>
      </c>
      <c r="H3932" s="181" t="str">
        <f t="shared" si="105"/>
        <v>PC</v>
      </c>
      <c r="I3932" s="181" t="str">
        <f>VLOOKUP(H3932,[3]Sheet1!$J$2:$K$20,2,0)</f>
        <v>SKO</v>
      </c>
      <c r="J3932" s="191">
        <f t="shared" si="103"/>
        <v>7</v>
      </c>
      <c r="K3932" s="191">
        <f>IF(PUMPING[[#This Row],[MONTH]]&gt;3,YEAR(PUMPING[[#This Row],[DATE]]),YEAR(PUMPING[[#This Row],[DATE]])-1)</f>
        <v>2016</v>
      </c>
      <c r="L3932" s="191" t="str">
        <f>IF(PUMPING[[#This Row],[MONTH]]&lt;4,"Q4",IF(PUMPING[[#This Row],[MONTH]]&lt;7,"Q1",IF(PUMPING[[#This Row],[MONTH]]&lt;10,"Q2",IF(PUMPING[[#This Row],[MONTH]]&lt;13,"Q3","Q4"))))</f>
        <v>Q2</v>
      </c>
      <c r="M3932" s="192" t="str">
        <f>IF(PUMPING[[#This Row],[PRODUCT]]="I/F","I/F",IF(LEFT(PUMPING[[#This Row],[BATCH]],2)="MR","MR",IF(LEFT(PUMPING[[#This Row],[BATCH]],2)="PR","PR",IF(LEFT(PUMPING[[#This Row],[BATCH]],2)="DT","DT","Others"))))</f>
        <v>MR</v>
      </c>
    </row>
    <row r="3933" spans="1:13" ht="21" x14ac:dyDescent="0.25">
      <c r="A3933" s="181">
        <v>4</v>
      </c>
      <c r="B3933" s="182">
        <v>42576</v>
      </c>
      <c r="C3933" s="181" t="s">
        <v>6</v>
      </c>
      <c r="D3933" s="205" t="s">
        <v>2449</v>
      </c>
      <c r="E3933" s="180">
        <v>201</v>
      </c>
      <c r="F3933" s="179">
        <v>3955</v>
      </c>
      <c r="G3933" s="200" t="s">
        <v>1945</v>
      </c>
      <c r="H3933" s="181" t="str">
        <f t="shared" si="105"/>
        <v>4M</v>
      </c>
      <c r="I3933" s="181" t="str">
        <f>VLOOKUP(H3933,[3]Sheet1!$J$2:$K$20,2,0)</f>
        <v>MS-IV</v>
      </c>
      <c r="J3933" s="191">
        <f t="shared" si="103"/>
        <v>7</v>
      </c>
      <c r="K3933" s="191">
        <f>IF(PUMPING[[#This Row],[MONTH]]&gt;3,YEAR(PUMPING[[#This Row],[DATE]]),YEAR(PUMPING[[#This Row],[DATE]])-1)</f>
        <v>2016</v>
      </c>
      <c r="L3933" s="191" t="str">
        <f>IF(PUMPING[[#This Row],[MONTH]]&lt;4,"Q4",IF(PUMPING[[#This Row],[MONTH]]&lt;7,"Q1",IF(PUMPING[[#This Row],[MONTH]]&lt;10,"Q2",IF(PUMPING[[#This Row],[MONTH]]&lt;13,"Q3","Q4"))))</f>
        <v>Q2</v>
      </c>
      <c r="M3933" s="192" t="str">
        <f>IF(PUMPING[[#This Row],[PRODUCT]]="I/F","I/F",IF(LEFT(PUMPING[[#This Row],[BATCH]],2)="MR","MR",IF(LEFT(PUMPING[[#This Row],[BATCH]],2)="PR","PR",IF(LEFT(PUMPING[[#This Row],[BATCH]],2)="DT","DT","Others"))))</f>
        <v>MR</v>
      </c>
    </row>
    <row r="3934" spans="1:13" ht="21" x14ac:dyDescent="0.25">
      <c r="A3934" s="181">
        <v>1</v>
      </c>
      <c r="B3934" s="182">
        <v>42577</v>
      </c>
      <c r="C3934" s="181" t="s">
        <v>6</v>
      </c>
      <c r="D3934" s="205" t="s">
        <v>2449</v>
      </c>
      <c r="E3934" s="180">
        <v>201</v>
      </c>
      <c r="F3934" s="179">
        <v>3045</v>
      </c>
      <c r="G3934" s="200" t="s">
        <v>1945</v>
      </c>
      <c r="H3934" s="181" t="str">
        <f t="shared" si="105"/>
        <v>4M</v>
      </c>
      <c r="I3934" s="181" t="str">
        <f>VLOOKUP(H3934,[3]Sheet1!$J$2:$K$20,2,0)</f>
        <v>MS-IV</v>
      </c>
      <c r="J3934" s="191">
        <f t="shared" si="103"/>
        <v>7</v>
      </c>
      <c r="K3934" s="191">
        <f>IF(PUMPING[[#This Row],[MONTH]]&gt;3,YEAR(PUMPING[[#This Row],[DATE]]),YEAR(PUMPING[[#This Row],[DATE]])-1)</f>
        <v>2016</v>
      </c>
      <c r="L3934" s="191" t="str">
        <f>IF(PUMPING[[#This Row],[MONTH]]&lt;4,"Q4",IF(PUMPING[[#This Row],[MONTH]]&lt;7,"Q1",IF(PUMPING[[#This Row],[MONTH]]&lt;10,"Q2",IF(PUMPING[[#This Row],[MONTH]]&lt;13,"Q3","Q4"))))</f>
        <v>Q2</v>
      </c>
      <c r="M3934" s="192" t="str">
        <f>IF(PUMPING[[#This Row],[PRODUCT]]="I/F","I/F",IF(LEFT(PUMPING[[#This Row],[BATCH]],2)="MR","MR",IF(LEFT(PUMPING[[#This Row],[BATCH]],2)="PR","PR",IF(LEFT(PUMPING[[#This Row],[BATCH]],2)="DT","DT","Others"))))</f>
        <v>MR</v>
      </c>
    </row>
    <row r="3935" spans="1:13" ht="21" x14ac:dyDescent="0.25">
      <c r="A3935" s="181">
        <v>2</v>
      </c>
      <c r="B3935" s="182">
        <v>42577</v>
      </c>
      <c r="C3935" s="181" t="s">
        <v>6</v>
      </c>
      <c r="D3935" s="205" t="s">
        <v>2450</v>
      </c>
      <c r="E3935" s="180">
        <v>351</v>
      </c>
      <c r="F3935" s="179">
        <v>100</v>
      </c>
      <c r="G3935" s="200" t="s">
        <v>1945</v>
      </c>
      <c r="H3935" s="181" t="str">
        <f t="shared" si="105"/>
        <v>PC</v>
      </c>
      <c r="I3935" s="181" t="str">
        <f>VLOOKUP(H3935,[3]Sheet1!$J$2:$K$20,2,0)</f>
        <v>SKO</v>
      </c>
      <c r="J3935" s="191">
        <f t="shared" si="103"/>
        <v>7</v>
      </c>
      <c r="K3935" s="191">
        <f>IF(PUMPING[[#This Row],[MONTH]]&gt;3,YEAR(PUMPING[[#This Row],[DATE]]),YEAR(PUMPING[[#This Row],[DATE]])-1)</f>
        <v>2016</v>
      </c>
      <c r="L3935" s="191" t="str">
        <f>IF(PUMPING[[#This Row],[MONTH]]&lt;4,"Q4",IF(PUMPING[[#This Row],[MONTH]]&lt;7,"Q1",IF(PUMPING[[#This Row],[MONTH]]&lt;10,"Q2",IF(PUMPING[[#This Row],[MONTH]]&lt;13,"Q3","Q4"))))</f>
        <v>Q2</v>
      </c>
      <c r="M3935" s="192" t="str">
        <f>IF(PUMPING[[#This Row],[PRODUCT]]="I/F","I/F",IF(LEFT(PUMPING[[#This Row],[BATCH]],2)="MR","MR",IF(LEFT(PUMPING[[#This Row],[BATCH]],2)="PR","PR",IF(LEFT(PUMPING[[#This Row],[BATCH]],2)="DT","DT","Others"))))</f>
        <v>MR</v>
      </c>
    </row>
    <row r="3936" spans="1:13" ht="21" x14ac:dyDescent="0.25">
      <c r="A3936" s="181">
        <v>3</v>
      </c>
      <c r="B3936" s="182">
        <v>42577</v>
      </c>
      <c r="C3936" s="181" t="s">
        <v>6</v>
      </c>
      <c r="D3936" s="205" t="s">
        <v>2451</v>
      </c>
      <c r="E3936" s="180">
        <v>404</v>
      </c>
      <c r="F3936" s="179">
        <v>822</v>
      </c>
      <c r="G3936" s="200" t="s">
        <v>1945</v>
      </c>
      <c r="H3936" s="181" t="str">
        <f t="shared" si="105"/>
        <v>NS</v>
      </c>
      <c r="I3936" s="181" t="str">
        <f>VLOOKUP(H3936,[3]Sheet1!$J$2:$K$20,2,0)</f>
        <v>SKO</v>
      </c>
      <c r="J3936" s="191">
        <f t="shared" si="103"/>
        <v>7</v>
      </c>
      <c r="K3936" s="191">
        <f>IF(PUMPING[[#This Row],[MONTH]]&gt;3,YEAR(PUMPING[[#This Row],[DATE]]),YEAR(PUMPING[[#This Row],[DATE]])-1)</f>
        <v>2016</v>
      </c>
      <c r="L3936" s="191" t="str">
        <f>IF(PUMPING[[#This Row],[MONTH]]&lt;4,"Q4",IF(PUMPING[[#This Row],[MONTH]]&lt;7,"Q1",IF(PUMPING[[#This Row],[MONTH]]&lt;10,"Q2",IF(PUMPING[[#This Row],[MONTH]]&lt;13,"Q3","Q4"))))</f>
        <v>Q2</v>
      </c>
      <c r="M3936" s="192" t="str">
        <f>IF(PUMPING[[#This Row],[PRODUCT]]="I/F","I/F",IF(LEFT(PUMPING[[#This Row],[BATCH]],2)="MR","MR",IF(LEFT(PUMPING[[#This Row],[BATCH]],2)="PR","PR",IF(LEFT(PUMPING[[#This Row],[BATCH]],2)="DT","DT","Others"))))</f>
        <v>MR</v>
      </c>
    </row>
    <row r="3937" spans="1:13" ht="21" x14ac:dyDescent="0.25">
      <c r="A3937" s="181">
        <v>4</v>
      </c>
      <c r="B3937" s="182">
        <v>42577</v>
      </c>
      <c r="C3937" s="181" t="s">
        <v>6</v>
      </c>
      <c r="D3937" s="205" t="s">
        <v>2452</v>
      </c>
      <c r="E3937" s="180">
        <v>351</v>
      </c>
      <c r="F3937" s="179">
        <v>90</v>
      </c>
      <c r="G3937" s="200" t="s">
        <v>1945</v>
      </c>
      <c r="H3937" s="181" t="str">
        <f t="shared" si="105"/>
        <v>PC</v>
      </c>
      <c r="I3937" s="181" t="str">
        <f>VLOOKUP(H3937,[3]Sheet1!$J$2:$K$20,2,0)</f>
        <v>SKO</v>
      </c>
      <c r="J3937" s="191">
        <f t="shared" si="103"/>
        <v>7</v>
      </c>
      <c r="K3937" s="191">
        <f>IF(PUMPING[[#This Row],[MONTH]]&gt;3,YEAR(PUMPING[[#This Row],[DATE]]),YEAR(PUMPING[[#This Row],[DATE]])-1)</f>
        <v>2016</v>
      </c>
      <c r="L3937" s="191" t="str">
        <f>IF(PUMPING[[#This Row],[MONTH]]&lt;4,"Q4",IF(PUMPING[[#This Row],[MONTH]]&lt;7,"Q1",IF(PUMPING[[#This Row],[MONTH]]&lt;10,"Q2",IF(PUMPING[[#This Row],[MONTH]]&lt;13,"Q3","Q4"))))</f>
        <v>Q2</v>
      </c>
      <c r="M3937" s="192" t="str">
        <f>IF(PUMPING[[#This Row],[PRODUCT]]="I/F","I/F",IF(LEFT(PUMPING[[#This Row],[BATCH]],2)="MR","MR",IF(LEFT(PUMPING[[#This Row],[BATCH]],2)="PR","PR",IF(LEFT(PUMPING[[#This Row],[BATCH]],2)="DT","DT","Others"))))</f>
        <v>MR</v>
      </c>
    </row>
    <row r="3938" spans="1:13" ht="21" x14ac:dyDescent="0.25">
      <c r="A3938" s="181">
        <v>5</v>
      </c>
      <c r="B3938" s="182">
        <v>42577</v>
      </c>
      <c r="C3938" s="181" t="s">
        <v>6</v>
      </c>
      <c r="D3938" s="187" t="s">
        <v>2453</v>
      </c>
      <c r="E3938" s="180">
        <v>502</v>
      </c>
      <c r="F3938" s="179">
        <v>3465</v>
      </c>
      <c r="G3938" s="200" t="s">
        <v>1945</v>
      </c>
      <c r="H3938" s="181" t="str">
        <f t="shared" si="105"/>
        <v>4H</v>
      </c>
      <c r="I3938" s="181" t="str">
        <f>VLOOKUP(H3938,[3]Sheet1!$J$2:$K$20,2,0)</f>
        <v>HSD-IV</v>
      </c>
      <c r="J3938" s="191">
        <f t="shared" si="103"/>
        <v>7</v>
      </c>
      <c r="K3938" s="191">
        <f>IF(PUMPING[[#This Row],[MONTH]]&gt;3,YEAR(PUMPING[[#This Row],[DATE]]),YEAR(PUMPING[[#This Row],[DATE]])-1)</f>
        <v>2016</v>
      </c>
      <c r="L3938" s="191" t="str">
        <f>IF(PUMPING[[#This Row],[MONTH]]&lt;4,"Q4",IF(PUMPING[[#This Row],[MONTH]]&lt;7,"Q1",IF(PUMPING[[#This Row],[MONTH]]&lt;10,"Q2",IF(PUMPING[[#This Row],[MONTH]]&lt;13,"Q3","Q4"))))</f>
        <v>Q2</v>
      </c>
      <c r="M3938" s="192" t="str">
        <f>IF(PUMPING[[#This Row],[PRODUCT]]="I/F","I/F",IF(LEFT(PUMPING[[#This Row],[BATCH]],2)="MR","MR",IF(LEFT(PUMPING[[#This Row],[BATCH]],2)="PR","PR",IF(LEFT(PUMPING[[#This Row],[BATCH]],2)="DT","DT","Others"))))</f>
        <v>MR</v>
      </c>
    </row>
    <row r="3939" spans="1:13" ht="21" x14ac:dyDescent="0.25">
      <c r="A3939" s="181">
        <v>1</v>
      </c>
      <c r="B3939" s="182">
        <v>42578</v>
      </c>
      <c r="C3939" s="181" t="s">
        <v>6</v>
      </c>
      <c r="D3939" s="187" t="s">
        <v>2453</v>
      </c>
      <c r="E3939" s="180">
        <v>502</v>
      </c>
      <c r="F3939" s="179">
        <v>3539</v>
      </c>
      <c r="G3939" s="200" t="s">
        <v>1945</v>
      </c>
      <c r="H3939" s="181" t="str">
        <f t="shared" si="105"/>
        <v>4H</v>
      </c>
      <c r="I3939" s="181" t="str">
        <f>VLOOKUP(H3939,[3]Sheet1!$J$2:$K$20,2,0)</f>
        <v>HSD-IV</v>
      </c>
      <c r="J3939" s="191">
        <f t="shared" si="103"/>
        <v>7</v>
      </c>
      <c r="K3939" s="191">
        <f>IF(PUMPING[[#This Row],[MONTH]]&gt;3,YEAR(PUMPING[[#This Row],[DATE]]),YEAR(PUMPING[[#This Row],[DATE]])-1)</f>
        <v>2016</v>
      </c>
      <c r="L3939" s="191" t="str">
        <f>IF(PUMPING[[#This Row],[MONTH]]&lt;4,"Q4",IF(PUMPING[[#This Row],[MONTH]]&lt;7,"Q1",IF(PUMPING[[#This Row],[MONTH]]&lt;10,"Q2",IF(PUMPING[[#This Row],[MONTH]]&lt;13,"Q3","Q4"))))</f>
        <v>Q2</v>
      </c>
      <c r="M3939" s="192" t="str">
        <f>IF(PUMPING[[#This Row],[PRODUCT]]="I/F","I/F",IF(LEFT(PUMPING[[#This Row],[BATCH]],2)="MR","MR",IF(LEFT(PUMPING[[#This Row],[BATCH]],2)="PR","PR",IF(LEFT(PUMPING[[#This Row],[BATCH]],2)="DT","DT","Others"))))</f>
        <v>MR</v>
      </c>
    </row>
    <row r="3940" spans="1:13" ht="21" x14ac:dyDescent="0.25">
      <c r="A3940" s="181">
        <v>2</v>
      </c>
      <c r="B3940" s="182">
        <v>42578</v>
      </c>
      <c r="C3940" s="181" t="s">
        <v>6</v>
      </c>
      <c r="D3940" s="205" t="s">
        <v>2454</v>
      </c>
      <c r="E3940" s="180">
        <v>351</v>
      </c>
      <c r="F3940" s="179">
        <v>63</v>
      </c>
      <c r="G3940" s="200" t="s">
        <v>1945</v>
      </c>
      <c r="H3940" s="181" t="str">
        <f t="shared" si="105"/>
        <v>PC</v>
      </c>
      <c r="I3940" s="181" t="str">
        <f>VLOOKUP(H3940,[3]Sheet1!$J$2:$K$20,2,0)</f>
        <v>SKO</v>
      </c>
      <c r="J3940" s="191">
        <f t="shared" si="103"/>
        <v>7</v>
      </c>
      <c r="K3940" s="191">
        <f>IF(PUMPING[[#This Row],[MONTH]]&gt;3,YEAR(PUMPING[[#This Row],[DATE]]),YEAR(PUMPING[[#This Row],[DATE]])-1)</f>
        <v>2016</v>
      </c>
      <c r="L3940" s="191" t="str">
        <f>IF(PUMPING[[#This Row],[MONTH]]&lt;4,"Q4",IF(PUMPING[[#This Row],[MONTH]]&lt;7,"Q1",IF(PUMPING[[#This Row],[MONTH]]&lt;10,"Q2",IF(PUMPING[[#This Row],[MONTH]]&lt;13,"Q3","Q4"))))</f>
        <v>Q2</v>
      </c>
      <c r="M3940" s="192" t="str">
        <f>IF(PUMPING[[#This Row],[PRODUCT]]="I/F","I/F",IF(LEFT(PUMPING[[#This Row],[BATCH]],2)="MR","MR",IF(LEFT(PUMPING[[#This Row],[BATCH]],2)="PR","PR",IF(LEFT(PUMPING[[#This Row],[BATCH]],2)="DT","DT","Others"))))</f>
        <v>MR</v>
      </c>
    </row>
    <row r="3941" spans="1:13" ht="21" x14ac:dyDescent="0.25">
      <c r="A3941" s="181">
        <v>1</v>
      </c>
      <c r="B3941" s="182">
        <v>42581</v>
      </c>
      <c r="C3941" s="181" t="s">
        <v>6</v>
      </c>
      <c r="D3941" s="205" t="s">
        <v>2455</v>
      </c>
      <c r="E3941" s="188">
        <v>505</v>
      </c>
      <c r="F3941" s="204">
        <v>2516</v>
      </c>
      <c r="G3941" s="200" t="s">
        <v>1945</v>
      </c>
      <c r="H3941" s="181" t="str">
        <f t="shared" si="105"/>
        <v>4H</v>
      </c>
      <c r="I3941" s="181" t="str">
        <f>VLOOKUP(H3941,[3]Sheet1!$J$2:$K$20,2,0)</f>
        <v>HSD-IV</v>
      </c>
      <c r="J3941" s="191">
        <f t="shared" si="103"/>
        <v>7</v>
      </c>
      <c r="K3941" s="191">
        <f>IF(PUMPING[[#This Row],[MONTH]]&gt;3,YEAR(PUMPING[[#This Row],[DATE]]),YEAR(PUMPING[[#This Row],[DATE]])-1)</f>
        <v>2016</v>
      </c>
      <c r="L3941" s="191" t="str">
        <f>IF(PUMPING[[#This Row],[MONTH]]&lt;4,"Q4",IF(PUMPING[[#This Row],[MONTH]]&lt;7,"Q1",IF(PUMPING[[#This Row],[MONTH]]&lt;10,"Q2",IF(PUMPING[[#This Row],[MONTH]]&lt;13,"Q3","Q4"))))</f>
        <v>Q2</v>
      </c>
      <c r="M3941" s="192" t="str">
        <f>IF(PUMPING[[#This Row],[PRODUCT]]="I/F","I/F",IF(LEFT(PUMPING[[#This Row],[BATCH]],2)="MR","MR",IF(LEFT(PUMPING[[#This Row],[BATCH]],2)="PR","PR",IF(LEFT(PUMPING[[#This Row],[BATCH]],2)="DT","DT","Others"))))</f>
        <v>MR</v>
      </c>
    </row>
    <row r="3942" spans="1:13" ht="21" x14ac:dyDescent="0.25">
      <c r="A3942" s="181">
        <v>2</v>
      </c>
      <c r="B3942" s="182">
        <v>42581</v>
      </c>
      <c r="C3942" s="181" t="s">
        <v>6</v>
      </c>
      <c r="D3942" s="205" t="s">
        <v>2456</v>
      </c>
      <c r="E3942" s="188">
        <v>501</v>
      </c>
      <c r="F3942" s="201">
        <v>3622</v>
      </c>
      <c r="G3942" s="200" t="s">
        <v>1945</v>
      </c>
      <c r="H3942" s="181" t="str">
        <f t="shared" si="105"/>
        <v>4H</v>
      </c>
      <c r="I3942" s="181" t="str">
        <f>VLOOKUP(H3942,[3]Sheet1!$J$2:$K$20,2,0)</f>
        <v>HSD-IV</v>
      </c>
      <c r="J3942" s="191">
        <f t="shared" si="103"/>
        <v>7</v>
      </c>
      <c r="K3942" s="191">
        <f>IF(PUMPING[[#This Row],[MONTH]]&gt;3,YEAR(PUMPING[[#This Row],[DATE]]),YEAR(PUMPING[[#This Row],[DATE]])-1)</f>
        <v>2016</v>
      </c>
      <c r="L3942" s="191" t="str">
        <f>IF(PUMPING[[#This Row],[MONTH]]&lt;4,"Q4",IF(PUMPING[[#This Row],[MONTH]]&lt;7,"Q1",IF(PUMPING[[#This Row],[MONTH]]&lt;10,"Q2",IF(PUMPING[[#This Row],[MONTH]]&lt;13,"Q3","Q4"))))</f>
        <v>Q2</v>
      </c>
      <c r="M3942" s="192" t="str">
        <f>IF(PUMPING[[#This Row],[PRODUCT]]="I/F","I/F",IF(LEFT(PUMPING[[#This Row],[BATCH]],2)="MR","MR",IF(LEFT(PUMPING[[#This Row],[BATCH]],2)="PR","PR",IF(LEFT(PUMPING[[#This Row],[BATCH]],2)="DT","DT","Others"))))</f>
        <v>MR</v>
      </c>
    </row>
    <row r="3943" spans="1:13" ht="21" x14ac:dyDescent="0.25">
      <c r="A3943" s="181">
        <v>1</v>
      </c>
      <c r="B3943" s="182">
        <v>42558</v>
      </c>
      <c r="C3943" s="181" t="s">
        <v>6</v>
      </c>
      <c r="D3943" s="124" t="s">
        <v>2447</v>
      </c>
      <c r="E3943" s="188">
        <v>651</v>
      </c>
      <c r="F3943" s="179">
        <v>160</v>
      </c>
      <c r="G3943" s="181" t="s">
        <v>1850</v>
      </c>
      <c r="H3943" s="181" t="str">
        <f t="shared" ref="H3943:H4006" si="106">MID(D3943,3,2)</f>
        <v>PC</v>
      </c>
      <c r="I3943" s="181" t="str">
        <f>VLOOKUP(H3943,[3]Sheet1!$J$2:$K$20,2,0)</f>
        <v>SKO</v>
      </c>
      <c r="J3943" s="191">
        <f t="shared" si="103"/>
        <v>7</v>
      </c>
      <c r="K3943" s="191">
        <f>IF(PUMPING[[#This Row],[MONTH]]&gt;3,YEAR(PUMPING[[#This Row],[DATE]]),YEAR(PUMPING[[#This Row],[DATE]])-1)</f>
        <v>2016</v>
      </c>
      <c r="L3943" s="191" t="str">
        <f>IF(PUMPING[[#This Row],[MONTH]]&lt;4,"Q4",IF(PUMPING[[#This Row],[MONTH]]&lt;7,"Q1",IF(PUMPING[[#This Row],[MONTH]]&lt;10,"Q2",IF(PUMPING[[#This Row],[MONTH]]&lt;13,"Q3","Q4"))))</f>
        <v>Q2</v>
      </c>
      <c r="M3943" s="192" t="str">
        <f>IF(PUMPING[[#This Row],[PRODUCT]]="I/F","I/F",IF(LEFT(PUMPING[[#This Row],[BATCH]],2)="MR","MR",IF(LEFT(PUMPING[[#This Row],[BATCH]],2)="PR","PR",IF(LEFT(PUMPING[[#This Row],[BATCH]],2)="DT","DT","Others"))))</f>
        <v>MR</v>
      </c>
    </row>
    <row r="3944" spans="1:13" ht="21" x14ac:dyDescent="0.25">
      <c r="A3944" s="181">
        <v>2</v>
      </c>
      <c r="B3944" s="182">
        <v>42558</v>
      </c>
      <c r="C3944" s="181" t="s">
        <v>6</v>
      </c>
      <c r="D3944" s="184" t="s">
        <v>1969</v>
      </c>
      <c r="E3944" s="188">
        <v>204</v>
      </c>
      <c r="F3944" s="179">
        <v>2934</v>
      </c>
      <c r="G3944" s="181" t="s">
        <v>1850</v>
      </c>
      <c r="H3944" s="181" t="str">
        <f t="shared" si="106"/>
        <v>4M</v>
      </c>
      <c r="I3944" s="181" t="str">
        <f>VLOOKUP(H3944,[3]Sheet1!$J$2:$K$20,2,0)</f>
        <v>MS-IV</v>
      </c>
      <c r="J3944" s="191">
        <f t="shared" si="103"/>
        <v>7</v>
      </c>
      <c r="K3944" s="191">
        <f>IF(PUMPING[[#This Row],[MONTH]]&gt;3,YEAR(PUMPING[[#This Row],[DATE]]),YEAR(PUMPING[[#This Row],[DATE]])-1)</f>
        <v>2016</v>
      </c>
      <c r="L3944" s="191" t="str">
        <f>IF(PUMPING[[#This Row],[MONTH]]&lt;4,"Q4",IF(PUMPING[[#This Row],[MONTH]]&lt;7,"Q1",IF(PUMPING[[#This Row],[MONTH]]&lt;10,"Q2",IF(PUMPING[[#This Row],[MONTH]]&lt;13,"Q3","Q4"))))</f>
        <v>Q2</v>
      </c>
      <c r="M3944" s="192" t="str">
        <f>IF(PUMPING[[#This Row],[PRODUCT]]="I/F","I/F",IF(LEFT(PUMPING[[#This Row],[BATCH]],2)="MR","MR",IF(LEFT(PUMPING[[#This Row],[BATCH]],2)="PR","PR",IF(LEFT(PUMPING[[#This Row],[BATCH]],2)="DT","DT","Others"))))</f>
        <v>MR</v>
      </c>
    </row>
    <row r="3945" spans="1:13" ht="21" x14ac:dyDescent="0.25">
      <c r="A3945" s="181">
        <v>3</v>
      </c>
      <c r="B3945" s="182">
        <v>42558</v>
      </c>
      <c r="C3945" s="181" t="s">
        <v>6</v>
      </c>
      <c r="D3945" s="184" t="s">
        <v>2457</v>
      </c>
      <c r="E3945" s="188">
        <v>201</v>
      </c>
      <c r="F3945" s="179">
        <v>707</v>
      </c>
      <c r="G3945" s="181" t="s">
        <v>1850</v>
      </c>
      <c r="H3945" s="181" t="str">
        <f t="shared" si="106"/>
        <v>4M</v>
      </c>
      <c r="I3945" s="181" t="str">
        <f>VLOOKUP(H3945,[3]Sheet1!$J$2:$K$20,2,0)</f>
        <v>MS-IV</v>
      </c>
      <c r="J3945" s="191">
        <f t="shared" si="103"/>
        <v>7</v>
      </c>
      <c r="K3945" s="191">
        <f>IF(PUMPING[[#This Row],[MONTH]]&gt;3,YEAR(PUMPING[[#This Row],[DATE]]),YEAR(PUMPING[[#This Row],[DATE]])-1)</f>
        <v>2016</v>
      </c>
      <c r="L3945" s="191" t="str">
        <f>IF(PUMPING[[#This Row],[MONTH]]&lt;4,"Q4",IF(PUMPING[[#This Row],[MONTH]]&lt;7,"Q1",IF(PUMPING[[#This Row],[MONTH]]&lt;10,"Q2",IF(PUMPING[[#This Row],[MONTH]]&lt;13,"Q3","Q4"))))</f>
        <v>Q2</v>
      </c>
      <c r="M3945" s="192" t="str">
        <f>IF(PUMPING[[#This Row],[PRODUCT]]="I/F","I/F",IF(LEFT(PUMPING[[#This Row],[BATCH]],2)="MR","MR",IF(LEFT(PUMPING[[#This Row],[BATCH]],2)="PR","PR",IF(LEFT(PUMPING[[#This Row],[BATCH]],2)="DT","DT","Others"))))</f>
        <v>MR</v>
      </c>
    </row>
    <row r="3946" spans="1:13" ht="21" x14ac:dyDescent="0.25">
      <c r="A3946" s="181">
        <v>4</v>
      </c>
      <c r="B3946" s="182">
        <v>42558</v>
      </c>
      <c r="C3946" s="181" t="s">
        <v>6</v>
      </c>
      <c r="D3946" s="201" t="s">
        <v>2458</v>
      </c>
      <c r="E3946" s="188">
        <v>651</v>
      </c>
      <c r="F3946" s="179">
        <v>80</v>
      </c>
      <c r="G3946" s="181" t="s">
        <v>1850</v>
      </c>
      <c r="H3946" s="181" t="str">
        <f t="shared" si="106"/>
        <v>PC</v>
      </c>
      <c r="I3946" s="181" t="str">
        <f>VLOOKUP(H3946,[3]Sheet1!$J$2:$K$20,2,0)</f>
        <v>SKO</v>
      </c>
      <c r="J3946" s="191">
        <f t="shared" si="103"/>
        <v>7</v>
      </c>
      <c r="K3946" s="191">
        <f>IF(PUMPING[[#This Row],[MONTH]]&gt;3,YEAR(PUMPING[[#This Row],[DATE]]),YEAR(PUMPING[[#This Row],[DATE]])-1)</f>
        <v>2016</v>
      </c>
      <c r="L3946" s="191" t="str">
        <f>IF(PUMPING[[#This Row],[MONTH]]&lt;4,"Q4",IF(PUMPING[[#This Row],[MONTH]]&lt;7,"Q1",IF(PUMPING[[#This Row],[MONTH]]&lt;10,"Q2",IF(PUMPING[[#This Row],[MONTH]]&lt;13,"Q3","Q4"))))</f>
        <v>Q2</v>
      </c>
      <c r="M3946" s="192" t="str">
        <f>IF(PUMPING[[#This Row],[PRODUCT]]="I/F","I/F",IF(LEFT(PUMPING[[#This Row],[BATCH]],2)="MR","MR",IF(LEFT(PUMPING[[#This Row],[BATCH]],2)="PR","PR",IF(LEFT(PUMPING[[#This Row],[BATCH]],2)="DT","DT","Others"))))</f>
        <v>MR</v>
      </c>
    </row>
    <row r="3947" spans="1:13" ht="21" x14ac:dyDescent="0.25">
      <c r="A3947" s="181">
        <v>5</v>
      </c>
      <c r="B3947" s="182">
        <v>42558</v>
      </c>
      <c r="C3947" s="181" t="s">
        <v>6</v>
      </c>
      <c r="D3947" s="187" t="s">
        <v>2459</v>
      </c>
      <c r="E3947" s="188">
        <v>404</v>
      </c>
      <c r="F3947" s="179">
        <v>307</v>
      </c>
      <c r="G3947" s="181" t="s">
        <v>1850</v>
      </c>
      <c r="H3947" s="181" t="str">
        <f t="shared" si="106"/>
        <v>NS</v>
      </c>
      <c r="I3947" s="181" t="str">
        <f>VLOOKUP(H3947,[3]Sheet1!$J$2:$K$20,2,0)</f>
        <v>SKO</v>
      </c>
      <c r="J3947" s="191">
        <f t="shared" si="103"/>
        <v>7</v>
      </c>
      <c r="K3947" s="191">
        <f>IF(PUMPING[[#This Row],[MONTH]]&gt;3,YEAR(PUMPING[[#This Row],[DATE]]),YEAR(PUMPING[[#This Row],[DATE]])-1)</f>
        <v>2016</v>
      </c>
      <c r="L3947" s="191" t="str">
        <f>IF(PUMPING[[#This Row],[MONTH]]&lt;4,"Q4",IF(PUMPING[[#This Row],[MONTH]]&lt;7,"Q1",IF(PUMPING[[#This Row],[MONTH]]&lt;10,"Q2",IF(PUMPING[[#This Row],[MONTH]]&lt;13,"Q3","Q4"))))</f>
        <v>Q2</v>
      </c>
      <c r="M3947" s="192" t="str">
        <f>IF(PUMPING[[#This Row],[PRODUCT]]="I/F","I/F",IF(LEFT(PUMPING[[#This Row],[BATCH]],2)="MR","MR",IF(LEFT(PUMPING[[#This Row],[BATCH]],2)="PR","PR",IF(LEFT(PUMPING[[#This Row],[BATCH]],2)="DT","DT","Others"))))</f>
        <v>MR</v>
      </c>
    </row>
    <row r="3948" spans="1:13" ht="21" x14ac:dyDescent="0.25">
      <c r="A3948" s="181">
        <v>1</v>
      </c>
      <c r="B3948" s="182">
        <v>42559</v>
      </c>
      <c r="C3948" s="181" t="s">
        <v>6</v>
      </c>
      <c r="D3948" s="124" t="s">
        <v>2459</v>
      </c>
      <c r="E3948" s="188">
        <v>404</v>
      </c>
      <c r="F3948" s="179">
        <v>405</v>
      </c>
      <c r="G3948" s="181" t="s">
        <v>1850</v>
      </c>
      <c r="H3948" s="181" t="str">
        <f t="shared" si="106"/>
        <v>NS</v>
      </c>
      <c r="I3948" s="181" t="str">
        <f>VLOOKUP(H3948,[3]Sheet1!$J$2:$K$20,2,0)</f>
        <v>SKO</v>
      </c>
      <c r="J3948" s="191">
        <f t="shared" si="103"/>
        <v>7</v>
      </c>
      <c r="K3948" s="191">
        <f>IF(PUMPING[[#This Row],[MONTH]]&gt;3,YEAR(PUMPING[[#This Row],[DATE]]),YEAR(PUMPING[[#This Row],[DATE]])-1)</f>
        <v>2016</v>
      </c>
      <c r="L3948" s="191" t="str">
        <f>IF(PUMPING[[#This Row],[MONTH]]&lt;4,"Q4",IF(PUMPING[[#This Row],[MONTH]]&lt;7,"Q1",IF(PUMPING[[#This Row],[MONTH]]&lt;10,"Q2",IF(PUMPING[[#This Row],[MONTH]]&lt;13,"Q3","Q4"))))</f>
        <v>Q2</v>
      </c>
      <c r="M3948" s="192" t="str">
        <f>IF(PUMPING[[#This Row],[PRODUCT]]="I/F","I/F",IF(LEFT(PUMPING[[#This Row],[BATCH]],2)="MR","MR",IF(LEFT(PUMPING[[#This Row],[BATCH]],2)="PR","PR",IF(LEFT(PUMPING[[#This Row],[BATCH]],2)="DT","DT","Others"))))</f>
        <v>MR</v>
      </c>
    </row>
    <row r="3949" spans="1:13" ht="21" x14ac:dyDescent="0.25">
      <c r="A3949" s="181">
        <v>2</v>
      </c>
      <c r="B3949" s="182">
        <v>42559</v>
      </c>
      <c r="C3949" s="181" t="s">
        <v>6</v>
      </c>
      <c r="D3949" s="184" t="s">
        <v>1974</v>
      </c>
      <c r="E3949" s="188">
        <v>651</v>
      </c>
      <c r="F3949" s="179">
        <v>82</v>
      </c>
      <c r="G3949" s="181" t="s">
        <v>1850</v>
      </c>
      <c r="H3949" s="181" t="str">
        <f t="shared" si="106"/>
        <v>PC</v>
      </c>
      <c r="I3949" s="181" t="str">
        <f>VLOOKUP(H3949,[3]Sheet1!$J$2:$K$20,2,0)</f>
        <v>SKO</v>
      </c>
      <c r="J3949" s="191">
        <f t="shared" si="103"/>
        <v>7</v>
      </c>
      <c r="K3949" s="191">
        <f>IF(PUMPING[[#This Row],[MONTH]]&gt;3,YEAR(PUMPING[[#This Row],[DATE]]),YEAR(PUMPING[[#This Row],[DATE]])-1)</f>
        <v>2016</v>
      </c>
      <c r="L3949" s="191" t="str">
        <f>IF(PUMPING[[#This Row],[MONTH]]&lt;4,"Q4",IF(PUMPING[[#This Row],[MONTH]]&lt;7,"Q1",IF(PUMPING[[#This Row],[MONTH]]&lt;10,"Q2",IF(PUMPING[[#This Row],[MONTH]]&lt;13,"Q3","Q4"))))</f>
        <v>Q2</v>
      </c>
      <c r="M3949" s="192" t="str">
        <f>IF(PUMPING[[#This Row],[PRODUCT]]="I/F","I/F",IF(LEFT(PUMPING[[#This Row],[BATCH]],2)="MR","MR",IF(LEFT(PUMPING[[#This Row],[BATCH]],2)="PR","PR",IF(LEFT(PUMPING[[#This Row],[BATCH]],2)="DT","DT","Others"))))</f>
        <v>MR</v>
      </c>
    </row>
    <row r="3950" spans="1:13" ht="21" x14ac:dyDescent="0.25">
      <c r="A3950" s="181">
        <v>1</v>
      </c>
      <c r="B3950" s="182">
        <v>42560</v>
      </c>
      <c r="C3950" s="181" t="s">
        <v>6</v>
      </c>
      <c r="D3950" s="201" t="s">
        <v>2460</v>
      </c>
      <c r="E3950" s="188">
        <v>507</v>
      </c>
      <c r="F3950" s="179">
        <v>3420</v>
      </c>
      <c r="G3950" s="181" t="s">
        <v>1850</v>
      </c>
      <c r="H3950" s="181" t="str">
        <f t="shared" si="106"/>
        <v>4H</v>
      </c>
      <c r="I3950" s="181" t="str">
        <f>VLOOKUP(H3950,[3]Sheet1!$J$2:$K$20,2,0)</f>
        <v>HSD-IV</v>
      </c>
      <c r="J3950" s="191">
        <f t="shared" si="103"/>
        <v>7</v>
      </c>
      <c r="K3950" s="191">
        <f>IF(PUMPING[[#This Row],[MONTH]]&gt;3,YEAR(PUMPING[[#This Row],[DATE]]),YEAR(PUMPING[[#This Row],[DATE]])-1)</f>
        <v>2016</v>
      </c>
      <c r="L3950" s="191" t="str">
        <f>IF(PUMPING[[#This Row],[MONTH]]&lt;4,"Q4",IF(PUMPING[[#This Row],[MONTH]]&lt;7,"Q1",IF(PUMPING[[#This Row],[MONTH]]&lt;10,"Q2",IF(PUMPING[[#This Row],[MONTH]]&lt;13,"Q3","Q4"))))</f>
        <v>Q2</v>
      </c>
      <c r="M3950" s="192" t="str">
        <f>IF(PUMPING[[#This Row],[PRODUCT]]="I/F","I/F",IF(LEFT(PUMPING[[#This Row],[BATCH]],2)="MR","MR",IF(LEFT(PUMPING[[#This Row],[BATCH]],2)="PR","PR",IF(LEFT(PUMPING[[#This Row],[BATCH]],2)="DT","DT","Others"))))</f>
        <v>MR</v>
      </c>
    </row>
    <row r="3951" spans="1:13" ht="21" x14ac:dyDescent="0.25">
      <c r="A3951" s="181">
        <v>1</v>
      </c>
      <c r="B3951" s="182">
        <v>42563</v>
      </c>
      <c r="C3951" s="181" t="s">
        <v>6</v>
      </c>
      <c r="D3951" s="184" t="s">
        <v>2453</v>
      </c>
      <c r="E3951" s="188">
        <v>505</v>
      </c>
      <c r="F3951" s="179">
        <v>1303</v>
      </c>
      <c r="G3951" s="181" t="s">
        <v>1850</v>
      </c>
      <c r="H3951" s="181" t="str">
        <f t="shared" si="106"/>
        <v>4H</v>
      </c>
      <c r="I3951" s="181" t="str">
        <f>VLOOKUP(H3951,[3]Sheet1!$J$2:$K$20,2,0)</f>
        <v>HSD-IV</v>
      </c>
      <c r="J3951" s="191">
        <f t="shared" si="103"/>
        <v>7</v>
      </c>
      <c r="K3951" s="191">
        <f>IF(PUMPING[[#This Row],[MONTH]]&gt;3,YEAR(PUMPING[[#This Row],[DATE]]),YEAR(PUMPING[[#This Row],[DATE]])-1)</f>
        <v>2016</v>
      </c>
      <c r="L3951" s="191" t="str">
        <f>IF(PUMPING[[#This Row],[MONTH]]&lt;4,"Q4",IF(PUMPING[[#This Row],[MONTH]]&lt;7,"Q1",IF(PUMPING[[#This Row],[MONTH]]&lt;10,"Q2",IF(PUMPING[[#This Row],[MONTH]]&lt;13,"Q3","Q4"))))</f>
        <v>Q2</v>
      </c>
      <c r="M3951" s="192" t="str">
        <f>IF(PUMPING[[#This Row],[PRODUCT]]="I/F","I/F",IF(LEFT(PUMPING[[#This Row],[BATCH]],2)="MR","MR",IF(LEFT(PUMPING[[#This Row],[BATCH]],2)="PR","PR",IF(LEFT(PUMPING[[#This Row],[BATCH]],2)="DT","DT","Others"))))</f>
        <v>MR</v>
      </c>
    </row>
    <row r="3952" spans="1:13" ht="21" x14ac:dyDescent="0.25">
      <c r="A3952" s="181">
        <v>1</v>
      </c>
      <c r="B3952" s="182">
        <v>42571</v>
      </c>
      <c r="C3952" s="181" t="s">
        <v>6</v>
      </c>
      <c r="D3952" s="184" t="s">
        <v>2454</v>
      </c>
      <c r="E3952" s="188">
        <v>651</v>
      </c>
      <c r="F3952" s="179">
        <v>150</v>
      </c>
      <c r="G3952" s="181" t="s">
        <v>1850</v>
      </c>
      <c r="H3952" s="181" t="str">
        <f t="shared" si="106"/>
        <v>PC</v>
      </c>
      <c r="I3952" s="181" t="str">
        <f>VLOOKUP(H3952,[3]Sheet1!$J$2:$K$20,2,0)</f>
        <v>SKO</v>
      </c>
      <c r="J3952" s="191">
        <f t="shared" si="103"/>
        <v>7</v>
      </c>
      <c r="K3952" s="191">
        <f>IF(PUMPING[[#This Row],[MONTH]]&gt;3,YEAR(PUMPING[[#This Row],[DATE]]),YEAR(PUMPING[[#This Row],[DATE]])-1)</f>
        <v>2016</v>
      </c>
      <c r="L3952" s="191" t="str">
        <f>IF(PUMPING[[#This Row],[MONTH]]&lt;4,"Q4",IF(PUMPING[[#This Row],[MONTH]]&lt;7,"Q1",IF(PUMPING[[#This Row],[MONTH]]&lt;10,"Q2",IF(PUMPING[[#This Row],[MONTH]]&lt;13,"Q3","Q4"))))</f>
        <v>Q2</v>
      </c>
      <c r="M3952" s="192" t="str">
        <f>IF(PUMPING[[#This Row],[PRODUCT]]="I/F","I/F",IF(LEFT(PUMPING[[#This Row],[BATCH]],2)="MR","MR",IF(LEFT(PUMPING[[#This Row],[BATCH]],2)="PR","PR",IF(LEFT(PUMPING[[#This Row],[BATCH]],2)="DT","DT","Others"))))</f>
        <v>MR</v>
      </c>
    </row>
    <row r="3953" spans="1:13" ht="21" x14ac:dyDescent="0.25">
      <c r="A3953" s="181">
        <v>2</v>
      </c>
      <c r="B3953" s="182">
        <v>42571</v>
      </c>
      <c r="C3953" s="181" t="s">
        <v>6</v>
      </c>
      <c r="D3953" s="184" t="s">
        <v>2461</v>
      </c>
      <c r="E3953" s="188">
        <v>201</v>
      </c>
      <c r="F3953" s="179">
        <v>1500</v>
      </c>
      <c r="G3953" s="181" t="s">
        <v>1850</v>
      </c>
      <c r="H3953" s="181" t="str">
        <f t="shared" si="106"/>
        <v>4M</v>
      </c>
      <c r="I3953" s="181" t="str">
        <f>VLOOKUP(H3953,[3]Sheet1!$J$2:$K$20,2,0)</f>
        <v>MS-IV</v>
      </c>
      <c r="J3953" s="191">
        <f t="shared" si="103"/>
        <v>7</v>
      </c>
      <c r="K3953" s="191">
        <f>IF(PUMPING[[#This Row],[MONTH]]&gt;3,YEAR(PUMPING[[#This Row],[DATE]]),YEAR(PUMPING[[#This Row],[DATE]])-1)</f>
        <v>2016</v>
      </c>
      <c r="L3953" s="191" t="str">
        <f>IF(PUMPING[[#This Row],[MONTH]]&lt;4,"Q4",IF(PUMPING[[#This Row],[MONTH]]&lt;7,"Q1",IF(PUMPING[[#This Row],[MONTH]]&lt;10,"Q2",IF(PUMPING[[#This Row],[MONTH]]&lt;13,"Q3","Q4"))))</f>
        <v>Q2</v>
      </c>
      <c r="M3953" s="192" t="str">
        <f>IF(PUMPING[[#This Row],[PRODUCT]]="I/F","I/F",IF(LEFT(PUMPING[[#This Row],[BATCH]],2)="MR","MR",IF(LEFT(PUMPING[[#This Row],[BATCH]],2)="PR","PR",IF(LEFT(PUMPING[[#This Row],[BATCH]],2)="DT","DT","Others"))))</f>
        <v>MR</v>
      </c>
    </row>
    <row r="3954" spans="1:13" ht="21" x14ac:dyDescent="0.25">
      <c r="A3954" s="181">
        <v>3</v>
      </c>
      <c r="B3954" s="182">
        <v>42571</v>
      </c>
      <c r="C3954" s="181" t="s">
        <v>6</v>
      </c>
      <c r="D3954" s="184" t="s">
        <v>2462</v>
      </c>
      <c r="E3954" s="188">
        <v>201</v>
      </c>
      <c r="F3954" s="179">
        <v>300</v>
      </c>
      <c r="G3954" s="181" t="s">
        <v>1850</v>
      </c>
      <c r="H3954" s="181" t="str">
        <f t="shared" si="106"/>
        <v>3M</v>
      </c>
      <c r="I3954" s="181" t="str">
        <f>VLOOKUP(H3954,[3]Sheet1!$J$2:$K$20,2,0)</f>
        <v>MS-III</v>
      </c>
      <c r="J3954" s="191">
        <f t="shared" si="103"/>
        <v>7</v>
      </c>
      <c r="K3954" s="191">
        <f>IF(PUMPING[[#This Row],[MONTH]]&gt;3,YEAR(PUMPING[[#This Row],[DATE]]),YEAR(PUMPING[[#This Row],[DATE]])-1)</f>
        <v>2016</v>
      </c>
      <c r="L3954" s="191" t="str">
        <f>IF(PUMPING[[#This Row],[MONTH]]&lt;4,"Q4",IF(PUMPING[[#This Row],[MONTH]]&lt;7,"Q1",IF(PUMPING[[#This Row],[MONTH]]&lt;10,"Q2",IF(PUMPING[[#This Row],[MONTH]]&lt;13,"Q3","Q4"))))</f>
        <v>Q2</v>
      </c>
      <c r="M3954" s="192" t="str">
        <f>IF(PUMPING[[#This Row],[PRODUCT]]="I/F","I/F",IF(LEFT(PUMPING[[#This Row],[BATCH]],2)="MR","MR",IF(LEFT(PUMPING[[#This Row],[BATCH]],2)="PR","PR",IF(LEFT(PUMPING[[#This Row],[BATCH]],2)="DT","DT","Others"))))</f>
        <v>MR</v>
      </c>
    </row>
    <row r="3955" spans="1:13" ht="21" x14ac:dyDescent="0.25">
      <c r="A3955" s="181">
        <v>4</v>
      </c>
      <c r="B3955" s="182">
        <v>42571</v>
      </c>
      <c r="C3955" s="181" t="s">
        <v>6</v>
      </c>
      <c r="D3955" s="201" t="s">
        <v>2463</v>
      </c>
      <c r="E3955" s="188">
        <v>201</v>
      </c>
      <c r="F3955" s="179">
        <v>309</v>
      </c>
      <c r="G3955" s="181" t="s">
        <v>1850</v>
      </c>
      <c r="H3955" s="181" t="str">
        <f t="shared" si="106"/>
        <v>4M</v>
      </c>
      <c r="I3955" s="181" t="str">
        <f>VLOOKUP(H3955,[3]Sheet1!$J$2:$K$20,2,0)</f>
        <v>MS-IV</v>
      </c>
      <c r="J3955" s="191">
        <f t="shared" si="103"/>
        <v>7</v>
      </c>
      <c r="K3955" s="191">
        <f>IF(PUMPING[[#This Row],[MONTH]]&gt;3,YEAR(PUMPING[[#This Row],[DATE]]),YEAR(PUMPING[[#This Row],[DATE]])-1)</f>
        <v>2016</v>
      </c>
      <c r="L3955" s="191" t="str">
        <f>IF(PUMPING[[#This Row],[MONTH]]&lt;4,"Q4",IF(PUMPING[[#This Row],[MONTH]]&lt;7,"Q1",IF(PUMPING[[#This Row],[MONTH]]&lt;10,"Q2",IF(PUMPING[[#This Row],[MONTH]]&lt;13,"Q3","Q4"))))</f>
        <v>Q2</v>
      </c>
      <c r="M3955" s="192" t="str">
        <f>IF(PUMPING[[#This Row],[PRODUCT]]="I/F","I/F",IF(LEFT(PUMPING[[#This Row],[BATCH]],2)="MR","MR",IF(LEFT(PUMPING[[#This Row],[BATCH]],2)="PR","PR",IF(LEFT(PUMPING[[#This Row],[BATCH]],2)="DT","DT","Others"))))</f>
        <v>MR</v>
      </c>
    </row>
    <row r="3956" spans="1:13" ht="21" x14ac:dyDescent="0.25">
      <c r="A3956" s="181">
        <v>5</v>
      </c>
      <c r="B3956" s="182">
        <v>42571</v>
      </c>
      <c r="C3956" s="181" t="s">
        <v>6</v>
      </c>
      <c r="D3956" s="187" t="s">
        <v>2464</v>
      </c>
      <c r="E3956" s="188">
        <v>207</v>
      </c>
      <c r="F3956" s="179">
        <v>819</v>
      </c>
      <c r="G3956" s="181" t="s">
        <v>1850</v>
      </c>
      <c r="H3956" s="181" t="str">
        <f t="shared" si="106"/>
        <v>4M</v>
      </c>
      <c r="I3956" s="181" t="str">
        <f>VLOOKUP(H3956,[3]Sheet1!$J$2:$K$20,2,0)</f>
        <v>MS-IV</v>
      </c>
      <c r="J3956" s="191">
        <f t="shared" si="103"/>
        <v>7</v>
      </c>
      <c r="K3956" s="191">
        <f>IF(PUMPING[[#This Row],[MONTH]]&gt;3,YEAR(PUMPING[[#This Row],[DATE]]),YEAR(PUMPING[[#This Row],[DATE]])-1)</f>
        <v>2016</v>
      </c>
      <c r="L3956" s="191" t="str">
        <f>IF(PUMPING[[#This Row],[MONTH]]&lt;4,"Q4",IF(PUMPING[[#This Row],[MONTH]]&lt;7,"Q1",IF(PUMPING[[#This Row],[MONTH]]&lt;10,"Q2",IF(PUMPING[[#This Row],[MONTH]]&lt;13,"Q3","Q4"))))</f>
        <v>Q2</v>
      </c>
      <c r="M3956" s="192" t="str">
        <f>IF(PUMPING[[#This Row],[PRODUCT]]="I/F","I/F",IF(LEFT(PUMPING[[#This Row],[BATCH]],2)="MR","MR",IF(LEFT(PUMPING[[#This Row],[BATCH]],2)="PR","PR",IF(LEFT(PUMPING[[#This Row],[BATCH]],2)="DT","DT","Others"))))</f>
        <v>MR</v>
      </c>
    </row>
    <row r="3957" spans="1:13" ht="21" x14ac:dyDescent="0.25">
      <c r="A3957" s="181">
        <v>1</v>
      </c>
      <c r="B3957" s="182">
        <v>42572</v>
      </c>
      <c r="C3957" s="181" t="s">
        <v>6</v>
      </c>
      <c r="D3957" s="205" t="s">
        <v>2464</v>
      </c>
      <c r="E3957" s="188">
        <v>207</v>
      </c>
      <c r="F3957" s="204">
        <f>6874-5902</f>
        <v>972</v>
      </c>
      <c r="G3957" s="181" t="s">
        <v>1850</v>
      </c>
      <c r="H3957" s="181" t="str">
        <f t="shared" si="106"/>
        <v>4M</v>
      </c>
      <c r="I3957" s="181" t="str">
        <f>VLOOKUP(H3957,[3]Sheet1!$J$2:$K$20,2,0)</f>
        <v>MS-IV</v>
      </c>
      <c r="J3957" s="191">
        <f t="shared" si="103"/>
        <v>7</v>
      </c>
      <c r="K3957" s="191">
        <f>IF(PUMPING[[#This Row],[MONTH]]&gt;3,YEAR(PUMPING[[#This Row],[DATE]]),YEAR(PUMPING[[#This Row],[DATE]])-1)</f>
        <v>2016</v>
      </c>
      <c r="L3957" s="191" t="str">
        <f>IF(PUMPING[[#This Row],[MONTH]]&lt;4,"Q4",IF(PUMPING[[#This Row],[MONTH]]&lt;7,"Q1",IF(PUMPING[[#This Row],[MONTH]]&lt;10,"Q2",IF(PUMPING[[#This Row],[MONTH]]&lt;13,"Q3","Q4"))))</f>
        <v>Q2</v>
      </c>
      <c r="M3957" s="192" t="str">
        <f>IF(PUMPING[[#This Row],[PRODUCT]]="I/F","I/F",IF(LEFT(PUMPING[[#This Row],[BATCH]],2)="MR","MR",IF(LEFT(PUMPING[[#This Row],[BATCH]],2)="PR","PR",IF(LEFT(PUMPING[[#This Row],[BATCH]],2)="DT","DT","Others"))))</f>
        <v>MR</v>
      </c>
    </row>
    <row r="3958" spans="1:13" ht="21" x14ac:dyDescent="0.25">
      <c r="A3958" s="181">
        <v>2</v>
      </c>
      <c r="B3958" s="182">
        <v>42572</v>
      </c>
      <c r="C3958" s="181" t="s">
        <v>6</v>
      </c>
      <c r="D3958" s="205" t="s">
        <v>2465</v>
      </c>
      <c r="E3958" s="188">
        <v>651</v>
      </c>
      <c r="F3958" s="201">
        <v>80</v>
      </c>
      <c r="G3958" s="181" t="s">
        <v>1850</v>
      </c>
      <c r="H3958" s="181" t="str">
        <f t="shared" si="106"/>
        <v>PC</v>
      </c>
      <c r="I3958" s="181" t="str">
        <f>VLOOKUP(H3958,[3]Sheet1!$J$2:$K$20,2,0)</f>
        <v>SKO</v>
      </c>
      <c r="J3958" s="191">
        <f t="shared" si="103"/>
        <v>7</v>
      </c>
      <c r="K3958" s="191">
        <f>IF(PUMPING[[#This Row],[MONTH]]&gt;3,YEAR(PUMPING[[#This Row],[DATE]]),YEAR(PUMPING[[#This Row],[DATE]])-1)</f>
        <v>2016</v>
      </c>
      <c r="L3958" s="191" t="str">
        <f>IF(PUMPING[[#This Row],[MONTH]]&lt;4,"Q4",IF(PUMPING[[#This Row],[MONTH]]&lt;7,"Q1",IF(PUMPING[[#This Row],[MONTH]]&lt;10,"Q2",IF(PUMPING[[#This Row],[MONTH]]&lt;13,"Q3","Q4"))))</f>
        <v>Q2</v>
      </c>
      <c r="M3958" s="192" t="str">
        <f>IF(PUMPING[[#This Row],[PRODUCT]]="I/F","I/F",IF(LEFT(PUMPING[[#This Row],[BATCH]],2)="MR","MR",IF(LEFT(PUMPING[[#This Row],[BATCH]],2)="PR","PR",IF(LEFT(PUMPING[[#This Row],[BATCH]],2)="DT","DT","Others"))))</f>
        <v>MR</v>
      </c>
    </row>
    <row r="3959" spans="1:13" ht="21" x14ac:dyDescent="0.25">
      <c r="A3959" s="181">
        <v>3</v>
      </c>
      <c r="B3959" s="182">
        <v>42572</v>
      </c>
      <c r="C3959" s="181" t="s">
        <v>6</v>
      </c>
      <c r="D3959" s="205" t="s">
        <v>2466</v>
      </c>
      <c r="E3959" s="188">
        <v>401</v>
      </c>
      <c r="F3959" s="204">
        <v>2840</v>
      </c>
      <c r="G3959" s="181" t="s">
        <v>1850</v>
      </c>
      <c r="H3959" s="181" t="str">
        <f t="shared" si="106"/>
        <v>NS</v>
      </c>
      <c r="I3959" s="181" t="str">
        <f>VLOOKUP(H3959,[3]Sheet1!$J$2:$K$20,2,0)</f>
        <v>SKO</v>
      </c>
      <c r="J3959" s="191">
        <f t="shared" si="103"/>
        <v>7</v>
      </c>
      <c r="K3959" s="191">
        <f>IF(PUMPING[[#This Row],[MONTH]]&gt;3,YEAR(PUMPING[[#This Row],[DATE]]),YEAR(PUMPING[[#This Row],[DATE]])-1)</f>
        <v>2016</v>
      </c>
      <c r="L3959" s="191" t="str">
        <f>IF(PUMPING[[#This Row],[MONTH]]&lt;4,"Q4",IF(PUMPING[[#This Row],[MONTH]]&lt;7,"Q1",IF(PUMPING[[#This Row],[MONTH]]&lt;10,"Q2",IF(PUMPING[[#This Row],[MONTH]]&lt;13,"Q3","Q4"))))</f>
        <v>Q2</v>
      </c>
      <c r="M3959" s="192" t="str">
        <f>IF(PUMPING[[#This Row],[PRODUCT]]="I/F","I/F",IF(LEFT(PUMPING[[#This Row],[BATCH]],2)="MR","MR",IF(LEFT(PUMPING[[#This Row],[BATCH]],2)="PR","PR",IF(LEFT(PUMPING[[#This Row],[BATCH]],2)="DT","DT","Others"))))</f>
        <v>MR</v>
      </c>
    </row>
    <row r="3960" spans="1:13" ht="21" x14ac:dyDescent="0.25">
      <c r="A3960" s="181">
        <v>4</v>
      </c>
      <c r="B3960" s="182">
        <v>42572</v>
      </c>
      <c r="C3960" s="181" t="s">
        <v>6</v>
      </c>
      <c r="D3960" s="205" t="s">
        <v>2467</v>
      </c>
      <c r="E3960" s="188">
        <v>651</v>
      </c>
      <c r="F3960" s="204">
        <v>74</v>
      </c>
      <c r="G3960" s="181" t="s">
        <v>1850</v>
      </c>
      <c r="H3960" s="181" t="str">
        <f t="shared" si="106"/>
        <v>PC</v>
      </c>
      <c r="I3960" s="181" t="str">
        <f>VLOOKUP(H3960,[3]Sheet1!$J$2:$K$20,2,0)</f>
        <v>SKO</v>
      </c>
      <c r="J3960" s="191">
        <f t="shared" si="103"/>
        <v>7</v>
      </c>
      <c r="K3960" s="191">
        <f>IF(PUMPING[[#This Row],[MONTH]]&gt;3,YEAR(PUMPING[[#This Row],[DATE]]),YEAR(PUMPING[[#This Row],[DATE]])-1)</f>
        <v>2016</v>
      </c>
      <c r="L3960" s="191" t="str">
        <f>IF(PUMPING[[#This Row],[MONTH]]&lt;4,"Q4",IF(PUMPING[[#This Row],[MONTH]]&lt;7,"Q1",IF(PUMPING[[#This Row],[MONTH]]&lt;10,"Q2",IF(PUMPING[[#This Row],[MONTH]]&lt;13,"Q3","Q4"))))</f>
        <v>Q2</v>
      </c>
      <c r="M3960" s="192" t="str">
        <f>IF(PUMPING[[#This Row],[PRODUCT]]="I/F","I/F",IF(LEFT(PUMPING[[#This Row],[BATCH]],2)="MR","MR",IF(LEFT(PUMPING[[#This Row],[BATCH]],2)="PR","PR",IF(LEFT(PUMPING[[#This Row],[BATCH]],2)="DT","DT","Others"))))</f>
        <v>MR</v>
      </c>
    </row>
    <row r="3961" spans="1:13" ht="21" x14ac:dyDescent="0.25">
      <c r="A3961" s="181">
        <v>1</v>
      </c>
      <c r="B3961" s="182">
        <v>42579</v>
      </c>
      <c r="C3961" s="181" t="s">
        <v>6</v>
      </c>
      <c r="D3961" s="205" t="s">
        <v>2468</v>
      </c>
      <c r="E3961" s="188">
        <v>205</v>
      </c>
      <c r="F3961" s="204">
        <v>3126</v>
      </c>
      <c r="G3961" s="181" t="s">
        <v>1850</v>
      </c>
      <c r="H3961" s="181" t="str">
        <f t="shared" si="106"/>
        <v>4M</v>
      </c>
      <c r="I3961" s="181" t="str">
        <f>VLOOKUP(H3961,[3]Sheet1!$J$2:$K$20,2,0)</f>
        <v>MS-IV</v>
      </c>
      <c r="J3961" s="191">
        <f t="shared" si="103"/>
        <v>7</v>
      </c>
      <c r="K3961" s="191">
        <f>IF(PUMPING[[#This Row],[MONTH]]&gt;3,YEAR(PUMPING[[#This Row],[DATE]]),YEAR(PUMPING[[#This Row],[DATE]])-1)</f>
        <v>2016</v>
      </c>
      <c r="L3961" s="191" t="str">
        <f>IF(PUMPING[[#This Row],[MONTH]]&lt;4,"Q4",IF(PUMPING[[#This Row],[MONTH]]&lt;7,"Q1",IF(PUMPING[[#This Row],[MONTH]]&lt;10,"Q2",IF(PUMPING[[#This Row],[MONTH]]&lt;13,"Q3","Q4"))))</f>
        <v>Q2</v>
      </c>
      <c r="M3961" s="192" t="str">
        <f>IF(PUMPING[[#This Row],[PRODUCT]]="I/F","I/F",IF(LEFT(PUMPING[[#This Row],[BATCH]],2)="MR","MR",IF(LEFT(PUMPING[[#This Row],[BATCH]],2)="PR","PR",IF(LEFT(PUMPING[[#This Row],[BATCH]],2)="DT","DT","Others"))))</f>
        <v>MR</v>
      </c>
    </row>
    <row r="3962" spans="1:13" ht="21" x14ac:dyDescent="0.25">
      <c r="A3962" s="181">
        <v>2</v>
      </c>
      <c r="B3962" s="182">
        <v>42579</v>
      </c>
      <c r="C3962" s="181" t="s">
        <v>6</v>
      </c>
      <c r="D3962" s="205" t="s">
        <v>2469</v>
      </c>
      <c r="E3962" s="188">
        <v>207</v>
      </c>
      <c r="F3962" s="201">
        <v>376</v>
      </c>
      <c r="G3962" s="181" t="s">
        <v>1850</v>
      </c>
      <c r="H3962" s="181" t="str">
        <f t="shared" si="106"/>
        <v>4M</v>
      </c>
      <c r="I3962" s="181" t="str">
        <f>VLOOKUP(H3962,[3]Sheet1!$J$2:$K$20,2,0)</f>
        <v>MS-IV</v>
      </c>
      <c r="J3962" s="191">
        <f t="shared" si="103"/>
        <v>7</v>
      </c>
      <c r="K3962" s="191">
        <f>IF(PUMPING[[#This Row],[MONTH]]&gt;3,YEAR(PUMPING[[#This Row],[DATE]]),YEAR(PUMPING[[#This Row],[DATE]])-1)</f>
        <v>2016</v>
      </c>
      <c r="L3962" s="191" t="str">
        <f>IF(PUMPING[[#This Row],[MONTH]]&lt;4,"Q4",IF(PUMPING[[#This Row],[MONTH]]&lt;7,"Q1",IF(PUMPING[[#This Row],[MONTH]]&lt;10,"Q2",IF(PUMPING[[#This Row],[MONTH]]&lt;13,"Q3","Q4"))))</f>
        <v>Q2</v>
      </c>
      <c r="M3962" s="192" t="str">
        <f>IF(PUMPING[[#This Row],[PRODUCT]]="I/F","I/F",IF(LEFT(PUMPING[[#This Row],[BATCH]],2)="MR","MR",IF(LEFT(PUMPING[[#This Row],[BATCH]],2)="PR","PR",IF(LEFT(PUMPING[[#This Row],[BATCH]],2)="DT","DT","Others"))))</f>
        <v>MR</v>
      </c>
    </row>
    <row r="3963" spans="1:13" ht="21" x14ac:dyDescent="0.25">
      <c r="A3963" s="181">
        <v>3</v>
      </c>
      <c r="B3963" s="182">
        <v>42579</v>
      </c>
      <c r="C3963" s="181" t="s">
        <v>6</v>
      </c>
      <c r="D3963" s="205" t="s">
        <v>2470</v>
      </c>
      <c r="E3963" s="188">
        <v>651</v>
      </c>
      <c r="F3963" s="204">
        <v>162</v>
      </c>
      <c r="G3963" s="181" t="s">
        <v>1850</v>
      </c>
      <c r="H3963" s="181" t="str">
        <f t="shared" si="106"/>
        <v>PC</v>
      </c>
      <c r="I3963" s="181" t="str">
        <f>VLOOKUP(H3963,[3]Sheet1!$J$2:$K$20,2,0)</f>
        <v>SKO</v>
      </c>
      <c r="J3963" s="191">
        <f t="shared" si="103"/>
        <v>7</v>
      </c>
      <c r="K3963" s="191">
        <f>IF(PUMPING[[#This Row],[MONTH]]&gt;3,YEAR(PUMPING[[#This Row],[DATE]]),YEAR(PUMPING[[#This Row],[DATE]])-1)</f>
        <v>2016</v>
      </c>
      <c r="L3963" s="191" t="str">
        <f>IF(PUMPING[[#This Row],[MONTH]]&lt;4,"Q4",IF(PUMPING[[#This Row],[MONTH]]&lt;7,"Q1",IF(PUMPING[[#This Row],[MONTH]]&lt;10,"Q2",IF(PUMPING[[#This Row],[MONTH]]&lt;13,"Q3","Q4"))))</f>
        <v>Q2</v>
      </c>
      <c r="M3963" s="192" t="str">
        <f>IF(PUMPING[[#This Row],[PRODUCT]]="I/F","I/F",IF(LEFT(PUMPING[[#This Row],[BATCH]],2)="MR","MR",IF(LEFT(PUMPING[[#This Row],[BATCH]],2)="PR","PR",IF(LEFT(PUMPING[[#This Row],[BATCH]],2)="DT","DT","Others"))))</f>
        <v>MR</v>
      </c>
    </row>
    <row r="3964" spans="1:13" ht="21" x14ac:dyDescent="0.25">
      <c r="A3964" s="181">
        <v>4</v>
      </c>
      <c r="B3964" s="182">
        <v>42579</v>
      </c>
      <c r="C3964" s="181" t="s">
        <v>6</v>
      </c>
      <c r="D3964" s="205" t="s">
        <v>2471</v>
      </c>
      <c r="E3964" s="188">
        <v>505</v>
      </c>
      <c r="F3964" s="204">
        <v>347</v>
      </c>
      <c r="G3964" s="181" t="s">
        <v>1850</v>
      </c>
      <c r="H3964" s="181" t="str">
        <f t="shared" si="106"/>
        <v>4H</v>
      </c>
      <c r="I3964" s="181" t="str">
        <f>VLOOKUP(H3964,[3]Sheet1!$J$2:$K$20,2,0)</f>
        <v>HSD-IV</v>
      </c>
      <c r="J3964" s="191">
        <f t="shared" si="103"/>
        <v>7</v>
      </c>
      <c r="K3964" s="191">
        <f>IF(PUMPING[[#This Row],[MONTH]]&gt;3,YEAR(PUMPING[[#This Row],[DATE]]),YEAR(PUMPING[[#This Row],[DATE]])-1)</f>
        <v>2016</v>
      </c>
      <c r="L3964" s="191" t="str">
        <f>IF(PUMPING[[#This Row],[MONTH]]&lt;4,"Q4",IF(PUMPING[[#This Row],[MONTH]]&lt;7,"Q1",IF(PUMPING[[#This Row],[MONTH]]&lt;10,"Q2",IF(PUMPING[[#This Row],[MONTH]]&lt;13,"Q3","Q4"))))</f>
        <v>Q2</v>
      </c>
      <c r="M3964" s="192" t="str">
        <f>IF(PUMPING[[#This Row],[PRODUCT]]="I/F","I/F",IF(LEFT(PUMPING[[#This Row],[BATCH]],2)="MR","MR",IF(LEFT(PUMPING[[#This Row],[BATCH]],2)="PR","PR",IF(LEFT(PUMPING[[#This Row],[BATCH]],2)="DT","DT","Others"))))</f>
        <v>MR</v>
      </c>
    </row>
    <row r="3965" spans="1:13" ht="21" x14ac:dyDescent="0.25">
      <c r="A3965" s="181">
        <v>1</v>
      </c>
      <c r="B3965" s="182">
        <v>42580</v>
      </c>
      <c r="C3965" s="181" t="s">
        <v>6</v>
      </c>
      <c r="D3965" s="205" t="s">
        <v>2471</v>
      </c>
      <c r="E3965" s="188">
        <v>505</v>
      </c>
      <c r="F3965" s="204">
        <v>5031</v>
      </c>
      <c r="G3965" s="181" t="s">
        <v>1850</v>
      </c>
      <c r="H3965" s="181" t="str">
        <f t="shared" si="106"/>
        <v>4H</v>
      </c>
      <c r="I3965" s="181" t="str">
        <f>VLOOKUP(H3965,[3]Sheet1!$J$2:$K$20,2,0)</f>
        <v>HSD-IV</v>
      </c>
      <c r="J3965" s="191">
        <f t="shared" si="103"/>
        <v>7</v>
      </c>
      <c r="K3965" s="191">
        <f>IF(PUMPING[[#This Row],[MONTH]]&gt;3,YEAR(PUMPING[[#This Row],[DATE]]),YEAR(PUMPING[[#This Row],[DATE]])-1)</f>
        <v>2016</v>
      </c>
      <c r="L3965" s="191" t="str">
        <f>IF(PUMPING[[#This Row],[MONTH]]&lt;4,"Q4",IF(PUMPING[[#This Row],[MONTH]]&lt;7,"Q1",IF(PUMPING[[#This Row],[MONTH]]&lt;10,"Q2",IF(PUMPING[[#This Row],[MONTH]]&lt;13,"Q3","Q4"))))</f>
        <v>Q2</v>
      </c>
      <c r="M3965" s="192" t="str">
        <f>IF(PUMPING[[#This Row],[PRODUCT]]="I/F","I/F",IF(LEFT(PUMPING[[#This Row],[BATCH]],2)="MR","MR",IF(LEFT(PUMPING[[#This Row],[BATCH]],2)="PR","PR",IF(LEFT(PUMPING[[#This Row],[BATCH]],2)="DT","DT","Others"))))</f>
        <v>MR</v>
      </c>
    </row>
    <row r="3966" spans="1:13" ht="21" x14ac:dyDescent="0.25">
      <c r="A3966" s="181">
        <v>1</v>
      </c>
      <c r="B3966" s="182">
        <v>42581</v>
      </c>
      <c r="C3966" s="181" t="s">
        <v>6</v>
      </c>
      <c r="D3966" s="205" t="s">
        <v>2471</v>
      </c>
      <c r="E3966" s="188">
        <v>505</v>
      </c>
      <c r="F3966" s="204">
        <v>38</v>
      </c>
      <c r="G3966" s="181" t="s">
        <v>1850</v>
      </c>
      <c r="H3966" s="181" t="str">
        <f t="shared" si="106"/>
        <v>4H</v>
      </c>
      <c r="I3966" s="181" t="str">
        <f>VLOOKUP(H3966,[3]Sheet1!$J$2:$K$20,2,0)</f>
        <v>HSD-IV</v>
      </c>
      <c r="J3966" s="191">
        <f t="shared" si="103"/>
        <v>7</v>
      </c>
      <c r="K3966" s="191">
        <f>IF(PUMPING[[#This Row],[MONTH]]&gt;3,YEAR(PUMPING[[#This Row],[DATE]]),YEAR(PUMPING[[#This Row],[DATE]])-1)</f>
        <v>2016</v>
      </c>
      <c r="L3966" s="191" t="str">
        <f>IF(PUMPING[[#This Row],[MONTH]]&lt;4,"Q4",IF(PUMPING[[#This Row],[MONTH]]&lt;7,"Q1",IF(PUMPING[[#This Row],[MONTH]]&lt;10,"Q2",IF(PUMPING[[#This Row],[MONTH]]&lt;13,"Q3","Q4"))))</f>
        <v>Q2</v>
      </c>
      <c r="M3966" s="192" t="str">
        <f>IF(PUMPING[[#This Row],[PRODUCT]]="I/F","I/F",IF(LEFT(PUMPING[[#This Row],[BATCH]],2)="MR","MR",IF(LEFT(PUMPING[[#This Row],[BATCH]],2)="PR","PR",IF(LEFT(PUMPING[[#This Row],[BATCH]],2)="DT","DT","Others"))))</f>
        <v>MR</v>
      </c>
    </row>
    <row r="3967" spans="1:13" ht="21" x14ac:dyDescent="0.25">
      <c r="A3967" s="181">
        <v>1</v>
      </c>
      <c r="B3967" s="182">
        <v>42583</v>
      </c>
      <c r="C3967" s="181" t="s">
        <v>6</v>
      </c>
      <c r="D3967" s="172" t="s">
        <v>2443</v>
      </c>
      <c r="E3967" s="203">
        <v>402</v>
      </c>
      <c r="F3967" s="173">
        <v>301</v>
      </c>
      <c r="G3967" s="181" t="s">
        <v>6</v>
      </c>
      <c r="H3967" s="181" t="str">
        <f t="shared" si="106"/>
        <v>0S</v>
      </c>
      <c r="I3967" s="181" t="str">
        <f>VLOOKUP(H3967,[4]Sheet1!$A$2:$B$27,2,0)</f>
        <v>SKO</v>
      </c>
      <c r="J3967" s="191">
        <f t="shared" si="103"/>
        <v>8</v>
      </c>
      <c r="K3967" s="191">
        <f>IF(PUMPING[[#This Row],[MONTH]]&gt;3,YEAR(PUMPING[[#This Row],[DATE]]),YEAR(PUMPING[[#This Row],[DATE]])-1)</f>
        <v>2016</v>
      </c>
      <c r="L3967" s="191" t="str">
        <f>IF(PUMPING[[#This Row],[MONTH]]&lt;4,"Q4",IF(PUMPING[[#This Row],[MONTH]]&lt;7,"Q1",IF(PUMPING[[#This Row],[MONTH]]&lt;10,"Q2",IF(PUMPING[[#This Row],[MONTH]]&lt;13,"Q3","Q4"))))</f>
        <v>Q2</v>
      </c>
      <c r="M3967" s="192" t="str">
        <f>IF(PUMPING[[#This Row],[PRODUCT]]="I/F","I/F",IF(LEFT(PUMPING[[#This Row],[BATCH]],2)="MR","MR",IF(LEFT(PUMPING[[#This Row],[BATCH]],2)="PR","PR",IF(LEFT(PUMPING[[#This Row],[BATCH]],2)="DT","DT","Others"))))</f>
        <v>MR</v>
      </c>
    </row>
    <row r="3968" spans="1:13" ht="21" x14ac:dyDescent="0.25">
      <c r="A3968" s="181">
        <v>2</v>
      </c>
      <c r="B3968" s="182">
        <v>42583</v>
      </c>
      <c r="C3968" s="181" t="s">
        <v>6</v>
      </c>
      <c r="D3968" s="172" t="s">
        <v>2472</v>
      </c>
      <c r="E3968" s="203">
        <v>124</v>
      </c>
      <c r="F3968" s="173">
        <v>9939</v>
      </c>
      <c r="G3968" s="181" t="s">
        <v>6</v>
      </c>
      <c r="H3968" s="181" t="str">
        <f t="shared" si="106"/>
        <v>PN</v>
      </c>
      <c r="I3968" s="181" t="str">
        <f>VLOOKUP(H3968,[4]Sheet1!$A$2:$B$27,2,0)</f>
        <v>NAPTHA</v>
      </c>
      <c r="J3968" s="191">
        <f t="shared" si="103"/>
        <v>8</v>
      </c>
      <c r="K3968" s="191">
        <f>IF(PUMPING[[#This Row],[MONTH]]&gt;3,YEAR(PUMPING[[#This Row],[DATE]]),YEAR(PUMPING[[#This Row],[DATE]])-1)</f>
        <v>2016</v>
      </c>
      <c r="L3968" s="191" t="str">
        <f>IF(PUMPING[[#This Row],[MONTH]]&lt;4,"Q4",IF(PUMPING[[#This Row],[MONTH]]&lt;7,"Q1",IF(PUMPING[[#This Row],[MONTH]]&lt;10,"Q2",IF(PUMPING[[#This Row],[MONTH]]&lt;13,"Q3","Q4"))))</f>
        <v>Q2</v>
      </c>
      <c r="M3968" s="192" t="str">
        <f>IF(PUMPING[[#This Row],[PRODUCT]]="I/F","I/F",IF(LEFT(PUMPING[[#This Row],[BATCH]],2)="MR","MR",IF(LEFT(PUMPING[[#This Row],[BATCH]],2)="PR","PR",IF(LEFT(PUMPING[[#This Row],[BATCH]],2)="DT","DT","Others"))))</f>
        <v>MR</v>
      </c>
    </row>
    <row r="3969" spans="1:13" ht="21" x14ac:dyDescent="0.25">
      <c r="A3969" s="181">
        <v>3</v>
      </c>
      <c r="B3969" s="182">
        <v>42583</v>
      </c>
      <c r="C3969" s="181" t="s">
        <v>6</v>
      </c>
      <c r="D3969" s="172" t="s">
        <v>2473</v>
      </c>
      <c r="E3969" s="203">
        <v>402</v>
      </c>
      <c r="F3969" s="206">
        <v>156</v>
      </c>
      <c r="G3969" s="181" t="s">
        <v>6</v>
      </c>
      <c r="H3969" s="181" t="str">
        <f t="shared" si="106"/>
        <v>NS</v>
      </c>
      <c r="I3969" s="181" t="str">
        <f>VLOOKUP(H3969,[4]Sheet1!$A$2:$B$27,2,0)</f>
        <v>SKO</v>
      </c>
      <c r="J3969" s="191">
        <f t="shared" ref="J3969:J4032" si="107">MONTH(B3969)</f>
        <v>8</v>
      </c>
      <c r="K3969" s="191">
        <f>IF(PUMPING[[#This Row],[MONTH]]&gt;3,YEAR(PUMPING[[#This Row],[DATE]]),YEAR(PUMPING[[#This Row],[DATE]])-1)</f>
        <v>2016</v>
      </c>
      <c r="L3969" s="191" t="str">
        <f>IF(PUMPING[[#This Row],[MONTH]]&lt;4,"Q4",IF(PUMPING[[#This Row],[MONTH]]&lt;7,"Q1",IF(PUMPING[[#This Row],[MONTH]]&lt;10,"Q2",IF(PUMPING[[#This Row],[MONTH]]&lt;13,"Q3","Q4"))))</f>
        <v>Q2</v>
      </c>
      <c r="M3969" s="192" t="str">
        <f>IF(PUMPING[[#This Row],[PRODUCT]]="I/F","I/F",IF(LEFT(PUMPING[[#This Row],[BATCH]],2)="MR","MR",IF(LEFT(PUMPING[[#This Row],[BATCH]],2)="PR","PR",IF(LEFT(PUMPING[[#This Row],[BATCH]],2)="DT","DT","Others"))))</f>
        <v>MR</v>
      </c>
    </row>
    <row r="3970" spans="1:13" ht="21" x14ac:dyDescent="0.25">
      <c r="A3970" s="181">
        <v>4</v>
      </c>
      <c r="B3970" s="182">
        <v>42583</v>
      </c>
      <c r="C3970" s="181" t="s">
        <v>6</v>
      </c>
      <c r="D3970" s="172" t="s">
        <v>2474</v>
      </c>
      <c r="E3970" s="203">
        <v>651</v>
      </c>
      <c r="F3970" s="206">
        <v>200</v>
      </c>
      <c r="G3970" s="181" t="s">
        <v>6</v>
      </c>
      <c r="H3970" s="181" t="str">
        <f t="shared" si="106"/>
        <v>PC</v>
      </c>
      <c r="I3970" s="181" t="str">
        <f>VLOOKUP(H3970,[4]Sheet1!$A$2:$B$27,2,0)</f>
        <v>SKO</v>
      </c>
      <c r="J3970" s="191">
        <f t="shared" si="107"/>
        <v>8</v>
      </c>
      <c r="K3970" s="191">
        <f>IF(PUMPING[[#This Row],[MONTH]]&gt;3,YEAR(PUMPING[[#This Row],[DATE]]),YEAR(PUMPING[[#This Row],[DATE]])-1)</f>
        <v>2016</v>
      </c>
      <c r="L3970" s="191" t="str">
        <f>IF(PUMPING[[#This Row],[MONTH]]&lt;4,"Q4",IF(PUMPING[[#This Row],[MONTH]]&lt;7,"Q1",IF(PUMPING[[#This Row],[MONTH]]&lt;10,"Q2",IF(PUMPING[[#This Row],[MONTH]]&lt;13,"Q3","Q4"))))</f>
        <v>Q2</v>
      </c>
      <c r="M3970" s="192" t="str">
        <f>IF(PUMPING[[#This Row],[PRODUCT]]="I/F","I/F",IF(LEFT(PUMPING[[#This Row],[BATCH]],2)="MR","MR",IF(LEFT(PUMPING[[#This Row],[BATCH]],2)="PR","PR",IF(LEFT(PUMPING[[#This Row],[BATCH]],2)="DT","DT","Others"))))</f>
        <v>MR</v>
      </c>
    </row>
    <row r="3971" spans="1:13" ht="21" x14ac:dyDescent="0.25">
      <c r="A3971" s="181">
        <v>5</v>
      </c>
      <c r="B3971" s="182">
        <v>42583</v>
      </c>
      <c r="C3971" s="181" t="s">
        <v>6</v>
      </c>
      <c r="D3971" s="172" t="s">
        <v>2475</v>
      </c>
      <c r="E3971" s="203">
        <v>501</v>
      </c>
      <c r="F3971" s="206">
        <v>2027</v>
      </c>
      <c r="G3971" s="181" t="s">
        <v>6</v>
      </c>
      <c r="H3971" s="181" t="str">
        <f t="shared" si="106"/>
        <v>4H</v>
      </c>
      <c r="I3971" s="181" t="s">
        <v>1530</v>
      </c>
      <c r="J3971" s="191">
        <f t="shared" si="107"/>
        <v>8</v>
      </c>
      <c r="K3971" s="191">
        <f>IF(PUMPING[[#This Row],[MONTH]]&gt;3,YEAR(PUMPING[[#This Row],[DATE]]),YEAR(PUMPING[[#This Row],[DATE]])-1)</f>
        <v>2016</v>
      </c>
      <c r="L3971" s="191" t="str">
        <f>IF(PUMPING[[#This Row],[MONTH]]&lt;4,"Q4",IF(PUMPING[[#This Row],[MONTH]]&lt;7,"Q1",IF(PUMPING[[#This Row],[MONTH]]&lt;10,"Q2",IF(PUMPING[[#This Row],[MONTH]]&lt;13,"Q3","Q4"))))</f>
        <v>Q2</v>
      </c>
      <c r="M3971" s="192" t="str">
        <f>IF(PUMPING[[#This Row],[PRODUCT]]="I/F","I/F",IF(LEFT(PUMPING[[#This Row],[BATCH]],2)="MR","MR",IF(LEFT(PUMPING[[#This Row],[BATCH]],2)="PR","PR",IF(LEFT(PUMPING[[#This Row],[BATCH]],2)="DT","DT","Others"))))</f>
        <v>MR</v>
      </c>
    </row>
    <row r="3972" spans="1:13" ht="21" x14ac:dyDescent="0.25">
      <c r="A3972" s="181">
        <v>1</v>
      </c>
      <c r="B3972" s="182">
        <v>42583</v>
      </c>
      <c r="C3972" s="181" t="s">
        <v>274</v>
      </c>
      <c r="D3972" s="172" t="s">
        <v>2440</v>
      </c>
      <c r="E3972" s="178" t="s">
        <v>10</v>
      </c>
      <c r="F3972" s="179">
        <v>1512</v>
      </c>
      <c r="G3972" s="181" t="s">
        <v>274</v>
      </c>
      <c r="H3972" s="181" t="str">
        <f t="shared" si="106"/>
        <v>A3</v>
      </c>
      <c r="I3972" s="181" t="str">
        <f>VLOOKUP(H3972,[4]Sheet1!$A$2:$B$27,2,0)</f>
        <v>ATF</v>
      </c>
      <c r="J3972" s="191">
        <f t="shared" si="107"/>
        <v>8</v>
      </c>
      <c r="K3972" s="191">
        <f>IF(PUMPING[[#This Row],[MONTH]]&gt;3,YEAR(PUMPING[[#This Row],[DATE]]),YEAR(PUMPING[[#This Row],[DATE]])-1)</f>
        <v>2016</v>
      </c>
      <c r="L3972" s="191" t="str">
        <f>IF(PUMPING[[#This Row],[MONTH]]&lt;4,"Q4",IF(PUMPING[[#This Row],[MONTH]]&lt;7,"Q1",IF(PUMPING[[#This Row],[MONTH]]&lt;10,"Q2",IF(PUMPING[[#This Row],[MONTH]]&lt;13,"Q3","Q4"))))</f>
        <v>Q2</v>
      </c>
      <c r="M3972" s="192" t="str">
        <f>IF(PUMPING[[#This Row],[PRODUCT]]="I/F","I/F",IF(LEFT(PUMPING[[#This Row],[BATCH]],2)="MR","MR",IF(LEFT(PUMPING[[#This Row],[BATCH]],2)="PR","PR",IF(LEFT(PUMPING[[#This Row],[BATCH]],2)="DT","DT","Others"))))</f>
        <v>MR</v>
      </c>
    </row>
    <row r="3973" spans="1:13" ht="21" x14ac:dyDescent="0.25">
      <c r="A3973" s="181">
        <v>2</v>
      </c>
      <c r="B3973" s="182">
        <v>42583</v>
      </c>
      <c r="C3973" s="181" t="s">
        <v>274</v>
      </c>
      <c r="D3973" s="124" t="s">
        <v>2441</v>
      </c>
      <c r="E3973" s="178" t="s">
        <v>10</v>
      </c>
      <c r="F3973" s="173">
        <v>3954</v>
      </c>
      <c r="G3973" s="181" t="s">
        <v>274</v>
      </c>
      <c r="H3973" s="181" t="str">
        <f t="shared" si="106"/>
        <v>A3</v>
      </c>
      <c r="I3973" s="181" t="str">
        <f>VLOOKUP(H3973,[4]Sheet1!$A$2:$B$27,2,0)</f>
        <v>ATF</v>
      </c>
      <c r="J3973" s="191">
        <f t="shared" si="107"/>
        <v>8</v>
      </c>
      <c r="K3973" s="191">
        <f>IF(PUMPING[[#This Row],[MONTH]]&gt;3,YEAR(PUMPING[[#This Row],[DATE]]),YEAR(PUMPING[[#This Row],[DATE]])-1)</f>
        <v>2016</v>
      </c>
      <c r="L3973" s="191" t="str">
        <f>IF(PUMPING[[#This Row],[MONTH]]&lt;4,"Q4",IF(PUMPING[[#This Row],[MONTH]]&lt;7,"Q1",IF(PUMPING[[#This Row],[MONTH]]&lt;10,"Q2",IF(PUMPING[[#This Row],[MONTH]]&lt;13,"Q3","Q4"))))</f>
        <v>Q2</v>
      </c>
      <c r="M3973" s="192" t="str">
        <f>IF(PUMPING[[#This Row],[PRODUCT]]="I/F","I/F",IF(LEFT(PUMPING[[#This Row],[BATCH]],2)="MR","MR",IF(LEFT(PUMPING[[#This Row],[BATCH]],2)="PR","PR",IF(LEFT(PUMPING[[#This Row],[BATCH]],2)="DT","DT","Others"))))</f>
        <v>MR</v>
      </c>
    </row>
    <row r="3974" spans="1:13" ht="21" x14ac:dyDescent="0.25">
      <c r="A3974" s="181">
        <v>3</v>
      </c>
      <c r="B3974" s="182">
        <v>42583</v>
      </c>
      <c r="C3974" s="181" t="s">
        <v>274</v>
      </c>
      <c r="D3974" s="124" t="s">
        <v>2442</v>
      </c>
      <c r="E3974" s="178" t="s">
        <v>10</v>
      </c>
      <c r="F3974" s="179">
        <v>921</v>
      </c>
      <c r="G3974" s="181" t="s">
        <v>274</v>
      </c>
      <c r="H3974" s="181" t="str">
        <f t="shared" si="106"/>
        <v>A3</v>
      </c>
      <c r="I3974" s="181" t="str">
        <f>VLOOKUP(H3974,[4]Sheet1!$A$2:$B$27,2,0)</f>
        <v>ATF</v>
      </c>
      <c r="J3974" s="191">
        <f t="shared" si="107"/>
        <v>8</v>
      </c>
      <c r="K3974" s="191">
        <f>IF(PUMPING[[#This Row],[MONTH]]&gt;3,YEAR(PUMPING[[#This Row],[DATE]]),YEAR(PUMPING[[#This Row],[DATE]])-1)</f>
        <v>2016</v>
      </c>
      <c r="L3974" s="191" t="str">
        <f>IF(PUMPING[[#This Row],[MONTH]]&lt;4,"Q4",IF(PUMPING[[#This Row],[MONTH]]&lt;7,"Q1",IF(PUMPING[[#This Row],[MONTH]]&lt;10,"Q2",IF(PUMPING[[#This Row],[MONTH]]&lt;13,"Q3","Q4"))))</f>
        <v>Q2</v>
      </c>
      <c r="M3974" s="192" t="str">
        <f>IF(PUMPING[[#This Row],[PRODUCT]]="I/F","I/F",IF(LEFT(PUMPING[[#This Row],[BATCH]],2)="MR","MR",IF(LEFT(PUMPING[[#This Row],[BATCH]],2)="PR","PR",IF(LEFT(PUMPING[[#This Row],[BATCH]],2)="DT","DT","Others"))))</f>
        <v>MR</v>
      </c>
    </row>
    <row r="3975" spans="1:13" ht="21" x14ac:dyDescent="0.25">
      <c r="A3975" s="181">
        <v>1</v>
      </c>
      <c r="B3975" s="182">
        <v>42584</v>
      </c>
      <c r="C3975" s="181" t="s">
        <v>6</v>
      </c>
      <c r="D3975" s="205" t="s">
        <v>2475</v>
      </c>
      <c r="E3975" s="203">
        <v>501</v>
      </c>
      <c r="F3975" s="206">
        <f>2597-281</f>
        <v>2316</v>
      </c>
      <c r="G3975" s="181" t="s">
        <v>6</v>
      </c>
      <c r="H3975" s="181" t="str">
        <f t="shared" si="106"/>
        <v>4H</v>
      </c>
      <c r="I3975" s="181" t="s">
        <v>1530</v>
      </c>
      <c r="J3975" s="191">
        <f t="shared" si="107"/>
        <v>8</v>
      </c>
      <c r="K3975" s="191">
        <f>IF(PUMPING[[#This Row],[MONTH]]&gt;3,YEAR(PUMPING[[#This Row],[DATE]]),YEAR(PUMPING[[#This Row],[DATE]])-1)</f>
        <v>2016</v>
      </c>
      <c r="L3975" s="191" t="str">
        <f>IF(PUMPING[[#This Row],[MONTH]]&lt;4,"Q4",IF(PUMPING[[#This Row],[MONTH]]&lt;7,"Q1",IF(PUMPING[[#This Row],[MONTH]]&lt;10,"Q2",IF(PUMPING[[#This Row],[MONTH]]&lt;13,"Q3","Q4"))))</f>
        <v>Q2</v>
      </c>
      <c r="M3975" s="192" t="str">
        <f>IF(PUMPING[[#This Row],[PRODUCT]]="I/F","I/F",IF(LEFT(PUMPING[[#This Row],[BATCH]],2)="MR","MR",IF(LEFT(PUMPING[[#This Row],[BATCH]],2)="PR","PR",IF(LEFT(PUMPING[[#This Row],[BATCH]],2)="DT","DT","Others"))))</f>
        <v>MR</v>
      </c>
    </row>
    <row r="3976" spans="1:13" ht="21" x14ac:dyDescent="0.25">
      <c r="A3976" s="181">
        <v>2</v>
      </c>
      <c r="B3976" s="182">
        <v>42584</v>
      </c>
      <c r="C3976" s="181" t="s">
        <v>6</v>
      </c>
      <c r="D3976" s="205" t="s">
        <v>2476</v>
      </c>
      <c r="E3976" s="203">
        <v>507</v>
      </c>
      <c r="F3976" s="206">
        <f>10229-2597</f>
        <v>7632</v>
      </c>
      <c r="G3976" s="181" t="s">
        <v>6</v>
      </c>
      <c r="H3976" s="181" t="str">
        <f t="shared" si="106"/>
        <v>4H</v>
      </c>
      <c r="I3976" s="181" t="s">
        <v>1530</v>
      </c>
      <c r="J3976" s="191">
        <f t="shared" si="107"/>
        <v>8</v>
      </c>
      <c r="K3976" s="191">
        <f>IF(PUMPING[[#This Row],[MONTH]]&gt;3,YEAR(PUMPING[[#This Row],[DATE]]),YEAR(PUMPING[[#This Row],[DATE]])-1)</f>
        <v>2016</v>
      </c>
      <c r="L3976" s="191" t="str">
        <f>IF(PUMPING[[#This Row],[MONTH]]&lt;4,"Q4",IF(PUMPING[[#This Row],[MONTH]]&lt;7,"Q1",IF(PUMPING[[#This Row],[MONTH]]&lt;10,"Q2",IF(PUMPING[[#This Row],[MONTH]]&lt;13,"Q3","Q4"))))</f>
        <v>Q2</v>
      </c>
      <c r="M3976" s="192" t="str">
        <f>IF(PUMPING[[#This Row],[PRODUCT]]="I/F","I/F",IF(LEFT(PUMPING[[#This Row],[BATCH]],2)="MR","MR",IF(LEFT(PUMPING[[#This Row],[BATCH]],2)="PR","PR",IF(LEFT(PUMPING[[#This Row],[BATCH]],2)="DT","DT","Others"))))</f>
        <v>MR</v>
      </c>
    </row>
    <row r="3977" spans="1:13" ht="21" x14ac:dyDescent="0.25">
      <c r="A3977" s="181">
        <v>1</v>
      </c>
      <c r="B3977" s="182">
        <v>42584</v>
      </c>
      <c r="C3977" s="181" t="s">
        <v>20</v>
      </c>
      <c r="D3977" s="172" t="s">
        <v>2477</v>
      </c>
      <c r="E3977" s="131">
        <v>34</v>
      </c>
      <c r="F3977" s="179">
        <v>450</v>
      </c>
      <c r="G3977" s="181" t="s">
        <v>20</v>
      </c>
      <c r="H3977" s="181" t="str">
        <f t="shared" si="106"/>
        <v>A2</v>
      </c>
      <c r="I3977" s="181" t="str">
        <f>VLOOKUP(H3977,[4]Sheet1!$A$2:$B$27,2,0)</f>
        <v>ATF</v>
      </c>
      <c r="J3977" s="191">
        <f t="shared" si="107"/>
        <v>8</v>
      </c>
      <c r="K3977" s="191">
        <f>IF(PUMPING[[#This Row],[MONTH]]&gt;3,YEAR(PUMPING[[#This Row],[DATE]]),YEAR(PUMPING[[#This Row],[DATE]])-1)</f>
        <v>2016</v>
      </c>
      <c r="L3977" s="191" t="str">
        <f>IF(PUMPING[[#This Row],[MONTH]]&lt;4,"Q4",IF(PUMPING[[#This Row],[MONTH]]&lt;7,"Q1",IF(PUMPING[[#This Row],[MONTH]]&lt;10,"Q2",IF(PUMPING[[#This Row],[MONTH]]&lt;13,"Q3","Q4"))))</f>
        <v>Q2</v>
      </c>
      <c r="M3977" s="192" t="str">
        <f>IF(PUMPING[[#This Row],[PRODUCT]]="I/F","I/F",IF(LEFT(PUMPING[[#This Row],[BATCH]],2)="MR","MR",IF(LEFT(PUMPING[[#This Row],[BATCH]],2)="PR","PR",IF(LEFT(PUMPING[[#This Row],[BATCH]],2)="DT","DT","Others"))))</f>
        <v>PR</v>
      </c>
    </row>
    <row r="3978" spans="1:13" ht="21" x14ac:dyDescent="0.25">
      <c r="A3978" s="181">
        <v>2</v>
      </c>
      <c r="B3978" s="182">
        <v>42584</v>
      </c>
      <c r="C3978" s="181" t="s">
        <v>20</v>
      </c>
      <c r="D3978" s="172" t="s">
        <v>2478</v>
      </c>
      <c r="E3978" s="177">
        <v>34</v>
      </c>
      <c r="F3978" s="179">
        <v>2058</v>
      </c>
      <c r="G3978" s="181" t="s">
        <v>20</v>
      </c>
      <c r="H3978" s="181" t="str">
        <f t="shared" si="106"/>
        <v>A2</v>
      </c>
      <c r="I3978" s="181" t="str">
        <f>VLOOKUP(H3978,[4]Sheet1!$A$2:$B$27,2,0)</f>
        <v>ATF</v>
      </c>
      <c r="J3978" s="191">
        <f t="shared" si="107"/>
        <v>8</v>
      </c>
      <c r="K3978" s="191">
        <f>IF(PUMPING[[#This Row],[MONTH]]&gt;3,YEAR(PUMPING[[#This Row],[DATE]]),YEAR(PUMPING[[#This Row],[DATE]])-1)</f>
        <v>2016</v>
      </c>
      <c r="L3978" s="191" t="str">
        <f>IF(PUMPING[[#This Row],[MONTH]]&lt;4,"Q4",IF(PUMPING[[#This Row],[MONTH]]&lt;7,"Q1",IF(PUMPING[[#This Row],[MONTH]]&lt;10,"Q2",IF(PUMPING[[#This Row],[MONTH]]&lt;13,"Q3","Q4"))))</f>
        <v>Q2</v>
      </c>
      <c r="M3978" s="192" t="str">
        <f>IF(PUMPING[[#This Row],[PRODUCT]]="I/F","I/F",IF(LEFT(PUMPING[[#This Row],[BATCH]],2)="MR","MR",IF(LEFT(PUMPING[[#This Row],[BATCH]],2)="PR","PR",IF(LEFT(PUMPING[[#This Row],[BATCH]],2)="DT","DT","Others"))))</f>
        <v>PR</v>
      </c>
    </row>
    <row r="3979" spans="1:13" ht="21" x14ac:dyDescent="0.25">
      <c r="A3979" s="181">
        <v>1</v>
      </c>
      <c r="B3979" s="182">
        <v>42584</v>
      </c>
      <c r="C3979" s="181" t="s">
        <v>274</v>
      </c>
      <c r="D3979" s="172" t="s">
        <v>2442</v>
      </c>
      <c r="E3979" s="178" t="s">
        <v>10</v>
      </c>
      <c r="F3979" s="179">
        <v>21</v>
      </c>
      <c r="G3979" s="181" t="s">
        <v>274</v>
      </c>
      <c r="H3979" s="181" t="str">
        <f t="shared" si="106"/>
        <v>A3</v>
      </c>
      <c r="I3979" s="181" t="str">
        <f>VLOOKUP(H3979,[4]Sheet1!$A$2:$B$27,2,0)</f>
        <v>ATF</v>
      </c>
      <c r="J3979" s="191">
        <f t="shared" si="107"/>
        <v>8</v>
      </c>
      <c r="K3979" s="191">
        <f>IF(PUMPING[[#This Row],[MONTH]]&gt;3,YEAR(PUMPING[[#This Row],[DATE]]),YEAR(PUMPING[[#This Row],[DATE]])-1)</f>
        <v>2016</v>
      </c>
      <c r="L3979" s="191" t="str">
        <f>IF(PUMPING[[#This Row],[MONTH]]&lt;4,"Q4",IF(PUMPING[[#This Row],[MONTH]]&lt;7,"Q1",IF(PUMPING[[#This Row],[MONTH]]&lt;10,"Q2",IF(PUMPING[[#This Row],[MONTH]]&lt;13,"Q3","Q4"))))</f>
        <v>Q2</v>
      </c>
      <c r="M3979" s="192" t="str">
        <f>IF(PUMPING[[#This Row],[PRODUCT]]="I/F","I/F",IF(LEFT(PUMPING[[#This Row],[BATCH]],2)="MR","MR",IF(LEFT(PUMPING[[#This Row],[BATCH]],2)="PR","PR",IF(LEFT(PUMPING[[#This Row],[BATCH]],2)="DT","DT","Others"))))</f>
        <v>MR</v>
      </c>
    </row>
    <row r="3980" spans="1:13" ht="21" x14ac:dyDescent="0.25">
      <c r="A3980" s="181">
        <v>2</v>
      </c>
      <c r="B3980" s="182">
        <v>42584</v>
      </c>
      <c r="C3980" s="181" t="s">
        <v>274</v>
      </c>
      <c r="D3980" s="124" t="s">
        <v>1699</v>
      </c>
      <c r="E3980" s="178" t="s">
        <v>10</v>
      </c>
      <c r="F3980" s="173">
        <v>46</v>
      </c>
      <c r="G3980" s="181" t="s">
        <v>274</v>
      </c>
      <c r="H3980" s="181" t="str">
        <f t="shared" si="106"/>
        <v xml:space="preserve">F </v>
      </c>
      <c r="I3980" s="181" t="s">
        <v>204</v>
      </c>
      <c r="J3980" s="191">
        <f t="shared" si="107"/>
        <v>8</v>
      </c>
      <c r="K3980" s="191">
        <f>IF(PUMPING[[#This Row],[MONTH]]&gt;3,YEAR(PUMPING[[#This Row],[DATE]]),YEAR(PUMPING[[#This Row],[DATE]])-1)</f>
        <v>2016</v>
      </c>
      <c r="L3980" s="191" t="str">
        <f>IF(PUMPING[[#This Row],[MONTH]]&lt;4,"Q4",IF(PUMPING[[#This Row],[MONTH]]&lt;7,"Q1",IF(PUMPING[[#This Row],[MONTH]]&lt;10,"Q2",IF(PUMPING[[#This Row],[MONTH]]&lt;13,"Q3","Q4"))))</f>
        <v>Q2</v>
      </c>
      <c r="M3980" s="192" t="str">
        <f>IF(PUMPING[[#This Row],[PRODUCT]]="I/F","I/F",IF(LEFT(PUMPING[[#This Row],[BATCH]],2)="MR","MR",IF(LEFT(PUMPING[[#This Row],[BATCH]],2)="PR","PR",IF(LEFT(PUMPING[[#This Row],[BATCH]],2)="DT","DT","Others"))))</f>
        <v>I/F</v>
      </c>
    </row>
    <row r="3981" spans="1:13" ht="21" x14ac:dyDescent="0.25">
      <c r="A3981" s="181">
        <v>3</v>
      </c>
      <c r="B3981" s="182">
        <v>42584</v>
      </c>
      <c r="C3981" s="181" t="s">
        <v>274</v>
      </c>
      <c r="D3981" s="124" t="s">
        <v>2443</v>
      </c>
      <c r="E3981" s="178" t="s">
        <v>10</v>
      </c>
      <c r="F3981" s="179">
        <v>592</v>
      </c>
      <c r="G3981" s="181" t="s">
        <v>274</v>
      </c>
      <c r="H3981" s="181" t="str">
        <f t="shared" si="106"/>
        <v>0S</v>
      </c>
      <c r="I3981" s="181" t="str">
        <f>VLOOKUP(H3981,[4]Sheet1!$A$2:$B$27,2,0)</f>
        <v>SKO</v>
      </c>
      <c r="J3981" s="191">
        <f t="shared" si="107"/>
        <v>8</v>
      </c>
      <c r="K3981" s="191">
        <f>IF(PUMPING[[#This Row],[MONTH]]&gt;3,YEAR(PUMPING[[#This Row],[DATE]]),YEAR(PUMPING[[#This Row],[DATE]])-1)</f>
        <v>2016</v>
      </c>
      <c r="L3981" s="191" t="str">
        <f>IF(PUMPING[[#This Row],[MONTH]]&lt;4,"Q4",IF(PUMPING[[#This Row],[MONTH]]&lt;7,"Q1",IF(PUMPING[[#This Row],[MONTH]]&lt;10,"Q2",IF(PUMPING[[#This Row],[MONTH]]&lt;13,"Q3","Q4"))))</f>
        <v>Q2</v>
      </c>
      <c r="M3981" s="192" t="str">
        <f>IF(PUMPING[[#This Row],[PRODUCT]]="I/F","I/F",IF(LEFT(PUMPING[[#This Row],[BATCH]],2)="MR","MR",IF(LEFT(PUMPING[[#This Row],[BATCH]],2)="PR","PR",IF(LEFT(PUMPING[[#This Row],[BATCH]],2)="DT","DT","Others"))))</f>
        <v>MR</v>
      </c>
    </row>
    <row r="3982" spans="1:13" ht="21" x14ac:dyDescent="0.25">
      <c r="A3982" s="181">
        <v>4</v>
      </c>
      <c r="B3982" s="182">
        <v>42584</v>
      </c>
      <c r="C3982" s="181" t="s">
        <v>274</v>
      </c>
      <c r="D3982" s="124" t="s">
        <v>2479</v>
      </c>
      <c r="E3982" s="178" t="s">
        <v>10</v>
      </c>
      <c r="F3982" s="179">
        <v>105</v>
      </c>
      <c r="G3982" s="181" t="s">
        <v>274</v>
      </c>
      <c r="H3982" s="181" t="str">
        <f t="shared" si="106"/>
        <v xml:space="preserve"> 0</v>
      </c>
      <c r="I3982" s="181" t="s">
        <v>204</v>
      </c>
      <c r="J3982" s="191">
        <f t="shared" si="107"/>
        <v>8</v>
      </c>
      <c r="K3982" s="191">
        <f>IF(PUMPING[[#This Row],[MONTH]]&gt;3,YEAR(PUMPING[[#This Row],[DATE]]),YEAR(PUMPING[[#This Row],[DATE]])-1)</f>
        <v>2016</v>
      </c>
      <c r="L3982" s="191" t="str">
        <f>IF(PUMPING[[#This Row],[MONTH]]&lt;4,"Q4",IF(PUMPING[[#This Row],[MONTH]]&lt;7,"Q1",IF(PUMPING[[#This Row],[MONTH]]&lt;10,"Q2",IF(PUMPING[[#This Row],[MONTH]]&lt;13,"Q3","Q4"))))</f>
        <v>Q2</v>
      </c>
      <c r="M3982" s="192" t="str">
        <f>IF(PUMPING[[#This Row],[PRODUCT]]="I/F","I/F",IF(LEFT(PUMPING[[#This Row],[BATCH]],2)="MR","MR",IF(LEFT(PUMPING[[#This Row],[BATCH]],2)="PR","PR",IF(LEFT(PUMPING[[#This Row],[BATCH]],2)="DT","DT","Others"))))</f>
        <v>I/F</v>
      </c>
    </row>
    <row r="3983" spans="1:13" ht="21" x14ac:dyDescent="0.25">
      <c r="A3983" s="181">
        <v>5</v>
      </c>
      <c r="B3983" s="182">
        <v>42584</v>
      </c>
      <c r="C3983" s="181" t="s">
        <v>274</v>
      </c>
      <c r="D3983" s="124" t="s">
        <v>2472</v>
      </c>
      <c r="E3983" s="178" t="s">
        <v>10</v>
      </c>
      <c r="F3983" s="179">
        <v>4426</v>
      </c>
      <c r="G3983" s="181" t="s">
        <v>274</v>
      </c>
      <c r="H3983" s="181" t="str">
        <f t="shared" si="106"/>
        <v>PN</v>
      </c>
      <c r="I3983" s="181" t="str">
        <f>VLOOKUP(H3983,[4]Sheet1!$A$2:$B$27,2,0)</f>
        <v>NAPTHA</v>
      </c>
      <c r="J3983" s="191">
        <f t="shared" si="107"/>
        <v>8</v>
      </c>
      <c r="K3983" s="191">
        <f>IF(PUMPING[[#This Row],[MONTH]]&gt;3,YEAR(PUMPING[[#This Row],[DATE]]),YEAR(PUMPING[[#This Row],[DATE]])-1)</f>
        <v>2016</v>
      </c>
      <c r="L3983" s="191" t="str">
        <f>IF(PUMPING[[#This Row],[MONTH]]&lt;4,"Q4",IF(PUMPING[[#This Row],[MONTH]]&lt;7,"Q1",IF(PUMPING[[#This Row],[MONTH]]&lt;10,"Q2",IF(PUMPING[[#This Row],[MONTH]]&lt;13,"Q3","Q4"))))</f>
        <v>Q2</v>
      </c>
      <c r="M3983" s="192" t="str">
        <f>IF(PUMPING[[#This Row],[PRODUCT]]="I/F","I/F",IF(LEFT(PUMPING[[#This Row],[BATCH]],2)="MR","MR",IF(LEFT(PUMPING[[#This Row],[BATCH]],2)="PR","PR",IF(LEFT(PUMPING[[#This Row],[BATCH]],2)="DT","DT","Others"))))</f>
        <v>MR</v>
      </c>
    </row>
    <row r="3984" spans="1:13" ht="21" x14ac:dyDescent="0.25">
      <c r="A3984" s="181">
        <v>1</v>
      </c>
      <c r="B3984" s="182">
        <v>42585</v>
      </c>
      <c r="C3984" s="181" t="s">
        <v>6</v>
      </c>
      <c r="D3984" s="205" t="s">
        <v>2476</v>
      </c>
      <c r="E3984" s="203">
        <v>507</v>
      </c>
      <c r="F3984" s="206">
        <v>1243</v>
      </c>
      <c r="G3984" s="181" t="s">
        <v>6</v>
      </c>
      <c r="H3984" s="181" t="str">
        <f t="shared" si="106"/>
        <v>4H</v>
      </c>
      <c r="I3984" s="181" t="s">
        <v>1530</v>
      </c>
      <c r="J3984" s="191">
        <f t="shared" si="107"/>
        <v>8</v>
      </c>
      <c r="K3984" s="191">
        <f>IF(PUMPING[[#This Row],[MONTH]]&gt;3,YEAR(PUMPING[[#This Row],[DATE]]),YEAR(PUMPING[[#This Row],[DATE]])-1)</f>
        <v>2016</v>
      </c>
      <c r="L3984" s="191" t="str">
        <f>IF(PUMPING[[#This Row],[MONTH]]&lt;4,"Q4",IF(PUMPING[[#This Row],[MONTH]]&lt;7,"Q1",IF(PUMPING[[#This Row],[MONTH]]&lt;10,"Q2",IF(PUMPING[[#This Row],[MONTH]]&lt;13,"Q3","Q4"))))</f>
        <v>Q2</v>
      </c>
      <c r="M3984" s="192" t="str">
        <f>IF(PUMPING[[#This Row],[PRODUCT]]="I/F","I/F",IF(LEFT(PUMPING[[#This Row],[BATCH]],2)="MR","MR",IF(LEFT(PUMPING[[#This Row],[BATCH]],2)="PR","PR",IF(LEFT(PUMPING[[#This Row],[BATCH]],2)="DT","DT","Others"))))</f>
        <v>MR</v>
      </c>
    </row>
    <row r="3985" spans="1:13" ht="21" x14ac:dyDescent="0.25">
      <c r="A3985" s="181">
        <v>2</v>
      </c>
      <c r="B3985" s="182">
        <v>42585</v>
      </c>
      <c r="C3985" s="181" t="s">
        <v>6</v>
      </c>
      <c r="D3985" s="205" t="s">
        <v>2480</v>
      </c>
      <c r="E3985" s="203">
        <v>505</v>
      </c>
      <c r="F3985" s="206">
        <v>4328</v>
      </c>
      <c r="G3985" s="181" t="s">
        <v>6</v>
      </c>
      <c r="H3985" s="181" t="str">
        <f t="shared" si="106"/>
        <v>4H</v>
      </c>
      <c r="I3985" s="181" t="s">
        <v>1530</v>
      </c>
      <c r="J3985" s="191">
        <f t="shared" si="107"/>
        <v>8</v>
      </c>
      <c r="K3985" s="191">
        <f>IF(PUMPING[[#This Row],[MONTH]]&gt;3,YEAR(PUMPING[[#This Row],[DATE]]),YEAR(PUMPING[[#This Row],[DATE]])-1)</f>
        <v>2016</v>
      </c>
      <c r="L3985" s="191" t="str">
        <f>IF(PUMPING[[#This Row],[MONTH]]&lt;4,"Q4",IF(PUMPING[[#This Row],[MONTH]]&lt;7,"Q1",IF(PUMPING[[#This Row],[MONTH]]&lt;10,"Q2",IF(PUMPING[[#This Row],[MONTH]]&lt;13,"Q3","Q4"))))</f>
        <v>Q2</v>
      </c>
      <c r="M3985" s="192" t="str">
        <f>IF(PUMPING[[#This Row],[PRODUCT]]="I/F","I/F",IF(LEFT(PUMPING[[#This Row],[BATCH]],2)="MR","MR",IF(LEFT(PUMPING[[#This Row],[BATCH]],2)="PR","PR",IF(LEFT(PUMPING[[#This Row],[BATCH]],2)="DT","DT","Others"))))</f>
        <v>MR</v>
      </c>
    </row>
    <row r="3986" spans="1:13" ht="21" x14ac:dyDescent="0.25">
      <c r="A3986" s="181">
        <v>1</v>
      </c>
      <c r="B3986" s="182">
        <v>42585</v>
      </c>
      <c r="C3986" s="181" t="s">
        <v>20</v>
      </c>
      <c r="D3986" s="172" t="s">
        <v>2478</v>
      </c>
      <c r="E3986" s="177">
        <v>34</v>
      </c>
      <c r="F3986" s="179">
        <v>5936</v>
      </c>
      <c r="G3986" s="181" t="s">
        <v>20</v>
      </c>
      <c r="H3986" s="181" t="str">
        <f t="shared" si="106"/>
        <v>A2</v>
      </c>
      <c r="I3986" s="181" t="str">
        <f>VLOOKUP(H3986,[4]Sheet1!$A$2:$B$27,2,0)</f>
        <v>ATF</v>
      </c>
      <c r="J3986" s="191">
        <f t="shared" si="107"/>
        <v>8</v>
      </c>
      <c r="K3986" s="191">
        <f>IF(PUMPING[[#This Row],[MONTH]]&gt;3,YEAR(PUMPING[[#This Row],[DATE]]),YEAR(PUMPING[[#This Row],[DATE]])-1)</f>
        <v>2016</v>
      </c>
      <c r="L3986" s="191" t="str">
        <f>IF(PUMPING[[#This Row],[MONTH]]&lt;4,"Q4",IF(PUMPING[[#This Row],[MONTH]]&lt;7,"Q1",IF(PUMPING[[#This Row],[MONTH]]&lt;10,"Q2",IF(PUMPING[[#This Row],[MONTH]]&lt;13,"Q3","Q4"))))</f>
        <v>Q2</v>
      </c>
      <c r="M3986" s="192" t="str">
        <f>IF(PUMPING[[#This Row],[PRODUCT]]="I/F","I/F",IF(LEFT(PUMPING[[#This Row],[BATCH]],2)="MR","MR",IF(LEFT(PUMPING[[#This Row],[BATCH]],2)="PR","PR",IF(LEFT(PUMPING[[#This Row],[BATCH]],2)="DT","DT","Others"))))</f>
        <v>PR</v>
      </c>
    </row>
    <row r="3987" spans="1:13" ht="21" x14ac:dyDescent="0.25">
      <c r="A3987" s="181">
        <v>1</v>
      </c>
      <c r="B3987" s="182">
        <v>42585</v>
      </c>
      <c r="C3987" s="181" t="s">
        <v>274</v>
      </c>
      <c r="D3987" s="124" t="s">
        <v>2472</v>
      </c>
      <c r="E3987" s="178" t="s">
        <v>10</v>
      </c>
      <c r="F3987" s="179">
        <v>2452</v>
      </c>
      <c r="G3987" s="181" t="s">
        <v>274</v>
      </c>
      <c r="H3987" s="181" t="str">
        <f t="shared" si="106"/>
        <v>PN</v>
      </c>
      <c r="I3987" s="181" t="str">
        <f>VLOOKUP(H3987,[4]Sheet1!$A$2:$B$27,2,0)</f>
        <v>NAPTHA</v>
      </c>
      <c r="J3987" s="191">
        <f t="shared" si="107"/>
        <v>8</v>
      </c>
      <c r="K3987" s="191">
        <f>IF(PUMPING[[#This Row],[MONTH]]&gt;3,YEAR(PUMPING[[#This Row],[DATE]]),YEAR(PUMPING[[#This Row],[DATE]])-1)</f>
        <v>2016</v>
      </c>
      <c r="L3987" s="191" t="str">
        <f>IF(PUMPING[[#This Row],[MONTH]]&lt;4,"Q4",IF(PUMPING[[#This Row],[MONTH]]&lt;7,"Q1",IF(PUMPING[[#This Row],[MONTH]]&lt;10,"Q2",IF(PUMPING[[#This Row],[MONTH]]&lt;13,"Q3","Q4"))))</f>
        <v>Q2</v>
      </c>
      <c r="M3987" s="192" t="str">
        <f>IF(PUMPING[[#This Row],[PRODUCT]]="I/F","I/F",IF(LEFT(PUMPING[[#This Row],[BATCH]],2)="MR","MR",IF(LEFT(PUMPING[[#This Row],[BATCH]],2)="PR","PR",IF(LEFT(PUMPING[[#This Row],[BATCH]],2)="DT","DT","Others"))))</f>
        <v>MR</v>
      </c>
    </row>
    <row r="3988" spans="1:13" ht="21" x14ac:dyDescent="0.25">
      <c r="A3988" s="181">
        <v>2</v>
      </c>
      <c r="B3988" s="182">
        <v>42585</v>
      </c>
      <c r="C3988" s="181" t="s">
        <v>274</v>
      </c>
      <c r="D3988" s="124" t="s">
        <v>2403</v>
      </c>
      <c r="E3988" s="178" t="s">
        <v>113</v>
      </c>
      <c r="F3988" s="173">
        <v>47</v>
      </c>
      <c r="G3988" s="181" t="s">
        <v>274</v>
      </c>
      <c r="H3988" s="181" t="str">
        <f t="shared" si="106"/>
        <v>PN</v>
      </c>
      <c r="I3988" s="181" t="str">
        <f>VLOOKUP(H3988,[4]Sheet1!$A$2:$B$27,2,0)</f>
        <v>NAPTHA</v>
      </c>
      <c r="J3988" s="191">
        <f t="shared" si="107"/>
        <v>8</v>
      </c>
      <c r="K3988" s="191">
        <f>IF(PUMPING[[#This Row],[MONTH]]&gt;3,YEAR(PUMPING[[#This Row],[DATE]]),YEAR(PUMPING[[#This Row],[DATE]])-1)</f>
        <v>2016</v>
      </c>
      <c r="L3988" s="191" t="str">
        <f>IF(PUMPING[[#This Row],[MONTH]]&lt;4,"Q4",IF(PUMPING[[#This Row],[MONTH]]&lt;7,"Q1",IF(PUMPING[[#This Row],[MONTH]]&lt;10,"Q2",IF(PUMPING[[#This Row],[MONTH]]&lt;13,"Q3","Q4"))))</f>
        <v>Q2</v>
      </c>
      <c r="M3988" s="192" t="str">
        <f>IF(PUMPING[[#This Row],[PRODUCT]]="I/F","I/F",IF(LEFT(PUMPING[[#This Row],[BATCH]],2)="MR","MR",IF(LEFT(PUMPING[[#This Row],[BATCH]],2)="PR","PR",IF(LEFT(PUMPING[[#This Row],[BATCH]],2)="DT","DT","Others"))))</f>
        <v>MR</v>
      </c>
    </row>
    <row r="3989" spans="1:13" ht="21" x14ac:dyDescent="0.25">
      <c r="A3989" s="181">
        <v>3</v>
      </c>
      <c r="B3989" s="182">
        <v>42585</v>
      </c>
      <c r="C3989" s="181" t="s">
        <v>274</v>
      </c>
      <c r="D3989" s="124" t="s">
        <v>513</v>
      </c>
      <c r="E3989" s="178" t="s">
        <v>113</v>
      </c>
      <c r="F3989" s="179">
        <v>1996</v>
      </c>
      <c r="G3989" s="181" t="s">
        <v>274</v>
      </c>
      <c r="H3989" s="181" t="str">
        <f t="shared" si="106"/>
        <v>PN</v>
      </c>
      <c r="I3989" s="181" t="str">
        <f>VLOOKUP(H3989,[4]Sheet1!$A$2:$B$27,2,0)</f>
        <v>NAPTHA</v>
      </c>
      <c r="J3989" s="191">
        <f t="shared" si="107"/>
        <v>8</v>
      </c>
      <c r="K3989" s="191">
        <f>IF(PUMPING[[#This Row],[MONTH]]&gt;3,YEAR(PUMPING[[#This Row],[DATE]]),YEAR(PUMPING[[#This Row],[DATE]])-1)</f>
        <v>2016</v>
      </c>
      <c r="L3989" s="191" t="str">
        <f>IF(PUMPING[[#This Row],[MONTH]]&lt;4,"Q4",IF(PUMPING[[#This Row],[MONTH]]&lt;7,"Q1",IF(PUMPING[[#This Row],[MONTH]]&lt;10,"Q2",IF(PUMPING[[#This Row],[MONTH]]&lt;13,"Q3","Q4"))))</f>
        <v>Q2</v>
      </c>
      <c r="M3989" s="192" t="str">
        <f>IF(PUMPING[[#This Row],[PRODUCT]]="I/F","I/F",IF(LEFT(PUMPING[[#This Row],[BATCH]],2)="MR","MR",IF(LEFT(PUMPING[[#This Row],[BATCH]],2)="PR","PR",IF(LEFT(PUMPING[[#This Row],[BATCH]],2)="DT","DT","Others"))))</f>
        <v>MR</v>
      </c>
    </row>
    <row r="3990" spans="1:13" ht="21" x14ac:dyDescent="0.25">
      <c r="A3990" s="181">
        <v>4</v>
      </c>
      <c r="B3990" s="182">
        <v>42585</v>
      </c>
      <c r="C3990" s="181" t="s">
        <v>274</v>
      </c>
      <c r="D3990" s="124" t="s">
        <v>2424</v>
      </c>
      <c r="E3990" s="178" t="s">
        <v>113</v>
      </c>
      <c r="F3990" s="179">
        <v>676</v>
      </c>
      <c r="G3990" s="181" t="s">
        <v>274</v>
      </c>
      <c r="H3990" s="181" t="str">
        <f t="shared" si="106"/>
        <v>PN</v>
      </c>
      <c r="I3990" s="181" t="str">
        <f>VLOOKUP(H3990,[4]Sheet1!$A$2:$B$27,2,0)</f>
        <v>NAPTHA</v>
      </c>
      <c r="J3990" s="191">
        <f t="shared" si="107"/>
        <v>8</v>
      </c>
      <c r="K3990" s="191">
        <f>IF(PUMPING[[#This Row],[MONTH]]&gt;3,YEAR(PUMPING[[#This Row],[DATE]]),YEAR(PUMPING[[#This Row],[DATE]])-1)</f>
        <v>2016</v>
      </c>
      <c r="L3990" s="191" t="str">
        <f>IF(PUMPING[[#This Row],[MONTH]]&lt;4,"Q4",IF(PUMPING[[#This Row],[MONTH]]&lt;7,"Q1",IF(PUMPING[[#This Row],[MONTH]]&lt;10,"Q2",IF(PUMPING[[#This Row],[MONTH]]&lt;13,"Q3","Q4"))))</f>
        <v>Q2</v>
      </c>
      <c r="M3990" s="192" t="str">
        <f>IF(PUMPING[[#This Row],[PRODUCT]]="I/F","I/F",IF(LEFT(PUMPING[[#This Row],[BATCH]],2)="MR","MR",IF(LEFT(PUMPING[[#This Row],[BATCH]],2)="PR","PR",IF(LEFT(PUMPING[[#This Row],[BATCH]],2)="DT","DT","Others"))))</f>
        <v>MR</v>
      </c>
    </row>
    <row r="3991" spans="1:13" ht="21" x14ac:dyDescent="0.25">
      <c r="A3991" s="181">
        <v>5</v>
      </c>
      <c r="B3991" s="182">
        <v>42585</v>
      </c>
      <c r="C3991" s="181" t="s">
        <v>274</v>
      </c>
      <c r="D3991" s="124" t="s">
        <v>2472</v>
      </c>
      <c r="E3991" s="178" t="s">
        <v>113</v>
      </c>
      <c r="F3991" s="179">
        <v>1151</v>
      </c>
      <c r="G3991" s="181" t="s">
        <v>274</v>
      </c>
      <c r="H3991" s="181" t="str">
        <f t="shared" si="106"/>
        <v>PN</v>
      </c>
      <c r="I3991" s="181" t="str">
        <f>VLOOKUP(H3991,[4]Sheet1!$A$2:$B$27,2,0)</f>
        <v>NAPTHA</v>
      </c>
      <c r="J3991" s="191">
        <f t="shared" si="107"/>
        <v>8</v>
      </c>
      <c r="K3991" s="191">
        <f>IF(PUMPING[[#This Row],[MONTH]]&gt;3,YEAR(PUMPING[[#This Row],[DATE]]),YEAR(PUMPING[[#This Row],[DATE]])-1)</f>
        <v>2016</v>
      </c>
      <c r="L3991" s="191" t="str">
        <f>IF(PUMPING[[#This Row],[MONTH]]&lt;4,"Q4",IF(PUMPING[[#This Row],[MONTH]]&lt;7,"Q1",IF(PUMPING[[#This Row],[MONTH]]&lt;10,"Q2",IF(PUMPING[[#This Row],[MONTH]]&lt;13,"Q3","Q4"))))</f>
        <v>Q2</v>
      </c>
      <c r="M3991" s="192" t="str">
        <f>IF(PUMPING[[#This Row],[PRODUCT]]="I/F","I/F",IF(LEFT(PUMPING[[#This Row],[BATCH]],2)="MR","MR",IF(LEFT(PUMPING[[#This Row],[BATCH]],2)="PR","PR",IF(LEFT(PUMPING[[#This Row],[BATCH]],2)="DT","DT","Others"))))</f>
        <v>MR</v>
      </c>
    </row>
    <row r="3992" spans="1:13" ht="21" x14ac:dyDescent="0.25">
      <c r="A3992" s="181">
        <v>1</v>
      </c>
      <c r="B3992" s="182">
        <v>42586</v>
      </c>
      <c r="C3992" s="181" t="s">
        <v>20</v>
      </c>
      <c r="D3992" s="172" t="s">
        <v>2478</v>
      </c>
      <c r="E3992" s="177">
        <v>34</v>
      </c>
      <c r="F3992" s="179">
        <v>1466</v>
      </c>
      <c r="G3992" s="181" t="s">
        <v>20</v>
      </c>
      <c r="H3992" s="181" t="str">
        <f t="shared" si="106"/>
        <v>A2</v>
      </c>
      <c r="I3992" s="181" t="str">
        <f>VLOOKUP(H3992,[4]Sheet1!$A$2:$B$27,2,0)</f>
        <v>ATF</v>
      </c>
      <c r="J3992" s="191">
        <f t="shared" si="107"/>
        <v>8</v>
      </c>
      <c r="K3992" s="191">
        <f>IF(PUMPING[[#This Row],[MONTH]]&gt;3,YEAR(PUMPING[[#This Row],[DATE]]),YEAR(PUMPING[[#This Row],[DATE]])-1)</f>
        <v>2016</v>
      </c>
      <c r="L3992" s="191" t="str">
        <f>IF(PUMPING[[#This Row],[MONTH]]&lt;4,"Q4",IF(PUMPING[[#This Row],[MONTH]]&lt;7,"Q1",IF(PUMPING[[#This Row],[MONTH]]&lt;10,"Q2",IF(PUMPING[[#This Row],[MONTH]]&lt;13,"Q3","Q4"))))</f>
        <v>Q2</v>
      </c>
      <c r="M3992" s="192" t="str">
        <f>IF(PUMPING[[#This Row],[PRODUCT]]="I/F","I/F",IF(LEFT(PUMPING[[#This Row],[BATCH]],2)="MR","MR",IF(LEFT(PUMPING[[#This Row],[BATCH]],2)="PR","PR",IF(LEFT(PUMPING[[#This Row],[BATCH]],2)="DT","DT","Others"))))</f>
        <v>PR</v>
      </c>
    </row>
    <row r="3993" spans="1:13" ht="21" x14ac:dyDescent="0.25">
      <c r="A3993" s="181">
        <v>2</v>
      </c>
      <c r="B3993" s="182">
        <v>42586</v>
      </c>
      <c r="C3993" s="181" t="s">
        <v>20</v>
      </c>
      <c r="D3993" s="172" t="s">
        <v>2481</v>
      </c>
      <c r="E3993" s="177">
        <v>32</v>
      </c>
      <c r="F3993" s="179">
        <v>450</v>
      </c>
      <c r="G3993" s="181" t="s">
        <v>20</v>
      </c>
      <c r="H3993" s="181" t="str">
        <f t="shared" si="106"/>
        <v>A2</v>
      </c>
      <c r="I3993" s="181" t="str">
        <f>VLOOKUP(H3993,[4]Sheet1!$A$2:$B$27,2,0)</f>
        <v>ATF</v>
      </c>
      <c r="J3993" s="191">
        <f t="shared" si="107"/>
        <v>8</v>
      </c>
      <c r="K3993" s="191">
        <f>IF(PUMPING[[#This Row],[MONTH]]&gt;3,YEAR(PUMPING[[#This Row],[DATE]]),YEAR(PUMPING[[#This Row],[DATE]])-1)</f>
        <v>2016</v>
      </c>
      <c r="L3993" s="191" t="str">
        <f>IF(PUMPING[[#This Row],[MONTH]]&lt;4,"Q4",IF(PUMPING[[#This Row],[MONTH]]&lt;7,"Q1",IF(PUMPING[[#This Row],[MONTH]]&lt;10,"Q2",IF(PUMPING[[#This Row],[MONTH]]&lt;13,"Q3","Q4"))))</f>
        <v>Q2</v>
      </c>
      <c r="M3993" s="192" t="str">
        <f>IF(PUMPING[[#This Row],[PRODUCT]]="I/F","I/F",IF(LEFT(PUMPING[[#This Row],[BATCH]],2)="MR","MR",IF(LEFT(PUMPING[[#This Row],[BATCH]],2)="PR","PR",IF(LEFT(PUMPING[[#This Row],[BATCH]],2)="DT","DT","Others"))))</f>
        <v>PR</v>
      </c>
    </row>
    <row r="3994" spans="1:13" ht="21" x14ac:dyDescent="0.25">
      <c r="A3994" s="181">
        <v>3</v>
      </c>
      <c r="B3994" s="182">
        <v>42586</v>
      </c>
      <c r="C3994" s="181" t="s">
        <v>20</v>
      </c>
      <c r="D3994" s="172" t="s">
        <v>2482</v>
      </c>
      <c r="E3994" s="131">
        <v>32</v>
      </c>
      <c r="F3994" s="179">
        <v>1647</v>
      </c>
      <c r="G3994" s="181" t="s">
        <v>20</v>
      </c>
      <c r="H3994" s="181" t="str">
        <f t="shared" si="106"/>
        <v>A2</v>
      </c>
      <c r="I3994" s="181" t="str">
        <f>VLOOKUP(H3994,[4]Sheet1!$A$2:$B$27,2,0)</f>
        <v>ATF</v>
      </c>
      <c r="J3994" s="191">
        <f t="shared" si="107"/>
        <v>8</v>
      </c>
      <c r="K3994" s="191">
        <f>IF(PUMPING[[#This Row],[MONTH]]&gt;3,YEAR(PUMPING[[#This Row],[DATE]]),YEAR(PUMPING[[#This Row],[DATE]])-1)</f>
        <v>2016</v>
      </c>
      <c r="L3994" s="191" t="str">
        <f>IF(PUMPING[[#This Row],[MONTH]]&lt;4,"Q4",IF(PUMPING[[#This Row],[MONTH]]&lt;7,"Q1",IF(PUMPING[[#This Row],[MONTH]]&lt;10,"Q2",IF(PUMPING[[#This Row],[MONTH]]&lt;13,"Q3","Q4"))))</f>
        <v>Q2</v>
      </c>
      <c r="M3994" s="192" t="str">
        <f>IF(PUMPING[[#This Row],[PRODUCT]]="I/F","I/F",IF(LEFT(PUMPING[[#This Row],[BATCH]],2)="MR","MR",IF(LEFT(PUMPING[[#This Row],[BATCH]],2)="PR","PR",IF(LEFT(PUMPING[[#This Row],[BATCH]],2)="DT","DT","Others"))))</f>
        <v>PR</v>
      </c>
    </row>
    <row r="3995" spans="1:13" ht="21" x14ac:dyDescent="0.25">
      <c r="A3995" s="181">
        <v>1</v>
      </c>
      <c r="B3995" s="182">
        <v>42586</v>
      </c>
      <c r="C3995" s="181" t="s">
        <v>274</v>
      </c>
      <c r="D3995" s="124" t="s">
        <v>2472</v>
      </c>
      <c r="E3995" s="178" t="s">
        <v>113</v>
      </c>
      <c r="F3995" s="179">
        <v>1256</v>
      </c>
      <c r="G3995" s="181" t="s">
        <v>274</v>
      </c>
      <c r="H3995" s="181" t="str">
        <f t="shared" si="106"/>
        <v>PN</v>
      </c>
      <c r="I3995" s="181" t="str">
        <f>VLOOKUP(H3995,[4]Sheet1!$A$2:$B$27,2,0)</f>
        <v>NAPTHA</v>
      </c>
      <c r="J3995" s="191">
        <f t="shared" si="107"/>
        <v>8</v>
      </c>
      <c r="K3995" s="191">
        <f>IF(PUMPING[[#This Row],[MONTH]]&gt;3,YEAR(PUMPING[[#This Row],[DATE]]),YEAR(PUMPING[[#This Row],[DATE]])-1)</f>
        <v>2016</v>
      </c>
      <c r="L3995" s="191" t="str">
        <f>IF(PUMPING[[#This Row],[MONTH]]&lt;4,"Q4",IF(PUMPING[[#This Row],[MONTH]]&lt;7,"Q1",IF(PUMPING[[#This Row],[MONTH]]&lt;10,"Q2",IF(PUMPING[[#This Row],[MONTH]]&lt;13,"Q3","Q4"))))</f>
        <v>Q2</v>
      </c>
      <c r="M3995" s="192" t="str">
        <f>IF(PUMPING[[#This Row],[PRODUCT]]="I/F","I/F",IF(LEFT(PUMPING[[#This Row],[BATCH]],2)="MR","MR",IF(LEFT(PUMPING[[#This Row],[BATCH]],2)="PR","PR",IF(LEFT(PUMPING[[#This Row],[BATCH]],2)="DT","DT","Others"))))</f>
        <v>MR</v>
      </c>
    </row>
    <row r="3996" spans="1:13" ht="21" x14ac:dyDescent="0.25">
      <c r="A3996" s="181">
        <v>1</v>
      </c>
      <c r="B3996" s="182">
        <v>42587</v>
      </c>
      <c r="C3996" s="181" t="s">
        <v>6</v>
      </c>
      <c r="D3996" s="205" t="s">
        <v>2483</v>
      </c>
      <c r="E3996" s="203">
        <v>651</v>
      </c>
      <c r="F3996" s="206">
        <v>200</v>
      </c>
      <c r="G3996" s="181" t="s">
        <v>6</v>
      </c>
      <c r="H3996" s="181" t="str">
        <f t="shared" si="106"/>
        <v>PC</v>
      </c>
      <c r="I3996" s="181" t="str">
        <f>VLOOKUP(H3996,[4]Sheet1!$A$2:$B$27,2,0)</f>
        <v>SKO</v>
      </c>
      <c r="J3996" s="191">
        <f t="shared" si="107"/>
        <v>8</v>
      </c>
      <c r="K3996" s="191">
        <f>IF(PUMPING[[#This Row],[MONTH]]&gt;3,YEAR(PUMPING[[#This Row],[DATE]]),YEAR(PUMPING[[#This Row],[DATE]])-1)</f>
        <v>2016</v>
      </c>
      <c r="L3996" s="191" t="str">
        <f>IF(PUMPING[[#This Row],[MONTH]]&lt;4,"Q4",IF(PUMPING[[#This Row],[MONTH]]&lt;7,"Q1",IF(PUMPING[[#This Row],[MONTH]]&lt;10,"Q2",IF(PUMPING[[#This Row],[MONTH]]&lt;13,"Q3","Q4"))))</f>
        <v>Q2</v>
      </c>
      <c r="M3996" s="192" t="str">
        <f>IF(PUMPING[[#This Row],[PRODUCT]]="I/F","I/F",IF(LEFT(PUMPING[[#This Row],[BATCH]],2)="MR","MR",IF(LEFT(PUMPING[[#This Row],[BATCH]],2)="PR","PR",IF(LEFT(PUMPING[[#This Row],[BATCH]],2)="DT","DT","Others"))))</f>
        <v>MR</v>
      </c>
    </row>
    <row r="3997" spans="1:13" ht="21" x14ac:dyDescent="0.25">
      <c r="A3997" s="181">
        <v>2</v>
      </c>
      <c r="B3997" s="182">
        <v>42587</v>
      </c>
      <c r="C3997" s="181" t="s">
        <v>6</v>
      </c>
      <c r="D3997" s="205" t="s">
        <v>2484</v>
      </c>
      <c r="E3997" s="203">
        <v>402</v>
      </c>
      <c r="F3997" s="206">
        <v>151</v>
      </c>
      <c r="G3997" s="181" t="s">
        <v>6</v>
      </c>
      <c r="H3997" s="181" t="str">
        <f t="shared" si="106"/>
        <v>NS</v>
      </c>
      <c r="I3997" s="181" t="str">
        <f>VLOOKUP(H3997,[4]Sheet1!$A$2:$B$27,2,0)</f>
        <v>SKO</v>
      </c>
      <c r="J3997" s="191">
        <f t="shared" si="107"/>
        <v>8</v>
      </c>
      <c r="K3997" s="191">
        <f>IF(PUMPING[[#This Row],[MONTH]]&gt;3,YEAR(PUMPING[[#This Row],[DATE]]),YEAR(PUMPING[[#This Row],[DATE]])-1)</f>
        <v>2016</v>
      </c>
      <c r="L3997" s="191" t="str">
        <f>IF(PUMPING[[#This Row],[MONTH]]&lt;4,"Q4",IF(PUMPING[[#This Row],[MONTH]]&lt;7,"Q1",IF(PUMPING[[#This Row],[MONTH]]&lt;10,"Q2",IF(PUMPING[[#This Row],[MONTH]]&lt;13,"Q3","Q4"))))</f>
        <v>Q2</v>
      </c>
      <c r="M3997" s="192" t="str">
        <f>IF(PUMPING[[#This Row],[PRODUCT]]="I/F","I/F",IF(LEFT(PUMPING[[#This Row],[BATCH]],2)="MR","MR",IF(LEFT(PUMPING[[#This Row],[BATCH]],2)="PR","PR",IF(LEFT(PUMPING[[#This Row],[BATCH]],2)="DT","DT","Others"))))</f>
        <v>MR</v>
      </c>
    </row>
    <row r="3998" spans="1:13" ht="21" x14ac:dyDescent="0.25">
      <c r="A3998" s="181">
        <v>3</v>
      </c>
      <c r="B3998" s="182">
        <v>42587</v>
      </c>
      <c r="C3998" s="181" t="s">
        <v>6</v>
      </c>
      <c r="D3998" s="172" t="s">
        <v>2485</v>
      </c>
      <c r="E3998" s="203">
        <v>123</v>
      </c>
      <c r="F3998" s="206">
        <v>1583</v>
      </c>
      <c r="G3998" s="181" t="s">
        <v>6</v>
      </c>
      <c r="H3998" s="181" t="str">
        <f t="shared" si="106"/>
        <v>PN</v>
      </c>
      <c r="I3998" s="181" t="str">
        <f>VLOOKUP(H3998,[4]Sheet1!$A$2:$B$27,2,0)</f>
        <v>NAPTHA</v>
      </c>
      <c r="J3998" s="191">
        <f t="shared" si="107"/>
        <v>8</v>
      </c>
      <c r="K3998" s="191">
        <f>IF(PUMPING[[#This Row],[MONTH]]&gt;3,YEAR(PUMPING[[#This Row],[DATE]]),YEAR(PUMPING[[#This Row],[DATE]])-1)</f>
        <v>2016</v>
      </c>
      <c r="L3998" s="191" t="str">
        <f>IF(PUMPING[[#This Row],[MONTH]]&lt;4,"Q4",IF(PUMPING[[#This Row],[MONTH]]&lt;7,"Q1",IF(PUMPING[[#This Row],[MONTH]]&lt;10,"Q2",IF(PUMPING[[#This Row],[MONTH]]&lt;13,"Q3","Q4"))))</f>
        <v>Q2</v>
      </c>
      <c r="M3998" s="192" t="str">
        <f>IF(PUMPING[[#This Row],[PRODUCT]]="I/F","I/F",IF(LEFT(PUMPING[[#This Row],[BATCH]],2)="MR","MR",IF(LEFT(PUMPING[[#This Row],[BATCH]],2)="PR","PR",IF(LEFT(PUMPING[[#This Row],[BATCH]],2)="DT","DT","Others"))))</f>
        <v>MR</v>
      </c>
    </row>
    <row r="3999" spans="1:13" ht="21" x14ac:dyDescent="0.25">
      <c r="A3999" s="181">
        <v>1</v>
      </c>
      <c r="B3999" s="182">
        <v>42587</v>
      </c>
      <c r="C3999" s="181" t="s">
        <v>20</v>
      </c>
      <c r="D3999" s="172" t="s">
        <v>2482</v>
      </c>
      <c r="E3999" s="177">
        <v>32</v>
      </c>
      <c r="F3999" s="179">
        <v>6044</v>
      </c>
      <c r="G3999" s="181" t="s">
        <v>20</v>
      </c>
      <c r="H3999" s="181" t="str">
        <f t="shared" si="106"/>
        <v>A2</v>
      </c>
      <c r="I3999" s="181" t="str">
        <f>VLOOKUP(H3999,[4]Sheet1!$A$2:$B$27,2,0)</f>
        <v>ATF</v>
      </c>
      <c r="J3999" s="191">
        <f t="shared" si="107"/>
        <v>8</v>
      </c>
      <c r="K3999" s="191">
        <f>IF(PUMPING[[#This Row],[MONTH]]&gt;3,YEAR(PUMPING[[#This Row],[DATE]]),YEAR(PUMPING[[#This Row],[DATE]])-1)</f>
        <v>2016</v>
      </c>
      <c r="L3999" s="191" t="str">
        <f>IF(PUMPING[[#This Row],[MONTH]]&lt;4,"Q4",IF(PUMPING[[#This Row],[MONTH]]&lt;7,"Q1",IF(PUMPING[[#This Row],[MONTH]]&lt;10,"Q2",IF(PUMPING[[#This Row],[MONTH]]&lt;13,"Q3","Q4"))))</f>
        <v>Q2</v>
      </c>
      <c r="M3999" s="192" t="str">
        <f>IF(PUMPING[[#This Row],[PRODUCT]]="I/F","I/F",IF(LEFT(PUMPING[[#This Row],[BATCH]],2)="MR","MR",IF(LEFT(PUMPING[[#This Row],[BATCH]],2)="PR","PR",IF(LEFT(PUMPING[[#This Row],[BATCH]],2)="DT","DT","Others"))))</f>
        <v>PR</v>
      </c>
    </row>
    <row r="4000" spans="1:13" ht="21" x14ac:dyDescent="0.25">
      <c r="A4000" s="181">
        <v>1</v>
      </c>
      <c r="B4000" s="182">
        <v>42587</v>
      </c>
      <c r="C4000" s="181" t="s">
        <v>274</v>
      </c>
      <c r="D4000" s="124" t="s">
        <v>2473</v>
      </c>
      <c r="E4000" s="178" t="s">
        <v>10</v>
      </c>
      <c r="F4000" s="179">
        <v>71</v>
      </c>
      <c r="G4000" s="181" t="s">
        <v>274</v>
      </c>
      <c r="H4000" s="181" t="str">
        <f t="shared" si="106"/>
        <v>NS</v>
      </c>
      <c r="I4000" s="181" t="str">
        <f>VLOOKUP(H4000,[4]Sheet1!$A$2:$B$27,2,0)</f>
        <v>SKO</v>
      </c>
      <c r="J4000" s="191">
        <f t="shared" si="107"/>
        <v>8</v>
      </c>
      <c r="K4000" s="191">
        <f>IF(PUMPING[[#This Row],[MONTH]]&gt;3,YEAR(PUMPING[[#This Row],[DATE]]),YEAR(PUMPING[[#This Row],[DATE]])-1)</f>
        <v>2016</v>
      </c>
      <c r="L4000" s="191" t="str">
        <f>IF(PUMPING[[#This Row],[MONTH]]&lt;4,"Q4",IF(PUMPING[[#This Row],[MONTH]]&lt;7,"Q1",IF(PUMPING[[#This Row],[MONTH]]&lt;10,"Q2",IF(PUMPING[[#This Row],[MONTH]]&lt;13,"Q3","Q4"))))</f>
        <v>Q2</v>
      </c>
      <c r="M4000" s="192" t="str">
        <f>IF(PUMPING[[#This Row],[PRODUCT]]="I/F","I/F",IF(LEFT(PUMPING[[#This Row],[BATCH]],2)="MR","MR",IF(LEFT(PUMPING[[#This Row],[BATCH]],2)="PR","PR",IF(LEFT(PUMPING[[#This Row],[BATCH]],2)="DT","DT","Others"))))</f>
        <v>MR</v>
      </c>
    </row>
    <row r="4001" spans="1:13" ht="21" x14ac:dyDescent="0.25">
      <c r="A4001" s="181">
        <v>2</v>
      </c>
      <c r="B4001" s="182">
        <v>42587</v>
      </c>
      <c r="C4001" s="181" t="s">
        <v>274</v>
      </c>
      <c r="D4001" s="124" t="s">
        <v>2474</v>
      </c>
      <c r="E4001" s="178" t="s">
        <v>10</v>
      </c>
      <c r="F4001" s="173">
        <v>114</v>
      </c>
      <c r="G4001" s="181" t="s">
        <v>274</v>
      </c>
      <c r="H4001" s="181" t="str">
        <f t="shared" si="106"/>
        <v>PC</v>
      </c>
      <c r="I4001" s="181" t="str">
        <f>VLOOKUP(H4001,[4]Sheet1!$A$2:$B$27,2,0)</f>
        <v>SKO</v>
      </c>
      <c r="J4001" s="191">
        <f t="shared" si="107"/>
        <v>8</v>
      </c>
      <c r="K4001" s="191">
        <f>IF(PUMPING[[#This Row],[MONTH]]&gt;3,YEAR(PUMPING[[#This Row],[DATE]]),YEAR(PUMPING[[#This Row],[DATE]])-1)</f>
        <v>2016</v>
      </c>
      <c r="L4001" s="191" t="str">
        <f>IF(PUMPING[[#This Row],[MONTH]]&lt;4,"Q4",IF(PUMPING[[#This Row],[MONTH]]&lt;7,"Q1",IF(PUMPING[[#This Row],[MONTH]]&lt;10,"Q2",IF(PUMPING[[#This Row],[MONTH]]&lt;13,"Q3","Q4"))))</f>
        <v>Q2</v>
      </c>
      <c r="M4001" s="192" t="str">
        <f>IF(PUMPING[[#This Row],[PRODUCT]]="I/F","I/F",IF(LEFT(PUMPING[[#This Row],[BATCH]],2)="MR","MR",IF(LEFT(PUMPING[[#This Row],[BATCH]],2)="PR","PR",IF(LEFT(PUMPING[[#This Row],[BATCH]],2)="DT","DT","Others"))))</f>
        <v>MR</v>
      </c>
    </row>
    <row r="4002" spans="1:13" ht="21" x14ac:dyDescent="0.25">
      <c r="A4002" s="181">
        <v>3</v>
      </c>
      <c r="B4002" s="182">
        <v>42587</v>
      </c>
      <c r="C4002" s="181" t="s">
        <v>274</v>
      </c>
      <c r="D4002" s="124" t="s">
        <v>2475</v>
      </c>
      <c r="E4002" s="178" t="s">
        <v>10</v>
      </c>
      <c r="F4002" s="179">
        <v>1007</v>
      </c>
      <c r="G4002" s="181" t="s">
        <v>274</v>
      </c>
      <c r="H4002" s="181" t="str">
        <f t="shared" si="106"/>
        <v>4H</v>
      </c>
      <c r="I4002" s="181" t="s">
        <v>1530</v>
      </c>
      <c r="J4002" s="191">
        <f t="shared" si="107"/>
        <v>8</v>
      </c>
      <c r="K4002" s="191">
        <f>IF(PUMPING[[#This Row],[MONTH]]&gt;3,YEAR(PUMPING[[#This Row],[DATE]]),YEAR(PUMPING[[#This Row],[DATE]])-1)</f>
        <v>2016</v>
      </c>
      <c r="L4002" s="191" t="str">
        <f>IF(PUMPING[[#This Row],[MONTH]]&lt;4,"Q4",IF(PUMPING[[#This Row],[MONTH]]&lt;7,"Q1",IF(PUMPING[[#This Row],[MONTH]]&lt;10,"Q2",IF(PUMPING[[#This Row],[MONTH]]&lt;13,"Q3","Q4"))))</f>
        <v>Q2</v>
      </c>
      <c r="M4002" s="192" t="str">
        <f>IF(PUMPING[[#This Row],[PRODUCT]]="I/F","I/F",IF(LEFT(PUMPING[[#This Row],[BATCH]],2)="MR","MR",IF(LEFT(PUMPING[[#This Row],[BATCH]],2)="PR","PR",IF(LEFT(PUMPING[[#This Row],[BATCH]],2)="DT","DT","Others"))))</f>
        <v>MR</v>
      </c>
    </row>
    <row r="4003" spans="1:13" ht="21" x14ac:dyDescent="0.25">
      <c r="A4003" s="181">
        <v>1</v>
      </c>
      <c r="B4003" s="182">
        <v>42588</v>
      </c>
      <c r="C4003" s="181" t="s">
        <v>6</v>
      </c>
      <c r="D4003" s="172" t="s">
        <v>2485</v>
      </c>
      <c r="E4003" s="203">
        <v>123</v>
      </c>
      <c r="F4003" s="206">
        <v>6535</v>
      </c>
      <c r="G4003" s="181" t="s">
        <v>6</v>
      </c>
      <c r="H4003" s="181" t="str">
        <f t="shared" si="106"/>
        <v>PN</v>
      </c>
      <c r="I4003" s="181" t="str">
        <f>VLOOKUP(H4003,[4]Sheet1!$A$2:$B$27,2,0)</f>
        <v>NAPTHA</v>
      </c>
      <c r="J4003" s="191">
        <f t="shared" si="107"/>
        <v>8</v>
      </c>
      <c r="K4003" s="191">
        <f>IF(PUMPING[[#This Row],[MONTH]]&gt;3,YEAR(PUMPING[[#This Row],[DATE]]),YEAR(PUMPING[[#This Row],[DATE]])-1)</f>
        <v>2016</v>
      </c>
      <c r="L4003" s="191" t="str">
        <f>IF(PUMPING[[#This Row],[MONTH]]&lt;4,"Q4",IF(PUMPING[[#This Row],[MONTH]]&lt;7,"Q1",IF(PUMPING[[#This Row],[MONTH]]&lt;10,"Q2",IF(PUMPING[[#This Row],[MONTH]]&lt;13,"Q3","Q4"))))</f>
        <v>Q2</v>
      </c>
      <c r="M4003" s="192" t="str">
        <f>IF(PUMPING[[#This Row],[PRODUCT]]="I/F","I/F",IF(LEFT(PUMPING[[#This Row],[BATCH]],2)="MR","MR",IF(LEFT(PUMPING[[#This Row],[BATCH]],2)="PR","PR",IF(LEFT(PUMPING[[#This Row],[BATCH]],2)="DT","DT","Others"))))</f>
        <v>MR</v>
      </c>
    </row>
    <row r="4004" spans="1:13" ht="21" x14ac:dyDescent="0.25">
      <c r="A4004" s="181">
        <v>2</v>
      </c>
      <c r="B4004" s="182">
        <v>42588</v>
      </c>
      <c r="C4004" s="181" t="s">
        <v>6</v>
      </c>
      <c r="D4004" s="205" t="s">
        <v>2486</v>
      </c>
      <c r="E4004" s="203">
        <v>118</v>
      </c>
      <c r="F4004" s="206">
        <v>3256</v>
      </c>
      <c r="G4004" s="181" t="s">
        <v>6</v>
      </c>
      <c r="H4004" s="181" t="str">
        <f t="shared" si="106"/>
        <v>PX</v>
      </c>
      <c r="I4004" s="181" t="str">
        <f>VLOOKUP(H4004,[4]Sheet1!$A$2:$B$27,2,0)</f>
        <v>PXPTA</v>
      </c>
      <c r="J4004" s="191">
        <f t="shared" si="107"/>
        <v>8</v>
      </c>
      <c r="K4004" s="191">
        <f>IF(PUMPING[[#This Row],[MONTH]]&gt;3,YEAR(PUMPING[[#This Row],[DATE]]),YEAR(PUMPING[[#This Row],[DATE]])-1)</f>
        <v>2016</v>
      </c>
      <c r="L4004" s="191" t="str">
        <f>IF(PUMPING[[#This Row],[MONTH]]&lt;4,"Q4",IF(PUMPING[[#This Row],[MONTH]]&lt;7,"Q1",IF(PUMPING[[#This Row],[MONTH]]&lt;10,"Q2",IF(PUMPING[[#This Row],[MONTH]]&lt;13,"Q3","Q4"))))</f>
        <v>Q2</v>
      </c>
      <c r="M4004" s="192" t="str">
        <f>IF(PUMPING[[#This Row],[PRODUCT]]="I/F","I/F",IF(LEFT(PUMPING[[#This Row],[BATCH]],2)="MR","MR",IF(LEFT(PUMPING[[#This Row],[BATCH]],2)="PR","PR",IF(LEFT(PUMPING[[#This Row],[BATCH]],2)="DT","DT","Others"))))</f>
        <v>MR</v>
      </c>
    </row>
    <row r="4005" spans="1:13" ht="21" x14ac:dyDescent="0.25">
      <c r="A4005" s="181">
        <v>3</v>
      </c>
      <c r="B4005" s="182">
        <v>42588</v>
      </c>
      <c r="C4005" s="181" t="s">
        <v>6</v>
      </c>
      <c r="D4005" s="172" t="s">
        <v>2487</v>
      </c>
      <c r="E4005" s="203">
        <v>102</v>
      </c>
      <c r="F4005" s="206">
        <v>3102</v>
      </c>
      <c r="G4005" s="181" t="s">
        <v>6</v>
      </c>
      <c r="H4005" s="181" t="str">
        <f t="shared" si="106"/>
        <v>PN</v>
      </c>
      <c r="I4005" s="181" t="str">
        <f>VLOOKUP(H4005,[4]Sheet1!$A$2:$B$27,2,0)</f>
        <v>NAPTHA</v>
      </c>
      <c r="J4005" s="191">
        <f t="shared" si="107"/>
        <v>8</v>
      </c>
      <c r="K4005" s="191">
        <f>IF(PUMPING[[#This Row],[MONTH]]&gt;3,YEAR(PUMPING[[#This Row],[DATE]]),YEAR(PUMPING[[#This Row],[DATE]])-1)</f>
        <v>2016</v>
      </c>
      <c r="L4005" s="191" t="str">
        <f>IF(PUMPING[[#This Row],[MONTH]]&lt;4,"Q4",IF(PUMPING[[#This Row],[MONTH]]&lt;7,"Q1",IF(PUMPING[[#This Row],[MONTH]]&lt;10,"Q2",IF(PUMPING[[#This Row],[MONTH]]&lt;13,"Q3","Q4"))))</f>
        <v>Q2</v>
      </c>
      <c r="M4005" s="192" t="str">
        <f>IF(PUMPING[[#This Row],[PRODUCT]]="I/F","I/F",IF(LEFT(PUMPING[[#This Row],[BATCH]],2)="MR","MR",IF(LEFT(PUMPING[[#This Row],[BATCH]],2)="PR","PR",IF(LEFT(PUMPING[[#This Row],[BATCH]],2)="DT","DT","Others"))))</f>
        <v>MR</v>
      </c>
    </row>
    <row r="4006" spans="1:13" ht="21" x14ac:dyDescent="0.25">
      <c r="A4006" s="181">
        <v>1</v>
      </c>
      <c r="B4006" s="182">
        <v>42588</v>
      </c>
      <c r="C4006" s="181" t="s">
        <v>20</v>
      </c>
      <c r="D4006" s="172" t="s">
        <v>2482</v>
      </c>
      <c r="E4006" s="177">
        <v>32</v>
      </c>
      <c r="F4006" s="179">
        <v>1878</v>
      </c>
      <c r="G4006" s="181" t="s">
        <v>20</v>
      </c>
      <c r="H4006" s="181" t="str">
        <f t="shared" si="106"/>
        <v>A2</v>
      </c>
      <c r="I4006" s="181" t="str">
        <f>VLOOKUP(H4006,[4]Sheet1!$A$2:$B$27,2,0)</f>
        <v>ATF</v>
      </c>
      <c r="J4006" s="191">
        <f t="shared" si="107"/>
        <v>8</v>
      </c>
      <c r="K4006" s="191">
        <f>IF(PUMPING[[#This Row],[MONTH]]&gt;3,YEAR(PUMPING[[#This Row],[DATE]]),YEAR(PUMPING[[#This Row],[DATE]])-1)</f>
        <v>2016</v>
      </c>
      <c r="L4006" s="191" t="str">
        <f>IF(PUMPING[[#This Row],[MONTH]]&lt;4,"Q4",IF(PUMPING[[#This Row],[MONTH]]&lt;7,"Q1",IF(PUMPING[[#This Row],[MONTH]]&lt;10,"Q2",IF(PUMPING[[#This Row],[MONTH]]&lt;13,"Q3","Q4"))))</f>
        <v>Q2</v>
      </c>
      <c r="M4006" s="192" t="str">
        <f>IF(PUMPING[[#This Row],[PRODUCT]]="I/F","I/F",IF(LEFT(PUMPING[[#This Row],[BATCH]],2)="MR","MR",IF(LEFT(PUMPING[[#This Row],[BATCH]],2)="PR","PR",IF(LEFT(PUMPING[[#This Row],[BATCH]],2)="DT","DT","Others"))))</f>
        <v>PR</v>
      </c>
    </row>
    <row r="4007" spans="1:13" ht="21" x14ac:dyDescent="0.25">
      <c r="A4007" s="181">
        <v>2</v>
      </c>
      <c r="B4007" s="182">
        <v>42588</v>
      </c>
      <c r="C4007" s="181" t="s">
        <v>20</v>
      </c>
      <c r="D4007" s="172" t="s">
        <v>2488</v>
      </c>
      <c r="E4007" s="177">
        <v>31</v>
      </c>
      <c r="F4007" s="179">
        <v>450</v>
      </c>
      <c r="G4007" s="181" t="s">
        <v>20</v>
      </c>
      <c r="H4007" s="181" t="str">
        <f t="shared" ref="H4007:H4070" si="108">MID(D4007,3,2)</f>
        <v>A2</v>
      </c>
      <c r="I4007" s="181" t="str">
        <f>VLOOKUP(H4007,[4]Sheet1!$A$2:$B$27,2,0)</f>
        <v>ATF</v>
      </c>
      <c r="J4007" s="191">
        <f t="shared" si="107"/>
        <v>8</v>
      </c>
      <c r="K4007" s="191">
        <f>IF(PUMPING[[#This Row],[MONTH]]&gt;3,YEAR(PUMPING[[#This Row],[DATE]]),YEAR(PUMPING[[#This Row],[DATE]])-1)</f>
        <v>2016</v>
      </c>
      <c r="L4007" s="191" t="str">
        <f>IF(PUMPING[[#This Row],[MONTH]]&lt;4,"Q4",IF(PUMPING[[#This Row],[MONTH]]&lt;7,"Q1",IF(PUMPING[[#This Row],[MONTH]]&lt;10,"Q2",IF(PUMPING[[#This Row],[MONTH]]&lt;13,"Q3","Q4"))))</f>
        <v>Q2</v>
      </c>
      <c r="M4007" s="192" t="str">
        <f>IF(PUMPING[[#This Row],[PRODUCT]]="I/F","I/F",IF(LEFT(PUMPING[[#This Row],[BATCH]],2)="MR","MR",IF(LEFT(PUMPING[[#This Row],[BATCH]],2)="PR","PR",IF(LEFT(PUMPING[[#This Row],[BATCH]],2)="DT","DT","Others"))))</f>
        <v>PR</v>
      </c>
    </row>
    <row r="4008" spans="1:13" ht="21" x14ac:dyDescent="0.25">
      <c r="A4008" s="181">
        <v>3</v>
      </c>
      <c r="B4008" s="182">
        <v>42588</v>
      </c>
      <c r="C4008" s="181" t="s">
        <v>20</v>
      </c>
      <c r="D4008" s="172" t="s">
        <v>2489</v>
      </c>
      <c r="E4008" s="131">
        <v>31</v>
      </c>
      <c r="F4008" s="179">
        <v>1248</v>
      </c>
      <c r="G4008" s="181" t="s">
        <v>20</v>
      </c>
      <c r="H4008" s="181" t="str">
        <f t="shared" si="108"/>
        <v>A2</v>
      </c>
      <c r="I4008" s="181" t="str">
        <f>VLOOKUP(H4008,[4]Sheet1!$A$2:$B$27,2,0)</f>
        <v>ATF</v>
      </c>
      <c r="J4008" s="191">
        <f t="shared" si="107"/>
        <v>8</v>
      </c>
      <c r="K4008" s="191">
        <f>IF(PUMPING[[#This Row],[MONTH]]&gt;3,YEAR(PUMPING[[#This Row],[DATE]]),YEAR(PUMPING[[#This Row],[DATE]])-1)</f>
        <v>2016</v>
      </c>
      <c r="L4008" s="191" t="str">
        <f>IF(PUMPING[[#This Row],[MONTH]]&lt;4,"Q4",IF(PUMPING[[#This Row],[MONTH]]&lt;7,"Q1",IF(PUMPING[[#This Row],[MONTH]]&lt;10,"Q2",IF(PUMPING[[#This Row],[MONTH]]&lt;13,"Q3","Q4"))))</f>
        <v>Q2</v>
      </c>
      <c r="M4008" s="192" t="str">
        <f>IF(PUMPING[[#This Row],[PRODUCT]]="I/F","I/F",IF(LEFT(PUMPING[[#This Row],[BATCH]],2)="MR","MR",IF(LEFT(PUMPING[[#This Row],[BATCH]],2)="PR","PR",IF(LEFT(PUMPING[[#This Row],[BATCH]],2)="DT","DT","Others"))))</f>
        <v>PR</v>
      </c>
    </row>
    <row r="4009" spans="1:13" ht="21" x14ac:dyDescent="0.25">
      <c r="A4009" s="181">
        <v>1</v>
      </c>
      <c r="B4009" s="182">
        <v>42588</v>
      </c>
      <c r="C4009" s="181" t="s">
        <v>274</v>
      </c>
      <c r="D4009" s="124" t="s">
        <v>2475</v>
      </c>
      <c r="E4009" s="178" t="s">
        <v>10</v>
      </c>
      <c r="F4009" s="179">
        <v>1640</v>
      </c>
      <c r="G4009" s="181" t="s">
        <v>274</v>
      </c>
      <c r="H4009" s="181" t="str">
        <f t="shared" si="108"/>
        <v>4H</v>
      </c>
      <c r="I4009" s="181" t="s">
        <v>1530</v>
      </c>
      <c r="J4009" s="191">
        <f t="shared" si="107"/>
        <v>8</v>
      </c>
      <c r="K4009" s="191">
        <f>IF(PUMPING[[#This Row],[MONTH]]&gt;3,YEAR(PUMPING[[#This Row],[DATE]]),YEAR(PUMPING[[#This Row],[DATE]])-1)</f>
        <v>2016</v>
      </c>
      <c r="L4009" s="191" t="str">
        <f>IF(PUMPING[[#This Row],[MONTH]]&lt;4,"Q4",IF(PUMPING[[#This Row],[MONTH]]&lt;7,"Q1",IF(PUMPING[[#This Row],[MONTH]]&lt;10,"Q2",IF(PUMPING[[#This Row],[MONTH]]&lt;13,"Q3","Q4"))))</f>
        <v>Q2</v>
      </c>
      <c r="M4009" s="192" t="str">
        <f>IF(PUMPING[[#This Row],[PRODUCT]]="I/F","I/F",IF(LEFT(PUMPING[[#This Row],[BATCH]],2)="MR","MR",IF(LEFT(PUMPING[[#This Row],[BATCH]],2)="PR","PR",IF(LEFT(PUMPING[[#This Row],[BATCH]],2)="DT","DT","Others"))))</f>
        <v>MR</v>
      </c>
    </row>
    <row r="4010" spans="1:13" ht="21" x14ac:dyDescent="0.25">
      <c r="A4010" s="181">
        <v>2</v>
      </c>
      <c r="B4010" s="182">
        <v>42588</v>
      </c>
      <c r="C4010" s="181" t="s">
        <v>274</v>
      </c>
      <c r="D4010" s="124" t="s">
        <v>2476</v>
      </c>
      <c r="E4010" s="178" t="s">
        <v>10</v>
      </c>
      <c r="F4010" s="173">
        <v>6179</v>
      </c>
      <c r="G4010" s="181" t="s">
        <v>274</v>
      </c>
      <c r="H4010" s="181" t="str">
        <f t="shared" si="108"/>
        <v>4H</v>
      </c>
      <c r="I4010" s="181" t="s">
        <v>1530</v>
      </c>
      <c r="J4010" s="191">
        <f t="shared" si="107"/>
        <v>8</v>
      </c>
      <c r="K4010" s="191">
        <f>IF(PUMPING[[#This Row],[MONTH]]&gt;3,YEAR(PUMPING[[#This Row],[DATE]]),YEAR(PUMPING[[#This Row],[DATE]])-1)</f>
        <v>2016</v>
      </c>
      <c r="L4010" s="191" t="str">
        <f>IF(PUMPING[[#This Row],[MONTH]]&lt;4,"Q4",IF(PUMPING[[#This Row],[MONTH]]&lt;7,"Q1",IF(PUMPING[[#This Row],[MONTH]]&lt;10,"Q2",IF(PUMPING[[#This Row],[MONTH]]&lt;13,"Q3","Q4"))))</f>
        <v>Q2</v>
      </c>
      <c r="M4010" s="192" t="str">
        <f>IF(PUMPING[[#This Row],[PRODUCT]]="I/F","I/F",IF(LEFT(PUMPING[[#This Row],[BATCH]],2)="MR","MR",IF(LEFT(PUMPING[[#This Row],[BATCH]],2)="PR","PR",IF(LEFT(PUMPING[[#This Row],[BATCH]],2)="DT","DT","Others"))))</f>
        <v>MR</v>
      </c>
    </row>
    <row r="4011" spans="1:13" ht="21" x14ac:dyDescent="0.25">
      <c r="A4011" s="181">
        <v>3</v>
      </c>
      <c r="B4011" s="182">
        <v>42588</v>
      </c>
      <c r="C4011" s="181" t="s">
        <v>274</v>
      </c>
      <c r="D4011" s="124" t="s">
        <v>2480</v>
      </c>
      <c r="E4011" s="178" t="s">
        <v>10</v>
      </c>
      <c r="F4011" s="179">
        <v>852</v>
      </c>
      <c r="G4011" s="181" t="s">
        <v>274</v>
      </c>
      <c r="H4011" s="181" t="str">
        <f t="shared" si="108"/>
        <v>4H</v>
      </c>
      <c r="I4011" s="181" t="s">
        <v>1530</v>
      </c>
      <c r="J4011" s="191">
        <f t="shared" si="107"/>
        <v>8</v>
      </c>
      <c r="K4011" s="191">
        <f>IF(PUMPING[[#This Row],[MONTH]]&gt;3,YEAR(PUMPING[[#This Row],[DATE]]),YEAR(PUMPING[[#This Row],[DATE]])-1)</f>
        <v>2016</v>
      </c>
      <c r="L4011" s="191" t="str">
        <f>IF(PUMPING[[#This Row],[MONTH]]&lt;4,"Q4",IF(PUMPING[[#This Row],[MONTH]]&lt;7,"Q1",IF(PUMPING[[#This Row],[MONTH]]&lt;10,"Q2",IF(PUMPING[[#This Row],[MONTH]]&lt;13,"Q3","Q4"))))</f>
        <v>Q2</v>
      </c>
      <c r="M4011" s="192" t="str">
        <f>IF(PUMPING[[#This Row],[PRODUCT]]="I/F","I/F",IF(LEFT(PUMPING[[#This Row],[BATCH]],2)="MR","MR",IF(LEFT(PUMPING[[#This Row],[BATCH]],2)="PR","PR",IF(LEFT(PUMPING[[#This Row],[BATCH]],2)="DT","DT","Others"))))</f>
        <v>MR</v>
      </c>
    </row>
    <row r="4012" spans="1:13" ht="21" x14ac:dyDescent="0.25">
      <c r="A4012" s="181">
        <v>1</v>
      </c>
      <c r="B4012" s="182">
        <v>42589</v>
      </c>
      <c r="C4012" s="181" t="s">
        <v>6</v>
      </c>
      <c r="D4012" s="172" t="s">
        <v>2487</v>
      </c>
      <c r="E4012" s="203">
        <v>102</v>
      </c>
      <c r="F4012" s="206">
        <v>4042</v>
      </c>
      <c r="G4012" s="181" t="s">
        <v>6</v>
      </c>
      <c r="H4012" s="181" t="str">
        <f t="shared" si="108"/>
        <v>PN</v>
      </c>
      <c r="I4012" s="181" t="str">
        <f>VLOOKUP(H4012,[4]Sheet1!$A$2:$B$27,2,0)</f>
        <v>NAPTHA</v>
      </c>
      <c r="J4012" s="191">
        <f t="shared" si="107"/>
        <v>8</v>
      </c>
      <c r="K4012" s="191">
        <f>IF(PUMPING[[#This Row],[MONTH]]&gt;3,YEAR(PUMPING[[#This Row],[DATE]]),YEAR(PUMPING[[#This Row],[DATE]])-1)</f>
        <v>2016</v>
      </c>
      <c r="L4012" s="191" t="str">
        <f>IF(PUMPING[[#This Row],[MONTH]]&lt;4,"Q4",IF(PUMPING[[#This Row],[MONTH]]&lt;7,"Q1",IF(PUMPING[[#This Row],[MONTH]]&lt;10,"Q2",IF(PUMPING[[#This Row],[MONTH]]&lt;13,"Q3","Q4"))))</f>
        <v>Q2</v>
      </c>
      <c r="M4012" s="192" t="str">
        <f>IF(PUMPING[[#This Row],[PRODUCT]]="I/F","I/F",IF(LEFT(PUMPING[[#This Row],[BATCH]],2)="MR","MR",IF(LEFT(PUMPING[[#This Row],[BATCH]],2)="PR","PR",IF(LEFT(PUMPING[[#This Row],[BATCH]],2)="DT","DT","Others"))))</f>
        <v>MR</v>
      </c>
    </row>
    <row r="4013" spans="1:13" ht="21" x14ac:dyDescent="0.25">
      <c r="A4013" s="181">
        <v>2</v>
      </c>
      <c r="B4013" s="182">
        <v>42589</v>
      </c>
      <c r="C4013" s="181" t="s">
        <v>6</v>
      </c>
      <c r="D4013" s="205" t="s">
        <v>2490</v>
      </c>
      <c r="E4013" s="203">
        <v>402</v>
      </c>
      <c r="F4013" s="206">
        <v>150</v>
      </c>
      <c r="G4013" s="181" t="s">
        <v>6</v>
      </c>
      <c r="H4013" s="181" t="str">
        <f t="shared" si="108"/>
        <v>NS</v>
      </c>
      <c r="I4013" s="181" t="str">
        <f>VLOOKUP(H4013,[4]Sheet1!$A$2:$B$27,2,0)</f>
        <v>SKO</v>
      </c>
      <c r="J4013" s="191">
        <f t="shared" si="107"/>
        <v>8</v>
      </c>
      <c r="K4013" s="191">
        <f>IF(PUMPING[[#This Row],[MONTH]]&gt;3,YEAR(PUMPING[[#This Row],[DATE]]),YEAR(PUMPING[[#This Row],[DATE]])-1)</f>
        <v>2016</v>
      </c>
      <c r="L4013" s="191" t="str">
        <f>IF(PUMPING[[#This Row],[MONTH]]&lt;4,"Q4",IF(PUMPING[[#This Row],[MONTH]]&lt;7,"Q1",IF(PUMPING[[#This Row],[MONTH]]&lt;10,"Q2",IF(PUMPING[[#This Row],[MONTH]]&lt;13,"Q3","Q4"))))</f>
        <v>Q2</v>
      </c>
      <c r="M4013" s="192" t="str">
        <f>IF(PUMPING[[#This Row],[PRODUCT]]="I/F","I/F",IF(LEFT(PUMPING[[#This Row],[BATCH]],2)="MR","MR",IF(LEFT(PUMPING[[#This Row],[BATCH]],2)="PR","PR",IF(LEFT(PUMPING[[#This Row],[BATCH]],2)="DT","DT","Others"))))</f>
        <v>MR</v>
      </c>
    </row>
    <row r="4014" spans="1:13" ht="21" x14ac:dyDescent="0.25">
      <c r="A4014" s="181">
        <v>3</v>
      </c>
      <c r="B4014" s="182">
        <v>42589</v>
      </c>
      <c r="C4014" s="181" t="s">
        <v>6</v>
      </c>
      <c r="D4014" s="172" t="s">
        <v>2491</v>
      </c>
      <c r="E4014" s="203">
        <v>351</v>
      </c>
      <c r="F4014" s="206">
        <v>296</v>
      </c>
      <c r="G4014" s="181" t="s">
        <v>6</v>
      </c>
      <c r="H4014" s="181" t="str">
        <f t="shared" si="108"/>
        <v>PC</v>
      </c>
      <c r="I4014" s="181" t="str">
        <f>VLOOKUP(H4014,[4]Sheet1!$A$2:$B$27,2,0)</f>
        <v>SKO</v>
      </c>
      <c r="J4014" s="191">
        <f t="shared" si="107"/>
        <v>8</v>
      </c>
      <c r="K4014" s="191">
        <f>IF(PUMPING[[#This Row],[MONTH]]&gt;3,YEAR(PUMPING[[#This Row],[DATE]]),YEAR(PUMPING[[#This Row],[DATE]])-1)</f>
        <v>2016</v>
      </c>
      <c r="L4014" s="191" t="str">
        <f>IF(PUMPING[[#This Row],[MONTH]]&lt;4,"Q4",IF(PUMPING[[#This Row],[MONTH]]&lt;7,"Q1",IF(PUMPING[[#This Row],[MONTH]]&lt;10,"Q2",IF(PUMPING[[#This Row],[MONTH]]&lt;13,"Q3","Q4"))))</f>
        <v>Q2</v>
      </c>
      <c r="M4014" s="192" t="str">
        <f>IF(PUMPING[[#This Row],[PRODUCT]]="I/F","I/F",IF(LEFT(PUMPING[[#This Row],[BATCH]],2)="MR","MR",IF(LEFT(PUMPING[[#This Row],[BATCH]],2)="PR","PR",IF(LEFT(PUMPING[[#This Row],[BATCH]],2)="DT","DT","Others"))))</f>
        <v>MR</v>
      </c>
    </row>
    <row r="4015" spans="1:13" ht="21" x14ac:dyDescent="0.25">
      <c r="A4015" s="181">
        <v>4</v>
      </c>
      <c r="B4015" s="182">
        <v>42589</v>
      </c>
      <c r="C4015" s="181" t="s">
        <v>6</v>
      </c>
      <c r="D4015" s="172" t="s">
        <v>2492</v>
      </c>
      <c r="E4015" s="203">
        <v>206</v>
      </c>
      <c r="F4015" s="206">
        <v>6831</v>
      </c>
      <c r="G4015" s="181" t="s">
        <v>6</v>
      </c>
      <c r="H4015" s="181" t="str">
        <f t="shared" si="108"/>
        <v>4M</v>
      </c>
      <c r="I4015" s="181" t="s">
        <v>1532</v>
      </c>
      <c r="J4015" s="191">
        <f t="shared" si="107"/>
        <v>8</v>
      </c>
      <c r="K4015" s="191">
        <f>IF(PUMPING[[#This Row],[MONTH]]&gt;3,YEAR(PUMPING[[#This Row],[DATE]]),YEAR(PUMPING[[#This Row],[DATE]])-1)</f>
        <v>2016</v>
      </c>
      <c r="L4015" s="191" t="str">
        <f>IF(PUMPING[[#This Row],[MONTH]]&lt;4,"Q4",IF(PUMPING[[#This Row],[MONTH]]&lt;7,"Q1",IF(PUMPING[[#This Row],[MONTH]]&lt;10,"Q2",IF(PUMPING[[#This Row],[MONTH]]&lt;13,"Q3","Q4"))))</f>
        <v>Q2</v>
      </c>
      <c r="M4015" s="192" t="str">
        <f>IF(PUMPING[[#This Row],[PRODUCT]]="I/F","I/F",IF(LEFT(PUMPING[[#This Row],[BATCH]],2)="MR","MR",IF(LEFT(PUMPING[[#This Row],[BATCH]],2)="PR","PR",IF(LEFT(PUMPING[[#This Row],[BATCH]],2)="DT","DT","Others"))))</f>
        <v>MR</v>
      </c>
    </row>
    <row r="4016" spans="1:13" ht="21" x14ac:dyDescent="0.25">
      <c r="A4016" s="181">
        <v>5</v>
      </c>
      <c r="B4016" s="182">
        <v>42589</v>
      </c>
      <c r="C4016" s="181" t="s">
        <v>6</v>
      </c>
      <c r="D4016" s="172" t="s">
        <v>580</v>
      </c>
      <c r="E4016" s="203">
        <v>204</v>
      </c>
      <c r="F4016" s="206">
        <v>40</v>
      </c>
      <c r="G4016" s="181" t="s">
        <v>6</v>
      </c>
      <c r="H4016" s="181" t="str">
        <f t="shared" si="108"/>
        <v>4M</v>
      </c>
      <c r="I4016" s="181" t="s">
        <v>1532</v>
      </c>
      <c r="J4016" s="191">
        <f t="shared" si="107"/>
        <v>8</v>
      </c>
      <c r="K4016" s="191">
        <f>IF(PUMPING[[#This Row],[MONTH]]&gt;3,YEAR(PUMPING[[#This Row],[DATE]]),YEAR(PUMPING[[#This Row],[DATE]])-1)</f>
        <v>2016</v>
      </c>
      <c r="L4016" s="191" t="str">
        <f>IF(PUMPING[[#This Row],[MONTH]]&lt;4,"Q4",IF(PUMPING[[#This Row],[MONTH]]&lt;7,"Q1",IF(PUMPING[[#This Row],[MONTH]]&lt;10,"Q2",IF(PUMPING[[#This Row],[MONTH]]&lt;13,"Q3","Q4"))))</f>
        <v>Q2</v>
      </c>
      <c r="M4016" s="192" t="str">
        <f>IF(PUMPING[[#This Row],[PRODUCT]]="I/F","I/F",IF(LEFT(PUMPING[[#This Row],[BATCH]],2)="MR","MR",IF(LEFT(PUMPING[[#This Row],[BATCH]],2)="PR","PR",IF(LEFT(PUMPING[[#This Row],[BATCH]],2)="DT","DT","Others"))))</f>
        <v>MR</v>
      </c>
    </row>
    <row r="4017" spans="1:13" ht="21" x14ac:dyDescent="0.25">
      <c r="A4017" s="181">
        <v>1</v>
      </c>
      <c r="B4017" s="182">
        <v>42589</v>
      </c>
      <c r="C4017" s="181" t="s">
        <v>20</v>
      </c>
      <c r="D4017" s="172" t="s">
        <v>2493</v>
      </c>
      <c r="E4017" s="177">
        <v>31</v>
      </c>
      <c r="F4017" s="179">
        <v>2531</v>
      </c>
      <c r="G4017" s="181" t="s">
        <v>20</v>
      </c>
      <c r="H4017" s="181" t="str">
        <f t="shared" si="108"/>
        <v>A2</v>
      </c>
      <c r="I4017" s="181" t="str">
        <f>VLOOKUP(H4017,[4]Sheet1!$A$2:$B$27,2,0)</f>
        <v>ATF</v>
      </c>
      <c r="J4017" s="191">
        <f t="shared" si="107"/>
        <v>8</v>
      </c>
      <c r="K4017" s="191">
        <f>IF(PUMPING[[#This Row],[MONTH]]&gt;3,YEAR(PUMPING[[#This Row],[DATE]]),YEAR(PUMPING[[#This Row],[DATE]])-1)</f>
        <v>2016</v>
      </c>
      <c r="L4017" s="191" t="str">
        <f>IF(PUMPING[[#This Row],[MONTH]]&lt;4,"Q4",IF(PUMPING[[#This Row],[MONTH]]&lt;7,"Q1",IF(PUMPING[[#This Row],[MONTH]]&lt;10,"Q2",IF(PUMPING[[#This Row],[MONTH]]&lt;13,"Q3","Q4"))))</f>
        <v>Q2</v>
      </c>
      <c r="M4017" s="192" t="str">
        <f>IF(PUMPING[[#This Row],[PRODUCT]]="I/F","I/F",IF(LEFT(PUMPING[[#This Row],[BATCH]],2)="MR","MR",IF(LEFT(PUMPING[[#This Row],[BATCH]],2)="PR","PR",IF(LEFT(PUMPING[[#This Row],[BATCH]],2)="DT","DT","Others"))))</f>
        <v>PR</v>
      </c>
    </row>
    <row r="4018" spans="1:13" ht="21" x14ac:dyDescent="0.25">
      <c r="A4018" s="181">
        <v>1</v>
      </c>
      <c r="B4018" s="182">
        <v>42589</v>
      </c>
      <c r="C4018" s="181" t="s">
        <v>274</v>
      </c>
      <c r="D4018" s="124" t="s">
        <v>2480</v>
      </c>
      <c r="E4018" s="178" t="s">
        <v>10</v>
      </c>
      <c r="F4018" s="179">
        <v>418</v>
      </c>
      <c r="G4018" s="181" t="s">
        <v>274</v>
      </c>
      <c r="H4018" s="181" t="str">
        <f t="shared" si="108"/>
        <v>4H</v>
      </c>
      <c r="I4018" s="181" t="s">
        <v>1530</v>
      </c>
      <c r="J4018" s="191">
        <f t="shared" si="107"/>
        <v>8</v>
      </c>
      <c r="K4018" s="191">
        <f>IF(PUMPING[[#This Row],[MONTH]]&gt;3,YEAR(PUMPING[[#This Row],[DATE]]),YEAR(PUMPING[[#This Row],[DATE]])-1)</f>
        <v>2016</v>
      </c>
      <c r="L4018" s="191" t="str">
        <f>IF(PUMPING[[#This Row],[MONTH]]&lt;4,"Q4",IF(PUMPING[[#This Row],[MONTH]]&lt;7,"Q1",IF(PUMPING[[#This Row],[MONTH]]&lt;10,"Q2",IF(PUMPING[[#This Row],[MONTH]]&lt;13,"Q3","Q4"))))</f>
        <v>Q2</v>
      </c>
      <c r="M4018" s="192" t="str">
        <f>IF(PUMPING[[#This Row],[PRODUCT]]="I/F","I/F",IF(LEFT(PUMPING[[#This Row],[BATCH]],2)="MR","MR",IF(LEFT(PUMPING[[#This Row],[BATCH]],2)="PR","PR",IF(LEFT(PUMPING[[#This Row],[BATCH]],2)="DT","DT","Others"))))</f>
        <v>MR</v>
      </c>
    </row>
    <row r="4019" spans="1:13" ht="21" x14ac:dyDescent="0.25">
      <c r="A4019" s="181">
        <v>2</v>
      </c>
      <c r="B4019" s="182">
        <v>42589</v>
      </c>
      <c r="C4019" s="181" t="s">
        <v>274</v>
      </c>
      <c r="D4019" s="124" t="s">
        <v>507</v>
      </c>
      <c r="E4019" s="178" t="s">
        <v>10</v>
      </c>
      <c r="F4019" s="173">
        <v>40</v>
      </c>
      <c r="G4019" s="181" t="s">
        <v>274</v>
      </c>
      <c r="H4019" s="181" t="str">
        <f t="shared" si="108"/>
        <v>F4</v>
      </c>
      <c r="I4019" s="181" t="str">
        <f>VLOOKUP(H4019,[4]Sheet1!$A$2:$B$27,2,0)</f>
        <v>I/F</v>
      </c>
      <c r="J4019" s="191">
        <f t="shared" si="107"/>
        <v>8</v>
      </c>
      <c r="K4019" s="191">
        <f>IF(PUMPING[[#This Row],[MONTH]]&gt;3,YEAR(PUMPING[[#This Row],[DATE]]),YEAR(PUMPING[[#This Row],[DATE]])-1)</f>
        <v>2016</v>
      </c>
      <c r="L4019" s="191" t="str">
        <f>IF(PUMPING[[#This Row],[MONTH]]&lt;4,"Q4",IF(PUMPING[[#This Row],[MONTH]]&lt;7,"Q1",IF(PUMPING[[#This Row],[MONTH]]&lt;10,"Q2",IF(PUMPING[[#This Row],[MONTH]]&lt;13,"Q3","Q4"))))</f>
        <v>Q2</v>
      </c>
      <c r="M4019" s="192" t="str">
        <f>IF(PUMPING[[#This Row],[PRODUCT]]="I/F","I/F",IF(LEFT(PUMPING[[#This Row],[BATCH]],2)="MR","MR",IF(LEFT(PUMPING[[#This Row],[BATCH]],2)="PR","PR",IF(LEFT(PUMPING[[#This Row],[BATCH]],2)="DT","DT","Others"))))</f>
        <v>I/F</v>
      </c>
    </row>
    <row r="4020" spans="1:13" ht="21" x14ac:dyDescent="0.25">
      <c r="A4020" s="181">
        <v>3</v>
      </c>
      <c r="B4020" s="182">
        <v>42589</v>
      </c>
      <c r="C4020" s="181" t="s">
        <v>274</v>
      </c>
      <c r="D4020" s="124" t="s">
        <v>2483</v>
      </c>
      <c r="E4020" s="178" t="s">
        <v>10</v>
      </c>
      <c r="F4020" s="179">
        <v>150</v>
      </c>
      <c r="G4020" s="181" t="s">
        <v>274</v>
      </c>
      <c r="H4020" s="181" t="str">
        <f t="shared" si="108"/>
        <v>PC</v>
      </c>
      <c r="I4020" s="181" t="str">
        <f>VLOOKUP(H4020,[4]Sheet1!$A$2:$B$27,2,0)</f>
        <v>SKO</v>
      </c>
      <c r="J4020" s="191">
        <f t="shared" si="107"/>
        <v>8</v>
      </c>
      <c r="K4020" s="191">
        <f>IF(PUMPING[[#This Row],[MONTH]]&gt;3,YEAR(PUMPING[[#This Row],[DATE]]),YEAR(PUMPING[[#This Row],[DATE]])-1)</f>
        <v>2016</v>
      </c>
      <c r="L4020" s="191" t="str">
        <f>IF(PUMPING[[#This Row],[MONTH]]&lt;4,"Q4",IF(PUMPING[[#This Row],[MONTH]]&lt;7,"Q1",IF(PUMPING[[#This Row],[MONTH]]&lt;10,"Q2",IF(PUMPING[[#This Row],[MONTH]]&lt;13,"Q3","Q4"))))</f>
        <v>Q2</v>
      </c>
      <c r="M4020" s="192" t="str">
        <f>IF(PUMPING[[#This Row],[PRODUCT]]="I/F","I/F",IF(LEFT(PUMPING[[#This Row],[BATCH]],2)="MR","MR",IF(LEFT(PUMPING[[#This Row],[BATCH]],2)="PR","PR",IF(LEFT(PUMPING[[#This Row],[BATCH]],2)="DT","DT","Others"))))</f>
        <v>MR</v>
      </c>
    </row>
    <row r="4021" spans="1:13" ht="21" x14ac:dyDescent="0.25">
      <c r="A4021" s="181">
        <v>4</v>
      </c>
      <c r="B4021" s="182">
        <v>42589</v>
      </c>
      <c r="C4021" s="181" t="s">
        <v>274</v>
      </c>
      <c r="D4021" s="124" t="s">
        <v>2484</v>
      </c>
      <c r="E4021" s="178" t="s">
        <v>10</v>
      </c>
      <c r="F4021" s="179">
        <v>62</v>
      </c>
      <c r="G4021" s="181" t="s">
        <v>274</v>
      </c>
      <c r="H4021" s="181" t="str">
        <f t="shared" si="108"/>
        <v>NS</v>
      </c>
      <c r="I4021" s="181" t="str">
        <f>VLOOKUP(H4021,[4]Sheet1!$A$2:$B$27,2,0)</f>
        <v>SKO</v>
      </c>
      <c r="J4021" s="191">
        <f t="shared" si="107"/>
        <v>8</v>
      </c>
      <c r="K4021" s="191">
        <f>IF(PUMPING[[#This Row],[MONTH]]&gt;3,YEAR(PUMPING[[#This Row],[DATE]]),YEAR(PUMPING[[#This Row],[DATE]])-1)</f>
        <v>2016</v>
      </c>
      <c r="L4021" s="191" t="str">
        <f>IF(PUMPING[[#This Row],[MONTH]]&lt;4,"Q4",IF(PUMPING[[#This Row],[MONTH]]&lt;7,"Q1",IF(PUMPING[[#This Row],[MONTH]]&lt;10,"Q2",IF(PUMPING[[#This Row],[MONTH]]&lt;13,"Q3","Q4"))))</f>
        <v>Q2</v>
      </c>
      <c r="M4021" s="192" t="str">
        <f>IF(PUMPING[[#This Row],[PRODUCT]]="I/F","I/F",IF(LEFT(PUMPING[[#This Row],[BATCH]],2)="MR","MR",IF(LEFT(PUMPING[[#This Row],[BATCH]],2)="PR","PR",IF(LEFT(PUMPING[[#This Row],[BATCH]],2)="DT","DT","Others"))))</f>
        <v>MR</v>
      </c>
    </row>
    <row r="4022" spans="1:13" ht="21" x14ac:dyDescent="0.25">
      <c r="A4022" s="181">
        <v>5</v>
      </c>
      <c r="B4022" s="182">
        <v>42589</v>
      </c>
      <c r="C4022" s="181" t="s">
        <v>274</v>
      </c>
      <c r="D4022" s="124" t="s">
        <v>2398</v>
      </c>
      <c r="E4022" s="178" t="s">
        <v>10</v>
      </c>
      <c r="F4022" s="179">
        <v>131</v>
      </c>
      <c r="G4022" s="181" t="s">
        <v>274</v>
      </c>
      <c r="H4022" s="181" t="str">
        <f t="shared" si="108"/>
        <v>FN</v>
      </c>
      <c r="I4022" s="181" t="s">
        <v>204</v>
      </c>
      <c r="J4022" s="191">
        <f t="shared" si="107"/>
        <v>8</v>
      </c>
      <c r="K4022" s="191">
        <f>IF(PUMPING[[#This Row],[MONTH]]&gt;3,YEAR(PUMPING[[#This Row],[DATE]]),YEAR(PUMPING[[#This Row],[DATE]])-1)</f>
        <v>2016</v>
      </c>
      <c r="L4022" s="191" t="str">
        <f>IF(PUMPING[[#This Row],[MONTH]]&lt;4,"Q4",IF(PUMPING[[#This Row],[MONTH]]&lt;7,"Q1",IF(PUMPING[[#This Row],[MONTH]]&lt;10,"Q2",IF(PUMPING[[#This Row],[MONTH]]&lt;13,"Q3","Q4"))))</f>
        <v>Q2</v>
      </c>
      <c r="M4022" s="192" t="str">
        <f>IF(PUMPING[[#This Row],[PRODUCT]]="I/F","I/F",IF(LEFT(PUMPING[[#This Row],[BATCH]],2)="MR","MR",IF(LEFT(PUMPING[[#This Row],[BATCH]],2)="PR","PR",IF(LEFT(PUMPING[[#This Row],[BATCH]],2)="DT","DT","Others"))))</f>
        <v>I/F</v>
      </c>
    </row>
    <row r="4023" spans="1:13" ht="21" x14ac:dyDescent="0.25">
      <c r="A4023" s="181">
        <v>6</v>
      </c>
      <c r="B4023" s="182">
        <v>42589</v>
      </c>
      <c r="C4023" s="181" t="s">
        <v>274</v>
      </c>
      <c r="D4023" s="172" t="s">
        <v>2485</v>
      </c>
      <c r="E4023" s="178" t="s">
        <v>10</v>
      </c>
      <c r="F4023" s="173">
        <v>4530</v>
      </c>
      <c r="G4023" s="181" t="s">
        <v>274</v>
      </c>
      <c r="H4023" s="181" t="str">
        <f t="shared" si="108"/>
        <v>PN</v>
      </c>
      <c r="I4023" s="181" t="str">
        <f>VLOOKUP(H4023,[4]Sheet1!$A$2:$B$27,2,0)</f>
        <v>NAPTHA</v>
      </c>
      <c r="J4023" s="191">
        <f t="shared" si="107"/>
        <v>8</v>
      </c>
      <c r="K4023" s="191">
        <f>IF(PUMPING[[#This Row],[MONTH]]&gt;3,YEAR(PUMPING[[#This Row],[DATE]]),YEAR(PUMPING[[#This Row],[DATE]])-1)</f>
        <v>2016</v>
      </c>
      <c r="L4023" s="191" t="str">
        <f>IF(PUMPING[[#This Row],[MONTH]]&lt;4,"Q4",IF(PUMPING[[#This Row],[MONTH]]&lt;7,"Q1",IF(PUMPING[[#This Row],[MONTH]]&lt;10,"Q2",IF(PUMPING[[#This Row],[MONTH]]&lt;13,"Q3","Q4"))))</f>
        <v>Q2</v>
      </c>
      <c r="M4023" s="192" t="str">
        <f>IF(PUMPING[[#This Row],[PRODUCT]]="I/F","I/F",IF(LEFT(PUMPING[[#This Row],[BATCH]],2)="MR","MR",IF(LEFT(PUMPING[[#This Row],[BATCH]],2)="PR","PR",IF(LEFT(PUMPING[[#This Row],[BATCH]],2)="DT","DT","Others"))))</f>
        <v>MR</v>
      </c>
    </row>
    <row r="4024" spans="1:13" ht="21" x14ac:dyDescent="0.25">
      <c r="A4024" s="181">
        <v>1</v>
      </c>
      <c r="B4024" s="182">
        <v>42590</v>
      </c>
      <c r="C4024" s="181" t="s">
        <v>6</v>
      </c>
      <c r="D4024" s="172" t="s">
        <v>580</v>
      </c>
      <c r="E4024" s="203">
        <v>204</v>
      </c>
      <c r="F4024" s="173">
        <v>6080</v>
      </c>
      <c r="G4024" s="181" t="s">
        <v>6</v>
      </c>
      <c r="H4024" s="181" t="str">
        <f t="shared" si="108"/>
        <v>4M</v>
      </c>
      <c r="I4024" s="181" t="s">
        <v>1532</v>
      </c>
      <c r="J4024" s="191">
        <f t="shared" si="107"/>
        <v>8</v>
      </c>
      <c r="K4024" s="191">
        <f>IF(PUMPING[[#This Row],[MONTH]]&gt;3,YEAR(PUMPING[[#This Row],[DATE]]),YEAR(PUMPING[[#This Row],[DATE]])-1)</f>
        <v>2016</v>
      </c>
      <c r="L4024" s="191" t="str">
        <f>IF(PUMPING[[#This Row],[MONTH]]&lt;4,"Q4",IF(PUMPING[[#This Row],[MONTH]]&lt;7,"Q1",IF(PUMPING[[#This Row],[MONTH]]&lt;10,"Q2",IF(PUMPING[[#This Row],[MONTH]]&lt;13,"Q3","Q4"))))</f>
        <v>Q2</v>
      </c>
      <c r="M4024" s="192" t="str">
        <f>IF(PUMPING[[#This Row],[PRODUCT]]="I/F","I/F",IF(LEFT(PUMPING[[#This Row],[BATCH]],2)="MR","MR",IF(LEFT(PUMPING[[#This Row],[BATCH]],2)="PR","PR",IF(LEFT(PUMPING[[#This Row],[BATCH]],2)="DT","DT","Others"))))</f>
        <v>MR</v>
      </c>
    </row>
    <row r="4025" spans="1:13" ht="21" x14ac:dyDescent="0.25">
      <c r="A4025" s="181">
        <v>2</v>
      </c>
      <c r="B4025" s="182">
        <v>42590</v>
      </c>
      <c r="C4025" s="181" t="s">
        <v>6</v>
      </c>
      <c r="D4025" s="172" t="s">
        <v>581</v>
      </c>
      <c r="E4025" s="203">
        <v>205</v>
      </c>
      <c r="F4025" s="173">
        <v>2057</v>
      </c>
      <c r="G4025" s="181" t="s">
        <v>6</v>
      </c>
      <c r="H4025" s="181" t="str">
        <f t="shared" si="108"/>
        <v>4M</v>
      </c>
      <c r="I4025" s="181" t="s">
        <v>1532</v>
      </c>
      <c r="J4025" s="191">
        <f t="shared" si="107"/>
        <v>8</v>
      </c>
      <c r="K4025" s="191">
        <f>IF(PUMPING[[#This Row],[MONTH]]&gt;3,YEAR(PUMPING[[#This Row],[DATE]]),YEAR(PUMPING[[#This Row],[DATE]])-1)</f>
        <v>2016</v>
      </c>
      <c r="L4025" s="191" t="str">
        <f>IF(PUMPING[[#This Row],[MONTH]]&lt;4,"Q4",IF(PUMPING[[#This Row],[MONTH]]&lt;7,"Q1",IF(PUMPING[[#This Row],[MONTH]]&lt;10,"Q2",IF(PUMPING[[#This Row],[MONTH]]&lt;13,"Q3","Q4"))))</f>
        <v>Q2</v>
      </c>
      <c r="M4025" s="192" t="str">
        <f>IF(PUMPING[[#This Row],[PRODUCT]]="I/F","I/F",IF(LEFT(PUMPING[[#This Row],[BATCH]],2)="MR","MR",IF(LEFT(PUMPING[[#This Row],[BATCH]],2)="PR","PR",IF(LEFT(PUMPING[[#This Row],[BATCH]],2)="DT","DT","Others"))))</f>
        <v>MR</v>
      </c>
    </row>
    <row r="4026" spans="1:13" ht="21" x14ac:dyDescent="0.25">
      <c r="A4026" s="181">
        <v>3</v>
      </c>
      <c r="B4026" s="182">
        <v>42590</v>
      </c>
      <c r="C4026" s="181" t="s">
        <v>6</v>
      </c>
      <c r="D4026" s="172" t="s">
        <v>2494</v>
      </c>
      <c r="E4026" s="203">
        <v>351</v>
      </c>
      <c r="F4026" s="173">
        <v>407</v>
      </c>
      <c r="G4026" s="181" t="s">
        <v>6</v>
      </c>
      <c r="H4026" s="181" t="str">
        <f t="shared" si="108"/>
        <v>PC</v>
      </c>
      <c r="I4026" s="181" t="str">
        <f>VLOOKUP(H4026,[4]Sheet1!$A$2:$B$27,2,0)</f>
        <v>SKO</v>
      </c>
      <c r="J4026" s="191">
        <f t="shared" si="107"/>
        <v>8</v>
      </c>
      <c r="K4026" s="191">
        <f>IF(PUMPING[[#This Row],[MONTH]]&gt;3,YEAR(PUMPING[[#This Row],[DATE]]),YEAR(PUMPING[[#This Row],[DATE]])-1)</f>
        <v>2016</v>
      </c>
      <c r="L4026" s="191" t="str">
        <f>IF(PUMPING[[#This Row],[MONTH]]&lt;4,"Q4",IF(PUMPING[[#This Row],[MONTH]]&lt;7,"Q1",IF(PUMPING[[#This Row],[MONTH]]&lt;10,"Q2",IF(PUMPING[[#This Row],[MONTH]]&lt;13,"Q3","Q4"))))</f>
        <v>Q2</v>
      </c>
      <c r="M4026" s="192" t="str">
        <f>IF(PUMPING[[#This Row],[PRODUCT]]="I/F","I/F",IF(LEFT(PUMPING[[#This Row],[BATCH]],2)="MR","MR",IF(LEFT(PUMPING[[#This Row],[BATCH]],2)="PR","PR",IF(LEFT(PUMPING[[#This Row],[BATCH]],2)="DT","DT","Others"))))</f>
        <v>MR</v>
      </c>
    </row>
    <row r="4027" spans="1:13" ht="21" x14ac:dyDescent="0.25">
      <c r="A4027" s="181">
        <v>4</v>
      </c>
      <c r="B4027" s="182">
        <v>42590</v>
      </c>
      <c r="C4027" s="181" t="s">
        <v>6</v>
      </c>
      <c r="D4027" s="172" t="s">
        <v>2495</v>
      </c>
      <c r="E4027" s="203">
        <v>508</v>
      </c>
      <c r="F4027" s="173">
        <v>1122</v>
      </c>
      <c r="G4027" s="181" t="s">
        <v>6</v>
      </c>
      <c r="H4027" s="181" t="str">
        <f t="shared" si="108"/>
        <v>4H</v>
      </c>
      <c r="I4027" s="181" t="s">
        <v>1530</v>
      </c>
      <c r="J4027" s="191">
        <f t="shared" si="107"/>
        <v>8</v>
      </c>
      <c r="K4027" s="191">
        <f>IF(PUMPING[[#This Row],[MONTH]]&gt;3,YEAR(PUMPING[[#This Row],[DATE]]),YEAR(PUMPING[[#This Row],[DATE]])-1)</f>
        <v>2016</v>
      </c>
      <c r="L4027" s="191" t="str">
        <f>IF(PUMPING[[#This Row],[MONTH]]&lt;4,"Q4",IF(PUMPING[[#This Row],[MONTH]]&lt;7,"Q1",IF(PUMPING[[#This Row],[MONTH]]&lt;10,"Q2",IF(PUMPING[[#This Row],[MONTH]]&lt;13,"Q3","Q4"))))</f>
        <v>Q2</v>
      </c>
      <c r="M4027" s="192" t="str">
        <f>IF(PUMPING[[#This Row],[PRODUCT]]="I/F","I/F",IF(LEFT(PUMPING[[#This Row],[BATCH]],2)="MR","MR",IF(LEFT(PUMPING[[#This Row],[BATCH]],2)="PR","PR",IF(LEFT(PUMPING[[#This Row],[BATCH]],2)="DT","DT","Others"))))</f>
        <v>MR</v>
      </c>
    </row>
    <row r="4028" spans="1:13" ht="21" x14ac:dyDescent="0.25">
      <c r="A4028" s="181">
        <v>1</v>
      </c>
      <c r="B4028" s="182">
        <v>42590</v>
      </c>
      <c r="C4028" s="181" t="s">
        <v>20</v>
      </c>
      <c r="D4028" s="137" t="s">
        <v>2496</v>
      </c>
      <c r="E4028" s="177">
        <v>35</v>
      </c>
      <c r="F4028" s="179">
        <v>450</v>
      </c>
      <c r="G4028" s="181" t="s">
        <v>20</v>
      </c>
      <c r="H4028" s="181" t="str">
        <f t="shared" si="108"/>
        <v>A2</v>
      </c>
      <c r="I4028" s="181" t="str">
        <f>VLOOKUP(H4028,[4]Sheet1!$A$2:$B$27,2,0)</f>
        <v>ATF</v>
      </c>
      <c r="J4028" s="191">
        <f t="shared" si="107"/>
        <v>8</v>
      </c>
      <c r="K4028" s="191">
        <f>IF(PUMPING[[#This Row],[MONTH]]&gt;3,YEAR(PUMPING[[#This Row],[DATE]]),YEAR(PUMPING[[#This Row],[DATE]])-1)</f>
        <v>2016</v>
      </c>
      <c r="L4028" s="191" t="str">
        <f>IF(PUMPING[[#This Row],[MONTH]]&lt;4,"Q4",IF(PUMPING[[#This Row],[MONTH]]&lt;7,"Q1",IF(PUMPING[[#This Row],[MONTH]]&lt;10,"Q2",IF(PUMPING[[#This Row],[MONTH]]&lt;13,"Q3","Q4"))))</f>
        <v>Q2</v>
      </c>
      <c r="M4028" s="192" t="str">
        <f>IF(PUMPING[[#This Row],[PRODUCT]]="I/F","I/F",IF(LEFT(PUMPING[[#This Row],[BATCH]],2)="MR","MR",IF(LEFT(PUMPING[[#This Row],[BATCH]],2)="PR","PR",IF(LEFT(PUMPING[[#This Row],[BATCH]],2)="DT","DT","Others"))))</f>
        <v>PR</v>
      </c>
    </row>
    <row r="4029" spans="1:13" ht="21" x14ac:dyDescent="0.25">
      <c r="A4029" s="181">
        <v>2</v>
      </c>
      <c r="B4029" s="182">
        <v>42590</v>
      </c>
      <c r="C4029" s="181" t="s">
        <v>20</v>
      </c>
      <c r="D4029" s="172" t="s">
        <v>2497</v>
      </c>
      <c r="E4029" s="177">
        <v>35</v>
      </c>
      <c r="F4029" s="179">
        <v>2693</v>
      </c>
      <c r="G4029" s="181" t="s">
        <v>20</v>
      </c>
      <c r="H4029" s="181" t="str">
        <f t="shared" si="108"/>
        <v>A2</v>
      </c>
      <c r="I4029" s="181" t="str">
        <f>VLOOKUP(H4029,[4]Sheet1!$A$2:$B$27,2,0)</f>
        <v>ATF</v>
      </c>
      <c r="J4029" s="191">
        <f t="shared" si="107"/>
        <v>8</v>
      </c>
      <c r="K4029" s="191">
        <f>IF(PUMPING[[#This Row],[MONTH]]&gt;3,YEAR(PUMPING[[#This Row],[DATE]]),YEAR(PUMPING[[#This Row],[DATE]])-1)</f>
        <v>2016</v>
      </c>
      <c r="L4029" s="191" t="str">
        <f>IF(PUMPING[[#This Row],[MONTH]]&lt;4,"Q4",IF(PUMPING[[#This Row],[MONTH]]&lt;7,"Q1",IF(PUMPING[[#This Row],[MONTH]]&lt;10,"Q2",IF(PUMPING[[#This Row],[MONTH]]&lt;13,"Q3","Q4"))))</f>
        <v>Q2</v>
      </c>
      <c r="M4029" s="192" t="str">
        <f>IF(PUMPING[[#This Row],[PRODUCT]]="I/F","I/F",IF(LEFT(PUMPING[[#This Row],[BATCH]],2)="MR","MR",IF(LEFT(PUMPING[[#This Row],[BATCH]],2)="PR","PR",IF(LEFT(PUMPING[[#This Row],[BATCH]],2)="DT","DT","Others"))))</f>
        <v>PR</v>
      </c>
    </row>
    <row r="4030" spans="1:13" ht="21" x14ac:dyDescent="0.25">
      <c r="A4030" s="181">
        <v>1</v>
      </c>
      <c r="B4030" s="182">
        <v>42590</v>
      </c>
      <c r="C4030" s="181" t="s">
        <v>274</v>
      </c>
      <c r="D4030" s="172" t="s">
        <v>2485</v>
      </c>
      <c r="E4030" s="178" t="s">
        <v>10</v>
      </c>
      <c r="F4030" s="173">
        <v>68</v>
      </c>
      <c r="G4030" s="181" t="s">
        <v>274</v>
      </c>
      <c r="H4030" s="181" t="str">
        <f t="shared" si="108"/>
        <v>PN</v>
      </c>
      <c r="I4030" s="181" t="str">
        <f>VLOOKUP(H4030,[4]Sheet1!$A$2:$B$27,2,0)</f>
        <v>NAPTHA</v>
      </c>
      <c r="J4030" s="191">
        <f t="shared" si="107"/>
        <v>8</v>
      </c>
      <c r="K4030" s="191">
        <f>IF(PUMPING[[#This Row],[MONTH]]&gt;3,YEAR(PUMPING[[#This Row],[DATE]]),YEAR(PUMPING[[#This Row],[DATE]])-1)</f>
        <v>2016</v>
      </c>
      <c r="L4030" s="191" t="str">
        <f>IF(PUMPING[[#This Row],[MONTH]]&lt;4,"Q4",IF(PUMPING[[#This Row],[MONTH]]&lt;7,"Q1",IF(PUMPING[[#This Row],[MONTH]]&lt;10,"Q2",IF(PUMPING[[#This Row],[MONTH]]&lt;13,"Q3","Q4"))))</f>
        <v>Q2</v>
      </c>
      <c r="M4030" s="192" t="str">
        <f>IF(PUMPING[[#This Row],[PRODUCT]]="I/F","I/F",IF(LEFT(PUMPING[[#This Row],[BATCH]],2)="MR","MR",IF(LEFT(PUMPING[[#This Row],[BATCH]],2)="PR","PR",IF(LEFT(PUMPING[[#This Row],[BATCH]],2)="DT","DT","Others"))))</f>
        <v>MR</v>
      </c>
    </row>
    <row r="4031" spans="1:13" ht="21" x14ac:dyDescent="0.25">
      <c r="A4031" s="181">
        <v>2</v>
      </c>
      <c r="B4031" s="182">
        <v>42590</v>
      </c>
      <c r="C4031" s="181" t="s">
        <v>274</v>
      </c>
      <c r="D4031" s="124" t="s">
        <v>2486</v>
      </c>
      <c r="E4031" s="178" t="s">
        <v>10</v>
      </c>
      <c r="F4031" s="173">
        <v>3174</v>
      </c>
      <c r="G4031" s="181" t="s">
        <v>274</v>
      </c>
      <c r="H4031" s="181" t="str">
        <f t="shared" si="108"/>
        <v>PX</v>
      </c>
      <c r="I4031" s="181" t="str">
        <f>VLOOKUP(H4031,[4]Sheet1!$A$2:$B$27,2,0)</f>
        <v>PXPTA</v>
      </c>
      <c r="J4031" s="191">
        <f t="shared" si="107"/>
        <v>8</v>
      </c>
      <c r="K4031" s="191">
        <f>IF(PUMPING[[#This Row],[MONTH]]&gt;3,YEAR(PUMPING[[#This Row],[DATE]]),YEAR(PUMPING[[#This Row],[DATE]])-1)</f>
        <v>2016</v>
      </c>
      <c r="L4031" s="191" t="str">
        <f>IF(PUMPING[[#This Row],[MONTH]]&lt;4,"Q4",IF(PUMPING[[#This Row],[MONTH]]&lt;7,"Q1",IF(PUMPING[[#This Row],[MONTH]]&lt;10,"Q2",IF(PUMPING[[#This Row],[MONTH]]&lt;13,"Q3","Q4"))))</f>
        <v>Q2</v>
      </c>
      <c r="M4031" s="192" t="str">
        <f>IF(PUMPING[[#This Row],[PRODUCT]]="I/F","I/F",IF(LEFT(PUMPING[[#This Row],[BATCH]],2)="MR","MR",IF(LEFT(PUMPING[[#This Row],[BATCH]],2)="PR","PR",IF(LEFT(PUMPING[[#This Row],[BATCH]],2)="DT","DT","Others"))))</f>
        <v>MR</v>
      </c>
    </row>
    <row r="4032" spans="1:13" ht="21" x14ac:dyDescent="0.25">
      <c r="A4032" s="181">
        <v>3</v>
      </c>
      <c r="B4032" s="182">
        <v>42590</v>
      </c>
      <c r="C4032" s="181" t="s">
        <v>274</v>
      </c>
      <c r="D4032" s="172" t="s">
        <v>2487</v>
      </c>
      <c r="E4032" s="178" t="s">
        <v>10</v>
      </c>
      <c r="F4032" s="173">
        <v>4898</v>
      </c>
      <c r="G4032" s="181" t="s">
        <v>274</v>
      </c>
      <c r="H4032" s="181" t="str">
        <f t="shared" si="108"/>
        <v>PN</v>
      </c>
      <c r="I4032" s="181" t="str">
        <f>VLOOKUP(H4032,[4]Sheet1!$A$2:$B$27,2,0)</f>
        <v>NAPTHA</v>
      </c>
      <c r="J4032" s="191">
        <f t="shared" si="107"/>
        <v>8</v>
      </c>
      <c r="K4032" s="191">
        <f>IF(PUMPING[[#This Row],[MONTH]]&gt;3,YEAR(PUMPING[[#This Row],[DATE]]),YEAR(PUMPING[[#This Row],[DATE]])-1)</f>
        <v>2016</v>
      </c>
      <c r="L4032" s="191" t="str">
        <f>IF(PUMPING[[#This Row],[MONTH]]&lt;4,"Q4",IF(PUMPING[[#This Row],[MONTH]]&lt;7,"Q1",IF(PUMPING[[#This Row],[MONTH]]&lt;10,"Q2",IF(PUMPING[[#This Row],[MONTH]]&lt;13,"Q3","Q4"))))</f>
        <v>Q2</v>
      </c>
      <c r="M4032" s="192" t="str">
        <f>IF(PUMPING[[#This Row],[PRODUCT]]="I/F","I/F",IF(LEFT(PUMPING[[#This Row],[BATCH]],2)="MR","MR",IF(LEFT(PUMPING[[#This Row],[BATCH]],2)="PR","PR",IF(LEFT(PUMPING[[#This Row],[BATCH]],2)="DT","DT","Others"))))</f>
        <v>MR</v>
      </c>
    </row>
    <row r="4033" spans="1:13" ht="21" x14ac:dyDescent="0.25">
      <c r="A4033" s="181">
        <v>1</v>
      </c>
      <c r="B4033" s="182">
        <v>42591</v>
      </c>
      <c r="C4033" s="181" t="s">
        <v>6</v>
      </c>
      <c r="D4033" s="172" t="s">
        <v>2495</v>
      </c>
      <c r="E4033" s="203">
        <v>508</v>
      </c>
      <c r="F4033" s="173">
        <v>8878</v>
      </c>
      <c r="G4033" s="181" t="s">
        <v>6</v>
      </c>
      <c r="H4033" s="181" t="str">
        <f t="shared" si="108"/>
        <v>4H</v>
      </c>
      <c r="I4033" s="181" t="s">
        <v>1530</v>
      </c>
      <c r="J4033" s="191">
        <f t="shared" ref="J4033:J4096" si="109">MONTH(B4033)</f>
        <v>8</v>
      </c>
      <c r="K4033" s="191">
        <f>IF(PUMPING[[#This Row],[MONTH]]&gt;3,YEAR(PUMPING[[#This Row],[DATE]]),YEAR(PUMPING[[#This Row],[DATE]])-1)</f>
        <v>2016</v>
      </c>
      <c r="L4033" s="191" t="str">
        <f>IF(PUMPING[[#This Row],[MONTH]]&lt;4,"Q4",IF(PUMPING[[#This Row],[MONTH]]&lt;7,"Q1",IF(PUMPING[[#This Row],[MONTH]]&lt;10,"Q2",IF(PUMPING[[#This Row],[MONTH]]&lt;13,"Q3","Q4"))))</f>
        <v>Q2</v>
      </c>
      <c r="M4033" s="192" t="str">
        <f>IF(PUMPING[[#This Row],[PRODUCT]]="I/F","I/F",IF(LEFT(PUMPING[[#This Row],[BATCH]],2)="MR","MR",IF(LEFT(PUMPING[[#This Row],[BATCH]],2)="PR","PR",IF(LEFT(PUMPING[[#This Row],[BATCH]],2)="DT","DT","Others"))))</f>
        <v>MR</v>
      </c>
    </row>
    <row r="4034" spans="1:13" ht="21" x14ac:dyDescent="0.25">
      <c r="A4034" s="181">
        <v>2</v>
      </c>
      <c r="B4034" s="182">
        <v>42591</v>
      </c>
      <c r="C4034" s="181" t="s">
        <v>6</v>
      </c>
      <c r="D4034" s="172" t="s">
        <v>584</v>
      </c>
      <c r="E4034" s="203">
        <v>351</v>
      </c>
      <c r="F4034" s="173">
        <v>140</v>
      </c>
      <c r="G4034" s="181" t="s">
        <v>6</v>
      </c>
      <c r="H4034" s="181" t="str">
        <f t="shared" si="108"/>
        <v>PC</v>
      </c>
      <c r="I4034" s="181" t="str">
        <f>VLOOKUP(H4034,[4]Sheet1!$A$2:$B$27,2,0)</f>
        <v>SKO</v>
      </c>
      <c r="J4034" s="191">
        <f t="shared" si="109"/>
        <v>8</v>
      </c>
      <c r="K4034" s="191">
        <f>IF(PUMPING[[#This Row],[MONTH]]&gt;3,YEAR(PUMPING[[#This Row],[DATE]]),YEAR(PUMPING[[#This Row],[DATE]])-1)</f>
        <v>2016</v>
      </c>
      <c r="L4034" s="191" t="str">
        <f>IF(PUMPING[[#This Row],[MONTH]]&lt;4,"Q4",IF(PUMPING[[#This Row],[MONTH]]&lt;7,"Q1",IF(PUMPING[[#This Row],[MONTH]]&lt;10,"Q2",IF(PUMPING[[#This Row],[MONTH]]&lt;13,"Q3","Q4"))))</f>
        <v>Q2</v>
      </c>
      <c r="M4034" s="192" t="str">
        <f>IF(PUMPING[[#This Row],[PRODUCT]]="I/F","I/F",IF(LEFT(PUMPING[[#This Row],[BATCH]],2)="MR","MR",IF(LEFT(PUMPING[[#This Row],[BATCH]],2)="PR","PR",IF(LEFT(PUMPING[[#This Row],[BATCH]],2)="DT","DT","Others"))))</f>
        <v>MR</v>
      </c>
    </row>
    <row r="4035" spans="1:13" ht="21" x14ac:dyDescent="0.25">
      <c r="A4035" s="181">
        <v>3</v>
      </c>
      <c r="B4035" s="182">
        <v>42591</v>
      </c>
      <c r="C4035" s="181" t="s">
        <v>6</v>
      </c>
      <c r="D4035" s="172" t="s">
        <v>585</v>
      </c>
      <c r="E4035" s="203">
        <v>402</v>
      </c>
      <c r="F4035" s="173">
        <v>148</v>
      </c>
      <c r="G4035" s="181" t="s">
        <v>6</v>
      </c>
      <c r="H4035" s="181" t="str">
        <f t="shared" si="108"/>
        <v>NS</v>
      </c>
      <c r="I4035" s="181" t="str">
        <f>VLOOKUP(H4035,[4]Sheet1!$A$2:$B$27,2,0)</f>
        <v>SKO</v>
      </c>
      <c r="J4035" s="191">
        <f t="shared" si="109"/>
        <v>8</v>
      </c>
      <c r="K4035" s="191">
        <f>IF(PUMPING[[#This Row],[MONTH]]&gt;3,YEAR(PUMPING[[#This Row],[DATE]]),YEAR(PUMPING[[#This Row],[DATE]])-1)</f>
        <v>2016</v>
      </c>
      <c r="L4035" s="191" t="str">
        <f>IF(PUMPING[[#This Row],[MONTH]]&lt;4,"Q4",IF(PUMPING[[#This Row],[MONTH]]&lt;7,"Q1",IF(PUMPING[[#This Row],[MONTH]]&lt;10,"Q2",IF(PUMPING[[#This Row],[MONTH]]&lt;13,"Q3","Q4"))))</f>
        <v>Q2</v>
      </c>
      <c r="M4035" s="192" t="str">
        <f>IF(PUMPING[[#This Row],[PRODUCT]]="I/F","I/F",IF(LEFT(PUMPING[[#This Row],[BATCH]],2)="MR","MR",IF(LEFT(PUMPING[[#This Row],[BATCH]],2)="PR","PR",IF(LEFT(PUMPING[[#This Row],[BATCH]],2)="DT","DT","Others"))))</f>
        <v>MR</v>
      </c>
    </row>
    <row r="4036" spans="1:13" ht="21" x14ac:dyDescent="0.25">
      <c r="A4036" s="181">
        <v>4</v>
      </c>
      <c r="B4036" s="182">
        <v>42591</v>
      </c>
      <c r="C4036" s="181" t="s">
        <v>6</v>
      </c>
      <c r="D4036" s="172" t="s">
        <v>586</v>
      </c>
      <c r="E4036" s="203">
        <v>124</v>
      </c>
      <c r="F4036" s="173">
        <v>1767</v>
      </c>
      <c r="G4036" s="181" t="s">
        <v>6</v>
      </c>
      <c r="H4036" s="181" t="str">
        <f t="shared" si="108"/>
        <v>PN</v>
      </c>
      <c r="I4036" s="181" t="str">
        <f>VLOOKUP(H4036,[4]Sheet1!$A$2:$B$27,2,0)</f>
        <v>NAPTHA</v>
      </c>
      <c r="J4036" s="191">
        <f t="shared" si="109"/>
        <v>8</v>
      </c>
      <c r="K4036" s="191">
        <f>IF(PUMPING[[#This Row],[MONTH]]&gt;3,YEAR(PUMPING[[#This Row],[DATE]]),YEAR(PUMPING[[#This Row],[DATE]])-1)</f>
        <v>2016</v>
      </c>
      <c r="L4036" s="191" t="str">
        <f>IF(PUMPING[[#This Row],[MONTH]]&lt;4,"Q4",IF(PUMPING[[#This Row],[MONTH]]&lt;7,"Q1",IF(PUMPING[[#This Row],[MONTH]]&lt;10,"Q2",IF(PUMPING[[#This Row],[MONTH]]&lt;13,"Q3","Q4"))))</f>
        <v>Q2</v>
      </c>
      <c r="M4036" s="192" t="str">
        <f>IF(PUMPING[[#This Row],[PRODUCT]]="I/F","I/F",IF(LEFT(PUMPING[[#This Row],[BATCH]],2)="MR","MR",IF(LEFT(PUMPING[[#This Row],[BATCH]],2)="PR","PR",IF(LEFT(PUMPING[[#This Row],[BATCH]],2)="DT","DT","Others"))))</f>
        <v>MR</v>
      </c>
    </row>
    <row r="4037" spans="1:13" ht="21" x14ac:dyDescent="0.25">
      <c r="A4037" s="181">
        <v>1</v>
      </c>
      <c r="B4037" s="182">
        <v>42591</v>
      </c>
      <c r="C4037" s="181" t="s">
        <v>20</v>
      </c>
      <c r="D4037" s="172" t="s">
        <v>2497</v>
      </c>
      <c r="E4037" s="177">
        <v>35</v>
      </c>
      <c r="F4037" s="179">
        <v>6064</v>
      </c>
      <c r="G4037" s="181" t="s">
        <v>20</v>
      </c>
      <c r="H4037" s="181" t="str">
        <f t="shared" si="108"/>
        <v>A2</v>
      </c>
      <c r="I4037" s="181" t="str">
        <f>VLOOKUP(H4037,[4]Sheet1!$A$2:$B$27,2,0)</f>
        <v>ATF</v>
      </c>
      <c r="J4037" s="191">
        <f t="shared" si="109"/>
        <v>8</v>
      </c>
      <c r="K4037" s="191">
        <f>IF(PUMPING[[#This Row],[MONTH]]&gt;3,YEAR(PUMPING[[#This Row],[DATE]]),YEAR(PUMPING[[#This Row],[DATE]])-1)</f>
        <v>2016</v>
      </c>
      <c r="L4037" s="191" t="str">
        <f>IF(PUMPING[[#This Row],[MONTH]]&lt;4,"Q4",IF(PUMPING[[#This Row],[MONTH]]&lt;7,"Q1",IF(PUMPING[[#This Row],[MONTH]]&lt;10,"Q2",IF(PUMPING[[#This Row],[MONTH]]&lt;13,"Q3","Q4"))))</f>
        <v>Q2</v>
      </c>
      <c r="M4037" s="192" t="str">
        <f>IF(PUMPING[[#This Row],[PRODUCT]]="I/F","I/F",IF(LEFT(PUMPING[[#This Row],[BATCH]],2)="MR","MR",IF(LEFT(PUMPING[[#This Row],[BATCH]],2)="PR","PR",IF(LEFT(PUMPING[[#This Row],[BATCH]],2)="DT","DT","Others"))))</f>
        <v>PR</v>
      </c>
    </row>
    <row r="4038" spans="1:13" ht="21" x14ac:dyDescent="0.25">
      <c r="A4038" s="181">
        <v>1</v>
      </c>
      <c r="B4038" s="182">
        <v>42591</v>
      </c>
      <c r="C4038" s="181" t="s">
        <v>274</v>
      </c>
      <c r="D4038" s="172" t="s">
        <v>2487</v>
      </c>
      <c r="E4038" s="178" t="s">
        <v>10</v>
      </c>
      <c r="F4038" s="173">
        <v>822</v>
      </c>
      <c r="G4038" s="181" t="s">
        <v>274</v>
      </c>
      <c r="H4038" s="181" t="str">
        <f t="shared" si="108"/>
        <v>PN</v>
      </c>
      <c r="I4038" s="181" t="str">
        <f>VLOOKUP(H4038,[4]Sheet1!$A$2:$B$27,2,0)</f>
        <v>NAPTHA</v>
      </c>
      <c r="J4038" s="191">
        <f t="shared" si="109"/>
        <v>8</v>
      </c>
      <c r="K4038" s="191">
        <f>IF(PUMPING[[#This Row],[MONTH]]&gt;3,YEAR(PUMPING[[#This Row],[DATE]]),YEAR(PUMPING[[#This Row],[DATE]])-1)</f>
        <v>2016</v>
      </c>
      <c r="L4038" s="191" t="str">
        <f>IF(PUMPING[[#This Row],[MONTH]]&lt;4,"Q4",IF(PUMPING[[#This Row],[MONTH]]&lt;7,"Q1",IF(PUMPING[[#This Row],[MONTH]]&lt;10,"Q2",IF(PUMPING[[#This Row],[MONTH]]&lt;13,"Q3","Q4"))))</f>
        <v>Q2</v>
      </c>
      <c r="M4038" s="192" t="str">
        <f>IF(PUMPING[[#This Row],[PRODUCT]]="I/F","I/F",IF(LEFT(PUMPING[[#This Row],[BATCH]],2)="MR","MR",IF(LEFT(PUMPING[[#This Row],[BATCH]],2)="PR","PR",IF(LEFT(PUMPING[[#This Row],[BATCH]],2)="DT","DT","Others"))))</f>
        <v>MR</v>
      </c>
    </row>
    <row r="4039" spans="1:13" ht="21" x14ac:dyDescent="0.25">
      <c r="A4039" s="181">
        <v>2</v>
      </c>
      <c r="B4039" s="182">
        <v>42591</v>
      </c>
      <c r="C4039" s="181" t="s">
        <v>274</v>
      </c>
      <c r="D4039" s="124" t="s">
        <v>2498</v>
      </c>
      <c r="E4039" s="178" t="s">
        <v>10</v>
      </c>
      <c r="F4039" s="173">
        <v>147</v>
      </c>
      <c r="G4039" s="181" t="s">
        <v>274</v>
      </c>
      <c r="H4039" s="181" t="str">
        <f t="shared" si="108"/>
        <v xml:space="preserve"> N</v>
      </c>
      <c r="I4039" s="181" t="s">
        <v>204</v>
      </c>
      <c r="J4039" s="191">
        <f t="shared" si="109"/>
        <v>8</v>
      </c>
      <c r="K4039" s="191">
        <f>IF(PUMPING[[#This Row],[MONTH]]&gt;3,YEAR(PUMPING[[#This Row],[DATE]]),YEAR(PUMPING[[#This Row],[DATE]])-1)</f>
        <v>2016</v>
      </c>
      <c r="L4039" s="191" t="str">
        <f>IF(PUMPING[[#This Row],[MONTH]]&lt;4,"Q4",IF(PUMPING[[#This Row],[MONTH]]&lt;7,"Q1",IF(PUMPING[[#This Row],[MONTH]]&lt;10,"Q2",IF(PUMPING[[#This Row],[MONTH]]&lt;13,"Q3","Q4"))))</f>
        <v>Q2</v>
      </c>
      <c r="M4039" s="192" t="str">
        <f>IF(PUMPING[[#This Row],[PRODUCT]]="I/F","I/F",IF(LEFT(PUMPING[[#This Row],[BATCH]],2)="MR","MR",IF(LEFT(PUMPING[[#This Row],[BATCH]],2)="PR","PR",IF(LEFT(PUMPING[[#This Row],[BATCH]],2)="DT","DT","Others"))))</f>
        <v>I/F</v>
      </c>
    </row>
    <row r="4040" spans="1:13" ht="21" x14ac:dyDescent="0.25">
      <c r="A4040" s="181">
        <v>3</v>
      </c>
      <c r="B4040" s="182">
        <v>42591</v>
      </c>
      <c r="C4040" s="181" t="s">
        <v>274</v>
      </c>
      <c r="D4040" s="172" t="s">
        <v>2490</v>
      </c>
      <c r="E4040" s="178" t="s">
        <v>10</v>
      </c>
      <c r="F4040" s="173">
        <v>74</v>
      </c>
      <c r="G4040" s="181" t="s">
        <v>274</v>
      </c>
      <c r="H4040" s="181" t="str">
        <f t="shared" si="108"/>
        <v>NS</v>
      </c>
      <c r="I4040" s="181" t="str">
        <f>VLOOKUP(H4040,[4]Sheet1!$A$2:$B$27,2,0)</f>
        <v>SKO</v>
      </c>
      <c r="J4040" s="191">
        <f t="shared" si="109"/>
        <v>8</v>
      </c>
      <c r="K4040" s="191">
        <f>IF(PUMPING[[#This Row],[MONTH]]&gt;3,YEAR(PUMPING[[#This Row],[DATE]]),YEAR(PUMPING[[#This Row],[DATE]])-1)</f>
        <v>2016</v>
      </c>
      <c r="L4040" s="191" t="str">
        <f>IF(PUMPING[[#This Row],[MONTH]]&lt;4,"Q4",IF(PUMPING[[#This Row],[MONTH]]&lt;7,"Q1",IF(PUMPING[[#This Row],[MONTH]]&lt;10,"Q2",IF(PUMPING[[#This Row],[MONTH]]&lt;13,"Q3","Q4"))))</f>
        <v>Q2</v>
      </c>
      <c r="M4040" s="192" t="str">
        <f>IF(PUMPING[[#This Row],[PRODUCT]]="I/F","I/F",IF(LEFT(PUMPING[[#This Row],[BATCH]],2)="MR","MR",IF(LEFT(PUMPING[[#This Row],[BATCH]],2)="PR","PR",IF(LEFT(PUMPING[[#This Row],[BATCH]],2)="DT","DT","Others"))))</f>
        <v>MR</v>
      </c>
    </row>
    <row r="4041" spans="1:13" ht="21" x14ac:dyDescent="0.25">
      <c r="A4041" s="181">
        <v>4</v>
      </c>
      <c r="B4041" s="182">
        <v>42591</v>
      </c>
      <c r="C4041" s="181" t="s">
        <v>274</v>
      </c>
      <c r="D4041" s="124" t="s">
        <v>2491</v>
      </c>
      <c r="E4041" s="178" t="s">
        <v>10</v>
      </c>
      <c r="F4041" s="179">
        <v>105</v>
      </c>
      <c r="G4041" s="181" t="s">
        <v>274</v>
      </c>
      <c r="H4041" s="181" t="str">
        <f t="shared" si="108"/>
        <v>PC</v>
      </c>
      <c r="I4041" s="181" t="str">
        <f>VLOOKUP(H4041,[4]Sheet1!$A$2:$B$27,2,0)</f>
        <v>SKO</v>
      </c>
      <c r="J4041" s="191">
        <f t="shared" si="109"/>
        <v>8</v>
      </c>
      <c r="K4041" s="191">
        <f>IF(PUMPING[[#This Row],[MONTH]]&gt;3,YEAR(PUMPING[[#This Row],[DATE]]),YEAR(PUMPING[[#This Row],[DATE]])-1)</f>
        <v>2016</v>
      </c>
      <c r="L4041" s="191" t="str">
        <f>IF(PUMPING[[#This Row],[MONTH]]&lt;4,"Q4",IF(PUMPING[[#This Row],[MONTH]]&lt;7,"Q1",IF(PUMPING[[#This Row],[MONTH]]&lt;10,"Q2",IF(PUMPING[[#This Row],[MONTH]]&lt;13,"Q3","Q4"))))</f>
        <v>Q2</v>
      </c>
      <c r="M4041" s="192" t="str">
        <f>IF(PUMPING[[#This Row],[PRODUCT]]="I/F","I/F",IF(LEFT(PUMPING[[#This Row],[BATCH]],2)="MR","MR",IF(LEFT(PUMPING[[#This Row],[BATCH]],2)="PR","PR",IF(LEFT(PUMPING[[#This Row],[BATCH]],2)="DT","DT","Others"))))</f>
        <v>MR</v>
      </c>
    </row>
    <row r="4042" spans="1:13" ht="21" x14ac:dyDescent="0.25">
      <c r="A4042" s="181">
        <v>1</v>
      </c>
      <c r="B4042" s="182">
        <v>42592</v>
      </c>
      <c r="C4042" s="181" t="s">
        <v>6</v>
      </c>
      <c r="D4042" s="172" t="s">
        <v>586</v>
      </c>
      <c r="E4042" s="203">
        <v>124</v>
      </c>
      <c r="F4042" s="173">
        <v>8227</v>
      </c>
      <c r="G4042" s="181" t="s">
        <v>6</v>
      </c>
      <c r="H4042" s="181" t="str">
        <f t="shared" si="108"/>
        <v>PN</v>
      </c>
      <c r="I4042" s="181" t="str">
        <f>VLOOKUP(H4042,[4]Sheet1!$A$2:$B$27,2,0)</f>
        <v>NAPTHA</v>
      </c>
      <c r="J4042" s="191">
        <f t="shared" si="109"/>
        <v>8</v>
      </c>
      <c r="K4042" s="191">
        <f>IF(PUMPING[[#This Row],[MONTH]]&gt;3,YEAR(PUMPING[[#This Row],[DATE]]),YEAR(PUMPING[[#This Row],[DATE]])-1)</f>
        <v>2016</v>
      </c>
      <c r="L4042" s="191" t="str">
        <f>IF(PUMPING[[#This Row],[MONTH]]&lt;4,"Q4",IF(PUMPING[[#This Row],[MONTH]]&lt;7,"Q1",IF(PUMPING[[#This Row],[MONTH]]&lt;10,"Q2",IF(PUMPING[[#This Row],[MONTH]]&lt;13,"Q3","Q4"))))</f>
        <v>Q2</v>
      </c>
      <c r="M4042" s="192" t="str">
        <f>IF(PUMPING[[#This Row],[PRODUCT]]="I/F","I/F",IF(LEFT(PUMPING[[#This Row],[BATCH]],2)="MR","MR",IF(LEFT(PUMPING[[#This Row],[BATCH]],2)="PR","PR",IF(LEFT(PUMPING[[#This Row],[BATCH]],2)="DT","DT","Others"))))</f>
        <v>MR</v>
      </c>
    </row>
    <row r="4043" spans="1:13" ht="21" x14ac:dyDescent="0.25">
      <c r="A4043" s="181">
        <v>2</v>
      </c>
      <c r="B4043" s="182">
        <v>42592</v>
      </c>
      <c r="C4043" s="181" t="s">
        <v>6</v>
      </c>
      <c r="D4043" s="172" t="s">
        <v>2499</v>
      </c>
      <c r="E4043" s="203">
        <v>403</v>
      </c>
      <c r="F4043" s="173">
        <v>2839</v>
      </c>
      <c r="G4043" s="181" t="s">
        <v>6</v>
      </c>
      <c r="H4043" s="181" t="str">
        <f t="shared" si="108"/>
        <v>0S</v>
      </c>
      <c r="I4043" s="181" t="str">
        <f>VLOOKUP(H4043,[4]Sheet1!$A$2:$B$27,2,0)</f>
        <v>SKO</v>
      </c>
      <c r="J4043" s="191">
        <f t="shared" si="109"/>
        <v>8</v>
      </c>
      <c r="K4043" s="191">
        <f>IF(PUMPING[[#This Row],[MONTH]]&gt;3,YEAR(PUMPING[[#This Row],[DATE]]),YEAR(PUMPING[[#This Row],[DATE]])-1)</f>
        <v>2016</v>
      </c>
      <c r="L4043" s="191" t="str">
        <f>IF(PUMPING[[#This Row],[MONTH]]&lt;4,"Q4",IF(PUMPING[[#This Row],[MONTH]]&lt;7,"Q1",IF(PUMPING[[#This Row],[MONTH]]&lt;10,"Q2",IF(PUMPING[[#This Row],[MONTH]]&lt;13,"Q3","Q4"))))</f>
        <v>Q2</v>
      </c>
      <c r="M4043" s="192" t="str">
        <f>IF(PUMPING[[#This Row],[PRODUCT]]="I/F","I/F",IF(LEFT(PUMPING[[#This Row],[BATCH]],2)="MR","MR",IF(LEFT(PUMPING[[#This Row],[BATCH]],2)="PR","PR",IF(LEFT(PUMPING[[#This Row],[BATCH]],2)="DT","DT","Others"))))</f>
        <v>MR</v>
      </c>
    </row>
    <row r="4044" spans="1:13" ht="21" x14ac:dyDescent="0.25">
      <c r="A4044" s="181">
        <v>3</v>
      </c>
      <c r="B4044" s="182">
        <v>42592</v>
      </c>
      <c r="C4044" s="181" t="s">
        <v>6</v>
      </c>
      <c r="D4044" s="172" t="s">
        <v>2500</v>
      </c>
      <c r="E4044" s="203">
        <v>301</v>
      </c>
      <c r="F4044" s="173">
        <v>1183</v>
      </c>
      <c r="G4044" s="181" t="s">
        <v>6</v>
      </c>
      <c r="H4044" s="181" t="str">
        <f t="shared" si="108"/>
        <v>A3</v>
      </c>
      <c r="I4044" s="181" t="str">
        <f>VLOOKUP(H4044,[4]Sheet1!$A$2:$B$27,2,0)</f>
        <v>ATF</v>
      </c>
      <c r="J4044" s="191">
        <f t="shared" si="109"/>
        <v>8</v>
      </c>
      <c r="K4044" s="191">
        <f>IF(PUMPING[[#This Row],[MONTH]]&gt;3,YEAR(PUMPING[[#This Row],[DATE]]),YEAR(PUMPING[[#This Row],[DATE]])-1)</f>
        <v>2016</v>
      </c>
      <c r="L4044" s="191" t="str">
        <f>IF(PUMPING[[#This Row],[MONTH]]&lt;4,"Q4",IF(PUMPING[[#This Row],[MONTH]]&lt;7,"Q1",IF(PUMPING[[#This Row],[MONTH]]&lt;10,"Q2",IF(PUMPING[[#This Row],[MONTH]]&lt;13,"Q3","Q4"))))</f>
        <v>Q2</v>
      </c>
      <c r="M4044" s="192" t="str">
        <f>IF(PUMPING[[#This Row],[PRODUCT]]="I/F","I/F",IF(LEFT(PUMPING[[#This Row],[BATCH]],2)="MR","MR",IF(LEFT(PUMPING[[#This Row],[BATCH]],2)="PR","PR",IF(LEFT(PUMPING[[#This Row],[BATCH]],2)="DT","DT","Others"))))</f>
        <v>MR</v>
      </c>
    </row>
    <row r="4045" spans="1:13" ht="21" x14ac:dyDescent="0.25">
      <c r="A4045" s="181">
        <v>1</v>
      </c>
      <c r="B4045" s="182">
        <v>42592</v>
      </c>
      <c r="C4045" s="181" t="s">
        <v>20</v>
      </c>
      <c r="D4045" s="172" t="s">
        <v>2497</v>
      </c>
      <c r="E4045" s="177">
        <v>35</v>
      </c>
      <c r="F4045" s="179">
        <v>546</v>
      </c>
      <c r="G4045" s="181" t="s">
        <v>20</v>
      </c>
      <c r="H4045" s="181" t="str">
        <f t="shared" si="108"/>
        <v>A2</v>
      </c>
      <c r="I4045" s="181" t="str">
        <f>VLOOKUP(H4045,[4]Sheet1!$A$2:$B$27,2,0)</f>
        <v>ATF</v>
      </c>
      <c r="J4045" s="191">
        <f t="shared" si="109"/>
        <v>8</v>
      </c>
      <c r="K4045" s="191">
        <f>IF(PUMPING[[#This Row],[MONTH]]&gt;3,YEAR(PUMPING[[#This Row],[DATE]]),YEAR(PUMPING[[#This Row],[DATE]])-1)</f>
        <v>2016</v>
      </c>
      <c r="L4045" s="191" t="str">
        <f>IF(PUMPING[[#This Row],[MONTH]]&lt;4,"Q4",IF(PUMPING[[#This Row],[MONTH]]&lt;7,"Q1",IF(PUMPING[[#This Row],[MONTH]]&lt;10,"Q2",IF(PUMPING[[#This Row],[MONTH]]&lt;13,"Q3","Q4"))))</f>
        <v>Q2</v>
      </c>
      <c r="M4045" s="192" t="str">
        <f>IF(PUMPING[[#This Row],[PRODUCT]]="I/F","I/F",IF(LEFT(PUMPING[[#This Row],[BATCH]],2)="MR","MR",IF(LEFT(PUMPING[[#This Row],[BATCH]],2)="PR","PR",IF(LEFT(PUMPING[[#This Row],[BATCH]],2)="DT","DT","Others"))))</f>
        <v>PR</v>
      </c>
    </row>
    <row r="4046" spans="1:13" ht="21" x14ac:dyDescent="0.25">
      <c r="A4046" s="181">
        <v>2</v>
      </c>
      <c r="B4046" s="182">
        <v>42592</v>
      </c>
      <c r="C4046" s="181" t="s">
        <v>20</v>
      </c>
      <c r="D4046" s="172" t="s">
        <v>2501</v>
      </c>
      <c r="E4046" s="177">
        <v>32</v>
      </c>
      <c r="F4046" s="179">
        <v>2006</v>
      </c>
      <c r="G4046" s="181" t="s">
        <v>20</v>
      </c>
      <c r="H4046" s="181" t="str">
        <f t="shared" si="108"/>
        <v>A2</v>
      </c>
      <c r="I4046" s="181" t="str">
        <f>VLOOKUP(H4046,[4]Sheet1!$A$2:$B$27,2,0)</f>
        <v>ATF</v>
      </c>
      <c r="J4046" s="191">
        <f t="shared" si="109"/>
        <v>8</v>
      </c>
      <c r="K4046" s="191">
        <f>IF(PUMPING[[#This Row],[MONTH]]&gt;3,YEAR(PUMPING[[#This Row],[DATE]]),YEAR(PUMPING[[#This Row],[DATE]])-1)</f>
        <v>2016</v>
      </c>
      <c r="L4046" s="191" t="str">
        <f>IF(PUMPING[[#This Row],[MONTH]]&lt;4,"Q4",IF(PUMPING[[#This Row],[MONTH]]&lt;7,"Q1",IF(PUMPING[[#This Row],[MONTH]]&lt;10,"Q2",IF(PUMPING[[#This Row],[MONTH]]&lt;13,"Q3","Q4"))))</f>
        <v>Q2</v>
      </c>
      <c r="M4046" s="192" t="str">
        <f>IF(PUMPING[[#This Row],[PRODUCT]]="I/F","I/F",IF(LEFT(PUMPING[[#This Row],[BATCH]],2)="MR","MR",IF(LEFT(PUMPING[[#This Row],[BATCH]],2)="PR","PR",IF(LEFT(PUMPING[[#This Row],[BATCH]],2)="DT","DT","Others"))))</f>
        <v>PR</v>
      </c>
    </row>
    <row r="4047" spans="1:13" ht="21" x14ac:dyDescent="0.25">
      <c r="A4047" s="181">
        <v>1</v>
      </c>
      <c r="B4047" s="182">
        <v>42592</v>
      </c>
      <c r="C4047" s="181" t="s">
        <v>274</v>
      </c>
      <c r="D4047" s="124" t="s">
        <v>580</v>
      </c>
      <c r="E4047" s="178" t="s">
        <v>10</v>
      </c>
      <c r="F4047" s="173">
        <v>3116</v>
      </c>
      <c r="G4047" s="181" t="s">
        <v>274</v>
      </c>
      <c r="H4047" s="181" t="str">
        <f t="shared" si="108"/>
        <v>4M</v>
      </c>
      <c r="I4047" s="181" t="s">
        <v>1532</v>
      </c>
      <c r="J4047" s="191">
        <f t="shared" si="109"/>
        <v>8</v>
      </c>
      <c r="K4047" s="191">
        <f>IF(PUMPING[[#This Row],[MONTH]]&gt;3,YEAR(PUMPING[[#This Row],[DATE]]),YEAR(PUMPING[[#This Row],[DATE]])-1)</f>
        <v>2016</v>
      </c>
      <c r="L4047" s="191" t="str">
        <f>IF(PUMPING[[#This Row],[MONTH]]&lt;4,"Q4",IF(PUMPING[[#This Row],[MONTH]]&lt;7,"Q1",IF(PUMPING[[#This Row],[MONTH]]&lt;10,"Q2",IF(PUMPING[[#This Row],[MONTH]]&lt;13,"Q3","Q4"))))</f>
        <v>Q2</v>
      </c>
      <c r="M4047" s="192" t="str">
        <f>IF(PUMPING[[#This Row],[PRODUCT]]="I/F","I/F",IF(LEFT(PUMPING[[#This Row],[BATCH]],2)="MR","MR",IF(LEFT(PUMPING[[#This Row],[BATCH]],2)="PR","PR",IF(LEFT(PUMPING[[#This Row],[BATCH]],2)="DT","DT","Others"))))</f>
        <v>MR</v>
      </c>
    </row>
    <row r="4048" spans="1:13" ht="21" x14ac:dyDescent="0.25">
      <c r="A4048" s="181">
        <v>2</v>
      </c>
      <c r="B4048" s="182">
        <v>42592</v>
      </c>
      <c r="C4048" s="181" t="s">
        <v>274</v>
      </c>
      <c r="D4048" s="124" t="s">
        <v>581</v>
      </c>
      <c r="E4048" s="178" t="s">
        <v>10</v>
      </c>
      <c r="F4048" s="173">
        <v>1894</v>
      </c>
      <c r="G4048" s="181" t="s">
        <v>274</v>
      </c>
      <c r="H4048" s="181" t="str">
        <f t="shared" si="108"/>
        <v>4M</v>
      </c>
      <c r="I4048" s="181" t="s">
        <v>1532</v>
      </c>
      <c r="J4048" s="191">
        <f t="shared" si="109"/>
        <v>8</v>
      </c>
      <c r="K4048" s="191">
        <f>IF(PUMPING[[#This Row],[MONTH]]&gt;3,YEAR(PUMPING[[#This Row],[DATE]]),YEAR(PUMPING[[#This Row],[DATE]])-1)</f>
        <v>2016</v>
      </c>
      <c r="L4048" s="191" t="str">
        <f>IF(PUMPING[[#This Row],[MONTH]]&lt;4,"Q4",IF(PUMPING[[#This Row],[MONTH]]&lt;7,"Q1",IF(PUMPING[[#This Row],[MONTH]]&lt;10,"Q2",IF(PUMPING[[#This Row],[MONTH]]&lt;13,"Q3","Q4"))))</f>
        <v>Q2</v>
      </c>
      <c r="M4048" s="192" t="str">
        <f>IF(PUMPING[[#This Row],[PRODUCT]]="I/F","I/F",IF(LEFT(PUMPING[[#This Row],[BATCH]],2)="MR","MR",IF(LEFT(PUMPING[[#This Row],[BATCH]],2)="PR","PR",IF(LEFT(PUMPING[[#This Row],[BATCH]],2)="DT","DT","Others"))))</f>
        <v>MR</v>
      </c>
    </row>
    <row r="4049" spans="1:13" ht="21" x14ac:dyDescent="0.25">
      <c r="A4049" s="181">
        <v>3</v>
      </c>
      <c r="B4049" s="182">
        <v>42592</v>
      </c>
      <c r="C4049" s="181" t="s">
        <v>274</v>
      </c>
      <c r="D4049" s="172" t="s">
        <v>2502</v>
      </c>
      <c r="E4049" s="178" t="s">
        <v>10</v>
      </c>
      <c r="F4049" s="173">
        <v>12</v>
      </c>
      <c r="G4049" s="181" t="s">
        <v>274</v>
      </c>
      <c r="H4049" s="181" t="str">
        <f t="shared" si="108"/>
        <v xml:space="preserve"> I</v>
      </c>
      <c r="I4049" s="181" t="str">
        <f>VLOOKUP(H4049,[4]Sheet1!$A$2:$B$27,2,0)</f>
        <v>I/F</v>
      </c>
      <c r="J4049" s="191">
        <f t="shared" si="109"/>
        <v>8</v>
      </c>
      <c r="K4049" s="191">
        <f>IF(PUMPING[[#This Row],[MONTH]]&gt;3,YEAR(PUMPING[[#This Row],[DATE]]),YEAR(PUMPING[[#This Row],[DATE]])-1)</f>
        <v>2016</v>
      </c>
      <c r="L4049" s="191" t="str">
        <f>IF(PUMPING[[#This Row],[MONTH]]&lt;4,"Q4",IF(PUMPING[[#This Row],[MONTH]]&lt;7,"Q1",IF(PUMPING[[#This Row],[MONTH]]&lt;10,"Q2",IF(PUMPING[[#This Row],[MONTH]]&lt;13,"Q3","Q4"))))</f>
        <v>Q2</v>
      </c>
      <c r="M4049" s="192" t="str">
        <f>IF(PUMPING[[#This Row],[PRODUCT]]="I/F","I/F",IF(LEFT(PUMPING[[#This Row],[BATCH]],2)="MR","MR",IF(LEFT(PUMPING[[#This Row],[BATCH]],2)="PR","PR",IF(LEFT(PUMPING[[#This Row],[BATCH]],2)="DT","DT","Others"))))</f>
        <v>I/F</v>
      </c>
    </row>
    <row r="4050" spans="1:13" ht="21" x14ac:dyDescent="0.25">
      <c r="A4050" s="181">
        <v>4</v>
      </c>
      <c r="B4050" s="182">
        <v>42592</v>
      </c>
      <c r="C4050" s="181" t="s">
        <v>274</v>
      </c>
      <c r="D4050" s="124" t="s">
        <v>2494</v>
      </c>
      <c r="E4050" s="178" t="s">
        <v>10</v>
      </c>
      <c r="F4050" s="179">
        <v>132</v>
      </c>
      <c r="G4050" s="181" t="s">
        <v>274</v>
      </c>
      <c r="H4050" s="181" t="str">
        <f t="shared" si="108"/>
        <v>PC</v>
      </c>
      <c r="I4050" s="181" t="str">
        <f>VLOOKUP(H4050,[4]Sheet1!$A$2:$B$27,2,0)</f>
        <v>SKO</v>
      </c>
      <c r="J4050" s="191">
        <f t="shared" si="109"/>
        <v>8</v>
      </c>
      <c r="K4050" s="191">
        <f>IF(PUMPING[[#This Row],[MONTH]]&gt;3,YEAR(PUMPING[[#This Row],[DATE]]),YEAR(PUMPING[[#This Row],[DATE]])-1)</f>
        <v>2016</v>
      </c>
      <c r="L4050" s="191" t="str">
        <f>IF(PUMPING[[#This Row],[MONTH]]&lt;4,"Q4",IF(PUMPING[[#This Row],[MONTH]]&lt;7,"Q1",IF(PUMPING[[#This Row],[MONTH]]&lt;10,"Q2",IF(PUMPING[[#This Row],[MONTH]]&lt;13,"Q3","Q4"))))</f>
        <v>Q2</v>
      </c>
      <c r="M4050" s="192" t="str">
        <f>IF(PUMPING[[#This Row],[PRODUCT]]="I/F","I/F",IF(LEFT(PUMPING[[#This Row],[BATCH]],2)="MR","MR",IF(LEFT(PUMPING[[#This Row],[BATCH]],2)="PR","PR",IF(LEFT(PUMPING[[#This Row],[BATCH]],2)="DT","DT","Others"))))</f>
        <v>MR</v>
      </c>
    </row>
    <row r="4051" spans="1:13" ht="21" x14ac:dyDescent="0.25">
      <c r="A4051" s="181">
        <v>5</v>
      </c>
      <c r="B4051" s="182">
        <v>42592</v>
      </c>
      <c r="C4051" s="181" t="s">
        <v>274</v>
      </c>
      <c r="D4051" s="124" t="s">
        <v>2495</v>
      </c>
      <c r="E4051" s="178" t="s">
        <v>10</v>
      </c>
      <c r="F4051" s="179">
        <v>1931</v>
      </c>
      <c r="G4051" s="181" t="s">
        <v>274</v>
      </c>
      <c r="H4051" s="181" t="str">
        <f t="shared" si="108"/>
        <v>4H</v>
      </c>
      <c r="I4051" s="181" t="s">
        <v>1530</v>
      </c>
      <c r="J4051" s="191">
        <f t="shared" si="109"/>
        <v>8</v>
      </c>
      <c r="K4051" s="191">
        <f>IF(PUMPING[[#This Row],[MONTH]]&gt;3,YEAR(PUMPING[[#This Row],[DATE]]),YEAR(PUMPING[[#This Row],[DATE]])-1)</f>
        <v>2016</v>
      </c>
      <c r="L4051" s="191" t="str">
        <f>IF(PUMPING[[#This Row],[MONTH]]&lt;4,"Q4",IF(PUMPING[[#This Row],[MONTH]]&lt;7,"Q1",IF(PUMPING[[#This Row],[MONTH]]&lt;10,"Q2",IF(PUMPING[[#This Row],[MONTH]]&lt;13,"Q3","Q4"))))</f>
        <v>Q2</v>
      </c>
      <c r="M4051" s="192" t="str">
        <f>IF(PUMPING[[#This Row],[PRODUCT]]="I/F","I/F",IF(LEFT(PUMPING[[#This Row],[BATCH]],2)="MR","MR",IF(LEFT(PUMPING[[#This Row],[BATCH]],2)="PR","PR",IF(LEFT(PUMPING[[#This Row],[BATCH]],2)="DT","DT","Others"))))</f>
        <v>MR</v>
      </c>
    </row>
    <row r="4052" spans="1:13" ht="21" x14ac:dyDescent="0.25">
      <c r="A4052" s="181">
        <v>1</v>
      </c>
      <c r="B4052" s="182">
        <v>42593</v>
      </c>
      <c r="C4052" s="181" t="s">
        <v>6</v>
      </c>
      <c r="D4052" s="172" t="s">
        <v>2500</v>
      </c>
      <c r="E4052" s="203">
        <v>301</v>
      </c>
      <c r="F4052" s="173">
        <v>4514</v>
      </c>
      <c r="G4052" s="181" t="s">
        <v>6</v>
      </c>
      <c r="H4052" s="181" t="str">
        <f t="shared" si="108"/>
        <v>A3</v>
      </c>
      <c r="I4052" s="181" t="str">
        <f>VLOOKUP(H4052,[4]Sheet1!$A$2:$B$27,2,0)</f>
        <v>ATF</v>
      </c>
      <c r="J4052" s="191">
        <f t="shared" si="109"/>
        <v>8</v>
      </c>
      <c r="K4052" s="191">
        <f>IF(PUMPING[[#This Row],[MONTH]]&gt;3,YEAR(PUMPING[[#This Row],[DATE]]),YEAR(PUMPING[[#This Row],[DATE]])-1)</f>
        <v>2016</v>
      </c>
      <c r="L4052" s="191" t="str">
        <f>IF(PUMPING[[#This Row],[MONTH]]&lt;4,"Q4",IF(PUMPING[[#This Row],[MONTH]]&lt;7,"Q1",IF(PUMPING[[#This Row],[MONTH]]&lt;10,"Q2",IF(PUMPING[[#This Row],[MONTH]]&lt;13,"Q3","Q4"))))</f>
        <v>Q2</v>
      </c>
      <c r="M4052" s="192" t="str">
        <f>IF(PUMPING[[#This Row],[PRODUCT]]="I/F","I/F",IF(LEFT(PUMPING[[#This Row],[BATCH]],2)="MR","MR",IF(LEFT(PUMPING[[#This Row],[BATCH]],2)="PR","PR",IF(LEFT(PUMPING[[#This Row],[BATCH]],2)="DT","DT","Others"))))</f>
        <v>MR</v>
      </c>
    </row>
    <row r="4053" spans="1:13" ht="21" x14ac:dyDescent="0.25">
      <c r="A4053" s="181">
        <v>2</v>
      </c>
      <c r="B4053" s="182">
        <v>42593</v>
      </c>
      <c r="C4053" s="181" t="s">
        <v>6</v>
      </c>
      <c r="D4053" s="172" t="s">
        <v>2503</v>
      </c>
      <c r="E4053" s="203">
        <v>303</v>
      </c>
      <c r="F4053" s="173">
        <v>4805</v>
      </c>
      <c r="G4053" s="181" t="s">
        <v>6</v>
      </c>
      <c r="H4053" s="181" t="str">
        <f t="shared" si="108"/>
        <v>A3</v>
      </c>
      <c r="I4053" s="181" t="str">
        <f>VLOOKUP(H4053,[4]Sheet1!$A$2:$B$27,2,0)</f>
        <v>ATF</v>
      </c>
      <c r="J4053" s="191">
        <f t="shared" si="109"/>
        <v>8</v>
      </c>
      <c r="K4053" s="191">
        <f>IF(PUMPING[[#This Row],[MONTH]]&gt;3,YEAR(PUMPING[[#This Row],[DATE]]),YEAR(PUMPING[[#This Row],[DATE]])-1)</f>
        <v>2016</v>
      </c>
      <c r="L4053" s="191" t="str">
        <f>IF(PUMPING[[#This Row],[MONTH]]&lt;4,"Q4",IF(PUMPING[[#This Row],[MONTH]]&lt;7,"Q1",IF(PUMPING[[#This Row],[MONTH]]&lt;10,"Q2",IF(PUMPING[[#This Row],[MONTH]]&lt;13,"Q3","Q4"))))</f>
        <v>Q2</v>
      </c>
      <c r="M4053" s="192" t="str">
        <f>IF(PUMPING[[#This Row],[PRODUCT]]="I/F","I/F",IF(LEFT(PUMPING[[#This Row],[BATCH]],2)="MR","MR",IF(LEFT(PUMPING[[#This Row],[BATCH]],2)="PR","PR",IF(LEFT(PUMPING[[#This Row],[BATCH]],2)="DT","DT","Others"))))</f>
        <v>MR</v>
      </c>
    </row>
    <row r="4054" spans="1:13" ht="21" x14ac:dyDescent="0.25">
      <c r="A4054" s="181">
        <v>3</v>
      </c>
      <c r="B4054" s="182">
        <v>42593</v>
      </c>
      <c r="C4054" s="181" t="s">
        <v>6</v>
      </c>
      <c r="D4054" s="172" t="s">
        <v>2504</v>
      </c>
      <c r="E4054" s="203">
        <v>402</v>
      </c>
      <c r="F4054" s="173">
        <v>600</v>
      </c>
      <c r="G4054" s="181" t="s">
        <v>6</v>
      </c>
      <c r="H4054" s="181" t="str">
        <f t="shared" si="108"/>
        <v>0S</v>
      </c>
      <c r="I4054" s="181" t="str">
        <f>VLOOKUP(H4054,[4]Sheet1!$A$2:$B$27,2,0)</f>
        <v>SKO</v>
      </c>
      <c r="J4054" s="191">
        <f t="shared" si="109"/>
        <v>8</v>
      </c>
      <c r="K4054" s="191">
        <f>IF(PUMPING[[#This Row],[MONTH]]&gt;3,YEAR(PUMPING[[#This Row],[DATE]]),YEAR(PUMPING[[#This Row],[DATE]])-1)</f>
        <v>2016</v>
      </c>
      <c r="L4054" s="191" t="str">
        <f>IF(PUMPING[[#This Row],[MONTH]]&lt;4,"Q4",IF(PUMPING[[#This Row],[MONTH]]&lt;7,"Q1",IF(PUMPING[[#This Row],[MONTH]]&lt;10,"Q2",IF(PUMPING[[#This Row],[MONTH]]&lt;13,"Q3","Q4"))))</f>
        <v>Q2</v>
      </c>
      <c r="M4054" s="192" t="str">
        <f>IF(PUMPING[[#This Row],[PRODUCT]]="I/F","I/F",IF(LEFT(PUMPING[[#This Row],[BATCH]],2)="MR","MR",IF(LEFT(PUMPING[[#This Row],[BATCH]],2)="PR","PR",IF(LEFT(PUMPING[[#This Row],[BATCH]],2)="DT","DT","Others"))))</f>
        <v>MR</v>
      </c>
    </row>
    <row r="4055" spans="1:13" ht="21" x14ac:dyDescent="0.25">
      <c r="A4055" s="181">
        <v>4</v>
      </c>
      <c r="B4055" s="182">
        <v>42593</v>
      </c>
      <c r="C4055" s="181" t="s">
        <v>6</v>
      </c>
      <c r="D4055" s="172" t="s">
        <v>2505</v>
      </c>
      <c r="E4055" s="203">
        <v>651</v>
      </c>
      <c r="F4055" s="173">
        <v>200</v>
      </c>
      <c r="G4055" s="181" t="s">
        <v>6</v>
      </c>
      <c r="H4055" s="181" t="str">
        <f t="shared" si="108"/>
        <v>PC</v>
      </c>
      <c r="I4055" s="181" t="str">
        <f>VLOOKUP(H4055,[4]Sheet1!$A$2:$B$27,2,0)</f>
        <v>SKO</v>
      </c>
      <c r="J4055" s="191">
        <f t="shared" si="109"/>
        <v>8</v>
      </c>
      <c r="K4055" s="191">
        <f>IF(PUMPING[[#This Row],[MONTH]]&gt;3,YEAR(PUMPING[[#This Row],[DATE]]),YEAR(PUMPING[[#This Row],[DATE]])-1)</f>
        <v>2016</v>
      </c>
      <c r="L4055" s="191" t="str">
        <f>IF(PUMPING[[#This Row],[MONTH]]&lt;4,"Q4",IF(PUMPING[[#This Row],[MONTH]]&lt;7,"Q1",IF(PUMPING[[#This Row],[MONTH]]&lt;10,"Q2",IF(PUMPING[[#This Row],[MONTH]]&lt;13,"Q3","Q4"))))</f>
        <v>Q2</v>
      </c>
      <c r="M4055" s="192" t="str">
        <f>IF(PUMPING[[#This Row],[PRODUCT]]="I/F","I/F",IF(LEFT(PUMPING[[#This Row],[BATCH]],2)="MR","MR",IF(LEFT(PUMPING[[#This Row],[BATCH]],2)="PR","PR",IF(LEFT(PUMPING[[#This Row],[BATCH]],2)="DT","DT","Others"))))</f>
        <v>MR</v>
      </c>
    </row>
    <row r="4056" spans="1:13" ht="21" x14ac:dyDescent="0.25">
      <c r="A4056" s="181">
        <v>5</v>
      </c>
      <c r="B4056" s="182">
        <v>42593</v>
      </c>
      <c r="C4056" s="181" t="s">
        <v>6</v>
      </c>
      <c r="D4056" s="172" t="s">
        <v>1578</v>
      </c>
      <c r="E4056" s="203">
        <v>507</v>
      </c>
      <c r="F4056" s="173">
        <v>2646</v>
      </c>
      <c r="G4056" s="181" t="s">
        <v>6</v>
      </c>
      <c r="H4056" s="181" t="str">
        <f t="shared" si="108"/>
        <v>4H</v>
      </c>
      <c r="I4056" s="181" t="s">
        <v>1530</v>
      </c>
      <c r="J4056" s="191">
        <f t="shared" si="109"/>
        <v>8</v>
      </c>
      <c r="K4056" s="191">
        <f>IF(PUMPING[[#This Row],[MONTH]]&gt;3,YEAR(PUMPING[[#This Row],[DATE]]),YEAR(PUMPING[[#This Row],[DATE]])-1)</f>
        <v>2016</v>
      </c>
      <c r="L4056" s="191" t="str">
        <f>IF(PUMPING[[#This Row],[MONTH]]&lt;4,"Q4",IF(PUMPING[[#This Row],[MONTH]]&lt;7,"Q1",IF(PUMPING[[#This Row],[MONTH]]&lt;10,"Q2",IF(PUMPING[[#This Row],[MONTH]]&lt;13,"Q3","Q4"))))</f>
        <v>Q2</v>
      </c>
      <c r="M4056" s="192" t="str">
        <f>IF(PUMPING[[#This Row],[PRODUCT]]="I/F","I/F",IF(LEFT(PUMPING[[#This Row],[BATCH]],2)="MR","MR",IF(LEFT(PUMPING[[#This Row],[BATCH]],2)="PR","PR",IF(LEFT(PUMPING[[#This Row],[BATCH]],2)="DT","DT","Others"))))</f>
        <v>MR</v>
      </c>
    </row>
    <row r="4057" spans="1:13" ht="21" x14ac:dyDescent="0.25">
      <c r="A4057" s="181">
        <v>1</v>
      </c>
      <c r="B4057" s="182">
        <v>42593</v>
      </c>
      <c r="C4057" s="181" t="s">
        <v>20</v>
      </c>
      <c r="D4057" s="172" t="s">
        <v>2501</v>
      </c>
      <c r="E4057" s="177">
        <v>33</v>
      </c>
      <c r="F4057" s="179">
        <v>2471</v>
      </c>
      <c r="G4057" s="181" t="s">
        <v>20</v>
      </c>
      <c r="H4057" s="181" t="str">
        <f t="shared" si="108"/>
        <v>A2</v>
      </c>
      <c r="I4057" s="181" t="str">
        <f>VLOOKUP(H4057,[4]Sheet1!$A$2:$B$27,2,0)</f>
        <v>ATF</v>
      </c>
      <c r="J4057" s="191">
        <f t="shared" si="109"/>
        <v>8</v>
      </c>
      <c r="K4057" s="191">
        <f>IF(PUMPING[[#This Row],[MONTH]]&gt;3,YEAR(PUMPING[[#This Row],[DATE]]),YEAR(PUMPING[[#This Row],[DATE]])-1)</f>
        <v>2016</v>
      </c>
      <c r="L4057" s="191" t="str">
        <f>IF(PUMPING[[#This Row],[MONTH]]&lt;4,"Q4",IF(PUMPING[[#This Row],[MONTH]]&lt;7,"Q1",IF(PUMPING[[#This Row],[MONTH]]&lt;10,"Q2",IF(PUMPING[[#This Row],[MONTH]]&lt;13,"Q3","Q4"))))</f>
        <v>Q2</v>
      </c>
      <c r="M4057" s="192" t="str">
        <f>IF(PUMPING[[#This Row],[PRODUCT]]="I/F","I/F",IF(LEFT(PUMPING[[#This Row],[BATCH]],2)="MR","MR",IF(LEFT(PUMPING[[#This Row],[BATCH]],2)="PR","PR",IF(LEFT(PUMPING[[#This Row],[BATCH]],2)="DT","DT","Others"))))</f>
        <v>PR</v>
      </c>
    </row>
    <row r="4058" spans="1:13" ht="21" x14ac:dyDescent="0.25">
      <c r="A4058" s="181">
        <v>1</v>
      </c>
      <c r="B4058" s="182">
        <v>42593</v>
      </c>
      <c r="C4058" s="181" t="s">
        <v>274</v>
      </c>
      <c r="D4058" s="124" t="s">
        <v>2495</v>
      </c>
      <c r="E4058" s="178" t="s">
        <v>10</v>
      </c>
      <c r="F4058" s="173">
        <v>3077</v>
      </c>
      <c r="G4058" s="181" t="s">
        <v>274</v>
      </c>
      <c r="H4058" s="181" t="str">
        <f t="shared" si="108"/>
        <v>4H</v>
      </c>
      <c r="I4058" s="181" t="s">
        <v>1530</v>
      </c>
      <c r="J4058" s="191">
        <f t="shared" si="109"/>
        <v>8</v>
      </c>
      <c r="K4058" s="191">
        <f>IF(PUMPING[[#This Row],[MONTH]]&gt;3,YEAR(PUMPING[[#This Row],[DATE]]),YEAR(PUMPING[[#This Row],[DATE]])-1)</f>
        <v>2016</v>
      </c>
      <c r="L4058" s="191" t="str">
        <f>IF(PUMPING[[#This Row],[MONTH]]&lt;4,"Q4",IF(PUMPING[[#This Row],[MONTH]]&lt;7,"Q1",IF(PUMPING[[#This Row],[MONTH]]&lt;10,"Q2",IF(PUMPING[[#This Row],[MONTH]]&lt;13,"Q3","Q4"))))</f>
        <v>Q2</v>
      </c>
      <c r="M4058" s="192" t="str">
        <f>IF(PUMPING[[#This Row],[PRODUCT]]="I/F","I/F",IF(LEFT(PUMPING[[#This Row],[BATCH]],2)="MR","MR",IF(LEFT(PUMPING[[#This Row],[BATCH]],2)="PR","PR",IF(LEFT(PUMPING[[#This Row],[BATCH]],2)="DT","DT","Others"))))</f>
        <v>MR</v>
      </c>
    </row>
    <row r="4059" spans="1:13" ht="21" x14ac:dyDescent="0.25">
      <c r="A4059" s="181">
        <v>2</v>
      </c>
      <c r="B4059" s="182">
        <v>42593</v>
      </c>
      <c r="C4059" s="181" t="s">
        <v>274</v>
      </c>
      <c r="D4059" s="124" t="s">
        <v>584</v>
      </c>
      <c r="E4059" s="178" t="s">
        <v>10</v>
      </c>
      <c r="F4059" s="173">
        <v>43</v>
      </c>
      <c r="G4059" s="181" t="s">
        <v>274</v>
      </c>
      <c r="H4059" s="181" t="str">
        <f t="shared" si="108"/>
        <v>PC</v>
      </c>
      <c r="I4059" s="181" t="str">
        <f>VLOOKUP(H4059,[4]Sheet1!$A$2:$B$27,2,0)</f>
        <v>SKO</v>
      </c>
      <c r="J4059" s="191">
        <f t="shared" si="109"/>
        <v>8</v>
      </c>
      <c r="K4059" s="191">
        <f>IF(PUMPING[[#This Row],[MONTH]]&gt;3,YEAR(PUMPING[[#This Row],[DATE]]),YEAR(PUMPING[[#This Row],[DATE]])-1)</f>
        <v>2016</v>
      </c>
      <c r="L4059" s="191" t="str">
        <f>IF(PUMPING[[#This Row],[MONTH]]&lt;4,"Q4",IF(PUMPING[[#This Row],[MONTH]]&lt;7,"Q1",IF(PUMPING[[#This Row],[MONTH]]&lt;10,"Q2",IF(PUMPING[[#This Row],[MONTH]]&lt;13,"Q3","Q4"))))</f>
        <v>Q2</v>
      </c>
      <c r="M4059" s="192" t="str">
        <f>IF(PUMPING[[#This Row],[PRODUCT]]="I/F","I/F",IF(LEFT(PUMPING[[#This Row],[BATCH]],2)="MR","MR",IF(LEFT(PUMPING[[#This Row],[BATCH]],2)="PR","PR",IF(LEFT(PUMPING[[#This Row],[BATCH]],2)="DT","DT","Others"))))</f>
        <v>MR</v>
      </c>
    </row>
    <row r="4060" spans="1:13" ht="21" x14ac:dyDescent="0.25">
      <c r="A4060" s="181">
        <v>3</v>
      </c>
      <c r="B4060" s="182">
        <v>42593</v>
      </c>
      <c r="C4060" s="181" t="s">
        <v>274</v>
      </c>
      <c r="D4060" s="172" t="s">
        <v>585</v>
      </c>
      <c r="E4060" s="178" t="s">
        <v>10</v>
      </c>
      <c r="F4060" s="179">
        <v>126</v>
      </c>
      <c r="G4060" s="181" t="s">
        <v>274</v>
      </c>
      <c r="H4060" s="181" t="str">
        <f t="shared" si="108"/>
        <v>NS</v>
      </c>
      <c r="I4060" s="181" t="str">
        <f>VLOOKUP(H4060,[4]Sheet1!$A$2:$B$27,2,0)</f>
        <v>SKO</v>
      </c>
      <c r="J4060" s="191">
        <f t="shared" si="109"/>
        <v>8</v>
      </c>
      <c r="K4060" s="191">
        <f>IF(PUMPING[[#This Row],[MONTH]]&gt;3,YEAR(PUMPING[[#This Row],[DATE]]),YEAR(PUMPING[[#This Row],[DATE]])-1)</f>
        <v>2016</v>
      </c>
      <c r="L4060" s="191" t="str">
        <f>IF(PUMPING[[#This Row],[MONTH]]&lt;4,"Q4",IF(PUMPING[[#This Row],[MONTH]]&lt;7,"Q1",IF(PUMPING[[#This Row],[MONTH]]&lt;10,"Q2",IF(PUMPING[[#This Row],[MONTH]]&lt;13,"Q3","Q4"))))</f>
        <v>Q2</v>
      </c>
      <c r="M4060" s="192" t="str">
        <f>IF(PUMPING[[#This Row],[PRODUCT]]="I/F","I/F",IF(LEFT(PUMPING[[#This Row],[BATCH]],2)="MR","MR",IF(LEFT(PUMPING[[#This Row],[BATCH]],2)="PR","PR",IF(LEFT(PUMPING[[#This Row],[BATCH]],2)="DT","DT","Others"))))</f>
        <v>MR</v>
      </c>
    </row>
    <row r="4061" spans="1:13" ht="21" x14ac:dyDescent="0.25">
      <c r="A4061" s="181">
        <v>4</v>
      </c>
      <c r="B4061" s="182">
        <v>42593</v>
      </c>
      <c r="C4061" s="181" t="s">
        <v>274</v>
      </c>
      <c r="D4061" s="124" t="s">
        <v>586</v>
      </c>
      <c r="E4061" s="178" t="s">
        <v>10</v>
      </c>
      <c r="F4061" s="179">
        <v>8927</v>
      </c>
      <c r="G4061" s="181" t="s">
        <v>274</v>
      </c>
      <c r="H4061" s="181" t="str">
        <f t="shared" si="108"/>
        <v>PN</v>
      </c>
      <c r="I4061" s="181" t="str">
        <f>VLOOKUP(H4061,[4]Sheet1!$A$2:$B$27,2,0)</f>
        <v>NAPTHA</v>
      </c>
      <c r="J4061" s="191">
        <f t="shared" si="109"/>
        <v>8</v>
      </c>
      <c r="K4061" s="191">
        <f>IF(PUMPING[[#This Row],[MONTH]]&gt;3,YEAR(PUMPING[[#This Row],[DATE]]),YEAR(PUMPING[[#This Row],[DATE]])-1)</f>
        <v>2016</v>
      </c>
      <c r="L4061" s="191" t="str">
        <f>IF(PUMPING[[#This Row],[MONTH]]&lt;4,"Q4",IF(PUMPING[[#This Row],[MONTH]]&lt;7,"Q1",IF(PUMPING[[#This Row],[MONTH]]&lt;10,"Q2",IF(PUMPING[[#This Row],[MONTH]]&lt;13,"Q3","Q4"))))</f>
        <v>Q2</v>
      </c>
      <c r="M4061" s="192" t="str">
        <f>IF(PUMPING[[#This Row],[PRODUCT]]="I/F","I/F",IF(LEFT(PUMPING[[#This Row],[BATCH]],2)="MR","MR",IF(LEFT(PUMPING[[#This Row],[BATCH]],2)="PR","PR",IF(LEFT(PUMPING[[#This Row],[BATCH]],2)="DT","DT","Others"))))</f>
        <v>MR</v>
      </c>
    </row>
    <row r="4062" spans="1:13" ht="21" x14ac:dyDescent="0.25">
      <c r="A4062" s="181">
        <v>1</v>
      </c>
      <c r="B4062" s="182">
        <v>42594</v>
      </c>
      <c r="C4062" s="181" t="s">
        <v>6</v>
      </c>
      <c r="D4062" s="172" t="s">
        <v>1578</v>
      </c>
      <c r="E4062" s="203">
        <v>507</v>
      </c>
      <c r="F4062" s="173">
        <v>3509</v>
      </c>
      <c r="G4062" s="181" t="s">
        <v>6</v>
      </c>
      <c r="H4062" s="181" t="str">
        <f t="shared" si="108"/>
        <v>4H</v>
      </c>
      <c r="I4062" s="181" t="s">
        <v>1530</v>
      </c>
      <c r="J4062" s="191">
        <f t="shared" si="109"/>
        <v>8</v>
      </c>
      <c r="K4062" s="191">
        <f>IF(PUMPING[[#This Row],[MONTH]]&gt;3,YEAR(PUMPING[[#This Row],[DATE]]),YEAR(PUMPING[[#This Row],[DATE]])-1)</f>
        <v>2016</v>
      </c>
      <c r="L4062" s="191" t="str">
        <f>IF(PUMPING[[#This Row],[MONTH]]&lt;4,"Q4",IF(PUMPING[[#This Row],[MONTH]]&lt;7,"Q1",IF(PUMPING[[#This Row],[MONTH]]&lt;10,"Q2",IF(PUMPING[[#This Row],[MONTH]]&lt;13,"Q3","Q4"))))</f>
        <v>Q2</v>
      </c>
      <c r="M4062" s="192" t="str">
        <f>IF(PUMPING[[#This Row],[PRODUCT]]="I/F","I/F",IF(LEFT(PUMPING[[#This Row],[BATCH]],2)="MR","MR",IF(LEFT(PUMPING[[#This Row],[BATCH]],2)="PR","PR",IF(LEFT(PUMPING[[#This Row],[BATCH]],2)="DT","DT","Others"))))</f>
        <v>MR</v>
      </c>
    </row>
    <row r="4063" spans="1:13" ht="21" x14ac:dyDescent="0.25">
      <c r="A4063" s="181">
        <v>2</v>
      </c>
      <c r="B4063" s="182">
        <v>42594</v>
      </c>
      <c r="C4063" s="181" t="s">
        <v>6</v>
      </c>
      <c r="D4063" s="172" t="s">
        <v>1404</v>
      </c>
      <c r="E4063" s="203">
        <v>501</v>
      </c>
      <c r="F4063" s="173">
        <v>10036</v>
      </c>
      <c r="G4063" s="181" t="s">
        <v>6</v>
      </c>
      <c r="H4063" s="181" t="str">
        <f t="shared" si="108"/>
        <v>4H</v>
      </c>
      <c r="I4063" s="181" t="s">
        <v>1530</v>
      </c>
      <c r="J4063" s="191">
        <f t="shared" si="109"/>
        <v>8</v>
      </c>
      <c r="K4063" s="191">
        <f>IF(PUMPING[[#This Row],[MONTH]]&gt;3,YEAR(PUMPING[[#This Row],[DATE]]),YEAR(PUMPING[[#This Row],[DATE]])-1)</f>
        <v>2016</v>
      </c>
      <c r="L4063" s="191" t="str">
        <f>IF(PUMPING[[#This Row],[MONTH]]&lt;4,"Q4",IF(PUMPING[[#This Row],[MONTH]]&lt;7,"Q1",IF(PUMPING[[#This Row],[MONTH]]&lt;10,"Q2",IF(PUMPING[[#This Row],[MONTH]]&lt;13,"Q3","Q4"))))</f>
        <v>Q2</v>
      </c>
      <c r="M4063" s="192" t="str">
        <f>IF(PUMPING[[#This Row],[PRODUCT]]="I/F","I/F",IF(LEFT(PUMPING[[#This Row],[BATCH]],2)="MR","MR",IF(LEFT(PUMPING[[#This Row],[BATCH]],2)="PR","PR",IF(LEFT(PUMPING[[#This Row],[BATCH]],2)="DT","DT","Others"))))</f>
        <v>MR</v>
      </c>
    </row>
    <row r="4064" spans="1:13" ht="21" x14ac:dyDescent="0.25">
      <c r="A4064" s="181">
        <v>1</v>
      </c>
      <c r="B4064" s="182">
        <v>42594</v>
      </c>
      <c r="C4064" s="181" t="s">
        <v>274</v>
      </c>
      <c r="D4064" s="124" t="s">
        <v>586</v>
      </c>
      <c r="E4064" s="178" t="s">
        <v>10</v>
      </c>
      <c r="F4064" s="173">
        <v>982</v>
      </c>
      <c r="G4064" s="181" t="s">
        <v>274</v>
      </c>
      <c r="H4064" s="181" t="str">
        <f t="shared" si="108"/>
        <v>PN</v>
      </c>
      <c r="I4064" s="181" t="str">
        <f>VLOOKUP(H4064,[4]Sheet1!$A$2:$B$27,2,0)</f>
        <v>NAPTHA</v>
      </c>
      <c r="J4064" s="191">
        <f t="shared" si="109"/>
        <v>8</v>
      </c>
      <c r="K4064" s="191">
        <f>IF(PUMPING[[#This Row],[MONTH]]&gt;3,YEAR(PUMPING[[#This Row],[DATE]]),YEAR(PUMPING[[#This Row],[DATE]])-1)</f>
        <v>2016</v>
      </c>
      <c r="L4064" s="191" t="str">
        <f>IF(PUMPING[[#This Row],[MONTH]]&lt;4,"Q4",IF(PUMPING[[#This Row],[MONTH]]&lt;7,"Q1",IF(PUMPING[[#This Row],[MONTH]]&lt;10,"Q2",IF(PUMPING[[#This Row],[MONTH]]&lt;13,"Q3","Q4"))))</f>
        <v>Q2</v>
      </c>
      <c r="M4064" s="192" t="str">
        <f>IF(PUMPING[[#This Row],[PRODUCT]]="I/F","I/F",IF(LEFT(PUMPING[[#This Row],[BATCH]],2)="MR","MR",IF(LEFT(PUMPING[[#This Row],[BATCH]],2)="PR","PR",IF(LEFT(PUMPING[[#This Row],[BATCH]],2)="DT","DT","Others"))))</f>
        <v>MR</v>
      </c>
    </row>
    <row r="4065" spans="1:13" ht="21" x14ac:dyDescent="0.25">
      <c r="A4065" s="181">
        <v>2</v>
      </c>
      <c r="B4065" s="182">
        <v>42594</v>
      </c>
      <c r="C4065" s="181" t="s">
        <v>274</v>
      </c>
      <c r="D4065" s="124" t="s">
        <v>2506</v>
      </c>
      <c r="E4065" s="178" t="s">
        <v>10</v>
      </c>
      <c r="F4065" s="173">
        <v>120</v>
      </c>
      <c r="G4065" s="181" t="s">
        <v>274</v>
      </c>
      <c r="H4065" s="181" t="str">
        <f t="shared" si="108"/>
        <v xml:space="preserve"> I</v>
      </c>
      <c r="I4065" s="181" t="str">
        <f>VLOOKUP(H4065,[4]Sheet1!$A$2:$B$27,2,0)</f>
        <v>I/F</v>
      </c>
      <c r="J4065" s="191">
        <f t="shared" si="109"/>
        <v>8</v>
      </c>
      <c r="K4065" s="191">
        <f>IF(PUMPING[[#This Row],[MONTH]]&gt;3,YEAR(PUMPING[[#This Row],[DATE]]),YEAR(PUMPING[[#This Row],[DATE]])-1)</f>
        <v>2016</v>
      </c>
      <c r="L4065" s="191" t="str">
        <f>IF(PUMPING[[#This Row],[MONTH]]&lt;4,"Q4",IF(PUMPING[[#This Row],[MONTH]]&lt;7,"Q1",IF(PUMPING[[#This Row],[MONTH]]&lt;10,"Q2",IF(PUMPING[[#This Row],[MONTH]]&lt;13,"Q3","Q4"))))</f>
        <v>Q2</v>
      </c>
      <c r="M4065" s="192" t="str">
        <f>IF(PUMPING[[#This Row],[PRODUCT]]="I/F","I/F",IF(LEFT(PUMPING[[#This Row],[BATCH]],2)="MR","MR",IF(LEFT(PUMPING[[#This Row],[BATCH]],2)="PR","PR",IF(LEFT(PUMPING[[#This Row],[BATCH]],2)="DT","DT","Others"))))</f>
        <v>I/F</v>
      </c>
    </row>
    <row r="4066" spans="1:13" ht="21" x14ac:dyDescent="0.25">
      <c r="A4066" s="181">
        <v>3</v>
      </c>
      <c r="B4066" s="182">
        <v>42594</v>
      </c>
      <c r="C4066" s="181" t="s">
        <v>274</v>
      </c>
      <c r="D4066" s="172" t="s">
        <v>2499</v>
      </c>
      <c r="E4066" s="178" t="s">
        <v>10</v>
      </c>
      <c r="F4066" s="179">
        <v>55</v>
      </c>
      <c r="G4066" s="181" t="s">
        <v>274</v>
      </c>
      <c r="H4066" s="181" t="str">
        <f t="shared" si="108"/>
        <v>0S</v>
      </c>
      <c r="I4066" s="181" t="str">
        <f>VLOOKUP(H4066,[4]Sheet1!$A$2:$B$27,2,0)</f>
        <v>SKO</v>
      </c>
      <c r="J4066" s="191">
        <f t="shared" si="109"/>
        <v>8</v>
      </c>
      <c r="K4066" s="191">
        <f>IF(PUMPING[[#This Row],[MONTH]]&gt;3,YEAR(PUMPING[[#This Row],[DATE]]),YEAR(PUMPING[[#This Row],[DATE]])-1)</f>
        <v>2016</v>
      </c>
      <c r="L4066" s="191" t="str">
        <f>IF(PUMPING[[#This Row],[MONTH]]&lt;4,"Q4",IF(PUMPING[[#This Row],[MONTH]]&lt;7,"Q1",IF(PUMPING[[#This Row],[MONTH]]&lt;10,"Q2",IF(PUMPING[[#This Row],[MONTH]]&lt;13,"Q3","Q4"))))</f>
        <v>Q2</v>
      </c>
      <c r="M4066" s="192" t="str">
        <f>IF(PUMPING[[#This Row],[PRODUCT]]="I/F","I/F",IF(LEFT(PUMPING[[#This Row],[BATCH]],2)="MR","MR",IF(LEFT(PUMPING[[#This Row],[BATCH]],2)="PR","PR",IF(LEFT(PUMPING[[#This Row],[BATCH]],2)="DT","DT","Others"))))</f>
        <v>MR</v>
      </c>
    </row>
    <row r="4067" spans="1:13" ht="21" x14ac:dyDescent="0.25">
      <c r="A4067" s="181">
        <v>4</v>
      </c>
      <c r="B4067" s="182">
        <v>42594</v>
      </c>
      <c r="C4067" s="181" t="s">
        <v>274</v>
      </c>
      <c r="D4067" s="124" t="s">
        <v>2472</v>
      </c>
      <c r="E4067" s="178" t="s">
        <v>113</v>
      </c>
      <c r="F4067" s="179">
        <v>877</v>
      </c>
      <c r="G4067" s="181" t="s">
        <v>274</v>
      </c>
      <c r="H4067" s="181" t="str">
        <f t="shared" si="108"/>
        <v>PN</v>
      </c>
      <c r="I4067" s="181" t="str">
        <f>VLOOKUP(H4067,[4]Sheet1!$A$2:$B$27,2,0)</f>
        <v>NAPTHA</v>
      </c>
      <c r="J4067" s="191">
        <f t="shared" si="109"/>
        <v>8</v>
      </c>
      <c r="K4067" s="191">
        <f>IF(PUMPING[[#This Row],[MONTH]]&gt;3,YEAR(PUMPING[[#This Row],[DATE]]),YEAR(PUMPING[[#This Row],[DATE]])-1)</f>
        <v>2016</v>
      </c>
      <c r="L4067" s="191" t="str">
        <f>IF(PUMPING[[#This Row],[MONTH]]&lt;4,"Q4",IF(PUMPING[[#This Row],[MONTH]]&lt;7,"Q1",IF(PUMPING[[#This Row],[MONTH]]&lt;10,"Q2",IF(PUMPING[[#This Row],[MONTH]]&lt;13,"Q3","Q4"))))</f>
        <v>Q2</v>
      </c>
      <c r="M4067" s="192" t="str">
        <f>IF(PUMPING[[#This Row],[PRODUCT]]="I/F","I/F",IF(LEFT(PUMPING[[#This Row],[BATCH]],2)="MR","MR",IF(LEFT(PUMPING[[#This Row],[BATCH]],2)="PR","PR",IF(LEFT(PUMPING[[#This Row],[BATCH]],2)="DT","DT","Others"))))</f>
        <v>MR</v>
      </c>
    </row>
    <row r="4068" spans="1:13" ht="21" x14ac:dyDescent="0.25">
      <c r="A4068" s="181">
        <v>5</v>
      </c>
      <c r="B4068" s="182">
        <v>42594</v>
      </c>
      <c r="C4068" s="181" t="s">
        <v>274</v>
      </c>
      <c r="D4068" s="124" t="s">
        <v>2485</v>
      </c>
      <c r="E4068" s="178" t="s">
        <v>113</v>
      </c>
      <c r="F4068" s="179">
        <v>1560</v>
      </c>
      <c r="G4068" s="181" t="s">
        <v>274</v>
      </c>
      <c r="H4068" s="181" t="str">
        <f t="shared" si="108"/>
        <v>PN</v>
      </c>
      <c r="I4068" s="181" t="str">
        <f>VLOOKUP(H4068,[4]Sheet1!$A$2:$B$27,2,0)</f>
        <v>NAPTHA</v>
      </c>
      <c r="J4068" s="191">
        <f t="shared" si="109"/>
        <v>8</v>
      </c>
      <c r="K4068" s="191">
        <f>IF(PUMPING[[#This Row],[MONTH]]&gt;3,YEAR(PUMPING[[#This Row],[DATE]]),YEAR(PUMPING[[#This Row],[DATE]])-1)</f>
        <v>2016</v>
      </c>
      <c r="L4068" s="191" t="str">
        <f>IF(PUMPING[[#This Row],[MONTH]]&lt;4,"Q4",IF(PUMPING[[#This Row],[MONTH]]&lt;7,"Q1",IF(PUMPING[[#This Row],[MONTH]]&lt;10,"Q2",IF(PUMPING[[#This Row],[MONTH]]&lt;13,"Q3","Q4"))))</f>
        <v>Q2</v>
      </c>
      <c r="M4068" s="192" t="str">
        <f>IF(PUMPING[[#This Row],[PRODUCT]]="I/F","I/F",IF(LEFT(PUMPING[[#This Row],[BATCH]],2)="MR","MR",IF(LEFT(PUMPING[[#This Row],[BATCH]],2)="PR","PR",IF(LEFT(PUMPING[[#This Row],[BATCH]],2)="DT","DT","Others"))))</f>
        <v>MR</v>
      </c>
    </row>
    <row r="4069" spans="1:13" ht="21" x14ac:dyDescent="0.25">
      <c r="A4069" s="181">
        <v>6</v>
      </c>
      <c r="B4069" s="182">
        <v>42594</v>
      </c>
      <c r="C4069" s="181" t="s">
        <v>274</v>
      </c>
      <c r="D4069" s="172" t="s">
        <v>459</v>
      </c>
      <c r="E4069" s="178">
        <v>16</v>
      </c>
      <c r="F4069" s="173">
        <v>440</v>
      </c>
      <c r="G4069" s="181" t="s">
        <v>274</v>
      </c>
      <c r="H4069" s="181" t="str">
        <f t="shared" si="108"/>
        <v>SK</v>
      </c>
      <c r="I4069" s="181" t="str">
        <f>VLOOKUP(H4069,[4]Sheet1!$A$2:$B$27,2,0)</f>
        <v>SKO</v>
      </c>
      <c r="J4069" s="191">
        <f t="shared" si="109"/>
        <v>8</v>
      </c>
      <c r="K4069" s="191">
        <f>IF(PUMPING[[#This Row],[MONTH]]&gt;3,YEAR(PUMPING[[#This Row],[DATE]]),YEAR(PUMPING[[#This Row],[DATE]])-1)</f>
        <v>2016</v>
      </c>
      <c r="L4069" s="191" t="str">
        <f>IF(PUMPING[[#This Row],[MONTH]]&lt;4,"Q4",IF(PUMPING[[#This Row],[MONTH]]&lt;7,"Q1",IF(PUMPING[[#This Row],[MONTH]]&lt;10,"Q2",IF(PUMPING[[#This Row],[MONTH]]&lt;13,"Q3","Q4"))))</f>
        <v>Q2</v>
      </c>
      <c r="M4069" s="192" t="str">
        <f>IF(PUMPING[[#This Row],[PRODUCT]]="I/F","I/F",IF(LEFT(PUMPING[[#This Row],[BATCH]],2)="MR","MR",IF(LEFT(PUMPING[[#This Row],[BATCH]],2)="PR","PR",IF(LEFT(PUMPING[[#This Row],[BATCH]],2)="DT","DT","Others"))))</f>
        <v>DT</v>
      </c>
    </row>
    <row r="4070" spans="1:13" ht="21" x14ac:dyDescent="0.25">
      <c r="A4070" s="181">
        <v>1</v>
      </c>
      <c r="B4070" s="182">
        <v>42595</v>
      </c>
      <c r="C4070" s="181" t="s">
        <v>6</v>
      </c>
      <c r="D4070" s="172" t="s">
        <v>1404</v>
      </c>
      <c r="E4070" s="203">
        <v>501</v>
      </c>
      <c r="F4070" s="173">
        <v>1735</v>
      </c>
      <c r="G4070" s="181" t="s">
        <v>6</v>
      </c>
      <c r="H4070" s="181" t="str">
        <f t="shared" si="108"/>
        <v>4H</v>
      </c>
      <c r="I4070" s="181" t="s">
        <v>1530</v>
      </c>
      <c r="J4070" s="191">
        <f t="shared" si="109"/>
        <v>8</v>
      </c>
      <c r="K4070" s="191">
        <f>IF(PUMPING[[#This Row],[MONTH]]&gt;3,YEAR(PUMPING[[#This Row],[DATE]]),YEAR(PUMPING[[#This Row],[DATE]])-1)</f>
        <v>2016</v>
      </c>
      <c r="L4070" s="191" t="str">
        <f>IF(PUMPING[[#This Row],[MONTH]]&lt;4,"Q4",IF(PUMPING[[#This Row],[MONTH]]&lt;7,"Q1",IF(PUMPING[[#This Row],[MONTH]]&lt;10,"Q2",IF(PUMPING[[#This Row],[MONTH]]&lt;13,"Q3","Q4"))))</f>
        <v>Q2</v>
      </c>
      <c r="M4070" s="192" t="str">
        <f>IF(PUMPING[[#This Row],[PRODUCT]]="I/F","I/F",IF(LEFT(PUMPING[[#This Row],[BATCH]],2)="MR","MR",IF(LEFT(PUMPING[[#This Row],[BATCH]],2)="PR","PR",IF(LEFT(PUMPING[[#This Row],[BATCH]],2)="DT","DT","Others"))))</f>
        <v>MR</v>
      </c>
    </row>
    <row r="4071" spans="1:13" ht="21" x14ac:dyDescent="0.25">
      <c r="A4071" s="181">
        <v>2</v>
      </c>
      <c r="B4071" s="182">
        <v>42595</v>
      </c>
      <c r="C4071" s="181" t="s">
        <v>6</v>
      </c>
      <c r="D4071" s="172" t="s">
        <v>1579</v>
      </c>
      <c r="E4071" s="203">
        <v>508</v>
      </c>
      <c r="F4071" s="173">
        <v>2069</v>
      </c>
      <c r="G4071" s="181" t="s">
        <v>6</v>
      </c>
      <c r="H4071" s="181" t="str">
        <f t="shared" ref="H4071:H4134" si="110">MID(D4071,3,2)</f>
        <v>4H</v>
      </c>
      <c r="I4071" s="181" t="s">
        <v>1530</v>
      </c>
      <c r="J4071" s="191">
        <f t="shared" si="109"/>
        <v>8</v>
      </c>
      <c r="K4071" s="191">
        <f>IF(PUMPING[[#This Row],[MONTH]]&gt;3,YEAR(PUMPING[[#This Row],[DATE]]),YEAR(PUMPING[[#This Row],[DATE]])-1)</f>
        <v>2016</v>
      </c>
      <c r="L4071" s="191" t="str">
        <f>IF(PUMPING[[#This Row],[MONTH]]&lt;4,"Q4",IF(PUMPING[[#This Row],[MONTH]]&lt;7,"Q1",IF(PUMPING[[#This Row],[MONTH]]&lt;10,"Q2",IF(PUMPING[[#This Row],[MONTH]]&lt;13,"Q3","Q4"))))</f>
        <v>Q2</v>
      </c>
      <c r="M4071" s="192" t="str">
        <f>IF(PUMPING[[#This Row],[PRODUCT]]="I/F","I/F",IF(LEFT(PUMPING[[#This Row],[BATCH]],2)="MR","MR",IF(LEFT(PUMPING[[#This Row],[BATCH]],2)="PR","PR",IF(LEFT(PUMPING[[#This Row],[BATCH]],2)="DT","DT","Others"))))</f>
        <v>MR</v>
      </c>
    </row>
    <row r="4072" spans="1:13" ht="21" x14ac:dyDescent="0.25">
      <c r="A4072" s="181">
        <v>3</v>
      </c>
      <c r="B4072" s="182">
        <v>42595</v>
      </c>
      <c r="C4072" s="181" t="s">
        <v>6</v>
      </c>
      <c r="D4072" s="172" t="s">
        <v>1580</v>
      </c>
      <c r="E4072" s="203">
        <v>651</v>
      </c>
      <c r="F4072" s="173">
        <v>250</v>
      </c>
      <c r="G4072" s="181" t="s">
        <v>6</v>
      </c>
      <c r="H4072" s="181" t="str">
        <f t="shared" si="110"/>
        <v>PC</v>
      </c>
      <c r="I4072" s="181" t="str">
        <f>VLOOKUP(H4072,[4]Sheet1!$A$2:$B$27,2,0)</f>
        <v>SKO</v>
      </c>
      <c r="J4072" s="191">
        <f t="shared" si="109"/>
        <v>8</v>
      </c>
      <c r="K4072" s="191">
        <f>IF(PUMPING[[#This Row],[MONTH]]&gt;3,YEAR(PUMPING[[#This Row],[DATE]]),YEAR(PUMPING[[#This Row],[DATE]])-1)</f>
        <v>2016</v>
      </c>
      <c r="L4072" s="191" t="str">
        <f>IF(PUMPING[[#This Row],[MONTH]]&lt;4,"Q4",IF(PUMPING[[#This Row],[MONTH]]&lt;7,"Q1",IF(PUMPING[[#This Row],[MONTH]]&lt;10,"Q2",IF(PUMPING[[#This Row],[MONTH]]&lt;13,"Q3","Q4"))))</f>
        <v>Q2</v>
      </c>
      <c r="M4072" s="192" t="str">
        <f>IF(PUMPING[[#This Row],[PRODUCT]]="I/F","I/F",IF(LEFT(PUMPING[[#This Row],[BATCH]],2)="MR","MR",IF(LEFT(PUMPING[[#This Row],[BATCH]],2)="PR","PR",IF(LEFT(PUMPING[[#This Row],[BATCH]],2)="DT","DT","Others"))))</f>
        <v>MR</v>
      </c>
    </row>
    <row r="4073" spans="1:13" ht="21" x14ac:dyDescent="0.25">
      <c r="A4073" s="181">
        <v>4</v>
      </c>
      <c r="B4073" s="182">
        <v>42595</v>
      </c>
      <c r="C4073" s="181" t="s">
        <v>6</v>
      </c>
      <c r="D4073" s="172" t="s">
        <v>608</v>
      </c>
      <c r="E4073" s="203">
        <v>402</v>
      </c>
      <c r="F4073" s="173">
        <v>159</v>
      </c>
      <c r="G4073" s="181" t="s">
        <v>6</v>
      </c>
      <c r="H4073" s="181" t="str">
        <f t="shared" si="110"/>
        <v>NS</v>
      </c>
      <c r="I4073" s="181" t="str">
        <f>VLOOKUP(H4073,[4]Sheet1!$A$2:$B$27,2,0)</f>
        <v>SKO</v>
      </c>
      <c r="J4073" s="191">
        <f t="shared" si="109"/>
        <v>8</v>
      </c>
      <c r="K4073" s="191">
        <f>IF(PUMPING[[#This Row],[MONTH]]&gt;3,YEAR(PUMPING[[#This Row],[DATE]]),YEAR(PUMPING[[#This Row],[DATE]])-1)</f>
        <v>2016</v>
      </c>
      <c r="L4073" s="191" t="str">
        <f>IF(PUMPING[[#This Row],[MONTH]]&lt;4,"Q4",IF(PUMPING[[#This Row],[MONTH]]&lt;7,"Q1",IF(PUMPING[[#This Row],[MONTH]]&lt;10,"Q2",IF(PUMPING[[#This Row],[MONTH]]&lt;13,"Q3","Q4"))))</f>
        <v>Q2</v>
      </c>
      <c r="M4073" s="192" t="str">
        <f>IF(PUMPING[[#This Row],[PRODUCT]]="I/F","I/F",IF(LEFT(PUMPING[[#This Row],[BATCH]],2)="MR","MR",IF(LEFT(PUMPING[[#This Row],[BATCH]],2)="PR","PR",IF(LEFT(PUMPING[[#This Row],[BATCH]],2)="DT","DT","Others"))))</f>
        <v>MR</v>
      </c>
    </row>
    <row r="4074" spans="1:13" ht="21" x14ac:dyDescent="0.25">
      <c r="A4074" s="181">
        <v>5</v>
      </c>
      <c r="B4074" s="182">
        <v>42595</v>
      </c>
      <c r="C4074" s="181" t="s">
        <v>6</v>
      </c>
      <c r="D4074" s="172" t="s">
        <v>2507</v>
      </c>
      <c r="E4074" s="203">
        <v>103</v>
      </c>
      <c r="F4074" s="173">
        <v>1003</v>
      </c>
      <c r="G4074" s="181" t="s">
        <v>6</v>
      </c>
      <c r="H4074" s="181" t="str">
        <f t="shared" si="110"/>
        <v>PN</v>
      </c>
      <c r="I4074" s="181" t="str">
        <f>VLOOKUP(H4074,[4]Sheet1!$A$2:$B$27,2,0)</f>
        <v>NAPTHA</v>
      </c>
      <c r="J4074" s="191">
        <f t="shared" si="109"/>
        <v>8</v>
      </c>
      <c r="K4074" s="191">
        <f>IF(PUMPING[[#This Row],[MONTH]]&gt;3,YEAR(PUMPING[[#This Row],[DATE]]),YEAR(PUMPING[[#This Row],[DATE]])-1)</f>
        <v>2016</v>
      </c>
      <c r="L4074" s="191" t="str">
        <f>IF(PUMPING[[#This Row],[MONTH]]&lt;4,"Q4",IF(PUMPING[[#This Row],[MONTH]]&lt;7,"Q1",IF(PUMPING[[#This Row],[MONTH]]&lt;10,"Q2",IF(PUMPING[[#This Row],[MONTH]]&lt;13,"Q3","Q4"))))</f>
        <v>Q2</v>
      </c>
      <c r="M4074" s="192" t="str">
        <f>IF(PUMPING[[#This Row],[PRODUCT]]="I/F","I/F",IF(LEFT(PUMPING[[#This Row],[BATCH]],2)="MR","MR",IF(LEFT(PUMPING[[#This Row],[BATCH]],2)="PR","PR",IF(LEFT(PUMPING[[#This Row],[BATCH]],2)="DT","DT","Others"))))</f>
        <v>MR</v>
      </c>
    </row>
    <row r="4075" spans="1:13" ht="21" x14ac:dyDescent="0.25">
      <c r="A4075" s="181">
        <v>6</v>
      </c>
      <c r="B4075" s="182">
        <v>42595</v>
      </c>
      <c r="C4075" s="181" t="s">
        <v>6</v>
      </c>
      <c r="D4075" s="172" t="s">
        <v>2508</v>
      </c>
      <c r="E4075" s="203">
        <v>118</v>
      </c>
      <c r="F4075" s="173">
        <v>1351</v>
      </c>
      <c r="G4075" s="181" t="s">
        <v>6</v>
      </c>
      <c r="H4075" s="181" t="str">
        <f t="shared" si="110"/>
        <v>PX</v>
      </c>
      <c r="I4075" s="181" t="str">
        <f>VLOOKUP(H4075,[4]Sheet1!$A$2:$B$27,2,0)</f>
        <v>PXPTA</v>
      </c>
      <c r="J4075" s="191">
        <f t="shared" si="109"/>
        <v>8</v>
      </c>
      <c r="K4075" s="191">
        <f>IF(PUMPING[[#This Row],[MONTH]]&gt;3,YEAR(PUMPING[[#This Row],[DATE]]),YEAR(PUMPING[[#This Row],[DATE]])-1)</f>
        <v>2016</v>
      </c>
      <c r="L4075" s="191" t="str">
        <f>IF(PUMPING[[#This Row],[MONTH]]&lt;4,"Q4",IF(PUMPING[[#This Row],[MONTH]]&lt;7,"Q1",IF(PUMPING[[#This Row],[MONTH]]&lt;10,"Q2",IF(PUMPING[[#This Row],[MONTH]]&lt;13,"Q3","Q4"))))</f>
        <v>Q2</v>
      </c>
      <c r="M4075" s="192" t="str">
        <f>IF(PUMPING[[#This Row],[PRODUCT]]="I/F","I/F",IF(LEFT(PUMPING[[#This Row],[BATCH]],2)="MR","MR",IF(LEFT(PUMPING[[#This Row],[BATCH]],2)="PR","PR",IF(LEFT(PUMPING[[#This Row],[BATCH]],2)="DT","DT","Others"))))</f>
        <v>MR</v>
      </c>
    </row>
    <row r="4076" spans="1:13" ht="21" x14ac:dyDescent="0.25">
      <c r="A4076" s="181">
        <v>1</v>
      </c>
      <c r="B4076" s="182">
        <v>42595</v>
      </c>
      <c r="C4076" s="181" t="s">
        <v>20</v>
      </c>
      <c r="D4076" s="172" t="s">
        <v>2509</v>
      </c>
      <c r="E4076" s="177">
        <v>35</v>
      </c>
      <c r="F4076" s="179">
        <v>450</v>
      </c>
      <c r="G4076" s="181" t="s">
        <v>20</v>
      </c>
      <c r="H4076" s="181" t="str">
        <f t="shared" si="110"/>
        <v>A2</v>
      </c>
      <c r="I4076" s="181" t="str">
        <f>VLOOKUP(H4076,[4]Sheet1!$A$2:$B$27,2,0)</f>
        <v>ATF</v>
      </c>
      <c r="J4076" s="191">
        <f t="shared" si="109"/>
        <v>8</v>
      </c>
      <c r="K4076" s="191">
        <f>IF(PUMPING[[#This Row],[MONTH]]&gt;3,YEAR(PUMPING[[#This Row],[DATE]]),YEAR(PUMPING[[#This Row],[DATE]])-1)</f>
        <v>2016</v>
      </c>
      <c r="L4076" s="191" t="str">
        <f>IF(PUMPING[[#This Row],[MONTH]]&lt;4,"Q4",IF(PUMPING[[#This Row],[MONTH]]&lt;7,"Q1",IF(PUMPING[[#This Row],[MONTH]]&lt;10,"Q2",IF(PUMPING[[#This Row],[MONTH]]&lt;13,"Q3","Q4"))))</f>
        <v>Q2</v>
      </c>
      <c r="M4076" s="192" t="str">
        <f>IF(PUMPING[[#This Row],[PRODUCT]]="I/F","I/F",IF(LEFT(PUMPING[[#This Row],[BATCH]],2)="MR","MR",IF(LEFT(PUMPING[[#This Row],[BATCH]],2)="PR","PR",IF(LEFT(PUMPING[[#This Row],[BATCH]],2)="DT","DT","Others"))))</f>
        <v>PR</v>
      </c>
    </row>
    <row r="4077" spans="1:13" ht="21" x14ac:dyDescent="0.25">
      <c r="A4077" s="181">
        <v>2</v>
      </c>
      <c r="B4077" s="182">
        <v>42595</v>
      </c>
      <c r="C4077" s="181" t="s">
        <v>20</v>
      </c>
      <c r="D4077" s="172" t="s">
        <v>2510</v>
      </c>
      <c r="E4077" s="177">
        <v>35</v>
      </c>
      <c r="F4077" s="179">
        <v>2027</v>
      </c>
      <c r="G4077" s="181" t="s">
        <v>20</v>
      </c>
      <c r="H4077" s="181" t="str">
        <f t="shared" si="110"/>
        <v>A2</v>
      </c>
      <c r="I4077" s="181" t="str">
        <f>VLOOKUP(H4077,[4]Sheet1!$A$2:$B$27,2,0)</f>
        <v>ATF</v>
      </c>
      <c r="J4077" s="191">
        <f t="shared" si="109"/>
        <v>8</v>
      </c>
      <c r="K4077" s="191">
        <f>IF(PUMPING[[#This Row],[MONTH]]&gt;3,YEAR(PUMPING[[#This Row],[DATE]]),YEAR(PUMPING[[#This Row],[DATE]])-1)</f>
        <v>2016</v>
      </c>
      <c r="L4077" s="191" t="str">
        <f>IF(PUMPING[[#This Row],[MONTH]]&lt;4,"Q4",IF(PUMPING[[#This Row],[MONTH]]&lt;7,"Q1",IF(PUMPING[[#This Row],[MONTH]]&lt;10,"Q2",IF(PUMPING[[#This Row],[MONTH]]&lt;13,"Q3","Q4"))))</f>
        <v>Q2</v>
      </c>
      <c r="M4077" s="192" t="str">
        <f>IF(PUMPING[[#This Row],[PRODUCT]]="I/F","I/F",IF(LEFT(PUMPING[[#This Row],[BATCH]],2)="MR","MR",IF(LEFT(PUMPING[[#This Row],[BATCH]],2)="PR","PR",IF(LEFT(PUMPING[[#This Row],[BATCH]],2)="DT","DT","Others"))))</f>
        <v>PR</v>
      </c>
    </row>
    <row r="4078" spans="1:13" ht="21" x14ac:dyDescent="0.25">
      <c r="A4078" s="181">
        <v>1</v>
      </c>
      <c r="B4078" s="182">
        <v>42595</v>
      </c>
      <c r="C4078" s="181" t="s">
        <v>274</v>
      </c>
      <c r="D4078" s="172" t="s">
        <v>459</v>
      </c>
      <c r="E4078" s="178">
        <v>16</v>
      </c>
      <c r="F4078" s="173">
        <v>791</v>
      </c>
      <c r="G4078" s="181" t="s">
        <v>274</v>
      </c>
      <c r="H4078" s="181" t="str">
        <f t="shared" si="110"/>
        <v>SK</v>
      </c>
      <c r="I4078" s="181" t="str">
        <f>VLOOKUP(H4078,[4]Sheet1!$A$2:$B$27,2,0)</f>
        <v>SKO</v>
      </c>
      <c r="J4078" s="191">
        <f t="shared" si="109"/>
        <v>8</v>
      </c>
      <c r="K4078" s="191">
        <f>IF(PUMPING[[#This Row],[MONTH]]&gt;3,YEAR(PUMPING[[#This Row],[DATE]]),YEAR(PUMPING[[#This Row],[DATE]])-1)</f>
        <v>2016</v>
      </c>
      <c r="L4078" s="191" t="str">
        <f>IF(PUMPING[[#This Row],[MONTH]]&lt;4,"Q4",IF(PUMPING[[#This Row],[MONTH]]&lt;7,"Q1",IF(PUMPING[[#This Row],[MONTH]]&lt;10,"Q2",IF(PUMPING[[#This Row],[MONTH]]&lt;13,"Q3","Q4"))))</f>
        <v>Q2</v>
      </c>
      <c r="M4078" s="192" t="str">
        <f>IF(PUMPING[[#This Row],[PRODUCT]]="I/F","I/F",IF(LEFT(PUMPING[[#This Row],[BATCH]],2)="MR","MR",IF(LEFT(PUMPING[[#This Row],[BATCH]],2)="PR","PR",IF(LEFT(PUMPING[[#This Row],[BATCH]],2)="DT","DT","Others"))))</f>
        <v>DT</v>
      </c>
    </row>
    <row r="4079" spans="1:13" ht="21" x14ac:dyDescent="0.25">
      <c r="A4079" s="181">
        <v>2</v>
      </c>
      <c r="B4079" s="182">
        <v>42595</v>
      </c>
      <c r="C4079" s="181" t="s">
        <v>274</v>
      </c>
      <c r="D4079" s="124" t="s">
        <v>1697</v>
      </c>
      <c r="E4079" s="178" t="s">
        <v>10</v>
      </c>
      <c r="F4079" s="173">
        <v>74</v>
      </c>
      <c r="G4079" s="181" t="s">
        <v>274</v>
      </c>
      <c r="H4079" s="181" t="str">
        <f t="shared" si="110"/>
        <v xml:space="preserve">G </v>
      </c>
      <c r="I4079" s="181" t="s">
        <v>146</v>
      </c>
      <c r="J4079" s="191">
        <f t="shared" si="109"/>
        <v>8</v>
      </c>
      <c r="K4079" s="191">
        <f>IF(PUMPING[[#This Row],[MONTH]]&gt;3,YEAR(PUMPING[[#This Row],[DATE]]),YEAR(PUMPING[[#This Row],[DATE]])-1)</f>
        <v>2016</v>
      </c>
      <c r="L4079" s="191" t="str">
        <f>IF(PUMPING[[#This Row],[MONTH]]&lt;4,"Q4",IF(PUMPING[[#This Row],[MONTH]]&lt;7,"Q1",IF(PUMPING[[#This Row],[MONTH]]&lt;10,"Q2",IF(PUMPING[[#This Row],[MONTH]]&lt;13,"Q3","Q4"))))</f>
        <v>Q2</v>
      </c>
      <c r="M4079" s="192" t="str">
        <f>IF(PUMPING[[#This Row],[PRODUCT]]="I/F","I/F",IF(LEFT(PUMPING[[#This Row],[BATCH]],2)="MR","MR",IF(LEFT(PUMPING[[#This Row],[BATCH]],2)="PR","PR",IF(LEFT(PUMPING[[#This Row],[BATCH]],2)="DT","DT","Others"))))</f>
        <v>Others</v>
      </c>
    </row>
    <row r="4080" spans="1:13" ht="21" x14ac:dyDescent="0.25">
      <c r="A4080" s="181">
        <v>3</v>
      </c>
      <c r="B4080" s="182">
        <v>42595</v>
      </c>
      <c r="C4080" s="181" t="s">
        <v>274</v>
      </c>
      <c r="D4080" s="172" t="s">
        <v>2511</v>
      </c>
      <c r="E4080" s="178" t="s">
        <v>10</v>
      </c>
      <c r="F4080" s="179">
        <v>88</v>
      </c>
      <c r="G4080" s="181" t="s">
        <v>274</v>
      </c>
      <c r="H4080" s="181" t="str">
        <f t="shared" si="110"/>
        <v>FA</v>
      </c>
      <c r="I4080" s="181" t="s">
        <v>146</v>
      </c>
      <c r="J4080" s="191">
        <f t="shared" si="109"/>
        <v>8</v>
      </c>
      <c r="K4080" s="191">
        <f>IF(PUMPING[[#This Row],[MONTH]]&gt;3,YEAR(PUMPING[[#This Row],[DATE]]),YEAR(PUMPING[[#This Row],[DATE]])-1)</f>
        <v>2016</v>
      </c>
      <c r="L4080" s="191" t="str">
        <f>IF(PUMPING[[#This Row],[MONTH]]&lt;4,"Q4",IF(PUMPING[[#This Row],[MONTH]]&lt;7,"Q1",IF(PUMPING[[#This Row],[MONTH]]&lt;10,"Q2",IF(PUMPING[[#This Row],[MONTH]]&lt;13,"Q3","Q4"))))</f>
        <v>Q2</v>
      </c>
      <c r="M4080" s="192" t="str">
        <f>IF(PUMPING[[#This Row],[PRODUCT]]="I/F","I/F",IF(LEFT(PUMPING[[#This Row],[BATCH]],2)="MR","MR",IF(LEFT(PUMPING[[#This Row],[BATCH]],2)="PR","PR",IF(LEFT(PUMPING[[#This Row],[BATCH]],2)="DT","DT","Others"))))</f>
        <v>Others</v>
      </c>
    </row>
    <row r="4081" spans="1:13" ht="21" x14ac:dyDescent="0.25">
      <c r="A4081" s="181">
        <v>4</v>
      </c>
      <c r="B4081" s="182">
        <v>42595</v>
      </c>
      <c r="C4081" s="181" t="s">
        <v>274</v>
      </c>
      <c r="D4081" s="124" t="s">
        <v>2504</v>
      </c>
      <c r="E4081" s="178" t="s">
        <v>10</v>
      </c>
      <c r="F4081" s="179">
        <v>556</v>
      </c>
      <c r="G4081" s="181" t="s">
        <v>274</v>
      </c>
      <c r="H4081" s="181" t="str">
        <f t="shared" si="110"/>
        <v>0S</v>
      </c>
      <c r="I4081" s="181" t="str">
        <f>VLOOKUP(H4081,[4]Sheet1!$A$2:$B$27,2,0)</f>
        <v>SKO</v>
      </c>
      <c r="J4081" s="191">
        <f t="shared" si="109"/>
        <v>8</v>
      </c>
      <c r="K4081" s="191">
        <f>IF(PUMPING[[#This Row],[MONTH]]&gt;3,YEAR(PUMPING[[#This Row],[DATE]]),YEAR(PUMPING[[#This Row],[DATE]])-1)</f>
        <v>2016</v>
      </c>
      <c r="L4081" s="191" t="str">
        <f>IF(PUMPING[[#This Row],[MONTH]]&lt;4,"Q4",IF(PUMPING[[#This Row],[MONTH]]&lt;7,"Q1",IF(PUMPING[[#This Row],[MONTH]]&lt;10,"Q2",IF(PUMPING[[#This Row],[MONTH]]&lt;13,"Q3","Q4"))))</f>
        <v>Q2</v>
      </c>
      <c r="M4081" s="192" t="str">
        <f>IF(PUMPING[[#This Row],[PRODUCT]]="I/F","I/F",IF(LEFT(PUMPING[[#This Row],[BATCH]],2)="MR","MR",IF(LEFT(PUMPING[[#This Row],[BATCH]],2)="PR","PR",IF(LEFT(PUMPING[[#This Row],[BATCH]],2)="DT","DT","Others"))))</f>
        <v>MR</v>
      </c>
    </row>
    <row r="4082" spans="1:13" ht="21" x14ac:dyDescent="0.25">
      <c r="A4082" s="181">
        <v>5</v>
      </c>
      <c r="B4082" s="182">
        <v>42595</v>
      </c>
      <c r="C4082" s="181" t="s">
        <v>274</v>
      </c>
      <c r="D4082" s="124" t="s">
        <v>2505</v>
      </c>
      <c r="E4082" s="178" t="s">
        <v>10</v>
      </c>
      <c r="F4082" s="179">
        <v>145</v>
      </c>
      <c r="G4082" s="181" t="s">
        <v>274</v>
      </c>
      <c r="H4082" s="181" t="str">
        <f t="shared" si="110"/>
        <v>PC</v>
      </c>
      <c r="I4082" s="181" t="str">
        <f>VLOOKUP(H4082,[4]Sheet1!$A$2:$B$27,2,0)</f>
        <v>SKO</v>
      </c>
      <c r="J4082" s="191">
        <f t="shared" si="109"/>
        <v>8</v>
      </c>
      <c r="K4082" s="191">
        <f>IF(PUMPING[[#This Row],[MONTH]]&gt;3,YEAR(PUMPING[[#This Row],[DATE]]),YEAR(PUMPING[[#This Row],[DATE]])-1)</f>
        <v>2016</v>
      </c>
      <c r="L4082" s="191" t="str">
        <f>IF(PUMPING[[#This Row],[MONTH]]&lt;4,"Q4",IF(PUMPING[[#This Row],[MONTH]]&lt;7,"Q1",IF(PUMPING[[#This Row],[MONTH]]&lt;10,"Q2",IF(PUMPING[[#This Row],[MONTH]]&lt;13,"Q3","Q4"))))</f>
        <v>Q2</v>
      </c>
      <c r="M4082" s="192" t="str">
        <f>IF(PUMPING[[#This Row],[PRODUCT]]="I/F","I/F",IF(LEFT(PUMPING[[#This Row],[BATCH]],2)="MR","MR",IF(LEFT(PUMPING[[#This Row],[BATCH]],2)="PR","PR",IF(LEFT(PUMPING[[#This Row],[BATCH]],2)="DT","DT","Others"))))</f>
        <v>MR</v>
      </c>
    </row>
    <row r="4083" spans="1:13" ht="21" x14ac:dyDescent="0.25">
      <c r="A4083" s="181">
        <v>6</v>
      </c>
      <c r="B4083" s="182">
        <v>42595</v>
      </c>
      <c r="C4083" s="181" t="s">
        <v>274</v>
      </c>
      <c r="D4083" s="172" t="s">
        <v>507</v>
      </c>
      <c r="E4083" s="178" t="s">
        <v>10</v>
      </c>
      <c r="F4083" s="173">
        <v>79</v>
      </c>
      <c r="G4083" s="181" t="s">
        <v>274</v>
      </c>
      <c r="H4083" s="181" t="str">
        <f t="shared" si="110"/>
        <v>F4</v>
      </c>
      <c r="I4083" s="181" t="str">
        <f>VLOOKUP(H4083,[4]Sheet1!$A$2:$B$27,2,0)</f>
        <v>I/F</v>
      </c>
      <c r="J4083" s="191">
        <f t="shared" si="109"/>
        <v>8</v>
      </c>
      <c r="K4083" s="191">
        <f>IF(PUMPING[[#This Row],[MONTH]]&gt;3,YEAR(PUMPING[[#This Row],[DATE]]),YEAR(PUMPING[[#This Row],[DATE]])-1)</f>
        <v>2016</v>
      </c>
      <c r="L4083" s="191" t="str">
        <f>IF(PUMPING[[#This Row],[MONTH]]&lt;4,"Q4",IF(PUMPING[[#This Row],[MONTH]]&lt;7,"Q1",IF(PUMPING[[#This Row],[MONTH]]&lt;10,"Q2",IF(PUMPING[[#This Row],[MONTH]]&lt;13,"Q3","Q4"))))</f>
        <v>Q2</v>
      </c>
      <c r="M4083" s="192" t="str">
        <f>IF(PUMPING[[#This Row],[PRODUCT]]="I/F","I/F",IF(LEFT(PUMPING[[#This Row],[BATCH]],2)="MR","MR",IF(LEFT(PUMPING[[#This Row],[BATCH]],2)="PR","PR",IF(LEFT(PUMPING[[#This Row],[BATCH]],2)="DT","DT","Others"))))</f>
        <v>I/F</v>
      </c>
    </row>
    <row r="4084" spans="1:13" ht="21" x14ac:dyDescent="0.25">
      <c r="A4084" s="181">
        <v>7</v>
      </c>
      <c r="B4084" s="182">
        <v>42595</v>
      </c>
      <c r="C4084" s="181" t="s">
        <v>274</v>
      </c>
      <c r="D4084" s="172" t="s">
        <v>1578</v>
      </c>
      <c r="E4084" s="178" t="s">
        <v>10</v>
      </c>
      <c r="F4084" s="179">
        <v>2968</v>
      </c>
      <c r="G4084" s="181" t="s">
        <v>274</v>
      </c>
      <c r="H4084" s="181" t="str">
        <f t="shared" si="110"/>
        <v>4H</v>
      </c>
      <c r="I4084" s="181" t="s">
        <v>1530</v>
      </c>
      <c r="J4084" s="191">
        <f t="shared" si="109"/>
        <v>8</v>
      </c>
      <c r="K4084" s="191">
        <f>IF(PUMPING[[#This Row],[MONTH]]&gt;3,YEAR(PUMPING[[#This Row],[DATE]]),YEAR(PUMPING[[#This Row],[DATE]])-1)</f>
        <v>2016</v>
      </c>
      <c r="L4084" s="191" t="str">
        <f>IF(PUMPING[[#This Row],[MONTH]]&lt;4,"Q4",IF(PUMPING[[#This Row],[MONTH]]&lt;7,"Q1",IF(PUMPING[[#This Row],[MONTH]]&lt;10,"Q2",IF(PUMPING[[#This Row],[MONTH]]&lt;13,"Q3","Q4"))))</f>
        <v>Q2</v>
      </c>
      <c r="M4084" s="192" t="str">
        <f>IF(PUMPING[[#This Row],[PRODUCT]]="I/F","I/F",IF(LEFT(PUMPING[[#This Row],[BATCH]],2)="MR","MR",IF(LEFT(PUMPING[[#This Row],[BATCH]],2)="PR","PR",IF(LEFT(PUMPING[[#This Row],[BATCH]],2)="DT","DT","Others"))))</f>
        <v>MR</v>
      </c>
    </row>
    <row r="4085" spans="1:13" ht="21" x14ac:dyDescent="0.25">
      <c r="A4085" s="181">
        <v>1</v>
      </c>
      <c r="B4085" s="182">
        <v>42596</v>
      </c>
      <c r="C4085" s="181" t="s">
        <v>6</v>
      </c>
      <c r="D4085" s="172" t="s">
        <v>2508</v>
      </c>
      <c r="E4085" s="203">
        <v>118</v>
      </c>
      <c r="F4085" s="173">
        <v>1952</v>
      </c>
      <c r="G4085" s="181" t="s">
        <v>6</v>
      </c>
      <c r="H4085" s="181" t="str">
        <f t="shared" si="110"/>
        <v>PX</v>
      </c>
      <c r="I4085" s="181" t="str">
        <f>VLOOKUP(H4085,[4]Sheet1!$A$2:$B$27,2,0)</f>
        <v>PXPTA</v>
      </c>
      <c r="J4085" s="191">
        <f t="shared" si="109"/>
        <v>8</v>
      </c>
      <c r="K4085" s="191">
        <f>IF(PUMPING[[#This Row],[MONTH]]&gt;3,YEAR(PUMPING[[#This Row],[DATE]]),YEAR(PUMPING[[#This Row],[DATE]])-1)</f>
        <v>2016</v>
      </c>
      <c r="L4085" s="191" t="str">
        <f>IF(PUMPING[[#This Row],[MONTH]]&lt;4,"Q4",IF(PUMPING[[#This Row],[MONTH]]&lt;7,"Q1",IF(PUMPING[[#This Row],[MONTH]]&lt;10,"Q2",IF(PUMPING[[#This Row],[MONTH]]&lt;13,"Q3","Q4"))))</f>
        <v>Q2</v>
      </c>
      <c r="M4085" s="192" t="str">
        <f>IF(PUMPING[[#This Row],[PRODUCT]]="I/F","I/F",IF(LEFT(PUMPING[[#This Row],[BATCH]],2)="MR","MR",IF(LEFT(PUMPING[[#This Row],[BATCH]],2)="PR","PR",IF(LEFT(PUMPING[[#This Row],[BATCH]],2)="DT","DT","Others"))))</f>
        <v>MR</v>
      </c>
    </row>
    <row r="4086" spans="1:13" ht="21" x14ac:dyDescent="0.25">
      <c r="A4086" s="181">
        <v>2</v>
      </c>
      <c r="B4086" s="182">
        <v>42596</v>
      </c>
      <c r="C4086" s="181" t="s">
        <v>6</v>
      </c>
      <c r="D4086" s="172" t="s">
        <v>2512</v>
      </c>
      <c r="E4086" s="203">
        <v>103</v>
      </c>
      <c r="F4086" s="173">
        <v>1833</v>
      </c>
      <c r="G4086" s="181" t="s">
        <v>6</v>
      </c>
      <c r="H4086" s="181" t="str">
        <f t="shared" si="110"/>
        <v>PN</v>
      </c>
      <c r="I4086" s="181" t="str">
        <f>VLOOKUP(H4086,[4]Sheet1!$A$2:$B$27,2,0)</f>
        <v>NAPTHA</v>
      </c>
      <c r="J4086" s="191">
        <f t="shared" si="109"/>
        <v>8</v>
      </c>
      <c r="K4086" s="191">
        <f>IF(PUMPING[[#This Row],[MONTH]]&gt;3,YEAR(PUMPING[[#This Row],[DATE]]),YEAR(PUMPING[[#This Row],[DATE]])-1)</f>
        <v>2016</v>
      </c>
      <c r="L4086" s="191" t="str">
        <f>IF(PUMPING[[#This Row],[MONTH]]&lt;4,"Q4",IF(PUMPING[[#This Row],[MONTH]]&lt;7,"Q1",IF(PUMPING[[#This Row],[MONTH]]&lt;10,"Q2",IF(PUMPING[[#This Row],[MONTH]]&lt;13,"Q3","Q4"))))</f>
        <v>Q2</v>
      </c>
      <c r="M4086" s="192" t="str">
        <f>IF(PUMPING[[#This Row],[PRODUCT]]="I/F","I/F",IF(LEFT(PUMPING[[#This Row],[BATCH]],2)="MR","MR",IF(LEFT(PUMPING[[#This Row],[BATCH]],2)="PR","PR",IF(LEFT(PUMPING[[#This Row],[BATCH]],2)="DT","DT","Others"))))</f>
        <v>MR</v>
      </c>
    </row>
    <row r="4087" spans="1:13" ht="21" x14ac:dyDescent="0.25">
      <c r="A4087" s="181">
        <v>3</v>
      </c>
      <c r="B4087" s="182">
        <v>42596</v>
      </c>
      <c r="C4087" s="181" t="s">
        <v>6</v>
      </c>
      <c r="D4087" s="172" t="s">
        <v>2513</v>
      </c>
      <c r="E4087" s="203">
        <v>402</v>
      </c>
      <c r="F4087" s="173">
        <v>151</v>
      </c>
      <c r="G4087" s="181" t="s">
        <v>6</v>
      </c>
      <c r="H4087" s="181" t="str">
        <f t="shared" si="110"/>
        <v>NS</v>
      </c>
      <c r="I4087" s="181" t="str">
        <f>VLOOKUP(H4087,[4]Sheet1!$A$2:$B$27,2,0)</f>
        <v>SKO</v>
      </c>
      <c r="J4087" s="191">
        <f t="shared" si="109"/>
        <v>8</v>
      </c>
      <c r="K4087" s="191">
        <f>IF(PUMPING[[#This Row],[MONTH]]&gt;3,YEAR(PUMPING[[#This Row],[DATE]]),YEAR(PUMPING[[#This Row],[DATE]])-1)</f>
        <v>2016</v>
      </c>
      <c r="L4087" s="191" t="str">
        <f>IF(PUMPING[[#This Row],[MONTH]]&lt;4,"Q4",IF(PUMPING[[#This Row],[MONTH]]&lt;7,"Q1",IF(PUMPING[[#This Row],[MONTH]]&lt;10,"Q2",IF(PUMPING[[#This Row],[MONTH]]&lt;13,"Q3","Q4"))))</f>
        <v>Q2</v>
      </c>
      <c r="M4087" s="192" t="str">
        <f>IF(PUMPING[[#This Row],[PRODUCT]]="I/F","I/F",IF(LEFT(PUMPING[[#This Row],[BATCH]],2)="MR","MR",IF(LEFT(PUMPING[[#This Row],[BATCH]],2)="PR","PR",IF(LEFT(PUMPING[[#This Row],[BATCH]],2)="DT","DT","Others"))))</f>
        <v>MR</v>
      </c>
    </row>
    <row r="4088" spans="1:13" ht="21" x14ac:dyDescent="0.25">
      <c r="A4088" s="181">
        <v>4</v>
      </c>
      <c r="B4088" s="182">
        <v>42596</v>
      </c>
      <c r="C4088" s="181" t="s">
        <v>6</v>
      </c>
      <c r="D4088" s="172" t="s">
        <v>618</v>
      </c>
      <c r="E4088" s="203">
        <v>651</v>
      </c>
      <c r="F4088" s="173">
        <v>256</v>
      </c>
      <c r="G4088" s="181" t="s">
        <v>6</v>
      </c>
      <c r="H4088" s="181" t="str">
        <f t="shared" si="110"/>
        <v>PC</v>
      </c>
      <c r="I4088" s="181" t="str">
        <f>VLOOKUP(H4088,[4]Sheet1!$A$2:$B$27,2,0)</f>
        <v>SKO</v>
      </c>
      <c r="J4088" s="191">
        <f t="shared" si="109"/>
        <v>8</v>
      </c>
      <c r="K4088" s="191">
        <f>IF(PUMPING[[#This Row],[MONTH]]&gt;3,YEAR(PUMPING[[#This Row],[DATE]]),YEAR(PUMPING[[#This Row],[DATE]])-1)</f>
        <v>2016</v>
      </c>
      <c r="L4088" s="191" t="str">
        <f>IF(PUMPING[[#This Row],[MONTH]]&lt;4,"Q4",IF(PUMPING[[#This Row],[MONTH]]&lt;7,"Q1",IF(PUMPING[[#This Row],[MONTH]]&lt;10,"Q2",IF(PUMPING[[#This Row],[MONTH]]&lt;13,"Q3","Q4"))))</f>
        <v>Q2</v>
      </c>
      <c r="M4088" s="192" t="str">
        <f>IF(PUMPING[[#This Row],[PRODUCT]]="I/F","I/F",IF(LEFT(PUMPING[[#This Row],[BATCH]],2)="MR","MR",IF(LEFT(PUMPING[[#This Row],[BATCH]],2)="PR","PR",IF(LEFT(PUMPING[[#This Row],[BATCH]],2)="DT","DT","Others"))))</f>
        <v>MR</v>
      </c>
    </row>
    <row r="4089" spans="1:13" ht="21" x14ac:dyDescent="0.25">
      <c r="A4089" s="181">
        <v>5</v>
      </c>
      <c r="B4089" s="182">
        <v>42596</v>
      </c>
      <c r="C4089" s="181" t="s">
        <v>6</v>
      </c>
      <c r="D4089" s="172" t="s">
        <v>2514</v>
      </c>
      <c r="E4089" s="203">
        <v>201</v>
      </c>
      <c r="F4089" s="173">
        <v>4705</v>
      </c>
      <c r="G4089" s="181" t="s">
        <v>6</v>
      </c>
      <c r="H4089" s="181" t="str">
        <f t="shared" si="110"/>
        <v>4M</v>
      </c>
      <c r="I4089" s="181" t="s">
        <v>1532</v>
      </c>
      <c r="J4089" s="191">
        <f t="shared" si="109"/>
        <v>8</v>
      </c>
      <c r="K4089" s="191">
        <f>IF(PUMPING[[#This Row],[MONTH]]&gt;3,YEAR(PUMPING[[#This Row],[DATE]]),YEAR(PUMPING[[#This Row],[DATE]])-1)</f>
        <v>2016</v>
      </c>
      <c r="L4089" s="191" t="str">
        <f>IF(PUMPING[[#This Row],[MONTH]]&lt;4,"Q4",IF(PUMPING[[#This Row],[MONTH]]&lt;7,"Q1",IF(PUMPING[[#This Row],[MONTH]]&lt;10,"Q2",IF(PUMPING[[#This Row],[MONTH]]&lt;13,"Q3","Q4"))))</f>
        <v>Q2</v>
      </c>
      <c r="M4089" s="192" t="str">
        <f>IF(PUMPING[[#This Row],[PRODUCT]]="I/F","I/F",IF(LEFT(PUMPING[[#This Row],[BATCH]],2)="MR","MR",IF(LEFT(PUMPING[[#This Row],[BATCH]],2)="PR","PR",IF(LEFT(PUMPING[[#This Row],[BATCH]],2)="DT","DT","Others"))))</f>
        <v>MR</v>
      </c>
    </row>
    <row r="4090" spans="1:13" ht="21" x14ac:dyDescent="0.25">
      <c r="A4090" s="181">
        <v>6</v>
      </c>
      <c r="B4090" s="182">
        <v>42596</v>
      </c>
      <c r="C4090" s="181" t="s">
        <v>6</v>
      </c>
      <c r="D4090" s="172" t="s">
        <v>1587</v>
      </c>
      <c r="E4090" s="203">
        <v>208</v>
      </c>
      <c r="F4090" s="173">
        <v>3225</v>
      </c>
      <c r="G4090" s="181" t="s">
        <v>6</v>
      </c>
      <c r="H4090" s="181" t="str">
        <f t="shared" si="110"/>
        <v>4M</v>
      </c>
      <c r="I4090" s="181" t="s">
        <v>1532</v>
      </c>
      <c r="J4090" s="191">
        <f t="shared" si="109"/>
        <v>8</v>
      </c>
      <c r="K4090" s="191">
        <f>IF(PUMPING[[#This Row],[MONTH]]&gt;3,YEAR(PUMPING[[#This Row],[DATE]]),YEAR(PUMPING[[#This Row],[DATE]])-1)</f>
        <v>2016</v>
      </c>
      <c r="L4090" s="191" t="str">
        <f>IF(PUMPING[[#This Row],[MONTH]]&lt;4,"Q4",IF(PUMPING[[#This Row],[MONTH]]&lt;7,"Q1",IF(PUMPING[[#This Row],[MONTH]]&lt;10,"Q2",IF(PUMPING[[#This Row],[MONTH]]&lt;13,"Q3","Q4"))))</f>
        <v>Q2</v>
      </c>
      <c r="M4090" s="192" t="str">
        <f>IF(PUMPING[[#This Row],[PRODUCT]]="I/F","I/F",IF(LEFT(PUMPING[[#This Row],[BATCH]],2)="MR","MR",IF(LEFT(PUMPING[[#This Row],[BATCH]],2)="PR","PR",IF(LEFT(PUMPING[[#This Row],[BATCH]],2)="DT","DT","Others"))))</f>
        <v>MR</v>
      </c>
    </row>
    <row r="4091" spans="1:13" ht="21" x14ac:dyDescent="0.25">
      <c r="A4091" s="181">
        <v>1</v>
      </c>
      <c r="B4091" s="182">
        <v>42596</v>
      </c>
      <c r="C4091" s="181" t="s">
        <v>20</v>
      </c>
      <c r="D4091" s="172" t="s">
        <v>2510</v>
      </c>
      <c r="E4091" s="177">
        <v>35</v>
      </c>
      <c r="F4091" s="179">
        <v>1711</v>
      </c>
      <c r="G4091" s="181" t="s">
        <v>20</v>
      </c>
      <c r="H4091" s="181" t="str">
        <f t="shared" si="110"/>
        <v>A2</v>
      </c>
      <c r="I4091" s="181" t="str">
        <f>VLOOKUP(H4091,[4]Sheet1!$A$2:$B$27,2,0)</f>
        <v>ATF</v>
      </c>
      <c r="J4091" s="191">
        <f t="shared" si="109"/>
        <v>8</v>
      </c>
      <c r="K4091" s="191">
        <f>IF(PUMPING[[#This Row],[MONTH]]&gt;3,YEAR(PUMPING[[#This Row],[DATE]]),YEAR(PUMPING[[#This Row],[DATE]])-1)</f>
        <v>2016</v>
      </c>
      <c r="L4091" s="191" t="str">
        <f>IF(PUMPING[[#This Row],[MONTH]]&lt;4,"Q4",IF(PUMPING[[#This Row],[MONTH]]&lt;7,"Q1",IF(PUMPING[[#This Row],[MONTH]]&lt;10,"Q2",IF(PUMPING[[#This Row],[MONTH]]&lt;13,"Q3","Q4"))))</f>
        <v>Q2</v>
      </c>
      <c r="M4091" s="192" t="str">
        <f>IF(PUMPING[[#This Row],[PRODUCT]]="I/F","I/F",IF(LEFT(PUMPING[[#This Row],[BATCH]],2)="MR","MR",IF(LEFT(PUMPING[[#This Row],[BATCH]],2)="PR","PR",IF(LEFT(PUMPING[[#This Row],[BATCH]],2)="DT","DT","Others"))))</f>
        <v>PR</v>
      </c>
    </row>
    <row r="4092" spans="1:13" ht="21" x14ac:dyDescent="0.25">
      <c r="A4092" s="181">
        <v>1</v>
      </c>
      <c r="B4092" s="182">
        <v>42596</v>
      </c>
      <c r="C4092" s="181" t="s">
        <v>274</v>
      </c>
      <c r="D4092" s="172" t="s">
        <v>1578</v>
      </c>
      <c r="E4092" s="178" t="s">
        <v>10</v>
      </c>
      <c r="F4092" s="173">
        <v>1193</v>
      </c>
      <c r="G4092" s="181" t="s">
        <v>274</v>
      </c>
      <c r="H4092" s="181" t="str">
        <f t="shared" si="110"/>
        <v>4H</v>
      </c>
      <c r="I4092" s="181" t="s">
        <v>1530</v>
      </c>
      <c r="J4092" s="191">
        <f t="shared" si="109"/>
        <v>8</v>
      </c>
      <c r="K4092" s="191">
        <f>IF(PUMPING[[#This Row],[MONTH]]&gt;3,YEAR(PUMPING[[#This Row],[DATE]]),YEAR(PUMPING[[#This Row],[DATE]])-1)</f>
        <v>2016</v>
      </c>
      <c r="L4092" s="191" t="str">
        <f>IF(PUMPING[[#This Row],[MONTH]]&lt;4,"Q4",IF(PUMPING[[#This Row],[MONTH]]&lt;7,"Q1",IF(PUMPING[[#This Row],[MONTH]]&lt;10,"Q2",IF(PUMPING[[#This Row],[MONTH]]&lt;13,"Q3","Q4"))))</f>
        <v>Q2</v>
      </c>
      <c r="M4092" s="192" t="str">
        <f>IF(PUMPING[[#This Row],[PRODUCT]]="I/F","I/F",IF(LEFT(PUMPING[[#This Row],[BATCH]],2)="MR","MR",IF(LEFT(PUMPING[[#This Row],[BATCH]],2)="PR","PR",IF(LEFT(PUMPING[[#This Row],[BATCH]],2)="DT","DT","Others"))))</f>
        <v>MR</v>
      </c>
    </row>
    <row r="4093" spans="1:13" ht="21" x14ac:dyDescent="0.25">
      <c r="A4093" s="181">
        <v>2</v>
      </c>
      <c r="B4093" s="182">
        <v>42596</v>
      </c>
      <c r="C4093" s="181" t="s">
        <v>274</v>
      </c>
      <c r="D4093" s="172" t="s">
        <v>1404</v>
      </c>
      <c r="E4093" s="178" t="s">
        <v>10</v>
      </c>
      <c r="F4093" s="173">
        <v>8425</v>
      </c>
      <c r="G4093" s="181" t="s">
        <v>274</v>
      </c>
      <c r="H4093" s="181" t="str">
        <f t="shared" si="110"/>
        <v>4H</v>
      </c>
      <c r="I4093" s="181" t="s">
        <v>1530</v>
      </c>
      <c r="J4093" s="191">
        <f t="shared" si="109"/>
        <v>8</v>
      </c>
      <c r="K4093" s="191">
        <f>IF(PUMPING[[#This Row],[MONTH]]&gt;3,YEAR(PUMPING[[#This Row],[DATE]]),YEAR(PUMPING[[#This Row],[DATE]])-1)</f>
        <v>2016</v>
      </c>
      <c r="L4093" s="191" t="str">
        <f>IF(PUMPING[[#This Row],[MONTH]]&lt;4,"Q4",IF(PUMPING[[#This Row],[MONTH]]&lt;7,"Q1",IF(PUMPING[[#This Row],[MONTH]]&lt;10,"Q2",IF(PUMPING[[#This Row],[MONTH]]&lt;13,"Q3","Q4"))))</f>
        <v>Q2</v>
      </c>
      <c r="M4093" s="192" t="str">
        <f>IF(PUMPING[[#This Row],[PRODUCT]]="I/F","I/F",IF(LEFT(PUMPING[[#This Row],[BATCH]],2)="MR","MR",IF(LEFT(PUMPING[[#This Row],[BATCH]],2)="PR","PR",IF(LEFT(PUMPING[[#This Row],[BATCH]],2)="DT","DT","Others"))))</f>
        <v>MR</v>
      </c>
    </row>
    <row r="4094" spans="1:13" ht="21" x14ac:dyDescent="0.25">
      <c r="A4094" s="181">
        <v>1</v>
      </c>
      <c r="B4094" s="182">
        <v>42597</v>
      </c>
      <c r="C4094" s="181" t="s">
        <v>6</v>
      </c>
      <c r="D4094" s="172" t="s">
        <v>1587</v>
      </c>
      <c r="E4094" s="203">
        <v>208</v>
      </c>
      <c r="F4094" s="173">
        <v>4070</v>
      </c>
      <c r="G4094" s="181" t="s">
        <v>6</v>
      </c>
      <c r="H4094" s="181" t="str">
        <f t="shared" si="110"/>
        <v>4M</v>
      </c>
      <c r="I4094" s="181" t="s">
        <v>1532</v>
      </c>
      <c r="J4094" s="191">
        <f t="shared" si="109"/>
        <v>8</v>
      </c>
      <c r="K4094" s="191">
        <f>IF(PUMPING[[#This Row],[MONTH]]&gt;3,YEAR(PUMPING[[#This Row],[DATE]]),YEAR(PUMPING[[#This Row],[DATE]])-1)</f>
        <v>2016</v>
      </c>
      <c r="L4094" s="191" t="str">
        <f>IF(PUMPING[[#This Row],[MONTH]]&lt;4,"Q4",IF(PUMPING[[#This Row],[MONTH]]&lt;7,"Q1",IF(PUMPING[[#This Row],[MONTH]]&lt;10,"Q2",IF(PUMPING[[#This Row],[MONTH]]&lt;13,"Q3","Q4"))))</f>
        <v>Q2</v>
      </c>
      <c r="M4094" s="192" t="str">
        <f>IF(PUMPING[[#This Row],[PRODUCT]]="I/F","I/F",IF(LEFT(PUMPING[[#This Row],[BATCH]],2)="MR","MR",IF(LEFT(PUMPING[[#This Row],[BATCH]],2)="PR","PR",IF(LEFT(PUMPING[[#This Row],[BATCH]],2)="DT","DT","Others"))))</f>
        <v>MR</v>
      </c>
    </row>
    <row r="4095" spans="1:13" ht="21" x14ac:dyDescent="0.25">
      <c r="A4095" s="181">
        <v>2</v>
      </c>
      <c r="B4095" s="182">
        <v>42597</v>
      </c>
      <c r="C4095" s="181" t="s">
        <v>6</v>
      </c>
      <c r="D4095" s="172" t="s">
        <v>2515</v>
      </c>
      <c r="E4095" s="203">
        <v>204</v>
      </c>
      <c r="F4095" s="173">
        <v>4174</v>
      </c>
      <c r="G4095" s="181" t="s">
        <v>6</v>
      </c>
      <c r="H4095" s="181" t="str">
        <f t="shared" si="110"/>
        <v>4M</v>
      </c>
      <c r="I4095" s="181" t="s">
        <v>1532</v>
      </c>
      <c r="J4095" s="191">
        <f t="shared" si="109"/>
        <v>8</v>
      </c>
      <c r="K4095" s="191">
        <f>IF(PUMPING[[#This Row],[MONTH]]&gt;3,YEAR(PUMPING[[#This Row],[DATE]]),YEAR(PUMPING[[#This Row],[DATE]])-1)</f>
        <v>2016</v>
      </c>
      <c r="L4095" s="191" t="str">
        <f>IF(PUMPING[[#This Row],[MONTH]]&lt;4,"Q4",IF(PUMPING[[#This Row],[MONTH]]&lt;7,"Q1",IF(PUMPING[[#This Row],[MONTH]]&lt;10,"Q2",IF(PUMPING[[#This Row],[MONTH]]&lt;13,"Q3","Q4"))))</f>
        <v>Q2</v>
      </c>
      <c r="M4095" s="192" t="str">
        <f>IF(PUMPING[[#This Row],[PRODUCT]]="I/F","I/F",IF(LEFT(PUMPING[[#This Row],[BATCH]],2)="MR","MR",IF(LEFT(PUMPING[[#This Row],[BATCH]],2)="PR","PR",IF(LEFT(PUMPING[[#This Row],[BATCH]],2)="DT","DT","Others"))))</f>
        <v>MR</v>
      </c>
    </row>
    <row r="4096" spans="1:13" ht="21" x14ac:dyDescent="0.25">
      <c r="A4096" s="181">
        <v>1</v>
      </c>
      <c r="B4096" s="182">
        <v>42597</v>
      </c>
      <c r="C4096" s="181" t="s">
        <v>274</v>
      </c>
      <c r="D4096" s="172" t="s">
        <v>1404</v>
      </c>
      <c r="E4096" s="178" t="s">
        <v>10</v>
      </c>
      <c r="F4096" s="173">
        <v>414</v>
      </c>
      <c r="G4096" s="181" t="s">
        <v>274</v>
      </c>
      <c r="H4096" s="181" t="str">
        <f t="shared" si="110"/>
        <v>4H</v>
      </c>
      <c r="I4096" s="181" t="s">
        <v>1530</v>
      </c>
      <c r="J4096" s="191">
        <f t="shared" si="109"/>
        <v>8</v>
      </c>
      <c r="K4096" s="191">
        <f>IF(PUMPING[[#This Row],[MONTH]]&gt;3,YEAR(PUMPING[[#This Row],[DATE]]),YEAR(PUMPING[[#This Row],[DATE]])-1)</f>
        <v>2016</v>
      </c>
      <c r="L4096" s="191" t="str">
        <f>IF(PUMPING[[#This Row],[MONTH]]&lt;4,"Q4",IF(PUMPING[[#This Row],[MONTH]]&lt;7,"Q1",IF(PUMPING[[#This Row],[MONTH]]&lt;10,"Q2",IF(PUMPING[[#This Row],[MONTH]]&lt;13,"Q3","Q4"))))</f>
        <v>Q2</v>
      </c>
      <c r="M4096" s="192" t="str">
        <f>IF(PUMPING[[#This Row],[PRODUCT]]="I/F","I/F",IF(LEFT(PUMPING[[#This Row],[BATCH]],2)="MR","MR",IF(LEFT(PUMPING[[#This Row],[BATCH]],2)="PR","PR",IF(LEFT(PUMPING[[#This Row],[BATCH]],2)="DT","DT","Others"))))</f>
        <v>MR</v>
      </c>
    </row>
    <row r="4097" spans="1:13" ht="21" x14ac:dyDescent="0.25">
      <c r="A4097" s="181">
        <v>2</v>
      </c>
      <c r="B4097" s="182">
        <v>42597</v>
      </c>
      <c r="C4097" s="181" t="s">
        <v>274</v>
      </c>
      <c r="D4097" s="172" t="s">
        <v>1579</v>
      </c>
      <c r="E4097" s="178" t="s">
        <v>10</v>
      </c>
      <c r="F4097" s="173">
        <v>30</v>
      </c>
      <c r="G4097" s="181" t="s">
        <v>274</v>
      </c>
      <c r="H4097" s="181" t="str">
        <f t="shared" si="110"/>
        <v>4H</v>
      </c>
      <c r="I4097" s="181" t="s">
        <v>1530</v>
      </c>
      <c r="J4097" s="191">
        <f t="shared" ref="J4097:J4160" si="111">MONTH(B4097)</f>
        <v>8</v>
      </c>
      <c r="K4097" s="191">
        <f>IF(PUMPING[[#This Row],[MONTH]]&gt;3,YEAR(PUMPING[[#This Row],[DATE]]),YEAR(PUMPING[[#This Row],[DATE]])-1)</f>
        <v>2016</v>
      </c>
      <c r="L4097" s="191" t="str">
        <f>IF(PUMPING[[#This Row],[MONTH]]&lt;4,"Q4",IF(PUMPING[[#This Row],[MONTH]]&lt;7,"Q1",IF(PUMPING[[#This Row],[MONTH]]&lt;10,"Q2",IF(PUMPING[[#This Row],[MONTH]]&lt;13,"Q3","Q4"))))</f>
        <v>Q2</v>
      </c>
      <c r="M4097" s="192" t="str">
        <f>IF(PUMPING[[#This Row],[PRODUCT]]="I/F","I/F",IF(LEFT(PUMPING[[#This Row],[BATCH]],2)="MR","MR",IF(LEFT(PUMPING[[#This Row],[BATCH]],2)="PR","PR",IF(LEFT(PUMPING[[#This Row],[BATCH]],2)="DT","DT","Others"))))</f>
        <v>MR</v>
      </c>
    </row>
    <row r="4098" spans="1:13" ht="21" x14ac:dyDescent="0.25">
      <c r="A4098" s="181">
        <v>3</v>
      </c>
      <c r="B4098" s="182">
        <v>42597</v>
      </c>
      <c r="C4098" s="181" t="s">
        <v>274</v>
      </c>
      <c r="D4098" s="172" t="s">
        <v>1580</v>
      </c>
      <c r="E4098" s="178" t="s">
        <v>10</v>
      </c>
      <c r="F4098" s="179">
        <v>85</v>
      </c>
      <c r="G4098" s="181" t="s">
        <v>274</v>
      </c>
      <c r="H4098" s="181" t="str">
        <f t="shared" si="110"/>
        <v>PC</v>
      </c>
      <c r="I4098" s="181" t="str">
        <f>VLOOKUP(H4098,[4]Sheet1!$A$2:$B$27,2,0)</f>
        <v>SKO</v>
      </c>
      <c r="J4098" s="191">
        <f t="shared" si="111"/>
        <v>8</v>
      </c>
      <c r="K4098" s="191">
        <f>IF(PUMPING[[#This Row],[MONTH]]&gt;3,YEAR(PUMPING[[#This Row],[DATE]]),YEAR(PUMPING[[#This Row],[DATE]])-1)</f>
        <v>2016</v>
      </c>
      <c r="L4098" s="191" t="str">
        <f>IF(PUMPING[[#This Row],[MONTH]]&lt;4,"Q4",IF(PUMPING[[#This Row],[MONTH]]&lt;7,"Q1",IF(PUMPING[[#This Row],[MONTH]]&lt;10,"Q2",IF(PUMPING[[#This Row],[MONTH]]&lt;13,"Q3","Q4"))))</f>
        <v>Q2</v>
      </c>
      <c r="M4098" s="192" t="str">
        <f>IF(PUMPING[[#This Row],[PRODUCT]]="I/F","I/F",IF(LEFT(PUMPING[[#This Row],[BATCH]],2)="MR","MR",IF(LEFT(PUMPING[[#This Row],[BATCH]],2)="PR","PR",IF(LEFT(PUMPING[[#This Row],[BATCH]],2)="DT","DT","Others"))))</f>
        <v>MR</v>
      </c>
    </row>
    <row r="4099" spans="1:13" ht="21" x14ac:dyDescent="0.25">
      <c r="A4099" s="181">
        <v>4</v>
      </c>
      <c r="B4099" s="182">
        <v>42597</v>
      </c>
      <c r="C4099" s="181" t="s">
        <v>274</v>
      </c>
      <c r="D4099" s="124" t="s">
        <v>608</v>
      </c>
      <c r="E4099" s="178" t="s">
        <v>10</v>
      </c>
      <c r="F4099" s="179">
        <v>75</v>
      </c>
      <c r="G4099" s="181" t="s">
        <v>274</v>
      </c>
      <c r="H4099" s="181" t="str">
        <f t="shared" si="110"/>
        <v>NS</v>
      </c>
      <c r="I4099" s="181" t="str">
        <f>VLOOKUP(H4099,[4]Sheet1!$A$2:$B$27,2,0)</f>
        <v>SKO</v>
      </c>
      <c r="J4099" s="191">
        <f t="shared" si="111"/>
        <v>8</v>
      </c>
      <c r="K4099" s="191">
        <f>IF(PUMPING[[#This Row],[MONTH]]&gt;3,YEAR(PUMPING[[#This Row],[DATE]]),YEAR(PUMPING[[#This Row],[DATE]])-1)</f>
        <v>2016</v>
      </c>
      <c r="L4099" s="191" t="str">
        <f>IF(PUMPING[[#This Row],[MONTH]]&lt;4,"Q4",IF(PUMPING[[#This Row],[MONTH]]&lt;7,"Q1",IF(PUMPING[[#This Row],[MONTH]]&lt;10,"Q2",IF(PUMPING[[#This Row],[MONTH]]&lt;13,"Q3","Q4"))))</f>
        <v>Q2</v>
      </c>
      <c r="M4099" s="192" t="str">
        <f>IF(PUMPING[[#This Row],[PRODUCT]]="I/F","I/F",IF(LEFT(PUMPING[[#This Row],[BATCH]],2)="MR","MR",IF(LEFT(PUMPING[[#This Row],[BATCH]],2)="PR","PR",IF(LEFT(PUMPING[[#This Row],[BATCH]],2)="DT","DT","Others"))))</f>
        <v>MR</v>
      </c>
    </row>
    <row r="4100" spans="1:13" ht="21" x14ac:dyDescent="0.25">
      <c r="A4100" s="181">
        <v>5</v>
      </c>
      <c r="B4100" s="182">
        <v>42597</v>
      </c>
      <c r="C4100" s="181" t="s">
        <v>274</v>
      </c>
      <c r="D4100" s="124" t="s">
        <v>2398</v>
      </c>
      <c r="E4100" s="178" t="s">
        <v>10</v>
      </c>
      <c r="F4100" s="179">
        <v>137</v>
      </c>
      <c r="G4100" s="181" t="s">
        <v>274</v>
      </c>
      <c r="H4100" s="181" t="str">
        <f t="shared" si="110"/>
        <v>FN</v>
      </c>
      <c r="I4100" s="181" t="s">
        <v>204</v>
      </c>
      <c r="J4100" s="191">
        <f t="shared" si="111"/>
        <v>8</v>
      </c>
      <c r="K4100" s="191">
        <f>IF(PUMPING[[#This Row],[MONTH]]&gt;3,YEAR(PUMPING[[#This Row],[DATE]]),YEAR(PUMPING[[#This Row],[DATE]])-1)</f>
        <v>2016</v>
      </c>
      <c r="L4100" s="191" t="str">
        <f>IF(PUMPING[[#This Row],[MONTH]]&lt;4,"Q4",IF(PUMPING[[#This Row],[MONTH]]&lt;7,"Q1",IF(PUMPING[[#This Row],[MONTH]]&lt;10,"Q2",IF(PUMPING[[#This Row],[MONTH]]&lt;13,"Q3","Q4"))))</f>
        <v>Q2</v>
      </c>
      <c r="M4100" s="192" t="str">
        <f>IF(PUMPING[[#This Row],[PRODUCT]]="I/F","I/F",IF(LEFT(PUMPING[[#This Row],[BATCH]],2)="MR","MR",IF(LEFT(PUMPING[[#This Row],[BATCH]],2)="PR","PR",IF(LEFT(PUMPING[[#This Row],[BATCH]],2)="DT","DT","Others"))))</f>
        <v>I/F</v>
      </c>
    </row>
    <row r="4101" spans="1:13" ht="21" x14ac:dyDescent="0.25">
      <c r="A4101" s="181">
        <v>6</v>
      </c>
      <c r="B4101" s="182">
        <v>42597</v>
      </c>
      <c r="C4101" s="181" t="s">
        <v>274</v>
      </c>
      <c r="D4101" s="172" t="s">
        <v>2507</v>
      </c>
      <c r="E4101" s="178" t="s">
        <v>10</v>
      </c>
      <c r="F4101" s="173">
        <v>875</v>
      </c>
      <c r="G4101" s="181" t="s">
        <v>274</v>
      </c>
      <c r="H4101" s="181" t="str">
        <f t="shared" si="110"/>
        <v>PN</v>
      </c>
      <c r="I4101" s="181" t="str">
        <f>VLOOKUP(H4101,[4]Sheet1!$A$2:$B$27,2,0)</f>
        <v>NAPTHA</v>
      </c>
      <c r="J4101" s="191">
        <f t="shared" si="111"/>
        <v>8</v>
      </c>
      <c r="K4101" s="191">
        <f>IF(PUMPING[[#This Row],[MONTH]]&gt;3,YEAR(PUMPING[[#This Row],[DATE]]),YEAR(PUMPING[[#This Row],[DATE]])-1)</f>
        <v>2016</v>
      </c>
      <c r="L4101" s="191" t="str">
        <f>IF(PUMPING[[#This Row],[MONTH]]&lt;4,"Q4",IF(PUMPING[[#This Row],[MONTH]]&lt;7,"Q1",IF(PUMPING[[#This Row],[MONTH]]&lt;10,"Q2",IF(PUMPING[[#This Row],[MONTH]]&lt;13,"Q3","Q4"))))</f>
        <v>Q2</v>
      </c>
      <c r="M4101" s="192" t="str">
        <f>IF(PUMPING[[#This Row],[PRODUCT]]="I/F","I/F",IF(LEFT(PUMPING[[#This Row],[BATCH]],2)="MR","MR",IF(LEFT(PUMPING[[#This Row],[BATCH]],2)="PR","PR",IF(LEFT(PUMPING[[#This Row],[BATCH]],2)="DT","DT","Others"))))</f>
        <v>MR</v>
      </c>
    </row>
    <row r="4102" spans="1:13" ht="21" x14ac:dyDescent="0.25">
      <c r="A4102" s="181">
        <v>7</v>
      </c>
      <c r="B4102" s="182">
        <v>42597</v>
      </c>
      <c r="C4102" s="181" t="s">
        <v>274</v>
      </c>
      <c r="D4102" s="172" t="s">
        <v>2516</v>
      </c>
      <c r="E4102" s="178" t="s">
        <v>10</v>
      </c>
      <c r="F4102" s="179">
        <v>96</v>
      </c>
      <c r="G4102" s="181" t="s">
        <v>274</v>
      </c>
      <c r="H4102" s="181" t="str">
        <f t="shared" si="110"/>
        <v>FP</v>
      </c>
      <c r="I4102" s="181" t="str">
        <f>VLOOKUP(H4102,[4]Sheet1!$A$2:$B$27,2,0)</f>
        <v>I/F</v>
      </c>
      <c r="J4102" s="191">
        <f t="shared" si="111"/>
        <v>8</v>
      </c>
      <c r="K4102" s="191">
        <f>IF(PUMPING[[#This Row],[MONTH]]&gt;3,YEAR(PUMPING[[#This Row],[DATE]]),YEAR(PUMPING[[#This Row],[DATE]])-1)</f>
        <v>2016</v>
      </c>
      <c r="L4102" s="191" t="str">
        <f>IF(PUMPING[[#This Row],[MONTH]]&lt;4,"Q4",IF(PUMPING[[#This Row],[MONTH]]&lt;7,"Q1",IF(PUMPING[[#This Row],[MONTH]]&lt;10,"Q2",IF(PUMPING[[#This Row],[MONTH]]&lt;13,"Q3","Q4"))))</f>
        <v>Q2</v>
      </c>
      <c r="M4102" s="192" t="str">
        <f>IF(PUMPING[[#This Row],[PRODUCT]]="I/F","I/F",IF(LEFT(PUMPING[[#This Row],[BATCH]],2)="MR","MR",IF(LEFT(PUMPING[[#This Row],[BATCH]],2)="PR","PR",IF(LEFT(PUMPING[[#This Row],[BATCH]],2)="DT","DT","Others"))))</f>
        <v>I/F</v>
      </c>
    </row>
    <row r="4103" spans="1:13" ht="21" x14ac:dyDescent="0.25">
      <c r="A4103" s="181">
        <v>8</v>
      </c>
      <c r="B4103" s="182">
        <v>42597</v>
      </c>
      <c r="C4103" s="181" t="s">
        <v>274</v>
      </c>
      <c r="D4103" s="124" t="s">
        <v>2508</v>
      </c>
      <c r="E4103" s="178" t="s">
        <v>10</v>
      </c>
      <c r="F4103" s="179">
        <v>3198</v>
      </c>
      <c r="G4103" s="181" t="s">
        <v>274</v>
      </c>
      <c r="H4103" s="181" t="str">
        <f t="shared" si="110"/>
        <v>PX</v>
      </c>
      <c r="I4103" s="181" t="str">
        <f>VLOOKUP(H4103,[4]Sheet1!$A$2:$B$27,2,0)</f>
        <v>PXPTA</v>
      </c>
      <c r="J4103" s="191">
        <f t="shared" si="111"/>
        <v>8</v>
      </c>
      <c r="K4103" s="191">
        <f>IF(PUMPING[[#This Row],[MONTH]]&gt;3,YEAR(PUMPING[[#This Row],[DATE]]),YEAR(PUMPING[[#This Row],[DATE]])-1)</f>
        <v>2016</v>
      </c>
      <c r="L4103" s="191" t="str">
        <f>IF(PUMPING[[#This Row],[MONTH]]&lt;4,"Q4",IF(PUMPING[[#This Row],[MONTH]]&lt;7,"Q1",IF(PUMPING[[#This Row],[MONTH]]&lt;10,"Q2",IF(PUMPING[[#This Row],[MONTH]]&lt;13,"Q3","Q4"))))</f>
        <v>Q2</v>
      </c>
      <c r="M4103" s="192" t="str">
        <f>IF(PUMPING[[#This Row],[PRODUCT]]="I/F","I/F",IF(LEFT(PUMPING[[#This Row],[BATCH]],2)="MR","MR",IF(LEFT(PUMPING[[#This Row],[BATCH]],2)="PR","PR",IF(LEFT(PUMPING[[#This Row],[BATCH]],2)="DT","DT","Others"))))</f>
        <v>MR</v>
      </c>
    </row>
    <row r="4104" spans="1:13" ht="21" x14ac:dyDescent="0.25">
      <c r="A4104" s="181">
        <v>9</v>
      </c>
      <c r="B4104" s="182">
        <v>42597</v>
      </c>
      <c r="C4104" s="181" t="s">
        <v>274</v>
      </c>
      <c r="D4104" s="124" t="s">
        <v>2512</v>
      </c>
      <c r="E4104" s="178" t="s">
        <v>10</v>
      </c>
      <c r="F4104" s="179">
        <v>679</v>
      </c>
      <c r="G4104" s="181" t="s">
        <v>274</v>
      </c>
      <c r="H4104" s="181" t="str">
        <f t="shared" si="110"/>
        <v>PN</v>
      </c>
      <c r="I4104" s="181" t="str">
        <f>VLOOKUP(H4104,[4]Sheet1!$A$2:$B$27,2,0)</f>
        <v>NAPTHA</v>
      </c>
      <c r="J4104" s="191">
        <f t="shared" si="111"/>
        <v>8</v>
      </c>
      <c r="K4104" s="191">
        <f>IF(PUMPING[[#This Row],[MONTH]]&gt;3,YEAR(PUMPING[[#This Row],[DATE]]),YEAR(PUMPING[[#This Row],[DATE]])-1)</f>
        <v>2016</v>
      </c>
      <c r="L4104" s="191" t="str">
        <f>IF(PUMPING[[#This Row],[MONTH]]&lt;4,"Q4",IF(PUMPING[[#This Row],[MONTH]]&lt;7,"Q1",IF(PUMPING[[#This Row],[MONTH]]&lt;10,"Q2",IF(PUMPING[[#This Row],[MONTH]]&lt;13,"Q3","Q4"))))</f>
        <v>Q2</v>
      </c>
      <c r="M4104" s="192" t="str">
        <f>IF(PUMPING[[#This Row],[PRODUCT]]="I/F","I/F",IF(LEFT(PUMPING[[#This Row],[BATCH]],2)="MR","MR",IF(LEFT(PUMPING[[#This Row],[BATCH]],2)="PR","PR",IF(LEFT(PUMPING[[#This Row],[BATCH]],2)="DT","DT","Others"))))</f>
        <v>MR</v>
      </c>
    </row>
    <row r="4105" spans="1:13" ht="21" x14ac:dyDescent="0.25">
      <c r="A4105" s="181">
        <v>1</v>
      </c>
      <c r="B4105" s="182">
        <v>42598</v>
      </c>
      <c r="C4105" s="181" t="s">
        <v>6</v>
      </c>
      <c r="D4105" s="172" t="s">
        <v>2515</v>
      </c>
      <c r="E4105" s="203">
        <v>204</v>
      </c>
      <c r="F4105" s="173">
        <v>822</v>
      </c>
      <c r="G4105" s="181" t="s">
        <v>6</v>
      </c>
      <c r="H4105" s="181" t="str">
        <f t="shared" si="110"/>
        <v>4M</v>
      </c>
      <c r="I4105" s="181" t="s">
        <v>1532</v>
      </c>
      <c r="J4105" s="191">
        <f t="shared" si="111"/>
        <v>8</v>
      </c>
      <c r="K4105" s="191">
        <f>IF(PUMPING[[#This Row],[MONTH]]&gt;3,YEAR(PUMPING[[#This Row],[DATE]]),YEAR(PUMPING[[#This Row],[DATE]])-1)</f>
        <v>2016</v>
      </c>
      <c r="L4105" s="191" t="str">
        <f>IF(PUMPING[[#This Row],[MONTH]]&lt;4,"Q4",IF(PUMPING[[#This Row],[MONTH]]&lt;7,"Q1",IF(PUMPING[[#This Row],[MONTH]]&lt;10,"Q2",IF(PUMPING[[#This Row],[MONTH]]&lt;13,"Q3","Q4"))))</f>
        <v>Q2</v>
      </c>
      <c r="M4105" s="192" t="str">
        <f>IF(PUMPING[[#This Row],[PRODUCT]]="I/F","I/F",IF(LEFT(PUMPING[[#This Row],[BATCH]],2)="MR","MR",IF(LEFT(PUMPING[[#This Row],[BATCH]],2)="PR","PR",IF(LEFT(PUMPING[[#This Row],[BATCH]],2)="DT","DT","Others"))))</f>
        <v>MR</v>
      </c>
    </row>
    <row r="4106" spans="1:13" ht="21" x14ac:dyDescent="0.25">
      <c r="A4106" s="181">
        <v>2</v>
      </c>
      <c r="B4106" s="182">
        <v>42598</v>
      </c>
      <c r="C4106" s="181" t="s">
        <v>6</v>
      </c>
      <c r="D4106" s="172" t="s">
        <v>629</v>
      </c>
      <c r="E4106" s="203">
        <v>651</v>
      </c>
      <c r="F4106" s="173">
        <v>299</v>
      </c>
      <c r="G4106" s="181" t="s">
        <v>6</v>
      </c>
      <c r="H4106" s="181" t="str">
        <f t="shared" si="110"/>
        <v>PC</v>
      </c>
      <c r="I4106" s="181" t="str">
        <f>VLOOKUP(H4106,[4]Sheet1!$A$2:$B$27,2,0)</f>
        <v>SKO</v>
      </c>
      <c r="J4106" s="191">
        <f t="shared" si="111"/>
        <v>8</v>
      </c>
      <c r="K4106" s="191">
        <f>IF(PUMPING[[#This Row],[MONTH]]&gt;3,YEAR(PUMPING[[#This Row],[DATE]]),YEAR(PUMPING[[#This Row],[DATE]])-1)</f>
        <v>2016</v>
      </c>
      <c r="L4106" s="191" t="str">
        <f>IF(PUMPING[[#This Row],[MONTH]]&lt;4,"Q4",IF(PUMPING[[#This Row],[MONTH]]&lt;7,"Q1",IF(PUMPING[[#This Row],[MONTH]]&lt;10,"Q2",IF(PUMPING[[#This Row],[MONTH]]&lt;13,"Q3","Q4"))))</f>
        <v>Q2</v>
      </c>
      <c r="M4106" s="192" t="str">
        <f>IF(PUMPING[[#This Row],[PRODUCT]]="I/F","I/F",IF(LEFT(PUMPING[[#This Row],[BATCH]],2)="MR","MR",IF(LEFT(PUMPING[[#This Row],[BATCH]],2)="PR","PR",IF(LEFT(PUMPING[[#This Row],[BATCH]],2)="DT","DT","Others"))))</f>
        <v>MR</v>
      </c>
    </row>
    <row r="4107" spans="1:13" ht="21" x14ac:dyDescent="0.25">
      <c r="A4107" s="181">
        <v>3</v>
      </c>
      <c r="B4107" s="182">
        <v>42598</v>
      </c>
      <c r="C4107" s="181" t="s">
        <v>6</v>
      </c>
      <c r="D4107" s="172" t="s">
        <v>2517</v>
      </c>
      <c r="E4107" s="203">
        <v>508</v>
      </c>
      <c r="F4107" s="173">
        <v>4149</v>
      </c>
      <c r="G4107" s="181" t="s">
        <v>6</v>
      </c>
      <c r="H4107" s="181" t="str">
        <f t="shared" si="110"/>
        <v>4H</v>
      </c>
      <c r="I4107" s="181" t="s">
        <v>1530</v>
      </c>
      <c r="J4107" s="191">
        <f t="shared" si="111"/>
        <v>8</v>
      </c>
      <c r="K4107" s="191">
        <f>IF(PUMPING[[#This Row],[MONTH]]&gt;3,YEAR(PUMPING[[#This Row],[DATE]]),YEAR(PUMPING[[#This Row],[DATE]])-1)</f>
        <v>2016</v>
      </c>
      <c r="L4107" s="191" t="str">
        <f>IF(PUMPING[[#This Row],[MONTH]]&lt;4,"Q4",IF(PUMPING[[#This Row],[MONTH]]&lt;7,"Q1",IF(PUMPING[[#This Row],[MONTH]]&lt;10,"Q2",IF(PUMPING[[#This Row],[MONTH]]&lt;13,"Q3","Q4"))))</f>
        <v>Q2</v>
      </c>
      <c r="M4107" s="192" t="str">
        <f>IF(PUMPING[[#This Row],[PRODUCT]]="I/F","I/F",IF(LEFT(PUMPING[[#This Row],[BATCH]],2)="MR","MR",IF(LEFT(PUMPING[[#This Row],[BATCH]],2)="PR","PR",IF(LEFT(PUMPING[[#This Row],[BATCH]],2)="DT","DT","Others"))))</f>
        <v>MR</v>
      </c>
    </row>
    <row r="4108" spans="1:13" ht="21" x14ac:dyDescent="0.25">
      <c r="A4108" s="181">
        <v>4</v>
      </c>
      <c r="B4108" s="182">
        <v>42598</v>
      </c>
      <c r="C4108" s="181" t="s">
        <v>6</v>
      </c>
      <c r="D4108" s="172" t="s">
        <v>2518</v>
      </c>
      <c r="E4108" s="203">
        <v>501</v>
      </c>
      <c r="F4108" s="173">
        <v>7584</v>
      </c>
      <c r="G4108" s="181" t="s">
        <v>6</v>
      </c>
      <c r="H4108" s="181" t="str">
        <f t="shared" si="110"/>
        <v>4H</v>
      </c>
      <c r="I4108" s="181" t="s">
        <v>1530</v>
      </c>
      <c r="J4108" s="191">
        <f t="shared" si="111"/>
        <v>8</v>
      </c>
      <c r="K4108" s="191">
        <f>IF(PUMPING[[#This Row],[MONTH]]&gt;3,YEAR(PUMPING[[#This Row],[DATE]]),YEAR(PUMPING[[#This Row],[DATE]])-1)</f>
        <v>2016</v>
      </c>
      <c r="L4108" s="191" t="str">
        <f>IF(PUMPING[[#This Row],[MONTH]]&lt;4,"Q4",IF(PUMPING[[#This Row],[MONTH]]&lt;7,"Q1",IF(PUMPING[[#This Row],[MONTH]]&lt;10,"Q2",IF(PUMPING[[#This Row],[MONTH]]&lt;13,"Q3","Q4"))))</f>
        <v>Q2</v>
      </c>
      <c r="M4108" s="192" t="str">
        <f>IF(PUMPING[[#This Row],[PRODUCT]]="I/F","I/F",IF(LEFT(PUMPING[[#This Row],[BATCH]],2)="MR","MR",IF(LEFT(PUMPING[[#This Row],[BATCH]],2)="PR","PR",IF(LEFT(PUMPING[[#This Row],[BATCH]],2)="DT","DT","Others"))))</f>
        <v>MR</v>
      </c>
    </row>
    <row r="4109" spans="1:13" ht="21" x14ac:dyDescent="0.25">
      <c r="A4109" s="181">
        <v>1</v>
      </c>
      <c r="B4109" s="182">
        <v>42598</v>
      </c>
      <c r="C4109" s="181" t="s">
        <v>274</v>
      </c>
      <c r="D4109" s="124" t="s">
        <v>2512</v>
      </c>
      <c r="E4109" s="178" t="s">
        <v>10</v>
      </c>
      <c r="F4109" s="179">
        <v>1139</v>
      </c>
      <c r="G4109" s="181" t="s">
        <v>274</v>
      </c>
      <c r="H4109" s="181" t="str">
        <f t="shared" si="110"/>
        <v>PN</v>
      </c>
      <c r="I4109" s="181" t="str">
        <f>VLOOKUP(H4109,[4]Sheet1!$A$2:$B$27,2,0)</f>
        <v>NAPTHA</v>
      </c>
      <c r="J4109" s="191">
        <f t="shared" si="111"/>
        <v>8</v>
      </c>
      <c r="K4109" s="191">
        <f>IF(PUMPING[[#This Row],[MONTH]]&gt;3,YEAR(PUMPING[[#This Row],[DATE]]),YEAR(PUMPING[[#This Row],[DATE]])-1)</f>
        <v>2016</v>
      </c>
      <c r="L4109" s="191" t="str">
        <f>IF(PUMPING[[#This Row],[MONTH]]&lt;4,"Q4",IF(PUMPING[[#This Row],[MONTH]]&lt;7,"Q1",IF(PUMPING[[#This Row],[MONTH]]&lt;10,"Q2",IF(PUMPING[[#This Row],[MONTH]]&lt;13,"Q3","Q4"))))</f>
        <v>Q2</v>
      </c>
      <c r="M4109" s="192" t="str">
        <f>IF(PUMPING[[#This Row],[PRODUCT]]="I/F","I/F",IF(LEFT(PUMPING[[#This Row],[BATCH]],2)="MR","MR",IF(LEFT(PUMPING[[#This Row],[BATCH]],2)="PR","PR",IF(LEFT(PUMPING[[#This Row],[BATCH]],2)="DT","DT","Others"))))</f>
        <v>MR</v>
      </c>
    </row>
    <row r="4110" spans="1:13" ht="21" x14ac:dyDescent="0.25">
      <c r="A4110" s="181">
        <v>2</v>
      </c>
      <c r="B4110" s="182">
        <v>42598</v>
      </c>
      <c r="C4110" s="181" t="s">
        <v>274</v>
      </c>
      <c r="D4110" s="172" t="s">
        <v>2519</v>
      </c>
      <c r="E4110" s="178" t="s">
        <v>10</v>
      </c>
      <c r="F4110" s="173">
        <v>140</v>
      </c>
      <c r="G4110" s="181" t="s">
        <v>274</v>
      </c>
      <c r="H4110" s="181" t="str">
        <f t="shared" si="110"/>
        <v xml:space="preserve"> P</v>
      </c>
      <c r="I4110" s="181" t="s">
        <v>204</v>
      </c>
      <c r="J4110" s="191">
        <f t="shared" si="111"/>
        <v>8</v>
      </c>
      <c r="K4110" s="191">
        <f>IF(PUMPING[[#This Row],[MONTH]]&gt;3,YEAR(PUMPING[[#This Row],[DATE]]),YEAR(PUMPING[[#This Row],[DATE]])-1)</f>
        <v>2016</v>
      </c>
      <c r="L4110" s="191" t="str">
        <f>IF(PUMPING[[#This Row],[MONTH]]&lt;4,"Q4",IF(PUMPING[[#This Row],[MONTH]]&lt;7,"Q1",IF(PUMPING[[#This Row],[MONTH]]&lt;10,"Q2",IF(PUMPING[[#This Row],[MONTH]]&lt;13,"Q3","Q4"))))</f>
        <v>Q2</v>
      </c>
      <c r="M4110" s="192" t="str">
        <f>IF(PUMPING[[#This Row],[PRODUCT]]="I/F","I/F",IF(LEFT(PUMPING[[#This Row],[BATCH]],2)="MR","MR",IF(LEFT(PUMPING[[#This Row],[BATCH]],2)="PR","PR",IF(LEFT(PUMPING[[#This Row],[BATCH]],2)="DT","DT","Others"))))</f>
        <v>I/F</v>
      </c>
    </row>
    <row r="4111" spans="1:13" ht="21" x14ac:dyDescent="0.25">
      <c r="A4111" s="181">
        <v>3</v>
      </c>
      <c r="B4111" s="182">
        <v>42598</v>
      </c>
      <c r="C4111" s="181" t="s">
        <v>274</v>
      </c>
      <c r="D4111" s="172" t="s">
        <v>2513</v>
      </c>
      <c r="E4111" s="178" t="s">
        <v>10</v>
      </c>
      <c r="F4111" s="179">
        <v>74</v>
      </c>
      <c r="G4111" s="181" t="s">
        <v>274</v>
      </c>
      <c r="H4111" s="181" t="str">
        <f t="shared" si="110"/>
        <v>NS</v>
      </c>
      <c r="I4111" s="181" t="str">
        <f>VLOOKUP(H4111,[4]Sheet1!$A$2:$B$27,2,0)</f>
        <v>SKO</v>
      </c>
      <c r="J4111" s="191">
        <f t="shared" si="111"/>
        <v>8</v>
      </c>
      <c r="K4111" s="191">
        <f>IF(PUMPING[[#This Row],[MONTH]]&gt;3,YEAR(PUMPING[[#This Row],[DATE]]),YEAR(PUMPING[[#This Row],[DATE]])-1)</f>
        <v>2016</v>
      </c>
      <c r="L4111" s="191" t="str">
        <f>IF(PUMPING[[#This Row],[MONTH]]&lt;4,"Q4",IF(PUMPING[[#This Row],[MONTH]]&lt;7,"Q1",IF(PUMPING[[#This Row],[MONTH]]&lt;10,"Q2",IF(PUMPING[[#This Row],[MONTH]]&lt;13,"Q3","Q4"))))</f>
        <v>Q2</v>
      </c>
      <c r="M4111" s="192" t="str">
        <f>IF(PUMPING[[#This Row],[PRODUCT]]="I/F","I/F",IF(LEFT(PUMPING[[#This Row],[BATCH]],2)="MR","MR",IF(LEFT(PUMPING[[#This Row],[BATCH]],2)="PR","PR",IF(LEFT(PUMPING[[#This Row],[BATCH]],2)="DT","DT","Others"))))</f>
        <v>MR</v>
      </c>
    </row>
    <row r="4112" spans="1:13" ht="21" x14ac:dyDescent="0.25">
      <c r="A4112" s="181">
        <v>4</v>
      </c>
      <c r="B4112" s="182">
        <v>42598</v>
      </c>
      <c r="C4112" s="181" t="s">
        <v>274</v>
      </c>
      <c r="D4112" s="124" t="s">
        <v>618</v>
      </c>
      <c r="E4112" s="178" t="s">
        <v>10</v>
      </c>
      <c r="F4112" s="179">
        <v>111</v>
      </c>
      <c r="G4112" s="181" t="s">
        <v>274</v>
      </c>
      <c r="H4112" s="181" t="str">
        <f t="shared" si="110"/>
        <v>PC</v>
      </c>
      <c r="I4112" s="181" t="str">
        <f>VLOOKUP(H4112,[4]Sheet1!$A$2:$B$27,2,0)</f>
        <v>SKO</v>
      </c>
      <c r="J4112" s="191">
        <f t="shared" si="111"/>
        <v>8</v>
      </c>
      <c r="K4112" s="191">
        <f>IF(PUMPING[[#This Row],[MONTH]]&gt;3,YEAR(PUMPING[[#This Row],[DATE]]),YEAR(PUMPING[[#This Row],[DATE]])-1)</f>
        <v>2016</v>
      </c>
      <c r="L4112" s="191" t="str">
        <f>IF(PUMPING[[#This Row],[MONTH]]&lt;4,"Q4",IF(PUMPING[[#This Row],[MONTH]]&lt;7,"Q1",IF(PUMPING[[#This Row],[MONTH]]&lt;10,"Q2",IF(PUMPING[[#This Row],[MONTH]]&lt;13,"Q3","Q4"))))</f>
        <v>Q2</v>
      </c>
      <c r="M4112" s="192" t="str">
        <f>IF(PUMPING[[#This Row],[PRODUCT]]="I/F","I/F",IF(LEFT(PUMPING[[#This Row],[BATCH]],2)="MR","MR",IF(LEFT(PUMPING[[#This Row],[BATCH]],2)="PR","PR",IF(LEFT(PUMPING[[#This Row],[BATCH]],2)="DT","DT","Others"))))</f>
        <v>MR</v>
      </c>
    </row>
    <row r="4113" spans="1:13" ht="21" x14ac:dyDescent="0.25">
      <c r="A4113" s="181">
        <v>5</v>
      </c>
      <c r="B4113" s="182">
        <v>42598</v>
      </c>
      <c r="C4113" s="181" t="s">
        <v>274</v>
      </c>
      <c r="D4113" s="124" t="s">
        <v>2514</v>
      </c>
      <c r="E4113" s="178" t="s">
        <v>10</v>
      </c>
      <c r="F4113" s="179">
        <v>2723</v>
      </c>
      <c r="G4113" s="181" t="s">
        <v>274</v>
      </c>
      <c r="H4113" s="181" t="str">
        <f t="shared" si="110"/>
        <v>4M</v>
      </c>
      <c r="I4113" s="181" t="s">
        <v>1532</v>
      </c>
      <c r="J4113" s="191">
        <f t="shared" si="111"/>
        <v>8</v>
      </c>
      <c r="K4113" s="191">
        <f>IF(PUMPING[[#This Row],[MONTH]]&gt;3,YEAR(PUMPING[[#This Row],[DATE]]),YEAR(PUMPING[[#This Row],[DATE]])-1)</f>
        <v>2016</v>
      </c>
      <c r="L4113" s="191" t="str">
        <f>IF(PUMPING[[#This Row],[MONTH]]&lt;4,"Q4",IF(PUMPING[[#This Row],[MONTH]]&lt;7,"Q1",IF(PUMPING[[#This Row],[MONTH]]&lt;10,"Q2",IF(PUMPING[[#This Row],[MONTH]]&lt;13,"Q3","Q4"))))</f>
        <v>Q2</v>
      </c>
      <c r="M4113" s="192" t="str">
        <f>IF(PUMPING[[#This Row],[PRODUCT]]="I/F","I/F",IF(LEFT(PUMPING[[#This Row],[BATCH]],2)="MR","MR",IF(LEFT(PUMPING[[#This Row],[BATCH]],2)="PR","PR",IF(LEFT(PUMPING[[#This Row],[BATCH]],2)="DT","DT","Others"))))</f>
        <v>MR</v>
      </c>
    </row>
    <row r="4114" spans="1:13" ht="21" x14ac:dyDescent="0.25">
      <c r="A4114" s="181">
        <v>6</v>
      </c>
      <c r="B4114" s="182">
        <v>42598</v>
      </c>
      <c r="C4114" s="181" t="s">
        <v>274</v>
      </c>
      <c r="D4114" s="172" t="s">
        <v>1587</v>
      </c>
      <c r="E4114" s="178" t="s">
        <v>10</v>
      </c>
      <c r="F4114" s="173">
        <v>2736</v>
      </c>
      <c r="G4114" s="181" t="s">
        <v>274</v>
      </c>
      <c r="H4114" s="181" t="str">
        <f t="shared" si="110"/>
        <v>4M</v>
      </c>
      <c r="I4114" s="181" t="s">
        <v>1532</v>
      </c>
      <c r="J4114" s="191">
        <f t="shared" si="111"/>
        <v>8</v>
      </c>
      <c r="K4114" s="191">
        <f>IF(PUMPING[[#This Row],[MONTH]]&gt;3,YEAR(PUMPING[[#This Row],[DATE]]),YEAR(PUMPING[[#This Row],[DATE]])-1)</f>
        <v>2016</v>
      </c>
      <c r="L4114" s="191" t="str">
        <f>IF(PUMPING[[#This Row],[MONTH]]&lt;4,"Q4",IF(PUMPING[[#This Row],[MONTH]]&lt;7,"Q1",IF(PUMPING[[#This Row],[MONTH]]&lt;10,"Q2",IF(PUMPING[[#This Row],[MONTH]]&lt;13,"Q3","Q4"))))</f>
        <v>Q2</v>
      </c>
      <c r="M4114" s="192" t="str">
        <f>IF(PUMPING[[#This Row],[PRODUCT]]="I/F","I/F",IF(LEFT(PUMPING[[#This Row],[BATCH]],2)="MR","MR",IF(LEFT(PUMPING[[#This Row],[BATCH]],2)="PR","PR",IF(LEFT(PUMPING[[#This Row],[BATCH]],2)="DT","DT","Others"))))</f>
        <v>MR</v>
      </c>
    </row>
    <row r="4115" spans="1:13" ht="21" x14ac:dyDescent="0.25">
      <c r="A4115" s="181">
        <v>1</v>
      </c>
      <c r="B4115" s="182">
        <v>42599</v>
      </c>
      <c r="C4115" s="181" t="s">
        <v>6</v>
      </c>
      <c r="D4115" s="172" t="s">
        <v>2518</v>
      </c>
      <c r="E4115" s="203">
        <v>501</v>
      </c>
      <c r="F4115" s="173">
        <v>6261</v>
      </c>
      <c r="G4115" s="181" t="s">
        <v>6</v>
      </c>
      <c r="H4115" s="181" t="str">
        <f t="shared" si="110"/>
        <v>4H</v>
      </c>
      <c r="I4115" s="181" t="s">
        <v>1530</v>
      </c>
      <c r="J4115" s="191">
        <f t="shared" si="111"/>
        <v>8</v>
      </c>
      <c r="K4115" s="191">
        <f>IF(PUMPING[[#This Row],[MONTH]]&gt;3,YEAR(PUMPING[[#This Row],[DATE]]),YEAR(PUMPING[[#This Row],[DATE]])-1)</f>
        <v>2016</v>
      </c>
      <c r="L4115" s="191" t="str">
        <f>IF(PUMPING[[#This Row],[MONTH]]&lt;4,"Q4",IF(PUMPING[[#This Row],[MONTH]]&lt;7,"Q1",IF(PUMPING[[#This Row],[MONTH]]&lt;10,"Q2",IF(PUMPING[[#This Row],[MONTH]]&lt;13,"Q3","Q4"))))</f>
        <v>Q2</v>
      </c>
      <c r="M4115" s="192" t="str">
        <f>IF(PUMPING[[#This Row],[PRODUCT]]="I/F","I/F",IF(LEFT(PUMPING[[#This Row],[BATCH]],2)="MR","MR",IF(LEFT(PUMPING[[#This Row],[BATCH]],2)="PR","PR",IF(LEFT(PUMPING[[#This Row],[BATCH]],2)="DT","DT","Others"))))</f>
        <v>MR</v>
      </c>
    </row>
    <row r="4116" spans="1:13" ht="21" x14ac:dyDescent="0.25">
      <c r="A4116" s="181">
        <v>2</v>
      </c>
      <c r="B4116" s="182">
        <v>42599</v>
      </c>
      <c r="C4116" s="181" t="s">
        <v>6</v>
      </c>
      <c r="D4116" s="172" t="s">
        <v>1592</v>
      </c>
      <c r="E4116" s="203">
        <v>651</v>
      </c>
      <c r="F4116" s="173">
        <v>203</v>
      </c>
      <c r="G4116" s="181" t="s">
        <v>6</v>
      </c>
      <c r="H4116" s="181" t="str">
        <f t="shared" si="110"/>
        <v>PC</v>
      </c>
      <c r="I4116" s="181" t="str">
        <f>VLOOKUP(H4116,[4]Sheet1!$A$2:$B$27,2,0)</f>
        <v>SKO</v>
      </c>
      <c r="J4116" s="191">
        <f t="shared" si="111"/>
        <v>8</v>
      </c>
      <c r="K4116" s="191">
        <f>IF(PUMPING[[#This Row],[MONTH]]&gt;3,YEAR(PUMPING[[#This Row],[DATE]]),YEAR(PUMPING[[#This Row],[DATE]])-1)</f>
        <v>2016</v>
      </c>
      <c r="L4116" s="191" t="str">
        <f>IF(PUMPING[[#This Row],[MONTH]]&lt;4,"Q4",IF(PUMPING[[#This Row],[MONTH]]&lt;7,"Q1",IF(PUMPING[[#This Row],[MONTH]]&lt;10,"Q2",IF(PUMPING[[#This Row],[MONTH]]&lt;13,"Q3","Q4"))))</f>
        <v>Q2</v>
      </c>
      <c r="M4116" s="192" t="str">
        <f>IF(PUMPING[[#This Row],[PRODUCT]]="I/F","I/F",IF(LEFT(PUMPING[[#This Row],[BATCH]],2)="MR","MR",IF(LEFT(PUMPING[[#This Row],[BATCH]],2)="PR","PR",IF(LEFT(PUMPING[[#This Row],[BATCH]],2)="DT","DT","Others"))))</f>
        <v>MR</v>
      </c>
    </row>
    <row r="4117" spans="1:13" ht="21" x14ac:dyDescent="0.25">
      <c r="A4117" s="181">
        <v>3</v>
      </c>
      <c r="B4117" s="182">
        <v>42599</v>
      </c>
      <c r="C4117" s="181" t="s">
        <v>6</v>
      </c>
      <c r="D4117" s="172" t="s">
        <v>2520</v>
      </c>
      <c r="E4117" s="203">
        <v>404</v>
      </c>
      <c r="F4117" s="173">
        <v>2062</v>
      </c>
      <c r="G4117" s="181" t="s">
        <v>6</v>
      </c>
      <c r="H4117" s="181" t="str">
        <f t="shared" si="110"/>
        <v>0S</v>
      </c>
      <c r="I4117" s="181" t="str">
        <f>VLOOKUP(H4117,[4]Sheet1!$A$2:$B$27,2,0)</f>
        <v>SKO</v>
      </c>
      <c r="J4117" s="191">
        <f t="shared" si="111"/>
        <v>8</v>
      </c>
      <c r="K4117" s="191">
        <f>IF(PUMPING[[#This Row],[MONTH]]&gt;3,YEAR(PUMPING[[#This Row],[DATE]]),YEAR(PUMPING[[#This Row],[DATE]])-1)</f>
        <v>2016</v>
      </c>
      <c r="L4117" s="191" t="str">
        <f>IF(PUMPING[[#This Row],[MONTH]]&lt;4,"Q4",IF(PUMPING[[#This Row],[MONTH]]&lt;7,"Q1",IF(PUMPING[[#This Row],[MONTH]]&lt;10,"Q2",IF(PUMPING[[#This Row],[MONTH]]&lt;13,"Q3","Q4"))))</f>
        <v>Q2</v>
      </c>
      <c r="M4117" s="192" t="str">
        <f>IF(PUMPING[[#This Row],[PRODUCT]]="I/F","I/F",IF(LEFT(PUMPING[[#This Row],[BATCH]],2)="MR","MR",IF(LEFT(PUMPING[[#This Row],[BATCH]],2)="PR","PR",IF(LEFT(PUMPING[[#This Row],[BATCH]],2)="DT","DT","Others"))))</f>
        <v>MR</v>
      </c>
    </row>
    <row r="4118" spans="1:13" ht="21" x14ac:dyDescent="0.25">
      <c r="A4118" s="181">
        <v>4</v>
      </c>
      <c r="B4118" s="182">
        <v>42599</v>
      </c>
      <c r="C4118" s="181" t="s">
        <v>6</v>
      </c>
      <c r="D4118" s="172" t="s">
        <v>2521</v>
      </c>
      <c r="E4118" s="203">
        <v>301</v>
      </c>
      <c r="F4118" s="173">
        <v>1698</v>
      </c>
      <c r="G4118" s="181" t="s">
        <v>6</v>
      </c>
      <c r="H4118" s="181" t="str">
        <f t="shared" si="110"/>
        <v>A3</v>
      </c>
      <c r="I4118" s="181" t="str">
        <f>VLOOKUP(H4118,[4]Sheet1!$A$2:$B$27,2,0)</f>
        <v>ATF</v>
      </c>
      <c r="J4118" s="191">
        <f t="shared" si="111"/>
        <v>8</v>
      </c>
      <c r="K4118" s="191">
        <f>IF(PUMPING[[#This Row],[MONTH]]&gt;3,YEAR(PUMPING[[#This Row],[DATE]]),YEAR(PUMPING[[#This Row],[DATE]])-1)</f>
        <v>2016</v>
      </c>
      <c r="L4118" s="191" t="str">
        <f>IF(PUMPING[[#This Row],[MONTH]]&lt;4,"Q4",IF(PUMPING[[#This Row],[MONTH]]&lt;7,"Q1",IF(PUMPING[[#This Row],[MONTH]]&lt;10,"Q2",IF(PUMPING[[#This Row],[MONTH]]&lt;13,"Q3","Q4"))))</f>
        <v>Q2</v>
      </c>
      <c r="M4118" s="192" t="str">
        <f>IF(PUMPING[[#This Row],[PRODUCT]]="I/F","I/F",IF(LEFT(PUMPING[[#This Row],[BATCH]],2)="MR","MR",IF(LEFT(PUMPING[[#This Row],[BATCH]],2)="PR","PR",IF(LEFT(PUMPING[[#This Row],[BATCH]],2)="DT","DT","Others"))))</f>
        <v>MR</v>
      </c>
    </row>
    <row r="4119" spans="1:13" ht="21" x14ac:dyDescent="0.25">
      <c r="A4119" s="181">
        <v>1</v>
      </c>
      <c r="B4119" s="182">
        <v>42599</v>
      </c>
      <c r="C4119" s="181" t="s">
        <v>274</v>
      </c>
      <c r="D4119" s="172" t="s">
        <v>629</v>
      </c>
      <c r="E4119" s="178" t="s">
        <v>10</v>
      </c>
      <c r="F4119" s="179">
        <v>225</v>
      </c>
      <c r="G4119" s="181" t="s">
        <v>274</v>
      </c>
      <c r="H4119" s="181" t="str">
        <f t="shared" si="110"/>
        <v>PC</v>
      </c>
      <c r="I4119" s="181" t="str">
        <f>VLOOKUP(H4119,[4]Sheet1!$A$2:$B$27,2,0)</f>
        <v>SKO</v>
      </c>
      <c r="J4119" s="191">
        <f t="shared" si="111"/>
        <v>8</v>
      </c>
      <c r="K4119" s="191">
        <f>IF(PUMPING[[#This Row],[MONTH]]&gt;3,YEAR(PUMPING[[#This Row],[DATE]]),YEAR(PUMPING[[#This Row],[DATE]])-1)</f>
        <v>2016</v>
      </c>
      <c r="L4119" s="191" t="str">
        <f>IF(PUMPING[[#This Row],[MONTH]]&lt;4,"Q4",IF(PUMPING[[#This Row],[MONTH]]&lt;7,"Q1",IF(PUMPING[[#This Row],[MONTH]]&lt;10,"Q2",IF(PUMPING[[#This Row],[MONTH]]&lt;13,"Q3","Q4"))))</f>
        <v>Q2</v>
      </c>
      <c r="M4119" s="192" t="str">
        <f>IF(PUMPING[[#This Row],[PRODUCT]]="I/F","I/F",IF(LEFT(PUMPING[[#This Row],[BATCH]],2)="MR","MR",IF(LEFT(PUMPING[[#This Row],[BATCH]],2)="PR","PR",IF(LEFT(PUMPING[[#This Row],[BATCH]],2)="DT","DT","Others"))))</f>
        <v>MR</v>
      </c>
    </row>
    <row r="4120" spans="1:13" ht="21" x14ac:dyDescent="0.25">
      <c r="A4120" s="181">
        <v>2</v>
      </c>
      <c r="B4120" s="182">
        <v>42599</v>
      </c>
      <c r="C4120" s="181" t="s">
        <v>274</v>
      </c>
      <c r="D4120" s="172" t="s">
        <v>2517</v>
      </c>
      <c r="E4120" s="178" t="s">
        <v>10</v>
      </c>
      <c r="F4120" s="173">
        <v>2419</v>
      </c>
      <c r="G4120" s="181" t="s">
        <v>274</v>
      </c>
      <c r="H4120" s="181" t="str">
        <f t="shared" si="110"/>
        <v>4H</v>
      </c>
      <c r="I4120" s="181" t="s">
        <v>1530</v>
      </c>
      <c r="J4120" s="191">
        <f t="shared" si="111"/>
        <v>8</v>
      </c>
      <c r="K4120" s="191">
        <f>IF(PUMPING[[#This Row],[MONTH]]&gt;3,YEAR(PUMPING[[#This Row],[DATE]]),YEAR(PUMPING[[#This Row],[DATE]])-1)</f>
        <v>2016</v>
      </c>
      <c r="L4120" s="191" t="str">
        <f>IF(PUMPING[[#This Row],[MONTH]]&lt;4,"Q4",IF(PUMPING[[#This Row],[MONTH]]&lt;7,"Q1",IF(PUMPING[[#This Row],[MONTH]]&lt;10,"Q2",IF(PUMPING[[#This Row],[MONTH]]&lt;13,"Q3","Q4"))))</f>
        <v>Q2</v>
      </c>
      <c r="M4120" s="192" t="str">
        <f>IF(PUMPING[[#This Row],[PRODUCT]]="I/F","I/F",IF(LEFT(PUMPING[[#This Row],[BATCH]],2)="MR","MR",IF(LEFT(PUMPING[[#This Row],[BATCH]],2)="PR","PR",IF(LEFT(PUMPING[[#This Row],[BATCH]],2)="DT","DT","Others"))))</f>
        <v>MR</v>
      </c>
    </row>
    <row r="4121" spans="1:13" ht="21" x14ac:dyDescent="0.25">
      <c r="A4121" s="181">
        <v>1</v>
      </c>
      <c r="B4121" s="182">
        <v>42600</v>
      </c>
      <c r="C4121" s="181" t="s">
        <v>6</v>
      </c>
      <c r="D4121" s="172" t="s">
        <v>2521</v>
      </c>
      <c r="E4121" s="203">
        <v>301</v>
      </c>
      <c r="F4121" s="173">
        <v>3024</v>
      </c>
      <c r="G4121" s="181" t="s">
        <v>6</v>
      </c>
      <c r="H4121" s="181" t="str">
        <f t="shared" si="110"/>
        <v>A3</v>
      </c>
      <c r="I4121" s="181" t="str">
        <f>VLOOKUP(H4121,[4]Sheet1!$A$2:$B$27,2,0)</f>
        <v>ATF</v>
      </c>
      <c r="J4121" s="191">
        <f t="shared" si="111"/>
        <v>8</v>
      </c>
      <c r="K4121" s="191">
        <f>IF(PUMPING[[#This Row],[MONTH]]&gt;3,YEAR(PUMPING[[#This Row],[DATE]]),YEAR(PUMPING[[#This Row],[DATE]])-1)</f>
        <v>2016</v>
      </c>
      <c r="L4121" s="191" t="str">
        <f>IF(PUMPING[[#This Row],[MONTH]]&lt;4,"Q4",IF(PUMPING[[#This Row],[MONTH]]&lt;7,"Q1",IF(PUMPING[[#This Row],[MONTH]]&lt;10,"Q2",IF(PUMPING[[#This Row],[MONTH]]&lt;13,"Q3","Q4"))))</f>
        <v>Q2</v>
      </c>
      <c r="M4121" s="192" t="str">
        <f>IF(PUMPING[[#This Row],[PRODUCT]]="I/F","I/F",IF(LEFT(PUMPING[[#This Row],[BATCH]],2)="MR","MR",IF(LEFT(PUMPING[[#This Row],[BATCH]],2)="PR","PR",IF(LEFT(PUMPING[[#This Row],[BATCH]],2)="DT","DT","Others"))))</f>
        <v>MR</v>
      </c>
    </row>
    <row r="4122" spans="1:13" ht="21" x14ac:dyDescent="0.25">
      <c r="A4122" s="181">
        <v>2</v>
      </c>
      <c r="B4122" s="182">
        <v>42600</v>
      </c>
      <c r="C4122" s="181" t="s">
        <v>6</v>
      </c>
      <c r="D4122" s="172" t="s">
        <v>2522</v>
      </c>
      <c r="E4122" s="203">
        <v>405</v>
      </c>
      <c r="F4122" s="173">
        <v>7088</v>
      </c>
      <c r="G4122" s="181" t="s">
        <v>6</v>
      </c>
      <c r="H4122" s="181" t="str">
        <f t="shared" si="110"/>
        <v>A3</v>
      </c>
      <c r="I4122" s="181" t="str">
        <f>VLOOKUP(H4122,[4]Sheet1!$A$2:$B$27,2,0)</f>
        <v>ATF</v>
      </c>
      <c r="J4122" s="191">
        <f t="shared" si="111"/>
        <v>8</v>
      </c>
      <c r="K4122" s="191">
        <f>IF(PUMPING[[#This Row],[MONTH]]&gt;3,YEAR(PUMPING[[#This Row],[DATE]]),YEAR(PUMPING[[#This Row],[DATE]])-1)</f>
        <v>2016</v>
      </c>
      <c r="L4122" s="191" t="str">
        <f>IF(PUMPING[[#This Row],[MONTH]]&lt;4,"Q4",IF(PUMPING[[#This Row],[MONTH]]&lt;7,"Q1",IF(PUMPING[[#This Row],[MONTH]]&lt;10,"Q2",IF(PUMPING[[#This Row],[MONTH]]&lt;13,"Q3","Q4"))))</f>
        <v>Q2</v>
      </c>
      <c r="M4122" s="192" t="str">
        <f>IF(PUMPING[[#This Row],[PRODUCT]]="I/F","I/F",IF(LEFT(PUMPING[[#This Row],[BATCH]],2)="MR","MR",IF(LEFT(PUMPING[[#This Row],[BATCH]],2)="PR","PR",IF(LEFT(PUMPING[[#This Row],[BATCH]],2)="DT","DT","Others"))))</f>
        <v>MR</v>
      </c>
    </row>
    <row r="4123" spans="1:13" ht="21" x14ac:dyDescent="0.25">
      <c r="A4123" s="181">
        <v>3</v>
      </c>
      <c r="B4123" s="182">
        <v>42600</v>
      </c>
      <c r="C4123" s="181" t="s">
        <v>6</v>
      </c>
      <c r="D4123" s="172" t="s">
        <v>2523</v>
      </c>
      <c r="E4123" s="203">
        <v>404</v>
      </c>
      <c r="F4123" s="173">
        <v>362</v>
      </c>
      <c r="G4123" s="181" t="s">
        <v>6</v>
      </c>
      <c r="H4123" s="181" t="str">
        <f t="shared" si="110"/>
        <v>0S</v>
      </c>
      <c r="I4123" s="181" t="str">
        <f>VLOOKUP(H4123,[4]Sheet1!$A$2:$B$27,2,0)</f>
        <v>SKO</v>
      </c>
      <c r="J4123" s="191">
        <f t="shared" si="111"/>
        <v>8</v>
      </c>
      <c r="K4123" s="191">
        <f>IF(PUMPING[[#This Row],[MONTH]]&gt;3,YEAR(PUMPING[[#This Row],[DATE]]),YEAR(PUMPING[[#This Row],[DATE]])-1)</f>
        <v>2016</v>
      </c>
      <c r="L4123" s="191" t="str">
        <f>IF(PUMPING[[#This Row],[MONTH]]&lt;4,"Q4",IF(PUMPING[[#This Row],[MONTH]]&lt;7,"Q1",IF(PUMPING[[#This Row],[MONTH]]&lt;10,"Q2",IF(PUMPING[[#This Row],[MONTH]]&lt;13,"Q3","Q4"))))</f>
        <v>Q2</v>
      </c>
      <c r="M4123" s="192" t="str">
        <f>IF(PUMPING[[#This Row],[PRODUCT]]="I/F","I/F",IF(LEFT(PUMPING[[#This Row],[BATCH]],2)="MR","MR",IF(LEFT(PUMPING[[#This Row],[BATCH]],2)="PR","PR",IF(LEFT(PUMPING[[#This Row],[BATCH]],2)="DT","DT","Others"))))</f>
        <v>MR</v>
      </c>
    </row>
    <row r="4124" spans="1:13" ht="21" x14ac:dyDescent="0.25">
      <c r="A4124" s="181">
        <v>1</v>
      </c>
      <c r="B4124" s="182">
        <v>42600</v>
      </c>
      <c r="C4124" s="181" t="s">
        <v>20</v>
      </c>
      <c r="D4124" s="172" t="s">
        <v>2524</v>
      </c>
      <c r="E4124" s="177">
        <v>31</v>
      </c>
      <c r="F4124" s="179">
        <v>2975</v>
      </c>
      <c r="G4124" s="181" t="s">
        <v>20</v>
      </c>
      <c r="H4124" s="181" t="str">
        <f t="shared" si="110"/>
        <v>A3</v>
      </c>
      <c r="I4124" s="181" t="str">
        <f>VLOOKUP(H4124,[4]Sheet1!$A$2:$B$27,2,0)</f>
        <v>ATF</v>
      </c>
      <c r="J4124" s="191">
        <f t="shared" si="111"/>
        <v>8</v>
      </c>
      <c r="K4124" s="191">
        <f>IF(PUMPING[[#This Row],[MONTH]]&gt;3,YEAR(PUMPING[[#This Row],[DATE]]),YEAR(PUMPING[[#This Row],[DATE]])-1)</f>
        <v>2016</v>
      </c>
      <c r="L4124" s="191" t="str">
        <f>IF(PUMPING[[#This Row],[MONTH]]&lt;4,"Q4",IF(PUMPING[[#This Row],[MONTH]]&lt;7,"Q1",IF(PUMPING[[#This Row],[MONTH]]&lt;10,"Q2",IF(PUMPING[[#This Row],[MONTH]]&lt;13,"Q3","Q4"))))</f>
        <v>Q2</v>
      </c>
      <c r="M4124" s="192" t="str">
        <f>IF(PUMPING[[#This Row],[PRODUCT]]="I/F","I/F",IF(LEFT(PUMPING[[#This Row],[BATCH]],2)="MR","MR",IF(LEFT(PUMPING[[#This Row],[BATCH]],2)="PR","PR",IF(LEFT(PUMPING[[#This Row],[BATCH]],2)="DT","DT","Others"))))</f>
        <v>PR</v>
      </c>
    </row>
    <row r="4125" spans="1:13" ht="21" x14ac:dyDescent="0.25">
      <c r="A4125" s="181">
        <v>1</v>
      </c>
      <c r="B4125" s="182">
        <v>42600</v>
      </c>
      <c r="C4125" s="181" t="s">
        <v>274</v>
      </c>
      <c r="D4125" s="172" t="s">
        <v>2518</v>
      </c>
      <c r="E4125" s="178" t="s">
        <v>10</v>
      </c>
      <c r="F4125" s="179">
        <v>6637</v>
      </c>
      <c r="G4125" s="181" t="s">
        <v>274</v>
      </c>
      <c r="H4125" s="181" t="str">
        <f t="shared" si="110"/>
        <v>4H</v>
      </c>
      <c r="I4125" s="181" t="s">
        <v>1530</v>
      </c>
      <c r="J4125" s="191">
        <f t="shared" si="111"/>
        <v>8</v>
      </c>
      <c r="K4125" s="191">
        <f>IF(PUMPING[[#This Row],[MONTH]]&gt;3,YEAR(PUMPING[[#This Row],[DATE]]),YEAR(PUMPING[[#This Row],[DATE]])-1)</f>
        <v>2016</v>
      </c>
      <c r="L4125" s="191" t="str">
        <f>IF(PUMPING[[#This Row],[MONTH]]&lt;4,"Q4",IF(PUMPING[[#This Row],[MONTH]]&lt;7,"Q1",IF(PUMPING[[#This Row],[MONTH]]&lt;10,"Q2",IF(PUMPING[[#This Row],[MONTH]]&lt;13,"Q3","Q4"))))</f>
        <v>Q2</v>
      </c>
      <c r="M4125" s="192" t="str">
        <f>IF(PUMPING[[#This Row],[PRODUCT]]="I/F","I/F",IF(LEFT(PUMPING[[#This Row],[BATCH]],2)="MR","MR",IF(LEFT(PUMPING[[#This Row],[BATCH]],2)="PR","PR",IF(LEFT(PUMPING[[#This Row],[BATCH]],2)="DT","DT","Others"))))</f>
        <v>MR</v>
      </c>
    </row>
    <row r="4126" spans="1:13" ht="21" x14ac:dyDescent="0.25">
      <c r="A4126" s="181">
        <v>1</v>
      </c>
      <c r="B4126" s="182">
        <v>42601</v>
      </c>
      <c r="C4126" s="181" t="s">
        <v>6</v>
      </c>
      <c r="D4126" s="172" t="s">
        <v>2523</v>
      </c>
      <c r="E4126" s="203">
        <v>404</v>
      </c>
      <c r="F4126" s="173">
        <v>138</v>
      </c>
      <c r="G4126" s="181" t="s">
        <v>6</v>
      </c>
      <c r="H4126" s="181" t="str">
        <f t="shared" si="110"/>
        <v>0S</v>
      </c>
      <c r="I4126" s="181" t="str">
        <f>VLOOKUP(H4126,[4]Sheet1!$A$2:$B$27,2,0)</f>
        <v>SKO</v>
      </c>
      <c r="J4126" s="191">
        <f t="shared" si="111"/>
        <v>8</v>
      </c>
      <c r="K4126" s="191">
        <f>IF(PUMPING[[#This Row],[MONTH]]&gt;3,YEAR(PUMPING[[#This Row],[DATE]]),YEAR(PUMPING[[#This Row],[DATE]])-1)</f>
        <v>2016</v>
      </c>
      <c r="L4126" s="191" t="str">
        <f>IF(PUMPING[[#This Row],[MONTH]]&lt;4,"Q4",IF(PUMPING[[#This Row],[MONTH]]&lt;7,"Q1",IF(PUMPING[[#This Row],[MONTH]]&lt;10,"Q2",IF(PUMPING[[#This Row],[MONTH]]&lt;13,"Q3","Q4"))))</f>
        <v>Q2</v>
      </c>
      <c r="M4126" s="192" t="str">
        <f>IF(PUMPING[[#This Row],[PRODUCT]]="I/F","I/F",IF(LEFT(PUMPING[[#This Row],[BATCH]],2)="MR","MR",IF(LEFT(PUMPING[[#This Row],[BATCH]],2)="PR","PR",IF(LEFT(PUMPING[[#This Row],[BATCH]],2)="DT","DT","Others"))))</f>
        <v>MR</v>
      </c>
    </row>
    <row r="4127" spans="1:13" ht="21" x14ac:dyDescent="0.25">
      <c r="A4127" s="181">
        <v>2</v>
      </c>
      <c r="B4127" s="182">
        <v>42601</v>
      </c>
      <c r="C4127" s="181" t="s">
        <v>6</v>
      </c>
      <c r="D4127" s="172" t="s">
        <v>2525</v>
      </c>
      <c r="E4127" s="203">
        <v>351</v>
      </c>
      <c r="F4127" s="173">
        <v>250</v>
      </c>
      <c r="G4127" s="181" t="s">
        <v>6</v>
      </c>
      <c r="H4127" s="181" t="str">
        <f t="shared" si="110"/>
        <v>PC</v>
      </c>
      <c r="I4127" s="181" t="str">
        <f>VLOOKUP(H4127,[4]Sheet1!$A$2:$B$27,2,0)</f>
        <v>SKO</v>
      </c>
      <c r="J4127" s="191">
        <f t="shared" si="111"/>
        <v>8</v>
      </c>
      <c r="K4127" s="191">
        <f>IF(PUMPING[[#This Row],[MONTH]]&gt;3,YEAR(PUMPING[[#This Row],[DATE]]),YEAR(PUMPING[[#This Row],[DATE]])-1)</f>
        <v>2016</v>
      </c>
      <c r="L4127" s="191" t="str">
        <f>IF(PUMPING[[#This Row],[MONTH]]&lt;4,"Q4",IF(PUMPING[[#This Row],[MONTH]]&lt;7,"Q1",IF(PUMPING[[#This Row],[MONTH]]&lt;10,"Q2",IF(PUMPING[[#This Row],[MONTH]]&lt;13,"Q3","Q4"))))</f>
        <v>Q2</v>
      </c>
      <c r="M4127" s="192" t="str">
        <f>IF(PUMPING[[#This Row],[PRODUCT]]="I/F","I/F",IF(LEFT(PUMPING[[#This Row],[BATCH]],2)="MR","MR",IF(LEFT(PUMPING[[#This Row],[BATCH]],2)="PR","PR",IF(LEFT(PUMPING[[#This Row],[BATCH]],2)="DT","DT","Others"))))</f>
        <v>MR</v>
      </c>
    </row>
    <row r="4128" spans="1:13" ht="21" x14ac:dyDescent="0.25">
      <c r="A4128" s="181">
        <v>3</v>
      </c>
      <c r="B4128" s="182">
        <v>42601</v>
      </c>
      <c r="C4128" s="181" t="s">
        <v>6</v>
      </c>
      <c r="D4128" s="172" t="s">
        <v>2526</v>
      </c>
      <c r="E4128" s="203">
        <v>201</v>
      </c>
      <c r="F4128" s="173">
        <v>7297</v>
      </c>
      <c r="G4128" s="181" t="s">
        <v>6</v>
      </c>
      <c r="H4128" s="181" t="str">
        <f t="shared" si="110"/>
        <v>4M</v>
      </c>
      <c r="I4128" s="181" t="s">
        <v>1532</v>
      </c>
      <c r="J4128" s="191">
        <f t="shared" si="111"/>
        <v>8</v>
      </c>
      <c r="K4128" s="191">
        <f>IF(PUMPING[[#This Row],[MONTH]]&gt;3,YEAR(PUMPING[[#This Row],[DATE]]),YEAR(PUMPING[[#This Row],[DATE]])-1)</f>
        <v>2016</v>
      </c>
      <c r="L4128" s="191" t="str">
        <f>IF(PUMPING[[#This Row],[MONTH]]&lt;4,"Q4",IF(PUMPING[[#This Row],[MONTH]]&lt;7,"Q1",IF(PUMPING[[#This Row],[MONTH]]&lt;10,"Q2",IF(PUMPING[[#This Row],[MONTH]]&lt;13,"Q3","Q4"))))</f>
        <v>Q2</v>
      </c>
      <c r="M4128" s="192" t="str">
        <f>IF(PUMPING[[#This Row],[PRODUCT]]="I/F","I/F",IF(LEFT(PUMPING[[#This Row],[BATCH]],2)="MR","MR",IF(LEFT(PUMPING[[#This Row],[BATCH]],2)="PR","PR",IF(LEFT(PUMPING[[#This Row],[BATCH]],2)="DT","DT","Others"))))</f>
        <v>MR</v>
      </c>
    </row>
    <row r="4129" spans="1:13" ht="21" x14ac:dyDescent="0.25">
      <c r="A4129" s="181">
        <v>4</v>
      </c>
      <c r="B4129" s="182">
        <v>42601</v>
      </c>
      <c r="C4129" s="181" t="s">
        <v>6</v>
      </c>
      <c r="D4129" s="172" t="s">
        <v>2527</v>
      </c>
      <c r="E4129" s="203">
        <v>202</v>
      </c>
      <c r="F4129" s="173">
        <v>1905</v>
      </c>
      <c r="G4129" s="181" t="s">
        <v>6</v>
      </c>
      <c r="H4129" s="181" t="str">
        <f t="shared" si="110"/>
        <v>4M</v>
      </c>
      <c r="I4129" s="181" t="s">
        <v>1532</v>
      </c>
      <c r="J4129" s="191">
        <f t="shared" si="111"/>
        <v>8</v>
      </c>
      <c r="K4129" s="191">
        <f>IF(PUMPING[[#This Row],[MONTH]]&gt;3,YEAR(PUMPING[[#This Row],[DATE]]),YEAR(PUMPING[[#This Row],[DATE]])-1)</f>
        <v>2016</v>
      </c>
      <c r="L4129" s="191" t="str">
        <f>IF(PUMPING[[#This Row],[MONTH]]&lt;4,"Q4",IF(PUMPING[[#This Row],[MONTH]]&lt;7,"Q1",IF(PUMPING[[#This Row],[MONTH]]&lt;10,"Q2",IF(PUMPING[[#This Row],[MONTH]]&lt;13,"Q3","Q4"))))</f>
        <v>Q2</v>
      </c>
      <c r="M4129" s="192" t="str">
        <f>IF(PUMPING[[#This Row],[PRODUCT]]="I/F","I/F",IF(LEFT(PUMPING[[#This Row],[BATCH]],2)="MR","MR",IF(LEFT(PUMPING[[#This Row],[BATCH]],2)="PR","PR",IF(LEFT(PUMPING[[#This Row],[BATCH]],2)="DT","DT","Others"))))</f>
        <v>MR</v>
      </c>
    </row>
    <row r="4130" spans="1:13" ht="21" x14ac:dyDescent="0.25">
      <c r="A4130" s="181">
        <v>1</v>
      </c>
      <c r="B4130" s="182">
        <v>42601</v>
      </c>
      <c r="C4130" s="181" t="s">
        <v>20</v>
      </c>
      <c r="D4130" s="172" t="s">
        <v>2528</v>
      </c>
      <c r="E4130" s="177">
        <v>33</v>
      </c>
      <c r="F4130" s="179">
        <v>450</v>
      </c>
      <c r="G4130" s="181" t="s">
        <v>20</v>
      </c>
      <c r="H4130" s="181" t="str">
        <f t="shared" si="110"/>
        <v>A3</v>
      </c>
      <c r="I4130" s="181" t="str">
        <f>VLOOKUP(H4130,[4]Sheet1!$A$2:$B$27,2,0)</f>
        <v>ATF</v>
      </c>
      <c r="J4130" s="191">
        <f t="shared" si="111"/>
        <v>8</v>
      </c>
      <c r="K4130" s="191">
        <f>IF(PUMPING[[#This Row],[MONTH]]&gt;3,YEAR(PUMPING[[#This Row],[DATE]]),YEAR(PUMPING[[#This Row],[DATE]])-1)</f>
        <v>2016</v>
      </c>
      <c r="L4130" s="191" t="str">
        <f>IF(PUMPING[[#This Row],[MONTH]]&lt;4,"Q4",IF(PUMPING[[#This Row],[MONTH]]&lt;7,"Q1",IF(PUMPING[[#This Row],[MONTH]]&lt;10,"Q2",IF(PUMPING[[#This Row],[MONTH]]&lt;13,"Q3","Q4"))))</f>
        <v>Q2</v>
      </c>
      <c r="M4130" s="192" t="str">
        <f>IF(PUMPING[[#This Row],[PRODUCT]]="I/F","I/F",IF(LEFT(PUMPING[[#This Row],[BATCH]],2)="MR","MR",IF(LEFT(PUMPING[[#This Row],[BATCH]],2)="PR","PR",IF(LEFT(PUMPING[[#This Row],[BATCH]],2)="DT","DT","Others"))))</f>
        <v>PR</v>
      </c>
    </row>
    <row r="4131" spans="1:13" ht="21" x14ac:dyDescent="0.25">
      <c r="A4131" s="181">
        <v>2</v>
      </c>
      <c r="B4131" s="182">
        <v>42601</v>
      </c>
      <c r="C4131" s="181" t="s">
        <v>20</v>
      </c>
      <c r="D4131" s="172" t="s">
        <v>2529</v>
      </c>
      <c r="E4131" s="177">
        <v>33</v>
      </c>
      <c r="F4131" s="179">
        <v>2425</v>
      </c>
      <c r="G4131" s="181" t="s">
        <v>20</v>
      </c>
      <c r="H4131" s="181" t="str">
        <f t="shared" si="110"/>
        <v>A3</v>
      </c>
      <c r="I4131" s="181" t="str">
        <f>VLOOKUP(H4131,[4]Sheet1!$A$2:$B$27,2,0)</f>
        <v>ATF</v>
      </c>
      <c r="J4131" s="191">
        <f t="shared" si="111"/>
        <v>8</v>
      </c>
      <c r="K4131" s="191">
        <f>IF(PUMPING[[#This Row],[MONTH]]&gt;3,YEAR(PUMPING[[#This Row],[DATE]]),YEAR(PUMPING[[#This Row],[DATE]])-1)</f>
        <v>2016</v>
      </c>
      <c r="L4131" s="191" t="str">
        <f>IF(PUMPING[[#This Row],[MONTH]]&lt;4,"Q4",IF(PUMPING[[#This Row],[MONTH]]&lt;7,"Q1",IF(PUMPING[[#This Row],[MONTH]]&lt;10,"Q2",IF(PUMPING[[#This Row],[MONTH]]&lt;13,"Q3","Q4"))))</f>
        <v>Q2</v>
      </c>
      <c r="M4131" s="192" t="str">
        <f>IF(PUMPING[[#This Row],[PRODUCT]]="I/F","I/F",IF(LEFT(PUMPING[[#This Row],[BATCH]],2)="MR","MR",IF(LEFT(PUMPING[[#This Row],[BATCH]],2)="PR","PR",IF(LEFT(PUMPING[[#This Row],[BATCH]],2)="DT","DT","Others"))))</f>
        <v>PR</v>
      </c>
    </row>
    <row r="4132" spans="1:13" ht="21" x14ac:dyDescent="0.25">
      <c r="A4132" s="181">
        <v>1</v>
      </c>
      <c r="B4132" s="182">
        <v>42601</v>
      </c>
      <c r="C4132" s="181" t="s">
        <v>274</v>
      </c>
      <c r="D4132" s="172" t="s">
        <v>2518</v>
      </c>
      <c r="E4132" s="178" t="s">
        <v>10</v>
      </c>
      <c r="F4132" s="179">
        <v>2613</v>
      </c>
      <c r="G4132" s="181" t="s">
        <v>274</v>
      </c>
      <c r="H4132" s="181" t="str">
        <f t="shared" si="110"/>
        <v>4H</v>
      </c>
      <c r="I4132" s="181" t="s">
        <v>1530</v>
      </c>
      <c r="J4132" s="191">
        <f t="shared" si="111"/>
        <v>8</v>
      </c>
      <c r="K4132" s="191">
        <f>IF(PUMPING[[#This Row],[MONTH]]&gt;3,YEAR(PUMPING[[#This Row],[DATE]]),YEAR(PUMPING[[#This Row],[DATE]])-1)</f>
        <v>2016</v>
      </c>
      <c r="L4132" s="191" t="str">
        <f>IF(PUMPING[[#This Row],[MONTH]]&lt;4,"Q4",IF(PUMPING[[#This Row],[MONTH]]&lt;7,"Q1",IF(PUMPING[[#This Row],[MONTH]]&lt;10,"Q2",IF(PUMPING[[#This Row],[MONTH]]&lt;13,"Q3","Q4"))))</f>
        <v>Q2</v>
      </c>
      <c r="M4132" s="192" t="str">
        <f>IF(PUMPING[[#This Row],[PRODUCT]]="I/F","I/F",IF(LEFT(PUMPING[[#This Row],[BATCH]],2)="MR","MR",IF(LEFT(PUMPING[[#This Row],[BATCH]],2)="PR","PR",IF(LEFT(PUMPING[[#This Row],[BATCH]],2)="DT","DT","Others"))))</f>
        <v>MR</v>
      </c>
    </row>
    <row r="4133" spans="1:13" ht="21" x14ac:dyDescent="0.25">
      <c r="A4133" s="181">
        <v>2</v>
      </c>
      <c r="B4133" s="182">
        <v>42601</v>
      </c>
      <c r="C4133" s="181" t="s">
        <v>274</v>
      </c>
      <c r="D4133" s="172" t="s">
        <v>2079</v>
      </c>
      <c r="E4133" s="178" t="s">
        <v>10</v>
      </c>
      <c r="F4133" s="173">
        <v>63</v>
      </c>
      <c r="G4133" s="181" t="s">
        <v>274</v>
      </c>
      <c r="H4133" s="181" t="str">
        <f t="shared" si="110"/>
        <v xml:space="preserve"> I</v>
      </c>
      <c r="I4133" s="181" t="str">
        <f>VLOOKUP(H4133,[4]Sheet1!$A$2:$B$27,2,0)</f>
        <v>I/F</v>
      </c>
      <c r="J4133" s="191">
        <f t="shared" si="111"/>
        <v>8</v>
      </c>
      <c r="K4133" s="191">
        <f>IF(PUMPING[[#This Row],[MONTH]]&gt;3,YEAR(PUMPING[[#This Row],[DATE]]),YEAR(PUMPING[[#This Row],[DATE]])-1)</f>
        <v>2016</v>
      </c>
      <c r="L4133" s="191" t="str">
        <f>IF(PUMPING[[#This Row],[MONTH]]&lt;4,"Q4",IF(PUMPING[[#This Row],[MONTH]]&lt;7,"Q1",IF(PUMPING[[#This Row],[MONTH]]&lt;10,"Q2",IF(PUMPING[[#This Row],[MONTH]]&lt;13,"Q3","Q4"))))</f>
        <v>Q2</v>
      </c>
      <c r="M4133" s="192" t="str">
        <f>IF(PUMPING[[#This Row],[PRODUCT]]="I/F","I/F",IF(LEFT(PUMPING[[#This Row],[BATCH]],2)="MR","MR",IF(LEFT(PUMPING[[#This Row],[BATCH]],2)="PR","PR",IF(LEFT(PUMPING[[#This Row],[BATCH]],2)="DT","DT","Others"))))</f>
        <v>I/F</v>
      </c>
    </row>
    <row r="4134" spans="1:13" ht="21" x14ac:dyDescent="0.25">
      <c r="A4134" s="181">
        <v>3</v>
      </c>
      <c r="B4134" s="182">
        <v>42601</v>
      </c>
      <c r="C4134" s="181" t="s">
        <v>274</v>
      </c>
      <c r="D4134" s="172" t="s">
        <v>1592</v>
      </c>
      <c r="E4134" s="178" t="s">
        <v>10</v>
      </c>
      <c r="F4134" s="179">
        <v>146</v>
      </c>
      <c r="G4134" s="181" t="s">
        <v>274</v>
      </c>
      <c r="H4134" s="181" t="str">
        <f t="shared" si="110"/>
        <v>PC</v>
      </c>
      <c r="I4134" s="181" t="str">
        <f>VLOOKUP(H4134,[4]Sheet1!$A$2:$B$27,2,0)</f>
        <v>SKO</v>
      </c>
      <c r="J4134" s="191">
        <f t="shared" si="111"/>
        <v>8</v>
      </c>
      <c r="K4134" s="191">
        <f>IF(PUMPING[[#This Row],[MONTH]]&gt;3,YEAR(PUMPING[[#This Row],[DATE]]),YEAR(PUMPING[[#This Row],[DATE]])-1)</f>
        <v>2016</v>
      </c>
      <c r="L4134" s="191" t="str">
        <f>IF(PUMPING[[#This Row],[MONTH]]&lt;4,"Q4",IF(PUMPING[[#This Row],[MONTH]]&lt;7,"Q1",IF(PUMPING[[#This Row],[MONTH]]&lt;10,"Q2",IF(PUMPING[[#This Row],[MONTH]]&lt;13,"Q3","Q4"))))</f>
        <v>Q2</v>
      </c>
      <c r="M4134" s="192" t="str">
        <f>IF(PUMPING[[#This Row],[PRODUCT]]="I/F","I/F",IF(LEFT(PUMPING[[#This Row],[BATCH]],2)="MR","MR",IF(LEFT(PUMPING[[#This Row],[BATCH]],2)="PR","PR",IF(LEFT(PUMPING[[#This Row],[BATCH]],2)="DT","DT","Others"))))</f>
        <v>MR</v>
      </c>
    </row>
    <row r="4135" spans="1:13" ht="21" x14ac:dyDescent="0.25">
      <c r="A4135" s="181">
        <v>4</v>
      </c>
      <c r="B4135" s="182">
        <v>42601</v>
      </c>
      <c r="C4135" s="181" t="s">
        <v>274</v>
      </c>
      <c r="D4135" s="124" t="s">
        <v>2520</v>
      </c>
      <c r="E4135" s="178" t="s">
        <v>10</v>
      </c>
      <c r="F4135" s="179">
        <v>2002</v>
      </c>
      <c r="G4135" s="181" t="s">
        <v>274</v>
      </c>
      <c r="H4135" s="181" t="str">
        <f t="shared" ref="H4135:H4198" si="112">MID(D4135,3,2)</f>
        <v>0S</v>
      </c>
      <c r="I4135" s="181" t="str">
        <f>VLOOKUP(H4135,[4]Sheet1!$A$2:$B$27,2,0)</f>
        <v>SKO</v>
      </c>
      <c r="J4135" s="191">
        <f t="shared" si="111"/>
        <v>8</v>
      </c>
      <c r="K4135" s="191">
        <f>IF(PUMPING[[#This Row],[MONTH]]&gt;3,YEAR(PUMPING[[#This Row],[DATE]]),YEAR(PUMPING[[#This Row],[DATE]])-1)</f>
        <v>2016</v>
      </c>
      <c r="L4135" s="191" t="str">
        <f>IF(PUMPING[[#This Row],[MONTH]]&lt;4,"Q4",IF(PUMPING[[#This Row],[MONTH]]&lt;7,"Q1",IF(PUMPING[[#This Row],[MONTH]]&lt;10,"Q2",IF(PUMPING[[#This Row],[MONTH]]&lt;13,"Q3","Q4"))))</f>
        <v>Q2</v>
      </c>
      <c r="M4135" s="192" t="str">
        <f>IF(PUMPING[[#This Row],[PRODUCT]]="I/F","I/F",IF(LEFT(PUMPING[[#This Row],[BATCH]],2)="MR","MR",IF(LEFT(PUMPING[[#This Row],[BATCH]],2)="PR","PR",IF(LEFT(PUMPING[[#This Row],[BATCH]],2)="DT","DT","Others"))))</f>
        <v>MR</v>
      </c>
    </row>
    <row r="4136" spans="1:13" ht="21" x14ac:dyDescent="0.25">
      <c r="A4136" s="181">
        <v>5</v>
      </c>
      <c r="B4136" s="182">
        <v>42601</v>
      </c>
      <c r="C4136" s="181" t="s">
        <v>274</v>
      </c>
      <c r="D4136" s="124" t="s">
        <v>2530</v>
      </c>
      <c r="E4136" s="178">
        <v>16</v>
      </c>
      <c r="F4136" s="179">
        <v>2650</v>
      </c>
      <c r="G4136" s="181" t="s">
        <v>274</v>
      </c>
      <c r="H4136" s="181" t="str">
        <f t="shared" si="112"/>
        <v>SK</v>
      </c>
      <c r="I4136" s="181" t="str">
        <f>VLOOKUP(H4136,[4]Sheet1!$A$2:$B$27,2,0)</f>
        <v>SKO</v>
      </c>
      <c r="J4136" s="191">
        <f t="shared" si="111"/>
        <v>8</v>
      </c>
      <c r="K4136" s="191">
        <f>IF(PUMPING[[#This Row],[MONTH]]&gt;3,YEAR(PUMPING[[#This Row],[DATE]]),YEAR(PUMPING[[#This Row],[DATE]])-1)</f>
        <v>2016</v>
      </c>
      <c r="L4136" s="191" t="str">
        <f>IF(PUMPING[[#This Row],[MONTH]]&lt;4,"Q4",IF(PUMPING[[#This Row],[MONTH]]&lt;7,"Q1",IF(PUMPING[[#This Row],[MONTH]]&lt;10,"Q2",IF(PUMPING[[#This Row],[MONTH]]&lt;13,"Q3","Q4"))))</f>
        <v>Q2</v>
      </c>
      <c r="M4136" s="192" t="str">
        <f>IF(PUMPING[[#This Row],[PRODUCT]]="I/F","I/F",IF(LEFT(PUMPING[[#This Row],[BATCH]],2)="MR","MR",IF(LEFT(PUMPING[[#This Row],[BATCH]],2)="PR","PR",IF(LEFT(PUMPING[[#This Row],[BATCH]],2)="DT","DT","Others"))))</f>
        <v>DT</v>
      </c>
    </row>
    <row r="4137" spans="1:13" ht="21" x14ac:dyDescent="0.25">
      <c r="A4137" s="181">
        <v>1</v>
      </c>
      <c r="B4137" s="182">
        <v>42602</v>
      </c>
      <c r="C4137" s="181" t="s">
        <v>6</v>
      </c>
      <c r="D4137" s="172" t="s">
        <v>2527</v>
      </c>
      <c r="E4137" s="203">
        <v>202</v>
      </c>
      <c r="F4137" s="173">
        <v>3802</v>
      </c>
      <c r="G4137" s="181" t="s">
        <v>6</v>
      </c>
      <c r="H4137" s="181" t="str">
        <f t="shared" si="112"/>
        <v>4M</v>
      </c>
      <c r="I4137" s="181" t="s">
        <v>1532</v>
      </c>
      <c r="J4137" s="191">
        <f t="shared" si="111"/>
        <v>8</v>
      </c>
      <c r="K4137" s="191">
        <f>IF(PUMPING[[#This Row],[MONTH]]&gt;3,YEAR(PUMPING[[#This Row],[DATE]]),YEAR(PUMPING[[#This Row],[DATE]])-1)</f>
        <v>2016</v>
      </c>
      <c r="L4137" s="191" t="str">
        <f>IF(PUMPING[[#This Row],[MONTH]]&lt;4,"Q4",IF(PUMPING[[#This Row],[MONTH]]&lt;7,"Q1",IF(PUMPING[[#This Row],[MONTH]]&lt;10,"Q2",IF(PUMPING[[#This Row],[MONTH]]&lt;13,"Q3","Q4"))))</f>
        <v>Q2</v>
      </c>
      <c r="M4137" s="192" t="str">
        <f>IF(PUMPING[[#This Row],[PRODUCT]]="I/F","I/F",IF(LEFT(PUMPING[[#This Row],[BATCH]],2)="MR","MR",IF(LEFT(PUMPING[[#This Row],[BATCH]],2)="PR","PR",IF(LEFT(PUMPING[[#This Row],[BATCH]],2)="DT","DT","Others"))))</f>
        <v>MR</v>
      </c>
    </row>
    <row r="4138" spans="1:13" ht="21" x14ac:dyDescent="0.25">
      <c r="A4138" s="181">
        <v>2</v>
      </c>
      <c r="B4138" s="182">
        <v>42602</v>
      </c>
      <c r="C4138" s="181" t="s">
        <v>6</v>
      </c>
      <c r="D4138" s="172" t="s">
        <v>2531</v>
      </c>
      <c r="E4138" s="203">
        <v>351</v>
      </c>
      <c r="F4138" s="173">
        <v>401</v>
      </c>
      <c r="G4138" s="181" t="s">
        <v>6</v>
      </c>
      <c r="H4138" s="181" t="str">
        <f t="shared" si="112"/>
        <v>PC</v>
      </c>
      <c r="I4138" s="181" t="str">
        <f>VLOOKUP(H4138,[4]Sheet1!$A$2:$B$27,2,0)</f>
        <v>SKO</v>
      </c>
      <c r="J4138" s="191">
        <f t="shared" si="111"/>
        <v>8</v>
      </c>
      <c r="K4138" s="191">
        <f>IF(PUMPING[[#This Row],[MONTH]]&gt;3,YEAR(PUMPING[[#This Row],[DATE]]),YEAR(PUMPING[[#This Row],[DATE]])-1)</f>
        <v>2016</v>
      </c>
      <c r="L4138" s="191" t="str">
        <f>IF(PUMPING[[#This Row],[MONTH]]&lt;4,"Q4",IF(PUMPING[[#This Row],[MONTH]]&lt;7,"Q1",IF(PUMPING[[#This Row],[MONTH]]&lt;10,"Q2",IF(PUMPING[[#This Row],[MONTH]]&lt;13,"Q3","Q4"))))</f>
        <v>Q2</v>
      </c>
      <c r="M4138" s="192" t="str">
        <f>IF(PUMPING[[#This Row],[PRODUCT]]="I/F","I/F",IF(LEFT(PUMPING[[#This Row],[BATCH]],2)="MR","MR",IF(LEFT(PUMPING[[#This Row],[BATCH]],2)="PR","PR",IF(LEFT(PUMPING[[#This Row],[BATCH]],2)="DT","DT","Others"))))</f>
        <v>MR</v>
      </c>
    </row>
    <row r="4139" spans="1:13" ht="21" x14ac:dyDescent="0.25">
      <c r="A4139" s="181">
        <v>3</v>
      </c>
      <c r="B4139" s="182">
        <v>42602</v>
      </c>
      <c r="C4139" s="181" t="s">
        <v>6</v>
      </c>
      <c r="D4139" s="172" t="s">
        <v>2532</v>
      </c>
      <c r="E4139" s="203">
        <v>505</v>
      </c>
      <c r="F4139" s="173">
        <v>7795</v>
      </c>
      <c r="G4139" s="181" t="s">
        <v>6</v>
      </c>
      <c r="H4139" s="181" t="str">
        <f t="shared" si="112"/>
        <v>4H</v>
      </c>
      <c r="I4139" s="181" t="s">
        <v>1530</v>
      </c>
      <c r="J4139" s="191">
        <f t="shared" si="111"/>
        <v>8</v>
      </c>
      <c r="K4139" s="191">
        <f>IF(PUMPING[[#This Row],[MONTH]]&gt;3,YEAR(PUMPING[[#This Row],[DATE]]),YEAR(PUMPING[[#This Row],[DATE]])-1)</f>
        <v>2016</v>
      </c>
      <c r="L4139" s="191" t="str">
        <f>IF(PUMPING[[#This Row],[MONTH]]&lt;4,"Q4",IF(PUMPING[[#This Row],[MONTH]]&lt;7,"Q1",IF(PUMPING[[#This Row],[MONTH]]&lt;10,"Q2",IF(PUMPING[[#This Row],[MONTH]]&lt;13,"Q3","Q4"))))</f>
        <v>Q2</v>
      </c>
      <c r="M4139" s="192" t="str">
        <f>IF(PUMPING[[#This Row],[PRODUCT]]="I/F","I/F",IF(LEFT(PUMPING[[#This Row],[BATCH]],2)="MR","MR",IF(LEFT(PUMPING[[#This Row],[BATCH]],2)="PR","PR",IF(LEFT(PUMPING[[#This Row],[BATCH]],2)="DT","DT","Others"))))</f>
        <v>MR</v>
      </c>
    </row>
    <row r="4140" spans="1:13" ht="21" x14ac:dyDescent="0.25">
      <c r="A4140" s="181">
        <v>4</v>
      </c>
      <c r="B4140" s="182">
        <v>42602</v>
      </c>
      <c r="C4140" s="181" t="s">
        <v>6</v>
      </c>
      <c r="D4140" s="172" t="s">
        <v>2533</v>
      </c>
      <c r="E4140" s="203">
        <v>508</v>
      </c>
      <c r="F4140" s="173">
        <v>2535</v>
      </c>
      <c r="G4140" s="181" t="s">
        <v>6</v>
      </c>
      <c r="H4140" s="181" t="str">
        <f t="shared" si="112"/>
        <v>4H</v>
      </c>
      <c r="I4140" s="181" t="s">
        <v>1530</v>
      </c>
      <c r="J4140" s="191">
        <f t="shared" si="111"/>
        <v>8</v>
      </c>
      <c r="K4140" s="191">
        <f>IF(PUMPING[[#This Row],[MONTH]]&gt;3,YEAR(PUMPING[[#This Row],[DATE]]),YEAR(PUMPING[[#This Row],[DATE]])-1)</f>
        <v>2016</v>
      </c>
      <c r="L4140" s="191" t="str">
        <f>IF(PUMPING[[#This Row],[MONTH]]&lt;4,"Q4",IF(PUMPING[[#This Row],[MONTH]]&lt;7,"Q1",IF(PUMPING[[#This Row],[MONTH]]&lt;10,"Q2",IF(PUMPING[[#This Row],[MONTH]]&lt;13,"Q3","Q4"))))</f>
        <v>Q2</v>
      </c>
      <c r="M4140" s="192" t="str">
        <f>IF(PUMPING[[#This Row],[PRODUCT]]="I/F","I/F",IF(LEFT(PUMPING[[#This Row],[BATCH]],2)="MR","MR",IF(LEFT(PUMPING[[#This Row],[BATCH]],2)="PR","PR",IF(LEFT(PUMPING[[#This Row],[BATCH]],2)="DT","DT","Others"))))</f>
        <v>MR</v>
      </c>
    </row>
    <row r="4141" spans="1:13" ht="21" x14ac:dyDescent="0.25">
      <c r="A4141" s="181">
        <v>1</v>
      </c>
      <c r="B4141" s="182">
        <v>42602</v>
      </c>
      <c r="C4141" s="181" t="s">
        <v>20</v>
      </c>
      <c r="D4141" s="172" t="s">
        <v>2529</v>
      </c>
      <c r="E4141" s="177">
        <v>33</v>
      </c>
      <c r="F4141" s="179">
        <v>6031</v>
      </c>
      <c r="G4141" s="181" t="s">
        <v>20</v>
      </c>
      <c r="H4141" s="181" t="str">
        <f t="shared" si="112"/>
        <v>A3</v>
      </c>
      <c r="I4141" s="181" t="str">
        <f>VLOOKUP(H4141,[4]Sheet1!$A$2:$B$27,2,0)</f>
        <v>ATF</v>
      </c>
      <c r="J4141" s="191">
        <f t="shared" si="111"/>
        <v>8</v>
      </c>
      <c r="K4141" s="191">
        <f>IF(PUMPING[[#This Row],[MONTH]]&gt;3,YEAR(PUMPING[[#This Row],[DATE]]),YEAR(PUMPING[[#This Row],[DATE]])-1)</f>
        <v>2016</v>
      </c>
      <c r="L4141" s="191" t="str">
        <f>IF(PUMPING[[#This Row],[MONTH]]&lt;4,"Q4",IF(PUMPING[[#This Row],[MONTH]]&lt;7,"Q1",IF(PUMPING[[#This Row],[MONTH]]&lt;10,"Q2",IF(PUMPING[[#This Row],[MONTH]]&lt;13,"Q3","Q4"))))</f>
        <v>Q2</v>
      </c>
      <c r="M4141" s="192" t="str">
        <f>IF(PUMPING[[#This Row],[PRODUCT]]="I/F","I/F",IF(LEFT(PUMPING[[#This Row],[BATCH]],2)="MR","MR",IF(LEFT(PUMPING[[#This Row],[BATCH]],2)="PR","PR",IF(LEFT(PUMPING[[#This Row],[BATCH]],2)="DT","DT","Others"))))</f>
        <v>PR</v>
      </c>
    </row>
    <row r="4142" spans="1:13" ht="21" x14ac:dyDescent="0.25">
      <c r="A4142" s="181">
        <v>1</v>
      </c>
      <c r="B4142" s="182">
        <v>42602</v>
      </c>
      <c r="C4142" s="181" t="s">
        <v>274</v>
      </c>
      <c r="D4142" s="172" t="s">
        <v>2534</v>
      </c>
      <c r="E4142" s="178" t="s">
        <v>10</v>
      </c>
      <c r="F4142" s="179">
        <v>155</v>
      </c>
      <c r="G4142" s="181" t="s">
        <v>274</v>
      </c>
      <c r="H4142" s="181" t="str">
        <f t="shared" si="112"/>
        <v xml:space="preserve"> I</v>
      </c>
      <c r="I4142" s="181" t="str">
        <f>VLOOKUP(H4142,[4]Sheet1!$A$2:$B$27,2,0)</f>
        <v>I/F</v>
      </c>
      <c r="J4142" s="191">
        <f t="shared" si="111"/>
        <v>8</v>
      </c>
      <c r="K4142" s="191">
        <f>IF(PUMPING[[#This Row],[MONTH]]&gt;3,YEAR(PUMPING[[#This Row],[DATE]]),YEAR(PUMPING[[#This Row],[DATE]])-1)</f>
        <v>2016</v>
      </c>
      <c r="L4142" s="191" t="str">
        <f>IF(PUMPING[[#This Row],[MONTH]]&lt;4,"Q4",IF(PUMPING[[#This Row],[MONTH]]&lt;7,"Q1",IF(PUMPING[[#This Row],[MONTH]]&lt;10,"Q2",IF(PUMPING[[#This Row],[MONTH]]&lt;13,"Q3","Q4"))))</f>
        <v>Q2</v>
      </c>
      <c r="M4142" s="192" t="str">
        <f>IF(PUMPING[[#This Row],[PRODUCT]]="I/F","I/F",IF(LEFT(PUMPING[[#This Row],[BATCH]],2)="MR","MR",IF(LEFT(PUMPING[[#This Row],[BATCH]],2)="PR","PR",IF(LEFT(PUMPING[[#This Row],[BATCH]],2)="DT","DT","Others"))))</f>
        <v>I/F</v>
      </c>
    </row>
    <row r="4143" spans="1:13" ht="21" x14ac:dyDescent="0.25">
      <c r="A4143" s="181">
        <v>2</v>
      </c>
      <c r="B4143" s="182">
        <v>42602</v>
      </c>
      <c r="C4143" s="181" t="s">
        <v>274</v>
      </c>
      <c r="D4143" s="172" t="s">
        <v>2525</v>
      </c>
      <c r="E4143" s="178" t="s">
        <v>10</v>
      </c>
      <c r="F4143" s="173">
        <v>103</v>
      </c>
      <c r="G4143" s="181" t="s">
        <v>274</v>
      </c>
      <c r="H4143" s="181" t="str">
        <f t="shared" si="112"/>
        <v>PC</v>
      </c>
      <c r="I4143" s="181" t="str">
        <f>VLOOKUP(H4143,[4]Sheet1!$A$2:$B$27,2,0)</f>
        <v>SKO</v>
      </c>
      <c r="J4143" s="191">
        <f t="shared" si="111"/>
        <v>8</v>
      </c>
      <c r="K4143" s="191">
        <f>IF(PUMPING[[#This Row],[MONTH]]&gt;3,YEAR(PUMPING[[#This Row],[DATE]]),YEAR(PUMPING[[#This Row],[DATE]])-1)</f>
        <v>2016</v>
      </c>
      <c r="L4143" s="191" t="str">
        <f>IF(PUMPING[[#This Row],[MONTH]]&lt;4,"Q4",IF(PUMPING[[#This Row],[MONTH]]&lt;7,"Q1",IF(PUMPING[[#This Row],[MONTH]]&lt;10,"Q2",IF(PUMPING[[#This Row],[MONTH]]&lt;13,"Q3","Q4"))))</f>
        <v>Q2</v>
      </c>
      <c r="M4143" s="192" t="str">
        <f>IF(PUMPING[[#This Row],[PRODUCT]]="I/F","I/F",IF(LEFT(PUMPING[[#This Row],[BATCH]],2)="MR","MR",IF(LEFT(PUMPING[[#This Row],[BATCH]],2)="PR","PR",IF(LEFT(PUMPING[[#This Row],[BATCH]],2)="DT","DT","Others"))))</f>
        <v>MR</v>
      </c>
    </row>
    <row r="4144" spans="1:13" ht="21" x14ac:dyDescent="0.25">
      <c r="A4144" s="181">
        <v>3</v>
      </c>
      <c r="B4144" s="182">
        <v>42602</v>
      </c>
      <c r="C4144" s="181" t="s">
        <v>274</v>
      </c>
      <c r="D4144" s="172" t="s">
        <v>2530</v>
      </c>
      <c r="E4144" s="178">
        <v>16</v>
      </c>
      <c r="F4144" s="179">
        <v>2537</v>
      </c>
      <c r="G4144" s="181" t="s">
        <v>274</v>
      </c>
      <c r="H4144" s="181" t="str">
        <f t="shared" si="112"/>
        <v>SK</v>
      </c>
      <c r="I4144" s="181" t="str">
        <f>VLOOKUP(H4144,[4]Sheet1!$A$2:$B$27,2,0)</f>
        <v>SKO</v>
      </c>
      <c r="J4144" s="191">
        <f t="shared" si="111"/>
        <v>8</v>
      </c>
      <c r="K4144" s="191">
        <f>IF(PUMPING[[#This Row],[MONTH]]&gt;3,YEAR(PUMPING[[#This Row],[DATE]]),YEAR(PUMPING[[#This Row],[DATE]])-1)</f>
        <v>2016</v>
      </c>
      <c r="L4144" s="191" t="str">
        <f>IF(PUMPING[[#This Row],[MONTH]]&lt;4,"Q4",IF(PUMPING[[#This Row],[MONTH]]&lt;7,"Q1",IF(PUMPING[[#This Row],[MONTH]]&lt;10,"Q2",IF(PUMPING[[#This Row],[MONTH]]&lt;13,"Q3","Q4"))))</f>
        <v>Q2</v>
      </c>
      <c r="M4144" s="192" t="str">
        <f>IF(PUMPING[[#This Row],[PRODUCT]]="I/F","I/F",IF(LEFT(PUMPING[[#This Row],[BATCH]],2)="MR","MR",IF(LEFT(PUMPING[[#This Row],[BATCH]],2)="PR","PR",IF(LEFT(PUMPING[[#This Row],[BATCH]],2)="DT","DT","Others"))))</f>
        <v>DT</v>
      </c>
    </row>
    <row r="4145" spans="1:13" ht="21" x14ac:dyDescent="0.25">
      <c r="A4145" s="181">
        <v>1</v>
      </c>
      <c r="B4145" s="182">
        <v>42603</v>
      </c>
      <c r="C4145" s="181" t="s">
        <v>6</v>
      </c>
      <c r="D4145" s="172" t="s">
        <v>2533</v>
      </c>
      <c r="E4145" s="203">
        <v>508</v>
      </c>
      <c r="F4145" s="173">
        <v>9392</v>
      </c>
      <c r="G4145" s="181" t="s">
        <v>6</v>
      </c>
      <c r="H4145" s="181" t="str">
        <f t="shared" si="112"/>
        <v>4H</v>
      </c>
      <c r="I4145" s="181" t="s">
        <v>1530</v>
      </c>
      <c r="J4145" s="191">
        <f t="shared" si="111"/>
        <v>8</v>
      </c>
      <c r="K4145" s="191">
        <f>IF(PUMPING[[#This Row],[MONTH]]&gt;3,YEAR(PUMPING[[#This Row],[DATE]]),YEAR(PUMPING[[#This Row],[DATE]])-1)</f>
        <v>2016</v>
      </c>
      <c r="L4145" s="191" t="str">
        <f>IF(PUMPING[[#This Row],[MONTH]]&lt;4,"Q4",IF(PUMPING[[#This Row],[MONTH]]&lt;7,"Q1",IF(PUMPING[[#This Row],[MONTH]]&lt;10,"Q2",IF(PUMPING[[#This Row],[MONTH]]&lt;13,"Q3","Q4"))))</f>
        <v>Q2</v>
      </c>
      <c r="M4145" s="192" t="str">
        <f>IF(PUMPING[[#This Row],[PRODUCT]]="I/F","I/F",IF(LEFT(PUMPING[[#This Row],[BATCH]],2)="MR","MR",IF(LEFT(PUMPING[[#This Row],[BATCH]],2)="PR","PR",IF(LEFT(PUMPING[[#This Row],[BATCH]],2)="DT","DT","Others"))))</f>
        <v>MR</v>
      </c>
    </row>
    <row r="4146" spans="1:13" ht="21" x14ac:dyDescent="0.25">
      <c r="A4146" s="181">
        <v>1</v>
      </c>
      <c r="B4146" s="182">
        <v>42603</v>
      </c>
      <c r="C4146" s="181" t="s">
        <v>20</v>
      </c>
      <c r="D4146" s="172" t="s">
        <v>2529</v>
      </c>
      <c r="E4146" s="177">
        <v>33</v>
      </c>
      <c r="F4146" s="179">
        <v>862</v>
      </c>
      <c r="G4146" s="181" t="s">
        <v>20</v>
      </c>
      <c r="H4146" s="181" t="str">
        <f t="shared" si="112"/>
        <v>A3</v>
      </c>
      <c r="I4146" s="181" t="str">
        <f>VLOOKUP(H4146,[4]Sheet1!$A$2:$B$27,2,0)</f>
        <v>ATF</v>
      </c>
      <c r="J4146" s="191">
        <f t="shared" si="111"/>
        <v>8</v>
      </c>
      <c r="K4146" s="191">
        <f>IF(PUMPING[[#This Row],[MONTH]]&gt;3,YEAR(PUMPING[[#This Row],[DATE]]),YEAR(PUMPING[[#This Row],[DATE]])-1)</f>
        <v>2016</v>
      </c>
      <c r="L4146" s="191" t="str">
        <f>IF(PUMPING[[#This Row],[MONTH]]&lt;4,"Q4",IF(PUMPING[[#This Row],[MONTH]]&lt;7,"Q1",IF(PUMPING[[#This Row],[MONTH]]&lt;10,"Q2",IF(PUMPING[[#This Row],[MONTH]]&lt;13,"Q3","Q4"))))</f>
        <v>Q2</v>
      </c>
      <c r="M4146" s="192" t="str">
        <f>IF(PUMPING[[#This Row],[PRODUCT]]="I/F","I/F",IF(LEFT(PUMPING[[#This Row],[BATCH]],2)="MR","MR",IF(LEFT(PUMPING[[#This Row],[BATCH]],2)="PR","PR",IF(LEFT(PUMPING[[#This Row],[BATCH]],2)="DT","DT","Others"))))</f>
        <v>PR</v>
      </c>
    </row>
    <row r="4147" spans="1:13" ht="21" x14ac:dyDescent="0.25">
      <c r="A4147" s="181">
        <v>1</v>
      </c>
      <c r="B4147" s="182">
        <v>42603</v>
      </c>
      <c r="C4147" s="181" t="s">
        <v>274</v>
      </c>
      <c r="D4147" s="172" t="s">
        <v>2527</v>
      </c>
      <c r="E4147" s="178" t="s">
        <v>10</v>
      </c>
      <c r="F4147" s="179">
        <v>2983</v>
      </c>
      <c r="G4147" s="181" t="s">
        <v>274</v>
      </c>
      <c r="H4147" s="181" t="str">
        <f t="shared" si="112"/>
        <v>4M</v>
      </c>
      <c r="I4147" s="181" t="s">
        <v>1532</v>
      </c>
      <c r="J4147" s="191">
        <f t="shared" si="111"/>
        <v>8</v>
      </c>
      <c r="K4147" s="191">
        <f>IF(PUMPING[[#This Row],[MONTH]]&gt;3,YEAR(PUMPING[[#This Row],[DATE]]),YEAR(PUMPING[[#This Row],[DATE]])-1)</f>
        <v>2016</v>
      </c>
      <c r="L4147" s="191" t="str">
        <f>IF(PUMPING[[#This Row],[MONTH]]&lt;4,"Q4",IF(PUMPING[[#This Row],[MONTH]]&lt;7,"Q1",IF(PUMPING[[#This Row],[MONTH]]&lt;10,"Q2",IF(PUMPING[[#This Row],[MONTH]]&lt;13,"Q3","Q4"))))</f>
        <v>Q2</v>
      </c>
      <c r="M4147" s="192" t="str">
        <f>IF(PUMPING[[#This Row],[PRODUCT]]="I/F","I/F",IF(LEFT(PUMPING[[#This Row],[BATCH]],2)="MR","MR",IF(LEFT(PUMPING[[#This Row],[BATCH]],2)="PR","PR",IF(LEFT(PUMPING[[#This Row],[BATCH]],2)="DT","DT","Others"))))</f>
        <v>MR</v>
      </c>
    </row>
    <row r="4148" spans="1:13" ht="21" x14ac:dyDescent="0.25">
      <c r="A4148" s="181">
        <v>2</v>
      </c>
      <c r="B4148" s="182">
        <v>42603</v>
      </c>
      <c r="C4148" s="181" t="s">
        <v>274</v>
      </c>
      <c r="D4148" s="172" t="s">
        <v>2535</v>
      </c>
      <c r="E4148" s="178" t="s">
        <v>10</v>
      </c>
      <c r="F4148" s="173">
        <v>77</v>
      </c>
      <c r="G4148" s="181" t="s">
        <v>274</v>
      </c>
      <c r="H4148" s="181" t="str">
        <f t="shared" si="112"/>
        <v>F4</v>
      </c>
      <c r="I4148" s="181" t="str">
        <f>VLOOKUP(H4148,[4]Sheet1!$A$2:$B$27,2,0)</f>
        <v>I/F</v>
      </c>
      <c r="J4148" s="191">
        <f t="shared" si="111"/>
        <v>8</v>
      </c>
      <c r="K4148" s="191">
        <f>IF(PUMPING[[#This Row],[MONTH]]&gt;3,YEAR(PUMPING[[#This Row],[DATE]]),YEAR(PUMPING[[#This Row],[DATE]])-1)</f>
        <v>2016</v>
      </c>
      <c r="L4148" s="191" t="str">
        <f>IF(PUMPING[[#This Row],[MONTH]]&lt;4,"Q4",IF(PUMPING[[#This Row],[MONTH]]&lt;7,"Q1",IF(PUMPING[[#This Row],[MONTH]]&lt;10,"Q2",IF(PUMPING[[#This Row],[MONTH]]&lt;13,"Q3","Q4"))))</f>
        <v>Q2</v>
      </c>
      <c r="M4148" s="192" t="str">
        <f>IF(PUMPING[[#This Row],[PRODUCT]]="I/F","I/F",IF(LEFT(PUMPING[[#This Row],[BATCH]],2)="MR","MR",IF(LEFT(PUMPING[[#This Row],[BATCH]],2)="PR","PR",IF(LEFT(PUMPING[[#This Row],[BATCH]],2)="DT","DT","Others"))))</f>
        <v>I/F</v>
      </c>
    </row>
    <row r="4149" spans="1:13" ht="21" x14ac:dyDescent="0.25">
      <c r="A4149" s="181">
        <v>3</v>
      </c>
      <c r="B4149" s="182">
        <v>42603</v>
      </c>
      <c r="C4149" s="181" t="s">
        <v>274</v>
      </c>
      <c r="D4149" s="172" t="s">
        <v>2531</v>
      </c>
      <c r="E4149" s="178" t="s">
        <v>10</v>
      </c>
      <c r="F4149" s="179">
        <v>261</v>
      </c>
      <c r="G4149" s="181" t="s">
        <v>274</v>
      </c>
      <c r="H4149" s="181" t="str">
        <f t="shared" si="112"/>
        <v>PC</v>
      </c>
      <c r="I4149" s="181" t="str">
        <f>VLOOKUP(H4149,[4]Sheet1!$A$2:$B$27,2,0)</f>
        <v>SKO</v>
      </c>
      <c r="J4149" s="191">
        <f t="shared" si="111"/>
        <v>8</v>
      </c>
      <c r="K4149" s="191">
        <f>IF(PUMPING[[#This Row],[MONTH]]&gt;3,YEAR(PUMPING[[#This Row],[DATE]]),YEAR(PUMPING[[#This Row],[DATE]])-1)</f>
        <v>2016</v>
      </c>
      <c r="L4149" s="191" t="str">
        <f>IF(PUMPING[[#This Row],[MONTH]]&lt;4,"Q4",IF(PUMPING[[#This Row],[MONTH]]&lt;7,"Q1",IF(PUMPING[[#This Row],[MONTH]]&lt;10,"Q2",IF(PUMPING[[#This Row],[MONTH]]&lt;13,"Q3","Q4"))))</f>
        <v>Q2</v>
      </c>
      <c r="M4149" s="192" t="str">
        <f>IF(PUMPING[[#This Row],[PRODUCT]]="I/F","I/F",IF(LEFT(PUMPING[[#This Row],[BATCH]],2)="MR","MR",IF(LEFT(PUMPING[[#This Row],[BATCH]],2)="PR","PR",IF(LEFT(PUMPING[[#This Row],[BATCH]],2)="DT","DT","Others"))))</f>
        <v>MR</v>
      </c>
    </row>
    <row r="4150" spans="1:13" ht="21" x14ac:dyDescent="0.25">
      <c r="A4150" s="181">
        <v>4</v>
      </c>
      <c r="B4150" s="182">
        <v>42603</v>
      </c>
      <c r="C4150" s="181" t="s">
        <v>274</v>
      </c>
      <c r="D4150" s="124" t="s">
        <v>2536</v>
      </c>
      <c r="E4150" s="178" t="s">
        <v>10</v>
      </c>
      <c r="F4150" s="179">
        <v>103</v>
      </c>
      <c r="G4150" s="181" t="s">
        <v>274</v>
      </c>
      <c r="H4150" s="181" t="str">
        <f t="shared" si="112"/>
        <v>FP</v>
      </c>
      <c r="I4150" s="181" t="str">
        <f>VLOOKUP(H4150,[4]Sheet1!$A$2:$B$27,2,0)</f>
        <v>I/F</v>
      </c>
      <c r="J4150" s="191">
        <f t="shared" si="111"/>
        <v>8</v>
      </c>
      <c r="K4150" s="191">
        <f>IF(PUMPING[[#This Row],[MONTH]]&gt;3,YEAR(PUMPING[[#This Row],[DATE]]),YEAR(PUMPING[[#This Row],[DATE]])-1)</f>
        <v>2016</v>
      </c>
      <c r="L4150" s="191" t="str">
        <f>IF(PUMPING[[#This Row],[MONTH]]&lt;4,"Q4",IF(PUMPING[[#This Row],[MONTH]]&lt;7,"Q1",IF(PUMPING[[#This Row],[MONTH]]&lt;10,"Q2",IF(PUMPING[[#This Row],[MONTH]]&lt;13,"Q3","Q4"))))</f>
        <v>Q2</v>
      </c>
      <c r="M4150" s="192" t="str">
        <f>IF(PUMPING[[#This Row],[PRODUCT]]="I/F","I/F",IF(LEFT(PUMPING[[#This Row],[BATCH]],2)="MR","MR",IF(LEFT(PUMPING[[#This Row],[BATCH]],2)="PR","PR",IF(LEFT(PUMPING[[#This Row],[BATCH]],2)="DT","DT","Others"))))</f>
        <v>I/F</v>
      </c>
    </row>
    <row r="4151" spans="1:13" ht="21" x14ac:dyDescent="0.25">
      <c r="A4151" s="181">
        <v>5</v>
      </c>
      <c r="B4151" s="182">
        <v>42603</v>
      </c>
      <c r="C4151" s="181" t="s">
        <v>274</v>
      </c>
      <c r="D4151" s="124" t="s">
        <v>2532</v>
      </c>
      <c r="E4151" s="178" t="s">
        <v>10</v>
      </c>
      <c r="F4151" s="179">
        <v>1903</v>
      </c>
      <c r="G4151" s="181" t="s">
        <v>274</v>
      </c>
      <c r="H4151" s="181" t="str">
        <f t="shared" si="112"/>
        <v>4H</v>
      </c>
      <c r="I4151" s="181" t="s">
        <v>1530</v>
      </c>
      <c r="J4151" s="191">
        <f t="shared" si="111"/>
        <v>8</v>
      </c>
      <c r="K4151" s="191">
        <f>IF(PUMPING[[#This Row],[MONTH]]&gt;3,YEAR(PUMPING[[#This Row],[DATE]]),YEAR(PUMPING[[#This Row],[DATE]])-1)</f>
        <v>2016</v>
      </c>
      <c r="L4151" s="191" t="str">
        <f>IF(PUMPING[[#This Row],[MONTH]]&lt;4,"Q4",IF(PUMPING[[#This Row],[MONTH]]&lt;7,"Q1",IF(PUMPING[[#This Row],[MONTH]]&lt;10,"Q2",IF(PUMPING[[#This Row],[MONTH]]&lt;13,"Q3","Q4"))))</f>
        <v>Q2</v>
      </c>
      <c r="M4151" s="192" t="str">
        <f>IF(PUMPING[[#This Row],[PRODUCT]]="I/F","I/F",IF(LEFT(PUMPING[[#This Row],[BATCH]],2)="MR","MR",IF(LEFT(PUMPING[[#This Row],[BATCH]],2)="PR","PR",IF(LEFT(PUMPING[[#This Row],[BATCH]],2)="DT","DT","Others"))))</f>
        <v>MR</v>
      </c>
    </row>
    <row r="4152" spans="1:13" ht="21" x14ac:dyDescent="0.25">
      <c r="A4152" s="181">
        <v>1</v>
      </c>
      <c r="B4152" s="182">
        <v>42604</v>
      </c>
      <c r="C4152" s="181" t="s">
        <v>6</v>
      </c>
      <c r="D4152" s="172" t="s">
        <v>2533</v>
      </c>
      <c r="E4152" s="203">
        <v>508</v>
      </c>
      <c r="F4152" s="173">
        <v>7285</v>
      </c>
      <c r="G4152" s="181" t="s">
        <v>6</v>
      </c>
      <c r="H4152" s="181" t="str">
        <f t="shared" si="112"/>
        <v>4H</v>
      </c>
      <c r="I4152" s="181" t="s">
        <v>1530</v>
      </c>
      <c r="J4152" s="191">
        <f t="shared" si="111"/>
        <v>8</v>
      </c>
      <c r="K4152" s="191">
        <f>IF(PUMPING[[#This Row],[MONTH]]&gt;3,YEAR(PUMPING[[#This Row],[DATE]]),YEAR(PUMPING[[#This Row],[DATE]])-1)</f>
        <v>2016</v>
      </c>
      <c r="L4152" s="191" t="str">
        <f>IF(PUMPING[[#This Row],[MONTH]]&lt;4,"Q4",IF(PUMPING[[#This Row],[MONTH]]&lt;7,"Q1",IF(PUMPING[[#This Row],[MONTH]]&lt;10,"Q2",IF(PUMPING[[#This Row],[MONTH]]&lt;13,"Q3","Q4"))))</f>
        <v>Q2</v>
      </c>
      <c r="M4152" s="192" t="str">
        <f>IF(PUMPING[[#This Row],[PRODUCT]]="I/F","I/F",IF(LEFT(PUMPING[[#This Row],[BATCH]],2)="MR","MR",IF(LEFT(PUMPING[[#This Row],[BATCH]],2)="PR","PR",IF(LEFT(PUMPING[[#This Row],[BATCH]],2)="DT","DT","Others"))))</f>
        <v>MR</v>
      </c>
    </row>
    <row r="4153" spans="1:13" ht="21" x14ac:dyDescent="0.25">
      <c r="A4153" s="181">
        <v>2</v>
      </c>
      <c r="B4153" s="182">
        <v>42604</v>
      </c>
      <c r="C4153" s="181" t="s">
        <v>6</v>
      </c>
      <c r="D4153" s="172" t="s">
        <v>2537</v>
      </c>
      <c r="E4153" s="203">
        <v>351</v>
      </c>
      <c r="F4153" s="173">
        <v>200</v>
      </c>
      <c r="G4153" s="181" t="s">
        <v>6</v>
      </c>
      <c r="H4153" s="181" t="str">
        <f t="shared" si="112"/>
        <v>PC</v>
      </c>
      <c r="I4153" s="181" t="str">
        <f>VLOOKUP(H4153,[4]Sheet1!$A$2:$B$27,2,0)</f>
        <v>SKO</v>
      </c>
      <c r="J4153" s="191">
        <f t="shared" si="111"/>
        <v>8</v>
      </c>
      <c r="K4153" s="191">
        <f>IF(PUMPING[[#This Row],[MONTH]]&gt;3,YEAR(PUMPING[[#This Row],[DATE]]),YEAR(PUMPING[[#This Row],[DATE]])-1)</f>
        <v>2016</v>
      </c>
      <c r="L4153" s="191" t="str">
        <f>IF(PUMPING[[#This Row],[MONTH]]&lt;4,"Q4",IF(PUMPING[[#This Row],[MONTH]]&lt;7,"Q1",IF(PUMPING[[#This Row],[MONTH]]&lt;10,"Q2",IF(PUMPING[[#This Row],[MONTH]]&lt;13,"Q3","Q4"))))</f>
        <v>Q2</v>
      </c>
      <c r="M4153" s="192" t="str">
        <f>IF(PUMPING[[#This Row],[PRODUCT]]="I/F","I/F",IF(LEFT(PUMPING[[#This Row],[BATCH]],2)="MR","MR",IF(LEFT(PUMPING[[#This Row],[BATCH]],2)="PR","PR",IF(LEFT(PUMPING[[#This Row],[BATCH]],2)="DT","DT","Others"))))</f>
        <v>MR</v>
      </c>
    </row>
    <row r="4154" spans="1:13" ht="21" x14ac:dyDescent="0.25">
      <c r="A4154" s="181">
        <v>3</v>
      </c>
      <c r="B4154" s="182">
        <v>42604</v>
      </c>
      <c r="C4154" s="181" t="s">
        <v>6</v>
      </c>
      <c r="D4154" s="172" t="s">
        <v>2538</v>
      </c>
      <c r="E4154" s="203">
        <v>404</v>
      </c>
      <c r="F4154" s="173">
        <v>142</v>
      </c>
      <c r="G4154" s="181" t="s">
        <v>6</v>
      </c>
      <c r="H4154" s="181" t="str">
        <f t="shared" si="112"/>
        <v>NS</v>
      </c>
      <c r="I4154" s="181" t="str">
        <f>VLOOKUP(H4154,[4]Sheet1!$A$2:$B$27,2,0)</f>
        <v>SKO</v>
      </c>
      <c r="J4154" s="191">
        <f t="shared" si="111"/>
        <v>8</v>
      </c>
      <c r="K4154" s="191">
        <f>IF(PUMPING[[#This Row],[MONTH]]&gt;3,YEAR(PUMPING[[#This Row],[DATE]]),YEAR(PUMPING[[#This Row],[DATE]])-1)</f>
        <v>2016</v>
      </c>
      <c r="L4154" s="191" t="str">
        <f>IF(PUMPING[[#This Row],[MONTH]]&lt;4,"Q4",IF(PUMPING[[#This Row],[MONTH]]&lt;7,"Q1",IF(PUMPING[[#This Row],[MONTH]]&lt;10,"Q2",IF(PUMPING[[#This Row],[MONTH]]&lt;13,"Q3","Q4"))))</f>
        <v>Q2</v>
      </c>
      <c r="M4154" s="192" t="str">
        <f>IF(PUMPING[[#This Row],[PRODUCT]]="I/F","I/F",IF(LEFT(PUMPING[[#This Row],[BATCH]],2)="MR","MR",IF(LEFT(PUMPING[[#This Row],[BATCH]],2)="PR","PR",IF(LEFT(PUMPING[[#This Row],[BATCH]],2)="DT","DT","Others"))))</f>
        <v>MR</v>
      </c>
    </row>
    <row r="4155" spans="1:13" ht="21" x14ac:dyDescent="0.25">
      <c r="A4155" s="181">
        <v>4</v>
      </c>
      <c r="B4155" s="182">
        <v>42604</v>
      </c>
      <c r="C4155" s="181" t="s">
        <v>6</v>
      </c>
      <c r="D4155" s="172" t="s">
        <v>2539</v>
      </c>
      <c r="E4155" s="203">
        <v>103</v>
      </c>
      <c r="F4155" s="173">
        <v>1019</v>
      </c>
      <c r="G4155" s="181" t="s">
        <v>6</v>
      </c>
      <c r="H4155" s="181" t="str">
        <f t="shared" si="112"/>
        <v>PN</v>
      </c>
      <c r="I4155" s="181" t="str">
        <f>VLOOKUP(H4155,[4]Sheet1!$A$2:$B$27,2,0)</f>
        <v>NAPTHA</v>
      </c>
      <c r="J4155" s="191">
        <f t="shared" si="111"/>
        <v>8</v>
      </c>
      <c r="K4155" s="191">
        <f>IF(PUMPING[[#This Row],[MONTH]]&gt;3,YEAR(PUMPING[[#This Row],[DATE]]),YEAR(PUMPING[[#This Row],[DATE]])-1)</f>
        <v>2016</v>
      </c>
      <c r="L4155" s="191" t="str">
        <f>IF(PUMPING[[#This Row],[MONTH]]&lt;4,"Q4",IF(PUMPING[[#This Row],[MONTH]]&lt;7,"Q1",IF(PUMPING[[#This Row],[MONTH]]&lt;10,"Q2",IF(PUMPING[[#This Row],[MONTH]]&lt;13,"Q3","Q4"))))</f>
        <v>Q2</v>
      </c>
      <c r="M4155" s="192" t="str">
        <f>IF(PUMPING[[#This Row],[PRODUCT]]="I/F","I/F",IF(LEFT(PUMPING[[#This Row],[BATCH]],2)="MR","MR",IF(LEFT(PUMPING[[#This Row],[BATCH]],2)="PR","PR",IF(LEFT(PUMPING[[#This Row],[BATCH]],2)="DT","DT","Others"))))</f>
        <v>MR</v>
      </c>
    </row>
    <row r="4156" spans="1:13" ht="21" x14ac:dyDescent="0.25">
      <c r="A4156" s="181">
        <v>5</v>
      </c>
      <c r="B4156" s="182">
        <v>42604</v>
      </c>
      <c r="C4156" s="181" t="s">
        <v>6</v>
      </c>
      <c r="D4156" s="172" t="s">
        <v>2540</v>
      </c>
      <c r="E4156" s="203">
        <v>118</v>
      </c>
      <c r="F4156" s="173">
        <v>2182</v>
      </c>
      <c r="G4156" s="181" t="s">
        <v>6</v>
      </c>
      <c r="H4156" s="181" t="str">
        <f t="shared" si="112"/>
        <v>PX</v>
      </c>
      <c r="I4156" s="181" t="str">
        <f>VLOOKUP(H4156,[4]Sheet1!$A$2:$B$27,2,0)</f>
        <v>PXPTA</v>
      </c>
      <c r="J4156" s="191">
        <f t="shared" si="111"/>
        <v>8</v>
      </c>
      <c r="K4156" s="191">
        <f>IF(PUMPING[[#This Row],[MONTH]]&gt;3,YEAR(PUMPING[[#This Row],[DATE]]),YEAR(PUMPING[[#This Row],[DATE]])-1)</f>
        <v>2016</v>
      </c>
      <c r="L4156" s="191" t="str">
        <f>IF(PUMPING[[#This Row],[MONTH]]&lt;4,"Q4",IF(PUMPING[[#This Row],[MONTH]]&lt;7,"Q1",IF(PUMPING[[#This Row],[MONTH]]&lt;10,"Q2",IF(PUMPING[[#This Row],[MONTH]]&lt;13,"Q3","Q4"))))</f>
        <v>Q2</v>
      </c>
      <c r="M4156" s="192" t="str">
        <f>IF(PUMPING[[#This Row],[PRODUCT]]="I/F","I/F",IF(LEFT(PUMPING[[#This Row],[BATCH]],2)="MR","MR",IF(LEFT(PUMPING[[#This Row],[BATCH]],2)="PR","PR",IF(LEFT(PUMPING[[#This Row],[BATCH]],2)="DT","DT","Others"))))</f>
        <v>MR</v>
      </c>
    </row>
    <row r="4157" spans="1:13" ht="21" x14ac:dyDescent="0.25">
      <c r="A4157" s="181">
        <v>1</v>
      </c>
      <c r="B4157" s="182">
        <v>42604</v>
      </c>
      <c r="C4157" s="181" t="s">
        <v>274</v>
      </c>
      <c r="D4157" s="124" t="s">
        <v>2532</v>
      </c>
      <c r="E4157" s="178" t="s">
        <v>10</v>
      </c>
      <c r="F4157" s="179">
        <v>4483</v>
      </c>
      <c r="G4157" s="181" t="s">
        <v>274</v>
      </c>
      <c r="H4157" s="181" t="str">
        <f t="shared" si="112"/>
        <v>4H</v>
      </c>
      <c r="I4157" s="181" t="s">
        <v>1530</v>
      </c>
      <c r="J4157" s="191">
        <f t="shared" si="111"/>
        <v>8</v>
      </c>
      <c r="K4157" s="191">
        <f>IF(PUMPING[[#This Row],[MONTH]]&gt;3,YEAR(PUMPING[[#This Row],[DATE]]),YEAR(PUMPING[[#This Row],[DATE]])-1)</f>
        <v>2016</v>
      </c>
      <c r="L4157" s="191" t="str">
        <f>IF(PUMPING[[#This Row],[MONTH]]&lt;4,"Q4",IF(PUMPING[[#This Row],[MONTH]]&lt;7,"Q1",IF(PUMPING[[#This Row],[MONTH]]&lt;10,"Q2",IF(PUMPING[[#This Row],[MONTH]]&lt;13,"Q3","Q4"))))</f>
        <v>Q2</v>
      </c>
      <c r="M4157" s="192" t="str">
        <f>IF(PUMPING[[#This Row],[PRODUCT]]="I/F","I/F",IF(LEFT(PUMPING[[#This Row],[BATCH]],2)="MR","MR",IF(LEFT(PUMPING[[#This Row],[BATCH]],2)="PR","PR",IF(LEFT(PUMPING[[#This Row],[BATCH]],2)="DT","DT","Others"))))</f>
        <v>MR</v>
      </c>
    </row>
    <row r="4158" spans="1:13" ht="21" x14ac:dyDescent="0.25">
      <c r="A4158" s="181">
        <v>2</v>
      </c>
      <c r="B4158" s="182">
        <v>42604</v>
      </c>
      <c r="C4158" s="181" t="s">
        <v>274</v>
      </c>
      <c r="D4158" s="124" t="s">
        <v>2533</v>
      </c>
      <c r="E4158" s="178" t="s">
        <v>10</v>
      </c>
      <c r="F4158" s="173">
        <v>3914</v>
      </c>
      <c r="G4158" s="181" t="s">
        <v>274</v>
      </c>
      <c r="H4158" s="181" t="str">
        <f t="shared" si="112"/>
        <v>4H</v>
      </c>
      <c r="I4158" s="181" t="s">
        <v>1530</v>
      </c>
      <c r="J4158" s="191">
        <f t="shared" si="111"/>
        <v>8</v>
      </c>
      <c r="K4158" s="191">
        <f>IF(PUMPING[[#This Row],[MONTH]]&gt;3,YEAR(PUMPING[[#This Row],[DATE]]),YEAR(PUMPING[[#This Row],[DATE]])-1)</f>
        <v>2016</v>
      </c>
      <c r="L4158" s="191" t="str">
        <f>IF(PUMPING[[#This Row],[MONTH]]&lt;4,"Q4",IF(PUMPING[[#This Row],[MONTH]]&lt;7,"Q1",IF(PUMPING[[#This Row],[MONTH]]&lt;10,"Q2",IF(PUMPING[[#This Row],[MONTH]]&lt;13,"Q3","Q4"))))</f>
        <v>Q2</v>
      </c>
      <c r="M4158" s="192" t="str">
        <f>IF(PUMPING[[#This Row],[PRODUCT]]="I/F","I/F",IF(LEFT(PUMPING[[#This Row],[BATCH]],2)="MR","MR",IF(LEFT(PUMPING[[#This Row],[BATCH]],2)="PR","PR",IF(LEFT(PUMPING[[#This Row],[BATCH]],2)="DT","DT","Others"))))</f>
        <v>MR</v>
      </c>
    </row>
    <row r="4159" spans="1:13" ht="21" x14ac:dyDescent="0.25">
      <c r="A4159" s="181">
        <v>1</v>
      </c>
      <c r="B4159" s="182">
        <v>42605</v>
      </c>
      <c r="C4159" s="181" t="s">
        <v>6</v>
      </c>
      <c r="D4159" s="172" t="s">
        <v>2540</v>
      </c>
      <c r="E4159" s="203">
        <v>118</v>
      </c>
      <c r="F4159" s="173">
        <v>768</v>
      </c>
      <c r="G4159" s="181" t="s">
        <v>6</v>
      </c>
      <c r="H4159" s="181" t="str">
        <f t="shared" si="112"/>
        <v>PX</v>
      </c>
      <c r="I4159" s="181" t="str">
        <f>VLOOKUP(H4159,[4]Sheet1!$A$2:$B$27,2,0)</f>
        <v>PXPTA</v>
      </c>
      <c r="J4159" s="191">
        <f t="shared" si="111"/>
        <v>8</v>
      </c>
      <c r="K4159" s="191">
        <f>IF(PUMPING[[#This Row],[MONTH]]&gt;3,YEAR(PUMPING[[#This Row],[DATE]]),YEAR(PUMPING[[#This Row],[DATE]])-1)</f>
        <v>2016</v>
      </c>
      <c r="L4159" s="191" t="str">
        <f>IF(PUMPING[[#This Row],[MONTH]]&lt;4,"Q4",IF(PUMPING[[#This Row],[MONTH]]&lt;7,"Q1",IF(PUMPING[[#This Row],[MONTH]]&lt;10,"Q2",IF(PUMPING[[#This Row],[MONTH]]&lt;13,"Q3","Q4"))))</f>
        <v>Q2</v>
      </c>
      <c r="M4159" s="192" t="str">
        <f>IF(PUMPING[[#This Row],[PRODUCT]]="I/F","I/F",IF(LEFT(PUMPING[[#This Row],[BATCH]],2)="MR","MR",IF(LEFT(PUMPING[[#This Row],[BATCH]],2)="PR","PR",IF(LEFT(PUMPING[[#This Row],[BATCH]],2)="DT","DT","Others"))))</f>
        <v>MR</v>
      </c>
    </row>
    <row r="4160" spans="1:13" ht="21" x14ac:dyDescent="0.25">
      <c r="A4160" s="181">
        <v>2</v>
      </c>
      <c r="B4160" s="182">
        <v>42605</v>
      </c>
      <c r="C4160" s="181" t="s">
        <v>6</v>
      </c>
      <c r="D4160" s="172" t="s">
        <v>666</v>
      </c>
      <c r="E4160" s="203">
        <v>103</v>
      </c>
      <c r="F4160" s="173">
        <v>1023</v>
      </c>
      <c r="G4160" s="181" t="s">
        <v>6</v>
      </c>
      <c r="H4160" s="181" t="str">
        <f t="shared" si="112"/>
        <v>PN</v>
      </c>
      <c r="I4160" s="181" t="str">
        <f>VLOOKUP(H4160,[4]Sheet1!$A$2:$B$27,2,0)</f>
        <v>NAPTHA</v>
      </c>
      <c r="J4160" s="191">
        <f t="shared" si="111"/>
        <v>8</v>
      </c>
      <c r="K4160" s="191">
        <f>IF(PUMPING[[#This Row],[MONTH]]&gt;3,YEAR(PUMPING[[#This Row],[DATE]]),YEAR(PUMPING[[#This Row],[DATE]])-1)</f>
        <v>2016</v>
      </c>
      <c r="L4160" s="191" t="str">
        <f>IF(PUMPING[[#This Row],[MONTH]]&lt;4,"Q4",IF(PUMPING[[#This Row],[MONTH]]&lt;7,"Q1",IF(PUMPING[[#This Row],[MONTH]]&lt;10,"Q2",IF(PUMPING[[#This Row],[MONTH]]&lt;13,"Q3","Q4"))))</f>
        <v>Q2</v>
      </c>
      <c r="M4160" s="192" t="str">
        <f>IF(PUMPING[[#This Row],[PRODUCT]]="I/F","I/F",IF(LEFT(PUMPING[[#This Row],[BATCH]],2)="MR","MR",IF(LEFT(PUMPING[[#This Row],[BATCH]],2)="PR","PR",IF(LEFT(PUMPING[[#This Row],[BATCH]],2)="DT","DT","Others"))))</f>
        <v>MR</v>
      </c>
    </row>
    <row r="4161" spans="1:13" ht="21" x14ac:dyDescent="0.25">
      <c r="A4161" s="181">
        <v>3</v>
      </c>
      <c r="B4161" s="182">
        <v>42605</v>
      </c>
      <c r="C4161" s="181" t="s">
        <v>6</v>
      </c>
      <c r="D4161" s="172" t="s">
        <v>2541</v>
      </c>
      <c r="E4161" s="203">
        <v>102</v>
      </c>
      <c r="F4161" s="173">
        <v>7037</v>
      </c>
      <c r="G4161" s="181" t="s">
        <v>6</v>
      </c>
      <c r="H4161" s="181" t="str">
        <f t="shared" si="112"/>
        <v>PN</v>
      </c>
      <c r="I4161" s="181" t="str">
        <f>VLOOKUP(H4161,[4]Sheet1!$A$2:$B$27,2,0)</f>
        <v>NAPTHA</v>
      </c>
      <c r="J4161" s="191">
        <f t="shared" ref="J4161:J4224" si="113">MONTH(B4161)</f>
        <v>8</v>
      </c>
      <c r="K4161" s="191">
        <f>IF(PUMPING[[#This Row],[MONTH]]&gt;3,YEAR(PUMPING[[#This Row],[DATE]]),YEAR(PUMPING[[#This Row],[DATE]])-1)</f>
        <v>2016</v>
      </c>
      <c r="L4161" s="191" t="str">
        <f>IF(PUMPING[[#This Row],[MONTH]]&lt;4,"Q4",IF(PUMPING[[#This Row],[MONTH]]&lt;7,"Q1",IF(PUMPING[[#This Row],[MONTH]]&lt;10,"Q2",IF(PUMPING[[#This Row],[MONTH]]&lt;13,"Q3","Q4"))))</f>
        <v>Q2</v>
      </c>
      <c r="M4161" s="192" t="str">
        <f>IF(PUMPING[[#This Row],[PRODUCT]]="I/F","I/F",IF(LEFT(PUMPING[[#This Row],[BATCH]],2)="MR","MR",IF(LEFT(PUMPING[[#This Row],[BATCH]],2)="PR","PR",IF(LEFT(PUMPING[[#This Row],[BATCH]],2)="DT","DT","Others"))))</f>
        <v>MR</v>
      </c>
    </row>
    <row r="4162" spans="1:13" ht="21" x14ac:dyDescent="0.25">
      <c r="A4162" s="181">
        <v>4</v>
      </c>
      <c r="B4162" s="182">
        <v>42605</v>
      </c>
      <c r="C4162" s="181" t="s">
        <v>6</v>
      </c>
      <c r="D4162" s="172" t="s">
        <v>2542</v>
      </c>
      <c r="E4162" s="203">
        <v>402</v>
      </c>
      <c r="F4162" s="173">
        <v>2177</v>
      </c>
      <c r="G4162" s="181" t="s">
        <v>6</v>
      </c>
      <c r="H4162" s="181" t="str">
        <f t="shared" si="112"/>
        <v>0S</v>
      </c>
      <c r="I4162" s="181" t="str">
        <f>VLOOKUP(H4162,[4]Sheet1!$A$2:$B$27,2,0)</f>
        <v>SKO</v>
      </c>
      <c r="J4162" s="191">
        <f t="shared" si="113"/>
        <v>8</v>
      </c>
      <c r="K4162" s="191">
        <f>IF(PUMPING[[#This Row],[MONTH]]&gt;3,YEAR(PUMPING[[#This Row],[DATE]]),YEAR(PUMPING[[#This Row],[DATE]])-1)</f>
        <v>2016</v>
      </c>
      <c r="L4162" s="191" t="str">
        <f>IF(PUMPING[[#This Row],[MONTH]]&lt;4,"Q4",IF(PUMPING[[#This Row],[MONTH]]&lt;7,"Q1",IF(PUMPING[[#This Row],[MONTH]]&lt;10,"Q2",IF(PUMPING[[#This Row],[MONTH]]&lt;13,"Q3","Q4"))))</f>
        <v>Q2</v>
      </c>
      <c r="M4162" s="192" t="str">
        <f>IF(PUMPING[[#This Row],[PRODUCT]]="I/F","I/F",IF(LEFT(PUMPING[[#This Row],[BATCH]],2)="MR","MR",IF(LEFT(PUMPING[[#This Row],[BATCH]],2)="PR","PR",IF(LEFT(PUMPING[[#This Row],[BATCH]],2)="DT","DT","Others"))))</f>
        <v>MR</v>
      </c>
    </row>
    <row r="4163" spans="1:13" ht="21" x14ac:dyDescent="0.25">
      <c r="A4163" s="181">
        <v>5</v>
      </c>
      <c r="B4163" s="182">
        <v>42605</v>
      </c>
      <c r="C4163" s="181" t="s">
        <v>6</v>
      </c>
      <c r="D4163" s="172" t="s">
        <v>2543</v>
      </c>
      <c r="E4163" s="203">
        <v>303</v>
      </c>
      <c r="F4163" s="173">
        <v>595</v>
      </c>
      <c r="G4163" s="181" t="s">
        <v>6</v>
      </c>
      <c r="H4163" s="181" t="str">
        <f t="shared" si="112"/>
        <v>A3</v>
      </c>
      <c r="I4163" s="181" t="str">
        <f>VLOOKUP(H4163,[4]Sheet1!$A$2:$B$27,2,0)</f>
        <v>ATF</v>
      </c>
      <c r="J4163" s="191">
        <f t="shared" si="113"/>
        <v>8</v>
      </c>
      <c r="K4163" s="191">
        <f>IF(PUMPING[[#This Row],[MONTH]]&gt;3,YEAR(PUMPING[[#This Row],[DATE]]),YEAR(PUMPING[[#This Row],[DATE]])-1)</f>
        <v>2016</v>
      </c>
      <c r="L4163" s="191" t="str">
        <f>IF(PUMPING[[#This Row],[MONTH]]&lt;4,"Q4",IF(PUMPING[[#This Row],[MONTH]]&lt;7,"Q1",IF(PUMPING[[#This Row],[MONTH]]&lt;10,"Q2",IF(PUMPING[[#This Row],[MONTH]]&lt;13,"Q3","Q4"))))</f>
        <v>Q2</v>
      </c>
      <c r="M4163" s="192" t="str">
        <f>IF(PUMPING[[#This Row],[PRODUCT]]="I/F","I/F",IF(LEFT(PUMPING[[#This Row],[BATCH]],2)="MR","MR",IF(LEFT(PUMPING[[#This Row],[BATCH]],2)="PR","PR",IF(LEFT(PUMPING[[#This Row],[BATCH]],2)="DT","DT","Others"))))</f>
        <v>MR</v>
      </c>
    </row>
    <row r="4164" spans="1:13" ht="21" x14ac:dyDescent="0.25">
      <c r="A4164" s="181">
        <v>1</v>
      </c>
      <c r="B4164" s="182">
        <v>42605</v>
      </c>
      <c r="C4164" s="181" t="s">
        <v>20</v>
      </c>
      <c r="D4164" s="172" t="s">
        <v>2544</v>
      </c>
      <c r="E4164" s="177">
        <v>31</v>
      </c>
      <c r="F4164" s="179">
        <v>450</v>
      </c>
      <c r="G4164" s="181" t="s">
        <v>20</v>
      </c>
      <c r="H4164" s="181" t="str">
        <f t="shared" si="112"/>
        <v>A3</v>
      </c>
      <c r="I4164" s="181" t="str">
        <f>VLOOKUP(H4164,[4]Sheet1!$A$2:$B$27,2,0)</f>
        <v>ATF</v>
      </c>
      <c r="J4164" s="191">
        <f t="shared" si="113"/>
        <v>8</v>
      </c>
      <c r="K4164" s="191">
        <f>IF(PUMPING[[#This Row],[MONTH]]&gt;3,YEAR(PUMPING[[#This Row],[DATE]]),YEAR(PUMPING[[#This Row],[DATE]])-1)</f>
        <v>2016</v>
      </c>
      <c r="L4164" s="191" t="str">
        <f>IF(PUMPING[[#This Row],[MONTH]]&lt;4,"Q4",IF(PUMPING[[#This Row],[MONTH]]&lt;7,"Q1",IF(PUMPING[[#This Row],[MONTH]]&lt;10,"Q2",IF(PUMPING[[#This Row],[MONTH]]&lt;13,"Q3","Q4"))))</f>
        <v>Q2</v>
      </c>
      <c r="M4164" s="192" t="str">
        <f>IF(PUMPING[[#This Row],[PRODUCT]]="I/F","I/F",IF(LEFT(PUMPING[[#This Row],[BATCH]],2)="MR","MR",IF(LEFT(PUMPING[[#This Row],[BATCH]],2)="PR","PR",IF(LEFT(PUMPING[[#This Row],[BATCH]],2)="DT","DT","Others"))))</f>
        <v>PR</v>
      </c>
    </row>
    <row r="4165" spans="1:13" ht="21" x14ac:dyDescent="0.25">
      <c r="A4165" s="181">
        <v>2</v>
      </c>
      <c r="B4165" s="182">
        <v>42605</v>
      </c>
      <c r="C4165" s="181" t="s">
        <v>20</v>
      </c>
      <c r="D4165" s="172" t="s">
        <v>2545</v>
      </c>
      <c r="E4165" s="177">
        <v>31</v>
      </c>
      <c r="F4165" s="179">
        <v>3285</v>
      </c>
      <c r="G4165" s="181" t="s">
        <v>20</v>
      </c>
      <c r="H4165" s="181" t="str">
        <f t="shared" si="112"/>
        <v>A3</v>
      </c>
      <c r="I4165" s="181" t="str">
        <f>VLOOKUP(H4165,[4]Sheet1!$A$2:$B$27,2,0)</f>
        <v>ATF</v>
      </c>
      <c r="J4165" s="191">
        <f t="shared" si="113"/>
        <v>8</v>
      </c>
      <c r="K4165" s="191">
        <f>IF(PUMPING[[#This Row],[MONTH]]&gt;3,YEAR(PUMPING[[#This Row],[DATE]]),YEAR(PUMPING[[#This Row],[DATE]])-1)</f>
        <v>2016</v>
      </c>
      <c r="L4165" s="191" t="str">
        <f>IF(PUMPING[[#This Row],[MONTH]]&lt;4,"Q4",IF(PUMPING[[#This Row],[MONTH]]&lt;7,"Q1",IF(PUMPING[[#This Row],[MONTH]]&lt;10,"Q2",IF(PUMPING[[#This Row],[MONTH]]&lt;13,"Q3","Q4"))))</f>
        <v>Q2</v>
      </c>
      <c r="M4165" s="192" t="str">
        <f>IF(PUMPING[[#This Row],[PRODUCT]]="I/F","I/F",IF(LEFT(PUMPING[[#This Row],[BATCH]],2)="MR","MR",IF(LEFT(PUMPING[[#This Row],[BATCH]],2)="PR","PR",IF(LEFT(PUMPING[[#This Row],[BATCH]],2)="DT","DT","Others"))))</f>
        <v>PR</v>
      </c>
    </row>
    <row r="4166" spans="1:13" ht="21" x14ac:dyDescent="0.25">
      <c r="A4166" s="181">
        <v>1</v>
      </c>
      <c r="B4166" s="182">
        <v>42605</v>
      </c>
      <c r="C4166" s="181" t="s">
        <v>274</v>
      </c>
      <c r="D4166" s="124" t="s">
        <v>2533</v>
      </c>
      <c r="E4166" s="178" t="s">
        <v>10</v>
      </c>
      <c r="F4166" s="179">
        <v>10060</v>
      </c>
      <c r="G4166" s="181" t="s">
        <v>274</v>
      </c>
      <c r="H4166" s="181" t="str">
        <f t="shared" si="112"/>
        <v>4H</v>
      </c>
      <c r="I4166" s="181" t="s">
        <v>1530</v>
      </c>
      <c r="J4166" s="191">
        <f t="shared" si="113"/>
        <v>8</v>
      </c>
      <c r="K4166" s="191">
        <f>IF(PUMPING[[#This Row],[MONTH]]&gt;3,YEAR(PUMPING[[#This Row],[DATE]]),YEAR(PUMPING[[#This Row],[DATE]])-1)</f>
        <v>2016</v>
      </c>
      <c r="L4166" s="191" t="str">
        <f>IF(PUMPING[[#This Row],[MONTH]]&lt;4,"Q4",IF(PUMPING[[#This Row],[MONTH]]&lt;7,"Q1",IF(PUMPING[[#This Row],[MONTH]]&lt;10,"Q2",IF(PUMPING[[#This Row],[MONTH]]&lt;13,"Q3","Q4"))))</f>
        <v>Q2</v>
      </c>
      <c r="M4166" s="192" t="str">
        <f>IF(PUMPING[[#This Row],[PRODUCT]]="I/F","I/F",IF(LEFT(PUMPING[[#This Row],[BATCH]],2)="MR","MR",IF(LEFT(PUMPING[[#This Row],[BATCH]],2)="PR","PR",IF(LEFT(PUMPING[[#This Row],[BATCH]],2)="DT","DT","Others"))))</f>
        <v>MR</v>
      </c>
    </row>
    <row r="4167" spans="1:13" ht="21" x14ac:dyDescent="0.25">
      <c r="A4167" s="181">
        <v>1</v>
      </c>
      <c r="B4167" s="182">
        <v>42606</v>
      </c>
      <c r="C4167" s="181" t="s">
        <v>6</v>
      </c>
      <c r="D4167" s="172" t="s">
        <v>2543</v>
      </c>
      <c r="E4167" s="203">
        <v>303</v>
      </c>
      <c r="F4167" s="173">
        <v>2704</v>
      </c>
      <c r="G4167" s="181" t="s">
        <v>6</v>
      </c>
      <c r="H4167" s="181" t="str">
        <f t="shared" si="112"/>
        <v>A3</v>
      </c>
      <c r="I4167" s="181" t="str">
        <f>VLOOKUP(H4167,[4]Sheet1!$A$2:$B$27,2,0)</f>
        <v>ATF</v>
      </c>
      <c r="J4167" s="191">
        <f t="shared" si="113"/>
        <v>8</v>
      </c>
      <c r="K4167" s="191">
        <f>IF(PUMPING[[#This Row],[MONTH]]&gt;3,YEAR(PUMPING[[#This Row],[DATE]]),YEAR(PUMPING[[#This Row],[DATE]])-1)</f>
        <v>2016</v>
      </c>
      <c r="L4167" s="191" t="str">
        <f>IF(PUMPING[[#This Row],[MONTH]]&lt;4,"Q4",IF(PUMPING[[#This Row],[MONTH]]&lt;7,"Q1",IF(PUMPING[[#This Row],[MONTH]]&lt;10,"Q2",IF(PUMPING[[#This Row],[MONTH]]&lt;13,"Q3","Q4"))))</f>
        <v>Q2</v>
      </c>
      <c r="M4167" s="192" t="str">
        <f>IF(PUMPING[[#This Row],[PRODUCT]]="I/F","I/F",IF(LEFT(PUMPING[[#This Row],[BATCH]],2)="MR","MR",IF(LEFT(PUMPING[[#This Row],[BATCH]],2)="PR","PR",IF(LEFT(PUMPING[[#This Row],[BATCH]],2)="DT","DT","Others"))))</f>
        <v>MR</v>
      </c>
    </row>
    <row r="4168" spans="1:13" ht="21" x14ac:dyDescent="0.25">
      <c r="A4168" s="181">
        <v>2</v>
      </c>
      <c r="B4168" s="182">
        <v>42606</v>
      </c>
      <c r="C4168" s="181" t="s">
        <v>6</v>
      </c>
      <c r="D4168" s="172" t="s">
        <v>2546</v>
      </c>
      <c r="E4168" s="203">
        <v>304</v>
      </c>
      <c r="F4168" s="173">
        <v>5524</v>
      </c>
      <c r="G4168" s="181" t="s">
        <v>6</v>
      </c>
      <c r="H4168" s="181" t="str">
        <f t="shared" si="112"/>
        <v>A3</v>
      </c>
      <c r="I4168" s="181" t="str">
        <f>VLOOKUP(H4168,[4]Sheet1!$A$2:$B$27,2,0)</f>
        <v>ATF</v>
      </c>
      <c r="J4168" s="191">
        <f t="shared" si="113"/>
        <v>8</v>
      </c>
      <c r="K4168" s="191">
        <f>IF(PUMPING[[#This Row],[MONTH]]&gt;3,YEAR(PUMPING[[#This Row],[DATE]]),YEAR(PUMPING[[#This Row],[DATE]])-1)</f>
        <v>2016</v>
      </c>
      <c r="L4168" s="191" t="str">
        <f>IF(PUMPING[[#This Row],[MONTH]]&lt;4,"Q4",IF(PUMPING[[#This Row],[MONTH]]&lt;7,"Q1",IF(PUMPING[[#This Row],[MONTH]]&lt;10,"Q2",IF(PUMPING[[#This Row],[MONTH]]&lt;13,"Q3","Q4"))))</f>
        <v>Q2</v>
      </c>
      <c r="M4168" s="192" t="str">
        <f>IF(PUMPING[[#This Row],[PRODUCT]]="I/F","I/F",IF(LEFT(PUMPING[[#This Row],[BATCH]],2)="MR","MR",IF(LEFT(PUMPING[[#This Row],[BATCH]],2)="PR","PR",IF(LEFT(PUMPING[[#This Row],[BATCH]],2)="DT","DT","Others"))))</f>
        <v>MR</v>
      </c>
    </row>
    <row r="4169" spans="1:13" ht="21" x14ac:dyDescent="0.25">
      <c r="A4169" s="181">
        <v>1</v>
      </c>
      <c r="B4169" s="182">
        <v>42606</v>
      </c>
      <c r="C4169" s="181" t="s">
        <v>20</v>
      </c>
      <c r="D4169" s="172" t="s">
        <v>2545</v>
      </c>
      <c r="E4169" s="177">
        <v>31</v>
      </c>
      <c r="F4169" s="179">
        <v>3895</v>
      </c>
      <c r="G4169" s="181" t="s">
        <v>20</v>
      </c>
      <c r="H4169" s="181" t="str">
        <f t="shared" si="112"/>
        <v>A3</v>
      </c>
      <c r="I4169" s="181" t="str">
        <f>VLOOKUP(H4169,[4]Sheet1!$A$2:$B$27,2,0)</f>
        <v>ATF</v>
      </c>
      <c r="J4169" s="191">
        <f t="shared" si="113"/>
        <v>8</v>
      </c>
      <c r="K4169" s="191">
        <f>IF(PUMPING[[#This Row],[MONTH]]&gt;3,YEAR(PUMPING[[#This Row],[DATE]]),YEAR(PUMPING[[#This Row],[DATE]])-1)</f>
        <v>2016</v>
      </c>
      <c r="L4169" s="191" t="str">
        <f>IF(PUMPING[[#This Row],[MONTH]]&lt;4,"Q4",IF(PUMPING[[#This Row],[MONTH]]&lt;7,"Q1",IF(PUMPING[[#This Row],[MONTH]]&lt;10,"Q2",IF(PUMPING[[#This Row],[MONTH]]&lt;13,"Q3","Q4"))))</f>
        <v>Q2</v>
      </c>
      <c r="M4169" s="192" t="str">
        <f>IF(PUMPING[[#This Row],[PRODUCT]]="I/F","I/F",IF(LEFT(PUMPING[[#This Row],[BATCH]],2)="MR","MR",IF(LEFT(PUMPING[[#This Row],[BATCH]],2)="PR","PR",IF(LEFT(PUMPING[[#This Row],[BATCH]],2)="DT","DT","Others"))))</f>
        <v>PR</v>
      </c>
    </row>
    <row r="4170" spans="1:13" ht="21" x14ac:dyDescent="0.25">
      <c r="A4170" s="181">
        <v>2</v>
      </c>
      <c r="B4170" s="182">
        <v>42606</v>
      </c>
      <c r="C4170" s="181" t="s">
        <v>20</v>
      </c>
      <c r="D4170" s="172" t="s">
        <v>2547</v>
      </c>
      <c r="E4170" s="177">
        <v>34</v>
      </c>
      <c r="F4170" s="179">
        <v>450</v>
      </c>
      <c r="G4170" s="181" t="s">
        <v>20</v>
      </c>
      <c r="H4170" s="181" t="str">
        <f t="shared" si="112"/>
        <v>A3</v>
      </c>
      <c r="I4170" s="181" t="str">
        <f>VLOOKUP(H4170,[4]Sheet1!$A$2:$B$27,2,0)</f>
        <v>ATF</v>
      </c>
      <c r="J4170" s="191">
        <f t="shared" si="113"/>
        <v>8</v>
      </c>
      <c r="K4170" s="191">
        <f>IF(PUMPING[[#This Row],[MONTH]]&gt;3,YEAR(PUMPING[[#This Row],[DATE]]),YEAR(PUMPING[[#This Row],[DATE]])-1)</f>
        <v>2016</v>
      </c>
      <c r="L4170" s="191" t="str">
        <f>IF(PUMPING[[#This Row],[MONTH]]&lt;4,"Q4",IF(PUMPING[[#This Row],[MONTH]]&lt;7,"Q1",IF(PUMPING[[#This Row],[MONTH]]&lt;10,"Q2",IF(PUMPING[[#This Row],[MONTH]]&lt;13,"Q3","Q4"))))</f>
        <v>Q2</v>
      </c>
      <c r="M4170" s="192" t="str">
        <f>IF(PUMPING[[#This Row],[PRODUCT]]="I/F","I/F",IF(LEFT(PUMPING[[#This Row],[BATCH]],2)="MR","MR",IF(LEFT(PUMPING[[#This Row],[BATCH]],2)="PR","PR",IF(LEFT(PUMPING[[#This Row],[BATCH]],2)="DT","DT","Others"))))</f>
        <v>PR</v>
      </c>
    </row>
    <row r="4171" spans="1:13" ht="21" x14ac:dyDescent="0.25">
      <c r="A4171" s="181">
        <v>3</v>
      </c>
      <c r="B4171" s="182">
        <v>42606</v>
      </c>
      <c r="C4171" s="181" t="s">
        <v>20</v>
      </c>
      <c r="D4171" s="172" t="s">
        <v>2548</v>
      </c>
      <c r="E4171" s="131">
        <v>34</v>
      </c>
      <c r="F4171" s="179">
        <v>1190</v>
      </c>
      <c r="G4171" s="181" t="s">
        <v>20</v>
      </c>
      <c r="H4171" s="181" t="str">
        <f t="shared" si="112"/>
        <v>A3</v>
      </c>
      <c r="I4171" s="181" t="str">
        <f>VLOOKUP(H4171,[4]Sheet1!$A$2:$B$27,2,0)</f>
        <v>ATF</v>
      </c>
      <c r="J4171" s="191">
        <f t="shared" si="113"/>
        <v>8</v>
      </c>
      <c r="K4171" s="191">
        <f>IF(PUMPING[[#This Row],[MONTH]]&gt;3,YEAR(PUMPING[[#This Row],[DATE]]),YEAR(PUMPING[[#This Row],[DATE]])-1)</f>
        <v>2016</v>
      </c>
      <c r="L4171" s="191" t="str">
        <f>IF(PUMPING[[#This Row],[MONTH]]&lt;4,"Q4",IF(PUMPING[[#This Row],[MONTH]]&lt;7,"Q1",IF(PUMPING[[#This Row],[MONTH]]&lt;10,"Q2",IF(PUMPING[[#This Row],[MONTH]]&lt;13,"Q3","Q4"))))</f>
        <v>Q2</v>
      </c>
      <c r="M4171" s="192" t="str">
        <f>IF(PUMPING[[#This Row],[PRODUCT]]="I/F","I/F",IF(LEFT(PUMPING[[#This Row],[BATCH]],2)="MR","MR",IF(LEFT(PUMPING[[#This Row],[BATCH]],2)="PR","PR",IF(LEFT(PUMPING[[#This Row],[BATCH]],2)="DT","DT","Others"))))</f>
        <v>PR</v>
      </c>
    </row>
    <row r="4172" spans="1:13" ht="21" x14ac:dyDescent="0.25">
      <c r="A4172" s="181">
        <v>1</v>
      </c>
      <c r="B4172" s="182">
        <v>42606</v>
      </c>
      <c r="C4172" s="181" t="s">
        <v>274</v>
      </c>
      <c r="D4172" s="124" t="s">
        <v>2533</v>
      </c>
      <c r="E4172" s="178" t="s">
        <v>10</v>
      </c>
      <c r="F4172" s="179">
        <v>1621</v>
      </c>
      <c r="G4172" s="181" t="s">
        <v>274</v>
      </c>
      <c r="H4172" s="181" t="str">
        <f t="shared" si="112"/>
        <v>4H</v>
      </c>
      <c r="I4172" s="181" t="s">
        <v>1530</v>
      </c>
      <c r="J4172" s="191">
        <f t="shared" si="113"/>
        <v>8</v>
      </c>
      <c r="K4172" s="191">
        <f>IF(PUMPING[[#This Row],[MONTH]]&gt;3,YEAR(PUMPING[[#This Row],[DATE]]),YEAR(PUMPING[[#This Row],[DATE]])-1)</f>
        <v>2016</v>
      </c>
      <c r="L4172" s="191" t="str">
        <f>IF(PUMPING[[#This Row],[MONTH]]&lt;4,"Q4",IF(PUMPING[[#This Row],[MONTH]]&lt;7,"Q1",IF(PUMPING[[#This Row],[MONTH]]&lt;10,"Q2",IF(PUMPING[[#This Row],[MONTH]]&lt;13,"Q3","Q4"))))</f>
        <v>Q2</v>
      </c>
      <c r="M4172" s="192" t="str">
        <f>IF(PUMPING[[#This Row],[PRODUCT]]="I/F","I/F",IF(LEFT(PUMPING[[#This Row],[BATCH]],2)="MR","MR",IF(LEFT(PUMPING[[#This Row],[BATCH]],2)="PR","PR",IF(LEFT(PUMPING[[#This Row],[BATCH]],2)="DT","DT","Others"))))</f>
        <v>MR</v>
      </c>
    </row>
    <row r="4173" spans="1:13" ht="21" x14ac:dyDescent="0.25">
      <c r="A4173" s="181">
        <v>2</v>
      </c>
      <c r="B4173" s="182">
        <v>42606</v>
      </c>
      <c r="C4173" s="181" t="s">
        <v>274</v>
      </c>
      <c r="D4173" s="124" t="s">
        <v>2549</v>
      </c>
      <c r="E4173" s="178" t="s">
        <v>10</v>
      </c>
      <c r="F4173" s="173">
        <v>72</v>
      </c>
      <c r="G4173" s="181" t="s">
        <v>274</v>
      </c>
      <c r="H4173" s="181" t="str">
        <f t="shared" si="112"/>
        <v>I/</v>
      </c>
      <c r="I4173" s="181" t="s">
        <v>204</v>
      </c>
      <c r="J4173" s="191">
        <f t="shared" si="113"/>
        <v>8</v>
      </c>
      <c r="K4173" s="191">
        <f>IF(PUMPING[[#This Row],[MONTH]]&gt;3,YEAR(PUMPING[[#This Row],[DATE]]),YEAR(PUMPING[[#This Row],[DATE]])-1)</f>
        <v>2016</v>
      </c>
      <c r="L4173" s="191" t="str">
        <f>IF(PUMPING[[#This Row],[MONTH]]&lt;4,"Q4",IF(PUMPING[[#This Row],[MONTH]]&lt;7,"Q1",IF(PUMPING[[#This Row],[MONTH]]&lt;10,"Q2",IF(PUMPING[[#This Row],[MONTH]]&lt;13,"Q3","Q4"))))</f>
        <v>Q2</v>
      </c>
      <c r="M4173" s="192" t="str">
        <f>IF(PUMPING[[#This Row],[PRODUCT]]="I/F","I/F",IF(LEFT(PUMPING[[#This Row],[BATCH]],2)="MR","MR",IF(LEFT(PUMPING[[#This Row],[BATCH]],2)="PR","PR",IF(LEFT(PUMPING[[#This Row],[BATCH]],2)="DT","DT","Others"))))</f>
        <v>I/F</v>
      </c>
    </row>
    <row r="4174" spans="1:13" ht="21" x14ac:dyDescent="0.25">
      <c r="A4174" s="181">
        <v>3</v>
      </c>
      <c r="B4174" s="182">
        <v>42606</v>
      </c>
      <c r="C4174" s="181" t="s">
        <v>274</v>
      </c>
      <c r="D4174" s="172" t="s">
        <v>2537</v>
      </c>
      <c r="E4174" s="178" t="s">
        <v>10</v>
      </c>
      <c r="F4174" s="179">
        <v>144</v>
      </c>
      <c r="G4174" s="181" t="s">
        <v>274</v>
      </c>
      <c r="H4174" s="181" t="str">
        <f t="shared" si="112"/>
        <v>PC</v>
      </c>
      <c r="I4174" s="181" t="str">
        <f>VLOOKUP(H4174,[4]Sheet1!$A$2:$B$27,2,0)</f>
        <v>SKO</v>
      </c>
      <c r="J4174" s="191">
        <f t="shared" si="113"/>
        <v>8</v>
      </c>
      <c r="K4174" s="191">
        <f>IF(PUMPING[[#This Row],[MONTH]]&gt;3,YEAR(PUMPING[[#This Row],[DATE]]),YEAR(PUMPING[[#This Row],[DATE]])-1)</f>
        <v>2016</v>
      </c>
      <c r="L4174" s="191" t="str">
        <f>IF(PUMPING[[#This Row],[MONTH]]&lt;4,"Q4",IF(PUMPING[[#This Row],[MONTH]]&lt;7,"Q1",IF(PUMPING[[#This Row],[MONTH]]&lt;10,"Q2",IF(PUMPING[[#This Row],[MONTH]]&lt;13,"Q3","Q4"))))</f>
        <v>Q2</v>
      </c>
      <c r="M4174" s="192" t="str">
        <f>IF(PUMPING[[#This Row],[PRODUCT]]="I/F","I/F",IF(LEFT(PUMPING[[#This Row],[BATCH]],2)="MR","MR",IF(LEFT(PUMPING[[#This Row],[BATCH]],2)="PR","PR",IF(LEFT(PUMPING[[#This Row],[BATCH]],2)="DT","DT","Others"))))</f>
        <v>MR</v>
      </c>
    </row>
    <row r="4175" spans="1:13" ht="21" x14ac:dyDescent="0.25">
      <c r="A4175" s="181">
        <v>4</v>
      </c>
      <c r="B4175" s="182">
        <v>42606</v>
      </c>
      <c r="C4175" s="181" t="s">
        <v>274</v>
      </c>
      <c r="D4175" s="124" t="s">
        <v>2538</v>
      </c>
      <c r="E4175" s="178" t="s">
        <v>10</v>
      </c>
      <c r="F4175" s="179">
        <v>69</v>
      </c>
      <c r="G4175" s="181" t="s">
        <v>274</v>
      </c>
      <c r="H4175" s="181" t="str">
        <f t="shared" si="112"/>
        <v>NS</v>
      </c>
      <c r="I4175" s="181" t="str">
        <f>VLOOKUP(H4175,[4]Sheet1!$A$2:$B$27,2,0)</f>
        <v>SKO</v>
      </c>
      <c r="J4175" s="191">
        <f t="shared" si="113"/>
        <v>8</v>
      </c>
      <c r="K4175" s="191">
        <f>IF(PUMPING[[#This Row],[MONTH]]&gt;3,YEAR(PUMPING[[#This Row],[DATE]]),YEAR(PUMPING[[#This Row],[DATE]])-1)</f>
        <v>2016</v>
      </c>
      <c r="L4175" s="191" t="str">
        <f>IF(PUMPING[[#This Row],[MONTH]]&lt;4,"Q4",IF(PUMPING[[#This Row],[MONTH]]&lt;7,"Q1",IF(PUMPING[[#This Row],[MONTH]]&lt;10,"Q2",IF(PUMPING[[#This Row],[MONTH]]&lt;13,"Q3","Q4"))))</f>
        <v>Q2</v>
      </c>
      <c r="M4175" s="192" t="str">
        <f>IF(PUMPING[[#This Row],[PRODUCT]]="I/F","I/F",IF(LEFT(PUMPING[[#This Row],[BATCH]],2)="MR","MR",IF(LEFT(PUMPING[[#This Row],[BATCH]],2)="PR","PR",IF(LEFT(PUMPING[[#This Row],[BATCH]],2)="DT","DT","Others"))))</f>
        <v>MR</v>
      </c>
    </row>
    <row r="4176" spans="1:13" ht="21" x14ac:dyDescent="0.25">
      <c r="A4176" s="181">
        <v>5</v>
      </c>
      <c r="B4176" s="182">
        <v>42606</v>
      </c>
      <c r="C4176" s="181" t="s">
        <v>274</v>
      </c>
      <c r="D4176" s="124" t="s">
        <v>2550</v>
      </c>
      <c r="E4176" s="178" t="s">
        <v>10</v>
      </c>
      <c r="F4176" s="179">
        <v>151</v>
      </c>
      <c r="G4176" s="181" t="s">
        <v>274</v>
      </c>
      <c r="H4176" s="181" t="str">
        <f t="shared" si="112"/>
        <v>I/</v>
      </c>
      <c r="I4176" s="181" t="s">
        <v>204</v>
      </c>
      <c r="J4176" s="191">
        <f t="shared" si="113"/>
        <v>8</v>
      </c>
      <c r="K4176" s="191">
        <f>IF(PUMPING[[#This Row],[MONTH]]&gt;3,YEAR(PUMPING[[#This Row],[DATE]]),YEAR(PUMPING[[#This Row],[DATE]])-1)</f>
        <v>2016</v>
      </c>
      <c r="L4176" s="191" t="str">
        <f>IF(PUMPING[[#This Row],[MONTH]]&lt;4,"Q4",IF(PUMPING[[#This Row],[MONTH]]&lt;7,"Q1",IF(PUMPING[[#This Row],[MONTH]]&lt;10,"Q2",IF(PUMPING[[#This Row],[MONTH]]&lt;13,"Q3","Q4"))))</f>
        <v>Q2</v>
      </c>
      <c r="M4176" s="192" t="str">
        <f>IF(PUMPING[[#This Row],[PRODUCT]]="I/F","I/F",IF(LEFT(PUMPING[[#This Row],[BATCH]],2)="MR","MR",IF(LEFT(PUMPING[[#This Row],[BATCH]],2)="PR","PR",IF(LEFT(PUMPING[[#This Row],[BATCH]],2)="DT","DT","Others"))))</f>
        <v>I/F</v>
      </c>
    </row>
    <row r="4177" spans="1:13" ht="21" x14ac:dyDescent="0.25">
      <c r="A4177" s="181">
        <v>6</v>
      </c>
      <c r="B4177" s="182">
        <v>42606</v>
      </c>
      <c r="C4177" s="181" t="s">
        <v>274</v>
      </c>
      <c r="D4177" s="172" t="s">
        <v>2539</v>
      </c>
      <c r="E4177" s="178" t="s">
        <v>10</v>
      </c>
      <c r="F4177" s="173">
        <v>878</v>
      </c>
      <c r="G4177" s="181" t="s">
        <v>274</v>
      </c>
      <c r="H4177" s="181" t="str">
        <f t="shared" si="112"/>
        <v>PN</v>
      </c>
      <c r="I4177" s="181" t="str">
        <f>VLOOKUP(H4177,[4]Sheet1!$A$2:$B$27,2,0)</f>
        <v>NAPTHA</v>
      </c>
      <c r="J4177" s="191">
        <f t="shared" si="113"/>
        <v>8</v>
      </c>
      <c r="K4177" s="191">
        <f>IF(PUMPING[[#This Row],[MONTH]]&gt;3,YEAR(PUMPING[[#This Row],[DATE]]),YEAR(PUMPING[[#This Row],[DATE]])-1)</f>
        <v>2016</v>
      </c>
      <c r="L4177" s="191" t="str">
        <f>IF(PUMPING[[#This Row],[MONTH]]&lt;4,"Q4",IF(PUMPING[[#This Row],[MONTH]]&lt;7,"Q1",IF(PUMPING[[#This Row],[MONTH]]&lt;10,"Q2",IF(PUMPING[[#This Row],[MONTH]]&lt;13,"Q3","Q4"))))</f>
        <v>Q2</v>
      </c>
      <c r="M4177" s="192" t="str">
        <f>IF(PUMPING[[#This Row],[PRODUCT]]="I/F","I/F",IF(LEFT(PUMPING[[#This Row],[BATCH]],2)="MR","MR",IF(LEFT(PUMPING[[#This Row],[BATCH]],2)="PR","PR",IF(LEFT(PUMPING[[#This Row],[BATCH]],2)="DT","DT","Others"))))</f>
        <v>MR</v>
      </c>
    </row>
    <row r="4178" spans="1:13" ht="21" x14ac:dyDescent="0.25">
      <c r="A4178" s="181">
        <v>7</v>
      </c>
      <c r="B4178" s="182">
        <v>42606</v>
      </c>
      <c r="C4178" s="181" t="s">
        <v>274</v>
      </c>
      <c r="D4178" s="172" t="s">
        <v>2551</v>
      </c>
      <c r="E4178" s="178" t="s">
        <v>10</v>
      </c>
      <c r="F4178" s="179">
        <v>131</v>
      </c>
      <c r="G4178" s="181" t="s">
        <v>274</v>
      </c>
      <c r="H4178" s="181" t="str">
        <f t="shared" si="112"/>
        <v>I/</v>
      </c>
      <c r="I4178" s="181" t="s">
        <v>204</v>
      </c>
      <c r="J4178" s="191">
        <f t="shared" si="113"/>
        <v>8</v>
      </c>
      <c r="K4178" s="191">
        <f>IF(PUMPING[[#This Row],[MONTH]]&gt;3,YEAR(PUMPING[[#This Row],[DATE]]),YEAR(PUMPING[[#This Row],[DATE]])-1)</f>
        <v>2016</v>
      </c>
      <c r="L4178" s="191" t="str">
        <f>IF(PUMPING[[#This Row],[MONTH]]&lt;4,"Q4",IF(PUMPING[[#This Row],[MONTH]]&lt;7,"Q1",IF(PUMPING[[#This Row],[MONTH]]&lt;10,"Q2",IF(PUMPING[[#This Row],[MONTH]]&lt;13,"Q3","Q4"))))</f>
        <v>Q2</v>
      </c>
      <c r="M4178" s="192" t="str">
        <f>IF(PUMPING[[#This Row],[PRODUCT]]="I/F","I/F",IF(LEFT(PUMPING[[#This Row],[BATCH]],2)="MR","MR",IF(LEFT(PUMPING[[#This Row],[BATCH]],2)="PR","PR",IF(LEFT(PUMPING[[#This Row],[BATCH]],2)="DT","DT","Others"))))</f>
        <v>I/F</v>
      </c>
    </row>
    <row r="4179" spans="1:13" ht="21" x14ac:dyDescent="0.25">
      <c r="A4179" s="181">
        <v>8</v>
      </c>
      <c r="B4179" s="182">
        <v>42606</v>
      </c>
      <c r="C4179" s="181" t="s">
        <v>274</v>
      </c>
      <c r="D4179" s="124" t="s">
        <v>2540</v>
      </c>
      <c r="E4179" s="178" t="s">
        <v>10</v>
      </c>
      <c r="F4179" s="179">
        <v>2835</v>
      </c>
      <c r="G4179" s="181" t="s">
        <v>274</v>
      </c>
      <c r="H4179" s="181" t="str">
        <f t="shared" si="112"/>
        <v>PX</v>
      </c>
      <c r="I4179" s="181" t="str">
        <f>VLOOKUP(H4179,[4]Sheet1!$A$2:$B$27,2,0)</f>
        <v>PXPTA</v>
      </c>
      <c r="J4179" s="191">
        <f t="shared" si="113"/>
        <v>8</v>
      </c>
      <c r="K4179" s="191">
        <f>IF(PUMPING[[#This Row],[MONTH]]&gt;3,YEAR(PUMPING[[#This Row],[DATE]]),YEAR(PUMPING[[#This Row],[DATE]])-1)</f>
        <v>2016</v>
      </c>
      <c r="L4179" s="191" t="str">
        <f>IF(PUMPING[[#This Row],[MONTH]]&lt;4,"Q4",IF(PUMPING[[#This Row],[MONTH]]&lt;7,"Q1",IF(PUMPING[[#This Row],[MONTH]]&lt;10,"Q2",IF(PUMPING[[#This Row],[MONTH]]&lt;13,"Q3","Q4"))))</f>
        <v>Q2</v>
      </c>
      <c r="M4179" s="192" t="str">
        <f>IF(PUMPING[[#This Row],[PRODUCT]]="I/F","I/F",IF(LEFT(PUMPING[[#This Row],[BATCH]],2)="MR","MR",IF(LEFT(PUMPING[[#This Row],[BATCH]],2)="PR","PR",IF(LEFT(PUMPING[[#This Row],[BATCH]],2)="DT","DT","Others"))))</f>
        <v>MR</v>
      </c>
    </row>
    <row r="4180" spans="1:13" ht="21" x14ac:dyDescent="0.25">
      <c r="A4180" s="181">
        <v>9</v>
      </c>
      <c r="B4180" s="182">
        <v>42606</v>
      </c>
      <c r="C4180" s="181" t="s">
        <v>274</v>
      </c>
      <c r="D4180" s="172" t="s">
        <v>2551</v>
      </c>
      <c r="E4180" s="178" t="s">
        <v>10</v>
      </c>
      <c r="F4180" s="179">
        <v>108</v>
      </c>
      <c r="G4180" s="181" t="s">
        <v>274</v>
      </c>
      <c r="H4180" s="181" t="str">
        <f t="shared" si="112"/>
        <v>I/</v>
      </c>
      <c r="I4180" s="181" t="s">
        <v>204</v>
      </c>
      <c r="J4180" s="191">
        <f t="shared" si="113"/>
        <v>8</v>
      </c>
      <c r="K4180" s="191">
        <f>IF(PUMPING[[#This Row],[MONTH]]&gt;3,YEAR(PUMPING[[#This Row],[DATE]]),YEAR(PUMPING[[#This Row],[DATE]])-1)</f>
        <v>2016</v>
      </c>
      <c r="L4180" s="191" t="str">
        <f>IF(PUMPING[[#This Row],[MONTH]]&lt;4,"Q4",IF(PUMPING[[#This Row],[MONTH]]&lt;7,"Q1",IF(PUMPING[[#This Row],[MONTH]]&lt;10,"Q2",IF(PUMPING[[#This Row],[MONTH]]&lt;13,"Q3","Q4"))))</f>
        <v>Q2</v>
      </c>
      <c r="M4180" s="192" t="str">
        <f>IF(PUMPING[[#This Row],[PRODUCT]]="I/F","I/F",IF(LEFT(PUMPING[[#This Row],[BATCH]],2)="MR","MR",IF(LEFT(PUMPING[[#This Row],[BATCH]],2)="PR","PR",IF(LEFT(PUMPING[[#This Row],[BATCH]],2)="DT","DT","Others"))))</f>
        <v>I/F</v>
      </c>
    </row>
    <row r="4181" spans="1:13" ht="21" x14ac:dyDescent="0.25">
      <c r="A4181" s="181">
        <v>10</v>
      </c>
      <c r="B4181" s="182">
        <v>42606</v>
      </c>
      <c r="C4181" s="181" t="s">
        <v>274</v>
      </c>
      <c r="D4181" s="124" t="s">
        <v>2552</v>
      </c>
      <c r="E4181" s="178" t="s">
        <v>10</v>
      </c>
      <c r="F4181" s="179">
        <f>1024+218</f>
        <v>1242</v>
      </c>
      <c r="G4181" s="181" t="s">
        <v>274</v>
      </c>
      <c r="H4181" s="181" t="str">
        <f t="shared" si="112"/>
        <v>PN</v>
      </c>
      <c r="I4181" s="181" t="str">
        <f>VLOOKUP(H4181,[4]Sheet1!$A$2:$B$27,2,0)</f>
        <v>NAPTHA</v>
      </c>
      <c r="J4181" s="191">
        <f t="shared" si="113"/>
        <v>8</v>
      </c>
      <c r="K4181" s="191">
        <f>IF(PUMPING[[#This Row],[MONTH]]&gt;3,YEAR(PUMPING[[#This Row],[DATE]]),YEAR(PUMPING[[#This Row],[DATE]])-1)</f>
        <v>2016</v>
      </c>
      <c r="L4181" s="191" t="str">
        <f>IF(PUMPING[[#This Row],[MONTH]]&lt;4,"Q4",IF(PUMPING[[#This Row],[MONTH]]&lt;7,"Q1",IF(PUMPING[[#This Row],[MONTH]]&lt;10,"Q2",IF(PUMPING[[#This Row],[MONTH]]&lt;13,"Q3","Q4"))))</f>
        <v>Q2</v>
      </c>
      <c r="M4181" s="192" t="str">
        <f>IF(PUMPING[[#This Row],[PRODUCT]]="I/F","I/F",IF(LEFT(PUMPING[[#This Row],[BATCH]],2)="MR","MR",IF(LEFT(PUMPING[[#This Row],[BATCH]],2)="PR","PR",IF(LEFT(PUMPING[[#This Row],[BATCH]],2)="DT","DT","Others"))))</f>
        <v>MR</v>
      </c>
    </row>
    <row r="4182" spans="1:13" ht="21" x14ac:dyDescent="0.25">
      <c r="A4182" s="181">
        <v>1</v>
      </c>
      <c r="B4182" s="182">
        <v>42607</v>
      </c>
      <c r="C4182" s="181" t="s">
        <v>6</v>
      </c>
      <c r="D4182" s="172" t="s">
        <v>2546</v>
      </c>
      <c r="E4182" s="203">
        <v>304</v>
      </c>
      <c r="F4182" s="173">
        <v>1735</v>
      </c>
      <c r="G4182" s="181" t="s">
        <v>6</v>
      </c>
      <c r="H4182" s="181" t="str">
        <f t="shared" si="112"/>
        <v>A3</v>
      </c>
      <c r="I4182" s="181" t="str">
        <f>VLOOKUP(H4182,[4]Sheet1!$A$2:$B$27,2,0)</f>
        <v>ATF</v>
      </c>
      <c r="J4182" s="191">
        <f t="shared" si="113"/>
        <v>8</v>
      </c>
      <c r="K4182" s="191">
        <f>IF(PUMPING[[#This Row],[MONTH]]&gt;3,YEAR(PUMPING[[#This Row],[DATE]]),YEAR(PUMPING[[#This Row],[DATE]])-1)</f>
        <v>2016</v>
      </c>
      <c r="L4182" s="191" t="str">
        <f>IF(PUMPING[[#This Row],[MONTH]]&lt;4,"Q4",IF(PUMPING[[#This Row],[MONTH]]&lt;7,"Q1",IF(PUMPING[[#This Row],[MONTH]]&lt;10,"Q2",IF(PUMPING[[#This Row],[MONTH]]&lt;13,"Q3","Q4"))))</f>
        <v>Q2</v>
      </c>
      <c r="M4182" s="192" t="str">
        <f>IF(PUMPING[[#This Row],[PRODUCT]]="I/F","I/F",IF(LEFT(PUMPING[[#This Row],[BATCH]],2)="MR","MR",IF(LEFT(PUMPING[[#This Row],[BATCH]],2)="PR","PR",IF(LEFT(PUMPING[[#This Row],[BATCH]],2)="DT","DT","Others"))))</f>
        <v>MR</v>
      </c>
    </row>
    <row r="4183" spans="1:13" ht="21" x14ac:dyDescent="0.25">
      <c r="A4183" s="181">
        <v>2</v>
      </c>
      <c r="B4183" s="182">
        <v>42607</v>
      </c>
      <c r="C4183" s="181" t="s">
        <v>6</v>
      </c>
      <c r="D4183" s="172" t="s">
        <v>2553</v>
      </c>
      <c r="E4183" s="203">
        <v>402</v>
      </c>
      <c r="F4183" s="173">
        <v>504</v>
      </c>
      <c r="G4183" s="181" t="s">
        <v>6</v>
      </c>
      <c r="H4183" s="181" t="str">
        <f t="shared" si="112"/>
        <v>0S</v>
      </c>
      <c r="I4183" s="181" t="str">
        <f>VLOOKUP(H4183,[4]Sheet1!$A$2:$B$27,2,0)</f>
        <v>SKO</v>
      </c>
      <c r="J4183" s="191">
        <f t="shared" si="113"/>
        <v>8</v>
      </c>
      <c r="K4183" s="191">
        <f>IF(PUMPING[[#This Row],[MONTH]]&gt;3,YEAR(PUMPING[[#This Row],[DATE]]),YEAR(PUMPING[[#This Row],[DATE]])-1)</f>
        <v>2016</v>
      </c>
      <c r="L4183" s="191" t="str">
        <f>IF(PUMPING[[#This Row],[MONTH]]&lt;4,"Q4",IF(PUMPING[[#This Row],[MONTH]]&lt;7,"Q1",IF(PUMPING[[#This Row],[MONTH]]&lt;10,"Q2",IF(PUMPING[[#This Row],[MONTH]]&lt;13,"Q3","Q4"))))</f>
        <v>Q2</v>
      </c>
      <c r="M4183" s="192" t="str">
        <f>IF(PUMPING[[#This Row],[PRODUCT]]="I/F","I/F",IF(LEFT(PUMPING[[#This Row],[BATCH]],2)="MR","MR",IF(LEFT(PUMPING[[#This Row],[BATCH]],2)="PR","PR",IF(LEFT(PUMPING[[#This Row],[BATCH]],2)="DT","DT","Others"))))</f>
        <v>MR</v>
      </c>
    </row>
    <row r="4184" spans="1:13" ht="21" x14ac:dyDescent="0.25">
      <c r="A4184" s="181">
        <v>3</v>
      </c>
      <c r="B4184" s="182">
        <v>42607</v>
      </c>
      <c r="C4184" s="181" t="s">
        <v>6</v>
      </c>
      <c r="D4184" s="172" t="s">
        <v>2554</v>
      </c>
      <c r="E4184" s="203">
        <v>651</v>
      </c>
      <c r="F4184" s="173">
        <v>305</v>
      </c>
      <c r="G4184" s="181" t="s">
        <v>6</v>
      </c>
      <c r="H4184" s="181" t="str">
        <f t="shared" si="112"/>
        <v>PC</v>
      </c>
      <c r="I4184" s="181" t="str">
        <f>VLOOKUP(H4184,[4]Sheet1!$A$2:$B$27,2,0)</f>
        <v>SKO</v>
      </c>
      <c r="J4184" s="191">
        <f t="shared" si="113"/>
        <v>8</v>
      </c>
      <c r="K4184" s="191">
        <f>IF(PUMPING[[#This Row],[MONTH]]&gt;3,YEAR(PUMPING[[#This Row],[DATE]]),YEAR(PUMPING[[#This Row],[DATE]])-1)</f>
        <v>2016</v>
      </c>
      <c r="L4184" s="191" t="str">
        <f>IF(PUMPING[[#This Row],[MONTH]]&lt;4,"Q4",IF(PUMPING[[#This Row],[MONTH]]&lt;7,"Q1",IF(PUMPING[[#This Row],[MONTH]]&lt;10,"Q2",IF(PUMPING[[#This Row],[MONTH]]&lt;13,"Q3","Q4"))))</f>
        <v>Q2</v>
      </c>
      <c r="M4184" s="192" t="str">
        <f>IF(PUMPING[[#This Row],[PRODUCT]]="I/F","I/F",IF(LEFT(PUMPING[[#This Row],[BATCH]],2)="MR","MR",IF(LEFT(PUMPING[[#This Row],[BATCH]],2)="PR","PR",IF(LEFT(PUMPING[[#This Row],[BATCH]],2)="DT","DT","Others"))))</f>
        <v>MR</v>
      </c>
    </row>
    <row r="4185" spans="1:13" ht="21" x14ac:dyDescent="0.25">
      <c r="A4185" s="181">
        <v>4</v>
      </c>
      <c r="B4185" s="182">
        <v>42607</v>
      </c>
      <c r="C4185" s="181" t="s">
        <v>6</v>
      </c>
      <c r="D4185" s="172" t="s">
        <v>2555</v>
      </c>
      <c r="E4185" s="203">
        <v>507</v>
      </c>
      <c r="F4185" s="173">
        <v>10505</v>
      </c>
      <c r="G4185" s="181" t="s">
        <v>6</v>
      </c>
      <c r="H4185" s="181" t="str">
        <f t="shared" si="112"/>
        <v>4H</v>
      </c>
      <c r="I4185" s="181" t="s">
        <v>1530</v>
      </c>
      <c r="J4185" s="191">
        <f t="shared" si="113"/>
        <v>8</v>
      </c>
      <c r="K4185" s="191">
        <f>IF(PUMPING[[#This Row],[MONTH]]&gt;3,YEAR(PUMPING[[#This Row],[DATE]]),YEAR(PUMPING[[#This Row],[DATE]])-1)</f>
        <v>2016</v>
      </c>
      <c r="L4185" s="191" t="str">
        <f>IF(PUMPING[[#This Row],[MONTH]]&lt;4,"Q4",IF(PUMPING[[#This Row],[MONTH]]&lt;7,"Q1",IF(PUMPING[[#This Row],[MONTH]]&lt;10,"Q2",IF(PUMPING[[#This Row],[MONTH]]&lt;13,"Q3","Q4"))))</f>
        <v>Q2</v>
      </c>
      <c r="M4185" s="192" t="str">
        <f>IF(PUMPING[[#This Row],[PRODUCT]]="I/F","I/F",IF(LEFT(PUMPING[[#This Row],[BATCH]],2)="MR","MR",IF(LEFT(PUMPING[[#This Row],[BATCH]],2)="PR","PR",IF(LEFT(PUMPING[[#This Row],[BATCH]],2)="DT","DT","Others"))))</f>
        <v>MR</v>
      </c>
    </row>
    <row r="4186" spans="1:13" ht="21" x14ac:dyDescent="0.25">
      <c r="A4186" s="181">
        <v>1</v>
      </c>
      <c r="B4186" s="182">
        <v>42607</v>
      </c>
      <c r="C4186" s="181" t="s">
        <v>20</v>
      </c>
      <c r="D4186" s="172" t="s">
        <v>2548</v>
      </c>
      <c r="E4186" s="131">
        <v>34</v>
      </c>
      <c r="F4186" s="179">
        <v>824</v>
      </c>
      <c r="G4186" s="181" t="s">
        <v>20</v>
      </c>
      <c r="H4186" s="181" t="str">
        <f t="shared" si="112"/>
        <v>A3</v>
      </c>
      <c r="I4186" s="181" t="str">
        <f>VLOOKUP(H4186,[4]Sheet1!$A$2:$B$27,2,0)</f>
        <v>ATF</v>
      </c>
      <c r="J4186" s="191">
        <f t="shared" si="113"/>
        <v>8</v>
      </c>
      <c r="K4186" s="191">
        <f>IF(PUMPING[[#This Row],[MONTH]]&gt;3,YEAR(PUMPING[[#This Row],[DATE]]),YEAR(PUMPING[[#This Row],[DATE]])-1)</f>
        <v>2016</v>
      </c>
      <c r="L4186" s="191" t="str">
        <f>IF(PUMPING[[#This Row],[MONTH]]&lt;4,"Q4",IF(PUMPING[[#This Row],[MONTH]]&lt;7,"Q1",IF(PUMPING[[#This Row],[MONTH]]&lt;10,"Q2",IF(PUMPING[[#This Row],[MONTH]]&lt;13,"Q3","Q4"))))</f>
        <v>Q2</v>
      </c>
      <c r="M4186" s="192" t="str">
        <f>IF(PUMPING[[#This Row],[PRODUCT]]="I/F","I/F",IF(LEFT(PUMPING[[#This Row],[BATCH]],2)="MR","MR",IF(LEFT(PUMPING[[#This Row],[BATCH]],2)="PR","PR",IF(LEFT(PUMPING[[#This Row],[BATCH]],2)="DT","DT","Others"))))</f>
        <v>PR</v>
      </c>
    </row>
    <row r="4187" spans="1:13" ht="21" x14ac:dyDescent="0.25">
      <c r="A4187" s="181">
        <v>1</v>
      </c>
      <c r="B4187" s="182">
        <v>42607</v>
      </c>
      <c r="C4187" s="181" t="s">
        <v>274</v>
      </c>
      <c r="D4187" s="124" t="s">
        <v>2541</v>
      </c>
      <c r="E4187" s="178" t="s">
        <v>10</v>
      </c>
      <c r="F4187" s="179">
        <v>6729</v>
      </c>
      <c r="G4187" s="181" t="s">
        <v>274</v>
      </c>
      <c r="H4187" s="181" t="str">
        <f t="shared" si="112"/>
        <v>PN</v>
      </c>
      <c r="I4187" s="181" t="str">
        <f>VLOOKUP(H4187,[4]Sheet1!$A$2:$B$27,2,0)</f>
        <v>NAPTHA</v>
      </c>
      <c r="J4187" s="191">
        <f t="shared" si="113"/>
        <v>8</v>
      </c>
      <c r="K4187" s="191">
        <f>IF(PUMPING[[#This Row],[MONTH]]&gt;3,YEAR(PUMPING[[#This Row],[DATE]]),YEAR(PUMPING[[#This Row],[DATE]])-1)</f>
        <v>2016</v>
      </c>
      <c r="L4187" s="191" t="str">
        <f>IF(PUMPING[[#This Row],[MONTH]]&lt;4,"Q4",IF(PUMPING[[#This Row],[MONTH]]&lt;7,"Q1",IF(PUMPING[[#This Row],[MONTH]]&lt;10,"Q2",IF(PUMPING[[#This Row],[MONTH]]&lt;13,"Q3","Q4"))))</f>
        <v>Q2</v>
      </c>
      <c r="M4187" s="192" t="str">
        <f>IF(PUMPING[[#This Row],[PRODUCT]]="I/F","I/F",IF(LEFT(PUMPING[[#This Row],[BATCH]],2)="MR","MR",IF(LEFT(PUMPING[[#This Row],[BATCH]],2)="PR","PR",IF(LEFT(PUMPING[[#This Row],[BATCH]],2)="DT","DT","Others"))))</f>
        <v>MR</v>
      </c>
    </row>
    <row r="4188" spans="1:13" ht="21" x14ac:dyDescent="0.25">
      <c r="A4188" s="181">
        <v>2</v>
      </c>
      <c r="B4188" s="182">
        <v>42607</v>
      </c>
      <c r="C4188" s="181" t="s">
        <v>274</v>
      </c>
      <c r="D4188" s="124" t="s">
        <v>2519</v>
      </c>
      <c r="E4188" s="178" t="s">
        <v>10</v>
      </c>
      <c r="F4188" s="173">
        <v>168</v>
      </c>
      <c r="G4188" s="181" t="s">
        <v>274</v>
      </c>
      <c r="H4188" s="181" t="str">
        <f t="shared" si="112"/>
        <v xml:space="preserve"> P</v>
      </c>
      <c r="I4188" s="181" t="s">
        <v>204</v>
      </c>
      <c r="J4188" s="191">
        <f t="shared" si="113"/>
        <v>8</v>
      </c>
      <c r="K4188" s="191">
        <f>IF(PUMPING[[#This Row],[MONTH]]&gt;3,YEAR(PUMPING[[#This Row],[DATE]]),YEAR(PUMPING[[#This Row],[DATE]])-1)</f>
        <v>2016</v>
      </c>
      <c r="L4188" s="191" t="str">
        <f>IF(PUMPING[[#This Row],[MONTH]]&lt;4,"Q4",IF(PUMPING[[#This Row],[MONTH]]&lt;7,"Q1",IF(PUMPING[[#This Row],[MONTH]]&lt;10,"Q2",IF(PUMPING[[#This Row],[MONTH]]&lt;13,"Q3","Q4"))))</f>
        <v>Q2</v>
      </c>
      <c r="M4188" s="192" t="str">
        <f>IF(PUMPING[[#This Row],[PRODUCT]]="I/F","I/F",IF(LEFT(PUMPING[[#This Row],[BATCH]],2)="MR","MR",IF(LEFT(PUMPING[[#This Row],[BATCH]],2)="PR","PR",IF(LEFT(PUMPING[[#This Row],[BATCH]],2)="DT","DT","Others"))))</f>
        <v>I/F</v>
      </c>
    </row>
    <row r="4189" spans="1:13" ht="21" x14ac:dyDescent="0.25">
      <c r="A4189" s="181">
        <v>3</v>
      </c>
      <c r="B4189" s="182">
        <v>42607</v>
      </c>
      <c r="C4189" s="181" t="s">
        <v>274</v>
      </c>
      <c r="D4189" s="172" t="s">
        <v>2542</v>
      </c>
      <c r="E4189" s="178" t="s">
        <v>10</v>
      </c>
      <c r="F4189" s="179">
        <v>1908</v>
      </c>
      <c r="G4189" s="181" t="s">
        <v>274</v>
      </c>
      <c r="H4189" s="181" t="str">
        <f t="shared" si="112"/>
        <v>0S</v>
      </c>
      <c r="I4189" s="181" t="str">
        <f>VLOOKUP(H4189,[4]Sheet1!$A$2:$B$27,2,0)</f>
        <v>SKO</v>
      </c>
      <c r="J4189" s="191">
        <f t="shared" si="113"/>
        <v>8</v>
      </c>
      <c r="K4189" s="191">
        <f>IF(PUMPING[[#This Row],[MONTH]]&gt;3,YEAR(PUMPING[[#This Row],[DATE]]),YEAR(PUMPING[[#This Row],[DATE]])-1)</f>
        <v>2016</v>
      </c>
      <c r="L4189" s="191" t="str">
        <f>IF(PUMPING[[#This Row],[MONTH]]&lt;4,"Q4",IF(PUMPING[[#This Row],[MONTH]]&lt;7,"Q1",IF(PUMPING[[#This Row],[MONTH]]&lt;10,"Q2",IF(PUMPING[[#This Row],[MONTH]]&lt;13,"Q3","Q4"))))</f>
        <v>Q2</v>
      </c>
      <c r="M4189" s="192" t="str">
        <f>IF(PUMPING[[#This Row],[PRODUCT]]="I/F","I/F",IF(LEFT(PUMPING[[#This Row],[BATCH]],2)="MR","MR",IF(LEFT(PUMPING[[#This Row],[BATCH]],2)="PR","PR",IF(LEFT(PUMPING[[#This Row],[BATCH]],2)="DT","DT","Others"))))</f>
        <v>MR</v>
      </c>
    </row>
    <row r="4190" spans="1:13" ht="21" x14ac:dyDescent="0.25">
      <c r="A4190" s="181">
        <v>1</v>
      </c>
      <c r="B4190" s="182">
        <v>42608</v>
      </c>
      <c r="C4190" s="181" t="s">
        <v>6</v>
      </c>
      <c r="D4190" s="172" t="s">
        <v>2555</v>
      </c>
      <c r="E4190" s="203">
        <v>507</v>
      </c>
      <c r="F4190" s="173">
        <v>3916</v>
      </c>
      <c r="G4190" s="181" t="s">
        <v>6</v>
      </c>
      <c r="H4190" s="181" t="str">
        <f t="shared" si="112"/>
        <v>4H</v>
      </c>
      <c r="I4190" s="181" t="s">
        <v>1530</v>
      </c>
      <c r="J4190" s="191">
        <f t="shared" si="113"/>
        <v>8</v>
      </c>
      <c r="K4190" s="191">
        <f>IF(PUMPING[[#This Row],[MONTH]]&gt;3,YEAR(PUMPING[[#This Row],[DATE]]),YEAR(PUMPING[[#This Row],[DATE]])-1)</f>
        <v>2016</v>
      </c>
      <c r="L4190" s="191" t="str">
        <f>IF(PUMPING[[#This Row],[MONTH]]&lt;4,"Q4",IF(PUMPING[[#This Row],[MONTH]]&lt;7,"Q1",IF(PUMPING[[#This Row],[MONTH]]&lt;10,"Q2",IF(PUMPING[[#This Row],[MONTH]]&lt;13,"Q3","Q4"))))</f>
        <v>Q2</v>
      </c>
      <c r="M4190" s="192" t="str">
        <f>IF(PUMPING[[#This Row],[PRODUCT]]="I/F","I/F",IF(LEFT(PUMPING[[#This Row],[BATCH]],2)="MR","MR",IF(LEFT(PUMPING[[#This Row],[BATCH]],2)="PR","PR",IF(LEFT(PUMPING[[#This Row],[BATCH]],2)="DT","DT","Others"))))</f>
        <v>MR</v>
      </c>
    </row>
    <row r="4191" spans="1:13" ht="21" x14ac:dyDescent="0.25">
      <c r="A4191" s="181">
        <v>2</v>
      </c>
      <c r="B4191" s="182">
        <v>42608</v>
      </c>
      <c r="C4191" s="181" t="s">
        <v>6</v>
      </c>
      <c r="D4191" s="172" t="s">
        <v>2556</v>
      </c>
      <c r="E4191" s="203">
        <v>508</v>
      </c>
      <c r="F4191" s="173">
        <v>6584</v>
      </c>
      <c r="G4191" s="181" t="s">
        <v>6</v>
      </c>
      <c r="H4191" s="181" t="str">
        <f t="shared" si="112"/>
        <v>4H</v>
      </c>
      <c r="I4191" s="181" t="s">
        <v>1530</v>
      </c>
      <c r="J4191" s="191">
        <f t="shared" si="113"/>
        <v>8</v>
      </c>
      <c r="K4191" s="191">
        <f>IF(PUMPING[[#This Row],[MONTH]]&gt;3,YEAR(PUMPING[[#This Row],[DATE]]),YEAR(PUMPING[[#This Row],[DATE]])-1)</f>
        <v>2016</v>
      </c>
      <c r="L4191" s="191" t="str">
        <f>IF(PUMPING[[#This Row],[MONTH]]&lt;4,"Q4",IF(PUMPING[[#This Row],[MONTH]]&lt;7,"Q1",IF(PUMPING[[#This Row],[MONTH]]&lt;10,"Q2",IF(PUMPING[[#This Row],[MONTH]]&lt;13,"Q3","Q4"))))</f>
        <v>Q2</v>
      </c>
      <c r="M4191" s="192" t="str">
        <f>IF(PUMPING[[#This Row],[PRODUCT]]="I/F","I/F",IF(LEFT(PUMPING[[#This Row],[BATCH]],2)="MR","MR",IF(LEFT(PUMPING[[#This Row],[BATCH]],2)="PR","PR",IF(LEFT(PUMPING[[#This Row],[BATCH]],2)="DT","DT","Others"))))</f>
        <v>MR</v>
      </c>
    </row>
    <row r="4192" spans="1:13" ht="21" x14ac:dyDescent="0.25">
      <c r="A4192" s="181">
        <v>1</v>
      </c>
      <c r="B4192" s="182">
        <v>42608</v>
      </c>
      <c r="C4192" s="181" t="s">
        <v>274</v>
      </c>
      <c r="D4192" s="124" t="s">
        <v>2557</v>
      </c>
      <c r="E4192" s="178">
        <v>17</v>
      </c>
      <c r="F4192" s="179">
        <v>874</v>
      </c>
      <c r="G4192" s="181" t="s">
        <v>274</v>
      </c>
      <c r="H4192" s="181" t="str">
        <f t="shared" si="112"/>
        <v>SK</v>
      </c>
      <c r="I4192" s="181" t="str">
        <f>VLOOKUP(H4192,[4]Sheet1!$A$2:$B$27,2,0)</f>
        <v>SKO</v>
      </c>
      <c r="J4192" s="191">
        <f t="shared" si="113"/>
        <v>8</v>
      </c>
      <c r="K4192" s="191">
        <f>IF(PUMPING[[#This Row],[MONTH]]&gt;3,YEAR(PUMPING[[#This Row],[DATE]]),YEAR(PUMPING[[#This Row],[DATE]])-1)</f>
        <v>2016</v>
      </c>
      <c r="L4192" s="191" t="str">
        <f>IF(PUMPING[[#This Row],[MONTH]]&lt;4,"Q4",IF(PUMPING[[#This Row],[MONTH]]&lt;7,"Q1",IF(PUMPING[[#This Row],[MONTH]]&lt;10,"Q2",IF(PUMPING[[#This Row],[MONTH]]&lt;13,"Q3","Q4"))))</f>
        <v>Q2</v>
      </c>
      <c r="M4192" s="192" t="str">
        <f>IF(PUMPING[[#This Row],[PRODUCT]]="I/F","I/F",IF(LEFT(PUMPING[[#This Row],[BATCH]],2)="MR","MR",IF(LEFT(PUMPING[[#This Row],[BATCH]],2)="PR","PR",IF(LEFT(PUMPING[[#This Row],[BATCH]],2)="DT","DT","Others"))))</f>
        <v>DT</v>
      </c>
    </row>
    <row r="4193" spans="1:13" ht="21" x14ac:dyDescent="0.25">
      <c r="A4193" s="181">
        <v>2</v>
      </c>
      <c r="B4193" s="182">
        <v>42608</v>
      </c>
      <c r="C4193" s="181" t="s">
        <v>274</v>
      </c>
      <c r="D4193" s="124" t="s">
        <v>2554</v>
      </c>
      <c r="E4193" s="178" t="s">
        <v>10</v>
      </c>
      <c r="F4193" s="173">
        <v>245</v>
      </c>
      <c r="G4193" s="181" t="s">
        <v>274</v>
      </c>
      <c r="H4193" s="181" t="str">
        <f t="shared" si="112"/>
        <v>PC</v>
      </c>
      <c r="I4193" s="181" t="str">
        <f>VLOOKUP(H4193,[4]Sheet1!$A$2:$B$27,2,0)</f>
        <v>SKO</v>
      </c>
      <c r="J4193" s="191">
        <f t="shared" si="113"/>
        <v>8</v>
      </c>
      <c r="K4193" s="191">
        <f>IF(PUMPING[[#This Row],[MONTH]]&gt;3,YEAR(PUMPING[[#This Row],[DATE]]),YEAR(PUMPING[[#This Row],[DATE]])-1)</f>
        <v>2016</v>
      </c>
      <c r="L4193" s="191" t="str">
        <f>IF(PUMPING[[#This Row],[MONTH]]&lt;4,"Q4",IF(PUMPING[[#This Row],[MONTH]]&lt;7,"Q1",IF(PUMPING[[#This Row],[MONTH]]&lt;10,"Q2",IF(PUMPING[[#This Row],[MONTH]]&lt;13,"Q3","Q4"))))</f>
        <v>Q2</v>
      </c>
      <c r="M4193" s="192" t="str">
        <f>IF(PUMPING[[#This Row],[PRODUCT]]="I/F","I/F",IF(LEFT(PUMPING[[#This Row],[BATCH]],2)="MR","MR",IF(LEFT(PUMPING[[#This Row],[BATCH]],2)="PR","PR",IF(LEFT(PUMPING[[#This Row],[BATCH]],2)="DT","DT","Others"))))</f>
        <v>MR</v>
      </c>
    </row>
    <row r="4194" spans="1:13" ht="21" x14ac:dyDescent="0.25">
      <c r="A4194" s="181">
        <v>3</v>
      </c>
      <c r="B4194" s="182">
        <v>42608</v>
      </c>
      <c r="C4194" s="181" t="s">
        <v>274</v>
      </c>
      <c r="D4194" s="172" t="s">
        <v>507</v>
      </c>
      <c r="E4194" s="178" t="s">
        <v>10</v>
      </c>
      <c r="F4194" s="179">
        <v>89</v>
      </c>
      <c r="G4194" s="181" t="s">
        <v>274</v>
      </c>
      <c r="H4194" s="181" t="str">
        <f t="shared" si="112"/>
        <v>F4</v>
      </c>
      <c r="I4194" s="181" t="str">
        <f>VLOOKUP(H4194,[4]Sheet1!$A$2:$B$27,2,0)</f>
        <v>I/F</v>
      </c>
      <c r="J4194" s="191">
        <f t="shared" si="113"/>
        <v>8</v>
      </c>
      <c r="K4194" s="191">
        <f>IF(PUMPING[[#This Row],[MONTH]]&gt;3,YEAR(PUMPING[[#This Row],[DATE]]),YEAR(PUMPING[[#This Row],[DATE]])-1)</f>
        <v>2016</v>
      </c>
      <c r="L4194" s="191" t="str">
        <f>IF(PUMPING[[#This Row],[MONTH]]&lt;4,"Q4",IF(PUMPING[[#This Row],[MONTH]]&lt;7,"Q1",IF(PUMPING[[#This Row],[MONTH]]&lt;10,"Q2",IF(PUMPING[[#This Row],[MONTH]]&lt;13,"Q3","Q4"))))</f>
        <v>Q2</v>
      </c>
      <c r="M4194" s="192" t="str">
        <f>IF(PUMPING[[#This Row],[PRODUCT]]="I/F","I/F",IF(LEFT(PUMPING[[#This Row],[BATCH]],2)="MR","MR",IF(LEFT(PUMPING[[#This Row],[BATCH]],2)="PR","PR",IF(LEFT(PUMPING[[#This Row],[BATCH]],2)="DT","DT","Others"))))</f>
        <v>I/F</v>
      </c>
    </row>
    <row r="4195" spans="1:13" ht="21" x14ac:dyDescent="0.25">
      <c r="A4195" s="181">
        <v>4</v>
      </c>
      <c r="B4195" s="182">
        <v>42608</v>
      </c>
      <c r="C4195" s="181" t="s">
        <v>274</v>
      </c>
      <c r="D4195" s="124" t="s">
        <v>2555</v>
      </c>
      <c r="E4195" s="178" t="s">
        <v>10</v>
      </c>
      <c r="F4195" s="179">
        <v>2305</v>
      </c>
      <c r="G4195" s="181" t="s">
        <v>274</v>
      </c>
      <c r="H4195" s="181" t="str">
        <f t="shared" si="112"/>
        <v>4H</v>
      </c>
      <c r="I4195" s="181" t="s">
        <v>1530</v>
      </c>
      <c r="J4195" s="191">
        <f t="shared" si="113"/>
        <v>8</v>
      </c>
      <c r="K4195" s="191">
        <f>IF(PUMPING[[#This Row],[MONTH]]&gt;3,YEAR(PUMPING[[#This Row],[DATE]]),YEAR(PUMPING[[#This Row],[DATE]])-1)</f>
        <v>2016</v>
      </c>
      <c r="L4195" s="191" t="str">
        <f>IF(PUMPING[[#This Row],[MONTH]]&lt;4,"Q4",IF(PUMPING[[#This Row],[MONTH]]&lt;7,"Q1",IF(PUMPING[[#This Row],[MONTH]]&lt;10,"Q2",IF(PUMPING[[#This Row],[MONTH]]&lt;13,"Q3","Q4"))))</f>
        <v>Q2</v>
      </c>
      <c r="M4195" s="192" t="str">
        <f>IF(PUMPING[[#This Row],[PRODUCT]]="I/F","I/F",IF(LEFT(PUMPING[[#This Row],[BATCH]],2)="MR","MR",IF(LEFT(PUMPING[[#This Row],[BATCH]],2)="PR","PR",IF(LEFT(PUMPING[[#This Row],[BATCH]],2)="DT","DT","Others"))))</f>
        <v>MR</v>
      </c>
    </row>
    <row r="4196" spans="1:13" ht="21" x14ac:dyDescent="0.25">
      <c r="A4196" s="181">
        <v>1</v>
      </c>
      <c r="B4196" s="182">
        <v>42609</v>
      </c>
      <c r="C4196" s="181" t="s">
        <v>6</v>
      </c>
      <c r="D4196" s="172" t="s">
        <v>2558</v>
      </c>
      <c r="E4196" s="203">
        <v>651</v>
      </c>
      <c r="F4196" s="173">
        <v>400</v>
      </c>
      <c r="G4196" s="181" t="s">
        <v>6</v>
      </c>
      <c r="H4196" s="181" t="str">
        <f t="shared" si="112"/>
        <v>PC</v>
      </c>
      <c r="I4196" s="181" t="str">
        <f>VLOOKUP(H4196,[4]Sheet1!$A$2:$B$27,2,0)</f>
        <v>SKO</v>
      </c>
      <c r="J4196" s="191">
        <f t="shared" si="113"/>
        <v>8</v>
      </c>
      <c r="K4196" s="191">
        <f>IF(PUMPING[[#This Row],[MONTH]]&gt;3,YEAR(PUMPING[[#This Row],[DATE]]),YEAR(PUMPING[[#This Row],[DATE]])-1)</f>
        <v>2016</v>
      </c>
      <c r="L4196" s="191" t="str">
        <f>IF(PUMPING[[#This Row],[MONTH]]&lt;4,"Q4",IF(PUMPING[[#This Row],[MONTH]]&lt;7,"Q1",IF(PUMPING[[#This Row],[MONTH]]&lt;10,"Q2",IF(PUMPING[[#This Row],[MONTH]]&lt;13,"Q3","Q4"))))</f>
        <v>Q2</v>
      </c>
      <c r="M4196" s="192" t="str">
        <f>IF(PUMPING[[#This Row],[PRODUCT]]="I/F","I/F",IF(LEFT(PUMPING[[#This Row],[BATCH]],2)="MR","MR",IF(LEFT(PUMPING[[#This Row],[BATCH]],2)="PR","PR",IF(LEFT(PUMPING[[#This Row],[BATCH]],2)="DT","DT","Others"))))</f>
        <v>MR</v>
      </c>
    </row>
    <row r="4197" spans="1:13" ht="21" x14ac:dyDescent="0.25">
      <c r="A4197" s="181">
        <v>2</v>
      </c>
      <c r="B4197" s="182">
        <v>42609</v>
      </c>
      <c r="C4197" s="181" t="s">
        <v>6</v>
      </c>
      <c r="D4197" s="172" t="s">
        <v>2559</v>
      </c>
      <c r="E4197" s="203">
        <v>403</v>
      </c>
      <c r="F4197" s="173">
        <v>151</v>
      </c>
      <c r="G4197" s="181" t="s">
        <v>6</v>
      </c>
      <c r="H4197" s="181" t="str">
        <f t="shared" si="112"/>
        <v>NS</v>
      </c>
      <c r="I4197" s="181" t="str">
        <f>VLOOKUP(H4197,[4]Sheet1!$A$2:$B$27,2,0)</f>
        <v>SKO</v>
      </c>
      <c r="J4197" s="191">
        <f t="shared" si="113"/>
        <v>8</v>
      </c>
      <c r="K4197" s="191">
        <f>IF(PUMPING[[#This Row],[MONTH]]&gt;3,YEAR(PUMPING[[#This Row],[DATE]]),YEAR(PUMPING[[#This Row],[DATE]])-1)</f>
        <v>2016</v>
      </c>
      <c r="L4197" s="191" t="str">
        <f>IF(PUMPING[[#This Row],[MONTH]]&lt;4,"Q4",IF(PUMPING[[#This Row],[MONTH]]&lt;7,"Q1",IF(PUMPING[[#This Row],[MONTH]]&lt;10,"Q2",IF(PUMPING[[#This Row],[MONTH]]&lt;13,"Q3","Q4"))))</f>
        <v>Q2</v>
      </c>
      <c r="M4197" s="192" t="str">
        <f>IF(PUMPING[[#This Row],[PRODUCT]]="I/F","I/F",IF(LEFT(PUMPING[[#This Row],[BATCH]],2)="MR","MR",IF(LEFT(PUMPING[[#This Row],[BATCH]],2)="PR","PR",IF(LEFT(PUMPING[[#This Row],[BATCH]],2)="DT","DT","Others"))))</f>
        <v>MR</v>
      </c>
    </row>
    <row r="4198" spans="1:13" ht="21" x14ac:dyDescent="0.25">
      <c r="A4198" s="181">
        <v>3</v>
      </c>
      <c r="B4198" s="182">
        <v>42609</v>
      </c>
      <c r="C4198" s="181" t="s">
        <v>6</v>
      </c>
      <c r="D4198" s="172" t="s">
        <v>2560</v>
      </c>
      <c r="E4198" s="203">
        <v>101</v>
      </c>
      <c r="F4198" s="173">
        <v>996</v>
      </c>
      <c r="G4198" s="181" t="s">
        <v>6</v>
      </c>
      <c r="H4198" s="181" t="str">
        <f t="shared" si="112"/>
        <v>PN</v>
      </c>
      <c r="I4198" s="181" t="str">
        <f>VLOOKUP(H4198,[4]Sheet1!$A$2:$B$27,2,0)</f>
        <v>NAPTHA</v>
      </c>
      <c r="J4198" s="191">
        <f t="shared" si="113"/>
        <v>8</v>
      </c>
      <c r="K4198" s="191">
        <f>IF(PUMPING[[#This Row],[MONTH]]&gt;3,YEAR(PUMPING[[#This Row],[DATE]]),YEAR(PUMPING[[#This Row],[DATE]])-1)</f>
        <v>2016</v>
      </c>
      <c r="L4198" s="191" t="str">
        <f>IF(PUMPING[[#This Row],[MONTH]]&lt;4,"Q4",IF(PUMPING[[#This Row],[MONTH]]&lt;7,"Q1",IF(PUMPING[[#This Row],[MONTH]]&lt;10,"Q2",IF(PUMPING[[#This Row],[MONTH]]&lt;13,"Q3","Q4"))))</f>
        <v>Q2</v>
      </c>
      <c r="M4198" s="192" t="str">
        <f>IF(PUMPING[[#This Row],[PRODUCT]]="I/F","I/F",IF(LEFT(PUMPING[[#This Row],[BATCH]],2)="MR","MR",IF(LEFT(PUMPING[[#This Row],[BATCH]],2)="PR","PR",IF(LEFT(PUMPING[[#This Row],[BATCH]],2)="DT","DT","Others"))))</f>
        <v>MR</v>
      </c>
    </row>
    <row r="4199" spans="1:13" ht="21" x14ac:dyDescent="0.25">
      <c r="A4199" s="181">
        <v>4</v>
      </c>
      <c r="B4199" s="182">
        <v>42609</v>
      </c>
      <c r="C4199" s="181" t="s">
        <v>6</v>
      </c>
      <c r="D4199" s="172" t="s">
        <v>2561</v>
      </c>
      <c r="E4199" s="203">
        <v>118</v>
      </c>
      <c r="F4199" s="173">
        <v>2514</v>
      </c>
      <c r="G4199" s="181" t="s">
        <v>6</v>
      </c>
      <c r="H4199" s="181" t="str">
        <f t="shared" ref="H4199:H4227" si="114">MID(D4199,3,2)</f>
        <v>PX</v>
      </c>
      <c r="I4199" s="181" t="str">
        <f>VLOOKUP(H4199,[4]Sheet1!$A$2:$B$27,2,0)</f>
        <v>PXPTA</v>
      </c>
      <c r="J4199" s="191">
        <f t="shared" si="113"/>
        <v>8</v>
      </c>
      <c r="K4199" s="191">
        <f>IF(PUMPING[[#This Row],[MONTH]]&gt;3,YEAR(PUMPING[[#This Row],[DATE]]),YEAR(PUMPING[[#This Row],[DATE]])-1)</f>
        <v>2016</v>
      </c>
      <c r="L4199" s="191" t="str">
        <f>IF(PUMPING[[#This Row],[MONTH]]&lt;4,"Q4",IF(PUMPING[[#This Row],[MONTH]]&lt;7,"Q1",IF(PUMPING[[#This Row],[MONTH]]&lt;10,"Q2",IF(PUMPING[[#This Row],[MONTH]]&lt;13,"Q3","Q4"))))</f>
        <v>Q2</v>
      </c>
      <c r="M4199" s="192" t="str">
        <f>IF(PUMPING[[#This Row],[PRODUCT]]="I/F","I/F",IF(LEFT(PUMPING[[#This Row],[BATCH]],2)="MR","MR",IF(LEFT(PUMPING[[#This Row],[BATCH]],2)="PR","PR",IF(LEFT(PUMPING[[#This Row],[BATCH]],2)="DT","DT","Others"))))</f>
        <v>MR</v>
      </c>
    </row>
    <row r="4200" spans="1:13" ht="21" x14ac:dyDescent="0.25">
      <c r="A4200" s="181">
        <v>5</v>
      </c>
      <c r="B4200" s="182">
        <v>42609</v>
      </c>
      <c r="C4200" s="181" t="s">
        <v>6</v>
      </c>
      <c r="D4200" s="172" t="s">
        <v>688</v>
      </c>
      <c r="E4200" s="203">
        <v>101</v>
      </c>
      <c r="F4200" s="173">
        <v>509</v>
      </c>
      <c r="G4200" s="181" t="s">
        <v>6</v>
      </c>
      <c r="H4200" s="181" t="str">
        <f t="shared" si="114"/>
        <v>PN</v>
      </c>
      <c r="I4200" s="181" t="str">
        <f>VLOOKUP(H4200,[4]Sheet1!$A$2:$B$27,2,0)</f>
        <v>NAPTHA</v>
      </c>
      <c r="J4200" s="191">
        <f t="shared" si="113"/>
        <v>8</v>
      </c>
      <c r="K4200" s="191">
        <f>IF(PUMPING[[#This Row],[MONTH]]&gt;3,YEAR(PUMPING[[#This Row],[DATE]]),YEAR(PUMPING[[#This Row],[DATE]])-1)</f>
        <v>2016</v>
      </c>
      <c r="L4200" s="191" t="str">
        <f>IF(PUMPING[[#This Row],[MONTH]]&lt;4,"Q4",IF(PUMPING[[#This Row],[MONTH]]&lt;7,"Q1",IF(PUMPING[[#This Row],[MONTH]]&lt;10,"Q2",IF(PUMPING[[#This Row],[MONTH]]&lt;13,"Q3","Q4"))))</f>
        <v>Q2</v>
      </c>
      <c r="M4200" s="192" t="str">
        <f>IF(PUMPING[[#This Row],[PRODUCT]]="I/F","I/F",IF(LEFT(PUMPING[[#This Row],[BATCH]],2)="MR","MR",IF(LEFT(PUMPING[[#This Row],[BATCH]],2)="PR","PR",IF(LEFT(PUMPING[[#This Row],[BATCH]],2)="DT","DT","Others"))))</f>
        <v>MR</v>
      </c>
    </row>
    <row r="4201" spans="1:13" ht="21" x14ac:dyDescent="0.25">
      <c r="A4201" s="181">
        <v>6</v>
      </c>
      <c r="B4201" s="182">
        <v>42609</v>
      </c>
      <c r="C4201" s="181" t="s">
        <v>6</v>
      </c>
      <c r="D4201" s="172" t="s">
        <v>2562</v>
      </c>
      <c r="E4201" s="203">
        <v>403</v>
      </c>
      <c r="F4201" s="173">
        <v>150</v>
      </c>
      <c r="G4201" s="181" t="s">
        <v>6</v>
      </c>
      <c r="H4201" s="181" t="str">
        <f t="shared" si="114"/>
        <v>NS</v>
      </c>
      <c r="I4201" s="181" t="str">
        <f>VLOOKUP(H4201,[4]Sheet1!$A$2:$B$27,2,0)</f>
        <v>SKO</v>
      </c>
      <c r="J4201" s="191">
        <f t="shared" si="113"/>
        <v>8</v>
      </c>
      <c r="K4201" s="191">
        <f>IF(PUMPING[[#This Row],[MONTH]]&gt;3,YEAR(PUMPING[[#This Row],[DATE]]),YEAR(PUMPING[[#This Row],[DATE]])-1)</f>
        <v>2016</v>
      </c>
      <c r="L4201" s="191" t="str">
        <f>IF(PUMPING[[#This Row],[MONTH]]&lt;4,"Q4",IF(PUMPING[[#This Row],[MONTH]]&lt;7,"Q1",IF(PUMPING[[#This Row],[MONTH]]&lt;10,"Q2",IF(PUMPING[[#This Row],[MONTH]]&lt;13,"Q3","Q4"))))</f>
        <v>Q2</v>
      </c>
      <c r="M4201" s="192" t="str">
        <f>IF(PUMPING[[#This Row],[PRODUCT]]="I/F","I/F",IF(LEFT(PUMPING[[#This Row],[BATCH]],2)="MR","MR",IF(LEFT(PUMPING[[#This Row],[BATCH]],2)="PR","PR",IF(LEFT(PUMPING[[#This Row],[BATCH]],2)="DT","DT","Others"))))</f>
        <v>MR</v>
      </c>
    </row>
    <row r="4202" spans="1:13" ht="21" x14ac:dyDescent="0.25">
      <c r="A4202" s="181">
        <v>7</v>
      </c>
      <c r="B4202" s="182">
        <v>42609</v>
      </c>
      <c r="C4202" s="181" t="s">
        <v>6</v>
      </c>
      <c r="D4202" s="172" t="s">
        <v>2563</v>
      </c>
      <c r="E4202" s="203">
        <v>651</v>
      </c>
      <c r="F4202" s="173">
        <v>200</v>
      </c>
      <c r="G4202" s="181" t="s">
        <v>6</v>
      </c>
      <c r="H4202" s="181" t="str">
        <f t="shared" si="114"/>
        <v>PC</v>
      </c>
      <c r="I4202" s="181" t="str">
        <f>VLOOKUP(H4202,[4]Sheet1!$A$2:$B$27,2,0)</f>
        <v>SKO</v>
      </c>
      <c r="J4202" s="191">
        <f t="shared" si="113"/>
        <v>8</v>
      </c>
      <c r="K4202" s="191">
        <f>IF(PUMPING[[#This Row],[MONTH]]&gt;3,YEAR(PUMPING[[#This Row],[DATE]]),YEAR(PUMPING[[#This Row],[DATE]])-1)</f>
        <v>2016</v>
      </c>
      <c r="L4202" s="191" t="str">
        <f>IF(PUMPING[[#This Row],[MONTH]]&lt;4,"Q4",IF(PUMPING[[#This Row],[MONTH]]&lt;7,"Q1",IF(PUMPING[[#This Row],[MONTH]]&lt;10,"Q2",IF(PUMPING[[#This Row],[MONTH]]&lt;13,"Q3","Q4"))))</f>
        <v>Q2</v>
      </c>
      <c r="M4202" s="192" t="str">
        <f>IF(PUMPING[[#This Row],[PRODUCT]]="I/F","I/F",IF(LEFT(PUMPING[[#This Row],[BATCH]],2)="MR","MR",IF(LEFT(PUMPING[[#This Row],[BATCH]],2)="PR","PR",IF(LEFT(PUMPING[[#This Row],[BATCH]],2)="DT","DT","Others"))))</f>
        <v>MR</v>
      </c>
    </row>
    <row r="4203" spans="1:13" ht="21" x14ac:dyDescent="0.25">
      <c r="A4203" s="181">
        <v>8</v>
      </c>
      <c r="B4203" s="182">
        <v>42609</v>
      </c>
      <c r="C4203" s="181" t="s">
        <v>6</v>
      </c>
      <c r="D4203" s="172" t="s">
        <v>2564</v>
      </c>
      <c r="E4203" s="203">
        <v>204</v>
      </c>
      <c r="F4203" s="173">
        <v>2326</v>
      </c>
      <c r="G4203" s="181" t="s">
        <v>6</v>
      </c>
      <c r="H4203" s="181" t="str">
        <f t="shared" si="114"/>
        <v>4M</v>
      </c>
      <c r="I4203" s="181" t="s">
        <v>1532</v>
      </c>
      <c r="J4203" s="191">
        <f t="shared" si="113"/>
        <v>8</v>
      </c>
      <c r="K4203" s="191">
        <f>IF(PUMPING[[#This Row],[MONTH]]&gt;3,YEAR(PUMPING[[#This Row],[DATE]]),YEAR(PUMPING[[#This Row],[DATE]])-1)</f>
        <v>2016</v>
      </c>
      <c r="L4203" s="191" t="str">
        <f>IF(PUMPING[[#This Row],[MONTH]]&lt;4,"Q4",IF(PUMPING[[#This Row],[MONTH]]&lt;7,"Q1",IF(PUMPING[[#This Row],[MONTH]]&lt;10,"Q2",IF(PUMPING[[#This Row],[MONTH]]&lt;13,"Q3","Q4"))))</f>
        <v>Q2</v>
      </c>
      <c r="M4203" s="192" t="str">
        <f>IF(PUMPING[[#This Row],[PRODUCT]]="I/F","I/F",IF(LEFT(PUMPING[[#This Row],[BATCH]],2)="MR","MR",IF(LEFT(PUMPING[[#This Row],[BATCH]],2)="PR","PR",IF(LEFT(PUMPING[[#This Row],[BATCH]],2)="DT","DT","Others"))))</f>
        <v>MR</v>
      </c>
    </row>
    <row r="4204" spans="1:13" ht="21" x14ac:dyDescent="0.25">
      <c r="A4204" s="181">
        <v>9</v>
      </c>
      <c r="B4204" s="182">
        <v>42609</v>
      </c>
      <c r="C4204" s="181" t="s">
        <v>6</v>
      </c>
      <c r="D4204" s="172" t="s">
        <v>2565</v>
      </c>
      <c r="E4204" s="203">
        <v>207</v>
      </c>
      <c r="F4204" s="179">
        <v>1759</v>
      </c>
      <c r="G4204" s="181" t="s">
        <v>6</v>
      </c>
      <c r="H4204" s="181" t="str">
        <f t="shared" si="114"/>
        <v>4M</v>
      </c>
      <c r="I4204" s="181" t="s">
        <v>1532</v>
      </c>
      <c r="J4204" s="191">
        <f t="shared" si="113"/>
        <v>8</v>
      </c>
      <c r="K4204" s="191">
        <f>IF(PUMPING[[#This Row],[MONTH]]&gt;3,YEAR(PUMPING[[#This Row],[DATE]]),YEAR(PUMPING[[#This Row],[DATE]])-1)</f>
        <v>2016</v>
      </c>
      <c r="L4204" s="191" t="str">
        <f>IF(PUMPING[[#This Row],[MONTH]]&lt;4,"Q4",IF(PUMPING[[#This Row],[MONTH]]&lt;7,"Q1",IF(PUMPING[[#This Row],[MONTH]]&lt;10,"Q2",IF(PUMPING[[#This Row],[MONTH]]&lt;13,"Q3","Q4"))))</f>
        <v>Q2</v>
      </c>
      <c r="M4204" s="192" t="str">
        <f>IF(PUMPING[[#This Row],[PRODUCT]]="I/F","I/F",IF(LEFT(PUMPING[[#This Row],[BATCH]],2)="MR","MR",IF(LEFT(PUMPING[[#This Row],[BATCH]],2)="PR","PR",IF(LEFT(PUMPING[[#This Row],[BATCH]],2)="DT","DT","Others"))))</f>
        <v>MR</v>
      </c>
    </row>
    <row r="4205" spans="1:13" ht="21" x14ac:dyDescent="0.25">
      <c r="A4205" s="181">
        <v>1</v>
      </c>
      <c r="B4205" s="182">
        <v>42609</v>
      </c>
      <c r="C4205" s="181" t="s">
        <v>274</v>
      </c>
      <c r="D4205" s="124" t="s">
        <v>2555</v>
      </c>
      <c r="E4205" s="178" t="s">
        <v>10</v>
      </c>
      <c r="F4205" s="179">
        <v>8089</v>
      </c>
      <c r="G4205" s="181" t="s">
        <v>274</v>
      </c>
      <c r="H4205" s="181" t="str">
        <f t="shared" si="114"/>
        <v>4H</v>
      </c>
      <c r="I4205" s="181" t="s">
        <v>1530</v>
      </c>
      <c r="J4205" s="191">
        <f t="shared" si="113"/>
        <v>8</v>
      </c>
      <c r="K4205" s="191">
        <f>IF(PUMPING[[#This Row],[MONTH]]&gt;3,YEAR(PUMPING[[#This Row],[DATE]]),YEAR(PUMPING[[#This Row],[DATE]])-1)</f>
        <v>2016</v>
      </c>
      <c r="L4205" s="191" t="str">
        <f>IF(PUMPING[[#This Row],[MONTH]]&lt;4,"Q4",IF(PUMPING[[#This Row],[MONTH]]&lt;7,"Q1",IF(PUMPING[[#This Row],[MONTH]]&lt;10,"Q2",IF(PUMPING[[#This Row],[MONTH]]&lt;13,"Q3","Q4"))))</f>
        <v>Q2</v>
      </c>
      <c r="M4205" s="192" t="str">
        <f>IF(PUMPING[[#This Row],[PRODUCT]]="I/F","I/F",IF(LEFT(PUMPING[[#This Row],[BATCH]],2)="MR","MR",IF(LEFT(PUMPING[[#This Row],[BATCH]],2)="PR","PR",IF(LEFT(PUMPING[[#This Row],[BATCH]],2)="DT","DT","Others"))))</f>
        <v>MR</v>
      </c>
    </row>
    <row r="4206" spans="1:13" ht="21" x14ac:dyDescent="0.25">
      <c r="A4206" s="181">
        <v>1</v>
      </c>
      <c r="B4206" s="182">
        <v>42610</v>
      </c>
      <c r="C4206" s="181" t="s">
        <v>6</v>
      </c>
      <c r="D4206" s="172" t="s">
        <v>2565</v>
      </c>
      <c r="E4206" s="203">
        <v>207</v>
      </c>
      <c r="F4206" s="179">
        <v>2389</v>
      </c>
      <c r="G4206" s="181" t="s">
        <v>6</v>
      </c>
      <c r="H4206" s="181" t="str">
        <f t="shared" si="114"/>
        <v>4M</v>
      </c>
      <c r="I4206" s="181" t="s">
        <v>1532</v>
      </c>
      <c r="J4206" s="191">
        <f t="shared" si="113"/>
        <v>8</v>
      </c>
      <c r="K4206" s="191">
        <f>IF(PUMPING[[#This Row],[MONTH]]&gt;3,YEAR(PUMPING[[#This Row],[DATE]]),YEAR(PUMPING[[#This Row],[DATE]])-1)</f>
        <v>2016</v>
      </c>
      <c r="L4206" s="191" t="str">
        <f>IF(PUMPING[[#This Row],[MONTH]]&lt;4,"Q4",IF(PUMPING[[#This Row],[MONTH]]&lt;7,"Q1",IF(PUMPING[[#This Row],[MONTH]]&lt;10,"Q2",IF(PUMPING[[#This Row],[MONTH]]&lt;13,"Q3","Q4"))))</f>
        <v>Q2</v>
      </c>
      <c r="M4206" s="192" t="str">
        <f>IF(PUMPING[[#This Row],[PRODUCT]]="I/F","I/F",IF(LEFT(PUMPING[[#This Row],[BATCH]],2)="MR","MR",IF(LEFT(PUMPING[[#This Row],[BATCH]],2)="PR","PR",IF(LEFT(PUMPING[[#This Row],[BATCH]],2)="DT","DT","Others"))))</f>
        <v>MR</v>
      </c>
    </row>
    <row r="4207" spans="1:13" ht="21" x14ac:dyDescent="0.25">
      <c r="A4207" s="181">
        <v>2</v>
      </c>
      <c r="B4207" s="182">
        <v>42610</v>
      </c>
      <c r="C4207" s="181" t="s">
        <v>6</v>
      </c>
      <c r="D4207" s="172" t="s">
        <v>2566</v>
      </c>
      <c r="E4207" s="203">
        <v>208</v>
      </c>
      <c r="F4207" s="179">
        <v>6049</v>
      </c>
      <c r="G4207" s="181" t="s">
        <v>6</v>
      </c>
      <c r="H4207" s="181" t="str">
        <f t="shared" si="114"/>
        <v>4M</v>
      </c>
      <c r="I4207" s="181" t="s">
        <v>1532</v>
      </c>
      <c r="J4207" s="191">
        <f t="shared" si="113"/>
        <v>8</v>
      </c>
      <c r="K4207" s="191">
        <f>IF(PUMPING[[#This Row],[MONTH]]&gt;3,YEAR(PUMPING[[#This Row],[DATE]]),YEAR(PUMPING[[#This Row],[DATE]])-1)</f>
        <v>2016</v>
      </c>
      <c r="L4207" s="191" t="str">
        <f>IF(PUMPING[[#This Row],[MONTH]]&lt;4,"Q4",IF(PUMPING[[#This Row],[MONTH]]&lt;7,"Q1",IF(PUMPING[[#This Row],[MONTH]]&lt;10,"Q2",IF(PUMPING[[#This Row],[MONTH]]&lt;13,"Q3","Q4"))))</f>
        <v>Q2</v>
      </c>
      <c r="M4207" s="192" t="str">
        <f>IF(PUMPING[[#This Row],[PRODUCT]]="I/F","I/F",IF(LEFT(PUMPING[[#This Row],[BATCH]],2)="MR","MR",IF(LEFT(PUMPING[[#This Row],[BATCH]],2)="PR","PR",IF(LEFT(PUMPING[[#This Row],[BATCH]],2)="DT","DT","Others"))))</f>
        <v>MR</v>
      </c>
    </row>
    <row r="4208" spans="1:13" ht="21" x14ac:dyDescent="0.25">
      <c r="A4208" s="181">
        <v>3</v>
      </c>
      <c r="B4208" s="182">
        <v>42610</v>
      </c>
      <c r="C4208" s="181" t="s">
        <v>6</v>
      </c>
      <c r="D4208" s="172" t="s">
        <v>2567</v>
      </c>
      <c r="E4208" s="203">
        <v>351</v>
      </c>
      <c r="F4208" s="173">
        <v>366</v>
      </c>
      <c r="G4208" s="181" t="s">
        <v>6</v>
      </c>
      <c r="H4208" s="181" t="str">
        <f t="shared" si="114"/>
        <v>PC</v>
      </c>
      <c r="I4208" s="181" t="str">
        <f>VLOOKUP(H4208,[4]Sheet1!$A$2:$B$27,2,0)</f>
        <v>SKO</v>
      </c>
      <c r="J4208" s="191">
        <f t="shared" si="113"/>
        <v>8</v>
      </c>
      <c r="K4208" s="191">
        <f>IF(PUMPING[[#This Row],[MONTH]]&gt;3,YEAR(PUMPING[[#This Row],[DATE]]),YEAR(PUMPING[[#This Row],[DATE]])-1)</f>
        <v>2016</v>
      </c>
      <c r="L4208" s="191" t="str">
        <f>IF(PUMPING[[#This Row],[MONTH]]&lt;4,"Q4",IF(PUMPING[[#This Row],[MONTH]]&lt;7,"Q1",IF(PUMPING[[#This Row],[MONTH]]&lt;10,"Q2",IF(PUMPING[[#This Row],[MONTH]]&lt;13,"Q3","Q4"))))</f>
        <v>Q2</v>
      </c>
      <c r="M4208" s="192" t="str">
        <f>IF(PUMPING[[#This Row],[PRODUCT]]="I/F","I/F",IF(LEFT(PUMPING[[#This Row],[BATCH]],2)="MR","MR",IF(LEFT(PUMPING[[#This Row],[BATCH]],2)="PR","PR",IF(LEFT(PUMPING[[#This Row],[BATCH]],2)="DT","DT","Others"))))</f>
        <v>MR</v>
      </c>
    </row>
    <row r="4209" spans="1:13" ht="21" x14ac:dyDescent="0.25">
      <c r="A4209" s="181">
        <v>4</v>
      </c>
      <c r="B4209" s="182">
        <v>42610</v>
      </c>
      <c r="C4209" s="181" t="s">
        <v>6</v>
      </c>
      <c r="D4209" s="172" t="s">
        <v>2568</v>
      </c>
      <c r="E4209" s="203">
        <v>508</v>
      </c>
      <c r="F4209" s="173">
        <v>4393</v>
      </c>
      <c r="G4209" s="181" t="s">
        <v>6</v>
      </c>
      <c r="H4209" s="181" t="str">
        <f t="shared" si="114"/>
        <v>4H</v>
      </c>
      <c r="I4209" s="181" t="s">
        <v>1530</v>
      </c>
      <c r="J4209" s="191">
        <f t="shared" si="113"/>
        <v>8</v>
      </c>
      <c r="K4209" s="191">
        <f>IF(PUMPING[[#This Row],[MONTH]]&gt;3,YEAR(PUMPING[[#This Row],[DATE]]),YEAR(PUMPING[[#This Row],[DATE]])-1)</f>
        <v>2016</v>
      </c>
      <c r="L4209" s="191" t="str">
        <f>IF(PUMPING[[#This Row],[MONTH]]&lt;4,"Q4",IF(PUMPING[[#This Row],[MONTH]]&lt;7,"Q1",IF(PUMPING[[#This Row],[MONTH]]&lt;10,"Q2",IF(PUMPING[[#This Row],[MONTH]]&lt;13,"Q3","Q4"))))</f>
        <v>Q2</v>
      </c>
      <c r="M4209" s="192" t="str">
        <f>IF(PUMPING[[#This Row],[PRODUCT]]="I/F","I/F",IF(LEFT(PUMPING[[#This Row],[BATCH]],2)="MR","MR",IF(LEFT(PUMPING[[#This Row],[BATCH]],2)="PR","PR",IF(LEFT(PUMPING[[#This Row],[BATCH]],2)="DT","DT","Others"))))</f>
        <v>MR</v>
      </c>
    </row>
    <row r="4210" spans="1:13" ht="21" x14ac:dyDescent="0.25">
      <c r="A4210" s="181">
        <v>1</v>
      </c>
      <c r="B4210" s="182">
        <v>42610</v>
      </c>
      <c r="C4210" s="181" t="s">
        <v>20</v>
      </c>
      <c r="D4210" s="172" t="s">
        <v>2569</v>
      </c>
      <c r="E4210" s="131">
        <v>31</v>
      </c>
      <c r="F4210" s="179">
        <v>450</v>
      </c>
      <c r="G4210" s="181" t="s">
        <v>20</v>
      </c>
      <c r="H4210" s="181" t="str">
        <f t="shared" si="114"/>
        <v>A3</v>
      </c>
      <c r="I4210" s="181" t="str">
        <f>VLOOKUP(H4210,[4]Sheet1!$A$2:$B$27,2,0)</f>
        <v>ATF</v>
      </c>
      <c r="J4210" s="191">
        <f t="shared" si="113"/>
        <v>8</v>
      </c>
      <c r="K4210" s="191">
        <f>IF(PUMPING[[#This Row],[MONTH]]&gt;3,YEAR(PUMPING[[#This Row],[DATE]]),YEAR(PUMPING[[#This Row],[DATE]])-1)</f>
        <v>2016</v>
      </c>
      <c r="L4210" s="191" t="str">
        <f>IF(PUMPING[[#This Row],[MONTH]]&lt;4,"Q4",IF(PUMPING[[#This Row],[MONTH]]&lt;7,"Q1",IF(PUMPING[[#This Row],[MONTH]]&lt;10,"Q2",IF(PUMPING[[#This Row],[MONTH]]&lt;13,"Q3","Q4"))))</f>
        <v>Q2</v>
      </c>
      <c r="M4210" s="192" t="str">
        <f>IF(PUMPING[[#This Row],[PRODUCT]]="I/F","I/F",IF(LEFT(PUMPING[[#This Row],[BATCH]],2)="MR","MR",IF(LEFT(PUMPING[[#This Row],[BATCH]],2)="PR","PR",IF(LEFT(PUMPING[[#This Row],[BATCH]],2)="DT","DT","Others"))))</f>
        <v>PR</v>
      </c>
    </row>
    <row r="4211" spans="1:13" ht="21" x14ac:dyDescent="0.25">
      <c r="A4211" s="181">
        <v>2</v>
      </c>
      <c r="B4211" s="182">
        <v>42610</v>
      </c>
      <c r="C4211" s="181" t="s">
        <v>20</v>
      </c>
      <c r="D4211" s="172" t="s">
        <v>2570</v>
      </c>
      <c r="E4211" s="177">
        <v>31</v>
      </c>
      <c r="F4211" s="179">
        <v>2247</v>
      </c>
      <c r="G4211" s="181" t="s">
        <v>20</v>
      </c>
      <c r="H4211" s="181" t="str">
        <f t="shared" si="114"/>
        <v>A3</v>
      </c>
      <c r="I4211" s="181" t="str">
        <f>VLOOKUP(H4211,[4]Sheet1!$A$2:$B$27,2,0)</f>
        <v>ATF</v>
      </c>
      <c r="J4211" s="191">
        <f t="shared" si="113"/>
        <v>8</v>
      </c>
      <c r="K4211" s="191">
        <f>IF(PUMPING[[#This Row],[MONTH]]&gt;3,YEAR(PUMPING[[#This Row],[DATE]]),YEAR(PUMPING[[#This Row],[DATE]])-1)</f>
        <v>2016</v>
      </c>
      <c r="L4211" s="191" t="str">
        <f>IF(PUMPING[[#This Row],[MONTH]]&lt;4,"Q4",IF(PUMPING[[#This Row],[MONTH]]&lt;7,"Q1",IF(PUMPING[[#This Row],[MONTH]]&lt;10,"Q2",IF(PUMPING[[#This Row],[MONTH]]&lt;13,"Q3","Q4"))))</f>
        <v>Q2</v>
      </c>
      <c r="M4211" s="192" t="str">
        <f>IF(PUMPING[[#This Row],[PRODUCT]]="I/F","I/F",IF(LEFT(PUMPING[[#This Row],[BATCH]],2)="MR","MR",IF(LEFT(PUMPING[[#This Row],[BATCH]],2)="PR","PR",IF(LEFT(PUMPING[[#This Row],[BATCH]],2)="DT","DT","Others"))))</f>
        <v>PR</v>
      </c>
    </row>
    <row r="4212" spans="1:13" ht="21" x14ac:dyDescent="0.25">
      <c r="A4212" s="181">
        <v>1</v>
      </c>
      <c r="B4212" s="182">
        <v>42610</v>
      </c>
      <c r="C4212" s="181" t="s">
        <v>274</v>
      </c>
      <c r="D4212" s="124" t="s">
        <v>2555</v>
      </c>
      <c r="E4212" s="178" t="s">
        <v>10</v>
      </c>
      <c r="F4212" s="179">
        <v>2141</v>
      </c>
      <c r="G4212" s="181" t="s">
        <v>274</v>
      </c>
      <c r="H4212" s="181" t="str">
        <f t="shared" si="114"/>
        <v>4H</v>
      </c>
      <c r="I4212" s="181" t="s">
        <v>1530</v>
      </c>
      <c r="J4212" s="191">
        <f t="shared" si="113"/>
        <v>8</v>
      </c>
      <c r="K4212" s="191">
        <f>IF(PUMPING[[#This Row],[MONTH]]&gt;3,YEAR(PUMPING[[#This Row],[DATE]]),YEAR(PUMPING[[#This Row],[DATE]])-1)</f>
        <v>2016</v>
      </c>
      <c r="L4212" s="191" t="str">
        <f>IF(PUMPING[[#This Row],[MONTH]]&lt;4,"Q4",IF(PUMPING[[#This Row],[MONTH]]&lt;7,"Q1",IF(PUMPING[[#This Row],[MONTH]]&lt;10,"Q2",IF(PUMPING[[#This Row],[MONTH]]&lt;13,"Q3","Q4"))))</f>
        <v>Q2</v>
      </c>
      <c r="M4212" s="192" t="str">
        <f>IF(PUMPING[[#This Row],[PRODUCT]]="I/F","I/F",IF(LEFT(PUMPING[[#This Row],[BATCH]],2)="MR","MR",IF(LEFT(PUMPING[[#This Row],[BATCH]],2)="PR","PR",IF(LEFT(PUMPING[[#This Row],[BATCH]],2)="DT","DT","Others"))))</f>
        <v>MR</v>
      </c>
    </row>
    <row r="4213" spans="1:13" ht="21" x14ac:dyDescent="0.25">
      <c r="A4213" s="181">
        <v>2</v>
      </c>
      <c r="B4213" s="182">
        <v>42610</v>
      </c>
      <c r="C4213" s="181" t="s">
        <v>274</v>
      </c>
      <c r="D4213" s="185" t="s">
        <v>2556</v>
      </c>
      <c r="E4213" s="178" t="s">
        <v>10</v>
      </c>
      <c r="F4213" s="173">
        <v>1434</v>
      </c>
      <c r="G4213" s="181" t="s">
        <v>274</v>
      </c>
      <c r="H4213" s="181" t="str">
        <f t="shared" si="114"/>
        <v>4H</v>
      </c>
      <c r="I4213" s="181" t="s">
        <v>1530</v>
      </c>
      <c r="J4213" s="191">
        <f t="shared" si="113"/>
        <v>8</v>
      </c>
      <c r="K4213" s="191">
        <f>IF(PUMPING[[#This Row],[MONTH]]&gt;3,YEAR(PUMPING[[#This Row],[DATE]]),YEAR(PUMPING[[#This Row],[DATE]])-1)</f>
        <v>2016</v>
      </c>
      <c r="L4213" s="191" t="str">
        <f>IF(PUMPING[[#This Row],[MONTH]]&lt;4,"Q4",IF(PUMPING[[#This Row],[MONTH]]&lt;7,"Q1",IF(PUMPING[[#This Row],[MONTH]]&lt;10,"Q2",IF(PUMPING[[#This Row],[MONTH]]&lt;13,"Q3","Q4"))))</f>
        <v>Q2</v>
      </c>
      <c r="M4213" s="192" t="str">
        <f>IF(PUMPING[[#This Row],[PRODUCT]]="I/F","I/F",IF(LEFT(PUMPING[[#This Row],[BATCH]],2)="MR","MR",IF(LEFT(PUMPING[[#This Row],[BATCH]],2)="PR","PR",IF(LEFT(PUMPING[[#This Row],[BATCH]],2)="DT","DT","Others"))))</f>
        <v>MR</v>
      </c>
    </row>
    <row r="4214" spans="1:13" ht="21" x14ac:dyDescent="0.25">
      <c r="A4214" s="181">
        <v>3</v>
      </c>
      <c r="B4214" s="182">
        <v>42610</v>
      </c>
      <c r="C4214" s="181" t="s">
        <v>274</v>
      </c>
      <c r="D4214" s="172" t="s">
        <v>2558</v>
      </c>
      <c r="E4214" s="178" t="s">
        <v>10</v>
      </c>
      <c r="F4214" s="179">
        <v>81</v>
      </c>
      <c r="G4214" s="181" t="s">
        <v>274</v>
      </c>
      <c r="H4214" s="181" t="str">
        <f t="shared" si="114"/>
        <v>PC</v>
      </c>
      <c r="I4214" s="181" t="str">
        <f>VLOOKUP(H4214,[4]Sheet1!$A$2:$B$27,2,0)</f>
        <v>SKO</v>
      </c>
      <c r="J4214" s="191">
        <f t="shared" si="113"/>
        <v>8</v>
      </c>
      <c r="K4214" s="191">
        <f>IF(PUMPING[[#This Row],[MONTH]]&gt;3,YEAR(PUMPING[[#This Row],[DATE]]),YEAR(PUMPING[[#This Row],[DATE]])-1)</f>
        <v>2016</v>
      </c>
      <c r="L4214" s="191" t="str">
        <f>IF(PUMPING[[#This Row],[MONTH]]&lt;4,"Q4",IF(PUMPING[[#This Row],[MONTH]]&lt;7,"Q1",IF(PUMPING[[#This Row],[MONTH]]&lt;10,"Q2",IF(PUMPING[[#This Row],[MONTH]]&lt;13,"Q3","Q4"))))</f>
        <v>Q2</v>
      </c>
      <c r="M4214" s="192" t="str">
        <f>IF(PUMPING[[#This Row],[PRODUCT]]="I/F","I/F",IF(LEFT(PUMPING[[#This Row],[BATCH]],2)="MR","MR",IF(LEFT(PUMPING[[#This Row],[BATCH]],2)="PR","PR",IF(LEFT(PUMPING[[#This Row],[BATCH]],2)="DT","DT","Others"))))</f>
        <v>MR</v>
      </c>
    </row>
    <row r="4215" spans="1:13" ht="21" x14ac:dyDescent="0.25">
      <c r="A4215" s="181">
        <v>4</v>
      </c>
      <c r="B4215" s="182">
        <v>42610</v>
      </c>
      <c r="C4215" s="181" t="s">
        <v>274</v>
      </c>
      <c r="D4215" s="124" t="s">
        <v>2559</v>
      </c>
      <c r="E4215" s="178" t="s">
        <v>10</v>
      </c>
      <c r="F4215" s="179">
        <v>115</v>
      </c>
      <c r="G4215" s="181" t="s">
        <v>274</v>
      </c>
      <c r="H4215" s="181" t="str">
        <f t="shared" si="114"/>
        <v>NS</v>
      </c>
      <c r="I4215" s="181" t="str">
        <f>VLOOKUP(H4215,[4]Sheet1!$A$2:$B$27,2,0)</f>
        <v>SKO</v>
      </c>
      <c r="J4215" s="191">
        <f t="shared" si="113"/>
        <v>8</v>
      </c>
      <c r="K4215" s="191">
        <f>IF(PUMPING[[#This Row],[MONTH]]&gt;3,YEAR(PUMPING[[#This Row],[DATE]]),YEAR(PUMPING[[#This Row],[DATE]])-1)</f>
        <v>2016</v>
      </c>
      <c r="L4215" s="191" t="str">
        <f>IF(PUMPING[[#This Row],[MONTH]]&lt;4,"Q4",IF(PUMPING[[#This Row],[MONTH]]&lt;7,"Q1",IF(PUMPING[[#This Row],[MONTH]]&lt;10,"Q2",IF(PUMPING[[#This Row],[MONTH]]&lt;13,"Q3","Q4"))))</f>
        <v>Q2</v>
      </c>
      <c r="M4215" s="192" t="str">
        <f>IF(PUMPING[[#This Row],[PRODUCT]]="I/F","I/F",IF(LEFT(PUMPING[[#This Row],[BATCH]],2)="MR","MR",IF(LEFT(PUMPING[[#This Row],[BATCH]],2)="PR","PR",IF(LEFT(PUMPING[[#This Row],[BATCH]],2)="DT","DT","Others"))))</f>
        <v>MR</v>
      </c>
    </row>
    <row r="4216" spans="1:13" ht="21" x14ac:dyDescent="0.25">
      <c r="A4216" s="181">
        <v>5</v>
      </c>
      <c r="B4216" s="182">
        <v>42610</v>
      </c>
      <c r="C4216" s="181" t="s">
        <v>274</v>
      </c>
      <c r="D4216" s="124" t="s">
        <v>2560</v>
      </c>
      <c r="E4216" s="178" t="s">
        <v>10</v>
      </c>
      <c r="F4216" s="179">
        <v>1156</v>
      </c>
      <c r="G4216" s="181" t="s">
        <v>274</v>
      </c>
      <c r="H4216" s="181" t="str">
        <f t="shared" si="114"/>
        <v>PN</v>
      </c>
      <c r="I4216" s="181" t="str">
        <f>VLOOKUP(H4216,[4]Sheet1!$A$2:$B$27,2,0)</f>
        <v>NAPTHA</v>
      </c>
      <c r="J4216" s="191">
        <f t="shared" si="113"/>
        <v>8</v>
      </c>
      <c r="K4216" s="191">
        <f>IF(PUMPING[[#This Row],[MONTH]]&gt;3,YEAR(PUMPING[[#This Row],[DATE]]),YEAR(PUMPING[[#This Row],[DATE]])-1)</f>
        <v>2016</v>
      </c>
      <c r="L4216" s="191" t="str">
        <f>IF(PUMPING[[#This Row],[MONTH]]&lt;4,"Q4",IF(PUMPING[[#This Row],[MONTH]]&lt;7,"Q1",IF(PUMPING[[#This Row],[MONTH]]&lt;10,"Q2",IF(PUMPING[[#This Row],[MONTH]]&lt;13,"Q3","Q4"))))</f>
        <v>Q2</v>
      </c>
      <c r="M4216" s="192" t="str">
        <f>IF(PUMPING[[#This Row],[PRODUCT]]="I/F","I/F",IF(LEFT(PUMPING[[#This Row],[BATCH]],2)="MR","MR",IF(LEFT(PUMPING[[#This Row],[BATCH]],2)="PR","PR",IF(LEFT(PUMPING[[#This Row],[BATCH]],2)="DT","DT","Others"))))</f>
        <v>MR</v>
      </c>
    </row>
    <row r="4217" spans="1:13" ht="21" x14ac:dyDescent="0.25">
      <c r="A4217" s="181">
        <v>6</v>
      </c>
      <c r="B4217" s="182">
        <v>42610</v>
      </c>
      <c r="C4217" s="181" t="s">
        <v>274</v>
      </c>
      <c r="D4217" s="172" t="s">
        <v>2561</v>
      </c>
      <c r="E4217" s="178" t="s">
        <v>10</v>
      </c>
      <c r="F4217" s="173">
        <v>2369</v>
      </c>
      <c r="G4217" s="181" t="s">
        <v>274</v>
      </c>
      <c r="H4217" s="181" t="str">
        <f t="shared" si="114"/>
        <v>PX</v>
      </c>
      <c r="I4217" s="181" t="str">
        <f>VLOOKUP(H4217,[4]Sheet1!$A$2:$B$27,2,0)</f>
        <v>PXPTA</v>
      </c>
      <c r="J4217" s="191">
        <f t="shared" si="113"/>
        <v>8</v>
      </c>
      <c r="K4217" s="191">
        <f>IF(PUMPING[[#This Row],[MONTH]]&gt;3,YEAR(PUMPING[[#This Row],[DATE]]),YEAR(PUMPING[[#This Row],[DATE]])-1)</f>
        <v>2016</v>
      </c>
      <c r="L4217" s="191" t="str">
        <f>IF(PUMPING[[#This Row],[MONTH]]&lt;4,"Q4",IF(PUMPING[[#This Row],[MONTH]]&lt;7,"Q1",IF(PUMPING[[#This Row],[MONTH]]&lt;10,"Q2",IF(PUMPING[[#This Row],[MONTH]]&lt;13,"Q3","Q4"))))</f>
        <v>Q2</v>
      </c>
      <c r="M4217" s="192" t="str">
        <f>IF(PUMPING[[#This Row],[PRODUCT]]="I/F","I/F",IF(LEFT(PUMPING[[#This Row],[BATCH]],2)="MR","MR",IF(LEFT(PUMPING[[#This Row],[BATCH]],2)="PR","PR",IF(LEFT(PUMPING[[#This Row],[BATCH]],2)="DT","DT","Others"))))</f>
        <v>MR</v>
      </c>
    </row>
    <row r="4218" spans="1:13" ht="21" x14ac:dyDescent="0.25">
      <c r="A4218" s="181">
        <v>7</v>
      </c>
      <c r="B4218" s="182">
        <v>42610</v>
      </c>
      <c r="C4218" s="181" t="s">
        <v>274</v>
      </c>
      <c r="D4218" s="172" t="s">
        <v>688</v>
      </c>
      <c r="E4218" s="178" t="s">
        <v>10</v>
      </c>
      <c r="F4218" s="179">
        <v>457</v>
      </c>
      <c r="G4218" s="181" t="s">
        <v>274</v>
      </c>
      <c r="H4218" s="181" t="str">
        <f t="shared" si="114"/>
        <v>PN</v>
      </c>
      <c r="I4218" s="181" t="str">
        <f>VLOOKUP(H4218,[4]Sheet1!$A$2:$B$27,2,0)</f>
        <v>NAPTHA</v>
      </c>
      <c r="J4218" s="191">
        <f t="shared" si="113"/>
        <v>8</v>
      </c>
      <c r="K4218" s="191">
        <f>IF(PUMPING[[#This Row],[MONTH]]&gt;3,YEAR(PUMPING[[#This Row],[DATE]]),YEAR(PUMPING[[#This Row],[DATE]])-1)</f>
        <v>2016</v>
      </c>
      <c r="L4218" s="191" t="str">
        <f>IF(PUMPING[[#This Row],[MONTH]]&lt;4,"Q4",IF(PUMPING[[#This Row],[MONTH]]&lt;7,"Q1",IF(PUMPING[[#This Row],[MONTH]]&lt;10,"Q2",IF(PUMPING[[#This Row],[MONTH]]&lt;13,"Q3","Q4"))))</f>
        <v>Q2</v>
      </c>
      <c r="M4218" s="192" t="str">
        <f>IF(PUMPING[[#This Row],[PRODUCT]]="I/F","I/F",IF(LEFT(PUMPING[[#This Row],[BATCH]],2)="MR","MR",IF(LEFT(PUMPING[[#This Row],[BATCH]],2)="PR","PR",IF(LEFT(PUMPING[[#This Row],[BATCH]],2)="DT","DT","Others"))))</f>
        <v>MR</v>
      </c>
    </row>
    <row r="4219" spans="1:13" ht="21" x14ac:dyDescent="0.25">
      <c r="A4219" s="181">
        <v>1</v>
      </c>
      <c r="B4219" s="182">
        <v>42611</v>
      </c>
      <c r="C4219" s="181" t="s">
        <v>6</v>
      </c>
      <c r="D4219" s="172" t="s">
        <v>2568</v>
      </c>
      <c r="E4219" s="203">
        <v>508</v>
      </c>
      <c r="F4219" s="173">
        <v>4668</v>
      </c>
      <c r="G4219" s="181" t="s">
        <v>6</v>
      </c>
      <c r="H4219" s="181" t="str">
        <f t="shared" si="114"/>
        <v>4H</v>
      </c>
      <c r="I4219" s="181" t="s">
        <v>1530</v>
      </c>
      <c r="J4219" s="191">
        <f t="shared" si="113"/>
        <v>8</v>
      </c>
      <c r="K4219" s="191">
        <f>IF(PUMPING[[#This Row],[MONTH]]&gt;3,YEAR(PUMPING[[#This Row],[DATE]]),YEAR(PUMPING[[#This Row],[DATE]])-1)</f>
        <v>2016</v>
      </c>
      <c r="L4219" s="191" t="str">
        <f>IF(PUMPING[[#This Row],[MONTH]]&lt;4,"Q4",IF(PUMPING[[#This Row],[MONTH]]&lt;7,"Q1",IF(PUMPING[[#This Row],[MONTH]]&lt;10,"Q2",IF(PUMPING[[#This Row],[MONTH]]&lt;13,"Q3","Q4"))))</f>
        <v>Q2</v>
      </c>
      <c r="M4219" s="192" t="str">
        <f>IF(PUMPING[[#This Row],[PRODUCT]]="I/F","I/F",IF(LEFT(PUMPING[[#This Row],[BATCH]],2)="MR","MR",IF(LEFT(PUMPING[[#This Row],[BATCH]],2)="PR","PR",IF(LEFT(PUMPING[[#This Row],[BATCH]],2)="DT","DT","Others"))))</f>
        <v>MR</v>
      </c>
    </row>
    <row r="4220" spans="1:13" ht="21" x14ac:dyDescent="0.25">
      <c r="A4220" s="181">
        <v>2</v>
      </c>
      <c r="B4220" s="182">
        <v>42611</v>
      </c>
      <c r="C4220" s="181" t="s">
        <v>6</v>
      </c>
      <c r="D4220" s="172" t="s">
        <v>2571</v>
      </c>
      <c r="E4220" s="203">
        <v>501</v>
      </c>
      <c r="F4220" s="173">
        <v>7714</v>
      </c>
      <c r="G4220" s="181" t="s">
        <v>6</v>
      </c>
      <c r="H4220" s="181" t="str">
        <f t="shared" si="114"/>
        <v>4H</v>
      </c>
      <c r="I4220" s="181" t="s">
        <v>1530</v>
      </c>
      <c r="J4220" s="191">
        <f t="shared" si="113"/>
        <v>8</v>
      </c>
      <c r="K4220" s="191">
        <f>IF(PUMPING[[#This Row],[MONTH]]&gt;3,YEAR(PUMPING[[#This Row],[DATE]]),YEAR(PUMPING[[#This Row],[DATE]])-1)</f>
        <v>2016</v>
      </c>
      <c r="L4220" s="191" t="str">
        <f>IF(PUMPING[[#This Row],[MONTH]]&lt;4,"Q4",IF(PUMPING[[#This Row],[MONTH]]&lt;7,"Q1",IF(PUMPING[[#This Row],[MONTH]]&lt;10,"Q2",IF(PUMPING[[#This Row],[MONTH]]&lt;13,"Q3","Q4"))))</f>
        <v>Q2</v>
      </c>
      <c r="M4220" s="192" t="str">
        <f>IF(PUMPING[[#This Row],[PRODUCT]]="I/F","I/F",IF(LEFT(PUMPING[[#This Row],[BATCH]],2)="MR","MR",IF(LEFT(PUMPING[[#This Row],[BATCH]],2)="PR","PR",IF(LEFT(PUMPING[[#This Row],[BATCH]],2)="DT","DT","Others"))))</f>
        <v>MR</v>
      </c>
    </row>
    <row r="4221" spans="1:13" ht="21" x14ac:dyDescent="0.25">
      <c r="A4221" s="181">
        <v>1</v>
      </c>
      <c r="B4221" s="182">
        <v>42611</v>
      </c>
      <c r="C4221" s="181" t="s">
        <v>20</v>
      </c>
      <c r="D4221" s="172" t="s">
        <v>2570</v>
      </c>
      <c r="E4221" s="131">
        <v>31</v>
      </c>
      <c r="F4221" s="179">
        <v>3807</v>
      </c>
      <c r="G4221" s="181" t="s">
        <v>20</v>
      </c>
      <c r="H4221" s="181" t="str">
        <f t="shared" si="114"/>
        <v>A3</v>
      </c>
      <c r="I4221" s="181" t="str">
        <f>VLOOKUP(H4221,[4]Sheet1!$A$2:$B$27,2,0)</f>
        <v>ATF</v>
      </c>
      <c r="J4221" s="191">
        <f t="shared" si="113"/>
        <v>8</v>
      </c>
      <c r="K4221" s="191">
        <f>IF(PUMPING[[#This Row],[MONTH]]&gt;3,YEAR(PUMPING[[#This Row],[DATE]]),YEAR(PUMPING[[#This Row],[DATE]])-1)</f>
        <v>2016</v>
      </c>
      <c r="L4221" s="191" t="str">
        <f>IF(PUMPING[[#This Row],[MONTH]]&lt;4,"Q4",IF(PUMPING[[#This Row],[MONTH]]&lt;7,"Q1",IF(PUMPING[[#This Row],[MONTH]]&lt;10,"Q2",IF(PUMPING[[#This Row],[MONTH]]&lt;13,"Q3","Q4"))))</f>
        <v>Q2</v>
      </c>
      <c r="M4221" s="192" t="str">
        <f>IF(PUMPING[[#This Row],[PRODUCT]]="I/F","I/F",IF(LEFT(PUMPING[[#This Row],[BATCH]],2)="MR","MR",IF(LEFT(PUMPING[[#This Row],[BATCH]],2)="PR","PR",IF(LEFT(PUMPING[[#This Row],[BATCH]],2)="DT","DT","Others"))))</f>
        <v>PR</v>
      </c>
    </row>
    <row r="4222" spans="1:13" ht="21" x14ac:dyDescent="0.25">
      <c r="A4222" s="181">
        <v>1</v>
      </c>
      <c r="B4222" s="182">
        <v>42611</v>
      </c>
      <c r="C4222" s="181" t="s">
        <v>274</v>
      </c>
      <c r="D4222" s="124" t="s">
        <v>688</v>
      </c>
      <c r="E4222" s="178" t="s">
        <v>10</v>
      </c>
      <c r="F4222" s="179">
        <v>50</v>
      </c>
      <c r="G4222" s="181" t="s">
        <v>274</v>
      </c>
      <c r="H4222" s="181" t="str">
        <f t="shared" si="114"/>
        <v>PN</v>
      </c>
      <c r="I4222" s="181" t="str">
        <f>VLOOKUP(H4222,[4]Sheet1!$A$2:$B$27,2,0)</f>
        <v>NAPTHA</v>
      </c>
      <c r="J4222" s="191">
        <f t="shared" si="113"/>
        <v>8</v>
      </c>
      <c r="K4222" s="191">
        <f>IF(PUMPING[[#This Row],[MONTH]]&gt;3,YEAR(PUMPING[[#This Row],[DATE]]),YEAR(PUMPING[[#This Row],[DATE]])-1)</f>
        <v>2016</v>
      </c>
      <c r="L4222" s="191" t="str">
        <f>IF(PUMPING[[#This Row],[MONTH]]&lt;4,"Q4",IF(PUMPING[[#This Row],[MONTH]]&lt;7,"Q1",IF(PUMPING[[#This Row],[MONTH]]&lt;10,"Q2",IF(PUMPING[[#This Row],[MONTH]]&lt;13,"Q3","Q4"))))</f>
        <v>Q2</v>
      </c>
      <c r="M4222" s="192" t="str">
        <f>IF(PUMPING[[#This Row],[PRODUCT]]="I/F","I/F",IF(LEFT(PUMPING[[#This Row],[BATCH]],2)="MR","MR",IF(LEFT(PUMPING[[#This Row],[BATCH]],2)="PR","PR",IF(LEFT(PUMPING[[#This Row],[BATCH]],2)="DT","DT","Others"))))</f>
        <v>MR</v>
      </c>
    </row>
    <row r="4223" spans="1:13" ht="21" x14ac:dyDescent="0.25">
      <c r="A4223" s="181">
        <v>2</v>
      </c>
      <c r="B4223" s="182">
        <v>42611</v>
      </c>
      <c r="C4223" s="181" t="s">
        <v>274</v>
      </c>
      <c r="D4223" s="124" t="s">
        <v>2519</v>
      </c>
      <c r="E4223" s="178" t="s">
        <v>10</v>
      </c>
      <c r="F4223" s="173">
        <v>148</v>
      </c>
      <c r="G4223" s="181" t="s">
        <v>274</v>
      </c>
      <c r="H4223" s="181" t="str">
        <f t="shared" si="114"/>
        <v xml:space="preserve"> P</v>
      </c>
      <c r="I4223" s="181" t="s">
        <v>204</v>
      </c>
      <c r="J4223" s="191">
        <f t="shared" si="113"/>
        <v>8</v>
      </c>
      <c r="K4223" s="191">
        <f>IF(PUMPING[[#This Row],[MONTH]]&gt;3,YEAR(PUMPING[[#This Row],[DATE]]),YEAR(PUMPING[[#This Row],[DATE]])-1)</f>
        <v>2016</v>
      </c>
      <c r="L4223" s="191" t="str">
        <f>IF(PUMPING[[#This Row],[MONTH]]&lt;4,"Q4",IF(PUMPING[[#This Row],[MONTH]]&lt;7,"Q1",IF(PUMPING[[#This Row],[MONTH]]&lt;10,"Q2",IF(PUMPING[[#This Row],[MONTH]]&lt;13,"Q3","Q4"))))</f>
        <v>Q2</v>
      </c>
      <c r="M4223" s="192" t="str">
        <f>IF(PUMPING[[#This Row],[PRODUCT]]="I/F","I/F",IF(LEFT(PUMPING[[#This Row],[BATCH]],2)="MR","MR",IF(LEFT(PUMPING[[#This Row],[BATCH]],2)="PR","PR",IF(LEFT(PUMPING[[#This Row],[BATCH]],2)="DT","DT","Others"))))</f>
        <v>I/F</v>
      </c>
    </row>
    <row r="4224" spans="1:13" ht="21" x14ac:dyDescent="0.25">
      <c r="A4224" s="181">
        <v>3</v>
      </c>
      <c r="B4224" s="182">
        <v>42611</v>
      </c>
      <c r="C4224" s="181" t="s">
        <v>274</v>
      </c>
      <c r="D4224" s="172" t="s">
        <v>2562</v>
      </c>
      <c r="E4224" s="178" t="s">
        <v>10</v>
      </c>
      <c r="F4224" s="179">
        <v>85</v>
      </c>
      <c r="G4224" s="181" t="s">
        <v>274</v>
      </c>
      <c r="H4224" s="181" t="str">
        <f t="shared" si="114"/>
        <v>NS</v>
      </c>
      <c r="I4224" s="181" t="str">
        <f>VLOOKUP(H4224,[4]Sheet1!$A$2:$B$27,2,0)</f>
        <v>SKO</v>
      </c>
      <c r="J4224" s="191">
        <f t="shared" si="113"/>
        <v>8</v>
      </c>
      <c r="K4224" s="191">
        <f>IF(PUMPING[[#This Row],[MONTH]]&gt;3,YEAR(PUMPING[[#This Row],[DATE]]),YEAR(PUMPING[[#This Row],[DATE]])-1)</f>
        <v>2016</v>
      </c>
      <c r="L4224" s="191" t="str">
        <f>IF(PUMPING[[#This Row],[MONTH]]&lt;4,"Q4",IF(PUMPING[[#This Row],[MONTH]]&lt;7,"Q1",IF(PUMPING[[#This Row],[MONTH]]&lt;10,"Q2",IF(PUMPING[[#This Row],[MONTH]]&lt;13,"Q3","Q4"))))</f>
        <v>Q2</v>
      </c>
      <c r="M4224" s="192" t="str">
        <f>IF(PUMPING[[#This Row],[PRODUCT]]="I/F","I/F",IF(LEFT(PUMPING[[#This Row],[BATCH]],2)="MR","MR",IF(LEFT(PUMPING[[#This Row],[BATCH]],2)="PR","PR",IF(LEFT(PUMPING[[#This Row],[BATCH]],2)="DT","DT","Others"))))</f>
        <v>MR</v>
      </c>
    </row>
    <row r="4225" spans="1:13" ht="21" x14ac:dyDescent="0.25">
      <c r="A4225" s="181">
        <v>4</v>
      </c>
      <c r="B4225" s="182">
        <v>42611</v>
      </c>
      <c r="C4225" s="181" t="s">
        <v>274</v>
      </c>
      <c r="D4225" s="124" t="s">
        <v>2563</v>
      </c>
      <c r="E4225" s="178" t="s">
        <v>10</v>
      </c>
      <c r="F4225" s="179">
        <v>80</v>
      </c>
      <c r="G4225" s="181" t="s">
        <v>274</v>
      </c>
      <c r="H4225" s="181" t="str">
        <f t="shared" si="114"/>
        <v>PC</v>
      </c>
      <c r="I4225" s="181" t="str">
        <f>VLOOKUP(H4225,[4]Sheet1!$A$2:$B$27,2,0)</f>
        <v>SKO</v>
      </c>
      <c r="J4225" s="191">
        <f t="shared" ref="J4225:J4271" si="115">MONTH(B4225)</f>
        <v>8</v>
      </c>
      <c r="K4225" s="191">
        <f>IF(PUMPING[[#This Row],[MONTH]]&gt;3,YEAR(PUMPING[[#This Row],[DATE]]),YEAR(PUMPING[[#This Row],[DATE]])-1)</f>
        <v>2016</v>
      </c>
      <c r="L4225" s="191" t="str">
        <f>IF(PUMPING[[#This Row],[MONTH]]&lt;4,"Q4",IF(PUMPING[[#This Row],[MONTH]]&lt;7,"Q1",IF(PUMPING[[#This Row],[MONTH]]&lt;10,"Q2",IF(PUMPING[[#This Row],[MONTH]]&lt;13,"Q3","Q4"))))</f>
        <v>Q2</v>
      </c>
      <c r="M4225" s="192" t="str">
        <f>IF(PUMPING[[#This Row],[PRODUCT]]="I/F","I/F",IF(LEFT(PUMPING[[#This Row],[BATCH]],2)="MR","MR",IF(LEFT(PUMPING[[#This Row],[BATCH]],2)="PR","PR",IF(LEFT(PUMPING[[#This Row],[BATCH]],2)="DT","DT","Others"))))</f>
        <v>MR</v>
      </c>
    </row>
    <row r="4226" spans="1:13" ht="21" x14ac:dyDescent="0.25">
      <c r="A4226" s="181">
        <v>5</v>
      </c>
      <c r="B4226" s="182">
        <v>42611</v>
      </c>
      <c r="C4226" s="181" t="s">
        <v>274</v>
      </c>
      <c r="D4226" s="124" t="s">
        <v>2565</v>
      </c>
      <c r="E4226" s="178" t="s">
        <v>10</v>
      </c>
      <c r="F4226" s="179">
        <v>1332</v>
      </c>
      <c r="G4226" s="181" t="s">
        <v>274</v>
      </c>
      <c r="H4226" s="181" t="str">
        <f t="shared" si="114"/>
        <v>4M</v>
      </c>
      <c r="I4226" s="181" t="s">
        <v>1532</v>
      </c>
      <c r="J4226" s="191">
        <f t="shared" si="115"/>
        <v>8</v>
      </c>
      <c r="K4226" s="191">
        <f>IF(PUMPING[[#This Row],[MONTH]]&gt;3,YEAR(PUMPING[[#This Row],[DATE]]),YEAR(PUMPING[[#This Row],[DATE]])-1)</f>
        <v>2016</v>
      </c>
      <c r="L4226" s="191" t="str">
        <f>IF(PUMPING[[#This Row],[MONTH]]&lt;4,"Q4",IF(PUMPING[[#This Row],[MONTH]]&lt;7,"Q1",IF(PUMPING[[#This Row],[MONTH]]&lt;10,"Q2",IF(PUMPING[[#This Row],[MONTH]]&lt;13,"Q3","Q4"))))</f>
        <v>Q2</v>
      </c>
      <c r="M4226" s="192" t="str">
        <f>IF(PUMPING[[#This Row],[PRODUCT]]="I/F","I/F",IF(LEFT(PUMPING[[#This Row],[BATCH]],2)="MR","MR",IF(LEFT(PUMPING[[#This Row],[BATCH]],2)="PR","PR",IF(LEFT(PUMPING[[#This Row],[BATCH]],2)="DT","DT","Others"))))</f>
        <v>MR</v>
      </c>
    </row>
    <row r="4227" spans="1:13" ht="21" x14ac:dyDescent="0.25">
      <c r="A4227" s="181">
        <v>6</v>
      </c>
      <c r="B4227" s="182">
        <v>42611</v>
      </c>
      <c r="C4227" s="181" t="s">
        <v>274</v>
      </c>
      <c r="D4227" s="172" t="s">
        <v>2566</v>
      </c>
      <c r="E4227" s="178" t="s">
        <v>10</v>
      </c>
      <c r="F4227" s="173">
        <v>1739</v>
      </c>
      <c r="G4227" s="181" t="s">
        <v>274</v>
      </c>
      <c r="H4227" s="181" t="str">
        <f t="shared" si="114"/>
        <v>4M</v>
      </c>
      <c r="I4227" s="181" t="s">
        <v>1532</v>
      </c>
      <c r="J4227" s="191">
        <f t="shared" si="115"/>
        <v>8</v>
      </c>
      <c r="K4227" s="191">
        <f>IF(PUMPING[[#This Row],[MONTH]]&gt;3,YEAR(PUMPING[[#This Row],[DATE]]),YEAR(PUMPING[[#This Row],[DATE]])-1)</f>
        <v>2016</v>
      </c>
      <c r="L4227" s="191" t="str">
        <f>IF(PUMPING[[#This Row],[MONTH]]&lt;4,"Q4",IF(PUMPING[[#This Row],[MONTH]]&lt;7,"Q1",IF(PUMPING[[#This Row],[MONTH]]&lt;10,"Q2",IF(PUMPING[[#This Row],[MONTH]]&lt;13,"Q3","Q4"))))</f>
        <v>Q2</v>
      </c>
      <c r="M4227" s="192" t="str">
        <f>IF(PUMPING[[#This Row],[PRODUCT]]="I/F","I/F",IF(LEFT(PUMPING[[#This Row],[BATCH]],2)="MR","MR",IF(LEFT(PUMPING[[#This Row],[BATCH]],2)="PR","PR",IF(LEFT(PUMPING[[#This Row],[BATCH]],2)="DT","DT","Others"))))</f>
        <v>MR</v>
      </c>
    </row>
    <row r="4228" spans="1:13" ht="21" x14ac:dyDescent="0.25">
      <c r="A4228" s="181">
        <v>1</v>
      </c>
      <c r="B4228" s="182">
        <v>42592</v>
      </c>
      <c r="C4228" s="181" t="s">
        <v>6</v>
      </c>
      <c r="D4228" s="205" t="s">
        <v>2572</v>
      </c>
      <c r="E4228" s="188">
        <v>351</v>
      </c>
      <c r="F4228" s="179">
        <v>85</v>
      </c>
      <c r="G4228" s="200" t="s">
        <v>1945</v>
      </c>
      <c r="H4228" s="181" t="str">
        <f t="shared" ref="H4228:H4251" si="116">MID(D4228,3,2)</f>
        <v>PC</v>
      </c>
      <c r="I4228" s="181" t="str">
        <f>VLOOKUP(H4228,[4]Sheet1!$J$2:$K$20,2,0)</f>
        <v>SKO</v>
      </c>
      <c r="J4228" s="191">
        <f t="shared" si="115"/>
        <v>8</v>
      </c>
      <c r="K4228" s="191">
        <f>IF(PUMPING[[#This Row],[MONTH]]&gt;3,YEAR(PUMPING[[#This Row],[DATE]]),YEAR(PUMPING[[#This Row],[DATE]])-1)</f>
        <v>2016</v>
      </c>
      <c r="L4228" s="191" t="str">
        <f>IF(PUMPING[[#This Row],[MONTH]]&lt;4,"Q4",IF(PUMPING[[#This Row],[MONTH]]&lt;7,"Q1",IF(PUMPING[[#This Row],[MONTH]]&lt;10,"Q2",IF(PUMPING[[#This Row],[MONTH]]&lt;13,"Q3","Q4"))))</f>
        <v>Q2</v>
      </c>
      <c r="M4228" s="192" t="str">
        <f>IF(PUMPING[[#This Row],[PRODUCT]]="I/F","I/F",IF(LEFT(PUMPING[[#This Row],[BATCH]],2)="MR","MR",IF(LEFT(PUMPING[[#This Row],[BATCH]],2)="PR","PR",IF(LEFT(PUMPING[[#This Row],[BATCH]],2)="DT","DT","Others"))))</f>
        <v>MR</v>
      </c>
    </row>
    <row r="4229" spans="1:13" ht="21" x14ac:dyDescent="0.25">
      <c r="A4229" s="181">
        <v>2</v>
      </c>
      <c r="B4229" s="182">
        <v>42592</v>
      </c>
      <c r="C4229" s="181" t="s">
        <v>6</v>
      </c>
      <c r="D4229" s="205" t="s">
        <v>2573</v>
      </c>
      <c r="E4229" s="188">
        <v>402</v>
      </c>
      <c r="F4229" s="179">
        <v>1246</v>
      </c>
      <c r="G4229" s="200" t="s">
        <v>1945</v>
      </c>
      <c r="H4229" s="181" t="str">
        <f t="shared" si="116"/>
        <v>NS</v>
      </c>
      <c r="I4229" s="181" t="str">
        <f>VLOOKUP(H4229,[4]Sheet1!$J$2:$K$20,2,0)</f>
        <v>SKO</v>
      </c>
      <c r="J4229" s="191">
        <f t="shared" si="115"/>
        <v>8</v>
      </c>
      <c r="K4229" s="191">
        <f>IF(PUMPING[[#This Row],[MONTH]]&gt;3,YEAR(PUMPING[[#This Row],[DATE]]),YEAR(PUMPING[[#This Row],[DATE]])-1)</f>
        <v>2016</v>
      </c>
      <c r="L4229" s="191" t="str">
        <f>IF(PUMPING[[#This Row],[MONTH]]&lt;4,"Q4",IF(PUMPING[[#This Row],[MONTH]]&lt;7,"Q1",IF(PUMPING[[#This Row],[MONTH]]&lt;10,"Q2",IF(PUMPING[[#This Row],[MONTH]]&lt;13,"Q3","Q4"))))</f>
        <v>Q2</v>
      </c>
      <c r="M4229" s="192" t="str">
        <f>IF(PUMPING[[#This Row],[PRODUCT]]="I/F","I/F",IF(LEFT(PUMPING[[#This Row],[BATCH]],2)="MR","MR",IF(LEFT(PUMPING[[#This Row],[BATCH]],2)="PR","PR",IF(LEFT(PUMPING[[#This Row],[BATCH]],2)="DT","DT","Others"))))</f>
        <v>MR</v>
      </c>
    </row>
    <row r="4230" spans="1:13" ht="21" x14ac:dyDescent="0.25">
      <c r="A4230" s="181">
        <v>3</v>
      </c>
      <c r="B4230" s="182">
        <v>42592</v>
      </c>
      <c r="C4230" s="181" t="s">
        <v>6</v>
      </c>
      <c r="D4230" s="205" t="s">
        <v>2465</v>
      </c>
      <c r="E4230" s="188">
        <v>403</v>
      </c>
      <c r="F4230" s="179">
        <v>794</v>
      </c>
      <c r="G4230" s="200" t="s">
        <v>1945</v>
      </c>
      <c r="H4230" s="181" t="str">
        <f t="shared" si="116"/>
        <v>PC</v>
      </c>
      <c r="I4230" s="181" t="str">
        <f>VLOOKUP(H4230,[4]Sheet1!$J$2:$K$20,2,0)</f>
        <v>SKO</v>
      </c>
      <c r="J4230" s="191">
        <f t="shared" si="115"/>
        <v>8</v>
      </c>
      <c r="K4230" s="191">
        <f>IF(PUMPING[[#This Row],[MONTH]]&gt;3,YEAR(PUMPING[[#This Row],[DATE]]),YEAR(PUMPING[[#This Row],[DATE]])-1)</f>
        <v>2016</v>
      </c>
      <c r="L4230" s="191" t="str">
        <f>IF(PUMPING[[#This Row],[MONTH]]&lt;4,"Q4",IF(PUMPING[[#This Row],[MONTH]]&lt;7,"Q1",IF(PUMPING[[#This Row],[MONTH]]&lt;10,"Q2",IF(PUMPING[[#This Row],[MONTH]]&lt;13,"Q3","Q4"))))</f>
        <v>Q2</v>
      </c>
      <c r="M4230" s="192" t="str">
        <f>IF(PUMPING[[#This Row],[PRODUCT]]="I/F","I/F",IF(LEFT(PUMPING[[#This Row],[BATCH]],2)="MR","MR",IF(LEFT(PUMPING[[#This Row],[BATCH]],2)="PR","PR",IF(LEFT(PUMPING[[#This Row],[BATCH]],2)="DT","DT","Others"))))</f>
        <v>MR</v>
      </c>
    </row>
    <row r="4231" spans="1:13" ht="21" x14ac:dyDescent="0.25">
      <c r="A4231" s="181">
        <v>4</v>
      </c>
      <c r="B4231" s="182">
        <v>42592</v>
      </c>
      <c r="C4231" s="181" t="s">
        <v>6</v>
      </c>
      <c r="D4231" s="205" t="s">
        <v>2574</v>
      </c>
      <c r="E4231" s="180">
        <v>651</v>
      </c>
      <c r="F4231" s="179">
        <v>80</v>
      </c>
      <c r="G4231" s="200" t="s">
        <v>1945</v>
      </c>
      <c r="H4231" s="181" t="str">
        <f t="shared" si="116"/>
        <v>PC</v>
      </c>
      <c r="I4231" s="181" t="str">
        <f>VLOOKUP(H4231,[4]Sheet1!$J$2:$K$20,2,0)</f>
        <v>SKO</v>
      </c>
      <c r="J4231" s="191">
        <f t="shared" si="115"/>
        <v>8</v>
      </c>
      <c r="K4231" s="191">
        <f>IF(PUMPING[[#This Row],[MONTH]]&gt;3,YEAR(PUMPING[[#This Row],[DATE]]),YEAR(PUMPING[[#This Row],[DATE]])-1)</f>
        <v>2016</v>
      </c>
      <c r="L4231" s="191" t="str">
        <f>IF(PUMPING[[#This Row],[MONTH]]&lt;4,"Q4",IF(PUMPING[[#This Row],[MONTH]]&lt;7,"Q1",IF(PUMPING[[#This Row],[MONTH]]&lt;10,"Q2",IF(PUMPING[[#This Row],[MONTH]]&lt;13,"Q3","Q4"))))</f>
        <v>Q2</v>
      </c>
      <c r="M4231" s="192" t="str">
        <f>IF(PUMPING[[#This Row],[PRODUCT]]="I/F","I/F",IF(LEFT(PUMPING[[#This Row],[BATCH]],2)="MR","MR",IF(LEFT(PUMPING[[#This Row],[BATCH]],2)="PR","PR",IF(LEFT(PUMPING[[#This Row],[BATCH]],2)="DT","DT","Others"))))</f>
        <v>MR</v>
      </c>
    </row>
    <row r="4232" spans="1:13" ht="21" x14ac:dyDescent="0.25">
      <c r="A4232" s="181">
        <v>5</v>
      </c>
      <c r="B4232" s="182">
        <v>42592</v>
      </c>
      <c r="C4232" s="181" t="s">
        <v>6</v>
      </c>
      <c r="D4232" s="187" t="s">
        <v>2575</v>
      </c>
      <c r="E4232" s="180">
        <v>507</v>
      </c>
      <c r="F4232" s="179">
        <v>2007</v>
      </c>
      <c r="G4232" s="200" t="s">
        <v>1945</v>
      </c>
      <c r="H4232" s="181" t="str">
        <f t="shared" si="116"/>
        <v>4H</v>
      </c>
      <c r="I4232" s="181" t="str">
        <f>VLOOKUP(H4232,[4]Sheet1!$J$2:$K$20,2,0)</f>
        <v>HSD-IV</v>
      </c>
      <c r="J4232" s="191">
        <f t="shared" si="115"/>
        <v>8</v>
      </c>
      <c r="K4232" s="191">
        <f>IF(PUMPING[[#This Row],[MONTH]]&gt;3,YEAR(PUMPING[[#This Row],[DATE]]),YEAR(PUMPING[[#This Row],[DATE]])-1)</f>
        <v>2016</v>
      </c>
      <c r="L4232" s="191" t="str">
        <f>IF(PUMPING[[#This Row],[MONTH]]&lt;4,"Q4",IF(PUMPING[[#This Row],[MONTH]]&lt;7,"Q1",IF(PUMPING[[#This Row],[MONTH]]&lt;10,"Q2",IF(PUMPING[[#This Row],[MONTH]]&lt;13,"Q3","Q4"))))</f>
        <v>Q2</v>
      </c>
      <c r="M4232" s="192" t="str">
        <f>IF(PUMPING[[#This Row],[PRODUCT]]="I/F","I/F",IF(LEFT(PUMPING[[#This Row],[BATCH]],2)="MR","MR",IF(LEFT(PUMPING[[#This Row],[BATCH]],2)="PR","PR",IF(LEFT(PUMPING[[#This Row],[BATCH]],2)="DT","DT","Others"))))</f>
        <v>MR</v>
      </c>
    </row>
    <row r="4233" spans="1:13" ht="21" x14ac:dyDescent="0.25">
      <c r="A4233" s="181">
        <v>1</v>
      </c>
      <c r="B4233" s="182">
        <v>42593</v>
      </c>
      <c r="C4233" s="181" t="s">
        <v>6</v>
      </c>
      <c r="D4233" s="187" t="s">
        <v>2575</v>
      </c>
      <c r="E4233" s="180">
        <v>507</v>
      </c>
      <c r="F4233" s="179">
        <v>5052</v>
      </c>
      <c r="G4233" s="200" t="s">
        <v>1945</v>
      </c>
      <c r="H4233" s="181" t="str">
        <f t="shared" si="116"/>
        <v>4H</v>
      </c>
      <c r="I4233" s="181" t="str">
        <f>VLOOKUP(H4233,[4]Sheet1!$J$2:$K$20,2,0)</f>
        <v>HSD-IV</v>
      </c>
      <c r="J4233" s="191">
        <f t="shared" si="115"/>
        <v>8</v>
      </c>
      <c r="K4233" s="191">
        <f>IF(PUMPING[[#This Row],[MONTH]]&gt;3,YEAR(PUMPING[[#This Row],[DATE]]),YEAR(PUMPING[[#This Row],[DATE]])-1)</f>
        <v>2016</v>
      </c>
      <c r="L4233" s="191" t="str">
        <f>IF(PUMPING[[#This Row],[MONTH]]&lt;4,"Q4",IF(PUMPING[[#This Row],[MONTH]]&lt;7,"Q1",IF(PUMPING[[#This Row],[MONTH]]&lt;10,"Q2",IF(PUMPING[[#This Row],[MONTH]]&lt;13,"Q3","Q4"))))</f>
        <v>Q2</v>
      </c>
      <c r="M4233" s="192" t="str">
        <f>IF(PUMPING[[#This Row],[PRODUCT]]="I/F","I/F",IF(LEFT(PUMPING[[#This Row],[BATCH]],2)="MR","MR",IF(LEFT(PUMPING[[#This Row],[BATCH]],2)="PR","PR",IF(LEFT(PUMPING[[#This Row],[BATCH]],2)="DT","DT","Others"))))</f>
        <v>MR</v>
      </c>
    </row>
    <row r="4234" spans="1:13" ht="21" x14ac:dyDescent="0.25">
      <c r="A4234" s="181">
        <v>1</v>
      </c>
      <c r="B4234" s="182">
        <v>42600</v>
      </c>
      <c r="C4234" s="181" t="s">
        <v>6</v>
      </c>
      <c r="D4234" s="187" t="s">
        <v>2576</v>
      </c>
      <c r="E4234" s="180">
        <v>505</v>
      </c>
      <c r="F4234" s="179">
        <v>4278</v>
      </c>
      <c r="G4234" s="200" t="s">
        <v>1945</v>
      </c>
      <c r="H4234" s="181" t="str">
        <f t="shared" si="116"/>
        <v>4H</v>
      </c>
      <c r="I4234" s="181" t="str">
        <f>VLOOKUP(H4234,[4]Sheet1!$J$2:$K$20,2,0)</f>
        <v>HSD-IV</v>
      </c>
      <c r="J4234" s="191">
        <f t="shared" si="115"/>
        <v>8</v>
      </c>
      <c r="K4234" s="191">
        <f>IF(PUMPING[[#This Row],[MONTH]]&gt;3,YEAR(PUMPING[[#This Row],[DATE]]),YEAR(PUMPING[[#This Row],[DATE]])-1)</f>
        <v>2016</v>
      </c>
      <c r="L4234" s="191" t="str">
        <f>IF(PUMPING[[#This Row],[MONTH]]&lt;4,"Q4",IF(PUMPING[[#This Row],[MONTH]]&lt;7,"Q1",IF(PUMPING[[#This Row],[MONTH]]&lt;10,"Q2",IF(PUMPING[[#This Row],[MONTH]]&lt;13,"Q3","Q4"))))</f>
        <v>Q2</v>
      </c>
      <c r="M4234" s="192" t="str">
        <f>IF(PUMPING[[#This Row],[PRODUCT]]="I/F","I/F",IF(LEFT(PUMPING[[#This Row],[BATCH]],2)="MR","MR",IF(LEFT(PUMPING[[#This Row],[BATCH]],2)="PR","PR",IF(LEFT(PUMPING[[#This Row],[BATCH]],2)="DT","DT","Others"))))</f>
        <v>MR</v>
      </c>
    </row>
    <row r="4235" spans="1:13" ht="21" x14ac:dyDescent="0.25">
      <c r="A4235" s="181">
        <v>1</v>
      </c>
      <c r="B4235" s="182">
        <v>42601</v>
      </c>
      <c r="C4235" s="181" t="s">
        <v>6</v>
      </c>
      <c r="D4235" s="187" t="s">
        <v>2576</v>
      </c>
      <c r="E4235" s="180">
        <v>505</v>
      </c>
      <c r="F4235" s="179">
        <v>2920</v>
      </c>
      <c r="G4235" s="200" t="s">
        <v>1945</v>
      </c>
      <c r="H4235" s="181" t="str">
        <f t="shared" si="116"/>
        <v>4H</v>
      </c>
      <c r="I4235" s="181" t="str">
        <f>VLOOKUP(H4235,[4]Sheet1!$J$2:$K$20,2,0)</f>
        <v>HSD-IV</v>
      </c>
      <c r="J4235" s="191">
        <f t="shared" si="115"/>
        <v>8</v>
      </c>
      <c r="K4235" s="191">
        <f>IF(PUMPING[[#This Row],[MONTH]]&gt;3,YEAR(PUMPING[[#This Row],[DATE]]),YEAR(PUMPING[[#This Row],[DATE]])-1)</f>
        <v>2016</v>
      </c>
      <c r="L4235" s="191" t="str">
        <f>IF(PUMPING[[#This Row],[MONTH]]&lt;4,"Q4",IF(PUMPING[[#This Row],[MONTH]]&lt;7,"Q1",IF(PUMPING[[#This Row],[MONTH]]&lt;10,"Q2",IF(PUMPING[[#This Row],[MONTH]]&lt;13,"Q3","Q4"))))</f>
        <v>Q2</v>
      </c>
      <c r="M4235" s="192" t="str">
        <f>IF(PUMPING[[#This Row],[PRODUCT]]="I/F","I/F",IF(LEFT(PUMPING[[#This Row],[BATCH]],2)="MR","MR",IF(LEFT(PUMPING[[#This Row],[BATCH]],2)="PR","PR",IF(LEFT(PUMPING[[#This Row],[BATCH]],2)="DT","DT","Others"))))</f>
        <v>MR</v>
      </c>
    </row>
    <row r="4236" spans="1:13" ht="21" x14ac:dyDescent="0.25">
      <c r="A4236" s="181">
        <v>1</v>
      </c>
      <c r="B4236" s="182">
        <v>42608</v>
      </c>
      <c r="C4236" s="181" t="s">
        <v>6</v>
      </c>
      <c r="D4236" s="187" t="s">
        <v>2577</v>
      </c>
      <c r="E4236" s="180">
        <v>651</v>
      </c>
      <c r="F4236" s="179">
        <v>83</v>
      </c>
      <c r="G4236" s="200" t="s">
        <v>1945</v>
      </c>
      <c r="H4236" s="181" t="str">
        <f t="shared" si="116"/>
        <v>PC</v>
      </c>
      <c r="I4236" s="181" t="str">
        <f>VLOOKUP(H4236,[4]Sheet1!$J$2:$K$20,2,0)</f>
        <v>SKO</v>
      </c>
      <c r="J4236" s="191">
        <f t="shared" si="115"/>
        <v>8</v>
      </c>
      <c r="K4236" s="191">
        <f>IF(PUMPING[[#This Row],[MONTH]]&gt;3,YEAR(PUMPING[[#This Row],[DATE]]),YEAR(PUMPING[[#This Row],[DATE]])-1)</f>
        <v>2016</v>
      </c>
      <c r="L4236" s="191" t="str">
        <f>IF(PUMPING[[#This Row],[MONTH]]&lt;4,"Q4",IF(PUMPING[[#This Row],[MONTH]]&lt;7,"Q1",IF(PUMPING[[#This Row],[MONTH]]&lt;10,"Q2",IF(PUMPING[[#This Row],[MONTH]]&lt;13,"Q3","Q4"))))</f>
        <v>Q2</v>
      </c>
      <c r="M4236" s="192" t="str">
        <f>IF(PUMPING[[#This Row],[PRODUCT]]="I/F","I/F",IF(LEFT(PUMPING[[#This Row],[BATCH]],2)="MR","MR",IF(LEFT(PUMPING[[#This Row],[BATCH]],2)="PR","PR",IF(LEFT(PUMPING[[#This Row],[BATCH]],2)="DT","DT","Others"))))</f>
        <v>MR</v>
      </c>
    </row>
    <row r="4237" spans="1:13" ht="21" x14ac:dyDescent="0.25">
      <c r="A4237" s="181">
        <v>2</v>
      </c>
      <c r="B4237" s="182">
        <v>42608</v>
      </c>
      <c r="C4237" s="181" t="s">
        <v>6</v>
      </c>
      <c r="D4237" s="205" t="s">
        <v>2578</v>
      </c>
      <c r="E4237" s="188">
        <v>402</v>
      </c>
      <c r="F4237" s="179">
        <v>16</v>
      </c>
      <c r="G4237" s="200" t="s">
        <v>1945</v>
      </c>
      <c r="H4237" s="181" t="str">
        <f t="shared" si="116"/>
        <v>NS</v>
      </c>
      <c r="I4237" s="181" t="str">
        <f>VLOOKUP(H4237,[4]Sheet1!$J$2:$K$20,2,0)</f>
        <v>SKO</v>
      </c>
      <c r="J4237" s="191">
        <f t="shared" si="115"/>
        <v>8</v>
      </c>
      <c r="K4237" s="191">
        <f>IF(PUMPING[[#This Row],[MONTH]]&gt;3,YEAR(PUMPING[[#This Row],[DATE]]),YEAR(PUMPING[[#This Row],[DATE]])-1)</f>
        <v>2016</v>
      </c>
      <c r="L4237" s="191" t="str">
        <f>IF(PUMPING[[#This Row],[MONTH]]&lt;4,"Q4",IF(PUMPING[[#This Row],[MONTH]]&lt;7,"Q1",IF(PUMPING[[#This Row],[MONTH]]&lt;10,"Q2",IF(PUMPING[[#This Row],[MONTH]]&lt;13,"Q3","Q4"))))</f>
        <v>Q2</v>
      </c>
      <c r="M4237" s="192" t="str">
        <f>IF(PUMPING[[#This Row],[PRODUCT]]="I/F","I/F",IF(LEFT(PUMPING[[#This Row],[BATCH]],2)="MR","MR",IF(LEFT(PUMPING[[#This Row],[BATCH]],2)="PR","PR",IF(LEFT(PUMPING[[#This Row],[BATCH]],2)="DT","DT","Others"))))</f>
        <v>MR</v>
      </c>
    </row>
    <row r="4238" spans="1:13" ht="21" x14ac:dyDescent="0.25">
      <c r="A4238" s="181">
        <v>1</v>
      </c>
      <c r="B4238" s="182">
        <v>42609</v>
      </c>
      <c r="C4238" s="181" t="s">
        <v>6</v>
      </c>
      <c r="D4238" s="205" t="s">
        <v>2578</v>
      </c>
      <c r="E4238" s="188">
        <v>402</v>
      </c>
      <c r="F4238" s="179">
        <v>1036</v>
      </c>
      <c r="G4238" s="200" t="s">
        <v>1945</v>
      </c>
      <c r="H4238" s="181" t="str">
        <f t="shared" si="116"/>
        <v>NS</v>
      </c>
      <c r="I4238" s="181" t="str">
        <f>VLOOKUP(H4238,[4]Sheet1!$J$2:$K$20,2,0)</f>
        <v>SKO</v>
      </c>
      <c r="J4238" s="191">
        <f t="shared" si="115"/>
        <v>8</v>
      </c>
      <c r="K4238" s="191">
        <f>IF(PUMPING[[#This Row],[MONTH]]&gt;3,YEAR(PUMPING[[#This Row],[DATE]]),YEAR(PUMPING[[#This Row],[DATE]])-1)</f>
        <v>2016</v>
      </c>
      <c r="L4238" s="191" t="str">
        <f>IF(PUMPING[[#This Row],[MONTH]]&lt;4,"Q4",IF(PUMPING[[#This Row],[MONTH]]&lt;7,"Q1",IF(PUMPING[[#This Row],[MONTH]]&lt;10,"Q2",IF(PUMPING[[#This Row],[MONTH]]&lt;13,"Q3","Q4"))))</f>
        <v>Q2</v>
      </c>
      <c r="M4238" s="192" t="str">
        <f>IF(PUMPING[[#This Row],[PRODUCT]]="I/F","I/F",IF(LEFT(PUMPING[[#This Row],[BATCH]],2)="MR","MR",IF(LEFT(PUMPING[[#This Row],[BATCH]],2)="PR","PR",IF(LEFT(PUMPING[[#This Row],[BATCH]],2)="DT","DT","Others"))))</f>
        <v>MR</v>
      </c>
    </row>
    <row r="4239" spans="1:13" ht="21" x14ac:dyDescent="0.25">
      <c r="A4239" s="181">
        <v>2</v>
      </c>
      <c r="B4239" s="182">
        <v>42609</v>
      </c>
      <c r="C4239" s="181" t="s">
        <v>6</v>
      </c>
      <c r="D4239" s="205" t="s">
        <v>1999</v>
      </c>
      <c r="E4239" s="188">
        <v>403</v>
      </c>
      <c r="F4239" s="179">
        <v>788</v>
      </c>
      <c r="G4239" s="200" t="s">
        <v>1945</v>
      </c>
      <c r="H4239" s="181" t="str">
        <f t="shared" si="116"/>
        <v>NS</v>
      </c>
      <c r="I4239" s="181" t="str">
        <f>VLOOKUP(H4239,[4]Sheet1!$J$2:$K$20,2,0)</f>
        <v>SKO</v>
      </c>
      <c r="J4239" s="191">
        <f t="shared" si="115"/>
        <v>8</v>
      </c>
      <c r="K4239" s="191">
        <f>IF(PUMPING[[#This Row],[MONTH]]&gt;3,YEAR(PUMPING[[#This Row],[DATE]]),YEAR(PUMPING[[#This Row],[DATE]])-1)</f>
        <v>2016</v>
      </c>
      <c r="L4239" s="191" t="str">
        <f>IF(PUMPING[[#This Row],[MONTH]]&lt;4,"Q4",IF(PUMPING[[#This Row],[MONTH]]&lt;7,"Q1",IF(PUMPING[[#This Row],[MONTH]]&lt;10,"Q2",IF(PUMPING[[#This Row],[MONTH]]&lt;13,"Q3","Q4"))))</f>
        <v>Q2</v>
      </c>
      <c r="M4239" s="192" t="str">
        <f>IF(PUMPING[[#This Row],[PRODUCT]]="I/F","I/F",IF(LEFT(PUMPING[[#This Row],[BATCH]],2)="MR","MR",IF(LEFT(PUMPING[[#This Row],[BATCH]],2)="PR","PR",IF(LEFT(PUMPING[[#This Row],[BATCH]],2)="DT","DT","Others"))))</f>
        <v>MR</v>
      </c>
    </row>
    <row r="4240" spans="1:13" ht="21" x14ac:dyDescent="0.25">
      <c r="A4240" s="181">
        <v>3</v>
      </c>
      <c r="B4240" s="182">
        <v>42609</v>
      </c>
      <c r="C4240" s="181" t="s">
        <v>6</v>
      </c>
      <c r="D4240" s="205" t="s">
        <v>2000</v>
      </c>
      <c r="E4240" s="188">
        <v>651</v>
      </c>
      <c r="F4240" s="179">
        <v>80</v>
      </c>
      <c r="G4240" s="200" t="s">
        <v>1945</v>
      </c>
      <c r="H4240" s="181" t="str">
        <f t="shared" si="116"/>
        <v>PC</v>
      </c>
      <c r="I4240" s="181" t="str">
        <f>VLOOKUP(H4240,[4]Sheet1!$J$2:$K$20,2,0)</f>
        <v>SKO</v>
      </c>
      <c r="J4240" s="191">
        <f t="shared" si="115"/>
        <v>8</v>
      </c>
      <c r="K4240" s="191">
        <f>IF(PUMPING[[#This Row],[MONTH]]&gt;3,YEAR(PUMPING[[#This Row],[DATE]]),YEAR(PUMPING[[#This Row],[DATE]])-1)</f>
        <v>2016</v>
      </c>
      <c r="L4240" s="191" t="str">
        <f>IF(PUMPING[[#This Row],[MONTH]]&lt;4,"Q4",IF(PUMPING[[#This Row],[MONTH]]&lt;7,"Q1",IF(PUMPING[[#This Row],[MONTH]]&lt;10,"Q2",IF(PUMPING[[#This Row],[MONTH]]&lt;13,"Q3","Q4"))))</f>
        <v>Q2</v>
      </c>
      <c r="M4240" s="192" t="str">
        <f>IF(PUMPING[[#This Row],[PRODUCT]]="I/F","I/F",IF(LEFT(PUMPING[[#This Row],[BATCH]],2)="MR","MR",IF(LEFT(PUMPING[[#This Row],[BATCH]],2)="PR","PR",IF(LEFT(PUMPING[[#This Row],[BATCH]],2)="DT","DT","Others"))))</f>
        <v>MR</v>
      </c>
    </row>
    <row r="4241" spans="1:13" ht="21" x14ac:dyDescent="0.25">
      <c r="A4241" s="181">
        <v>4</v>
      </c>
      <c r="B4241" s="182">
        <v>42609</v>
      </c>
      <c r="C4241" s="181" t="s">
        <v>6</v>
      </c>
      <c r="D4241" s="205" t="s">
        <v>2579</v>
      </c>
      <c r="E4241" s="180">
        <v>204</v>
      </c>
      <c r="F4241" s="179">
        <v>4497</v>
      </c>
      <c r="G4241" s="200" t="s">
        <v>1945</v>
      </c>
      <c r="H4241" s="181" t="str">
        <f t="shared" si="116"/>
        <v>4M</v>
      </c>
      <c r="I4241" s="181" t="str">
        <f>VLOOKUP(H4241,[4]Sheet1!$J$2:$K$20,2,0)</f>
        <v>MS-IV</v>
      </c>
      <c r="J4241" s="191">
        <f t="shared" si="115"/>
        <v>8</v>
      </c>
      <c r="K4241" s="191">
        <f>IF(PUMPING[[#This Row],[MONTH]]&gt;3,YEAR(PUMPING[[#This Row],[DATE]]),YEAR(PUMPING[[#This Row],[DATE]])-1)</f>
        <v>2016</v>
      </c>
      <c r="L4241" s="191" t="str">
        <f>IF(PUMPING[[#This Row],[MONTH]]&lt;4,"Q4",IF(PUMPING[[#This Row],[MONTH]]&lt;7,"Q1",IF(PUMPING[[#This Row],[MONTH]]&lt;10,"Q2",IF(PUMPING[[#This Row],[MONTH]]&lt;13,"Q3","Q4"))))</f>
        <v>Q2</v>
      </c>
      <c r="M4241" s="192" t="str">
        <f>IF(PUMPING[[#This Row],[PRODUCT]]="I/F","I/F",IF(LEFT(PUMPING[[#This Row],[BATCH]],2)="MR","MR",IF(LEFT(PUMPING[[#This Row],[BATCH]],2)="PR","PR",IF(LEFT(PUMPING[[#This Row],[BATCH]],2)="DT","DT","Others"))))</f>
        <v>MR</v>
      </c>
    </row>
    <row r="4242" spans="1:13" ht="21" x14ac:dyDescent="0.25">
      <c r="A4242" s="181">
        <v>5</v>
      </c>
      <c r="B4242" s="182">
        <v>42609</v>
      </c>
      <c r="C4242" s="181" t="s">
        <v>6</v>
      </c>
      <c r="D4242" s="187" t="s">
        <v>2580</v>
      </c>
      <c r="E4242" s="180">
        <v>207</v>
      </c>
      <c r="F4242" s="179">
        <v>698</v>
      </c>
      <c r="G4242" s="200" t="s">
        <v>1945</v>
      </c>
      <c r="H4242" s="181" t="str">
        <f t="shared" si="116"/>
        <v>4M</v>
      </c>
      <c r="I4242" s="181" t="str">
        <f>VLOOKUP(H4242,[4]Sheet1!$J$2:$K$20,2,0)</f>
        <v>MS-IV</v>
      </c>
      <c r="J4242" s="191">
        <f t="shared" si="115"/>
        <v>8</v>
      </c>
      <c r="K4242" s="191">
        <f>IF(PUMPING[[#This Row],[MONTH]]&gt;3,YEAR(PUMPING[[#This Row],[DATE]]),YEAR(PUMPING[[#This Row],[DATE]])-1)</f>
        <v>2016</v>
      </c>
      <c r="L4242" s="191" t="str">
        <f>IF(PUMPING[[#This Row],[MONTH]]&lt;4,"Q4",IF(PUMPING[[#This Row],[MONTH]]&lt;7,"Q1",IF(PUMPING[[#This Row],[MONTH]]&lt;10,"Q2",IF(PUMPING[[#This Row],[MONTH]]&lt;13,"Q3","Q4"))))</f>
        <v>Q2</v>
      </c>
      <c r="M4242" s="192" t="str">
        <f>IF(PUMPING[[#This Row],[PRODUCT]]="I/F","I/F",IF(LEFT(PUMPING[[#This Row],[BATCH]],2)="MR","MR",IF(LEFT(PUMPING[[#This Row],[BATCH]],2)="PR","PR",IF(LEFT(PUMPING[[#This Row],[BATCH]],2)="DT","DT","Others"))))</f>
        <v>MR</v>
      </c>
    </row>
    <row r="4243" spans="1:13" ht="21" x14ac:dyDescent="0.25">
      <c r="A4243" s="181">
        <v>1</v>
      </c>
      <c r="B4243" s="182">
        <v>42610</v>
      </c>
      <c r="C4243" s="181" t="s">
        <v>6</v>
      </c>
      <c r="D4243" s="205" t="s">
        <v>2580</v>
      </c>
      <c r="E4243" s="188">
        <v>207</v>
      </c>
      <c r="F4243" s="179">
        <v>1142</v>
      </c>
      <c r="G4243" s="200" t="s">
        <v>1945</v>
      </c>
      <c r="H4243" s="181" t="str">
        <f t="shared" si="116"/>
        <v>4M</v>
      </c>
      <c r="I4243" s="181" t="str">
        <f>VLOOKUP(H4243,[4]Sheet1!$J$2:$K$20,2,0)</f>
        <v>MS-IV</v>
      </c>
      <c r="J4243" s="191">
        <f t="shared" si="115"/>
        <v>8</v>
      </c>
      <c r="K4243" s="191">
        <f>IF(PUMPING[[#This Row],[MONTH]]&gt;3,YEAR(PUMPING[[#This Row],[DATE]]),YEAR(PUMPING[[#This Row],[DATE]])-1)</f>
        <v>2016</v>
      </c>
      <c r="L4243" s="191" t="str">
        <f>IF(PUMPING[[#This Row],[MONTH]]&lt;4,"Q4",IF(PUMPING[[#This Row],[MONTH]]&lt;7,"Q1",IF(PUMPING[[#This Row],[MONTH]]&lt;10,"Q2",IF(PUMPING[[#This Row],[MONTH]]&lt;13,"Q3","Q4"))))</f>
        <v>Q2</v>
      </c>
      <c r="M4243" s="192" t="str">
        <f>IF(PUMPING[[#This Row],[PRODUCT]]="I/F","I/F",IF(LEFT(PUMPING[[#This Row],[BATCH]],2)="MR","MR",IF(LEFT(PUMPING[[#This Row],[BATCH]],2)="PR","PR",IF(LEFT(PUMPING[[#This Row],[BATCH]],2)="DT","DT","Others"))))</f>
        <v>MR</v>
      </c>
    </row>
    <row r="4244" spans="1:13" ht="21" x14ac:dyDescent="0.25">
      <c r="A4244" s="181">
        <v>2</v>
      </c>
      <c r="B4244" s="182">
        <v>42610</v>
      </c>
      <c r="C4244" s="181" t="s">
        <v>6</v>
      </c>
      <c r="D4244" s="205" t="s">
        <v>2581</v>
      </c>
      <c r="E4244" s="188">
        <v>208</v>
      </c>
      <c r="F4244" s="179">
        <v>1163</v>
      </c>
      <c r="G4244" s="200" t="s">
        <v>1945</v>
      </c>
      <c r="H4244" s="181" t="str">
        <f t="shared" si="116"/>
        <v>4M</v>
      </c>
      <c r="I4244" s="181" t="str">
        <f>VLOOKUP(H4244,[4]Sheet1!$J$2:$K$20,2,0)</f>
        <v>MS-IV</v>
      </c>
      <c r="J4244" s="191">
        <f t="shared" si="115"/>
        <v>8</v>
      </c>
      <c r="K4244" s="191">
        <f>IF(PUMPING[[#This Row],[MONTH]]&gt;3,YEAR(PUMPING[[#This Row],[DATE]]),YEAR(PUMPING[[#This Row],[DATE]])-1)</f>
        <v>2016</v>
      </c>
      <c r="L4244" s="191" t="str">
        <f>IF(PUMPING[[#This Row],[MONTH]]&lt;4,"Q4",IF(PUMPING[[#This Row],[MONTH]]&lt;7,"Q1",IF(PUMPING[[#This Row],[MONTH]]&lt;10,"Q2",IF(PUMPING[[#This Row],[MONTH]]&lt;13,"Q3","Q4"))))</f>
        <v>Q2</v>
      </c>
      <c r="M4244" s="192" t="str">
        <f>IF(PUMPING[[#This Row],[PRODUCT]]="I/F","I/F",IF(LEFT(PUMPING[[#This Row],[BATCH]],2)="MR","MR",IF(LEFT(PUMPING[[#This Row],[BATCH]],2)="PR","PR",IF(LEFT(PUMPING[[#This Row],[BATCH]],2)="DT","DT","Others"))))</f>
        <v>MR</v>
      </c>
    </row>
    <row r="4245" spans="1:13" ht="21" x14ac:dyDescent="0.25">
      <c r="A4245" s="181">
        <v>3</v>
      </c>
      <c r="B4245" s="182">
        <v>42610</v>
      </c>
      <c r="C4245" s="181" t="s">
        <v>6</v>
      </c>
      <c r="D4245" s="205" t="s">
        <v>2582</v>
      </c>
      <c r="E4245" s="188">
        <v>651</v>
      </c>
      <c r="F4245" s="179">
        <v>80</v>
      </c>
      <c r="G4245" s="200" t="s">
        <v>1945</v>
      </c>
      <c r="H4245" s="181" t="str">
        <f t="shared" si="116"/>
        <v>PC</v>
      </c>
      <c r="I4245" s="181" t="str">
        <f>VLOOKUP(H4245,[4]Sheet1!$J$2:$K$20,2,0)</f>
        <v>SKO</v>
      </c>
      <c r="J4245" s="191">
        <f t="shared" si="115"/>
        <v>8</v>
      </c>
      <c r="K4245" s="191">
        <f>IF(PUMPING[[#This Row],[MONTH]]&gt;3,YEAR(PUMPING[[#This Row],[DATE]]),YEAR(PUMPING[[#This Row],[DATE]])-1)</f>
        <v>2016</v>
      </c>
      <c r="L4245" s="191" t="str">
        <f>IF(PUMPING[[#This Row],[MONTH]]&lt;4,"Q4",IF(PUMPING[[#This Row],[MONTH]]&lt;7,"Q1",IF(PUMPING[[#This Row],[MONTH]]&lt;10,"Q2",IF(PUMPING[[#This Row],[MONTH]]&lt;13,"Q3","Q4"))))</f>
        <v>Q2</v>
      </c>
      <c r="M4245" s="192" t="str">
        <f>IF(PUMPING[[#This Row],[PRODUCT]]="I/F","I/F",IF(LEFT(PUMPING[[#This Row],[BATCH]],2)="MR","MR",IF(LEFT(PUMPING[[#This Row],[BATCH]],2)="PR","PR",IF(LEFT(PUMPING[[#This Row],[BATCH]],2)="DT","DT","Others"))))</f>
        <v>MR</v>
      </c>
    </row>
    <row r="4246" spans="1:13" ht="21" x14ac:dyDescent="0.25">
      <c r="A4246" s="181">
        <v>4</v>
      </c>
      <c r="B4246" s="182">
        <v>42610</v>
      </c>
      <c r="C4246" s="181" t="s">
        <v>6</v>
      </c>
      <c r="D4246" s="205" t="s">
        <v>2583</v>
      </c>
      <c r="E4246" s="180">
        <v>403</v>
      </c>
      <c r="F4246" s="179">
        <v>1340</v>
      </c>
      <c r="G4246" s="200" t="s">
        <v>1945</v>
      </c>
      <c r="H4246" s="181" t="str">
        <f t="shared" si="116"/>
        <v>NS</v>
      </c>
      <c r="I4246" s="181" t="str">
        <f>VLOOKUP(H4246,[4]Sheet1!$J$2:$K$20,2,0)</f>
        <v>SKO</v>
      </c>
      <c r="J4246" s="191">
        <f t="shared" si="115"/>
        <v>8</v>
      </c>
      <c r="K4246" s="191">
        <f>IF(PUMPING[[#This Row],[MONTH]]&gt;3,YEAR(PUMPING[[#This Row],[DATE]]),YEAR(PUMPING[[#This Row],[DATE]])-1)</f>
        <v>2016</v>
      </c>
      <c r="L4246" s="191" t="str">
        <f>IF(PUMPING[[#This Row],[MONTH]]&lt;4,"Q4",IF(PUMPING[[#This Row],[MONTH]]&lt;7,"Q1",IF(PUMPING[[#This Row],[MONTH]]&lt;10,"Q2",IF(PUMPING[[#This Row],[MONTH]]&lt;13,"Q3","Q4"))))</f>
        <v>Q2</v>
      </c>
      <c r="M4246" s="192" t="str">
        <f>IF(PUMPING[[#This Row],[PRODUCT]]="I/F","I/F",IF(LEFT(PUMPING[[#This Row],[BATCH]],2)="MR","MR",IF(LEFT(PUMPING[[#This Row],[BATCH]],2)="PR","PR",IF(LEFT(PUMPING[[#This Row],[BATCH]],2)="DT","DT","Others"))))</f>
        <v>MR</v>
      </c>
    </row>
    <row r="4247" spans="1:13" ht="21" x14ac:dyDescent="0.25">
      <c r="A4247" s="181">
        <v>5</v>
      </c>
      <c r="B4247" s="182">
        <v>42610</v>
      </c>
      <c r="C4247" s="181" t="s">
        <v>6</v>
      </c>
      <c r="D4247" s="187" t="s">
        <v>2584</v>
      </c>
      <c r="E4247" s="180">
        <v>651</v>
      </c>
      <c r="F4247" s="179">
        <v>82</v>
      </c>
      <c r="G4247" s="200" t="s">
        <v>1945</v>
      </c>
      <c r="H4247" s="181" t="str">
        <f t="shared" si="116"/>
        <v>PC</v>
      </c>
      <c r="I4247" s="181" t="str">
        <f>VLOOKUP(H4247,[4]Sheet1!$J$2:$K$20,2,0)</f>
        <v>SKO</v>
      </c>
      <c r="J4247" s="191">
        <f t="shared" si="115"/>
        <v>8</v>
      </c>
      <c r="K4247" s="191">
        <f>IF(PUMPING[[#This Row],[MONTH]]&gt;3,YEAR(PUMPING[[#This Row],[DATE]]),YEAR(PUMPING[[#This Row],[DATE]])-1)</f>
        <v>2016</v>
      </c>
      <c r="L4247" s="191" t="str">
        <f>IF(PUMPING[[#This Row],[MONTH]]&lt;4,"Q4",IF(PUMPING[[#This Row],[MONTH]]&lt;7,"Q1",IF(PUMPING[[#This Row],[MONTH]]&lt;10,"Q2",IF(PUMPING[[#This Row],[MONTH]]&lt;13,"Q3","Q4"))))</f>
        <v>Q2</v>
      </c>
      <c r="M4247" s="192" t="str">
        <f>IF(PUMPING[[#This Row],[PRODUCT]]="I/F","I/F",IF(LEFT(PUMPING[[#This Row],[BATCH]],2)="MR","MR",IF(LEFT(PUMPING[[#This Row],[BATCH]],2)="PR","PR",IF(LEFT(PUMPING[[#This Row],[BATCH]],2)="DT","DT","Others"))))</f>
        <v>MR</v>
      </c>
    </row>
    <row r="4248" spans="1:13" ht="21" x14ac:dyDescent="0.25">
      <c r="A4248" s="181">
        <v>6</v>
      </c>
      <c r="B4248" s="182">
        <v>42610</v>
      </c>
      <c r="C4248" s="181" t="s">
        <v>6</v>
      </c>
      <c r="D4248" s="187" t="s">
        <v>2585</v>
      </c>
      <c r="E4248" s="180">
        <v>508</v>
      </c>
      <c r="F4248" s="179">
        <v>3499</v>
      </c>
      <c r="G4248" s="200" t="s">
        <v>1945</v>
      </c>
      <c r="H4248" s="181" t="str">
        <f t="shared" si="116"/>
        <v>4H</v>
      </c>
      <c r="I4248" s="181" t="str">
        <f>VLOOKUP(H4248,[4]Sheet1!$J$2:$K$20,2,0)</f>
        <v>HSD-IV</v>
      </c>
      <c r="J4248" s="191">
        <f t="shared" si="115"/>
        <v>8</v>
      </c>
      <c r="K4248" s="191">
        <f>IF(PUMPING[[#This Row],[MONTH]]&gt;3,YEAR(PUMPING[[#This Row],[DATE]]),YEAR(PUMPING[[#This Row],[DATE]])-1)</f>
        <v>2016</v>
      </c>
      <c r="L4248" s="191" t="str">
        <f>IF(PUMPING[[#This Row],[MONTH]]&lt;4,"Q4",IF(PUMPING[[#This Row],[MONTH]]&lt;7,"Q1",IF(PUMPING[[#This Row],[MONTH]]&lt;10,"Q2",IF(PUMPING[[#This Row],[MONTH]]&lt;13,"Q3","Q4"))))</f>
        <v>Q2</v>
      </c>
      <c r="M4248" s="192" t="str">
        <f>IF(PUMPING[[#This Row],[PRODUCT]]="I/F","I/F",IF(LEFT(PUMPING[[#This Row],[BATCH]],2)="MR","MR",IF(LEFT(PUMPING[[#This Row],[BATCH]],2)="PR","PR",IF(LEFT(PUMPING[[#This Row],[BATCH]],2)="DT","DT","Others"))))</f>
        <v>MR</v>
      </c>
    </row>
    <row r="4249" spans="1:13" ht="21" x14ac:dyDescent="0.25">
      <c r="A4249" s="181">
        <v>1</v>
      </c>
      <c r="B4249" s="182">
        <v>42611</v>
      </c>
      <c r="C4249" s="181" t="s">
        <v>6</v>
      </c>
      <c r="D4249" s="205" t="s">
        <v>2585</v>
      </c>
      <c r="E4249" s="188">
        <v>508</v>
      </c>
      <c r="F4249" s="179">
        <v>3156</v>
      </c>
      <c r="G4249" s="200" t="s">
        <v>1945</v>
      </c>
      <c r="H4249" s="181" t="str">
        <f t="shared" si="116"/>
        <v>4H</v>
      </c>
      <c r="I4249" s="181" t="str">
        <f>VLOOKUP(H4249,[4]Sheet1!$J$2:$K$20,2,0)</f>
        <v>HSD-IV</v>
      </c>
      <c r="J4249" s="191">
        <f t="shared" si="115"/>
        <v>8</v>
      </c>
      <c r="K4249" s="191">
        <f>IF(PUMPING[[#This Row],[MONTH]]&gt;3,YEAR(PUMPING[[#This Row],[DATE]]),YEAR(PUMPING[[#This Row],[DATE]])-1)</f>
        <v>2016</v>
      </c>
      <c r="L4249" s="191" t="str">
        <f>IF(PUMPING[[#This Row],[MONTH]]&lt;4,"Q4",IF(PUMPING[[#This Row],[MONTH]]&lt;7,"Q1",IF(PUMPING[[#This Row],[MONTH]]&lt;10,"Q2",IF(PUMPING[[#This Row],[MONTH]]&lt;13,"Q3","Q4"))))</f>
        <v>Q2</v>
      </c>
      <c r="M4249" s="192" t="str">
        <f>IF(PUMPING[[#This Row],[PRODUCT]]="I/F","I/F",IF(LEFT(PUMPING[[#This Row],[BATCH]],2)="MR","MR",IF(LEFT(PUMPING[[#This Row],[BATCH]],2)="PR","PR",IF(LEFT(PUMPING[[#This Row],[BATCH]],2)="DT","DT","Others"))))</f>
        <v>MR</v>
      </c>
    </row>
    <row r="4250" spans="1:13" ht="21" x14ac:dyDescent="0.25">
      <c r="A4250" s="181">
        <v>2</v>
      </c>
      <c r="B4250" s="182">
        <v>42611</v>
      </c>
      <c r="C4250" s="181" t="s">
        <v>6</v>
      </c>
      <c r="D4250" s="205" t="s">
        <v>2586</v>
      </c>
      <c r="E4250" s="188">
        <v>501</v>
      </c>
      <c r="F4250" s="179">
        <v>428</v>
      </c>
      <c r="G4250" s="200" t="s">
        <v>1945</v>
      </c>
      <c r="H4250" s="181" t="str">
        <f t="shared" si="116"/>
        <v>4H</v>
      </c>
      <c r="I4250" s="181" t="str">
        <f>VLOOKUP(H4250,[4]Sheet1!$J$2:$K$20,2,0)</f>
        <v>HSD-IV</v>
      </c>
      <c r="J4250" s="191">
        <f t="shared" si="115"/>
        <v>8</v>
      </c>
      <c r="K4250" s="191">
        <f>IF(PUMPING[[#This Row],[MONTH]]&gt;3,YEAR(PUMPING[[#This Row],[DATE]]),YEAR(PUMPING[[#This Row],[DATE]])-1)</f>
        <v>2016</v>
      </c>
      <c r="L4250" s="191" t="str">
        <f>IF(PUMPING[[#This Row],[MONTH]]&lt;4,"Q4",IF(PUMPING[[#This Row],[MONTH]]&lt;7,"Q1",IF(PUMPING[[#This Row],[MONTH]]&lt;10,"Q2",IF(PUMPING[[#This Row],[MONTH]]&lt;13,"Q3","Q4"))))</f>
        <v>Q2</v>
      </c>
      <c r="M4250" s="192" t="str">
        <f>IF(PUMPING[[#This Row],[PRODUCT]]="I/F","I/F",IF(LEFT(PUMPING[[#This Row],[BATCH]],2)="MR","MR",IF(LEFT(PUMPING[[#This Row],[BATCH]],2)="PR","PR",IF(LEFT(PUMPING[[#This Row],[BATCH]],2)="DT","DT","Others"))))</f>
        <v>MR</v>
      </c>
    </row>
    <row r="4251" spans="1:13" ht="21" x14ac:dyDescent="0.25">
      <c r="A4251" s="181">
        <v>3</v>
      </c>
      <c r="B4251" s="182">
        <v>42611</v>
      </c>
      <c r="C4251" s="181" t="s">
        <v>6</v>
      </c>
      <c r="D4251" s="205" t="s">
        <v>2587</v>
      </c>
      <c r="E4251" s="188">
        <v>651</v>
      </c>
      <c r="F4251" s="179">
        <v>32</v>
      </c>
      <c r="G4251" s="200" t="s">
        <v>1945</v>
      </c>
      <c r="H4251" s="181" t="str">
        <f t="shared" si="116"/>
        <v>PC</v>
      </c>
      <c r="I4251" s="181" t="str">
        <f>VLOOKUP(H4251,[4]Sheet1!$J$2:$K$20,2,0)</f>
        <v>SKO</v>
      </c>
      <c r="J4251" s="191">
        <f t="shared" si="115"/>
        <v>8</v>
      </c>
      <c r="K4251" s="191">
        <f>IF(PUMPING[[#This Row],[MONTH]]&gt;3,YEAR(PUMPING[[#This Row],[DATE]]),YEAR(PUMPING[[#This Row],[DATE]])-1)</f>
        <v>2016</v>
      </c>
      <c r="L4251" s="191" t="str">
        <f>IF(PUMPING[[#This Row],[MONTH]]&lt;4,"Q4",IF(PUMPING[[#This Row],[MONTH]]&lt;7,"Q1",IF(PUMPING[[#This Row],[MONTH]]&lt;10,"Q2",IF(PUMPING[[#This Row],[MONTH]]&lt;13,"Q3","Q4"))))</f>
        <v>Q2</v>
      </c>
      <c r="M4251" s="192" t="str">
        <f>IF(PUMPING[[#This Row],[PRODUCT]]="I/F","I/F",IF(LEFT(PUMPING[[#This Row],[BATCH]],2)="MR","MR",IF(LEFT(PUMPING[[#This Row],[BATCH]],2)="PR","PR",IF(LEFT(PUMPING[[#This Row],[BATCH]],2)="DT","DT","Others"))))</f>
        <v>MR</v>
      </c>
    </row>
    <row r="4252" spans="1:13" ht="21" x14ac:dyDescent="0.25">
      <c r="A4252" s="181">
        <v>1</v>
      </c>
      <c r="B4252" s="182">
        <v>42590</v>
      </c>
      <c r="C4252" s="181" t="s">
        <v>6</v>
      </c>
      <c r="D4252" s="205" t="s">
        <v>2000</v>
      </c>
      <c r="E4252" s="188">
        <v>351</v>
      </c>
      <c r="F4252" s="179">
        <v>150</v>
      </c>
      <c r="G4252" s="181" t="s">
        <v>1850</v>
      </c>
      <c r="H4252" s="181" t="str">
        <f t="shared" ref="H4252:H4271" si="117">MID(D4252,3,2)</f>
        <v>PC</v>
      </c>
      <c r="I4252" s="181" t="str">
        <f>VLOOKUP(H4252,[4]Sheet1!$J$2:$K$20,2,0)</f>
        <v>SKO</v>
      </c>
      <c r="J4252" s="191">
        <f t="shared" si="115"/>
        <v>8</v>
      </c>
      <c r="K4252" s="191">
        <f>IF(PUMPING[[#This Row],[MONTH]]&gt;3,YEAR(PUMPING[[#This Row],[DATE]]),YEAR(PUMPING[[#This Row],[DATE]])-1)</f>
        <v>2016</v>
      </c>
      <c r="L4252" s="191" t="str">
        <f>IF(PUMPING[[#This Row],[MONTH]]&lt;4,"Q4",IF(PUMPING[[#This Row],[MONTH]]&lt;7,"Q1",IF(PUMPING[[#This Row],[MONTH]]&lt;10,"Q2",IF(PUMPING[[#This Row],[MONTH]]&lt;13,"Q3","Q4"))))</f>
        <v>Q2</v>
      </c>
      <c r="M4252" s="192" t="str">
        <f>IF(PUMPING[[#This Row],[PRODUCT]]="I/F","I/F",IF(LEFT(PUMPING[[#This Row],[BATCH]],2)="MR","MR",IF(LEFT(PUMPING[[#This Row],[BATCH]],2)="PR","PR",IF(LEFT(PUMPING[[#This Row],[BATCH]],2)="DT","DT","Others"))))</f>
        <v>MR</v>
      </c>
    </row>
    <row r="4253" spans="1:13" ht="21" x14ac:dyDescent="0.25">
      <c r="A4253" s="181">
        <v>2</v>
      </c>
      <c r="B4253" s="182">
        <v>42590</v>
      </c>
      <c r="C4253" s="181" t="s">
        <v>6</v>
      </c>
      <c r="D4253" s="205" t="s">
        <v>2579</v>
      </c>
      <c r="E4253" s="188">
        <v>204</v>
      </c>
      <c r="F4253" s="179">
        <v>1138</v>
      </c>
      <c r="G4253" s="181" t="s">
        <v>1850</v>
      </c>
      <c r="H4253" s="181" t="str">
        <f t="shared" si="117"/>
        <v>4M</v>
      </c>
      <c r="I4253" s="181" t="str">
        <f>VLOOKUP(H4253,[4]Sheet1!$J$2:$K$20,2,0)</f>
        <v>MS-IV</v>
      </c>
      <c r="J4253" s="191">
        <f t="shared" si="115"/>
        <v>8</v>
      </c>
      <c r="K4253" s="191">
        <f>IF(PUMPING[[#This Row],[MONTH]]&gt;3,YEAR(PUMPING[[#This Row],[DATE]]),YEAR(PUMPING[[#This Row],[DATE]])-1)</f>
        <v>2016</v>
      </c>
      <c r="L4253" s="191" t="str">
        <f>IF(PUMPING[[#This Row],[MONTH]]&lt;4,"Q4",IF(PUMPING[[#This Row],[MONTH]]&lt;7,"Q1",IF(PUMPING[[#This Row],[MONTH]]&lt;10,"Q2",IF(PUMPING[[#This Row],[MONTH]]&lt;13,"Q3","Q4"))))</f>
        <v>Q2</v>
      </c>
      <c r="M4253" s="192" t="str">
        <f>IF(PUMPING[[#This Row],[PRODUCT]]="I/F","I/F",IF(LEFT(PUMPING[[#This Row],[BATCH]],2)="MR","MR",IF(LEFT(PUMPING[[#This Row],[BATCH]],2)="PR","PR",IF(LEFT(PUMPING[[#This Row],[BATCH]],2)="DT","DT","Others"))))</f>
        <v>MR</v>
      </c>
    </row>
    <row r="4254" spans="1:13" ht="21" x14ac:dyDescent="0.25">
      <c r="A4254" s="181">
        <v>3</v>
      </c>
      <c r="B4254" s="182">
        <v>42590</v>
      </c>
      <c r="C4254" s="181" t="s">
        <v>6</v>
      </c>
      <c r="D4254" s="205" t="s">
        <v>2580</v>
      </c>
      <c r="E4254" s="188">
        <v>205</v>
      </c>
      <c r="F4254" s="179">
        <v>362</v>
      </c>
      <c r="G4254" s="181" t="s">
        <v>1850</v>
      </c>
      <c r="H4254" s="181" t="str">
        <f t="shared" si="117"/>
        <v>4M</v>
      </c>
      <c r="I4254" s="181" t="str">
        <f>VLOOKUP(H4254,[4]Sheet1!$J$2:$K$20,2,0)</f>
        <v>MS-IV</v>
      </c>
      <c r="J4254" s="191">
        <f t="shared" si="115"/>
        <v>8</v>
      </c>
      <c r="K4254" s="191">
        <f>IF(PUMPING[[#This Row],[MONTH]]&gt;3,YEAR(PUMPING[[#This Row],[DATE]]),YEAR(PUMPING[[#This Row],[DATE]])-1)</f>
        <v>2016</v>
      </c>
      <c r="L4254" s="191" t="str">
        <f>IF(PUMPING[[#This Row],[MONTH]]&lt;4,"Q4",IF(PUMPING[[#This Row],[MONTH]]&lt;7,"Q1",IF(PUMPING[[#This Row],[MONTH]]&lt;10,"Q2",IF(PUMPING[[#This Row],[MONTH]]&lt;13,"Q3","Q4"))))</f>
        <v>Q2</v>
      </c>
      <c r="M4254" s="192" t="str">
        <f>IF(PUMPING[[#This Row],[PRODUCT]]="I/F","I/F",IF(LEFT(PUMPING[[#This Row],[BATCH]],2)="MR","MR",IF(LEFT(PUMPING[[#This Row],[BATCH]],2)="PR","PR",IF(LEFT(PUMPING[[#This Row],[BATCH]],2)="DT","DT","Others"))))</f>
        <v>MR</v>
      </c>
    </row>
    <row r="4255" spans="1:13" ht="21" x14ac:dyDescent="0.25">
      <c r="A4255" s="181">
        <v>4</v>
      </c>
      <c r="B4255" s="182">
        <v>42590</v>
      </c>
      <c r="C4255" s="181" t="s">
        <v>6</v>
      </c>
      <c r="D4255" s="205" t="s">
        <v>2588</v>
      </c>
      <c r="E4255" s="188">
        <v>205</v>
      </c>
      <c r="F4255" s="179">
        <v>350</v>
      </c>
      <c r="G4255" s="181" t="s">
        <v>1850</v>
      </c>
      <c r="H4255" s="181" t="str">
        <f t="shared" si="117"/>
        <v>3M</v>
      </c>
      <c r="I4255" s="181" t="str">
        <f>VLOOKUP(H4255,[4]Sheet1!$J$2:$K$20,2,0)</f>
        <v>MS-III</v>
      </c>
      <c r="J4255" s="191">
        <f t="shared" si="115"/>
        <v>8</v>
      </c>
      <c r="K4255" s="191">
        <f>IF(PUMPING[[#This Row],[MONTH]]&gt;3,YEAR(PUMPING[[#This Row],[DATE]]),YEAR(PUMPING[[#This Row],[DATE]])-1)</f>
        <v>2016</v>
      </c>
      <c r="L4255" s="191" t="str">
        <f>IF(PUMPING[[#This Row],[MONTH]]&lt;4,"Q4",IF(PUMPING[[#This Row],[MONTH]]&lt;7,"Q1",IF(PUMPING[[#This Row],[MONTH]]&lt;10,"Q2",IF(PUMPING[[#This Row],[MONTH]]&lt;13,"Q3","Q4"))))</f>
        <v>Q2</v>
      </c>
      <c r="M4255" s="192" t="str">
        <f>IF(PUMPING[[#This Row],[PRODUCT]]="I/F","I/F",IF(LEFT(PUMPING[[#This Row],[BATCH]],2)="MR","MR",IF(LEFT(PUMPING[[#This Row],[BATCH]],2)="PR","PR",IF(LEFT(PUMPING[[#This Row],[BATCH]],2)="DT","DT","Others"))))</f>
        <v>MR</v>
      </c>
    </row>
    <row r="4256" spans="1:13" ht="21" x14ac:dyDescent="0.25">
      <c r="A4256" s="181">
        <v>5</v>
      </c>
      <c r="B4256" s="182">
        <v>42590</v>
      </c>
      <c r="C4256" s="181" t="s">
        <v>6</v>
      </c>
      <c r="D4256" s="205" t="s">
        <v>2589</v>
      </c>
      <c r="E4256" s="188">
        <v>205</v>
      </c>
      <c r="F4256" s="179">
        <v>2048</v>
      </c>
      <c r="G4256" s="181" t="s">
        <v>1850</v>
      </c>
      <c r="H4256" s="181" t="str">
        <f t="shared" si="117"/>
        <v>4M</v>
      </c>
      <c r="I4256" s="181" t="str">
        <f>VLOOKUP(H4256,[4]Sheet1!$J$2:$K$20,2,0)</f>
        <v>MS-IV</v>
      </c>
      <c r="J4256" s="191">
        <f t="shared" si="115"/>
        <v>8</v>
      </c>
      <c r="K4256" s="191">
        <f>IF(PUMPING[[#This Row],[MONTH]]&gt;3,YEAR(PUMPING[[#This Row],[DATE]]),YEAR(PUMPING[[#This Row],[DATE]])-1)</f>
        <v>2016</v>
      </c>
      <c r="L4256" s="191" t="str">
        <f>IF(PUMPING[[#This Row],[MONTH]]&lt;4,"Q4",IF(PUMPING[[#This Row],[MONTH]]&lt;7,"Q1",IF(PUMPING[[#This Row],[MONTH]]&lt;10,"Q2",IF(PUMPING[[#This Row],[MONTH]]&lt;13,"Q3","Q4"))))</f>
        <v>Q2</v>
      </c>
      <c r="M4256" s="192" t="str">
        <f>IF(PUMPING[[#This Row],[PRODUCT]]="I/F","I/F",IF(LEFT(PUMPING[[#This Row],[BATCH]],2)="MR","MR",IF(LEFT(PUMPING[[#This Row],[BATCH]],2)="PR","PR",IF(LEFT(PUMPING[[#This Row],[BATCH]],2)="DT","DT","Others"))))</f>
        <v>MR</v>
      </c>
    </row>
    <row r="4257" spans="1:13" ht="21" x14ac:dyDescent="0.25">
      <c r="A4257" s="181">
        <v>1</v>
      </c>
      <c r="B4257" s="182">
        <v>42591</v>
      </c>
      <c r="C4257" s="181" t="s">
        <v>6</v>
      </c>
      <c r="D4257" s="205" t="s">
        <v>2589</v>
      </c>
      <c r="E4257" s="188">
        <v>205</v>
      </c>
      <c r="F4257" s="179">
        <v>77</v>
      </c>
      <c r="G4257" s="181" t="s">
        <v>1850</v>
      </c>
      <c r="H4257" s="181" t="str">
        <f t="shared" si="117"/>
        <v>4M</v>
      </c>
      <c r="I4257" s="181" t="str">
        <f>VLOOKUP(H4257,[4]Sheet1!$J$2:$K$20,2,0)</f>
        <v>MS-IV</v>
      </c>
      <c r="J4257" s="191">
        <f t="shared" si="115"/>
        <v>8</v>
      </c>
      <c r="K4257" s="191">
        <f>IF(PUMPING[[#This Row],[MONTH]]&gt;3,YEAR(PUMPING[[#This Row],[DATE]]),YEAR(PUMPING[[#This Row],[DATE]])-1)</f>
        <v>2016</v>
      </c>
      <c r="L4257" s="191" t="str">
        <f>IF(PUMPING[[#This Row],[MONTH]]&lt;4,"Q4",IF(PUMPING[[#This Row],[MONTH]]&lt;7,"Q1",IF(PUMPING[[#This Row],[MONTH]]&lt;10,"Q2",IF(PUMPING[[#This Row],[MONTH]]&lt;13,"Q3","Q4"))))</f>
        <v>Q2</v>
      </c>
      <c r="M4257" s="192" t="str">
        <f>IF(PUMPING[[#This Row],[PRODUCT]]="I/F","I/F",IF(LEFT(PUMPING[[#This Row],[BATCH]],2)="MR","MR",IF(LEFT(PUMPING[[#This Row],[BATCH]],2)="PR","PR",IF(LEFT(PUMPING[[#This Row],[BATCH]],2)="DT","DT","Others"))))</f>
        <v>MR</v>
      </c>
    </row>
    <row r="4258" spans="1:13" ht="21" x14ac:dyDescent="0.25">
      <c r="A4258" s="181">
        <v>2</v>
      </c>
      <c r="B4258" s="182">
        <v>42591</v>
      </c>
      <c r="C4258" s="181" t="s">
        <v>6</v>
      </c>
      <c r="D4258" s="205" t="s">
        <v>2011</v>
      </c>
      <c r="E4258" s="188">
        <v>351</v>
      </c>
      <c r="F4258" s="179">
        <v>150</v>
      </c>
      <c r="G4258" s="181" t="s">
        <v>1850</v>
      </c>
      <c r="H4258" s="181" t="str">
        <f t="shared" si="117"/>
        <v>PC</v>
      </c>
      <c r="I4258" s="181" t="str">
        <f>VLOOKUP(H4258,[4]Sheet1!$J$2:$K$20,2,0)</f>
        <v>SKO</v>
      </c>
      <c r="J4258" s="191">
        <f t="shared" si="115"/>
        <v>8</v>
      </c>
      <c r="K4258" s="191">
        <f>IF(PUMPING[[#This Row],[MONTH]]&gt;3,YEAR(PUMPING[[#This Row],[DATE]]),YEAR(PUMPING[[#This Row],[DATE]])-1)</f>
        <v>2016</v>
      </c>
      <c r="L4258" s="191" t="str">
        <f>IF(PUMPING[[#This Row],[MONTH]]&lt;4,"Q4",IF(PUMPING[[#This Row],[MONTH]]&lt;7,"Q1",IF(PUMPING[[#This Row],[MONTH]]&lt;10,"Q2",IF(PUMPING[[#This Row],[MONTH]]&lt;13,"Q3","Q4"))))</f>
        <v>Q2</v>
      </c>
      <c r="M4258" s="192" t="str">
        <f>IF(PUMPING[[#This Row],[PRODUCT]]="I/F","I/F",IF(LEFT(PUMPING[[#This Row],[BATCH]],2)="MR","MR",IF(LEFT(PUMPING[[#This Row],[BATCH]],2)="PR","PR",IF(LEFT(PUMPING[[#This Row],[BATCH]],2)="DT","DT","Others"))))</f>
        <v>MR</v>
      </c>
    </row>
    <row r="4259" spans="1:13" ht="21" x14ac:dyDescent="0.25">
      <c r="A4259" s="181">
        <v>3</v>
      </c>
      <c r="B4259" s="182">
        <v>42591</v>
      </c>
      <c r="C4259" s="181" t="s">
        <v>6</v>
      </c>
      <c r="D4259" s="205" t="s">
        <v>2590</v>
      </c>
      <c r="E4259" s="188">
        <v>508</v>
      </c>
      <c r="F4259" s="179">
        <v>4000</v>
      </c>
      <c r="G4259" s="181" t="s">
        <v>1850</v>
      </c>
      <c r="H4259" s="181" t="str">
        <f t="shared" si="117"/>
        <v>4H</v>
      </c>
      <c r="I4259" s="181" t="str">
        <f>VLOOKUP(H4259,[4]Sheet1!$J$2:$K$20,2,0)</f>
        <v>HSD-IV</v>
      </c>
      <c r="J4259" s="191">
        <f t="shared" si="115"/>
        <v>8</v>
      </c>
      <c r="K4259" s="191">
        <f>IF(PUMPING[[#This Row],[MONTH]]&gt;3,YEAR(PUMPING[[#This Row],[DATE]]),YEAR(PUMPING[[#This Row],[DATE]])-1)</f>
        <v>2016</v>
      </c>
      <c r="L4259" s="191" t="str">
        <f>IF(PUMPING[[#This Row],[MONTH]]&lt;4,"Q4",IF(PUMPING[[#This Row],[MONTH]]&lt;7,"Q1",IF(PUMPING[[#This Row],[MONTH]]&lt;10,"Q2",IF(PUMPING[[#This Row],[MONTH]]&lt;13,"Q3","Q4"))))</f>
        <v>Q2</v>
      </c>
      <c r="M4259" s="192" t="str">
        <f>IF(PUMPING[[#This Row],[PRODUCT]]="I/F","I/F",IF(LEFT(PUMPING[[#This Row],[BATCH]],2)="MR","MR",IF(LEFT(PUMPING[[#This Row],[BATCH]],2)="PR","PR",IF(LEFT(PUMPING[[#This Row],[BATCH]],2)="DT","DT","Others"))))</f>
        <v>MR</v>
      </c>
    </row>
    <row r="4260" spans="1:13" ht="21" x14ac:dyDescent="0.25">
      <c r="A4260" s="181">
        <v>4</v>
      </c>
      <c r="B4260" s="182">
        <v>42591</v>
      </c>
      <c r="C4260" s="181" t="s">
        <v>6</v>
      </c>
      <c r="D4260" s="205" t="s">
        <v>2591</v>
      </c>
      <c r="E4260" s="188">
        <v>351</v>
      </c>
      <c r="F4260" s="179">
        <v>43</v>
      </c>
      <c r="G4260" s="181" t="s">
        <v>1850</v>
      </c>
      <c r="H4260" s="181" t="str">
        <f t="shared" si="117"/>
        <v>PC</v>
      </c>
      <c r="I4260" s="181" t="str">
        <f>VLOOKUP(H4260,[4]Sheet1!$J$2:$K$20,2,0)</f>
        <v>SKO</v>
      </c>
      <c r="J4260" s="191">
        <f t="shared" si="115"/>
        <v>8</v>
      </c>
      <c r="K4260" s="191">
        <f>IF(PUMPING[[#This Row],[MONTH]]&gt;3,YEAR(PUMPING[[#This Row],[DATE]]),YEAR(PUMPING[[#This Row],[DATE]])-1)</f>
        <v>2016</v>
      </c>
      <c r="L4260" s="191" t="str">
        <f>IF(PUMPING[[#This Row],[MONTH]]&lt;4,"Q4",IF(PUMPING[[#This Row],[MONTH]]&lt;7,"Q1",IF(PUMPING[[#This Row],[MONTH]]&lt;10,"Q2",IF(PUMPING[[#This Row],[MONTH]]&lt;13,"Q3","Q4"))))</f>
        <v>Q2</v>
      </c>
      <c r="M4260" s="192" t="str">
        <f>IF(PUMPING[[#This Row],[PRODUCT]]="I/F","I/F",IF(LEFT(PUMPING[[#This Row],[BATCH]],2)="MR","MR",IF(LEFT(PUMPING[[#This Row],[BATCH]],2)="PR","PR",IF(LEFT(PUMPING[[#This Row],[BATCH]],2)="DT","DT","Others"))))</f>
        <v>MR</v>
      </c>
    </row>
    <row r="4261" spans="1:13" ht="21" x14ac:dyDescent="0.25">
      <c r="A4261" s="181">
        <v>1</v>
      </c>
      <c r="B4261" s="182">
        <v>42595</v>
      </c>
      <c r="C4261" s="181" t="s">
        <v>6</v>
      </c>
      <c r="D4261" s="205" t="s">
        <v>2586</v>
      </c>
      <c r="E4261" s="188">
        <v>501</v>
      </c>
      <c r="F4261" s="179">
        <v>2190</v>
      </c>
      <c r="G4261" s="181" t="s">
        <v>1850</v>
      </c>
      <c r="H4261" s="181" t="str">
        <f t="shared" si="117"/>
        <v>4H</v>
      </c>
      <c r="I4261" s="181" t="str">
        <f>VLOOKUP(H4261,[4]Sheet1!$J$2:$K$20,2,0)</f>
        <v>HSD-IV</v>
      </c>
      <c r="J4261" s="191">
        <f t="shared" si="115"/>
        <v>8</v>
      </c>
      <c r="K4261" s="191">
        <f>IF(PUMPING[[#This Row],[MONTH]]&gt;3,YEAR(PUMPING[[#This Row],[DATE]]),YEAR(PUMPING[[#This Row],[DATE]])-1)</f>
        <v>2016</v>
      </c>
      <c r="L4261" s="191" t="str">
        <f>IF(PUMPING[[#This Row],[MONTH]]&lt;4,"Q4",IF(PUMPING[[#This Row],[MONTH]]&lt;7,"Q1",IF(PUMPING[[#This Row],[MONTH]]&lt;10,"Q2",IF(PUMPING[[#This Row],[MONTH]]&lt;13,"Q3","Q4"))))</f>
        <v>Q2</v>
      </c>
      <c r="M4261" s="192" t="str">
        <f>IF(PUMPING[[#This Row],[PRODUCT]]="I/F","I/F",IF(LEFT(PUMPING[[#This Row],[BATCH]],2)="MR","MR",IF(LEFT(PUMPING[[#This Row],[BATCH]],2)="PR","PR",IF(LEFT(PUMPING[[#This Row],[BATCH]],2)="DT","DT","Others"))))</f>
        <v>MR</v>
      </c>
    </row>
    <row r="4262" spans="1:13" ht="21" x14ac:dyDescent="0.25">
      <c r="A4262" s="181">
        <v>2</v>
      </c>
      <c r="B4262" s="182">
        <v>42595</v>
      </c>
      <c r="C4262" s="181" t="s">
        <v>6</v>
      </c>
      <c r="D4262" s="205" t="s">
        <v>2592</v>
      </c>
      <c r="E4262" s="188">
        <v>508</v>
      </c>
      <c r="F4262" s="179">
        <v>2056</v>
      </c>
      <c r="G4262" s="181" t="s">
        <v>1850</v>
      </c>
      <c r="H4262" s="181" t="str">
        <f t="shared" si="117"/>
        <v>4H</v>
      </c>
      <c r="I4262" s="181" t="str">
        <f>VLOOKUP(H4262,[4]Sheet1!$J$2:$K$20,2,0)</f>
        <v>HSD-IV</v>
      </c>
      <c r="J4262" s="191">
        <f t="shared" si="115"/>
        <v>8</v>
      </c>
      <c r="K4262" s="191">
        <f>IF(PUMPING[[#This Row],[MONTH]]&gt;3,YEAR(PUMPING[[#This Row],[DATE]]),YEAR(PUMPING[[#This Row],[DATE]])-1)</f>
        <v>2016</v>
      </c>
      <c r="L4262" s="191" t="str">
        <f>IF(PUMPING[[#This Row],[MONTH]]&lt;4,"Q4",IF(PUMPING[[#This Row],[MONTH]]&lt;7,"Q1",IF(PUMPING[[#This Row],[MONTH]]&lt;10,"Q2",IF(PUMPING[[#This Row],[MONTH]]&lt;13,"Q3","Q4"))))</f>
        <v>Q2</v>
      </c>
      <c r="M4262" s="192" t="str">
        <f>IF(PUMPING[[#This Row],[PRODUCT]]="I/F","I/F",IF(LEFT(PUMPING[[#This Row],[BATCH]],2)="MR","MR",IF(LEFT(PUMPING[[#This Row],[BATCH]],2)="PR","PR",IF(LEFT(PUMPING[[#This Row],[BATCH]],2)="DT","DT","Others"))))</f>
        <v>MR</v>
      </c>
    </row>
    <row r="4263" spans="1:13" ht="21" x14ac:dyDescent="0.25">
      <c r="A4263" s="181">
        <v>1</v>
      </c>
      <c r="B4263" s="182">
        <v>42596</v>
      </c>
      <c r="C4263" s="181" t="s">
        <v>6</v>
      </c>
      <c r="D4263" s="205" t="s">
        <v>2592</v>
      </c>
      <c r="E4263" s="188">
        <v>508</v>
      </c>
      <c r="F4263" s="179">
        <v>2736</v>
      </c>
      <c r="G4263" s="181" t="s">
        <v>1850</v>
      </c>
      <c r="H4263" s="181" t="str">
        <f t="shared" si="117"/>
        <v>4H</v>
      </c>
      <c r="I4263" s="181" t="str">
        <f>VLOOKUP(H4263,[4]Sheet1!$J$2:$K$20,2,0)</f>
        <v>HSD-IV</v>
      </c>
      <c r="J4263" s="191">
        <f t="shared" si="115"/>
        <v>8</v>
      </c>
      <c r="K4263" s="191">
        <f>IF(PUMPING[[#This Row],[MONTH]]&gt;3,YEAR(PUMPING[[#This Row],[DATE]]),YEAR(PUMPING[[#This Row],[DATE]])-1)</f>
        <v>2016</v>
      </c>
      <c r="L4263" s="191" t="str">
        <f>IF(PUMPING[[#This Row],[MONTH]]&lt;4,"Q4",IF(PUMPING[[#This Row],[MONTH]]&lt;7,"Q1",IF(PUMPING[[#This Row],[MONTH]]&lt;10,"Q2",IF(PUMPING[[#This Row],[MONTH]]&lt;13,"Q3","Q4"))))</f>
        <v>Q2</v>
      </c>
      <c r="M4263" s="192" t="str">
        <f>IF(PUMPING[[#This Row],[PRODUCT]]="I/F","I/F",IF(LEFT(PUMPING[[#This Row],[BATCH]],2)="MR","MR",IF(LEFT(PUMPING[[#This Row],[BATCH]],2)="PR","PR",IF(LEFT(PUMPING[[#This Row],[BATCH]],2)="DT","DT","Others"))))</f>
        <v>MR</v>
      </c>
    </row>
    <row r="4264" spans="1:13" ht="21" x14ac:dyDescent="0.25">
      <c r="A4264" s="181">
        <v>1</v>
      </c>
      <c r="B4264" s="182">
        <v>42602</v>
      </c>
      <c r="C4264" s="181" t="s">
        <v>6</v>
      </c>
      <c r="D4264" s="205" t="s">
        <v>2593</v>
      </c>
      <c r="E4264" s="188">
        <v>351</v>
      </c>
      <c r="F4264" s="179">
        <v>165</v>
      </c>
      <c r="G4264" s="181" t="s">
        <v>1850</v>
      </c>
      <c r="H4264" s="181" t="str">
        <f t="shared" si="117"/>
        <v>PC</v>
      </c>
      <c r="I4264" s="181" t="str">
        <f>VLOOKUP(H4264,[4]Sheet1!$J$2:$K$20,2,0)</f>
        <v>SKO</v>
      </c>
      <c r="J4264" s="191">
        <f t="shared" si="115"/>
        <v>8</v>
      </c>
      <c r="K4264" s="191">
        <f>IF(PUMPING[[#This Row],[MONTH]]&gt;3,YEAR(PUMPING[[#This Row],[DATE]]),YEAR(PUMPING[[#This Row],[DATE]])-1)</f>
        <v>2016</v>
      </c>
      <c r="L4264" s="191" t="str">
        <f>IF(PUMPING[[#This Row],[MONTH]]&lt;4,"Q4",IF(PUMPING[[#This Row],[MONTH]]&lt;7,"Q1",IF(PUMPING[[#This Row],[MONTH]]&lt;10,"Q2",IF(PUMPING[[#This Row],[MONTH]]&lt;13,"Q3","Q4"))))</f>
        <v>Q2</v>
      </c>
      <c r="M4264" s="192" t="str">
        <f>IF(PUMPING[[#This Row],[PRODUCT]]="I/F","I/F",IF(LEFT(PUMPING[[#This Row],[BATCH]],2)="MR","MR",IF(LEFT(PUMPING[[#This Row],[BATCH]],2)="PR","PR",IF(LEFT(PUMPING[[#This Row],[BATCH]],2)="DT","DT","Others"))))</f>
        <v>MR</v>
      </c>
    </row>
    <row r="4265" spans="1:13" ht="21" x14ac:dyDescent="0.25">
      <c r="A4265" s="181">
        <v>2</v>
      </c>
      <c r="B4265" s="182">
        <v>42602</v>
      </c>
      <c r="C4265" s="181" t="s">
        <v>6</v>
      </c>
      <c r="D4265" s="205" t="s">
        <v>2594</v>
      </c>
      <c r="E4265" s="188">
        <v>202</v>
      </c>
      <c r="F4265" s="179">
        <v>1659</v>
      </c>
      <c r="G4265" s="181" t="s">
        <v>1850</v>
      </c>
      <c r="H4265" s="181" t="str">
        <f t="shared" si="117"/>
        <v>4M</v>
      </c>
      <c r="I4265" s="181" t="str">
        <f>VLOOKUP(H4265,[4]Sheet1!$J$2:$K$20,2,0)</f>
        <v>MS-IV</v>
      </c>
      <c r="J4265" s="191">
        <f t="shared" si="115"/>
        <v>8</v>
      </c>
      <c r="K4265" s="191">
        <f>IF(PUMPING[[#This Row],[MONTH]]&gt;3,YEAR(PUMPING[[#This Row],[DATE]]),YEAR(PUMPING[[#This Row],[DATE]])-1)</f>
        <v>2016</v>
      </c>
      <c r="L4265" s="191" t="str">
        <f>IF(PUMPING[[#This Row],[MONTH]]&lt;4,"Q4",IF(PUMPING[[#This Row],[MONTH]]&lt;7,"Q1",IF(PUMPING[[#This Row],[MONTH]]&lt;10,"Q2",IF(PUMPING[[#This Row],[MONTH]]&lt;13,"Q3","Q4"))))</f>
        <v>Q2</v>
      </c>
      <c r="M4265" s="192" t="str">
        <f>IF(PUMPING[[#This Row],[PRODUCT]]="I/F","I/F",IF(LEFT(PUMPING[[#This Row],[BATCH]],2)="MR","MR",IF(LEFT(PUMPING[[#This Row],[BATCH]],2)="PR","PR",IF(LEFT(PUMPING[[#This Row],[BATCH]],2)="DT","DT","Others"))))</f>
        <v>MR</v>
      </c>
    </row>
    <row r="4266" spans="1:13" ht="21" x14ac:dyDescent="0.25">
      <c r="A4266" s="181">
        <v>3</v>
      </c>
      <c r="B4266" s="182">
        <v>42602</v>
      </c>
      <c r="C4266" s="181" t="s">
        <v>6</v>
      </c>
      <c r="D4266" s="205" t="s">
        <v>1360</v>
      </c>
      <c r="E4266" s="188">
        <v>204</v>
      </c>
      <c r="F4266" s="179">
        <v>2367</v>
      </c>
      <c r="G4266" s="181" t="s">
        <v>1850</v>
      </c>
      <c r="H4266" s="181" t="str">
        <f t="shared" si="117"/>
        <v>4M</v>
      </c>
      <c r="I4266" s="181" t="str">
        <f>VLOOKUP(H4266,[4]Sheet1!$J$2:$K$20,2,0)</f>
        <v>MS-IV</v>
      </c>
      <c r="J4266" s="191">
        <f t="shared" si="115"/>
        <v>8</v>
      </c>
      <c r="K4266" s="191">
        <f>IF(PUMPING[[#This Row],[MONTH]]&gt;3,YEAR(PUMPING[[#This Row],[DATE]]),YEAR(PUMPING[[#This Row],[DATE]])-1)</f>
        <v>2016</v>
      </c>
      <c r="L4266" s="191" t="str">
        <f>IF(PUMPING[[#This Row],[MONTH]]&lt;4,"Q4",IF(PUMPING[[#This Row],[MONTH]]&lt;7,"Q1",IF(PUMPING[[#This Row],[MONTH]]&lt;10,"Q2",IF(PUMPING[[#This Row],[MONTH]]&lt;13,"Q3","Q4"))))</f>
        <v>Q2</v>
      </c>
      <c r="M4266" s="192" t="str">
        <f>IF(PUMPING[[#This Row],[PRODUCT]]="I/F","I/F",IF(LEFT(PUMPING[[#This Row],[BATCH]],2)="MR","MR",IF(LEFT(PUMPING[[#This Row],[BATCH]],2)="PR","PR",IF(LEFT(PUMPING[[#This Row],[BATCH]],2)="DT","DT","Others"))))</f>
        <v>MR</v>
      </c>
    </row>
    <row r="4267" spans="1:13" ht="21" x14ac:dyDescent="0.25">
      <c r="A4267" s="181">
        <v>1</v>
      </c>
      <c r="B4267" s="182">
        <v>42603</v>
      </c>
      <c r="C4267" s="181" t="s">
        <v>6</v>
      </c>
      <c r="D4267" s="205" t="s">
        <v>1360</v>
      </c>
      <c r="E4267" s="188">
        <v>204</v>
      </c>
      <c r="F4267" s="179">
        <v>205</v>
      </c>
      <c r="G4267" s="181" t="s">
        <v>1850</v>
      </c>
      <c r="H4267" s="181" t="str">
        <f t="shared" si="117"/>
        <v>4M</v>
      </c>
      <c r="I4267" s="181" t="str">
        <f>VLOOKUP(H4267,[4]Sheet1!$J$2:$K$20,2,0)</f>
        <v>MS-IV</v>
      </c>
      <c r="J4267" s="191">
        <f t="shared" si="115"/>
        <v>8</v>
      </c>
      <c r="K4267" s="191">
        <f>IF(PUMPING[[#This Row],[MONTH]]&gt;3,YEAR(PUMPING[[#This Row],[DATE]]),YEAR(PUMPING[[#This Row],[DATE]])-1)</f>
        <v>2016</v>
      </c>
      <c r="L4267" s="191" t="str">
        <f>IF(PUMPING[[#This Row],[MONTH]]&lt;4,"Q4",IF(PUMPING[[#This Row],[MONTH]]&lt;7,"Q1",IF(PUMPING[[#This Row],[MONTH]]&lt;10,"Q2",IF(PUMPING[[#This Row],[MONTH]]&lt;13,"Q3","Q4"))))</f>
        <v>Q2</v>
      </c>
      <c r="M4267" s="192" t="str">
        <f>IF(PUMPING[[#This Row],[PRODUCT]]="I/F","I/F",IF(LEFT(PUMPING[[#This Row],[BATCH]],2)="MR","MR",IF(LEFT(PUMPING[[#This Row],[BATCH]],2)="PR","PR",IF(LEFT(PUMPING[[#This Row],[BATCH]],2)="DT","DT","Others"))))</f>
        <v>MR</v>
      </c>
    </row>
    <row r="4268" spans="1:13" ht="21" x14ac:dyDescent="0.25">
      <c r="A4268" s="181">
        <v>2</v>
      </c>
      <c r="B4268" s="182">
        <v>42603</v>
      </c>
      <c r="C4268" s="181" t="s">
        <v>6</v>
      </c>
      <c r="D4268" s="205" t="s">
        <v>1361</v>
      </c>
      <c r="E4268" s="188">
        <v>351</v>
      </c>
      <c r="F4268" s="179">
        <v>80</v>
      </c>
      <c r="G4268" s="181" t="s">
        <v>1850</v>
      </c>
      <c r="H4268" s="181" t="str">
        <f t="shared" si="117"/>
        <v>PC</v>
      </c>
      <c r="I4268" s="181" t="str">
        <f>VLOOKUP(H4268,[4]Sheet1!$J$2:$K$20,2,0)</f>
        <v>SKO</v>
      </c>
      <c r="J4268" s="191">
        <f t="shared" si="115"/>
        <v>8</v>
      </c>
      <c r="K4268" s="191">
        <f>IF(PUMPING[[#This Row],[MONTH]]&gt;3,YEAR(PUMPING[[#This Row],[DATE]]),YEAR(PUMPING[[#This Row],[DATE]])-1)</f>
        <v>2016</v>
      </c>
      <c r="L4268" s="191" t="str">
        <f>IF(PUMPING[[#This Row],[MONTH]]&lt;4,"Q4",IF(PUMPING[[#This Row],[MONTH]]&lt;7,"Q1",IF(PUMPING[[#This Row],[MONTH]]&lt;10,"Q2",IF(PUMPING[[#This Row],[MONTH]]&lt;13,"Q3","Q4"))))</f>
        <v>Q2</v>
      </c>
      <c r="M4268" s="192" t="str">
        <f>IF(PUMPING[[#This Row],[PRODUCT]]="I/F","I/F",IF(LEFT(PUMPING[[#This Row],[BATCH]],2)="MR","MR",IF(LEFT(PUMPING[[#This Row],[BATCH]],2)="PR","PR",IF(LEFT(PUMPING[[#This Row],[BATCH]],2)="DT","DT","Others"))))</f>
        <v>MR</v>
      </c>
    </row>
    <row r="4269" spans="1:13" ht="21" x14ac:dyDescent="0.25">
      <c r="A4269" s="181">
        <v>3</v>
      </c>
      <c r="B4269" s="182">
        <v>42603</v>
      </c>
      <c r="C4269" s="181" t="s">
        <v>6</v>
      </c>
      <c r="D4269" s="205" t="s">
        <v>1362</v>
      </c>
      <c r="E4269" s="188">
        <v>404</v>
      </c>
      <c r="F4269" s="179">
        <v>728</v>
      </c>
      <c r="G4269" s="181" t="s">
        <v>1850</v>
      </c>
      <c r="H4269" s="181" t="str">
        <f t="shared" si="117"/>
        <v>NS</v>
      </c>
      <c r="I4269" s="181" t="str">
        <f>VLOOKUP(H4269,[4]Sheet1!$J$2:$K$20,2,0)</f>
        <v>SKO</v>
      </c>
      <c r="J4269" s="191">
        <f t="shared" si="115"/>
        <v>8</v>
      </c>
      <c r="K4269" s="191">
        <f>IF(PUMPING[[#This Row],[MONTH]]&gt;3,YEAR(PUMPING[[#This Row],[DATE]]),YEAR(PUMPING[[#This Row],[DATE]])-1)</f>
        <v>2016</v>
      </c>
      <c r="L4269" s="191" t="str">
        <f>IF(PUMPING[[#This Row],[MONTH]]&lt;4,"Q4",IF(PUMPING[[#This Row],[MONTH]]&lt;7,"Q1",IF(PUMPING[[#This Row],[MONTH]]&lt;10,"Q2",IF(PUMPING[[#This Row],[MONTH]]&lt;13,"Q3","Q4"))))</f>
        <v>Q2</v>
      </c>
      <c r="M4269" s="192" t="str">
        <f>IF(PUMPING[[#This Row],[PRODUCT]]="I/F","I/F",IF(LEFT(PUMPING[[#This Row],[BATCH]],2)="MR","MR",IF(LEFT(PUMPING[[#This Row],[BATCH]],2)="PR","PR",IF(LEFT(PUMPING[[#This Row],[BATCH]],2)="DT","DT","Others"))))</f>
        <v>MR</v>
      </c>
    </row>
    <row r="4270" spans="1:13" ht="21" x14ac:dyDescent="0.25">
      <c r="A4270" s="181">
        <v>1</v>
      </c>
      <c r="B4270" s="182">
        <v>42606</v>
      </c>
      <c r="C4270" s="181" t="s">
        <v>6</v>
      </c>
      <c r="D4270" s="205" t="s">
        <v>2595</v>
      </c>
      <c r="E4270" s="188">
        <v>402</v>
      </c>
      <c r="F4270" s="179">
        <v>2321</v>
      </c>
      <c r="G4270" s="181" t="s">
        <v>1850</v>
      </c>
      <c r="H4270" s="181" t="str">
        <f t="shared" si="117"/>
        <v>NS</v>
      </c>
      <c r="I4270" s="181" t="str">
        <f>VLOOKUP(H4270,[4]Sheet1!$J$2:$K$20,2,0)</f>
        <v>SKO</v>
      </c>
      <c r="J4270" s="191">
        <f t="shared" si="115"/>
        <v>8</v>
      </c>
      <c r="K4270" s="191">
        <f>IF(PUMPING[[#This Row],[MONTH]]&gt;3,YEAR(PUMPING[[#This Row],[DATE]]),YEAR(PUMPING[[#This Row],[DATE]])-1)</f>
        <v>2016</v>
      </c>
      <c r="L4270" s="191" t="str">
        <f>IF(PUMPING[[#This Row],[MONTH]]&lt;4,"Q4",IF(PUMPING[[#This Row],[MONTH]]&lt;7,"Q1",IF(PUMPING[[#This Row],[MONTH]]&lt;10,"Q2",IF(PUMPING[[#This Row],[MONTH]]&lt;13,"Q3","Q4"))))</f>
        <v>Q2</v>
      </c>
      <c r="M4270" s="192" t="str">
        <f>IF(PUMPING[[#This Row],[PRODUCT]]="I/F","I/F",IF(LEFT(PUMPING[[#This Row],[BATCH]],2)="MR","MR",IF(LEFT(PUMPING[[#This Row],[BATCH]],2)="PR","PR",IF(LEFT(PUMPING[[#This Row],[BATCH]],2)="DT","DT","Others"))))</f>
        <v>MR</v>
      </c>
    </row>
    <row r="4271" spans="1:13" ht="21" x14ac:dyDescent="0.25">
      <c r="A4271" s="189">
        <v>2</v>
      </c>
      <c r="B4271" s="46">
        <v>42606</v>
      </c>
      <c r="C4271" s="189" t="s">
        <v>6</v>
      </c>
      <c r="D4271" s="207" t="s">
        <v>2596</v>
      </c>
      <c r="E4271" s="93">
        <v>651</v>
      </c>
      <c r="F4271" s="123">
        <v>35</v>
      </c>
      <c r="G4271" s="189" t="s">
        <v>1850</v>
      </c>
      <c r="H4271" s="189" t="str">
        <f t="shared" si="117"/>
        <v>PC</v>
      </c>
      <c r="I4271" s="189" t="str">
        <f>VLOOKUP(H4271,[4]Sheet1!$J$2:$K$20,2,0)</f>
        <v>SKO</v>
      </c>
      <c r="J4271" s="191">
        <f t="shared" si="115"/>
        <v>8</v>
      </c>
      <c r="K4271" s="191">
        <f>IF(PUMPING[[#This Row],[MONTH]]&gt;3,YEAR(PUMPING[[#This Row],[DATE]]),YEAR(PUMPING[[#This Row],[DATE]])-1)</f>
        <v>2016</v>
      </c>
      <c r="L4271" s="191" t="str">
        <f>IF(PUMPING[[#This Row],[MONTH]]&lt;4,"Q4",IF(PUMPING[[#This Row],[MONTH]]&lt;7,"Q1",IF(PUMPING[[#This Row],[MONTH]]&lt;10,"Q2",IF(PUMPING[[#This Row],[MONTH]]&lt;13,"Q3","Q4"))))</f>
        <v>Q2</v>
      </c>
      <c r="M4271" s="192" t="str">
        <f>IF(PUMPING[[#This Row],[PRODUCT]]="I/F","I/F",IF(LEFT(PUMPING[[#This Row],[BATCH]],2)="MR","MR",IF(LEFT(PUMPING[[#This Row],[BATCH]],2)="PR","PR",IF(LEFT(PUMPING[[#This Row],[BATCH]],2)="DT","DT","Others"))))</f>
        <v>MR</v>
      </c>
    </row>
  </sheetData>
  <dataValidations disablePrompts="1" count="2">
    <dataValidation type="whole" allowBlank="1" showInputMessage="1" showErrorMessage="1" sqref="F730:F741 F159:G160 F169:G170 F125:G125 F743:F744 F750:F762 F765:F769 F772:F774 F777:F780 F784 F796:F822 F790:F792 F828:F830 F833 F835:F839 F849:F852 F855:F858 F861:F866 F868:F869 F872 F893:F894 F899 F4204">
      <formula1>1</formula1>
      <formula2>15000</formula2>
    </dataValidation>
    <dataValidation type="whole" allowBlank="1" showInputMessage="1" showErrorMessage="1" sqref="F785">
      <formula1>1</formula1>
      <formula2>7000</formula2>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909"/>
  <sheetViews>
    <sheetView tabSelected="1" topLeftCell="B3804" workbookViewId="0">
      <selection activeCell="B3909" sqref="B3909"/>
    </sheetView>
  </sheetViews>
  <sheetFormatPr defaultRowHeight="15" x14ac:dyDescent="0.25"/>
  <cols>
    <col min="1" max="1" width="9.85546875" customWidth="1"/>
    <col min="2" max="2" width="10.42578125" bestFit="1" customWidth="1"/>
    <col min="3" max="3" width="26.85546875" customWidth="1"/>
    <col min="4" max="4" width="35.28515625" bestFit="1" customWidth="1"/>
    <col min="5" max="5" width="20.28515625" customWidth="1"/>
    <col min="6" max="6" width="12.140625" customWidth="1"/>
    <col min="7" max="7" width="28.85546875" customWidth="1"/>
    <col min="9" max="9" width="10" customWidth="1"/>
    <col min="12" max="12" width="10.5703125" bestFit="1" customWidth="1"/>
  </cols>
  <sheetData>
    <row r="1" spans="1:12" x14ac:dyDescent="0.25">
      <c r="A1" t="s">
        <v>0</v>
      </c>
      <c r="B1" t="s">
        <v>1</v>
      </c>
      <c r="C1" s="39" t="s">
        <v>1355</v>
      </c>
      <c r="D1" s="39" t="s">
        <v>3</v>
      </c>
      <c r="E1" s="39" t="s">
        <v>1356</v>
      </c>
      <c r="F1" s="39" t="s">
        <v>5</v>
      </c>
      <c r="G1" s="39" t="s">
        <v>1357</v>
      </c>
      <c r="H1" s="39" t="s">
        <v>1358</v>
      </c>
      <c r="I1" s="39" t="s">
        <v>1359</v>
      </c>
      <c r="J1" s="39" t="s">
        <v>1522</v>
      </c>
      <c r="K1" s="39" t="s">
        <v>1680</v>
      </c>
      <c r="L1" s="39" t="s">
        <v>1681</v>
      </c>
    </row>
    <row r="2" spans="1:12" x14ac:dyDescent="0.25">
      <c r="A2">
        <v>1</v>
      </c>
      <c r="B2" s="1">
        <v>42095</v>
      </c>
      <c r="C2" t="s">
        <v>6</v>
      </c>
      <c r="D2" t="s">
        <v>7</v>
      </c>
      <c r="E2">
        <v>504</v>
      </c>
      <c r="F2">
        <v>8568</v>
      </c>
      <c r="H2" t="str">
        <f>MID(D2,3,2)</f>
        <v>4H</v>
      </c>
      <c r="I2" t="str">
        <f>VLOOKUP(H2,Sheet1!$A$1:$B$28,2,0)</f>
        <v>HSD-IV</v>
      </c>
      <c r="J2">
        <f>MONTH(Delivery[[#This Row],[DATE]])</f>
        <v>4</v>
      </c>
      <c r="K2" s="183">
        <f>IF(Delivery[[#This Row],[Month]]&gt;3,YEAR(Delivery[[#This Row],[DATE]]),YEAR(Delivery[[#This Row],[DATE]])-1)</f>
        <v>2015</v>
      </c>
      <c r="L2" s="32" t="str">
        <f>IF(Delivery[[#This Row],[Month]]&lt;4,"Q4",IF(Delivery[[#This Row],[Month]]&lt;7,"Q1",IF(Delivery[[#This Row],[Month]]&lt;10,"Q2",IF(Delivery[[#This Row],[Month]]&lt;13,"Q3"))))</f>
        <v>Q1</v>
      </c>
    </row>
    <row r="3" spans="1:12" x14ac:dyDescent="0.25">
      <c r="A3">
        <v>1</v>
      </c>
      <c r="B3" s="1">
        <v>42095</v>
      </c>
      <c r="C3" t="s">
        <v>8</v>
      </c>
      <c r="D3" t="s">
        <v>9</v>
      </c>
      <c r="E3" t="s">
        <v>10</v>
      </c>
      <c r="F3">
        <v>912</v>
      </c>
      <c r="H3" t="str">
        <f t="shared" ref="H3:H66" si="0">MID(D3,3,2)</f>
        <v>PN</v>
      </c>
      <c r="I3" t="str">
        <f>VLOOKUP(H3,Sheet1!$A$1:$B$28,2,0)</f>
        <v>NAPTHA</v>
      </c>
      <c r="J3">
        <f>MONTH(Delivery[[#This Row],[DATE]])</f>
        <v>4</v>
      </c>
      <c r="K3" s="32">
        <f>IF(Delivery[[#This Row],[Month]]&gt;3,YEAR(Delivery[[#This Row],[DATE]]),YEAR(Delivery[[#This Row],[DATE]])-1)</f>
        <v>2015</v>
      </c>
      <c r="L3" s="32" t="str">
        <f>IF(Delivery[[#This Row],[Month]]&lt;4,"Q4",IF(Delivery[[#This Row],[Month]]&lt;7,"Q1",IF(Delivery[[#This Row],[Month]]&lt;10,"Q2",IF(Delivery[[#This Row],[Month]]&lt;13,"Q3"))))</f>
        <v>Q1</v>
      </c>
    </row>
    <row r="4" spans="1:12" x14ac:dyDescent="0.25">
      <c r="A4">
        <v>2</v>
      </c>
      <c r="B4" s="1">
        <v>42095</v>
      </c>
      <c r="C4" t="s">
        <v>8</v>
      </c>
      <c r="D4" t="s">
        <v>11</v>
      </c>
      <c r="E4" t="s">
        <v>10</v>
      </c>
      <c r="F4">
        <v>152</v>
      </c>
      <c r="H4" t="str">
        <f t="shared" si="0"/>
        <v xml:space="preserve"> I</v>
      </c>
      <c r="I4" t="str">
        <f>VLOOKUP(H4,Sheet1!$A$1:$B$28,2,0)</f>
        <v>I/F</v>
      </c>
      <c r="J4">
        <f>MONTH(Delivery[[#This Row],[DATE]])</f>
        <v>4</v>
      </c>
      <c r="K4" s="32">
        <f>IF(Delivery[[#This Row],[Month]]&gt;3,YEAR(Delivery[[#This Row],[DATE]]),YEAR(Delivery[[#This Row],[DATE]])-1)</f>
        <v>2015</v>
      </c>
      <c r="L4" s="32" t="str">
        <f>IF(Delivery[[#This Row],[Month]]&lt;4,"Q4",IF(Delivery[[#This Row],[Month]]&lt;7,"Q1",IF(Delivery[[#This Row],[Month]]&lt;10,"Q2",IF(Delivery[[#This Row],[Month]]&lt;13,"Q3"))))</f>
        <v>Q1</v>
      </c>
    </row>
    <row r="5" spans="1:12" x14ac:dyDescent="0.25">
      <c r="A5">
        <v>3</v>
      </c>
      <c r="B5" s="1">
        <v>42095</v>
      </c>
      <c r="C5" t="s">
        <v>8</v>
      </c>
      <c r="D5" t="s">
        <v>12</v>
      </c>
      <c r="E5" t="s">
        <v>10</v>
      </c>
      <c r="F5">
        <v>131</v>
      </c>
      <c r="H5" t="str">
        <f t="shared" si="0"/>
        <v>NS</v>
      </c>
      <c r="I5" t="str">
        <f>VLOOKUP(H5,Sheet1!$A$1:$B$28,2,0)</f>
        <v>SKO</v>
      </c>
      <c r="J5">
        <f>MONTH(Delivery[[#This Row],[DATE]])</f>
        <v>4</v>
      </c>
      <c r="K5" s="32">
        <f>IF(Delivery[[#This Row],[Month]]&gt;3,YEAR(Delivery[[#This Row],[DATE]]),YEAR(Delivery[[#This Row],[DATE]])-1)</f>
        <v>2015</v>
      </c>
      <c r="L5" s="32" t="str">
        <f>IF(Delivery[[#This Row],[Month]]&lt;4,"Q4",IF(Delivery[[#This Row],[Month]]&lt;7,"Q1",IF(Delivery[[#This Row],[Month]]&lt;10,"Q2",IF(Delivery[[#This Row],[Month]]&lt;13,"Q3"))))</f>
        <v>Q1</v>
      </c>
    </row>
    <row r="6" spans="1:12" x14ac:dyDescent="0.25">
      <c r="A6">
        <v>4</v>
      </c>
      <c r="B6" s="1">
        <v>42095</v>
      </c>
      <c r="C6" t="s">
        <v>8</v>
      </c>
      <c r="D6" t="s">
        <v>13</v>
      </c>
      <c r="E6" t="s">
        <v>10</v>
      </c>
      <c r="F6">
        <v>49</v>
      </c>
      <c r="H6" t="str">
        <f t="shared" si="0"/>
        <v>PC</v>
      </c>
      <c r="I6" t="str">
        <f>VLOOKUP(H6,Sheet1!$A$1:$B$28,2,0)</f>
        <v>SKO</v>
      </c>
      <c r="J6">
        <f>MONTH(Delivery[[#This Row],[DATE]])</f>
        <v>4</v>
      </c>
      <c r="K6" s="32">
        <f>IF(Delivery[[#This Row],[Month]]&gt;3,YEAR(Delivery[[#This Row],[DATE]]),YEAR(Delivery[[#This Row],[DATE]])-1)</f>
        <v>2015</v>
      </c>
      <c r="L6" s="32" t="str">
        <f>IF(Delivery[[#This Row],[Month]]&lt;4,"Q4",IF(Delivery[[#This Row],[Month]]&lt;7,"Q1",IF(Delivery[[#This Row],[Month]]&lt;10,"Q2",IF(Delivery[[#This Row],[Month]]&lt;13,"Q3"))))</f>
        <v>Q1</v>
      </c>
    </row>
    <row r="7" spans="1:12" x14ac:dyDescent="0.25">
      <c r="A7">
        <v>5</v>
      </c>
      <c r="B7" s="1">
        <v>42095</v>
      </c>
      <c r="C7" t="s">
        <v>8</v>
      </c>
      <c r="D7" t="s">
        <v>14</v>
      </c>
      <c r="E7" t="s">
        <v>10</v>
      </c>
      <c r="F7">
        <v>74</v>
      </c>
      <c r="H7" t="str">
        <f t="shared" si="0"/>
        <v xml:space="preserve"> I</v>
      </c>
      <c r="I7" t="str">
        <f>VLOOKUP(H7,Sheet1!$A$1:$B$28,2,0)</f>
        <v>I/F</v>
      </c>
      <c r="J7">
        <f>MONTH(Delivery[[#This Row],[DATE]])</f>
        <v>4</v>
      </c>
      <c r="K7" s="32">
        <f>IF(Delivery[[#This Row],[Month]]&gt;3,YEAR(Delivery[[#This Row],[DATE]]),YEAR(Delivery[[#This Row],[DATE]])-1)</f>
        <v>2015</v>
      </c>
      <c r="L7" s="32" t="str">
        <f>IF(Delivery[[#This Row],[Month]]&lt;4,"Q4",IF(Delivery[[#This Row],[Month]]&lt;7,"Q1",IF(Delivery[[#This Row],[Month]]&lt;10,"Q2",IF(Delivery[[#This Row],[Month]]&lt;13,"Q3"))))</f>
        <v>Q1</v>
      </c>
    </row>
    <row r="8" spans="1:12" x14ac:dyDescent="0.25">
      <c r="A8">
        <v>6</v>
      </c>
      <c r="B8" s="1">
        <v>42095</v>
      </c>
      <c r="C8" t="s">
        <v>8</v>
      </c>
      <c r="D8" t="s">
        <v>15</v>
      </c>
      <c r="E8" t="s">
        <v>10</v>
      </c>
      <c r="F8">
        <v>3995</v>
      </c>
      <c r="H8" t="str">
        <f t="shared" si="0"/>
        <v>4H</v>
      </c>
      <c r="I8" t="str">
        <f>VLOOKUP(H8,Sheet1!$A$1:$B$28,2,0)</f>
        <v>HSD-IV</v>
      </c>
      <c r="J8">
        <f>MONTH(Delivery[[#This Row],[DATE]])</f>
        <v>4</v>
      </c>
      <c r="K8" s="32">
        <f>IF(Delivery[[#This Row],[Month]]&gt;3,YEAR(Delivery[[#This Row],[DATE]]),YEAR(Delivery[[#This Row],[DATE]])-1)</f>
        <v>2015</v>
      </c>
      <c r="L8" s="32" t="str">
        <f>IF(Delivery[[#This Row],[Month]]&lt;4,"Q4",IF(Delivery[[#This Row],[Month]]&lt;7,"Q1",IF(Delivery[[#This Row],[Month]]&lt;10,"Q2",IF(Delivery[[#This Row],[Month]]&lt;13,"Q3"))))</f>
        <v>Q1</v>
      </c>
    </row>
    <row r="9" spans="1:12" x14ac:dyDescent="0.25">
      <c r="A9">
        <v>1</v>
      </c>
      <c r="B9" s="1">
        <v>42096</v>
      </c>
      <c r="C9" t="s">
        <v>6</v>
      </c>
      <c r="D9" t="s">
        <v>7</v>
      </c>
      <c r="E9">
        <v>504</v>
      </c>
      <c r="F9">
        <v>698</v>
      </c>
      <c r="H9" t="str">
        <f t="shared" si="0"/>
        <v>4H</v>
      </c>
      <c r="I9" t="str">
        <f>VLOOKUP(H9,Sheet1!$A$1:$B$28,2,0)</f>
        <v>HSD-IV</v>
      </c>
      <c r="J9">
        <f>MONTH(Delivery[[#This Row],[DATE]])</f>
        <v>4</v>
      </c>
      <c r="K9" s="32">
        <f>IF(Delivery[[#This Row],[Month]]&gt;3,YEAR(Delivery[[#This Row],[DATE]]),YEAR(Delivery[[#This Row],[DATE]])-1)</f>
        <v>2015</v>
      </c>
      <c r="L9" s="32" t="str">
        <f>IF(Delivery[[#This Row],[Month]]&lt;4,"Q4",IF(Delivery[[#This Row],[Month]]&lt;7,"Q1",IF(Delivery[[#This Row],[Month]]&lt;10,"Q2",IF(Delivery[[#This Row],[Month]]&lt;13,"Q3"))))</f>
        <v>Q1</v>
      </c>
    </row>
    <row r="10" spans="1:12" x14ac:dyDescent="0.25">
      <c r="A10">
        <v>2</v>
      </c>
      <c r="B10" s="1">
        <v>42096</v>
      </c>
      <c r="C10" t="s">
        <v>6</v>
      </c>
      <c r="D10" t="s">
        <v>16</v>
      </c>
      <c r="E10">
        <v>505</v>
      </c>
      <c r="F10">
        <v>3663</v>
      </c>
      <c r="H10" t="str">
        <f t="shared" si="0"/>
        <v>4H</v>
      </c>
      <c r="I10" t="str">
        <f>VLOOKUP(H10,Sheet1!$A$1:$B$28,2,0)</f>
        <v>HSD-IV</v>
      </c>
      <c r="J10">
        <f>MONTH(Delivery[[#This Row],[DATE]])</f>
        <v>4</v>
      </c>
      <c r="K10" s="32">
        <f>IF(Delivery[[#This Row],[Month]]&gt;3,YEAR(Delivery[[#This Row],[DATE]]),YEAR(Delivery[[#This Row],[DATE]])-1)</f>
        <v>2015</v>
      </c>
      <c r="L10" s="32" t="str">
        <f>IF(Delivery[[#This Row],[Month]]&lt;4,"Q4",IF(Delivery[[#This Row],[Month]]&lt;7,"Q1",IF(Delivery[[#This Row],[Month]]&lt;10,"Q2",IF(Delivery[[#This Row],[Month]]&lt;13,"Q3"))))</f>
        <v>Q1</v>
      </c>
    </row>
    <row r="11" spans="1:12" x14ac:dyDescent="0.25">
      <c r="A11">
        <v>3</v>
      </c>
      <c r="B11" s="1">
        <v>42096</v>
      </c>
      <c r="C11" t="s">
        <v>6</v>
      </c>
      <c r="D11" t="s">
        <v>17</v>
      </c>
      <c r="E11">
        <v>651</v>
      </c>
      <c r="F11">
        <v>150</v>
      </c>
      <c r="H11" t="str">
        <f t="shared" si="0"/>
        <v>PC</v>
      </c>
      <c r="I11" t="str">
        <f>VLOOKUP(H11,Sheet1!$A$1:$B$28,2,0)</f>
        <v>SKO</v>
      </c>
      <c r="J11">
        <f>MONTH(Delivery[[#This Row],[DATE]])</f>
        <v>4</v>
      </c>
      <c r="K11" s="32">
        <f>IF(Delivery[[#This Row],[Month]]&gt;3,YEAR(Delivery[[#This Row],[DATE]]),YEAR(Delivery[[#This Row],[DATE]])-1)</f>
        <v>2015</v>
      </c>
      <c r="L11" s="32" t="str">
        <f>IF(Delivery[[#This Row],[Month]]&lt;4,"Q4",IF(Delivery[[#This Row],[Month]]&lt;7,"Q1",IF(Delivery[[#This Row],[Month]]&lt;10,"Q2",IF(Delivery[[#This Row],[Month]]&lt;13,"Q3"))))</f>
        <v>Q1</v>
      </c>
    </row>
    <row r="12" spans="1:12" x14ac:dyDescent="0.25">
      <c r="A12">
        <v>4</v>
      </c>
      <c r="B12" s="1">
        <v>42096</v>
      </c>
      <c r="C12" t="s">
        <v>6</v>
      </c>
      <c r="D12" t="s">
        <v>18</v>
      </c>
      <c r="E12">
        <v>402</v>
      </c>
      <c r="F12">
        <v>160</v>
      </c>
      <c r="H12" t="str">
        <f t="shared" si="0"/>
        <v>NS</v>
      </c>
      <c r="I12" t="str">
        <f>VLOOKUP(H12,Sheet1!$A$1:$B$28,2,0)</f>
        <v>SKO</v>
      </c>
      <c r="J12">
        <f>MONTH(Delivery[[#This Row],[DATE]])</f>
        <v>4</v>
      </c>
      <c r="K12" s="32">
        <f>IF(Delivery[[#This Row],[Month]]&gt;3,YEAR(Delivery[[#This Row],[DATE]]),YEAR(Delivery[[#This Row],[DATE]])-1)</f>
        <v>2015</v>
      </c>
      <c r="L12" s="32" t="str">
        <f>IF(Delivery[[#This Row],[Month]]&lt;4,"Q4",IF(Delivery[[#This Row],[Month]]&lt;7,"Q1",IF(Delivery[[#This Row],[Month]]&lt;10,"Q2",IF(Delivery[[#This Row],[Month]]&lt;13,"Q3"))))</f>
        <v>Q1</v>
      </c>
    </row>
    <row r="13" spans="1:12" x14ac:dyDescent="0.25">
      <c r="A13">
        <v>5</v>
      </c>
      <c r="B13" s="1">
        <v>42096</v>
      </c>
      <c r="C13" t="s">
        <v>6</v>
      </c>
      <c r="D13" t="s">
        <v>19</v>
      </c>
      <c r="E13">
        <v>124</v>
      </c>
      <c r="F13">
        <v>2335</v>
      </c>
      <c r="H13" t="str">
        <f t="shared" si="0"/>
        <v>PN</v>
      </c>
      <c r="I13" t="str">
        <f>VLOOKUP(H13,Sheet1!$A$1:$B$28,2,0)</f>
        <v>NAPTHA</v>
      </c>
      <c r="J13">
        <f>MONTH(Delivery[[#This Row],[DATE]])</f>
        <v>4</v>
      </c>
      <c r="K13" s="32">
        <f>IF(Delivery[[#This Row],[Month]]&gt;3,YEAR(Delivery[[#This Row],[DATE]]),YEAR(Delivery[[#This Row],[DATE]])-1)</f>
        <v>2015</v>
      </c>
      <c r="L13" s="32" t="str">
        <f>IF(Delivery[[#This Row],[Month]]&lt;4,"Q4",IF(Delivery[[#This Row],[Month]]&lt;7,"Q1",IF(Delivery[[#This Row],[Month]]&lt;10,"Q2",IF(Delivery[[#This Row],[Month]]&lt;13,"Q3"))))</f>
        <v>Q1</v>
      </c>
    </row>
    <row r="14" spans="1:12" x14ac:dyDescent="0.25">
      <c r="A14">
        <v>1</v>
      </c>
      <c r="B14" s="1">
        <v>42096</v>
      </c>
      <c r="C14" t="s">
        <v>463</v>
      </c>
      <c r="D14" t="s">
        <v>21</v>
      </c>
      <c r="E14">
        <v>34</v>
      </c>
      <c r="F14">
        <v>450</v>
      </c>
      <c r="H14" t="str">
        <f t="shared" si="0"/>
        <v>A7</v>
      </c>
      <c r="I14" t="str">
        <f>VLOOKUP(H14,Sheet1!$A$1:$B$28,2,0)</f>
        <v>ATF</v>
      </c>
      <c r="J14">
        <f>MONTH(Delivery[[#This Row],[DATE]])</f>
        <v>4</v>
      </c>
      <c r="K14" s="32">
        <f>IF(Delivery[[#This Row],[Month]]&gt;3,YEAR(Delivery[[#This Row],[DATE]]),YEAR(Delivery[[#This Row],[DATE]])-1)</f>
        <v>2015</v>
      </c>
      <c r="L14" s="32" t="str">
        <f>IF(Delivery[[#This Row],[Month]]&lt;4,"Q4",IF(Delivery[[#This Row],[Month]]&lt;7,"Q1",IF(Delivery[[#This Row],[Month]]&lt;10,"Q2",IF(Delivery[[#This Row],[Month]]&lt;13,"Q3"))))</f>
        <v>Q1</v>
      </c>
    </row>
    <row r="15" spans="1:12" x14ac:dyDescent="0.25">
      <c r="A15">
        <v>2</v>
      </c>
      <c r="B15" s="1">
        <v>42096</v>
      </c>
      <c r="C15" t="s">
        <v>463</v>
      </c>
      <c r="D15" t="s">
        <v>22</v>
      </c>
      <c r="E15">
        <v>34</v>
      </c>
      <c r="F15">
        <v>3042</v>
      </c>
      <c r="H15" t="str">
        <f t="shared" si="0"/>
        <v>A0</v>
      </c>
      <c r="I15" t="str">
        <f>VLOOKUP(H15,Sheet1!$A$1:$B$28,2,0)</f>
        <v>ATF</v>
      </c>
      <c r="J15">
        <f>MONTH(Delivery[[#This Row],[DATE]])</f>
        <v>4</v>
      </c>
      <c r="K15" s="32">
        <f>IF(Delivery[[#This Row],[Month]]&gt;3,YEAR(Delivery[[#This Row],[DATE]]),YEAR(Delivery[[#This Row],[DATE]])-1)</f>
        <v>2015</v>
      </c>
      <c r="L15" s="32" t="str">
        <f>IF(Delivery[[#This Row],[Month]]&lt;4,"Q4",IF(Delivery[[#This Row],[Month]]&lt;7,"Q1",IF(Delivery[[#This Row],[Month]]&lt;10,"Q2",IF(Delivery[[#This Row],[Month]]&lt;13,"Q3"))))</f>
        <v>Q1</v>
      </c>
    </row>
    <row r="16" spans="1:12" x14ac:dyDescent="0.25">
      <c r="A16">
        <v>1</v>
      </c>
      <c r="B16" s="1">
        <v>42096</v>
      </c>
      <c r="C16" t="s">
        <v>8</v>
      </c>
      <c r="D16" t="s">
        <v>15</v>
      </c>
      <c r="E16" t="s">
        <v>10</v>
      </c>
      <c r="F16">
        <v>2684</v>
      </c>
      <c r="H16" t="str">
        <f t="shared" si="0"/>
        <v>4H</v>
      </c>
      <c r="I16" t="str">
        <f>VLOOKUP(H16,Sheet1!$A$1:$B$28,2,0)</f>
        <v>HSD-IV</v>
      </c>
      <c r="J16">
        <f>MONTH(Delivery[[#This Row],[DATE]])</f>
        <v>4</v>
      </c>
      <c r="K16" s="32">
        <f>IF(Delivery[[#This Row],[Month]]&gt;3,YEAR(Delivery[[#This Row],[DATE]]),YEAR(Delivery[[#This Row],[DATE]])-1)</f>
        <v>2015</v>
      </c>
      <c r="L16" s="32" t="str">
        <f>IF(Delivery[[#This Row],[Month]]&lt;4,"Q4",IF(Delivery[[#This Row],[Month]]&lt;7,"Q1",IF(Delivery[[#This Row],[Month]]&lt;10,"Q2",IF(Delivery[[#This Row],[Month]]&lt;13,"Q3"))))</f>
        <v>Q1</v>
      </c>
    </row>
    <row r="17" spans="1:12" x14ac:dyDescent="0.25">
      <c r="A17">
        <v>2</v>
      </c>
      <c r="B17" s="1">
        <v>42096</v>
      </c>
      <c r="C17" t="s">
        <v>8</v>
      </c>
      <c r="D17" t="s">
        <v>23</v>
      </c>
      <c r="E17" t="s">
        <v>10</v>
      </c>
      <c r="F17">
        <v>2060</v>
      </c>
      <c r="H17" t="str">
        <f t="shared" si="0"/>
        <v>4H</v>
      </c>
      <c r="I17" t="str">
        <f>VLOOKUP(H17,Sheet1!$A$1:$B$28,2,0)</f>
        <v>HSD-IV</v>
      </c>
      <c r="J17">
        <f>MONTH(Delivery[[#This Row],[DATE]])</f>
        <v>4</v>
      </c>
      <c r="K17" s="32">
        <f>IF(Delivery[[#This Row],[Month]]&gt;3,YEAR(Delivery[[#This Row],[DATE]]),YEAR(Delivery[[#This Row],[DATE]])-1)</f>
        <v>2015</v>
      </c>
      <c r="L17" s="32" t="str">
        <f>IF(Delivery[[#This Row],[Month]]&lt;4,"Q4",IF(Delivery[[#This Row],[Month]]&lt;7,"Q1",IF(Delivery[[#This Row],[Month]]&lt;10,"Q2",IF(Delivery[[#This Row],[Month]]&lt;13,"Q3"))))</f>
        <v>Q1</v>
      </c>
    </row>
    <row r="18" spans="1:12" x14ac:dyDescent="0.25">
      <c r="A18">
        <v>1</v>
      </c>
      <c r="B18" s="1">
        <v>42097</v>
      </c>
      <c r="C18" t="s">
        <v>6</v>
      </c>
      <c r="D18" t="s">
        <v>19</v>
      </c>
      <c r="E18">
        <v>124</v>
      </c>
      <c r="F18">
        <v>2153</v>
      </c>
      <c r="H18" t="str">
        <f t="shared" si="0"/>
        <v>PN</v>
      </c>
      <c r="I18" t="str">
        <f>VLOOKUP(H18,Sheet1!$A$1:$B$28,2,0)</f>
        <v>NAPTHA</v>
      </c>
      <c r="J18">
        <f>MONTH(Delivery[[#This Row],[DATE]])</f>
        <v>4</v>
      </c>
      <c r="K18" s="32">
        <f>IF(Delivery[[#This Row],[Month]]&gt;3,YEAR(Delivery[[#This Row],[DATE]]),YEAR(Delivery[[#This Row],[DATE]])-1)</f>
        <v>2015</v>
      </c>
      <c r="L18" s="32" t="str">
        <f>IF(Delivery[[#This Row],[Month]]&lt;4,"Q4",IF(Delivery[[#This Row],[Month]]&lt;7,"Q1",IF(Delivery[[#This Row],[Month]]&lt;10,"Q2",IF(Delivery[[#This Row],[Month]]&lt;13,"Q3"))))</f>
        <v>Q1</v>
      </c>
    </row>
    <row r="19" spans="1:12" x14ac:dyDescent="0.25">
      <c r="A19">
        <v>2</v>
      </c>
      <c r="B19" s="1">
        <v>42097</v>
      </c>
      <c r="C19" t="s">
        <v>6</v>
      </c>
      <c r="D19" t="s">
        <v>24</v>
      </c>
      <c r="E19">
        <v>119</v>
      </c>
      <c r="F19">
        <v>3225</v>
      </c>
      <c r="H19" t="str">
        <f t="shared" si="0"/>
        <v>PX</v>
      </c>
      <c r="I19" t="str">
        <f>VLOOKUP(H19,Sheet1!$A$1:$B$28,2,0)</f>
        <v>PXPTA</v>
      </c>
      <c r="J19">
        <f>MONTH(Delivery[[#This Row],[DATE]])</f>
        <v>4</v>
      </c>
      <c r="K19" s="32">
        <f>IF(Delivery[[#This Row],[Month]]&gt;3,YEAR(Delivery[[#This Row],[DATE]]),YEAR(Delivery[[#This Row],[DATE]])-1)</f>
        <v>2015</v>
      </c>
      <c r="L19" s="32" t="str">
        <f>IF(Delivery[[#This Row],[Month]]&lt;4,"Q4",IF(Delivery[[#This Row],[Month]]&lt;7,"Q1",IF(Delivery[[#This Row],[Month]]&lt;10,"Q2",IF(Delivery[[#This Row],[Month]]&lt;13,"Q3"))))</f>
        <v>Q1</v>
      </c>
    </row>
    <row r="20" spans="1:12" x14ac:dyDescent="0.25">
      <c r="A20">
        <v>3</v>
      </c>
      <c r="B20" s="1">
        <v>42097</v>
      </c>
      <c r="C20" t="s">
        <v>6</v>
      </c>
      <c r="D20" t="s">
        <v>25</v>
      </c>
      <c r="E20">
        <v>124</v>
      </c>
      <c r="F20">
        <v>2756</v>
      </c>
      <c r="H20" t="str">
        <f t="shared" si="0"/>
        <v>PN</v>
      </c>
      <c r="I20" t="str">
        <f>VLOOKUP(H20,Sheet1!$A$1:$B$28,2,0)</f>
        <v>NAPTHA</v>
      </c>
      <c r="J20">
        <f>MONTH(Delivery[[#This Row],[DATE]])</f>
        <v>4</v>
      </c>
      <c r="K20" s="32">
        <f>IF(Delivery[[#This Row],[Month]]&gt;3,YEAR(Delivery[[#This Row],[DATE]]),YEAR(Delivery[[#This Row],[DATE]])-1)</f>
        <v>2015</v>
      </c>
      <c r="L20" s="32" t="str">
        <f>IF(Delivery[[#This Row],[Month]]&lt;4,"Q4",IF(Delivery[[#This Row],[Month]]&lt;7,"Q1",IF(Delivery[[#This Row],[Month]]&lt;10,"Q2",IF(Delivery[[#This Row],[Month]]&lt;13,"Q3"))))</f>
        <v>Q1</v>
      </c>
    </row>
    <row r="21" spans="1:12" x14ac:dyDescent="0.25">
      <c r="A21">
        <v>1</v>
      </c>
      <c r="B21" s="1">
        <v>42097</v>
      </c>
      <c r="C21" t="s">
        <v>463</v>
      </c>
      <c r="D21" t="s">
        <v>22</v>
      </c>
      <c r="E21">
        <v>34</v>
      </c>
      <c r="F21">
        <v>2651</v>
      </c>
      <c r="H21" t="str">
        <f t="shared" si="0"/>
        <v>A0</v>
      </c>
      <c r="I21" t="str">
        <f>VLOOKUP(H21,Sheet1!$A$1:$B$28,2,0)</f>
        <v>ATF</v>
      </c>
      <c r="J21">
        <f>MONTH(Delivery[[#This Row],[DATE]])</f>
        <v>4</v>
      </c>
      <c r="K21" s="32">
        <f>IF(Delivery[[#This Row],[Month]]&gt;3,YEAR(Delivery[[#This Row],[DATE]]),YEAR(Delivery[[#This Row],[DATE]])-1)</f>
        <v>2015</v>
      </c>
      <c r="L21" s="32" t="str">
        <f>IF(Delivery[[#This Row],[Month]]&lt;4,"Q4",IF(Delivery[[#This Row],[Month]]&lt;7,"Q1",IF(Delivery[[#This Row],[Month]]&lt;10,"Q2",IF(Delivery[[#This Row],[Month]]&lt;13,"Q3"))))</f>
        <v>Q1</v>
      </c>
    </row>
    <row r="22" spans="1:12" x14ac:dyDescent="0.25">
      <c r="A22">
        <v>1</v>
      </c>
      <c r="B22" s="1">
        <v>42097</v>
      </c>
      <c r="C22" t="s">
        <v>8</v>
      </c>
      <c r="D22" t="s">
        <v>23</v>
      </c>
      <c r="E22" t="s">
        <v>10</v>
      </c>
      <c r="F22">
        <v>1457</v>
      </c>
      <c r="H22" t="str">
        <f t="shared" si="0"/>
        <v>4H</v>
      </c>
      <c r="I22" t="str">
        <f>VLOOKUP(H22,Sheet1!$A$1:$B$28,2,0)</f>
        <v>HSD-IV</v>
      </c>
      <c r="J22">
        <f>MONTH(Delivery[[#This Row],[DATE]])</f>
        <v>4</v>
      </c>
      <c r="K22" s="32">
        <f>IF(Delivery[[#This Row],[Month]]&gt;3,YEAR(Delivery[[#This Row],[DATE]]),YEAR(Delivery[[#This Row],[DATE]])-1)</f>
        <v>2015</v>
      </c>
      <c r="L22" s="32" t="str">
        <f>IF(Delivery[[#This Row],[Month]]&lt;4,"Q4",IF(Delivery[[#This Row],[Month]]&lt;7,"Q1",IF(Delivery[[#This Row],[Month]]&lt;10,"Q2",IF(Delivery[[#This Row],[Month]]&lt;13,"Q3"))))</f>
        <v>Q1</v>
      </c>
    </row>
    <row r="23" spans="1:12" x14ac:dyDescent="0.25">
      <c r="A23">
        <v>2</v>
      </c>
      <c r="B23" s="1">
        <v>42097</v>
      </c>
      <c r="C23" t="s">
        <v>8</v>
      </c>
      <c r="D23" t="s">
        <v>7</v>
      </c>
      <c r="E23" t="s">
        <v>10</v>
      </c>
      <c r="F23">
        <v>3883</v>
      </c>
      <c r="H23" t="str">
        <f t="shared" si="0"/>
        <v>4H</v>
      </c>
      <c r="I23" t="str">
        <f>VLOOKUP(H23,Sheet1!$A$1:$B$28,2,0)</f>
        <v>HSD-IV</v>
      </c>
      <c r="J23">
        <f>MONTH(Delivery[[#This Row],[DATE]])</f>
        <v>4</v>
      </c>
      <c r="K23" s="32">
        <f>IF(Delivery[[#This Row],[Month]]&gt;3,YEAR(Delivery[[#This Row],[DATE]]),YEAR(Delivery[[#This Row],[DATE]])-1)</f>
        <v>2015</v>
      </c>
      <c r="L23" s="32" t="str">
        <f>IF(Delivery[[#This Row],[Month]]&lt;4,"Q4",IF(Delivery[[#This Row],[Month]]&lt;7,"Q1",IF(Delivery[[#This Row],[Month]]&lt;10,"Q2",IF(Delivery[[#This Row],[Month]]&lt;13,"Q3"))))</f>
        <v>Q1</v>
      </c>
    </row>
    <row r="24" spans="1:12" x14ac:dyDescent="0.25">
      <c r="A24">
        <v>1</v>
      </c>
      <c r="B24" s="1">
        <v>42098</v>
      </c>
      <c r="C24" t="s">
        <v>6</v>
      </c>
      <c r="D24" t="s">
        <v>25</v>
      </c>
      <c r="E24">
        <v>124</v>
      </c>
      <c r="F24">
        <v>1743</v>
      </c>
      <c r="H24" t="str">
        <f t="shared" si="0"/>
        <v>PN</v>
      </c>
      <c r="I24" t="str">
        <f>VLOOKUP(H24,Sheet1!$A$1:$B$28,2,0)</f>
        <v>NAPTHA</v>
      </c>
      <c r="J24">
        <f>MONTH(Delivery[[#This Row],[DATE]])</f>
        <v>4</v>
      </c>
      <c r="K24" s="32">
        <f>IF(Delivery[[#This Row],[Month]]&gt;3,YEAR(Delivery[[#This Row],[DATE]]),YEAR(Delivery[[#This Row],[DATE]])-1)</f>
        <v>2015</v>
      </c>
      <c r="L24" s="32" t="str">
        <f>IF(Delivery[[#This Row],[Month]]&lt;4,"Q4",IF(Delivery[[#This Row],[Month]]&lt;7,"Q1",IF(Delivery[[#This Row],[Month]]&lt;10,"Q2",IF(Delivery[[#This Row],[Month]]&lt;13,"Q3"))))</f>
        <v>Q1</v>
      </c>
    </row>
    <row r="25" spans="1:12" x14ac:dyDescent="0.25">
      <c r="A25">
        <v>2</v>
      </c>
      <c r="B25" s="1">
        <v>42098</v>
      </c>
      <c r="C25" t="s">
        <v>6</v>
      </c>
      <c r="D25" t="s">
        <v>26</v>
      </c>
      <c r="E25">
        <v>202</v>
      </c>
      <c r="F25">
        <v>2225</v>
      </c>
      <c r="H25" t="str">
        <f t="shared" si="0"/>
        <v>4M</v>
      </c>
      <c r="I25" t="str">
        <f>VLOOKUP(H25,Sheet1!$A$1:$B$28,2,0)</f>
        <v>MS-IV</v>
      </c>
      <c r="J25">
        <f>MONTH(Delivery[[#This Row],[DATE]])</f>
        <v>4</v>
      </c>
      <c r="K25" s="32">
        <f>IF(Delivery[[#This Row],[Month]]&gt;3,YEAR(Delivery[[#This Row],[DATE]]),YEAR(Delivery[[#This Row],[DATE]])-1)</f>
        <v>2015</v>
      </c>
      <c r="L25" s="32" t="str">
        <f>IF(Delivery[[#This Row],[Month]]&lt;4,"Q4",IF(Delivery[[#This Row],[Month]]&lt;7,"Q1",IF(Delivery[[#This Row],[Month]]&lt;10,"Q2",IF(Delivery[[#This Row],[Month]]&lt;13,"Q3"))))</f>
        <v>Q1</v>
      </c>
    </row>
    <row r="26" spans="1:12" x14ac:dyDescent="0.25">
      <c r="A26">
        <v>3</v>
      </c>
      <c r="B26" s="1">
        <v>42098</v>
      </c>
      <c r="C26" t="s">
        <v>6</v>
      </c>
      <c r="D26" t="s">
        <v>27</v>
      </c>
      <c r="E26">
        <v>206</v>
      </c>
      <c r="F26">
        <v>3705</v>
      </c>
      <c r="H26" t="str">
        <f t="shared" si="0"/>
        <v>4M</v>
      </c>
      <c r="I26" t="str">
        <f>VLOOKUP(H26,Sheet1!$A$1:$B$28,2,0)</f>
        <v>MS-IV</v>
      </c>
      <c r="J26">
        <f>MONTH(Delivery[[#This Row],[DATE]])</f>
        <v>4</v>
      </c>
      <c r="K26" s="32">
        <f>IF(Delivery[[#This Row],[Month]]&gt;3,YEAR(Delivery[[#This Row],[DATE]]),YEAR(Delivery[[#This Row],[DATE]])-1)</f>
        <v>2015</v>
      </c>
      <c r="L26" s="32" t="str">
        <f>IF(Delivery[[#This Row],[Month]]&lt;4,"Q4",IF(Delivery[[#This Row],[Month]]&lt;7,"Q1",IF(Delivery[[#This Row],[Month]]&lt;10,"Q2",IF(Delivery[[#This Row],[Month]]&lt;13,"Q3"))))</f>
        <v>Q1</v>
      </c>
    </row>
    <row r="27" spans="1:12" x14ac:dyDescent="0.25">
      <c r="A27">
        <v>1</v>
      </c>
      <c r="B27" s="1">
        <v>42098</v>
      </c>
      <c r="C27" t="s">
        <v>8</v>
      </c>
      <c r="D27" t="s">
        <v>7</v>
      </c>
      <c r="E27" t="s">
        <v>10</v>
      </c>
      <c r="F27">
        <v>2499</v>
      </c>
      <c r="H27" t="str">
        <f t="shared" si="0"/>
        <v>4H</v>
      </c>
      <c r="I27" t="str">
        <f>VLOOKUP(H27,Sheet1!$A$1:$B$28,2,0)</f>
        <v>HSD-IV</v>
      </c>
      <c r="J27">
        <f>MONTH(Delivery[[#This Row],[DATE]])</f>
        <v>4</v>
      </c>
      <c r="K27" s="32">
        <f>IF(Delivery[[#This Row],[Month]]&gt;3,YEAR(Delivery[[#This Row],[DATE]]),YEAR(Delivery[[#This Row],[DATE]])-1)</f>
        <v>2015</v>
      </c>
      <c r="L27" s="32" t="str">
        <f>IF(Delivery[[#This Row],[Month]]&lt;4,"Q4",IF(Delivery[[#This Row],[Month]]&lt;7,"Q1",IF(Delivery[[#This Row],[Month]]&lt;10,"Q2",IF(Delivery[[#This Row],[Month]]&lt;13,"Q3"))))</f>
        <v>Q1</v>
      </c>
    </row>
    <row r="28" spans="1:12" x14ac:dyDescent="0.25">
      <c r="A28">
        <v>2</v>
      </c>
      <c r="B28" s="1">
        <v>42098</v>
      </c>
      <c r="C28" t="s">
        <v>8</v>
      </c>
      <c r="D28" t="s">
        <v>16</v>
      </c>
      <c r="E28" t="s">
        <v>10</v>
      </c>
      <c r="F28">
        <v>2226</v>
      </c>
      <c r="H28" t="str">
        <f t="shared" si="0"/>
        <v>4H</v>
      </c>
      <c r="I28" t="str">
        <f>VLOOKUP(H28,Sheet1!$A$1:$B$28,2,0)</f>
        <v>HSD-IV</v>
      </c>
      <c r="J28">
        <f>MONTH(Delivery[[#This Row],[DATE]])</f>
        <v>4</v>
      </c>
      <c r="K28" s="32">
        <f>IF(Delivery[[#This Row],[Month]]&gt;3,YEAR(Delivery[[#This Row],[DATE]]),YEAR(Delivery[[#This Row],[DATE]])-1)</f>
        <v>2015</v>
      </c>
      <c r="L28" s="32" t="str">
        <f>IF(Delivery[[#This Row],[Month]]&lt;4,"Q4",IF(Delivery[[#This Row],[Month]]&lt;7,"Q1",IF(Delivery[[#This Row],[Month]]&lt;10,"Q2",IF(Delivery[[#This Row],[Month]]&lt;13,"Q3"))))</f>
        <v>Q1</v>
      </c>
    </row>
    <row r="29" spans="1:12" x14ac:dyDescent="0.25">
      <c r="A29">
        <v>3</v>
      </c>
      <c r="B29" s="1">
        <v>42098</v>
      </c>
      <c r="C29" t="s">
        <v>8</v>
      </c>
      <c r="D29" t="s">
        <v>28</v>
      </c>
      <c r="E29" t="s">
        <v>10</v>
      </c>
      <c r="F29">
        <v>95</v>
      </c>
      <c r="H29" t="str">
        <f t="shared" si="0"/>
        <v xml:space="preserve">F </v>
      </c>
      <c r="I29" t="s">
        <v>204</v>
      </c>
      <c r="J29">
        <f>MONTH(Delivery[[#This Row],[DATE]])</f>
        <v>4</v>
      </c>
      <c r="K29" s="32">
        <f>IF(Delivery[[#This Row],[Month]]&gt;3,YEAR(Delivery[[#This Row],[DATE]]),YEAR(Delivery[[#This Row],[DATE]])-1)</f>
        <v>2015</v>
      </c>
      <c r="L29" s="32" t="str">
        <f>IF(Delivery[[#This Row],[Month]]&lt;4,"Q4",IF(Delivery[[#This Row],[Month]]&lt;7,"Q1",IF(Delivery[[#This Row],[Month]]&lt;10,"Q2",IF(Delivery[[#This Row],[Month]]&lt;13,"Q3"))))</f>
        <v>Q1</v>
      </c>
    </row>
    <row r="30" spans="1:12" x14ac:dyDescent="0.25">
      <c r="A30">
        <v>4</v>
      </c>
      <c r="B30" s="1">
        <v>42098</v>
      </c>
      <c r="C30" t="s">
        <v>8</v>
      </c>
      <c r="D30" t="s">
        <v>29</v>
      </c>
      <c r="E30" t="s">
        <v>10</v>
      </c>
      <c r="F30">
        <v>43</v>
      </c>
      <c r="H30" t="str">
        <f t="shared" si="0"/>
        <v>PC</v>
      </c>
      <c r="I30" t="str">
        <f>VLOOKUP(H30,Sheet1!$A$1:$B$28,2,0)</f>
        <v>SKO</v>
      </c>
      <c r="J30">
        <f>MONTH(Delivery[[#This Row],[DATE]])</f>
        <v>4</v>
      </c>
      <c r="K30" s="32">
        <f>IF(Delivery[[#This Row],[Month]]&gt;3,YEAR(Delivery[[#This Row],[DATE]]),YEAR(Delivery[[#This Row],[DATE]])-1)</f>
        <v>2015</v>
      </c>
      <c r="L30" s="32" t="str">
        <f>IF(Delivery[[#This Row],[Month]]&lt;4,"Q4",IF(Delivery[[#This Row],[Month]]&lt;7,"Q1",IF(Delivery[[#This Row],[Month]]&lt;10,"Q2",IF(Delivery[[#This Row],[Month]]&lt;13,"Q3"))))</f>
        <v>Q1</v>
      </c>
    </row>
    <row r="31" spans="1:12" x14ac:dyDescent="0.25">
      <c r="A31">
        <v>5</v>
      </c>
      <c r="B31" s="1">
        <v>42098</v>
      </c>
      <c r="C31" t="s">
        <v>8</v>
      </c>
      <c r="D31" t="s">
        <v>30</v>
      </c>
      <c r="E31" t="s">
        <v>10</v>
      </c>
      <c r="F31">
        <v>63</v>
      </c>
      <c r="H31" t="str">
        <f t="shared" si="0"/>
        <v xml:space="preserve">F </v>
      </c>
      <c r="I31" t="s">
        <v>204</v>
      </c>
      <c r="J31">
        <f>MONTH(Delivery[[#This Row],[DATE]])</f>
        <v>4</v>
      </c>
      <c r="K31" s="32">
        <f>IF(Delivery[[#This Row],[Month]]&gt;3,YEAR(Delivery[[#This Row],[DATE]]),YEAR(Delivery[[#This Row],[DATE]])-1)</f>
        <v>2015</v>
      </c>
      <c r="L31" s="32" t="str">
        <f>IF(Delivery[[#This Row],[Month]]&lt;4,"Q4",IF(Delivery[[#This Row],[Month]]&lt;7,"Q1",IF(Delivery[[#This Row],[Month]]&lt;10,"Q2",IF(Delivery[[#This Row],[Month]]&lt;13,"Q3"))))</f>
        <v>Q1</v>
      </c>
    </row>
    <row r="32" spans="1:12" x14ac:dyDescent="0.25">
      <c r="A32">
        <v>6</v>
      </c>
      <c r="B32" s="1">
        <v>42098</v>
      </c>
      <c r="C32" t="s">
        <v>8</v>
      </c>
      <c r="D32" t="s">
        <v>31</v>
      </c>
      <c r="E32" t="s">
        <v>10</v>
      </c>
      <c r="F32">
        <v>50</v>
      </c>
      <c r="H32" t="str">
        <f t="shared" si="0"/>
        <v>NS</v>
      </c>
      <c r="I32" t="str">
        <f>VLOOKUP(H32,Sheet1!$A$1:$B$28,2,0)</f>
        <v>SKO</v>
      </c>
      <c r="J32">
        <f>MONTH(Delivery[[#This Row],[DATE]])</f>
        <v>4</v>
      </c>
      <c r="K32" s="32">
        <f>IF(Delivery[[#This Row],[Month]]&gt;3,YEAR(Delivery[[#This Row],[DATE]]),YEAR(Delivery[[#This Row],[DATE]])-1)</f>
        <v>2015</v>
      </c>
      <c r="L32" s="32" t="str">
        <f>IF(Delivery[[#This Row],[Month]]&lt;4,"Q4",IF(Delivery[[#This Row],[Month]]&lt;7,"Q1",IF(Delivery[[#This Row],[Month]]&lt;10,"Q2",IF(Delivery[[#This Row],[Month]]&lt;13,"Q3"))))</f>
        <v>Q1</v>
      </c>
    </row>
    <row r="33" spans="1:12" x14ac:dyDescent="0.25">
      <c r="A33">
        <v>7</v>
      </c>
      <c r="B33" s="1">
        <v>42098</v>
      </c>
      <c r="C33" t="s">
        <v>8</v>
      </c>
      <c r="D33" t="s">
        <v>32</v>
      </c>
      <c r="E33" t="s">
        <v>10</v>
      </c>
      <c r="F33">
        <v>117</v>
      </c>
      <c r="H33" t="str">
        <f t="shared" si="0"/>
        <v xml:space="preserve">F </v>
      </c>
      <c r="I33" t="s">
        <v>204</v>
      </c>
      <c r="J33">
        <f>MONTH(Delivery[[#This Row],[DATE]])</f>
        <v>4</v>
      </c>
      <c r="K33" s="32">
        <f>IF(Delivery[[#This Row],[Month]]&gt;3,YEAR(Delivery[[#This Row],[DATE]]),YEAR(Delivery[[#This Row],[DATE]])-1)</f>
        <v>2015</v>
      </c>
      <c r="L33" s="32" t="str">
        <f>IF(Delivery[[#This Row],[Month]]&lt;4,"Q4",IF(Delivery[[#This Row],[Month]]&lt;7,"Q1",IF(Delivery[[#This Row],[Month]]&lt;10,"Q2",IF(Delivery[[#This Row],[Month]]&lt;13,"Q3"))))</f>
        <v>Q1</v>
      </c>
    </row>
    <row r="34" spans="1:12" x14ac:dyDescent="0.25">
      <c r="A34">
        <v>8</v>
      </c>
      <c r="B34" s="1">
        <v>42098</v>
      </c>
      <c r="C34" t="s">
        <v>8</v>
      </c>
      <c r="D34" t="s">
        <v>33</v>
      </c>
      <c r="E34" t="s">
        <v>10</v>
      </c>
      <c r="F34">
        <v>198</v>
      </c>
      <c r="H34" t="str">
        <f t="shared" si="0"/>
        <v>PN</v>
      </c>
      <c r="I34" t="str">
        <f>VLOOKUP(H34,Sheet1!$A$1:$B$28,2,0)</f>
        <v>NAPTHA</v>
      </c>
      <c r="J34">
        <f>MONTH(Delivery[[#This Row],[DATE]])</f>
        <v>4</v>
      </c>
      <c r="K34" s="32">
        <f>IF(Delivery[[#This Row],[Month]]&gt;3,YEAR(Delivery[[#This Row],[DATE]]),YEAR(Delivery[[#This Row],[DATE]])-1)</f>
        <v>2015</v>
      </c>
      <c r="L34" s="32" t="str">
        <f>IF(Delivery[[#This Row],[Month]]&lt;4,"Q4",IF(Delivery[[#This Row],[Month]]&lt;7,"Q1",IF(Delivery[[#This Row],[Month]]&lt;10,"Q2",IF(Delivery[[#This Row],[Month]]&lt;13,"Q3"))))</f>
        <v>Q1</v>
      </c>
    </row>
    <row r="35" spans="1:12" x14ac:dyDescent="0.25">
      <c r="A35">
        <v>1</v>
      </c>
      <c r="B35" s="1">
        <v>42099</v>
      </c>
      <c r="C35" t="s">
        <v>6</v>
      </c>
      <c r="D35" t="s">
        <v>27</v>
      </c>
      <c r="E35">
        <v>206</v>
      </c>
      <c r="F35">
        <v>3067</v>
      </c>
      <c r="H35" t="str">
        <f t="shared" si="0"/>
        <v>4M</v>
      </c>
      <c r="I35" t="str">
        <f>VLOOKUP(H35,Sheet1!$A$1:$B$28,2,0)</f>
        <v>MS-IV</v>
      </c>
      <c r="J35">
        <f>MONTH(Delivery[[#This Row],[DATE]])</f>
        <v>4</v>
      </c>
      <c r="K35" s="32">
        <f>IF(Delivery[[#This Row],[Month]]&gt;3,YEAR(Delivery[[#This Row],[DATE]]),YEAR(Delivery[[#This Row],[DATE]])-1)</f>
        <v>2015</v>
      </c>
      <c r="L35" s="32" t="str">
        <f>IF(Delivery[[#This Row],[Month]]&lt;4,"Q4",IF(Delivery[[#This Row],[Month]]&lt;7,"Q1",IF(Delivery[[#This Row],[Month]]&lt;10,"Q2",IF(Delivery[[#This Row],[Month]]&lt;13,"Q3"))))</f>
        <v>Q1</v>
      </c>
    </row>
    <row r="36" spans="1:12" x14ac:dyDescent="0.25">
      <c r="A36">
        <v>2</v>
      </c>
      <c r="B36" s="1">
        <v>42099</v>
      </c>
      <c r="C36" t="s">
        <v>6</v>
      </c>
      <c r="D36" t="s">
        <v>34</v>
      </c>
      <c r="E36">
        <v>124</v>
      </c>
      <c r="F36">
        <v>1001</v>
      </c>
      <c r="H36" t="str">
        <f t="shared" si="0"/>
        <v>PN</v>
      </c>
      <c r="I36" t="str">
        <f>VLOOKUP(H36,Sheet1!$A$1:$B$28,2,0)</f>
        <v>NAPTHA</v>
      </c>
      <c r="J36">
        <f>MONTH(Delivery[[#This Row],[DATE]])</f>
        <v>4</v>
      </c>
      <c r="K36" s="32">
        <f>IF(Delivery[[#This Row],[Month]]&gt;3,YEAR(Delivery[[#This Row],[DATE]]),YEAR(Delivery[[#This Row],[DATE]])-1)</f>
        <v>2015</v>
      </c>
      <c r="L36" s="32" t="str">
        <f>IF(Delivery[[#This Row],[Month]]&lt;4,"Q4",IF(Delivery[[#This Row],[Month]]&lt;7,"Q1",IF(Delivery[[#This Row],[Month]]&lt;10,"Q2",IF(Delivery[[#This Row],[Month]]&lt;13,"Q3"))))</f>
        <v>Q1</v>
      </c>
    </row>
    <row r="37" spans="1:12" x14ac:dyDescent="0.25">
      <c r="A37">
        <v>3</v>
      </c>
      <c r="B37" s="1">
        <v>42099</v>
      </c>
      <c r="C37" t="s">
        <v>6</v>
      </c>
      <c r="D37" t="s">
        <v>35</v>
      </c>
      <c r="E37">
        <v>651</v>
      </c>
      <c r="F37">
        <v>300</v>
      </c>
      <c r="H37" t="str">
        <f t="shared" si="0"/>
        <v>PC</v>
      </c>
      <c r="I37" t="str">
        <f>VLOOKUP(H37,Sheet1!$A$1:$B$28,2,0)</f>
        <v>SKO</v>
      </c>
      <c r="J37">
        <f>MONTH(Delivery[[#This Row],[DATE]])</f>
        <v>4</v>
      </c>
      <c r="K37" s="32">
        <f>IF(Delivery[[#This Row],[Month]]&gt;3,YEAR(Delivery[[#This Row],[DATE]]),YEAR(Delivery[[#This Row],[DATE]])-1)</f>
        <v>2015</v>
      </c>
      <c r="L37" s="32" t="str">
        <f>IF(Delivery[[#This Row],[Month]]&lt;4,"Q4",IF(Delivery[[#This Row],[Month]]&lt;7,"Q1",IF(Delivery[[#This Row],[Month]]&lt;10,"Q2",IF(Delivery[[#This Row],[Month]]&lt;13,"Q3"))))</f>
        <v>Q1</v>
      </c>
    </row>
    <row r="38" spans="1:12" x14ac:dyDescent="0.25">
      <c r="A38">
        <v>4</v>
      </c>
      <c r="B38" s="1">
        <v>42099</v>
      </c>
      <c r="C38" t="s">
        <v>6</v>
      </c>
      <c r="D38" t="s">
        <v>36</v>
      </c>
      <c r="E38">
        <v>505</v>
      </c>
      <c r="F38">
        <v>2594</v>
      </c>
      <c r="H38" t="str">
        <f t="shared" si="0"/>
        <v>4H</v>
      </c>
      <c r="I38" t="str">
        <f>VLOOKUP(H38,Sheet1!$A$1:$B$28,2,0)</f>
        <v>HSD-IV</v>
      </c>
      <c r="J38">
        <f>MONTH(Delivery[[#This Row],[DATE]])</f>
        <v>4</v>
      </c>
      <c r="K38" s="32">
        <f>IF(Delivery[[#This Row],[Month]]&gt;3,YEAR(Delivery[[#This Row],[DATE]]),YEAR(Delivery[[#This Row],[DATE]])-1)</f>
        <v>2015</v>
      </c>
      <c r="L38" s="32" t="str">
        <f>IF(Delivery[[#This Row],[Month]]&lt;4,"Q4",IF(Delivery[[#This Row],[Month]]&lt;7,"Q1",IF(Delivery[[#This Row],[Month]]&lt;10,"Q2",IF(Delivery[[#This Row],[Month]]&lt;13,"Q3"))))</f>
        <v>Q1</v>
      </c>
    </row>
    <row r="39" spans="1:12" x14ac:dyDescent="0.25">
      <c r="A39">
        <v>1</v>
      </c>
      <c r="B39" s="1">
        <v>42099</v>
      </c>
      <c r="C39" t="s">
        <v>463</v>
      </c>
      <c r="D39" t="s">
        <v>37</v>
      </c>
      <c r="E39">
        <v>32</v>
      </c>
      <c r="F39">
        <v>450</v>
      </c>
      <c r="H39" t="str">
        <f t="shared" si="0"/>
        <v>A0</v>
      </c>
      <c r="I39" t="str">
        <f>VLOOKUP(H39,Sheet1!$A$1:$B$28,2,0)</f>
        <v>ATF</v>
      </c>
      <c r="J39">
        <f>MONTH(Delivery[[#This Row],[DATE]])</f>
        <v>4</v>
      </c>
      <c r="K39" s="32">
        <f>IF(Delivery[[#This Row],[Month]]&gt;3,YEAR(Delivery[[#This Row],[DATE]]),YEAR(Delivery[[#This Row],[DATE]])-1)</f>
        <v>2015</v>
      </c>
      <c r="L39" s="32" t="str">
        <f>IF(Delivery[[#This Row],[Month]]&lt;4,"Q4",IF(Delivery[[#This Row],[Month]]&lt;7,"Q1",IF(Delivery[[#This Row],[Month]]&lt;10,"Q2",IF(Delivery[[#This Row],[Month]]&lt;13,"Q3"))))</f>
        <v>Q1</v>
      </c>
    </row>
    <row r="40" spans="1:12" x14ac:dyDescent="0.25">
      <c r="A40">
        <v>2</v>
      </c>
      <c r="B40" s="1">
        <v>42099</v>
      </c>
      <c r="C40" t="s">
        <v>463</v>
      </c>
      <c r="D40" t="s">
        <v>38</v>
      </c>
      <c r="E40">
        <v>32</v>
      </c>
      <c r="F40">
        <v>5301</v>
      </c>
      <c r="H40" t="str">
        <f t="shared" si="0"/>
        <v>A0</v>
      </c>
      <c r="I40" t="str">
        <f>VLOOKUP(H40,Sheet1!$A$1:$B$28,2,0)</f>
        <v>ATF</v>
      </c>
      <c r="J40">
        <f>MONTH(Delivery[[#This Row],[DATE]])</f>
        <v>4</v>
      </c>
      <c r="K40" s="32">
        <f>IF(Delivery[[#This Row],[Month]]&gt;3,YEAR(Delivery[[#This Row],[DATE]]),YEAR(Delivery[[#This Row],[DATE]])-1)</f>
        <v>2015</v>
      </c>
      <c r="L40" s="32" t="str">
        <f>IF(Delivery[[#This Row],[Month]]&lt;4,"Q4",IF(Delivery[[#This Row],[Month]]&lt;7,"Q1",IF(Delivery[[#This Row],[Month]]&lt;10,"Q2",IF(Delivery[[#This Row],[Month]]&lt;13,"Q3"))))</f>
        <v>Q1</v>
      </c>
    </row>
    <row r="41" spans="1:12" x14ac:dyDescent="0.25">
      <c r="A41">
        <v>1</v>
      </c>
      <c r="B41" s="1">
        <v>42099</v>
      </c>
      <c r="C41" t="s">
        <v>8</v>
      </c>
      <c r="D41" t="s">
        <v>33</v>
      </c>
      <c r="E41" t="s">
        <v>10</v>
      </c>
      <c r="F41">
        <v>3607</v>
      </c>
      <c r="H41" t="str">
        <f t="shared" si="0"/>
        <v>PN</v>
      </c>
      <c r="I41" t="str">
        <f>VLOOKUP(H41,Sheet1!$A$1:$B$28,2,0)</f>
        <v>NAPTHA</v>
      </c>
      <c r="J41">
        <f>MONTH(Delivery[[#This Row],[DATE]])</f>
        <v>4</v>
      </c>
      <c r="K41" s="32">
        <f>IF(Delivery[[#This Row],[Month]]&gt;3,YEAR(Delivery[[#This Row],[DATE]]),YEAR(Delivery[[#This Row],[DATE]])-1)</f>
        <v>2015</v>
      </c>
      <c r="L41" s="32" t="str">
        <f>IF(Delivery[[#This Row],[Month]]&lt;4,"Q4",IF(Delivery[[#This Row],[Month]]&lt;7,"Q1",IF(Delivery[[#This Row],[Month]]&lt;10,"Q2",IF(Delivery[[#This Row],[Month]]&lt;13,"Q3"))))</f>
        <v>Q1</v>
      </c>
    </row>
    <row r="42" spans="1:12" x14ac:dyDescent="0.25">
      <c r="A42">
        <v>2</v>
      </c>
      <c r="B42" s="1">
        <v>42099</v>
      </c>
      <c r="C42" t="s">
        <v>8</v>
      </c>
      <c r="D42" t="s">
        <v>24</v>
      </c>
      <c r="E42" t="s">
        <v>10</v>
      </c>
      <c r="F42">
        <v>2651</v>
      </c>
      <c r="H42" t="str">
        <f t="shared" si="0"/>
        <v>PX</v>
      </c>
      <c r="I42" t="str">
        <f>VLOOKUP(H42,Sheet1!$A$1:$B$28,2,0)</f>
        <v>PXPTA</v>
      </c>
      <c r="J42">
        <f>MONTH(Delivery[[#This Row],[DATE]])</f>
        <v>4</v>
      </c>
      <c r="K42" s="32">
        <f>IF(Delivery[[#This Row],[Month]]&gt;3,YEAR(Delivery[[#This Row],[DATE]]),YEAR(Delivery[[#This Row],[DATE]])-1)</f>
        <v>2015</v>
      </c>
      <c r="L42" s="32" t="str">
        <f>IF(Delivery[[#This Row],[Month]]&lt;4,"Q4",IF(Delivery[[#This Row],[Month]]&lt;7,"Q1",IF(Delivery[[#This Row],[Month]]&lt;10,"Q2",IF(Delivery[[#This Row],[Month]]&lt;13,"Q3"))))</f>
        <v>Q1</v>
      </c>
    </row>
    <row r="43" spans="1:12" x14ac:dyDescent="0.25">
      <c r="A43">
        <v>1</v>
      </c>
      <c r="B43" s="1">
        <v>42100</v>
      </c>
      <c r="C43" t="s">
        <v>6</v>
      </c>
      <c r="D43" t="s">
        <v>36</v>
      </c>
      <c r="E43">
        <v>505</v>
      </c>
      <c r="F43">
        <v>6838</v>
      </c>
      <c r="H43" t="str">
        <f t="shared" si="0"/>
        <v>4H</v>
      </c>
      <c r="I43" t="str">
        <f>VLOOKUP(H43,Sheet1!$A$1:$B$28,2,0)</f>
        <v>HSD-IV</v>
      </c>
      <c r="J43">
        <f>MONTH(Delivery[[#This Row],[DATE]])</f>
        <v>4</v>
      </c>
      <c r="K43" s="32">
        <f>IF(Delivery[[#This Row],[Month]]&gt;3,YEAR(Delivery[[#This Row],[DATE]]),YEAR(Delivery[[#This Row],[DATE]])-1)</f>
        <v>2015</v>
      </c>
      <c r="L43" s="32" t="str">
        <f>IF(Delivery[[#This Row],[Month]]&lt;4,"Q4",IF(Delivery[[#This Row],[Month]]&lt;7,"Q1",IF(Delivery[[#This Row],[Month]]&lt;10,"Q2",IF(Delivery[[#This Row],[Month]]&lt;13,"Q3"))))</f>
        <v>Q1</v>
      </c>
    </row>
    <row r="44" spans="1:12" x14ac:dyDescent="0.25">
      <c r="A44">
        <v>2</v>
      </c>
      <c r="B44" s="1">
        <v>42100</v>
      </c>
      <c r="C44" t="s">
        <v>6</v>
      </c>
      <c r="D44" t="s">
        <v>39</v>
      </c>
      <c r="E44">
        <v>513</v>
      </c>
      <c r="F44">
        <v>1094</v>
      </c>
      <c r="H44" t="str">
        <f t="shared" si="0"/>
        <v>4H</v>
      </c>
      <c r="I44" t="str">
        <f>VLOOKUP(H44,Sheet1!$A$1:$B$28,2,0)</f>
        <v>HSD-IV</v>
      </c>
      <c r="J44">
        <f>MONTH(Delivery[[#This Row],[DATE]])</f>
        <v>4</v>
      </c>
      <c r="K44" s="32">
        <f>IF(Delivery[[#This Row],[Month]]&gt;3,YEAR(Delivery[[#This Row],[DATE]]),YEAR(Delivery[[#This Row],[DATE]])-1)</f>
        <v>2015</v>
      </c>
      <c r="L44" s="32" t="str">
        <f>IF(Delivery[[#This Row],[Month]]&lt;4,"Q4",IF(Delivery[[#This Row],[Month]]&lt;7,"Q1",IF(Delivery[[#This Row],[Month]]&lt;10,"Q2",IF(Delivery[[#This Row],[Month]]&lt;13,"Q3"))))</f>
        <v>Q1</v>
      </c>
    </row>
    <row r="45" spans="1:12" x14ac:dyDescent="0.25">
      <c r="A45">
        <v>1</v>
      </c>
      <c r="B45" s="1">
        <v>42100</v>
      </c>
      <c r="C45" t="s">
        <v>463</v>
      </c>
      <c r="D45" t="s">
        <v>38</v>
      </c>
      <c r="E45">
        <v>32</v>
      </c>
      <c r="F45">
        <v>4311</v>
      </c>
      <c r="H45" t="str">
        <f t="shared" si="0"/>
        <v>A0</v>
      </c>
      <c r="I45" t="str">
        <f>VLOOKUP(H45,Sheet1!$A$1:$B$28,2,0)</f>
        <v>ATF</v>
      </c>
      <c r="J45">
        <f>MONTH(Delivery[[#This Row],[DATE]])</f>
        <v>4</v>
      </c>
      <c r="K45" s="32">
        <f>IF(Delivery[[#This Row],[Month]]&gt;3,YEAR(Delivery[[#This Row],[DATE]]),YEAR(Delivery[[#This Row],[DATE]])-1)</f>
        <v>2015</v>
      </c>
      <c r="L45" s="32" t="str">
        <f>IF(Delivery[[#This Row],[Month]]&lt;4,"Q4",IF(Delivery[[#This Row],[Month]]&lt;7,"Q1",IF(Delivery[[#This Row],[Month]]&lt;10,"Q2",IF(Delivery[[#This Row],[Month]]&lt;13,"Q3"))))</f>
        <v>Q1</v>
      </c>
    </row>
    <row r="46" spans="1:12" x14ac:dyDescent="0.25">
      <c r="A46">
        <v>1</v>
      </c>
      <c r="B46" s="1">
        <v>42100</v>
      </c>
      <c r="C46" t="s">
        <v>8</v>
      </c>
      <c r="D46" t="s">
        <v>24</v>
      </c>
      <c r="E46" t="s">
        <v>10</v>
      </c>
      <c r="F46">
        <v>448</v>
      </c>
      <c r="H46" t="str">
        <f t="shared" si="0"/>
        <v>PX</v>
      </c>
      <c r="I46" t="str">
        <f>VLOOKUP(H46,Sheet1!$A$1:$B$28,2,0)</f>
        <v>PXPTA</v>
      </c>
      <c r="J46">
        <f>MONTH(Delivery[[#This Row],[DATE]])</f>
        <v>4</v>
      </c>
      <c r="K46" s="32">
        <f>IF(Delivery[[#This Row],[Month]]&gt;3,YEAR(Delivery[[#This Row],[DATE]]),YEAR(Delivery[[#This Row],[DATE]])-1)</f>
        <v>2015</v>
      </c>
      <c r="L46" s="32" t="str">
        <f>IF(Delivery[[#This Row],[Month]]&lt;4,"Q4",IF(Delivery[[#This Row],[Month]]&lt;7,"Q1",IF(Delivery[[#This Row],[Month]]&lt;10,"Q2",IF(Delivery[[#This Row],[Month]]&lt;13,"Q3"))))</f>
        <v>Q1</v>
      </c>
    </row>
    <row r="47" spans="1:12" x14ac:dyDescent="0.25">
      <c r="A47">
        <v>2</v>
      </c>
      <c r="B47" s="1">
        <v>42100</v>
      </c>
      <c r="C47" t="s">
        <v>8</v>
      </c>
      <c r="D47" t="s">
        <v>25</v>
      </c>
      <c r="E47" t="s">
        <v>10</v>
      </c>
      <c r="F47">
        <v>4309</v>
      </c>
      <c r="H47" t="str">
        <f t="shared" si="0"/>
        <v>PN</v>
      </c>
      <c r="I47" t="str">
        <f>VLOOKUP(H47,Sheet1!$A$1:$B$28,2,0)</f>
        <v>NAPTHA</v>
      </c>
      <c r="J47">
        <f>MONTH(Delivery[[#This Row],[DATE]])</f>
        <v>4</v>
      </c>
      <c r="K47" s="32">
        <f>IF(Delivery[[#This Row],[Month]]&gt;3,YEAR(Delivery[[#This Row],[DATE]]),YEAR(Delivery[[#This Row],[DATE]])-1)</f>
        <v>2015</v>
      </c>
      <c r="L47" s="32" t="str">
        <f>IF(Delivery[[#This Row],[Month]]&lt;4,"Q4",IF(Delivery[[#This Row],[Month]]&lt;7,"Q1",IF(Delivery[[#This Row],[Month]]&lt;10,"Q2",IF(Delivery[[#This Row],[Month]]&lt;13,"Q3"))))</f>
        <v>Q1</v>
      </c>
    </row>
    <row r="48" spans="1:12" x14ac:dyDescent="0.25">
      <c r="A48">
        <v>3</v>
      </c>
      <c r="B48" s="1">
        <v>42100</v>
      </c>
      <c r="C48" t="s">
        <v>8</v>
      </c>
      <c r="D48" t="s">
        <v>40</v>
      </c>
      <c r="E48" t="s">
        <v>41</v>
      </c>
      <c r="F48">
        <v>521</v>
      </c>
      <c r="H48" t="str">
        <f t="shared" si="0"/>
        <v>PN</v>
      </c>
      <c r="I48" t="str">
        <f>VLOOKUP(H48,Sheet1!$A$1:$B$28,2,0)</f>
        <v>NAPTHA</v>
      </c>
      <c r="J48">
        <f>MONTH(Delivery[[#This Row],[DATE]])</f>
        <v>4</v>
      </c>
      <c r="K48" s="32">
        <f>IF(Delivery[[#This Row],[Month]]&gt;3,YEAR(Delivery[[#This Row],[DATE]]),YEAR(Delivery[[#This Row],[DATE]])-1)</f>
        <v>2015</v>
      </c>
      <c r="L48" s="32" t="str">
        <f>IF(Delivery[[#This Row],[Month]]&lt;4,"Q4",IF(Delivery[[#This Row],[Month]]&lt;7,"Q1",IF(Delivery[[#This Row],[Month]]&lt;10,"Q2",IF(Delivery[[#This Row],[Month]]&lt;13,"Q3"))))</f>
        <v>Q1</v>
      </c>
    </row>
    <row r="49" spans="1:12" x14ac:dyDescent="0.25">
      <c r="A49">
        <v>4</v>
      </c>
      <c r="B49" s="1">
        <v>42100</v>
      </c>
      <c r="C49" t="s">
        <v>8</v>
      </c>
      <c r="D49" t="s">
        <v>42</v>
      </c>
      <c r="E49" t="s">
        <v>41</v>
      </c>
      <c r="F49">
        <v>1187</v>
      </c>
      <c r="H49" t="str">
        <f t="shared" si="0"/>
        <v>PN</v>
      </c>
      <c r="I49" t="str">
        <f>VLOOKUP(H49,Sheet1!$A$1:$B$28,2,0)</f>
        <v>NAPTHA</v>
      </c>
      <c r="J49">
        <f>MONTH(Delivery[[#This Row],[DATE]])</f>
        <v>4</v>
      </c>
      <c r="K49" s="32">
        <f>IF(Delivery[[#This Row],[Month]]&gt;3,YEAR(Delivery[[#This Row],[DATE]]),YEAR(Delivery[[#This Row],[DATE]])-1)</f>
        <v>2015</v>
      </c>
      <c r="L49" s="32" t="str">
        <f>IF(Delivery[[#This Row],[Month]]&lt;4,"Q4",IF(Delivery[[#This Row],[Month]]&lt;7,"Q1",IF(Delivery[[#This Row],[Month]]&lt;10,"Q2",IF(Delivery[[#This Row],[Month]]&lt;13,"Q3"))))</f>
        <v>Q1</v>
      </c>
    </row>
    <row r="50" spans="1:12" x14ac:dyDescent="0.25">
      <c r="A50">
        <v>1</v>
      </c>
      <c r="B50" s="1">
        <v>42101</v>
      </c>
      <c r="C50" t="s">
        <v>6</v>
      </c>
      <c r="D50" t="s">
        <v>39</v>
      </c>
      <c r="E50">
        <v>513</v>
      </c>
      <c r="F50">
        <v>7202</v>
      </c>
      <c r="H50" t="str">
        <f t="shared" si="0"/>
        <v>4H</v>
      </c>
      <c r="I50" t="str">
        <f>VLOOKUP(H50,Sheet1!$A$1:$B$28,2,0)</f>
        <v>HSD-IV</v>
      </c>
      <c r="J50">
        <f>MONTH(Delivery[[#This Row],[DATE]])</f>
        <v>4</v>
      </c>
      <c r="K50" s="32">
        <f>IF(Delivery[[#This Row],[Month]]&gt;3,YEAR(Delivery[[#This Row],[DATE]]),YEAR(Delivery[[#This Row],[DATE]])-1)</f>
        <v>2015</v>
      </c>
      <c r="L50" s="32" t="str">
        <f>IF(Delivery[[#This Row],[Month]]&lt;4,"Q4",IF(Delivery[[#This Row],[Month]]&lt;7,"Q1",IF(Delivery[[#This Row],[Month]]&lt;10,"Q2",IF(Delivery[[#This Row],[Month]]&lt;13,"Q3"))))</f>
        <v>Q1</v>
      </c>
    </row>
    <row r="51" spans="1:12" x14ac:dyDescent="0.25">
      <c r="A51">
        <v>1</v>
      </c>
      <c r="B51" s="1">
        <v>42101</v>
      </c>
      <c r="C51" t="s">
        <v>463</v>
      </c>
      <c r="D51" t="s">
        <v>43</v>
      </c>
      <c r="E51">
        <v>34</v>
      </c>
      <c r="F51">
        <v>450</v>
      </c>
      <c r="H51" t="str">
        <f t="shared" si="0"/>
        <v>A0</v>
      </c>
      <c r="I51" t="str">
        <f>VLOOKUP(H51,Sheet1!$A$1:$B$28,2,0)</f>
        <v>ATF</v>
      </c>
      <c r="J51">
        <f>MONTH(Delivery[[#This Row],[DATE]])</f>
        <v>4</v>
      </c>
      <c r="K51" s="32">
        <f>IF(Delivery[[#This Row],[Month]]&gt;3,YEAR(Delivery[[#This Row],[DATE]]),YEAR(Delivery[[#This Row],[DATE]])-1)</f>
        <v>2015</v>
      </c>
      <c r="L51" s="32" t="str">
        <f>IF(Delivery[[#This Row],[Month]]&lt;4,"Q4",IF(Delivery[[#This Row],[Month]]&lt;7,"Q1",IF(Delivery[[#This Row],[Month]]&lt;10,"Q2",IF(Delivery[[#This Row],[Month]]&lt;13,"Q3"))))</f>
        <v>Q1</v>
      </c>
    </row>
    <row r="52" spans="1:12" x14ac:dyDescent="0.25">
      <c r="A52">
        <v>2</v>
      </c>
      <c r="B52" s="1">
        <v>42101</v>
      </c>
      <c r="C52" t="s">
        <v>463</v>
      </c>
      <c r="D52" t="s">
        <v>44</v>
      </c>
      <c r="E52">
        <v>34</v>
      </c>
      <c r="F52">
        <v>5927</v>
      </c>
      <c r="H52" t="str">
        <f t="shared" si="0"/>
        <v>A1</v>
      </c>
      <c r="I52" t="str">
        <f>VLOOKUP(H52,Sheet1!$A$1:$B$28,2,0)</f>
        <v>ATF</v>
      </c>
      <c r="J52">
        <f>MONTH(Delivery[[#This Row],[DATE]])</f>
        <v>4</v>
      </c>
      <c r="K52" s="32">
        <f>IF(Delivery[[#This Row],[Month]]&gt;3,YEAR(Delivery[[#This Row],[DATE]]),YEAR(Delivery[[#This Row],[DATE]])-1)</f>
        <v>2015</v>
      </c>
      <c r="L52" s="32" t="str">
        <f>IF(Delivery[[#This Row],[Month]]&lt;4,"Q4",IF(Delivery[[#This Row],[Month]]&lt;7,"Q1",IF(Delivery[[#This Row],[Month]]&lt;10,"Q2",IF(Delivery[[#This Row],[Month]]&lt;13,"Q3"))))</f>
        <v>Q1</v>
      </c>
    </row>
    <row r="53" spans="1:12" x14ac:dyDescent="0.25">
      <c r="A53">
        <v>1</v>
      </c>
      <c r="B53" s="1">
        <v>42101</v>
      </c>
      <c r="C53" t="s">
        <v>8</v>
      </c>
      <c r="D53" t="s">
        <v>42</v>
      </c>
      <c r="E53" t="s">
        <v>41</v>
      </c>
      <c r="F53">
        <v>1154</v>
      </c>
      <c r="H53" t="str">
        <f t="shared" si="0"/>
        <v>PN</v>
      </c>
      <c r="I53" t="str">
        <f>VLOOKUP(H53,Sheet1!$A$1:$B$28,2,0)</f>
        <v>NAPTHA</v>
      </c>
      <c r="J53">
        <f>MONTH(Delivery[[#This Row],[DATE]])</f>
        <v>4</v>
      </c>
      <c r="K53" s="32">
        <f>IF(Delivery[[#This Row],[Month]]&gt;3,YEAR(Delivery[[#This Row],[DATE]]),YEAR(Delivery[[#This Row],[DATE]])-1)</f>
        <v>2015</v>
      </c>
      <c r="L53" s="32" t="str">
        <f>IF(Delivery[[#This Row],[Month]]&lt;4,"Q4",IF(Delivery[[#This Row],[Month]]&lt;7,"Q1",IF(Delivery[[#This Row],[Month]]&lt;10,"Q2",IF(Delivery[[#This Row],[Month]]&lt;13,"Q3"))))</f>
        <v>Q1</v>
      </c>
    </row>
    <row r="54" spans="1:12" x14ac:dyDescent="0.25">
      <c r="A54">
        <v>2</v>
      </c>
      <c r="B54" s="1">
        <v>42101</v>
      </c>
      <c r="C54" t="s">
        <v>8</v>
      </c>
      <c r="D54" t="s">
        <v>45</v>
      </c>
      <c r="E54" t="s">
        <v>41</v>
      </c>
      <c r="F54">
        <v>301</v>
      </c>
      <c r="H54" t="str">
        <f t="shared" si="0"/>
        <v>PN</v>
      </c>
      <c r="I54" t="str">
        <f>VLOOKUP(H54,Sheet1!$A$1:$B$28,2,0)</f>
        <v>NAPTHA</v>
      </c>
      <c r="J54">
        <f>MONTH(Delivery[[#This Row],[DATE]])</f>
        <v>4</v>
      </c>
      <c r="K54" s="32">
        <f>IF(Delivery[[#This Row],[Month]]&gt;3,YEAR(Delivery[[#This Row],[DATE]]),YEAR(Delivery[[#This Row],[DATE]])-1)</f>
        <v>2015</v>
      </c>
      <c r="L54" s="32" t="str">
        <f>IF(Delivery[[#This Row],[Month]]&lt;4,"Q4",IF(Delivery[[#This Row],[Month]]&lt;7,"Q1",IF(Delivery[[#This Row],[Month]]&lt;10,"Q2",IF(Delivery[[#This Row],[Month]]&lt;13,"Q3"))))</f>
        <v>Q1</v>
      </c>
    </row>
    <row r="55" spans="1:12" x14ac:dyDescent="0.25">
      <c r="A55">
        <v>3</v>
      </c>
      <c r="B55" s="1">
        <v>42101</v>
      </c>
      <c r="C55" t="s">
        <v>8</v>
      </c>
      <c r="D55" t="s">
        <v>9</v>
      </c>
      <c r="E55" t="s">
        <v>41</v>
      </c>
      <c r="F55">
        <v>1779</v>
      </c>
      <c r="H55" t="str">
        <f t="shared" si="0"/>
        <v>PN</v>
      </c>
      <c r="I55" t="str">
        <f>VLOOKUP(H55,Sheet1!$A$1:$B$28,2,0)</f>
        <v>NAPTHA</v>
      </c>
      <c r="J55">
        <f>MONTH(Delivery[[#This Row],[DATE]])</f>
        <v>4</v>
      </c>
      <c r="K55" s="32">
        <f>IF(Delivery[[#This Row],[Month]]&gt;3,YEAR(Delivery[[#This Row],[DATE]]),YEAR(Delivery[[#This Row],[DATE]])-1)</f>
        <v>2015</v>
      </c>
      <c r="L55" s="32" t="str">
        <f>IF(Delivery[[#This Row],[Month]]&lt;4,"Q4",IF(Delivery[[#This Row],[Month]]&lt;7,"Q1",IF(Delivery[[#This Row],[Month]]&lt;10,"Q2",IF(Delivery[[#This Row],[Month]]&lt;13,"Q3"))))</f>
        <v>Q1</v>
      </c>
    </row>
    <row r="56" spans="1:12" x14ac:dyDescent="0.25">
      <c r="A56">
        <v>4</v>
      </c>
      <c r="B56" s="1">
        <v>42101</v>
      </c>
      <c r="C56" t="s">
        <v>8</v>
      </c>
      <c r="D56" t="s">
        <v>34</v>
      </c>
      <c r="E56" t="s">
        <v>10</v>
      </c>
      <c r="F56">
        <v>625</v>
      </c>
      <c r="H56" t="str">
        <f t="shared" si="0"/>
        <v>PN</v>
      </c>
      <c r="I56" t="str">
        <f>VLOOKUP(H56,Sheet1!$A$1:$B$28,2,0)</f>
        <v>NAPTHA</v>
      </c>
      <c r="J56">
        <f>MONTH(Delivery[[#This Row],[DATE]])</f>
        <v>4</v>
      </c>
      <c r="K56" s="32">
        <f>IF(Delivery[[#This Row],[Month]]&gt;3,YEAR(Delivery[[#This Row],[DATE]]),YEAR(Delivery[[#This Row],[DATE]])-1)</f>
        <v>2015</v>
      </c>
      <c r="L56" s="32" t="str">
        <f>IF(Delivery[[#This Row],[Month]]&lt;4,"Q4",IF(Delivery[[#This Row],[Month]]&lt;7,"Q1",IF(Delivery[[#This Row],[Month]]&lt;10,"Q2",IF(Delivery[[#This Row],[Month]]&lt;13,"Q3"))))</f>
        <v>Q1</v>
      </c>
    </row>
    <row r="57" spans="1:12" x14ac:dyDescent="0.25">
      <c r="A57">
        <v>5</v>
      </c>
      <c r="B57" s="1">
        <v>42101</v>
      </c>
      <c r="C57" t="s">
        <v>8</v>
      </c>
      <c r="D57" t="s">
        <v>46</v>
      </c>
      <c r="E57">
        <v>16</v>
      </c>
      <c r="F57">
        <v>1358</v>
      </c>
      <c r="H57" t="str">
        <f t="shared" si="0"/>
        <v>SK</v>
      </c>
      <c r="I57" t="str">
        <f>VLOOKUP(H57,Sheet1!$A$1:$B$28,2,0)</f>
        <v>SKO</v>
      </c>
      <c r="J57">
        <f>MONTH(Delivery[[#This Row],[DATE]])</f>
        <v>4</v>
      </c>
      <c r="K57" s="32">
        <f>IF(Delivery[[#This Row],[Month]]&gt;3,YEAR(Delivery[[#This Row],[DATE]]),YEAR(Delivery[[#This Row],[DATE]])-1)</f>
        <v>2015</v>
      </c>
      <c r="L57" s="32" t="str">
        <f>IF(Delivery[[#This Row],[Month]]&lt;4,"Q4",IF(Delivery[[#This Row],[Month]]&lt;7,"Q1",IF(Delivery[[#This Row],[Month]]&lt;10,"Q2",IF(Delivery[[#This Row],[Month]]&lt;13,"Q3"))))</f>
        <v>Q1</v>
      </c>
    </row>
    <row r="58" spans="1:12" x14ac:dyDescent="0.25">
      <c r="A58">
        <v>1</v>
      </c>
      <c r="B58" s="1">
        <v>42102</v>
      </c>
      <c r="C58" t="s">
        <v>463</v>
      </c>
      <c r="D58" t="s">
        <v>44</v>
      </c>
      <c r="E58">
        <v>34</v>
      </c>
      <c r="F58">
        <v>4159</v>
      </c>
      <c r="H58" t="str">
        <f t="shared" si="0"/>
        <v>A1</v>
      </c>
      <c r="I58" t="str">
        <f>VLOOKUP(H58,Sheet1!$A$1:$B$28,2,0)</f>
        <v>ATF</v>
      </c>
      <c r="J58">
        <f>MONTH(Delivery[[#This Row],[DATE]])</f>
        <v>4</v>
      </c>
      <c r="K58" s="32">
        <f>IF(Delivery[[#This Row],[Month]]&gt;3,YEAR(Delivery[[#This Row],[DATE]]),YEAR(Delivery[[#This Row],[DATE]])-1)</f>
        <v>2015</v>
      </c>
      <c r="L58" s="32" t="str">
        <f>IF(Delivery[[#This Row],[Month]]&lt;4,"Q4",IF(Delivery[[#This Row],[Month]]&lt;7,"Q1",IF(Delivery[[#This Row],[Month]]&lt;10,"Q2",IF(Delivery[[#This Row],[Month]]&lt;13,"Q3"))))</f>
        <v>Q1</v>
      </c>
    </row>
    <row r="59" spans="1:12" x14ac:dyDescent="0.25">
      <c r="A59">
        <v>2</v>
      </c>
      <c r="B59" s="1">
        <v>42102</v>
      </c>
      <c r="C59" t="s">
        <v>463</v>
      </c>
      <c r="D59" t="s">
        <v>47</v>
      </c>
      <c r="E59">
        <v>35</v>
      </c>
      <c r="F59">
        <v>3367</v>
      </c>
      <c r="H59" t="str">
        <f t="shared" si="0"/>
        <v>A1</v>
      </c>
      <c r="I59" t="str">
        <f>VLOOKUP(H59,Sheet1!$A$1:$B$28,2,0)</f>
        <v>ATF</v>
      </c>
      <c r="J59">
        <f>MONTH(Delivery[[#This Row],[DATE]])</f>
        <v>4</v>
      </c>
      <c r="K59" s="32">
        <f>IF(Delivery[[#This Row],[Month]]&gt;3,YEAR(Delivery[[#This Row],[DATE]]),YEAR(Delivery[[#This Row],[DATE]])-1)</f>
        <v>2015</v>
      </c>
      <c r="L59" s="32" t="str">
        <f>IF(Delivery[[#This Row],[Month]]&lt;4,"Q4",IF(Delivery[[#This Row],[Month]]&lt;7,"Q1",IF(Delivery[[#This Row],[Month]]&lt;10,"Q2",IF(Delivery[[#This Row],[Month]]&lt;13,"Q3"))))</f>
        <v>Q1</v>
      </c>
    </row>
    <row r="60" spans="1:12" x14ac:dyDescent="0.25">
      <c r="A60">
        <v>1</v>
      </c>
      <c r="B60" s="1">
        <v>42102</v>
      </c>
      <c r="C60" t="s">
        <v>8</v>
      </c>
      <c r="D60" t="s">
        <v>46</v>
      </c>
      <c r="E60">
        <v>16</v>
      </c>
      <c r="F60">
        <v>3681</v>
      </c>
      <c r="H60" t="str">
        <f t="shared" si="0"/>
        <v>SK</v>
      </c>
      <c r="I60" t="str">
        <f>VLOOKUP(H60,Sheet1!$A$1:$B$28,2,0)</f>
        <v>SKO</v>
      </c>
      <c r="J60">
        <f>MONTH(Delivery[[#This Row],[DATE]])</f>
        <v>4</v>
      </c>
      <c r="K60" s="32">
        <f>IF(Delivery[[#This Row],[Month]]&gt;3,YEAR(Delivery[[#This Row],[DATE]]),YEAR(Delivery[[#This Row],[DATE]])-1)</f>
        <v>2015</v>
      </c>
      <c r="L60" s="32" t="str">
        <f>IF(Delivery[[#This Row],[Month]]&lt;4,"Q4",IF(Delivery[[#This Row],[Month]]&lt;7,"Q1",IF(Delivery[[#This Row],[Month]]&lt;10,"Q2",IF(Delivery[[#This Row],[Month]]&lt;13,"Q3"))))</f>
        <v>Q1</v>
      </c>
    </row>
    <row r="61" spans="1:12" x14ac:dyDescent="0.25">
      <c r="A61">
        <v>1</v>
      </c>
      <c r="B61" s="1">
        <v>42103</v>
      </c>
      <c r="C61" t="s">
        <v>6</v>
      </c>
      <c r="D61" t="s">
        <v>48</v>
      </c>
      <c r="E61">
        <v>507</v>
      </c>
      <c r="F61">
        <v>1936</v>
      </c>
      <c r="H61" t="str">
        <f t="shared" si="0"/>
        <v>4H</v>
      </c>
      <c r="I61" t="str">
        <f>VLOOKUP(H61,Sheet1!$A$1:$B$28,2,0)</f>
        <v>HSD-IV</v>
      </c>
      <c r="J61">
        <f>MONTH(Delivery[[#This Row],[DATE]])</f>
        <v>4</v>
      </c>
      <c r="K61" s="32">
        <f>IF(Delivery[[#This Row],[Month]]&gt;3,YEAR(Delivery[[#This Row],[DATE]]),YEAR(Delivery[[#This Row],[DATE]])-1)</f>
        <v>2015</v>
      </c>
      <c r="L61" s="32" t="str">
        <f>IF(Delivery[[#This Row],[Month]]&lt;4,"Q4",IF(Delivery[[#This Row],[Month]]&lt;7,"Q1",IF(Delivery[[#This Row],[Month]]&lt;10,"Q2",IF(Delivery[[#This Row],[Month]]&lt;13,"Q3"))))</f>
        <v>Q1</v>
      </c>
    </row>
    <row r="62" spans="1:12" x14ac:dyDescent="0.25">
      <c r="A62">
        <v>2</v>
      </c>
      <c r="B62" s="1">
        <v>42103</v>
      </c>
      <c r="C62" t="s">
        <v>6</v>
      </c>
      <c r="D62" t="s">
        <v>49</v>
      </c>
      <c r="E62">
        <v>505</v>
      </c>
      <c r="F62">
        <v>4354</v>
      </c>
      <c r="H62" t="str">
        <f t="shared" si="0"/>
        <v>4H</v>
      </c>
      <c r="I62" t="str">
        <f>VLOOKUP(H62,Sheet1!$A$1:$B$28,2,0)</f>
        <v>HSD-IV</v>
      </c>
      <c r="J62">
        <f>MONTH(Delivery[[#This Row],[DATE]])</f>
        <v>4</v>
      </c>
      <c r="K62" s="32">
        <f>IF(Delivery[[#This Row],[Month]]&gt;3,YEAR(Delivery[[#This Row],[DATE]]),YEAR(Delivery[[#This Row],[DATE]])-1)</f>
        <v>2015</v>
      </c>
      <c r="L62" s="32" t="str">
        <f>IF(Delivery[[#This Row],[Month]]&lt;4,"Q4",IF(Delivery[[#This Row],[Month]]&lt;7,"Q1",IF(Delivery[[#This Row],[Month]]&lt;10,"Q2",IF(Delivery[[#This Row],[Month]]&lt;13,"Q3"))))</f>
        <v>Q1</v>
      </c>
    </row>
    <row r="63" spans="1:12" x14ac:dyDescent="0.25">
      <c r="A63">
        <v>3</v>
      </c>
      <c r="B63" s="1">
        <v>42103</v>
      </c>
      <c r="C63" t="s">
        <v>6</v>
      </c>
      <c r="D63" t="s">
        <v>50</v>
      </c>
      <c r="E63">
        <v>351</v>
      </c>
      <c r="F63">
        <v>150</v>
      </c>
      <c r="H63" t="str">
        <f t="shared" si="0"/>
        <v>PC</v>
      </c>
      <c r="I63" t="str">
        <f>VLOOKUP(H63,Sheet1!$A$1:$B$28,2,0)</f>
        <v>SKO</v>
      </c>
      <c r="J63">
        <f>MONTH(Delivery[[#This Row],[DATE]])</f>
        <v>4</v>
      </c>
      <c r="K63" s="32">
        <f>IF(Delivery[[#This Row],[Month]]&gt;3,YEAR(Delivery[[#This Row],[DATE]]),YEAR(Delivery[[#This Row],[DATE]])-1)</f>
        <v>2015</v>
      </c>
      <c r="L63" s="32" t="str">
        <f>IF(Delivery[[#This Row],[Month]]&lt;4,"Q4",IF(Delivery[[#This Row],[Month]]&lt;7,"Q1",IF(Delivery[[#This Row],[Month]]&lt;10,"Q2",IF(Delivery[[#This Row],[Month]]&lt;13,"Q3"))))</f>
        <v>Q1</v>
      </c>
    </row>
    <row r="64" spans="1:12" x14ac:dyDescent="0.25">
      <c r="A64">
        <v>4</v>
      </c>
      <c r="B64" s="1">
        <v>42103</v>
      </c>
      <c r="C64" t="s">
        <v>6</v>
      </c>
      <c r="D64" t="s">
        <v>51</v>
      </c>
      <c r="E64">
        <v>401</v>
      </c>
      <c r="F64">
        <v>149</v>
      </c>
      <c r="H64" t="str">
        <f t="shared" si="0"/>
        <v>NS</v>
      </c>
      <c r="I64" t="str">
        <f>VLOOKUP(H64,Sheet1!$A$1:$B$28,2,0)</f>
        <v>SKO</v>
      </c>
      <c r="J64">
        <f>MONTH(Delivery[[#This Row],[DATE]])</f>
        <v>4</v>
      </c>
      <c r="K64" s="32">
        <f>IF(Delivery[[#This Row],[Month]]&gt;3,YEAR(Delivery[[#This Row],[DATE]]),YEAR(Delivery[[#This Row],[DATE]])-1)</f>
        <v>2015</v>
      </c>
      <c r="L64" s="32" t="str">
        <f>IF(Delivery[[#This Row],[Month]]&lt;4,"Q4",IF(Delivery[[#This Row],[Month]]&lt;7,"Q1",IF(Delivery[[#This Row],[Month]]&lt;10,"Q2",IF(Delivery[[#This Row],[Month]]&lt;13,"Q3"))))</f>
        <v>Q1</v>
      </c>
    </row>
    <row r="65" spans="1:12" x14ac:dyDescent="0.25">
      <c r="A65">
        <v>5</v>
      </c>
      <c r="B65" s="1">
        <v>42103</v>
      </c>
      <c r="C65" t="s">
        <v>6</v>
      </c>
      <c r="D65" t="s">
        <v>52</v>
      </c>
      <c r="E65">
        <v>132</v>
      </c>
      <c r="F65">
        <v>870</v>
      </c>
      <c r="H65" t="str">
        <f t="shared" si="0"/>
        <v>PN</v>
      </c>
      <c r="I65" t="str">
        <f>VLOOKUP(H65,Sheet1!$A$1:$B$28,2,0)</f>
        <v>NAPTHA</v>
      </c>
      <c r="J65">
        <f>MONTH(Delivery[[#This Row],[DATE]])</f>
        <v>4</v>
      </c>
      <c r="K65" s="32">
        <f>IF(Delivery[[#This Row],[Month]]&gt;3,YEAR(Delivery[[#This Row],[DATE]]),YEAR(Delivery[[#This Row],[DATE]])-1)</f>
        <v>2015</v>
      </c>
      <c r="L65" s="32" t="str">
        <f>IF(Delivery[[#This Row],[Month]]&lt;4,"Q4",IF(Delivery[[#This Row],[Month]]&lt;7,"Q1",IF(Delivery[[#This Row],[Month]]&lt;10,"Q2",IF(Delivery[[#This Row],[Month]]&lt;13,"Q3"))))</f>
        <v>Q1</v>
      </c>
    </row>
    <row r="66" spans="1:12" x14ac:dyDescent="0.25">
      <c r="A66">
        <v>1</v>
      </c>
      <c r="B66" s="1">
        <v>42103</v>
      </c>
      <c r="C66" t="s">
        <v>463</v>
      </c>
      <c r="D66" t="s">
        <v>47</v>
      </c>
      <c r="E66">
        <v>35</v>
      </c>
      <c r="F66">
        <v>658</v>
      </c>
      <c r="H66" t="str">
        <f t="shared" si="0"/>
        <v>A1</v>
      </c>
      <c r="I66" t="str">
        <f>VLOOKUP(H66,Sheet1!$A$1:$B$28,2,0)</f>
        <v>ATF</v>
      </c>
      <c r="J66">
        <f>MONTH(Delivery[[#This Row],[DATE]])</f>
        <v>4</v>
      </c>
      <c r="K66" s="32">
        <f>IF(Delivery[[#This Row],[Month]]&gt;3,YEAR(Delivery[[#This Row],[DATE]]),YEAR(Delivery[[#This Row],[DATE]])-1)</f>
        <v>2015</v>
      </c>
      <c r="L66" s="32" t="str">
        <f>IF(Delivery[[#This Row],[Month]]&lt;4,"Q4",IF(Delivery[[#This Row],[Month]]&lt;7,"Q1",IF(Delivery[[#This Row],[Month]]&lt;10,"Q2",IF(Delivery[[#This Row],[Month]]&lt;13,"Q3"))))</f>
        <v>Q1</v>
      </c>
    </row>
    <row r="67" spans="1:12" x14ac:dyDescent="0.25">
      <c r="A67">
        <v>2</v>
      </c>
      <c r="B67" s="1">
        <v>42103</v>
      </c>
      <c r="C67" t="s">
        <v>463</v>
      </c>
      <c r="D67" t="s">
        <v>53</v>
      </c>
      <c r="E67">
        <v>35</v>
      </c>
      <c r="F67">
        <v>500</v>
      </c>
      <c r="H67" t="str">
        <f t="shared" ref="H67:H130" si="1">MID(D67,3,2)</f>
        <v>0S</v>
      </c>
      <c r="I67" t="str">
        <f>VLOOKUP(H67,Sheet1!$A$1:$B$28,2,0)</f>
        <v>SKO</v>
      </c>
      <c r="J67">
        <f>MONTH(Delivery[[#This Row],[DATE]])</f>
        <v>4</v>
      </c>
      <c r="K67" s="32">
        <f>IF(Delivery[[#This Row],[Month]]&gt;3,YEAR(Delivery[[#This Row],[DATE]]),YEAR(Delivery[[#This Row],[DATE]])-1)</f>
        <v>2015</v>
      </c>
      <c r="L67" s="32" t="str">
        <f>IF(Delivery[[#This Row],[Month]]&lt;4,"Q4",IF(Delivery[[#This Row],[Month]]&lt;7,"Q1",IF(Delivery[[#This Row],[Month]]&lt;10,"Q2",IF(Delivery[[#This Row],[Month]]&lt;13,"Q3"))))</f>
        <v>Q1</v>
      </c>
    </row>
    <row r="68" spans="1:12" x14ac:dyDescent="0.25">
      <c r="A68">
        <v>3</v>
      </c>
      <c r="B68" s="1">
        <v>42103</v>
      </c>
      <c r="C68" t="s">
        <v>463</v>
      </c>
      <c r="D68" t="s">
        <v>54</v>
      </c>
      <c r="E68">
        <v>54</v>
      </c>
      <c r="F68">
        <v>322</v>
      </c>
      <c r="H68" t="str">
        <f t="shared" si="1"/>
        <v>PC</v>
      </c>
      <c r="I68" t="str">
        <f>VLOOKUP(H68,Sheet1!$A$1:$B$28,2,0)</f>
        <v>SKO</v>
      </c>
      <c r="J68">
        <f>MONTH(Delivery[[#This Row],[DATE]])</f>
        <v>4</v>
      </c>
      <c r="K68" s="32">
        <f>IF(Delivery[[#This Row],[Month]]&gt;3,YEAR(Delivery[[#This Row],[DATE]]),YEAR(Delivery[[#This Row],[DATE]])-1)</f>
        <v>2015</v>
      </c>
      <c r="L68" s="32" t="str">
        <f>IF(Delivery[[#This Row],[Month]]&lt;4,"Q4",IF(Delivery[[#This Row],[Month]]&lt;7,"Q1",IF(Delivery[[#This Row],[Month]]&lt;10,"Q2",IF(Delivery[[#This Row],[Month]]&lt;13,"Q3"))))</f>
        <v>Q1</v>
      </c>
    </row>
    <row r="69" spans="1:12" x14ac:dyDescent="0.25">
      <c r="A69">
        <v>4</v>
      </c>
      <c r="B69" s="1">
        <v>42103</v>
      </c>
      <c r="C69" t="s">
        <v>463</v>
      </c>
      <c r="D69" t="s">
        <v>55</v>
      </c>
      <c r="E69">
        <v>54</v>
      </c>
      <c r="F69">
        <v>99</v>
      </c>
      <c r="H69" t="str">
        <f t="shared" si="1"/>
        <v>PC</v>
      </c>
      <c r="I69" t="str">
        <f>VLOOKUP(H69,Sheet1!$A$1:$B$28,2,0)</f>
        <v>SKO</v>
      </c>
      <c r="J69">
        <f>MONTH(Delivery[[#This Row],[DATE]])</f>
        <v>4</v>
      </c>
      <c r="K69" s="32">
        <f>IF(Delivery[[#This Row],[Month]]&gt;3,YEAR(Delivery[[#This Row],[DATE]]),YEAR(Delivery[[#This Row],[DATE]])-1)</f>
        <v>2015</v>
      </c>
      <c r="L69" s="32" t="str">
        <f>IF(Delivery[[#This Row],[Month]]&lt;4,"Q4",IF(Delivery[[#This Row],[Month]]&lt;7,"Q1",IF(Delivery[[#This Row],[Month]]&lt;10,"Q2",IF(Delivery[[#This Row],[Month]]&lt;13,"Q3"))))</f>
        <v>Q1</v>
      </c>
    </row>
    <row r="70" spans="1:12" x14ac:dyDescent="0.25">
      <c r="A70">
        <v>5</v>
      </c>
      <c r="B70" s="1">
        <v>42103</v>
      </c>
      <c r="C70" t="s">
        <v>463</v>
      </c>
      <c r="D70" t="s">
        <v>56</v>
      </c>
      <c r="E70" t="s">
        <v>57</v>
      </c>
      <c r="F70">
        <v>1754</v>
      </c>
      <c r="H70" t="str">
        <f t="shared" si="1"/>
        <v>4H</v>
      </c>
      <c r="I70" t="str">
        <f>VLOOKUP(H70,Sheet1!$A$1:$B$28,2,0)</f>
        <v>HSD-IV</v>
      </c>
      <c r="J70">
        <f>MONTH(Delivery[[#This Row],[DATE]])</f>
        <v>4</v>
      </c>
      <c r="K70" s="32">
        <f>IF(Delivery[[#This Row],[Month]]&gt;3,YEAR(Delivery[[#This Row],[DATE]]),YEAR(Delivery[[#This Row],[DATE]])-1)</f>
        <v>2015</v>
      </c>
      <c r="L70" s="32" t="str">
        <f>IF(Delivery[[#This Row],[Month]]&lt;4,"Q4",IF(Delivery[[#This Row],[Month]]&lt;7,"Q1",IF(Delivery[[#This Row],[Month]]&lt;10,"Q2",IF(Delivery[[#This Row],[Month]]&lt;13,"Q3"))))</f>
        <v>Q1</v>
      </c>
    </row>
    <row r="71" spans="1:12" x14ac:dyDescent="0.25">
      <c r="A71">
        <v>1</v>
      </c>
      <c r="B71" s="1">
        <v>42103</v>
      </c>
      <c r="C71" t="s">
        <v>8</v>
      </c>
      <c r="D71" t="s">
        <v>35</v>
      </c>
      <c r="E71" t="s">
        <v>58</v>
      </c>
      <c r="F71">
        <v>122</v>
      </c>
      <c r="H71" t="str">
        <f t="shared" si="1"/>
        <v>PC</v>
      </c>
      <c r="I71" t="str">
        <f>VLOOKUP(H71,Sheet1!$A$1:$B$28,2,0)</f>
        <v>SKO</v>
      </c>
      <c r="J71">
        <f>MONTH(Delivery[[#This Row],[DATE]])</f>
        <v>4</v>
      </c>
      <c r="K71" s="32">
        <f>IF(Delivery[[#This Row],[Month]]&gt;3,YEAR(Delivery[[#This Row],[DATE]]),YEAR(Delivery[[#This Row],[DATE]])-1)</f>
        <v>2015</v>
      </c>
      <c r="L71" s="32" t="str">
        <f>IF(Delivery[[#This Row],[Month]]&lt;4,"Q4",IF(Delivery[[#This Row],[Month]]&lt;7,"Q1",IF(Delivery[[#This Row],[Month]]&lt;10,"Q2",IF(Delivery[[#This Row],[Month]]&lt;13,"Q3"))))</f>
        <v>Q1</v>
      </c>
    </row>
    <row r="72" spans="1:12" x14ac:dyDescent="0.25">
      <c r="A72">
        <v>2</v>
      </c>
      <c r="B72" s="1">
        <v>42103</v>
      </c>
      <c r="C72" t="s">
        <v>8</v>
      </c>
      <c r="D72" t="s">
        <v>36</v>
      </c>
      <c r="E72" t="s">
        <v>10</v>
      </c>
      <c r="F72">
        <v>4436</v>
      </c>
      <c r="H72" t="str">
        <f t="shared" si="1"/>
        <v>4H</v>
      </c>
      <c r="I72" t="str">
        <f>VLOOKUP(H72,Sheet1!$A$1:$B$28,2,0)</f>
        <v>HSD-IV</v>
      </c>
      <c r="J72">
        <f>MONTH(Delivery[[#This Row],[DATE]])</f>
        <v>4</v>
      </c>
      <c r="K72" s="32">
        <f>IF(Delivery[[#This Row],[Month]]&gt;3,YEAR(Delivery[[#This Row],[DATE]]),YEAR(Delivery[[#This Row],[DATE]])-1)</f>
        <v>2015</v>
      </c>
      <c r="L72" s="32" t="str">
        <f>IF(Delivery[[#This Row],[Month]]&lt;4,"Q4",IF(Delivery[[#This Row],[Month]]&lt;7,"Q1",IF(Delivery[[#This Row],[Month]]&lt;10,"Q2",IF(Delivery[[#This Row],[Month]]&lt;13,"Q3"))))</f>
        <v>Q1</v>
      </c>
    </row>
    <row r="73" spans="1:12" x14ac:dyDescent="0.25">
      <c r="A73">
        <v>1</v>
      </c>
      <c r="B73" s="1">
        <v>42104</v>
      </c>
      <c r="C73" t="s">
        <v>6</v>
      </c>
      <c r="D73" t="s">
        <v>52</v>
      </c>
      <c r="E73">
        <v>123</v>
      </c>
      <c r="F73">
        <v>5130</v>
      </c>
      <c r="H73" t="str">
        <f t="shared" si="1"/>
        <v>PN</v>
      </c>
      <c r="I73" t="str">
        <f>VLOOKUP(H73,Sheet1!$A$1:$B$28,2,0)</f>
        <v>NAPTHA</v>
      </c>
      <c r="J73">
        <f>MONTH(Delivery[[#This Row],[DATE]])</f>
        <v>4</v>
      </c>
      <c r="K73" s="32">
        <f>IF(Delivery[[#This Row],[Month]]&gt;3,YEAR(Delivery[[#This Row],[DATE]]),YEAR(Delivery[[#This Row],[DATE]])-1)</f>
        <v>2015</v>
      </c>
      <c r="L73" s="32" t="str">
        <f>IF(Delivery[[#This Row],[Month]]&lt;4,"Q4",IF(Delivery[[#This Row],[Month]]&lt;7,"Q1",IF(Delivery[[#This Row],[Month]]&lt;10,"Q2",IF(Delivery[[#This Row],[Month]]&lt;13,"Q3"))))</f>
        <v>Q1</v>
      </c>
    </row>
    <row r="74" spans="1:12" x14ac:dyDescent="0.25">
      <c r="A74">
        <v>2</v>
      </c>
      <c r="B74" s="1">
        <v>42104</v>
      </c>
      <c r="C74" t="s">
        <v>6</v>
      </c>
      <c r="D74" t="s">
        <v>59</v>
      </c>
      <c r="E74">
        <v>120</v>
      </c>
      <c r="F74">
        <v>3503</v>
      </c>
      <c r="H74" t="str">
        <f t="shared" si="1"/>
        <v>PX</v>
      </c>
      <c r="I74" t="str">
        <f>VLOOKUP(H74,Sheet1!$A$1:$B$28,2,0)</f>
        <v>PXPTA</v>
      </c>
      <c r="J74">
        <f>MONTH(Delivery[[#This Row],[DATE]])</f>
        <v>4</v>
      </c>
      <c r="K74" s="32">
        <f>IF(Delivery[[#This Row],[Month]]&gt;3,YEAR(Delivery[[#This Row],[DATE]]),YEAR(Delivery[[#This Row],[DATE]])-1)</f>
        <v>2015</v>
      </c>
      <c r="L74" s="32" t="str">
        <f>IF(Delivery[[#This Row],[Month]]&lt;4,"Q4",IF(Delivery[[#This Row],[Month]]&lt;7,"Q1",IF(Delivery[[#This Row],[Month]]&lt;10,"Q2",IF(Delivery[[#This Row],[Month]]&lt;13,"Q3"))))</f>
        <v>Q1</v>
      </c>
    </row>
    <row r="75" spans="1:12" x14ac:dyDescent="0.25">
      <c r="A75">
        <v>3</v>
      </c>
      <c r="B75" s="1">
        <v>42104</v>
      </c>
      <c r="C75" t="s">
        <v>6</v>
      </c>
      <c r="D75" t="s">
        <v>60</v>
      </c>
      <c r="E75">
        <v>123</v>
      </c>
      <c r="F75">
        <v>2244</v>
      </c>
      <c r="H75" t="str">
        <f t="shared" si="1"/>
        <v>PN</v>
      </c>
      <c r="I75" t="str">
        <f>VLOOKUP(H75,Sheet1!$A$1:$B$28,2,0)</f>
        <v>NAPTHA</v>
      </c>
      <c r="J75">
        <f>MONTH(Delivery[[#This Row],[DATE]])</f>
        <v>4</v>
      </c>
      <c r="K75" s="32">
        <f>IF(Delivery[[#This Row],[Month]]&gt;3,YEAR(Delivery[[#This Row],[DATE]]),YEAR(Delivery[[#This Row],[DATE]])-1)</f>
        <v>2015</v>
      </c>
      <c r="L75" s="32" t="str">
        <f>IF(Delivery[[#This Row],[Month]]&lt;4,"Q4",IF(Delivery[[#This Row],[Month]]&lt;7,"Q1",IF(Delivery[[#This Row],[Month]]&lt;10,"Q2",IF(Delivery[[#This Row],[Month]]&lt;13,"Q3"))))</f>
        <v>Q1</v>
      </c>
    </row>
    <row r="76" spans="1:12" x14ac:dyDescent="0.25">
      <c r="A76">
        <v>1</v>
      </c>
      <c r="B76" s="1">
        <v>42104</v>
      </c>
      <c r="C76" t="s">
        <v>463</v>
      </c>
      <c r="D76" t="s">
        <v>56</v>
      </c>
      <c r="E76" t="s">
        <v>57</v>
      </c>
      <c r="F76">
        <v>1992</v>
      </c>
      <c r="H76" t="str">
        <f t="shared" si="1"/>
        <v>4H</v>
      </c>
      <c r="I76" t="str">
        <f>VLOOKUP(H76,Sheet1!$A$1:$B$28,2,0)</f>
        <v>HSD-IV</v>
      </c>
      <c r="J76">
        <f>MONTH(Delivery[[#This Row],[DATE]])</f>
        <v>4</v>
      </c>
      <c r="K76" s="32">
        <f>IF(Delivery[[#This Row],[Month]]&gt;3,YEAR(Delivery[[#This Row],[DATE]]),YEAR(Delivery[[#This Row],[DATE]])-1)</f>
        <v>2015</v>
      </c>
      <c r="L76" s="32" t="str">
        <f>IF(Delivery[[#This Row],[Month]]&lt;4,"Q4",IF(Delivery[[#This Row],[Month]]&lt;7,"Q1",IF(Delivery[[#This Row],[Month]]&lt;10,"Q2",IF(Delivery[[#This Row],[Month]]&lt;13,"Q3"))))</f>
        <v>Q1</v>
      </c>
    </row>
    <row r="77" spans="1:12" x14ac:dyDescent="0.25">
      <c r="A77">
        <v>2</v>
      </c>
      <c r="B77" s="1">
        <v>42104</v>
      </c>
      <c r="C77" t="s">
        <v>463</v>
      </c>
      <c r="D77" t="s">
        <v>61</v>
      </c>
      <c r="E77">
        <v>67</v>
      </c>
      <c r="F77">
        <v>2329</v>
      </c>
      <c r="H77" t="str">
        <f t="shared" si="1"/>
        <v>4H</v>
      </c>
      <c r="I77" t="str">
        <f>VLOOKUP(H77,Sheet1!$A$1:$B$28,2,0)</f>
        <v>HSD-IV</v>
      </c>
      <c r="J77">
        <f>MONTH(Delivery[[#This Row],[DATE]])</f>
        <v>4</v>
      </c>
      <c r="K77" s="32">
        <f>IF(Delivery[[#This Row],[Month]]&gt;3,YEAR(Delivery[[#This Row],[DATE]]),YEAR(Delivery[[#This Row],[DATE]])-1)</f>
        <v>2015</v>
      </c>
      <c r="L77" s="32" t="str">
        <f>IF(Delivery[[#This Row],[Month]]&lt;4,"Q4",IF(Delivery[[#This Row],[Month]]&lt;7,"Q1",IF(Delivery[[#This Row],[Month]]&lt;10,"Q2",IF(Delivery[[#This Row],[Month]]&lt;13,"Q3"))))</f>
        <v>Q1</v>
      </c>
    </row>
    <row r="78" spans="1:12" x14ac:dyDescent="0.25">
      <c r="A78">
        <v>3</v>
      </c>
      <c r="B78" s="1">
        <v>42104</v>
      </c>
      <c r="C78" t="s">
        <v>463</v>
      </c>
      <c r="D78" t="s">
        <v>62</v>
      </c>
      <c r="E78">
        <v>66</v>
      </c>
      <c r="F78">
        <v>6642</v>
      </c>
      <c r="H78" t="str">
        <f t="shared" si="1"/>
        <v>4H</v>
      </c>
      <c r="I78" t="str">
        <f>VLOOKUP(H78,Sheet1!$A$1:$B$28,2,0)</f>
        <v>HSD-IV</v>
      </c>
      <c r="J78">
        <f>MONTH(Delivery[[#This Row],[DATE]])</f>
        <v>4</v>
      </c>
      <c r="K78" s="32">
        <f>IF(Delivery[[#This Row],[Month]]&gt;3,YEAR(Delivery[[#This Row],[DATE]]),YEAR(Delivery[[#This Row],[DATE]])-1)</f>
        <v>2015</v>
      </c>
      <c r="L78" s="32" t="str">
        <f>IF(Delivery[[#This Row],[Month]]&lt;4,"Q4",IF(Delivery[[#This Row],[Month]]&lt;7,"Q1",IF(Delivery[[#This Row],[Month]]&lt;10,"Q2",IF(Delivery[[#This Row],[Month]]&lt;13,"Q3"))))</f>
        <v>Q1</v>
      </c>
    </row>
    <row r="79" spans="1:12" x14ac:dyDescent="0.25">
      <c r="A79">
        <v>1</v>
      </c>
      <c r="B79" s="1">
        <v>42104</v>
      </c>
      <c r="C79" t="s">
        <v>8</v>
      </c>
      <c r="D79" t="s">
        <v>36</v>
      </c>
      <c r="E79" t="s">
        <v>10</v>
      </c>
      <c r="F79">
        <v>1343</v>
      </c>
      <c r="H79" t="str">
        <f t="shared" si="1"/>
        <v>4H</v>
      </c>
      <c r="I79" t="str">
        <f>VLOOKUP(H79,Sheet1!$A$1:$B$28,2,0)</f>
        <v>HSD-IV</v>
      </c>
      <c r="J79">
        <f>MONTH(Delivery[[#This Row],[DATE]])</f>
        <v>4</v>
      </c>
      <c r="K79" s="32">
        <f>IF(Delivery[[#This Row],[Month]]&gt;3,YEAR(Delivery[[#This Row],[DATE]]),YEAR(Delivery[[#This Row],[DATE]])-1)</f>
        <v>2015</v>
      </c>
      <c r="L79" s="32" t="str">
        <f>IF(Delivery[[#This Row],[Month]]&lt;4,"Q4",IF(Delivery[[#This Row],[Month]]&lt;7,"Q1",IF(Delivery[[#This Row],[Month]]&lt;10,"Q2",IF(Delivery[[#This Row],[Month]]&lt;13,"Q3"))))</f>
        <v>Q1</v>
      </c>
    </row>
    <row r="80" spans="1:12" x14ac:dyDescent="0.25">
      <c r="A80">
        <v>2</v>
      </c>
      <c r="B80" s="1">
        <v>42104</v>
      </c>
      <c r="C80" t="s">
        <v>8</v>
      </c>
      <c r="D80" t="s">
        <v>39</v>
      </c>
      <c r="E80" t="s">
        <v>10</v>
      </c>
      <c r="F80">
        <v>3885</v>
      </c>
      <c r="H80" t="str">
        <f t="shared" si="1"/>
        <v>4H</v>
      </c>
      <c r="I80" t="str">
        <f>VLOOKUP(H80,Sheet1!$A$1:$B$28,2,0)</f>
        <v>HSD-IV</v>
      </c>
      <c r="J80">
        <f>MONTH(Delivery[[#This Row],[DATE]])</f>
        <v>4</v>
      </c>
      <c r="K80" s="32">
        <f>IF(Delivery[[#This Row],[Month]]&gt;3,YEAR(Delivery[[#This Row],[DATE]]),YEAR(Delivery[[#This Row],[DATE]])-1)</f>
        <v>2015</v>
      </c>
      <c r="L80" s="32" t="str">
        <f>IF(Delivery[[#This Row],[Month]]&lt;4,"Q4",IF(Delivery[[#This Row],[Month]]&lt;7,"Q1",IF(Delivery[[#This Row],[Month]]&lt;10,"Q2",IF(Delivery[[#This Row],[Month]]&lt;13,"Q3"))))</f>
        <v>Q1</v>
      </c>
    </row>
    <row r="81" spans="1:12" x14ac:dyDescent="0.25">
      <c r="A81">
        <v>3</v>
      </c>
      <c r="B81" s="1">
        <v>42104</v>
      </c>
      <c r="C81" t="s">
        <v>8</v>
      </c>
      <c r="D81" t="s">
        <v>48</v>
      </c>
      <c r="E81" t="s">
        <v>10</v>
      </c>
      <c r="F81">
        <v>283</v>
      </c>
      <c r="H81" t="str">
        <f t="shared" si="1"/>
        <v>4H</v>
      </c>
      <c r="I81" t="str">
        <f>VLOOKUP(H81,Sheet1!$A$1:$B$28,2,0)</f>
        <v>HSD-IV</v>
      </c>
      <c r="J81">
        <f>MONTH(Delivery[[#This Row],[DATE]])</f>
        <v>4</v>
      </c>
      <c r="K81" s="32">
        <f>IF(Delivery[[#This Row],[Month]]&gt;3,YEAR(Delivery[[#This Row],[DATE]]),YEAR(Delivery[[#This Row],[DATE]])-1)</f>
        <v>2015</v>
      </c>
      <c r="L81" s="32" t="str">
        <f>IF(Delivery[[#This Row],[Month]]&lt;4,"Q4",IF(Delivery[[#This Row],[Month]]&lt;7,"Q1",IF(Delivery[[#This Row],[Month]]&lt;10,"Q2",IF(Delivery[[#This Row],[Month]]&lt;13,"Q3"))))</f>
        <v>Q1</v>
      </c>
    </row>
    <row r="82" spans="1:12" x14ac:dyDescent="0.25">
      <c r="A82">
        <v>1</v>
      </c>
      <c r="B82" s="1">
        <v>42104</v>
      </c>
      <c r="C82" t="s">
        <v>63</v>
      </c>
      <c r="D82" t="s">
        <v>56</v>
      </c>
      <c r="E82" t="s">
        <v>64</v>
      </c>
      <c r="F82">
        <v>731</v>
      </c>
      <c r="H82" t="str">
        <f t="shared" si="1"/>
        <v>4H</v>
      </c>
      <c r="I82" t="str">
        <f>VLOOKUP(H82,Sheet1!$A$1:$B$28,2,0)</f>
        <v>HSD-IV</v>
      </c>
      <c r="J82">
        <f>MONTH(Delivery[[#This Row],[DATE]])</f>
        <v>4</v>
      </c>
      <c r="K82" s="32">
        <f>IF(Delivery[[#This Row],[Month]]&gt;3,YEAR(Delivery[[#This Row],[DATE]]),YEAR(Delivery[[#This Row],[DATE]])-1)</f>
        <v>2015</v>
      </c>
      <c r="L82" s="32" t="str">
        <f>IF(Delivery[[#This Row],[Month]]&lt;4,"Q4",IF(Delivery[[#This Row],[Month]]&lt;7,"Q1",IF(Delivery[[#This Row],[Month]]&lt;10,"Q2",IF(Delivery[[#This Row],[Month]]&lt;13,"Q3"))))</f>
        <v>Q1</v>
      </c>
    </row>
    <row r="83" spans="1:12" x14ac:dyDescent="0.25">
      <c r="A83">
        <v>2</v>
      </c>
      <c r="B83" s="1">
        <v>42104</v>
      </c>
      <c r="C83" t="s">
        <v>63</v>
      </c>
      <c r="D83" t="s">
        <v>61</v>
      </c>
      <c r="E83" t="s">
        <v>64</v>
      </c>
      <c r="F83">
        <v>1165</v>
      </c>
      <c r="H83" t="str">
        <f t="shared" si="1"/>
        <v>4H</v>
      </c>
      <c r="I83" t="str">
        <f>VLOOKUP(H83,Sheet1!$A$1:$B$28,2,0)</f>
        <v>HSD-IV</v>
      </c>
      <c r="J83">
        <f>MONTH(Delivery[[#This Row],[DATE]])</f>
        <v>4</v>
      </c>
      <c r="K83" s="32">
        <f>IF(Delivery[[#This Row],[Month]]&gt;3,YEAR(Delivery[[#This Row],[DATE]]),YEAR(Delivery[[#This Row],[DATE]])-1)</f>
        <v>2015</v>
      </c>
      <c r="L83" s="32" t="str">
        <f>IF(Delivery[[#This Row],[Month]]&lt;4,"Q4",IF(Delivery[[#This Row],[Month]]&lt;7,"Q1",IF(Delivery[[#This Row],[Month]]&lt;10,"Q2",IF(Delivery[[#This Row],[Month]]&lt;13,"Q3"))))</f>
        <v>Q1</v>
      </c>
    </row>
    <row r="84" spans="1:12" x14ac:dyDescent="0.25">
      <c r="A84">
        <v>3</v>
      </c>
      <c r="B84" s="1">
        <v>42104</v>
      </c>
      <c r="C84" t="s">
        <v>63</v>
      </c>
      <c r="D84" t="s">
        <v>62</v>
      </c>
      <c r="E84" t="s">
        <v>64</v>
      </c>
      <c r="F84">
        <v>248</v>
      </c>
      <c r="H84" t="str">
        <f t="shared" si="1"/>
        <v>4H</v>
      </c>
      <c r="I84" t="str">
        <f>VLOOKUP(H84,Sheet1!$A$1:$B$28,2,0)</f>
        <v>HSD-IV</v>
      </c>
      <c r="J84">
        <f>MONTH(Delivery[[#This Row],[DATE]])</f>
        <v>4</v>
      </c>
      <c r="K84" s="32">
        <f>IF(Delivery[[#This Row],[Month]]&gt;3,YEAR(Delivery[[#This Row],[DATE]]),YEAR(Delivery[[#This Row],[DATE]])-1)</f>
        <v>2015</v>
      </c>
      <c r="L84" s="32" t="str">
        <f>IF(Delivery[[#This Row],[Month]]&lt;4,"Q4",IF(Delivery[[#This Row],[Month]]&lt;7,"Q1",IF(Delivery[[#This Row],[Month]]&lt;10,"Q2",IF(Delivery[[#This Row],[Month]]&lt;13,"Q3"))))</f>
        <v>Q1</v>
      </c>
    </row>
    <row r="85" spans="1:12" x14ac:dyDescent="0.25">
      <c r="A85">
        <v>1</v>
      </c>
      <c r="B85" s="1">
        <v>42105</v>
      </c>
      <c r="C85" t="s">
        <v>6</v>
      </c>
      <c r="D85" t="s">
        <v>60</v>
      </c>
      <c r="E85">
        <v>123</v>
      </c>
      <c r="F85">
        <v>3799</v>
      </c>
      <c r="H85" t="str">
        <f t="shared" si="1"/>
        <v>PN</v>
      </c>
      <c r="I85" t="str">
        <f>VLOOKUP(H85,Sheet1!$A$1:$B$28,2,0)</f>
        <v>NAPTHA</v>
      </c>
      <c r="J85">
        <f>MONTH(Delivery[[#This Row],[DATE]])</f>
        <v>4</v>
      </c>
      <c r="K85" s="32">
        <f>IF(Delivery[[#This Row],[Month]]&gt;3,YEAR(Delivery[[#This Row],[DATE]]),YEAR(Delivery[[#This Row],[DATE]])-1)</f>
        <v>2015</v>
      </c>
      <c r="L85" s="32" t="str">
        <f>IF(Delivery[[#This Row],[Month]]&lt;4,"Q4",IF(Delivery[[#This Row],[Month]]&lt;7,"Q1",IF(Delivery[[#This Row],[Month]]&lt;10,"Q2",IF(Delivery[[#This Row],[Month]]&lt;13,"Q3"))))</f>
        <v>Q1</v>
      </c>
    </row>
    <row r="86" spans="1:12" x14ac:dyDescent="0.25">
      <c r="A86">
        <v>2</v>
      </c>
      <c r="B86" s="1">
        <v>42105</v>
      </c>
      <c r="C86" t="s">
        <v>6</v>
      </c>
      <c r="D86" t="s">
        <v>65</v>
      </c>
      <c r="E86">
        <v>205</v>
      </c>
      <c r="F86">
        <v>6707</v>
      </c>
      <c r="H86" t="str">
        <f t="shared" si="1"/>
        <v>4M</v>
      </c>
      <c r="I86" t="str">
        <f>VLOOKUP(H86,Sheet1!$A$1:$B$28,2,0)</f>
        <v>MS-IV</v>
      </c>
      <c r="J86">
        <f>MONTH(Delivery[[#This Row],[DATE]])</f>
        <v>4</v>
      </c>
      <c r="K86" s="32">
        <f>IF(Delivery[[#This Row],[Month]]&gt;3,YEAR(Delivery[[#This Row],[DATE]]),YEAR(Delivery[[#This Row],[DATE]])-1)</f>
        <v>2015</v>
      </c>
      <c r="L86" s="32" t="str">
        <f>IF(Delivery[[#This Row],[Month]]&lt;4,"Q4",IF(Delivery[[#This Row],[Month]]&lt;7,"Q1",IF(Delivery[[#This Row],[Month]]&lt;10,"Q2",IF(Delivery[[#This Row],[Month]]&lt;13,"Q3"))))</f>
        <v>Q1</v>
      </c>
    </row>
    <row r="87" spans="1:12" x14ac:dyDescent="0.25">
      <c r="A87">
        <v>1</v>
      </c>
      <c r="B87" s="1">
        <v>42105</v>
      </c>
      <c r="C87" t="s">
        <v>463</v>
      </c>
      <c r="D87" t="s">
        <v>62</v>
      </c>
      <c r="E87">
        <v>66</v>
      </c>
      <c r="F87">
        <v>4312</v>
      </c>
      <c r="H87" t="str">
        <f t="shared" si="1"/>
        <v>4H</v>
      </c>
      <c r="I87" t="str">
        <f>VLOOKUP(H87,Sheet1!$A$1:$B$28,2,0)</f>
        <v>HSD-IV</v>
      </c>
      <c r="J87">
        <f>MONTH(Delivery[[#This Row],[DATE]])</f>
        <v>4</v>
      </c>
      <c r="K87" s="32">
        <f>IF(Delivery[[#This Row],[Month]]&gt;3,YEAR(Delivery[[#This Row],[DATE]]),YEAR(Delivery[[#This Row],[DATE]])-1)</f>
        <v>2015</v>
      </c>
      <c r="L87" s="32" t="str">
        <f>IF(Delivery[[#This Row],[Month]]&lt;4,"Q4",IF(Delivery[[#This Row],[Month]]&lt;7,"Q1",IF(Delivery[[#This Row],[Month]]&lt;10,"Q2",IF(Delivery[[#This Row],[Month]]&lt;13,"Q3"))))</f>
        <v>Q1</v>
      </c>
    </row>
    <row r="88" spans="1:12" x14ac:dyDescent="0.25">
      <c r="A88">
        <v>2</v>
      </c>
      <c r="B88" s="1">
        <v>42105</v>
      </c>
      <c r="C88" t="s">
        <v>463</v>
      </c>
      <c r="D88" t="s">
        <v>66</v>
      </c>
      <c r="E88">
        <v>54</v>
      </c>
      <c r="F88">
        <v>303</v>
      </c>
      <c r="H88" t="str">
        <f t="shared" si="1"/>
        <v>PC</v>
      </c>
      <c r="I88" t="str">
        <f>VLOOKUP(H88,Sheet1!$A$1:$B$28,2,0)</f>
        <v>SKO</v>
      </c>
      <c r="J88">
        <f>MONTH(Delivery[[#This Row],[DATE]])</f>
        <v>4</v>
      </c>
      <c r="K88" s="32">
        <f>IF(Delivery[[#This Row],[Month]]&gt;3,YEAR(Delivery[[#This Row],[DATE]]),YEAR(Delivery[[#This Row],[DATE]])-1)</f>
        <v>2015</v>
      </c>
      <c r="L88" s="32" t="str">
        <f>IF(Delivery[[#This Row],[Month]]&lt;4,"Q4",IF(Delivery[[#This Row],[Month]]&lt;7,"Q1",IF(Delivery[[#This Row],[Month]]&lt;10,"Q2",IF(Delivery[[#This Row],[Month]]&lt;13,"Q3"))))</f>
        <v>Q1</v>
      </c>
    </row>
    <row r="89" spans="1:12" x14ac:dyDescent="0.25">
      <c r="A89">
        <v>3</v>
      </c>
      <c r="B89" s="1">
        <v>42105</v>
      </c>
      <c r="C89" t="s">
        <v>463</v>
      </c>
      <c r="D89" t="s">
        <v>67</v>
      </c>
      <c r="E89">
        <v>52</v>
      </c>
      <c r="F89">
        <v>450</v>
      </c>
      <c r="H89" t="str">
        <f t="shared" si="1"/>
        <v>NS</v>
      </c>
      <c r="I89" t="str">
        <f>VLOOKUP(H89,Sheet1!$A$1:$B$28,2,0)</f>
        <v>SKO</v>
      </c>
      <c r="J89">
        <f>MONTH(Delivery[[#This Row],[DATE]])</f>
        <v>4</v>
      </c>
      <c r="K89" s="32">
        <f>IF(Delivery[[#This Row],[Month]]&gt;3,YEAR(Delivery[[#This Row],[DATE]]),YEAR(Delivery[[#This Row],[DATE]])-1)</f>
        <v>2015</v>
      </c>
      <c r="L89" s="32" t="str">
        <f>IF(Delivery[[#This Row],[Month]]&lt;4,"Q4",IF(Delivery[[#This Row],[Month]]&lt;7,"Q1",IF(Delivery[[#This Row],[Month]]&lt;10,"Q2",IF(Delivery[[#This Row],[Month]]&lt;13,"Q3"))))</f>
        <v>Q1</v>
      </c>
    </row>
    <row r="90" spans="1:12" x14ac:dyDescent="0.25">
      <c r="A90">
        <v>4</v>
      </c>
      <c r="B90" s="1">
        <v>42105</v>
      </c>
      <c r="C90" t="s">
        <v>463</v>
      </c>
      <c r="D90" t="s">
        <v>68</v>
      </c>
      <c r="E90">
        <v>52</v>
      </c>
      <c r="F90">
        <v>571</v>
      </c>
      <c r="H90" t="str">
        <f t="shared" si="1"/>
        <v>NS</v>
      </c>
      <c r="I90" t="str">
        <f>VLOOKUP(H90,Sheet1!$A$1:$B$28,2,0)</f>
        <v>SKO</v>
      </c>
      <c r="J90">
        <f>MONTH(Delivery[[#This Row],[DATE]])</f>
        <v>4</v>
      </c>
      <c r="K90" s="32">
        <f>IF(Delivery[[#This Row],[Month]]&gt;3,YEAR(Delivery[[#This Row],[DATE]]),YEAR(Delivery[[#This Row],[DATE]])-1)</f>
        <v>2015</v>
      </c>
      <c r="L90" s="32" t="str">
        <f>IF(Delivery[[#This Row],[Month]]&lt;4,"Q4",IF(Delivery[[#This Row],[Month]]&lt;7,"Q1",IF(Delivery[[#This Row],[Month]]&lt;10,"Q2",IF(Delivery[[#This Row],[Month]]&lt;13,"Q3"))))</f>
        <v>Q1</v>
      </c>
    </row>
    <row r="91" spans="1:12" x14ac:dyDescent="0.25">
      <c r="A91">
        <v>5</v>
      </c>
      <c r="B91" s="1">
        <v>42105</v>
      </c>
      <c r="C91" t="s">
        <v>463</v>
      </c>
      <c r="D91" t="s">
        <v>53</v>
      </c>
      <c r="E91">
        <v>31</v>
      </c>
      <c r="F91">
        <v>450</v>
      </c>
      <c r="H91" t="str">
        <f t="shared" si="1"/>
        <v>0S</v>
      </c>
      <c r="I91" t="str">
        <f>VLOOKUP(H91,Sheet1!$A$1:$B$28,2,0)</f>
        <v>SKO</v>
      </c>
      <c r="J91">
        <f>MONTH(Delivery[[#This Row],[DATE]])</f>
        <v>4</v>
      </c>
      <c r="K91" s="32">
        <f>IF(Delivery[[#This Row],[Month]]&gt;3,YEAR(Delivery[[#This Row],[DATE]]),YEAR(Delivery[[#This Row],[DATE]])-1)</f>
        <v>2015</v>
      </c>
      <c r="L91" s="32" t="str">
        <f>IF(Delivery[[#This Row],[Month]]&lt;4,"Q4",IF(Delivery[[#This Row],[Month]]&lt;7,"Q1",IF(Delivery[[#This Row],[Month]]&lt;10,"Q2",IF(Delivery[[#This Row],[Month]]&lt;13,"Q3"))))</f>
        <v>Q1</v>
      </c>
    </row>
    <row r="92" spans="1:12" x14ac:dyDescent="0.25">
      <c r="A92">
        <v>6</v>
      </c>
      <c r="B92" s="1">
        <v>42105</v>
      </c>
      <c r="C92" t="s">
        <v>463</v>
      </c>
      <c r="D92" t="s">
        <v>69</v>
      </c>
      <c r="E92">
        <v>31</v>
      </c>
      <c r="F92">
        <v>550</v>
      </c>
      <c r="H92" t="str">
        <f t="shared" si="1"/>
        <v>0S</v>
      </c>
      <c r="I92" t="str">
        <f>VLOOKUP(H92,Sheet1!$A$1:$B$28,2,0)</f>
        <v>SKO</v>
      </c>
      <c r="J92">
        <f>MONTH(Delivery[[#This Row],[DATE]])</f>
        <v>4</v>
      </c>
      <c r="K92" s="32">
        <f>IF(Delivery[[#This Row],[Month]]&gt;3,YEAR(Delivery[[#This Row],[DATE]]),YEAR(Delivery[[#This Row],[DATE]])-1)</f>
        <v>2015</v>
      </c>
      <c r="L92" s="32" t="str">
        <f>IF(Delivery[[#This Row],[Month]]&lt;4,"Q4",IF(Delivery[[#This Row],[Month]]&lt;7,"Q1",IF(Delivery[[#This Row],[Month]]&lt;10,"Q2",IF(Delivery[[#This Row],[Month]]&lt;13,"Q3"))))</f>
        <v>Q1</v>
      </c>
    </row>
    <row r="93" spans="1:12" x14ac:dyDescent="0.25">
      <c r="A93">
        <v>7</v>
      </c>
      <c r="B93" s="1">
        <v>42105</v>
      </c>
      <c r="C93" t="s">
        <v>463</v>
      </c>
      <c r="D93" t="s">
        <v>70</v>
      </c>
      <c r="E93">
        <v>31</v>
      </c>
      <c r="F93">
        <v>942</v>
      </c>
      <c r="H93" t="str">
        <f t="shared" si="1"/>
        <v>A2</v>
      </c>
      <c r="I93" t="str">
        <f>VLOOKUP(H93,Sheet1!$A$1:$B$28,2,0)</f>
        <v>ATF</v>
      </c>
      <c r="J93">
        <f>MONTH(Delivery[[#This Row],[DATE]])</f>
        <v>4</v>
      </c>
      <c r="K93" s="32">
        <f>IF(Delivery[[#This Row],[Month]]&gt;3,YEAR(Delivery[[#This Row],[DATE]]),YEAR(Delivery[[#This Row],[DATE]])-1)</f>
        <v>2015</v>
      </c>
      <c r="L93" s="32" t="str">
        <f>IF(Delivery[[#This Row],[Month]]&lt;4,"Q4",IF(Delivery[[#This Row],[Month]]&lt;7,"Q1",IF(Delivery[[#This Row],[Month]]&lt;10,"Q2",IF(Delivery[[#This Row],[Month]]&lt;13,"Q3"))))</f>
        <v>Q1</v>
      </c>
    </row>
    <row r="94" spans="1:12" x14ac:dyDescent="0.25">
      <c r="A94">
        <v>1</v>
      </c>
      <c r="B94" s="1">
        <v>42105</v>
      </c>
      <c r="C94" t="s">
        <v>8</v>
      </c>
      <c r="D94" t="s">
        <v>48</v>
      </c>
      <c r="E94" t="s">
        <v>10</v>
      </c>
      <c r="F94">
        <v>633</v>
      </c>
      <c r="H94" t="str">
        <f t="shared" si="1"/>
        <v>4H</v>
      </c>
      <c r="I94" t="str">
        <f>VLOOKUP(H94,Sheet1!$A$1:$B$28,2,0)</f>
        <v>HSD-IV</v>
      </c>
      <c r="J94">
        <f>MONTH(Delivery[[#This Row],[DATE]])</f>
        <v>4</v>
      </c>
      <c r="K94" s="32">
        <f>IF(Delivery[[#This Row],[Month]]&gt;3,YEAR(Delivery[[#This Row],[DATE]]),YEAR(Delivery[[#This Row],[DATE]])-1)</f>
        <v>2015</v>
      </c>
      <c r="L94" s="32" t="str">
        <f>IF(Delivery[[#This Row],[Month]]&lt;4,"Q4",IF(Delivery[[#This Row],[Month]]&lt;7,"Q1",IF(Delivery[[#This Row],[Month]]&lt;10,"Q2",IF(Delivery[[#This Row],[Month]]&lt;13,"Q3"))))</f>
        <v>Q1</v>
      </c>
    </row>
    <row r="95" spans="1:12" x14ac:dyDescent="0.25">
      <c r="A95">
        <v>2</v>
      </c>
      <c r="B95" s="1">
        <v>42105</v>
      </c>
      <c r="C95" t="s">
        <v>8</v>
      </c>
      <c r="D95" t="s">
        <v>49</v>
      </c>
      <c r="E95" t="s">
        <v>10</v>
      </c>
      <c r="F95">
        <v>436</v>
      </c>
      <c r="H95" t="str">
        <f t="shared" si="1"/>
        <v>4H</v>
      </c>
      <c r="I95" t="str">
        <f>VLOOKUP(H95,Sheet1!$A$1:$B$28,2,0)</f>
        <v>HSD-IV</v>
      </c>
      <c r="J95">
        <f>MONTH(Delivery[[#This Row],[DATE]])</f>
        <v>4</v>
      </c>
      <c r="K95" s="32">
        <f>IF(Delivery[[#This Row],[Month]]&gt;3,YEAR(Delivery[[#This Row],[DATE]]),YEAR(Delivery[[#This Row],[DATE]])-1)</f>
        <v>2015</v>
      </c>
      <c r="L95" s="32" t="str">
        <f>IF(Delivery[[#This Row],[Month]]&lt;4,"Q4",IF(Delivery[[#This Row],[Month]]&lt;7,"Q1",IF(Delivery[[#This Row],[Month]]&lt;10,"Q2",IF(Delivery[[#This Row],[Month]]&lt;13,"Q3"))))</f>
        <v>Q1</v>
      </c>
    </row>
    <row r="96" spans="1:12" x14ac:dyDescent="0.25">
      <c r="A96">
        <v>3</v>
      </c>
      <c r="B96" s="1">
        <v>42105</v>
      </c>
      <c r="C96" t="s">
        <v>8</v>
      </c>
      <c r="D96" t="s">
        <v>50</v>
      </c>
      <c r="E96" t="s">
        <v>10</v>
      </c>
      <c r="F96">
        <v>75</v>
      </c>
      <c r="H96" t="str">
        <f t="shared" si="1"/>
        <v>PC</v>
      </c>
      <c r="I96" t="str">
        <f>VLOOKUP(H96,Sheet1!$A$1:$B$28,2,0)</f>
        <v>SKO</v>
      </c>
      <c r="J96">
        <f>MONTH(Delivery[[#This Row],[DATE]])</f>
        <v>4</v>
      </c>
      <c r="K96" s="32">
        <f>IF(Delivery[[#This Row],[Month]]&gt;3,YEAR(Delivery[[#This Row],[DATE]]),YEAR(Delivery[[#This Row],[DATE]])-1)</f>
        <v>2015</v>
      </c>
      <c r="L96" s="32" t="str">
        <f>IF(Delivery[[#This Row],[Month]]&lt;4,"Q4",IF(Delivery[[#This Row],[Month]]&lt;7,"Q1",IF(Delivery[[#This Row],[Month]]&lt;10,"Q2",IF(Delivery[[#This Row],[Month]]&lt;13,"Q3"))))</f>
        <v>Q1</v>
      </c>
    </row>
    <row r="97" spans="1:12" x14ac:dyDescent="0.25">
      <c r="A97">
        <v>4</v>
      </c>
      <c r="B97" s="1">
        <v>42105</v>
      </c>
      <c r="C97" t="s">
        <v>8</v>
      </c>
      <c r="D97" t="s">
        <v>51</v>
      </c>
      <c r="E97" t="s">
        <v>10</v>
      </c>
      <c r="F97">
        <v>87</v>
      </c>
      <c r="H97" t="str">
        <f t="shared" si="1"/>
        <v>NS</v>
      </c>
      <c r="I97" t="str">
        <f>VLOOKUP(H97,Sheet1!$A$1:$B$28,2,0)</f>
        <v>SKO</v>
      </c>
      <c r="J97">
        <f>MONTH(Delivery[[#This Row],[DATE]])</f>
        <v>4</v>
      </c>
      <c r="K97" s="32">
        <f>IF(Delivery[[#This Row],[Month]]&gt;3,YEAR(Delivery[[#This Row],[DATE]]),YEAR(Delivery[[#This Row],[DATE]])-1)</f>
        <v>2015</v>
      </c>
      <c r="L97" s="32" t="str">
        <f>IF(Delivery[[#This Row],[Month]]&lt;4,"Q4",IF(Delivery[[#This Row],[Month]]&lt;7,"Q1",IF(Delivery[[#This Row],[Month]]&lt;10,"Q2",IF(Delivery[[#This Row],[Month]]&lt;13,"Q3"))))</f>
        <v>Q1</v>
      </c>
    </row>
    <row r="98" spans="1:12" x14ac:dyDescent="0.25">
      <c r="A98">
        <v>5</v>
      </c>
      <c r="B98" s="1">
        <v>42105</v>
      </c>
      <c r="C98" t="s">
        <v>8</v>
      </c>
      <c r="D98" t="s">
        <v>52</v>
      </c>
      <c r="E98" t="s">
        <v>10</v>
      </c>
      <c r="F98">
        <v>2588</v>
      </c>
      <c r="H98" t="str">
        <f t="shared" si="1"/>
        <v>PN</v>
      </c>
      <c r="I98" t="str">
        <f>VLOOKUP(H98,Sheet1!$A$1:$B$28,2,0)</f>
        <v>NAPTHA</v>
      </c>
      <c r="J98">
        <f>MONTH(Delivery[[#This Row],[DATE]])</f>
        <v>4</v>
      </c>
      <c r="K98" s="32">
        <f>IF(Delivery[[#This Row],[Month]]&gt;3,YEAR(Delivery[[#This Row],[DATE]]),YEAR(Delivery[[#This Row],[DATE]])-1)</f>
        <v>2015</v>
      </c>
      <c r="L98" s="32" t="str">
        <f>IF(Delivery[[#This Row],[Month]]&lt;4,"Q4",IF(Delivery[[#This Row],[Month]]&lt;7,"Q1",IF(Delivery[[#This Row],[Month]]&lt;10,"Q2",IF(Delivery[[#This Row],[Month]]&lt;13,"Q3"))))</f>
        <v>Q1</v>
      </c>
    </row>
    <row r="99" spans="1:12" x14ac:dyDescent="0.25">
      <c r="A99">
        <v>1</v>
      </c>
      <c r="B99" s="1">
        <v>42105</v>
      </c>
      <c r="C99" t="s">
        <v>63</v>
      </c>
      <c r="D99" t="s">
        <v>62</v>
      </c>
      <c r="E99" t="s">
        <v>71</v>
      </c>
      <c r="F99">
        <v>3282</v>
      </c>
      <c r="H99" t="str">
        <f t="shared" si="1"/>
        <v>4H</v>
      </c>
      <c r="I99" t="str">
        <f>VLOOKUP(H99,Sheet1!$A$1:$B$28,2,0)</f>
        <v>HSD-IV</v>
      </c>
      <c r="J99">
        <f>MONTH(Delivery[[#This Row],[DATE]])</f>
        <v>4</v>
      </c>
      <c r="K99" s="32">
        <f>IF(Delivery[[#This Row],[Month]]&gt;3,YEAR(Delivery[[#This Row],[DATE]]),YEAR(Delivery[[#This Row],[DATE]])-1)</f>
        <v>2015</v>
      </c>
      <c r="L99" s="32" t="str">
        <f>IF(Delivery[[#This Row],[Month]]&lt;4,"Q4",IF(Delivery[[#This Row],[Month]]&lt;7,"Q1",IF(Delivery[[#This Row],[Month]]&lt;10,"Q2",IF(Delivery[[#This Row],[Month]]&lt;13,"Q3"))))</f>
        <v>Q1</v>
      </c>
    </row>
    <row r="100" spans="1:12" x14ac:dyDescent="0.25">
      <c r="A100">
        <v>1</v>
      </c>
      <c r="B100" s="1">
        <v>42106</v>
      </c>
      <c r="C100" t="s">
        <v>6</v>
      </c>
      <c r="D100" t="s">
        <v>65</v>
      </c>
      <c r="E100">
        <v>205</v>
      </c>
      <c r="F100">
        <v>233</v>
      </c>
      <c r="H100" t="str">
        <f t="shared" si="1"/>
        <v>4M</v>
      </c>
      <c r="I100" t="str">
        <f>VLOOKUP(H100,Sheet1!$A$1:$B$28,2,0)</f>
        <v>MS-IV</v>
      </c>
      <c r="J100">
        <f>MONTH(Delivery[[#This Row],[DATE]])</f>
        <v>4</v>
      </c>
      <c r="K100" s="32">
        <f>IF(Delivery[[#This Row],[Month]]&gt;3,YEAR(Delivery[[#This Row],[DATE]]),YEAR(Delivery[[#This Row],[DATE]])-1)</f>
        <v>2015</v>
      </c>
      <c r="L100" s="32" t="str">
        <f>IF(Delivery[[#This Row],[Month]]&lt;4,"Q4",IF(Delivery[[#This Row],[Month]]&lt;7,"Q1",IF(Delivery[[#This Row],[Month]]&lt;10,"Q2",IF(Delivery[[#This Row],[Month]]&lt;13,"Q3"))))</f>
        <v>Q1</v>
      </c>
    </row>
    <row r="101" spans="1:12" x14ac:dyDescent="0.25">
      <c r="A101">
        <v>2</v>
      </c>
      <c r="B101" s="1">
        <v>42106</v>
      </c>
      <c r="C101" t="s">
        <v>6</v>
      </c>
      <c r="D101" t="s">
        <v>72</v>
      </c>
      <c r="E101">
        <v>206</v>
      </c>
      <c r="F101">
        <v>3872</v>
      </c>
      <c r="H101" t="str">
        <f t="shared" si="1"/>
        <v>4M</v>
      </c>
      <c r="I101" t="str">
        <f>VLOOKUP(H101,Sheet1!$A$1:$B$28,2,0)</f>
        <v>MS-IV</v>
      </c>
      <c r="J101">
        <f>MONTH(Delivery[[#This Row],[DATE]])</f>
        <v>4</v>
      </c>
      <c r="K101" s="32">
        <f>IF(Delivery[[#This Row],[Month]]&gt;3,YEAR(Delivery[[#This Row],[DATE]]),YEAR(Delivery[[#This Row],[DATE]])-1)</f>
        <v>2015</v>
      </c>
      <c r="L101" s="32" t="str">
        <f>IF(Delivery[[#This Row],[Month]]&lt;4,"Q4",IF(Delivery[[#This Row],[Month]]&lt;7,"Q1",IF(Delivery[[#This Row],[Month]]&lt;10,"Q2",IF(Delivery[[#This Row],[Month]]&lt;13,"Q3"))))</f>
        <v>Q1</v>
      </c>
    </row>
    <row r="102" spans="1:12" x14ac:dyDescent="0.25">
      <c r="A102">
        <v>3</v>
      </c>
      <c r="B102" s="1">
        <v>42106</v>
      </c>
      <c r="C102" t="s">
        <v>6</v>
      </c>
      <c r="D102" t="s">
        <v>73</v>
      </c>
      <c r="E102">
        <v>123</v>
      </c>
      <c r="F102">
        <v>1987</v>
      </c>
      <c r="H102" t="str">
        <f t="shared" si="1"/>
        <v>PN</v>
      </c>
      <c r="I102" t="str">
        <f>VLOOKUP(H102,Sheet1!$A$1:$B$28,2,0)</f>
        <v>NAPTHA</v>
      </c>
      <c r="J102">
        <f>MONTH(Delivery[[#This Row],[DATE]])</f>
        <v>4</v>
      </c>
      <c r="K102" s="32">
        <f>IF(Delivery[[#This Row],[Month]]&gt;3,YEAR(Delivery[[#This Row],[DATE]]),YEAR(Delivery[[#This Row],[DATE]])-1)</f>
        <v>2015</v>
      </c>
      <c r="L102" s="32" t="str">
        <f>IF(Delivery[[#This Row],[Month]]&lt;4,"Q4",IF(Delivery[[#This Row],[Month]]&lt;7,"Q1",IF(Delivery[[#This Row],[Month]]&lt;10,"Q2",IF(Delivery[[#This Row],[Month]]&lt;13,"Q3"))))</f>
        <v>Q1</v>
      </c>
    </row>
    <row r="103" spans="1:12" x14ac:dyDescent="0.25">
      <c r="A103">
        <v>4</v>
      </c>
      <c r="B103" s="1">
        <v>42106</v>
      </c>
      <c r="C103" t="s">
        <v>6</v>
      </c>
      <c r="D103" t="s">
        <v>74</v>
      </c>
      <c r="E103">
        <v>401</v>
      </c>
      <c r="F103">
        <v>150</v>
      </c>
      <c r="H103" t="str">
        <f t="shared" si="1"/>
        <v>NS</v>
      </c>
      <c r="I103" t="str">
        <f>VLOOKUP(H103,Sheet1!$A$1:$B$28,2,0)</f>
        <v>SKO</v>
      </c>
      <c r="J103">
        <f>MONTH(Delivery[[#This Row],[DATE]])</f>
        <v>4</v>
      </c>
      <c r="K103" s="32">
        <f>IF(Delivery[[#This Row],[Month]]&gt;3,YEAR(Delivery[[#This Row],[DATE]]),YEAR(Delivery[[#This Row],[DATE]])-1)</f>
        <v>2015</v>
      </c>
      <c r="L103" s="32" t="str">
        <f>IF(Delivery[[#This Row],[Month]]&lt;4,"Q4",IF(Delivery[[#This Row],[Month]]&lt;7,"Q1",IF(Delivery[[#This Row],[Month]]&lt;10,"Q2",IF(Delivery[[#This Row],[Month]]&lt;13,"Q3"))))</f>
        <v>Q1</v>
      </c>
    </row>
    <row r="104" spans="1:12" x14ac:dyDescent="0.25">
      <c r="A104">
        <v>5</v>
      </c>
      <c r="B104" s="1">
        <v>42106</v>
      </c>
      <c r="C104" t="s">
        <v>6</v>
      </c>
      <c r="D104" t="s">
        <v>75</v>
      </c>
      <c r="E104">
        <v>351</v>
      </c>
      <c r="F104">
        <v>150</v>
      </c>
      <c r="H104" t="str">
        <f t="shared" si="1"/>
        <v>PC</v>
      </c>
      <c r="I104" t="str">
        <f>VLOOKUP(H104,Sheet1!$A$1:$B$28,2,0)</f>
        <v>SKO</v>
      </c>
      <c r="J104">
        <f>MONTH(Delivery[[#This Row],[DATE]])</f>
        <v>4</v>
      </c>
      <c r="K104" s="32">
        <f>IF(Delivery[[#This Row],[Month]]&gt;3,YEAR(Delivery[[#This Row],[DATE]]),YEAR(Delivery[[#This Row],[DATE]])-1)</f>
        <v>2015</v>
      </c>
      <c r="L104" s="32" t="str">
        <f>IF(Delivery[[#This Row],[Month]]&lt;4,"Q4",IF(Delivery[[#This Row],[Month]]&lt;7,"Q1",IF(Delivery[[#This Row],[Month]]&lt;10,"Q2",IF(Delivery[[#This Row],[Month]]&lt;13,"Q3"))))</f>
        <v>Q1</v>
      </c>
    </row>
    <row r="105" spans="1:12" x14ac:dyDescent="0.25">
      <c r="A105">
        <v>6</v>
      </c>
      <c r="B105" s="1">
        <v>42106</v>
      </c>
      <c r="C105" t="s">
        <v>6</v>
      </c>
      <c r="D105" t="s">
        <v>76</v>
      </c>
      <c r="E105">
        <v>504</v>
      </c>
      <c r="F105">
        <v>1967</v>
      </c>
      <c r="H105" t="str">
        <f t="shared" si="1"/>
        <v>4H</v>
      </c>
      <c r="I105" t="str">
        <f>VLOOKUP(H105,Sheet1!$A$1:$B$28,2,0)</f>
        <v>HSD-IV</v>
      </c>
      <c r="J105">
        <f>MONTH(Delivery[[#This Row],[DATE]])</f>
        <v>4</v>
      </c>
      <c r="K105" s="32">
        <f>IF(Delivery[[#This Row],[Month]]&gt;3,YEAR(Delivery[[#This Row],[DATE]]),YEAR(Delivery[[#This Row],[DATE]])-1)</f>
        <v>2015</v>
      </c>
      <c r="L105" s="32" t="str">
        <f>IF(Delivery[[#This Row],[Month]]&lt;4,"Q4",IF(Delivery[[#This Row],[Month]]&lt;7,"Q1",IF(Delivery[[#This Row],[Month]]&lt;10,"Q2",IF(Delivery[[#This Row],[Month]]&lt;13,"Q3"))))</f>
        <v>Q1</v>
      </c>
    </row>
    <row r="106" spans="1:12" x14ac:dyDescent="0.25">
      <c r="A106">
        <v>1</v>
      </c>
      <c r="B106" s="1">
        <v>42106</v>
      </c>
      <c r="C106" t="s">
        <v>463</v>
      </c>
      <c r="D106" t="s">
        <v>70</v>
      </c>
      <c r="E106">
        <v>31</v>
      </c>
      <c r="F106">
        <v>8081</v>
      </c>
      <c r="H106" t="str">
        <f t="shared" si="1"/>
        <v>A2</v>
      </c>
      <c r="I106" t="str">
        <f>VLOOKUP(H106,Sheet1!$A$1:$B$28,2,0)</f>
        <v>ATF</v>
      </c>
      <c r="J106">
        <f>MONTH(Delivery[[#This Row],[DATE]])</f>
        <v>4</v>
      </c>
      <c r="K106" s="32">
        <f>IF(Delivery[[#This Row],[Month]]&gt;3,YEAR(Delivery[[#This Row],[DATE]]),YEAR(Delivery[[#This Row],[DATE]])-1)</f>
        <v>2015</v>
      </c>
      <c r="L106" s="32" t="str">
        <f>IF(Delivery[[#This Row],[Month]]&lt;4,"Q4",IF(Delivery[[#This Row],[Month]]&lt;7,"Q1",IF(Delivery[[#This Row],[Month]]&lt;10,"Q2",IF(Delivery[[#This Row],[Month]]&lt;13,"Q3"))))</f>
        <v>Q1</v>
      </c>
    </row>
    <row r="107" spans="1:12" x14ac:dyDescent="0.25">
      <c r="A107">
        <v>2</v>
      </c>
      <c r="B107" s="1">
        <v>42106</v>
      </c>
      <c r="C107" t="s">
        <v>463</v>
      </c>
      <c r="D107" t="s">
        <v>77</v>
      </c>
      <c r="E107">
        <v>32</v>
      </c>
      <c r="F107">
        <v>450</v>
      </c>
      <c r="H107" t="str">
        <f t="shared" si="1"/>
        <v>A2</v>
      </c>
      <c r="I107" t="str">
        <f>VLOOKUP(H107,Sheet1!$A$1:$B$28,2,0)</f>
        <v>ATF</v>
      </c>
      <c r="J107">
        <f>MONTH(Delivery[[#This Row],[DATE]])</f>
        <v>4</v>
      </c>
      <c r="K107" s="32">
        <f>IF(Delivery[[#This Row],[Month]]&gt;3,YEAR(Delivery[[#This Row],[DATE]]),YEAR(Delivery[[#This Row],[DATE]])-1)</f>
        <v>2015</v>
      </c>
      <c r="L107" s="32" t="str">
        <f>IF(Delivery[[#This Row],[Month]]&lt;4,"Q4",IF(Delivery[[#This Row],[Month]]&lt;7,"Q1",IF(Delivery[[#This Row],[Month]]&lt;10,"Q2",IF(Delivery[[#This Row],[Month]]&lt;13,"Q3"))))</f>
        <v>Q1</v>
      </c>
    </row>
    <row r="108" spans="1:12" x14ac:dyDescent="0.25">
      <c r="A108">
        <v>3</v>
      </c>
      <c r="B108" s="1">
        <v>42106</v>
      </c>
      <c r="C108" t="s">
        <v>463</v>
      </c>
      <c r="D108" t="s">
        <v>78</v>
      </c>
      <c r="E108">
        <v>32</v>
      </c>
      <c r="F108">
        <v>1003</v>
      </c>
      <c r="H108" t="str">
        <f t="shared" si="1"/>
        <v>A2</v>
      </c>
      <c r="I108" t="str">
        <f>VLOOKUP(H108,Sheet1!$A$1:$B$28,2,0)</f>
        <v>ATF</v>
      </c>
      <c r="J108">
        <f>MONTH(Delivery[[#This Row],[DATE]])</f>
        <v>4</v>
      </c>
      <c r="K108" s="32">
        <f>IF(Delivery[[#This Row],[Month]]&gt;3,YEAR(Delivery[[#This Row],[DATE]]),YEAR(Delivery[[#This Row],[DATE]])-1)</f>
        <v>2015</v>
      </c>
      <c r="L108" s="32" t="str">
        <f>IF(Delivery[[#This Row],[Month]]&lt;4,"Q4",IF(Delivery[[#This Row],[Month]]&lt;7,"Q1",IF(Delivery[[#This Row],[Month]]&lt;10,"Q2",IF(Delivery[[#This Row],[Month]]&lt;13,"Q3"))))</f>
        <v>Q1</v>
      </c>
    </row>
    <row r="109" spans="1:12" x14ac:dyDescent="0.25">
      <c r="A109">
        <v>1</v>
      </c>
      <c r="B109" s="1">
        <v>42106</v>
      </c>
      <c r="C109" t="s">
        <v>8</v>
      </c>
      <c r="D109" t="s">
        <v>52</v>
      </c>
      <c r="E109" t="s">
        <v>58</v>
      </c>
      <c r="F109">
        <v>1185</v>
      </c>
      <c r="H109" t="str">
        <f t="shared" si="1"/>
        <v>PN</v>
      </c>
      <c r="I109" t="str">
        <f>VLOOKUP(H109,Sheet1!$A$1:$B$28,2,0)</f>
        <v>NAPTHA</v>
      </c>
      <c r="J109">
        <f>MONTH(Delivery[[#This Row],[DATE]])</f>
        <v>4</v>
      </c>
      <c r="K109" s="32">
        <f>IF(Delivery[[#This Row],[Month]]&gt;3,YEAR(Delivery[[#This Row],[DATE]]),YEAR(Delivery[[#This Row],[DATE]])-1)</f>
        <v>2015</v>
      </c>
      <c r="L109" s="32" t="str">
        <f>IF(Delivery[[#This Row],[Month]]&lt;4,"Q4",IF(Delivery[[#This Row],[Month]]&lt;7,"Q1",IF(Delivery[[#This Row],[Month]]&lt;10,"Q2",IF(Delivery[[#This Row],[Month]]&lt;13,"Q3"))))</f>
        <v>Q1</v>
      </c>
    </row>
    <row r="110" spans="1:12" x14ac:dyDescent="0.25">
      <c r="A110">
        <v>2</v>
      </c>
      <c r="B110" s="1">
        <v>42106</v>
      </c>
      <c r="C110" t="s">
        <v>8</v>
      </c>
      <c r="D110" t="s">
        <v>59</v>
      </c>
      <c r="E110" t="s">
        <v>58</v>
      </c>
      <c r="F110">
        <v>3356</v>
      </c>
      <c r="H110" t="str">
        <f t="shared" si="1"/>
        <v>PX</v>
      </c>
      <c r="I110" t="str">
        <f>VLOOKUP(H110,Sheet1!$A$1:$B$28,2,0)</f>
        <v>PXPTA</v>
      </c>
      <c r="J110">
        <f>MONTH(Delivery[[#This Row],[DATE]])</f>
        <v>4</v>
      </c>
      <c r="K110" s="32">
        <f>IF(Delivery[[#This Row],[Month]]&gt;3,YEAR(Delivery[[#This Row],[DATE]]),YEAR(Delivery[[#This Row],[DATE]])-1)</f>
        <v>2015</v>
      </c>
      <c r="L110" s="32" t="str">
        <f>IF(Delivery[[#This Row],[Month]]&lt;4,"Q4",IF(Delivery[[#This Row],[Month]]&lt;7,"Q1",IF(Delivery[[#This Row],[Month]]&lt;10,"Q2",IF(Delivery[[#This Row],[Month]]&lt;13,"Q3"))))</f>
        <v>Q1</v>
      </c>
    </row>
    <row r="111" spans="1:12" x14ac:dyDescent="0.25">
      <c r="A111">
        <v>3</v>
      </c>
      <c r="B111" s="1">
        <v>42106</v>
      </c>
      <c r="C111" t="s">
        <v>8</v>
      </c>
      <c r="D111" t="s">
        <v>60</v>
      </c>
      <c r="E111" t="s">
        <v>58</v>
      </c>
      <c r="F111">
        <v>1707</v>
      </c>
      <c r="H111" t="str">
        <f t="shared" si="1"/>
        <v>PN</v>
      </c>
      <c r="I111" t="str">
        <f>VLOOKUP(H111,Sheet1!$A$1:$B$28,2,0)</f>
        <v>NAPTHA</v>
      </c>
      <c r="J111">
        <f>MONTH(Delivery[[#This Row],[DATE]])</f>
        <v>4</v>
      </c>
      <c r="K111" s="32">
        <f>IF(Delivery[[#This Row],[Month]]&gt;3,YEAR(Delivery[[#This Row],[DATE]]),YEAR(Delivery[[#This Row],[DATE]])-1)</f>
        <v>2015</v>
      </c>
      <c r="L111" s="32" t="str">
        <f>IF(Delivery[[#This Row],[Month]]&lt;4,"Q4",IF(Delivery[[#This Row],[Month]]&lt;7,"Q1",IF(Delivery[[#This Row],[Month]]&lt;10,"Q2",IF(Delivery[[#This Row],[Month]]&lt;13,"Q3"))))</f>
        <v>Q1</v>
      </c>
    </row>
    <row r="112" spans="1:12" x14ac:dyDescent="0.25">
      <c r="A112">
        <v>1</v>
      </c>
      <c r="B112" s="1">
        <v>42106</v>
      </c>
      <c r="C112" t="s">
        <v>63</v>
      </c>
      <c r="D112" t="s">
        <v>62</v>
      </c>
      <c r="E112" t="s">
        <v>71</v>
      </c>
      <c r="F112">
        <v>575</v>
      </c>
      <c r="H112" t="str">
        <f t="shared" si="1"/>
        <v>4H</v>
      </c>
      <c r="I112" t="str">
        <f>VLOOKUP(H112,Sheet1!$A$1:$B$28,2,0)</f>
        <v>HSD-IV</v>
      </c>
      <c r="J112">
        <f>MONTH(Delivery[[#This Row],[DATE]])</f>
        <v>4</v>
      </c>
      <c r="K112" s="32">
        <f>IF(Delivery[[#This Row],[Month]]&gt;3,YEAR(Delivery[[#This Row],[DATE]]),YEAR(Delivery[[#This Row],[DATE]])-1)</f>
        <v>2015</v>
      </c>
      <c r="L112" s="32" t="str">
        <f>IF(Delivery[[#This Row],[Month]]&lt;4,"Q4",IF(Delivery[[#This Row],[Month]]&lt;7,"Q1",IF(Delivery[[#This Row],[Month]]&lt;10,"Q2",IF(Delivery[[#This Row],[Month]]&lt;13,"Q3"))))</f>
        <v>Q1</v>
      </c>
    </row>
    <row r="113" spans="1:12" x14ac:dyDescent="0.25">
      <c r="A113">
        <v>1</v>
      </c>
      <c r="B113" s="1">
        <v>42107</v>
      </c>
      <c r="C113" t="s">
        <v>6</v>
      </c>
      <c r="D113" t="s">
        <v>76</v>
      </c>
      <c r="E113">
        <v>504</v>
      </c>
      <c r="F113">
        <v>9987</v>
      </c>
      <c r="H113" t="str">
        <f t="shared" si="1"/>
        <v>4H</v>
      </c>
      <c r="I113" t="str">
        <f>VLOOKUP(H113,Sheet1!$A$1:$B$28,2,0)</f>
        <v>HSD-IV</v>
      </c>
      <c r="J113">
        <f>MONTH(Delivery[[#This Row],[DATE]])</f>
        <v>4</v>
      </c>
      <c r="K113" s="32">
        <f>IF(Delivery[[#This Row],[Month]]&gt;3,YEAR(Delivery[[#This Row],[DATE]]),YEAR(Delivery[[#This Row],[DATE]])-1)</f>
        <v>2015</v>
      </c>
      <c r="L113" s="32" t="str">
        <f>IF(Delivery[[#This Row],[Month]]&lt;4,"Q4",IF(Delivery[[#This Row],[Month]]&lt;7,"Q1",IF(Delivery[[#This Row],[Month]]&lt;10,"Q2",IF(Delivery[[#This Row],[Month]]&lt;13,"Q3"))))</f>
        <v>Q1</v>
      </c>
    </row>
    <row r="114" spans="1:12" x14ac:dyDescent="0.25">
      <c r="A114">
        <v>1</v>
      </c>
      <c r="B114" s="1">
        <v>42107</v>
      </c>
      <c r="C114" t="s">
        <v>463</v>
      </c>
      <c r="D114" t="s">
        <v>78</v>
      </c>
      <c r="E114">
        <v>32</v>
      </c>
      <c r="F114">
        <v>8660</v>
      </c>
      <c r="H114" t="str">
        <f t="shared" si="1"/>
        <v>A2</v>
      </c>
      <c r="I114" t="str">
        <f>VLOOKUP(H114,Sheet1!$A$1:$B$28,2,0)</f>
        <v>ATF</v>
      </c>
      <c r="J114">
        <f>MONTH(Delivery[[#This Row],[DATE]])</f>
        <v>4</v>
      </c>
      <c r="K114" s="32">
        <f>IF(Delivery[[#This Row],[Month]]&gt;3,YEAR(Delivery[[#This Row],[DATE]]),YEAR(Delivery[[#This Row],[DATE]])-1)</f>
        <v>2015</v>
      </c>
      <c r="L114" s="32" t="str">
        <f>IF(Delivery[[#This Row],[Month]]&lt;4,"Q4",IF(Delivery[[#This Row],[Month]]&lt;7,"Q1",IF(Delivery[[#This Row],[Month]]&lt;10,"Q2",IF(Delivery[[#This Row],[Month]]&lt;13,"Q3"))))</f>
        <v>Q1</v>
      </c>
    </row>
    <row r="115" spans="1:12" x14ac:dyDescent="0.25">
      <c r="A115">
        <v>2</v>
      </c>
      <c r="B115" s="1">
        <v>42107</v>
      </c>
      <c r="C115" t="s">
        <v>463</v>
      </c>
      <c r="D115" t="s">
        <v>79</v>
      </c>
      <c r="E115">
        <v>35</v>
      </c>
      <c r="F115">
        <v>450</v>
      </c>
      <c r="H115" t="str">
        <f t="shared" si="1"/>
        <v>A2</v>
      </c>
      <c r="I115" t="str">
        <f>VLOOKUP(H115,Sheet1!$A$1:$B$28,2,0)</f>
        <v>ATF</v>
      </c>
      <c r="J115">
        <f>MONTH(Delivery[[#This Row],[DATE]])</f>
        <v>4</v>
      </c>
      <c r="K115" s="32">
        <f>IF(Delivery[[#This Row],[Month]]&gt;3,YEAR(Delivery[[#This Row],[DATE]]),YEAR(Delivery[[#This Row],[DATE]])-1)</f>
        <v>2015</v>
      </c>
      <c r="L115" s="32" t="str">
        <f>IF(Delivery[[#This Row],[Month]]&lt;4,"Q4",IF(Delivery[[#This Row],[Month]]&lt;7,"Q1",IF(Delivery[[#This Row],[Month]]&lt;10,"Q2",IF(Delivery[[#This Row],[Month]]&lt;13,"Q3"))))</f>
        <v>Q1</v>
      </c>
    </row>
    <row r="116" spans="1:12" x14ac:dyDescent="0.25">
      <c r="A116">
        <v>3</v>
      </c>
      <c r="B116" s="1">
        <v>42107</v>
      </c>
      <c r="C116" t="s">
        <v>463</v>
      </c>
      <c r="D116" t="s">
        <v>80</v>
      </c>
      <c r="E116">
        <v>35</v>
      </c>
      <c r="F116">
        <v>2575</v>
      </c>
      <c r="H116" t="str">
        <f t="shared" si="1"/>
        <v>A3</v>
      </c>
      <c r="I116" t="str">
        <f>VLOOKUP(H116,Sheet1!$A$1:$B$28,2,0)</f>
        <v>ATF</v>
      </c>
      <c r="J116">
        <f>MONTH(Delivery[[#This Row],[DATE]])</f>
        <v>4</v>
      </c>
      <c r="K116" s="32">
        <f>IF(Delivery[[#This Row],[Month]]&gt;3,YEAR(Delivery[[#This Row],[DATE]]),YEAR(Delivery[[#This Row],[DATE]])-1)</f>
        <v>2015</v>
      </c>
      <c r="L116" s="32" t="str">
        <f>IF(Delivery[[#This Row],[Month]]&lt;4,"Q4",IF(Delivery[[#This Row],[Month]]&lt;7,"Q1",IF(Delivery[[#This Row],[Month]]&lt;10,"Q2",IF(Delivery[[#This Row],[Month]]&lt;13,"Q3"))))</f>
        <v>Q1</v>
      </c>
    </row>
    <row r="117" spans="1:12" x14ac:dyDescent="0.25">
      <c r="A117">
        <v>1</v>
      </c>
      <c r="B117" s="1">
        <v>42107</v>
      </c>
      <c r="C117" t="s">
        <v>8</v>
      </c>
      <c r="D117" t="s">
        <v>60</v>
      </c>
      <c r="E117" t="s">
        <v>10</v>
      </c>
      <c r="F117">
        <v>2515</v>
      </c>
      <c r="H117" t="str">
        <f t="shared" si="1"/>
        <v>PN</v>
      </c>
      <c r="I117" t="str">
        <f>VLOOKUP(H117,Sheet1!$A$1:$B$28,2,0)</f>
        <v>NAPTHA</v>
      </c>
      <c r="J117">
        <f>MONTH(Delivery[[#This Row],[DATE]])</f>
        <v>4</v>
      </c>
      <c r="K117" s="32">
        <f>IF(Delivery[[#This Row],[Month]]&gt;3,YEAR(Delivery[[#This Row],[DATE]]),YEAR(Delivery[[#This Row],[DATE]])-1)</f>
        <v>2015</v>
      </c>
      <c r="L117" s="32" t="str">
        <f>IF(Delivery[[#This Row],[Month]]&lt;4,"Q4",IF(Delivery[[#This Row],[Month]]&lt;7,"Q1",IF(Delivery[[#This Row],[Month]]&lt;10,"Q2",IF(Delivery[[#This Row],[Month]]&lt;13,"Q3"))))</f>
        <v>Q1</v>
      </c>
    </row>
    <row r="118" spans="1:12" x14ac:dyDescent="0.25">
      <c r="A118">
        <v>1</v>
      </c>
      <c r="B118" s="1">
        <v>42108</v>
      </c>
      <c r="C118" t="s">
        <v>463</v>
      </c>
      <c r="D118" t="s">
        <v>80</v>
      </c>
      <c r="E118">
        <v>35</v>
      </c>
      <c r="F118">
        <v>6252</v>
      </c>
      <c r="H118" t="str">
        <f t="shared" si="1"/>
        <v>A3</v>
      </c>
      <c r="I118" t="str">
        <f>VLOOKUP(H118,Sheet1!$A$1:$B$28,2,0)</f>
        <v>ATF</v>
      </c>
      <c r="J118">
        <f>MONTH(Delivery[[#This Row],[DATE]])</f>
        <v>4</v>
      </c>
      <c r="K118" s="32">
        <f>IF(Delivery[[#This Row],[Month]]&gt;3,YEAR(Delivery[[#This Row],[DATE]]),YEAR(Delivery[[#This Row],[DATE]])-1)</f>
        <v>2015</v>
      </c>
      <c r="L118" s="32" t="str">
        <f>IF(Delivery[[#This Row],[Month]]&lt;4,"Q4",IF(Delivery[[#This Row],[Month]]&lt;7,"Q1",IF(Delivery[[#This Row],[Month]]&lt;10,"Q2",IF(Delivery[[#This Row],[Month]]&lt;13,"Q3"))))</f>
        <v>Q1</v>
      </c>
    </row>
    <row r="119" spans="1:12" x14ac:dyDescent="0.25">
      <c r="A119">
        <v>1</v>
      </c>
      <c r="B119" s="1">
        <v>42108</v>
      </c>
      <c r="C119" t="s">
        <v>8</v>
      </c>
      <c r="D119" t="s">
        <v>52</v>
      </c>
      <c r="E119" t="s">
        <v>41</v>
      </c>
      <c r="F119">
        <v>295</v>
      </c>
      <c r="H119" t="str">
        <f t="shared" si="1"/>
        <v>PN</v>
      </c>
      <c r="I119" t="str">
        <f>VLOOKUP(H119,Sheet1!$A$1:$B$28,2,0)</f>
        <v>NAPTHA</v>
      </c>
      <c r="J119">
        <f>MONTH(Delivery[[#This Row],[DATE]])</f>
        <v>4</v>
      </c>
      <c r="K119" s="32">
        <f>IF(Delivery[[#This Row],[Month]]&gt;3,YEAR(Delivery[[#This Row],[DATE]]),YEAR(Delivery[[#This Row],[DATE]])-1)</f>
        <v>2015</v>
      </c>
      <c r="L119" s="32" t="str">
        <f>IF(Delivery[[#This Row],[Month]]&lt;4,"Q4",IF(Delivery[[#This Row],[Month]]&lt;7,"Q1",IF(Delivery[[#This Row],[Month]]&lt;10,"Q2",IF(Delivery[[#This Row],[Month]]&lt;13,"Q3"))))</f>
        <v>Q1</v>
      </c>
    </row>
    <row r="120" spans="1:12" x14ac:dyDescent="0.25">
      <c r="A120">
        <v>2</v>
      </c>
      <c r="B120" s="1">
        <v>42108</v>
      </c>
      <c r="C120" t="s">
        <v>8</v>
      </c>
      <c r="D120" t="s">
        <v>60</v>
      </c>
      <c r="E120" t="s">
        <v>41</v>
      </c>
      <c r="F120">
        <v>733</v>
      </c>
      <c r="H120" t="str">
        <f t="shared" si="1"/>
        <v>PN</v>
      </c>
      <c r="I120" t="str">
        <f>VLOOKUP(H120,Sheet1!$A$1:$B$28,2,0)</f>
        <v>NAPTHA</v>
      </c>
      <c r="J120">
        <f>MONTH(Delivery[[#This Row],[DATE]])</f>
        <v>4</v>
      </c>
      <c r="K120" s="32">
        <f>IF(Delivery[[#This Row],[Month]]&gt;3,YEAR(Delivery[[#This Row],[DATE]]),YEAR(Delivery[[#This Row],[DATE]])-1)</f>
        <v>2015</v>
      </c>
      <c r="L120" s="32" t="str">
        <f>IF(Delivery[[#This Row],[Month]]&lt;4,"Q4",IF(Delivery[[#This Row],[Month]]&lt;7,"Q1",IF(Delivery[[#This Row],[Month]]&lt;10,"Q2",IF(Delivery[[#This Row],[Month]]&lt;13,"Q3"))))</f>
        <v>Q1</v>
      </c>
    </row>
    <row r="121" spans="1:12" x14ac:dyDescent="0.25">
      <c r="A121">
        <v>1</v>
      </c>
      <c r="B121" s="1">
        <v>42109</v>
      </c>
      <c r="C121" t="s">
        <v>463</v>
      </c>
      <c r="D121" t="s">
        <v>81</v>
      </c>
      <c r="E121">
        <v>34</v>
      </c>
      <c r="F121">
        <v>450</v>
      </c>
      <c r="H121" t="str">
        <f t="shared" si="1"/>
        <v>A3</v>
      </c>
      <c r="I121" t="str">
        <f>VLOOKUP(H121,Sheet1!$A$1:$B$28,2,0)</f>
        <v>ATF</v>
      </c>
      <c r="J121">
        <f>MONTH(Delivery[[#This Row],[DATE]])</f>
        <v>4</v>
      </c>
      <c r="K121" s="32">
        <f>IF(Delivery[[#This Row],[Month]]&gt;3,YEAR(Delivery[[#This Row],[DATE]]),YEAR(Delivery[[#This Row],[DATE]])-1)</f>
        <v>2015</v>
      </c>
      <c r="L121" s="32" t="str">
        <f>IF(Delivery[[#This Row],[Month]]&lt;4,"Q4",IF(Delivery[[#This Row],[Month]]&lt;7,"Q1",IF(Delivery[[#This Row],[Month]]&lt;10,"Q2",IF(Delivery[[#This Row],[Month]]&lt;13,"Q3"))))</f>
        <v>Q1</v>
      </c>
    </row>
    <row r="122" spans="1:12" x14ac:dyDescent="0.25">
      <c r="A122">
        <v>2</v>
      </c>
      <c r="B122" s="1">
        <v>42109</v>
      </c>
      <c r="C122" t="s">
        <v>463</v>
      </c>
      <c r="D122" t="s">
        <v>82</v>
      </c>
      <c r="E122">
        <v>34</v>
      </c>
      <c r="F122">
        <v>4134</v>
      </c>
      <c r="H122" t="str">
        <f t="shared" si="1"/>
        <v>A3</v>
      </c>
      <c r="I122" t="str">
        <f>VLOOKUP(H122,Sheet1!$A$1:$B$28,2,0)</f>
        <v>ATF</v>
      </c>
      <c r="J122">
        <f>MONTH(Delivery[[#This Row],[DATE]])</f>
        <v>4</v>
      </c>
      <c r="K122" s="32">
        <f>IF(Delivery[[#This Row],[Month]]&gt;3,YEAR(Delivery[[#This Row],[DATE]]),YEAR(Delivery[[#This Row],[DATE]])-1)</f>
        <v>2015</v>
      </c>
      <c r="L122" s="32" t="str">
        <f>IF(Delivery[[#This Row],[Month]]&lt;4,"Q4",IF(Delivery[[#This Row],[Month]]&lt;7,"Q1",IF(Delivery[[#This Row],[Month]]&lt;10,"Q2",IF(Delivery[[#This Row],[Month]]&lt;13,"Q3"))))</f>
        <v>Q1</v>
      </c>
    </row>
    <row r="123" spans="1:12" x14ac:dyDescent="0.25">
      <c r="A123">
        <v>1</v>
      </c>
      <c r="B123" s="1">
        <v>42110</v>
      </c>
      <c r="C123" t="s">
        <v>6</v>
      </c>
      <c r="D123" t="s">
        <v>83</v>
      </c>
      <c r="E123">
        <v>351</v>
      </c>
      <c r="F123">
        <v>156</v>
      </c>
      <c r="H123" t="str">
        <f t="shared" si="1"/>
        <v>PC</v>
      </c>
      <c r="I123" t="str">
        <f>VLOOKUP(H123,Sheet1!$A$1:$B$28,2,0)</f>
        <v>SKO</v>
      </c>
      <c r="J123">
        <f>MONTH(Delivery[[#This Row],[DATE]])</f>
        <v>4</v>
      </c>
      <c r="K123" s="32">
        <f>IF(Delivery[[#This Row],[Month]]&gt;3,YEAR(Delivery[[#This Row],[DATE]]),YEAR(Delivery[[#This Row],[DATE]])-1)</f>
        <v>2015</v>
      </c>
      <c r="L123" s="32" t="str">
        <f>IF(Delivery[[#This Row],[Month]]&lt;4,"Q4",IF(Delivery[[#This Row],[Month]]&lt;7,"Q1",IF(Delivery[[#This Row],[Month]]&lt;10,"Q2",IF(Delivery[[#This Row],[Month]]&lt;13,"Q3"))))</f>
        <v>Q1</v>
      </c>
    </row>
    <row r="124" spans="1:12" x14ac:dyDescent="0.25">
      <c r="A124">
        <v>2</v>
      </c>
      <c r="B124" s="1">
        <v>42110</v>
      </c>
      <c r="C124" t="s">
        <v>6</v>
      </c>
      <c r="D124" t="s">
        <v>84</v>
      </c>
      <c r="E124">
        <v>403</v>
      </c>
      <c r="F124">
        <v>159</v>
      </c>
      <c r="H124" t="str">
        <f t="shared" si="1"/>
        <v>NS</v>
      </c>
      <c r="I124" t="str">
        <f>VLOOKUP(H124,Sheet1!$A$1:$B$28,2,0)</f>
        <v>SKO</v>
      </c>
      <c r="J124">
        <f>MONTH(Delivery[[#This Row],[DATE]])</f>
        <v>4</v>
      </c>
      <c r="K124" s="32">
        <f>IF(Delivery[[#This Row],[Month]]&gt;3,YEAR(Delivery[[#This Row],[DATE]]),YEAR(Delivery[[#This Row],[DATE]])-1)</f>
        <v>2015</v>
      </c>
      <c r="L124" s="32" t="str">
        <f>IF(Delivery[[#This Row],[Month]]&lt;4,"Q4",IF(Delivery[[#This Row],[Month]]&lt;7,"Q1",IF(Delivery[[#This Row],[Month]]&lt;10,"Q2",IF(Delivery[[#This Row],[Month]]&lt;13,"Q3"))))</f>
        <v>Q1</v>
      </c>
    </row>
    <row r="125" spans="1:12" x14ac:dyDescent="0.25">
      <c r="A125">
        <v>3</v>
      </c>
      <c r="B125" s="1">
        <v>42110</v>
      </c>
      <c r="C125" t="s">
        <v>6</v>
      </c>
      <c r="D125" t="s">
        <v>85</v>
      </c>
      <c r="E125">
        <v>124</v>
      </c>
      <c r="F125">
        <v>4162</v>
      </c>
      <c r="H125" t="str">
        <f t="shared" si="1"/>
        <v>PN</v>
      </c>
      <c r="I125" t="str">
        <f>VLOOKUP(H125,Sheet1!$A$1:$B$28,2,0)</f>
        <v>NAPTHA</v>
      </c>
      <c r="J125">
        <f>MONTH(Delivery[[#This Row],[DATE]])</f>
        <v>4</v>
      </c>
      <c r="K125" s="32">
        <f>IF(Delivery[[#This Row],[Month]]&gt;3,YEAR(Delivery[[#This Row],[DATE]]),YEAR(Delivery[[#This Row],[DATE]])-1)</f>
        <v>2015</v>
      </c>
      <c r="L125" s="32" t="str">
        <f>IF(Delivery[[#This Row],[Month]]&lt;4,"Q4",IF(Delivery[[#This Row],[Month]]&lt;7,"Q1",IF(Delivery[[#This Row],[Month]]&lt;10,"Q2",IF(Delivery[[#This Row],[Month]]&lt;13,"Q3"))))</f>
        <v>Q1</v>
      </c>
    </row>
    <row r="126" spans="1:12" x14ac:dyDescent="0.25">
      <c r="A126">
        <v>1</v>
      </c>
      <c r="B126" s="1">
        <v>42110</v>
      </c>
      <c r="C126" t="s">
        <v>463</v>
      </c>
      <c r="D126" t="s">
        <v>82</v>
      </c>
      <c r="E126">
        <v>34</v>
      </c>
      <c r="F126">
        <v>416</v>
      </c>
      <c r="H126" t="str">
        <f t="shared" si="1"/>
        <v>A3</v>
      </c>
      <c r="I126" t="str">
        <f>VLOOKUP(H126,Sheet1!$A$1:$B$28,2,0)</f>
        <v>ATF</v>
      </c>
      <c r="J126">
        <f>MONTH(Delivery[[#This Row],[DATE]])</f>
        <v>4</v>
      </c>
      <c r="K126" s="32">
        <f>IF(Delivery[[#This Row],[Month]]&gt;3,YEAR(Delivery[[#This Row],[DATE]]),YEAR(Delivery[[#This Row],[DATE]])-1)</f>
        <v>2015</v>
      </c>
      <c r="L126" s="32" t="str">
        <f>IF(Delivery[[#This Row],[Month]]&lt;4,"Q4",IF(Delivery[[#This Row],[Month]]&lt;7,"Q1",IF(Delivery[[#This Row],[Month]]&lt;10,"Q2",IF(Delivery[[#This Row],[Month]]&lt;13,"Q3"))))</f>
        <v>Q1</v>
      </c>
    </row>
    <row r="127" spans="1:12" x14ac:dyDescent="0.25">
      <c r="A127">
        <v>2</v>
      </c>
      <c r="B127" s="1">
        <v>42110</v>
      </c>
      <c r="C127" t="s">
        <v>463</v>
      </c>
      <c r="D127" t="s">
        <v>86</v>
      </c>
      <c r="E127">
        <v>54</v>
      </c>
      <c r="F127">
        <v>307</v>
      </c>
      <c r="H127" t="str">
        <f t="shared" si="1"/>
        <v>PC</v>
      </c>
      <c r="I127" t="str">
        <f>VLOOKUP(H127,Sheet1!$A$1:$B$28,2,0)</f>
        <v>SKO</v>
      </c>
      <c r="J127">
        <f>MONTH(Delivery[[#This Row],[DATE]])</f>
        <v>4</v>
      </c>
      <c r="K127" s="32">
        <f>IF(Delivery[[#This Row],[Month]]&gt;3,YEAR(Delivery[[#This Row],[DATE]]),YEAR(Delivery[[#This Row],[DATE]])-1)</f>
        <v>2015</v>
      </c>
      <c r="L127" s="32" t="str">
        <f>IF(Delivery[[#This Row],[Month]]&lt;4,"Q4",IF(Delivery[[#This Row],[Month]]&lt;7,"Q1",IF(Delivery[[#This Row],[Month]]&lt;10,"Q2",IF(Delivery[[#This Row],[Month]]&lt;13,"Q3"))))</f>
        <v>Q1</v>
      </c>
    </row>
    <row r="128" spans="1:12" x14ac:dyDescent="0.25">
      <c r="A128">
        <v>3</v>
      </c>
      <c r="B128" s="1">
        <v>42110</v>
      </c>
      <c r="C128" t="s">
        <v>463</v>
      </c>
      <c r="D128" t="s">
        <v>87</v>
      </c>
      <c r="E128">
        <v>5</v>
      </c>
      <c r="F128">
        <v>6687</v>
      </c>
      <c r="H128" t="str">
        <f t="shared" si="1"/>
        <v>4M</v>
      </c>
      <c r="I128" t="str">
        <f>VLOOKUP(H128,Sheet1!$A$1:$B$28,2,0)</f>
        <v>MS-IV</v>
      </c>
      <c r="J128">
        <f>MONTH(Delivery[[#This Row],[DATE]])</f>
        <v>4</v>
      </c>
      <c r="K128" s="32">
        <f>IF(Delivery[[#This Row],[Month]]&gt;3,YEAR(Delivery[[#This Row],[DATE]]),YEAR(Delivery[[#This Row],[DATE]])-1)</f>
        <v>2015</v>
      </c>
      <c r="L128" s="32" t="str">
        <f>IF(Delivery[[#This Row],[Month]]&lt;4,"Q4",IF(Delivery[[#This Row],[Month]]&lt;7,"Q1",IF(Delivery[[#This Row],[Month]]&lt;10,"Q2",IF(Delivery[[#This Row],[Month]]&lt;13,"Q3"))))</f>
        <v>Q1</v>
      </c>
    </row>
    <row r="129" spans="1:12" x14ac:dyDescent="0.25">
      <c r="A129">
        <v>1</v>
      </c>
      <c r="B129" s="1">
        <v>42110</v>
      </c>
      <c r="C129" t="s">
        <v>8</v>
      </c>
      <c r="D129" t="s">
        <v>73</v>
      </c>
      <c r="E129" t="s">
        <v>10</v>
      </c>
      <c r="F129">
        <v>814</v>
      </c>
      <c r="H129" t="str">
        <f t="shared" si="1"/>
        <v>PN</v>
      </c>
      <c r="I129" t="str">
        <f>VLOOKUP(H129,Sheet1!$A$1:$B$28,2,0)</f>
        <v>NAPTHA</v>
      </c>
      <c r="J129">
        <f>MONTH(Delivery[[#This Row],[DATE]])</f>
        <v>4</v>
      </c>
      <c r="K129" s="32">
        <f>IF(Delivery[[#This Row],[Month]]&gt;3,YEAR(Delivery[[#This Row],[DATE]]),YEAR(Delivery[[#This Row],[DATE]])-1)</f>
        <v>2015</v>
      </c>
      <c r="L129" s="32" t="str">
        <f>IF(Delivery[[#This Row],[Month]]&lt;4,"Q4",IF(Delivery[[#This Row],[Month]]&lt;7,"Q1",IF(Delivery[[#This Row],[Month]]&lt;10,"Q2",IF(Delivery[[#This Row],[Month]]&lt;13,"Q3"))))</f>
        <v>Q1</v>
      </c>
    </row>
    <row r="130" spans="1:12" x14ac:dyDescent="0.25">
      <c r="A130">
        <v>1</v>
      </c>
      <c r="B130" s="1">
        <v>42111</v>
      </c>
      <c r="C130" t="s">
        <v>6</v>
      </c>
      <c r="D130" t="s">
        <v>85</v>
      </c>
      <c r="E130">
        <v>124</v>
      </c>
      <c r="F130">
        <v>6846</v>
      </c>
      <c r="H130" t="str">
        <f t="shared" si="1"/>
        <v>PN</v>
      </c>
      <c r="I130" t="str">
        <f>VLOOKUP(H130,Sheet1!$A$1:$B$28,2,0)</f>
        <v>NAPTHA</v>
      </c>
      <c r="J130">
        <f>MONTH(Delivery[[#This Row],[DATE]])</f>
        <v>4</v>
      </c>
      <c r="K130" s="32">
        <f>IF(Delivery[[#This Row],[Month]]&gt;3,YEAR(Delivery[[#This Row],[DATE]]),YEAR(Delivery[[#This Row],[DATE]])-1)</f>
        <v>2015</v>
      </c>
      <c r="L130" s="32" t="str">
        <f>IF(Delivery[[#This Row],[Month]]&lt;4,"Q4",IF(Delivery[[#This Row],[Month]]&lt;7,"Q1",IF(Delivery[[#This Row],[Month]]&lt;10,"Q2",IF(Delivery[[#This Row],[Month]]&lt;13,"Q3"))))</f>
        <v>Q1</v>
      </c>
    </row>
    <row r="131" spans="1:12" x14ac:dyDescent="0.25">
      <c r="A131">
        <v>1</v>
      </c>
      <c r="B131" s="1">
        <v>42111</v>
      </c>
      <c r="C131" t="s">
        <v>463</v>
      </c>
      <c r="D131" t="s">
        <v>88</v>
      </c>
      <c r="E131" t="s">
        <v>89</v>
      </c>
      <c r="F131">
        <v>3730</v>
      </c>
      <c r="H131" t="str">
        <f t="shared" ref="H131:H194" si="2">MID(D131,3,2)</f>
        <v>4M</v>
      </c>
      <c r="I131" t="str">
        <f>VLOOKUP(H131,Sheet1!$A$1:$B$28,2,0)</f>
        <v>MS-IV</v>
      </c>
      <c r="J131">
        <f>MONTH(Delivery[[#This Row],[DATE]])</f>
        <v>4</v>
      </c>
      <c r="K131" s="32">
        <f>IF(Delivery[[#This Row],[Month]]&gt;3,YEAR(Delivery[[#This Row],[DATE]]),YEAR(Delivery[[#This Row],[DATE]])-1)</f>
        <v>2015</v>
      </c>
      <c r="L131" s="32" t="str">
        <f>IF(Delivery[[#This Row],[Month]]&lt;4,"Q4",IF(Delivery[[#This Row],[Month]]&lt;7,"Q1",IF(Delivery[[#This Row],[Month]]&lt;10,"Q2",IF(Delivery[[#This Row],[Month]]&lt;13,"Q3"))))</f>
        <v>Q1</v>
      </c>
    </row>
    <row r="132" spans="1:12" x14ac:dyDescent="0.25">
      <c r="A132">
        <v>2</v>
      </c>
      <c r="B132" s="1">
        <v>42111</v>
      </c>
      <c r="C132" t="s">
        <v>463</v>
      </c>
      <c r="D132" t="s">
        <v>90</v>
      </c>
      <c r="E132">
        <v>26</v>
      </c>
      <c r="F132">
        <v>850</v>
      </c>
      <c r="H132" t="str">
        <f t="shared" si="2"/>
        <v>4M</v>
      </c>
      <c r="I132" t="str">
        <f>VLOOKUP(H132,Sheet1!$A$1:$B$28,2,0)</f>
        <v>MS-IV</v>
      </c>
      <c r="J132">
        <f>MONTH(Delivery[[#This Row],[DATE]])</f>
        <v>4</v>
      </c>
      <c r="K132" s="32">
        <f>IF(Delivery[[#This Row],[Month]]&gt;3,YEAR(Delivery[[#This Row],[DATE]]),YEAR(Delivery[[#This Row],[DATE]])-1)</f>
        <v>2015</v>
      </c>
      <c r="L132" s="32" t="str">
        <f>IF(Delivery[[#This Row],[Month]]&lt;4,"Q4",IF(Delivery[[#This Row],[Month]]&lt;7,"Q1",IF(Delivery[[#This Row],[Month]]&lt;10,"Q2",IF(Delivery[[#This Row],[Month]]&lt;13,"Q3"))))</f>
        <v>Q1</v>
      </c>
    </row>
    <row r="133" spans="1:12" x14ac:dyDescent="0.25">
      <c r="A133">
        <v>3</v>
      </c>
      <c r="B133" s="1">
        <v>42111</v>
      </c>
      <c r="C133" t="s">
        <v>463</v>
      </c>
      <c r="D133" t="s">
        <v>91</v>
      </c>
      <c r="E133">
        <v>26</v>
      </c>
      <c r="F133">
        <v>2301</v>
      </c>
      <c r="H133" t="str">
        <f t="shared" si="2"/>
        <v>4M</v>
      </c>
      <c r="I133" t="str">
        <f>VLOOKUP(H133,Sheet1!$A$1:$B$28,2,0)</f>
        <v>MS-IV</v>
      </c>
      <c r="J133">
        <f>MONTH(Delivery[[#This Row],[DATE]])</f>
        <v>4</v>
      </c>
      <c r="K133" s="32">
        <f>IF(Delivery[[#This Row],[Month]]&gt;3,YEAR(Delivery[[#This Row],[DATE]]),YEAR(Delivery[[#This Row],[DATE]])-1)</f>
        <v>2015</v>
      </c>
      <c r="L133" s="32" t="str">
        <f>IF(Delivery[[#This Row],[Month]]&lt;4,"Q4",IF(Delivery[[#This Row],[Month]]&lt;7,"Q1",IF(Delivery[[#This Row],[Month]]&lt;10,"Q2",IF(Delivery[[#This Row],[Month]]&lt;13,"Q3"))))</f>
        <v>Q1</v>
      </c>
    </row>
    <row r="134" spans="1:12" x14ac:dyDescent="0.25">
      <c r="A134">
        <v>4</v>
      </c>
      <c r="B134" s="1">
        <v>42111</v>
      </c>
      <c r="C134" t="s">
        <v>463</v>
      </c>
      <c r="D134" t="s">
        <v>92</v>
      </c>
      <c r="E134">
        <v>24</v>
      </c>
      <c r="F134">
        <v>4264</v>
      </c>
      <c r="H134" t="str">
        <f t="shared" si="2"/>
        <v>4M</v>
      </c>
      <c r="I134" t="str">
        <f>VLOOKUP(H134,Sheet1!$A$1:$B$28,2,0)</f>
        <v>MS-IV</v>
      </c>
      <c r="J134">
        <f>MONTH(Delivery[[#This Row],[DATE]])</f>
        <v>4</v>
      </c>
      <c r="K134" s="32">
        <f>IF(Delivery[[#This Row],[Month]]&gt;3,YEAR(Delivery[[#This Row],[DATE]]),YEAR(Delivery[[#This Row],[DATE]])-1)</f>
        <v>2015</v>
      </c>
      <c r="L134" s="32" t="str">
        <f>IF(Delivery[[#This Row],[Month]]&lt;4,"Q4",IF(Delivery[[#This Row],[Month]]&lt;7,"Q1",IF(Delivery[[#This Row],[Month]]&lt;10,"Q2",IF(Delivery[[#This Row],[Month]]&lt;13,"Q3"))))</f>
        <v>Q1</v>
      </c>
    </row>
    <row r="135" spans="1:12" x14ac:dyDescent="0.25">
      <c r="A135">
        <v>1</v>
      </c>
      <c r="B135" s="1">
        <v>42111</v>
      </c>
      <c r="C135" t="s">
        <v>8</v>
      </c>
      <c r="D135" t="s">
        <v>73</v>
      </c>
      <c r="E135" t="s">
        <v>10</v>
      </c>
      <c r="F135">
        <v>1063</v>
      </c>
      <c r="H135" t="str">
        <f t="shared" si="2"/>
        <v>PN</v>
      </c>
      <c r="I135" t="str">
        <f>VLOOKUP(H135,Sheet1!$A$1:$B$28,2,0)</f>
        <v>NAPTHA</v>
      </c>
      <c r="J135">
        <f>MONTH(Delivery[[#This Row],[DATE]])</f>
        <v>4</v>
      </c>
      <c r="K135" s="32">
        <f>IF(Delivery[[#This Row],[Month]]&gt;3,YEAR(Delivery[[#This Row],[DATE]]),YEAR(Delivery[[#This Row],[DATE]])-1)</f>
        <v>2015</v>
      </c>
      <c r="L135" s="32" t="str">
        <f>IF(Delivery[[#This Row],[Month]]&lt;4,"Q4",IF(Delivery[[#This Row],[Month]]&lt;7,"Q1",IF(Delivery[[#This Row],[Month]]&lt;10,"Q2",IF(Delivery[[#This Row],[Month]]&lt;13,"Q3"))))</f>
        <v>Q1</v>
      </c>
    </row>
    <row r="136" spans="1:12" x14ac:dyDescent="0.25">
      <c r="A136">
        <v>2</v>
      </c>
      <c r="B136" s="1">
        <v>42111</v>
      </c>
      <c r="C136" t="s">
        <v>8</v>
      </c>
      <c r="D136" t="s">
        <v>93</v>
      </c>
      <c r="E136" t="s">
        <v>10</v>
      </c>
      <c r="F136">
        <v>112</v>
      </c>
      <c r="H136" t="str">
        <f t="shared" si="2"/>
        <v>I/</v>
      </c>
      <c r="I136" t="s">
        <v>204</v>
      </c>
      <c r="J136">
        <f>MONTH(Delivery[[#This Row],[DATE]])</f>
        <v>4</v>
      </c>
      <c r="K136" s="32">
        <f>IF(Delivery[[#This Row],[Month]]&gt;3,YEAR(Delivery[[#This Row],[DATE]]),YEAR(Delivery[[#This Row],[DATE]])-1)</f>
        <v>2015</v>
      </c>
      <c r="L136" s="32" t="str">
        <f>IF(Delivery[[#This Row],[Month]]&lt;4,"Q4",IF(Delivery[[#This Row],[Month]]&lt;7,"Q1",IF(Delivery[[#This Row],[Month]]&lt;10,"Q2",IF(Delivery[[#This Row],[Month]]&lt;13,"Q3"))))</f>
        <v>Q1</v>
      </c>
    </row>
    <row r="137" spans="1:12" x14ac:dyDescent="0.25">
      <c r="A137">
        <v>3</v>
      </c>
      <c r="B137" s="1">
        <v>42111</v>
      </c>
      <c r="C137" t="s">
        <v>8</v>
      </c>
      <c r="D137" t="s">
        <v>94</v>
      </c>
      <c r="E137">
        <v>16</v>
      </c>
      <c r="F137">
        <v>1718</v>
      </c>
      <c r="H137" t="str">
        <f t="shared" si="2"/>
        <v>SK</v>
      </c>
      <c r="I137" t="str">
        <f>VLOOKUP(H137,Sheet1!$A$1:$B$28,2,0)</f>
        <v>SKO</v>
      </c>
      <c r="J137">
        <f>MONTH(Delivery[[#This Row],[DATE]])</f>
        <v>4</v>
      </c>
      <c r="K137" s="32">
        <f>IF(Delivery[[#This Row],[Month]]&gt;3,YEAR(Delivery[[#This Row],[DATE]]),YEAR(Delivery[[#This Row],[DATE]])-1)</f>
        <v>2015</v>
      </c>
      <c r="L137" s="32" t="str">
        <f>IF(Delivery[[#This Row],[Month]]&lt;4,"Q4",IF(Delivery[[#This Row],[Month]]&lt;7,"Q1",IF(Delivery[[#This Row],[Month]]&lt;10,"Q2",IF(Delivery[[#This Row],[Month]]&lt;13,"Q3"))))</f>
        <v>Q1</v>
      </c>
    </row>
    <row r="138" spans="1:12" x14ac:dyDescent="0.25">
      <c r="A138">
        <v>1</v>
      </c>
      <c r="B138" s="1">
        <v>42112</v>
      </c>
      <c r="C138" t="s">
        <v>463</v>
      </c>
      <c r="D138" t="s">
        <v>92</v>
      </c>
      <c r="E138">
        <v>24</v>
      </c>
      <c r="F138">
        <v>199</v>
      </c>
      <c r="H138" t="str">
        <f t="shared" si="2"/>
        <v>4M</v>
      </c>
      <c r="I138" t="str">
        <f>VLOOKUP(H138,Sheet1!$A$1:$B$28,2,0)</f>
        <v>MS-IV</v>
      </c>
      <c r="J138">
        <f>MONTH(Delivery[[#This Row],[DATE]])</f>
        <v>4</v>
      </c>
      <c r="K138" s="32">
        <f>IF(Delivery[[#This Row],[Month]]&gt;3,YEAR(Delivery[[#This Row],[DATE]]),YEAR(Delivery[[#This Row],[DATE]])-1)</f>
        <v>2015</v>
      </c>
      <c r="L138" s="32" t="str">
        <f>IF(Delivery[[#This Row],[Month]]&lt;4,"Q4",IF(Delivery[[#This Row],[Month]]&lt;7,"Q1",IF(Delivery[[#This Row],[Month]]&lt;10,"Q2",IF(Delivery[[#This Row],[Month]]&lt;13,"Q3"))))</f>
        <v>Q1</v>
      </c>
    </row>
    <row r="139" spans="1:12" x14ac:dyDescent="0.25">
      <c r="A139">
        <v>2</v>
      </c>
      <c r="B139" s="1">
        <v>42112</v>
      </c>
      <c r="C139" t="s">
        <v>463</v>
      </c>
      <c r="D139" t="s">
        <v>95</v>
      </c>
      <c r="E139">
        <v>54</v>
      </c>
      <c r="F139">
        <v>309</v>
      </c>
      <c r="H139" t="str">
        <f t="shared" si="2"/>
        <v>PC</v>
      </c>
      <c r="I139" t="str">
        <f>VLOOKUP(H139,Sheet1!$A$1:$B$28,2,0)</f>
        <v>SKO</v>
      </c>
      <c r="J139">
        <f>MONTH(Delivery[[#This Row],[DATE]])</f>
        <v>4</v>
      </c>
      <c r="K139" s="32">
        <f>IF(Delivery[[#This Row],[Month]]&gt;3,YEAR(Delivery[[#This Row],[DATE]]),YEAR(Delivery[[#This Row],[DATE]])-1)</f>
        <v>2015</v>
      </c>
      <c r="L139" s="32" t="str">
        <f>IF(Delivery[[#This Row],[Month]]&lt;4,"Q4",IF(Delivery[[#This Row],[Month]]&lt;7,"Q1",IF(Delivery[[#This Row],[Month]]&lt;10,"Q2",IF(Delivery[[#This Row],[Month]]&lt;13,"Q3"))))</f>
        <v>Q1</v>
      </c>
    </row>
    <row r="140" spans="1:12" x14ac:dyDescent="0.25">
      <c r="A140">
        <v>3</v>
      </c>
      <c r="B140" s="1">
        <v>42112</v>
      </c>
      <c r="C140" t="s">
        <v>463</v>
      </c>
      <c r="D140" t="s">
        <v>96</v>
      </c>
      <c r="E140">
        <v>53</v>
      </c>
      <c r="F140">
        <v>1056</v>
      </c>
      <c r="H140" t="str">
        <f t="shared" si="2"/>
        <v>NS</v>
      </c>
      <c r="I140" t="str">
        <f>VLOOKUP(H140,Sheet1!$A$1:$B$28,2,0)</f>
        <v>SKO</v>
      </c>
      <c r="J140">
        <f>MONTH(Delivery[[#This Row],[DATE]])</f>
        <v>4</v>
      </c>
      <c r="K140" s="32">
        <f>IF(Delivery[[#This Row],[Month]]&gt;3,YEAR(Delivery[[#This Row],[DATE]]),YEAR(Delivery[[#This Row],[DATE]])-1)</f>
        <v>2015</v>
      </c>
      <c r="L140" s="32" t="str">
        <f>IF(Delivery[[#This Row],[Month]]&lt;4,"Q4",IF(Delivery[[#This Row],[Month]]&lt;7,"Q1",IF(Delivery[[#This Row],[Month]]&lt;10,"Q2",IF(Delivery[[#This Row],[Month]]&lt;13,"Q3"))))</f>
        <v>Q1</v>
      </c>
    </row>
    <row r="141" spans="1:12" x14ac:dyDescent="0.25">
      <c r="A141">
        <v>4</v>
      </c>
      <c r="B141" s="1">
        <v>42112</v>
      </c>
      <c r="C141" t="s">
        <v>463</v>
      </c>
      <c r="D141" t="s">
        <v>97</v>
      </c>
      <c r="E141">
        <v>31</v>
      </c>
      <c r="F141">
        <v>450</v>
      </c>
      <c r="H141" t="str">
        <f t="shared" si="2"/>
        <v>0S</v>
      </c>
      <c r="I141" t="str">
        <f>VLOOKUP(H141,Sheet1!$A$1:$B$28,2,0)</f>
        <v>SKO</v>
      </c>
      <c r="J141">
        <f>MONTH(Delivery[[#This Row],[DATE]])</f>
        <v>4</v>
      </c>
      <c r="K141" s="32">
        <f>IF(Delivery[[#This Row],[Month]]&gt;3,YEAR(Delivery[[#This Row],[DATE]]),YEAR(Delivery[[#This Row],[DATE]])-1)</f>
        <v>2015</v>
      </c>
      <c r="L141" s="32" t="str">
        <f>IF(Delivery[[#This Row],[Month]]&lt;4,"Q4",IF(Delivery[[#This Row],[Month]]&lt;7,"Q1",IF(Delivery[[#This Row],[Month]]&lt;10,"Q2",IF(Delivery[[#This Row],[Month]]&lt;13,"Q3"))))</f>
        <v>Q1</v>
      </c>
    </row>
    <row r="142" spans="1:12" x14ac:dyDescent="0.25">
      <c r="A142">
        <v>5</v>
      </c>
      <c r="B142" s="1">
        <v>42112</v>
      </c>
      <c r="C142" t="s">
        <v>463</v>
      </c>
      <c r="D142" t="s">
        <v>98</v>
      </c>
      <c r="E142">
        <v>31</v>
      </c>
      <c r="F142">
        <v>550</v>
      </c>
      <c r="H142" t="str">
        <f t="shared" si="2"/>
        <v>0S</v>
      </c>
      <c r="I142" t="str">
        <f>VLOOKUP(H142,Sheet1!$A$1:$B$28,2,0)</f>
        <v>SKO</v>
      </c>
      <c r="J142">
        <f>MONTH(Delivery[[#This Row],[DATE]])</f>
        <v>4</v>
      </c>
      <c r="K142" s="32">
        <f>IF(Delivery[[#This Row],[Month]]&gt;3,YEAR(Delivery[[#This Row],[DATE]]),YEAR(Delivery[[#This Row],[DATE]])-1)</f>
        <v>2015</v>
      </c>
      <c r="L142" s="32" t="str">
        <f>IF(Delivery[[#This Row],[Month]]&lt;4,"Q4",IF(Delivery[[#This Row],[Month]]&lt;7,"Q1",IF(Delivery[[#This Row],[Month]]&lt;10,"Q2",IF(Delivery[[#This Row],[Month]]&lt;13,"Q3"))))</f>
        <v>Q1</v>
      </c>
    </row>
    <row r="143" spans="1:12" x14ac:dyDescent="0.25">
      <c r="A143">
        <v>6</v>
      </c>
      <c r="B143" s="1">
        <v>42112</v>
      </c>
      <c r="C143" t="s">
        <v>463</v>
      </c>
      <c r="D143" t="s">
        <v>99</v>
      </c>
      <c r="E143">
        <v>31</v>
      </c>
      <c r="F143">
        <v>6094</v>
      </c>
      <c r="H143" t="str">
        <f t="shared" si="2"/>
        <v>A4</v>
      </c>
      <c r="I143" t="str">
        <f>VLOOKUP(H143,Sheet1!$A$1:$B$28,2,0)</f>
        <v>ATF</v>
      </c>
      <c r="J143">
        <f>MONTH(Delivery[[#This Row],[DATE]])</f>
        <v>4</v>
      </c>
      <c r="K143" s="32">
        <f>IF(Delivery[[#This Row],[Month]]&gt;3,YEAR(Delivery[[#This Row],[DATE]]),YEAR(Delivery[[#This Row],[DATE]])-1)</f>
        <v>2015</v>
      </c>
      <c r="L143" s="32" t="str">
        <f>IF(Delivery[[#This Row],[Month]]&lt;4,"Q4",IF(Delivery[[#This Row],[Month]]&lt;7,"Q1",IF(Delivery[[#This Row],[Month]]&lt;10,"Q2",IF(Delivery[[#This Row],[Month]]&lt;13,"Q3"))))</f>
        <v>Q1</v>
      </c>
    </row>
    <row r="144" spans="1:12" x14ac:dyDescent="0.25">
      <c r="A144">
        <v>1</v>
      </c>
      <c r="B144" s="1">
        <v>42112</v>
      </c>
      <c r="C144" t="s">
        <v>8</v>
      </c>
      <c r="D144" t="s">
        <v>94</v>
      </c>
      <c r="E144">
        <v>16</v>
      </c>
      <c r="F144">
        <v>3258</v>
      </c>
      <c r="H144" t="str">
        <f t="shared" si="2"/>
        <v>SK</v>
      </c>
      <c r="I144" t="str">
        <f>VLOOKUP(H144,Sheet1!$A$1:$B$28,2,0)</f>
        <v>SKO</v>
      </c>
      <c r="J144">
        <f>MONTH(Delivery[[#This Row],[DATE]])</f>
        <v>4</v>
      </c>
      <c r="K144" s="32">
        <f>IF(Delivery[[#This Row],[Month]]&gt;3,YEAR(Delivery[[#This Row],[DATE]]),YEAR(Delivery[[#This Row],[DATE]])-1)</f>
        <v>2015</v>
      </c>
      <c r="L144" s="32" t="str">
        <f>IF(Delivery[[#This Row],[Month]]&lt;4,"Q4",IF(Delivery[[#This Row],[Month]]&lt;7,"Q1",IF(Delivery[[#This Row],[Month]]&lt;10,"Q2",IF(Delivery[[#This Row],[Month]]&lt;13,"Q3"))))</f>
        <v>Q1</v>
      </c>
    </row>
    <row r="145" spans="1:12" x14ac:dyDescent="0.25">
      <c r="A145">
        <v>1</v>
      </c>
      <c r="B145" s="1">
        <v>42113</v>
      </c>
      <c r="C145" t="s">
        <v>6</v>
      </c>
      <c r="D145" t="s">
        <v>100</v>
      </c>
      <c r="E145">
        <v>403</v>
      </c>
      <c r="F145">
        <v>5916</v>
      </c>
      <c r="H145" t="str">
        <f t="shared" si="2"/>
        <v>NS</v>
      </c>
      <c r="I145" t="str">
        <f>VLOOKUP(H145,Sheet1!$A$1:$B$28,2,0)</f>
        <v>SKO</v>
      </c>
      <c r="J145">
        <f>MONTH(Delivery[[#This Row],[DATE]])</f>
        <v>4</v>
      </c>
      <c r="K145" s="32">
        <f>IF(Delivery[[#This Row],[Month]]&gt;3,YEAR(Delivery[[#This Row],[DATE]]),YEAR(Delivery[[#This Row],[DATE]])-1)</f>
        <v>2015</v>
      </c>
      <c r="L145" s="32" t="str">
        <f>IF(Delivery[[#This Row],[Month]]&lt;4,"Q4",IF(Delivery[[#This Row],[Month]]&lt;7,"Q1",IF(Delivery[[#This Row],[Month]]&lt;10,"Q2",IF(Delivery[[#This Row],[Month]]&lt;13,"Q3"))))</f>
        <v>Q1</v>
      </c>
    </row>
    <row r="146" spans="1:12" x14ac:dyDescent="0.25">
      <c r="A146">
        <v>2</v>
      </c>
      <c r="B146" s="1">
        <v>42113</v>
      </c>
      <c r="C146" t="s">
        <v>6</v>
      </c>
      <c r="D146" t="s">
        <v>101</v>
      </c>
      <c r="E146">
        <v>402</v>
      </c>
      <c r="F146">
        <v>1085</v>
      </c>
      <c r="H146" t="str">
        <f t="shared" si="2"/>
        <v>NS</v>
      </c>
      <c r="I146" t="str">
        <f>VLOOKUP(H146,Sheet1!$A$1:$B$28,2,0)</f>
        <v>SKO</v>
      </c>
      <c r="J146">
        <f>MONTH(Delivery[[#This Row],[DATE]])</f>
        <v>4</v>
      </c>
      <c r="K146" s="32">
        <f>IF(Delivery[[#This Row],[Month]]&gt;3,YEAR(Delivery[[#This Row],[DATE]]),YEAR(Delivery[[#This Row],[DATE]])-1)</f>
        <v>2015</v>
      </c>
      <c r="L146" s="32" t="str">
        <f>IF(Delivery[[#This Row],[Month]]&lt;4,"Q4",IF(Delivery[[#This Row],[Month]]&lt;7,"Q1",IF(Delivery[[#This Row],[Month]]&lt;10,"Q2",IF(Delivery[[#This Row],[Month]]&lt;13,"Q3"))))</f>
        <v>Q1</v>
      </c>
    </row>
    <row r="147" spans="1:12" x14ac:dyDescent="0.25">
      <c r="A147">
        <v>1</v>
      </c>
      <c r="B147" s="1">
        <v>42113</v>
      </c>
      <c r="C147" t="s">
        <v>463</v>
      </c>
      <c r="D147" t="s">
        <v>99</v>
      </c>
      <c r="E147">
        <v>31</v>
      </c>
      <c r="F147">
        <v>2857</v>
      </c>
      <c r="H147" t="str">
        <f t="shared" si="2"/>
        <v>A4</v>
      </c>
      <c r="I147" t="str">
        <f>VLOOKUP(H147,Sheet1!$A$1:$B$28,2,0)</f>
        <v>ATF</v>
      </c>
      <c r="J147">
        <f>MONTH(Delivery[[#This Row],[DATE]])</f>
        <v>4</v>
      </c>
      <c r="K147" s="32">
        <f>IF(Delivery[[#This Row],[Month]]&gt;3,YEAR(Delivery[[#This Row],[DATE]]),YEAR(Delivery[[#This Row],[DATE]])-1)</f>
        <v>2015</v>
      </c>
      <c r="L147" s="32" t="str">
        <f>IF(Delivery[[#This Row],[Month]]&lt;4,"Q4",IF(Delivery[[#This Row],[Month]]&lt;7,"Q1",IF(Delivery[[#This Row],[Month]]&lt;10,"Q2",IF(Delivery[[#This Row],[Month]]&lt;13,"Q3"))))</f>
        <v>Q1</v>
      </c>
    </row>
    <row r="148" spans="1:12" x14ac:dyDescent="0.25">
      <c r="A148">
        <v>2</v>
      </c>
      <c r="B148" s="1">
        <v>42113</v>
      </c>
      <c r="C148" t="s">
        <v>463</v>
      </c>
      <c r="D148" t="s">
        <v>102</v>
      </c>
      <c r="E148">
        <v>32</v>
      </c>
      <c r="F148">
        <v>450</v>
      </c>
      <c r="H148" t="str">
        <f t="shared" si="2"/>
        <v>A4</v>
      </c>
      <c r="I148" t="str">
        <f>VLOOKUP(H148,Sheet1!$A$1:$B$28,2,0)</f>
        <v>ATF</v>
      </c>
      <c r="J148">
        <f>MONTH(Delivery[[#This Row],[DATE]])</f>
        <v>4</v>
      </c>
      <c r="K148" s="32">
        <f>IF(Delivery[[#This Row],[Month]]&gt;3,YEAR(Delivery[[#This Row],[DATE]]),YEAR(Delivery[[#This Row],[DATE]])-1)</f>
        <v>2015</v>
      </c>
      <c r="L148" s="32" t="str">
        <f>IF(Delivery[[#This Row],[Month]]&lt;4,"Q4",IF(Delivery[[#This Row],[Month]]&lt;7,"Q1",IF(Delivery[[#This Row],[Month]]&lt;10,"Q2",IF(Delivery[[#This Row],[Month]]&lt;13,"Q3"))))</f>
        <v>Q1</v>
      </c>
    </row>
    <row r="149" spans="1:12" x14ac:dyDescent="0.25">
      <c r="A149">
        <v>3</v>
      </c>
      <c r="B149" s="1">
        <v>42113</v>
      </c>
      <c r="C149" t="s">
        <v>463</v>
      </c>
      <c r="D149" t="s">
        <v>103</v>
      </c>
      <c r="E149">
        <v>32</v>
      </c>
      <c r="F149">
        <v>4275</v>
      </c>
      <c r="H149" t="str">
        <f t="shared" si="2"/>
        <v>A4</v>
      </c>
      <c r="I149" t="str">
        <f>VLOOKUP(H149,Sheet1!$A$1:$B$28,2,0)</f>
        <v>ATF</v>
      </c>
      <c r="J149">
        <f>MONTH(Delivery[[#This Row],[DATE]])</f>
        <v>4</v>
      </c>
      <c r="K149" s="32">
        <f>IF(Delivery[[#This Row],[Month]]&gt;3,YEAR(Delivery[[#This Row],[DATE]]),YEAR(Delivery[[#This Row],[DATE]])-1)</f>
        <v>2015</v>
      </c>
      <c r="L149" s="32" t="str">
        <f>IF(Delivery[[#This Row],[Month]]&lt;4,"Q4",IF(Delivery[[#This Row],[Month]]&lt;7,"Q1",IF(Delivery[[#This Row],[Month]]&lt;10,"Q2",IF(Delivery[[#This Row],[Month]]&lt;13,"Q3"))))</f>
        <v>Q1</v>
      </c>
    </row>
    <row r="150" spans="1:12" x14ac:dyDescent="0.25">
      <c r="A150">
        <v>1</v>
      </c>
      <c r="B150" s="1">
        <v>42114</v>
      </c>
      <c r="C150" t="s">
        <v>463</v>
      </c>
      <c r="D150" t="s">
        <v>103</v>
      </c>
      <c r="E150">
        <v>35</v>
      </c>
      <c r="F150">
        <v>450</v>
      </c>
      <c r="H150" t="str">
        <f t="shared" si="2"/>
        <v>A4</v>
      </c>
      <c r="I150" t="str">
        <f>VLOOKUP(H150,Sheet1!$A$1:$B$28,2,0)</f>
        <v>ATF</v>
      </c>
      <c r="J150">
        <f>MONTH(Delivery[[#This Row],[DATE]])</f>
        <v>4</v>
      </c>
      <c r="K150" s="32">
        <f>IF(Delivery[[#This Row],[Month]]&gt;3,YEAR(Delivery[[#This Row],[DATE]]),YEAR(Delivery[[#This Row],[DATE]])-1)</f>
        <v>2015</v>
      </c>
      <c r="L150" s="32" t="str">
        <f>IF(Delivery[[#This Row],[Month]]&lt;4,"Q4",IF(Delivery[[#This Row],[Month]]&lt;7,"Q1",IF(Delivery[[#This Row],[Month]]&lt;10,"Q2",IF(Delivery[[#This Row],[Month]]&lt;13,"Q3"))))</f>
        <v>Q1</v>
      </c>
    </row>
    <row r="151" spans="1:12" x14ac:dyDescent="0.25">
      <c r="A151">
        <v>2</v>
      </c>
      <c r="B151" s="1">
        <v>42114</v>
      </c>
      <c r="C151" t="s">
        <v>463</v>
      </c>
      <c r="D151" t="s">
        <v>104</v>
      </c>
      <c r="E151">
        <v>32</v>
      </c>
      <c r="F151">
        <v>7495</v>
      </c>
      <c r="H151" t="str">
        <f t="shared" si="2"/>
        <v>A4</v>
      </c>
      <c r="I151" t="str">
        <f>VLOOKUP(H151,Sheet1!$A$1:$B$28,2,0)</f>
        <v>ATF</v>
      </c>
      <c r="J151">
        <f>MONTH(Delivery[[#This Row],[DATE]])</f>
        <v>4</v>
      </c>
      <c r="K151" s="32">
        <f>IF(Delivery[[#This Row],[Month]]&gt;3,YEAR(Delivery[[#This Row],[DATE]]),YEAR(Delivery[[#This Row],[DATE]])-1)</f>
        <v>2015</v>
      </c>
      <c r="L151" s="32" t="str">
        <f>IF(Delivery[[#This Row],[Month]]&lt;4,"Q4",IF(Delivery[[#This Row],[Month]]&lt;7,"Q1",IF(Delivery[[#This Row],[Month]]&lt;10,"Q2",IF(Delivery[[#This Row],[Month]]&lt;13,"Q3"))))</f>
        <v>Q1</v>
      </c>
    </row>
    <row r="152" spans="1:12" x14ac:dyDescent="0.25">
      <c r="A152">
        <v>1</v>
      </c>
      <c r="B152" s="1">
        <v>42115</v>
      </c>
      <c r="C152" t="s">
        <v>6</v>
      </c>
      <c r="D152" t="s">
        <v>105</v>
      </c>
      <c r="E152">
        <v>351</v>
      </c>
      <c r="F152">
        <v>150</v>
      </c>
      <c r="H152" t="str">
        <f t="shared" si="2"/>
        <v>PC</v>
      </c>
      <c r="I152" t="str">
        <f>VLOOKUP(H152,Sheet1!$A$1:$B$28,2,0)</f>
        <v>SKO</v>
      </c>
      <c r="J152">
        <f>MONTH(Delivery[[#This Row],[DATE]])</f>
        <v>4</v>
      </c>
      <c r="K152" s="32">
        <f>IF(Delivery[[#This Row],[Month]]&gt;3,YEAR(Delivery[[#This Row],[DATE]]),YEAR(Delivery[[#This Row],[DATE]])-1)</f>
        <v>2015</v>
      </c>
      <c r="L152" s="32" t="str">
        <f>IF(Delivery[[#This Row],[Month]]&lt;4,"Q4",IF(Delivery[[#This Row],[Month]]&lt;7,"Q1",IF(Delivery[[#This Row],[Month]]&lt;10,"Q2",IF(Delivery[[#This Row],[Month]]&lt;13,"Q3"))))</f>
        <v>Q1</v>
      </c>
    </row>
    <row r="153" spans="1:12" x14ac:dyDescent="0.25">
      <c r="A153">
        <v>2</v>
      </c>
      <c r="B153" s="1">
        <v>42115</v>
      </c>
      <c r="C153" t="s">
        <v>6</v>
      </c>
      <c r="D153" t="s">
        <v>106</v>
      </c>
      <c r="E153">
        <v>505</v>
      </c>
      <c r="F153">
        <v>6726</v>
      </c>
      <c r="H153" t="str">
        <f t="shared" si="2"/>
        <v>4H</v>
      </c>
      <c r="I153" t="str">
        <f>VLOOKUP(H153,Sheet1!$A$1:$B$28,2,0)</f>
        <v>HSD-IV</v>
      </c>
      <c r="J153">
        <f>MONTH(Delivery[[#This Row],[DATE]])</f>
        <v>4</v>
      </c>
      <c r="K153" s="32">
        <f>IF(Delivery[[#This Row],[Month]]&gt;3,YEAR(Delivery[[#This Row],[DATE]]),YEAR(Delivery[[#This Row],[DATE]])-1)</f>
        <v>2015</v>
      </c>
      <c r="L153" s="32" t="str">
        <f>IF(Delivery[[#This Row],[Month]]&lt;4,"Q4",IF(Delivery[[#This Row],[Month]]&lt;7,"Q1",IF(Delivery[[#This Row],[Month]]&lt;10,"Q2",IF(Delivery[[#This Row],[Month]]&lt;13,"Q3"))))</f>
        <v>Q1</v>
      </c>
    </row>
    <row r="154" spans="1:12" x14ac:dyDescent="0.25">
      <c r="A154">
        <v>1</v>
      </c>
      <c r="B154" s="1">
        <v>42115</v>
      </c>
      <c r="C154" t="s">
        <v>463</v>
      </c>
      <c r="D154" t="s">
        <v>107</v>
      </c>
      <c r="E154">
        <v>34</v>
      </c>
      <c r="F154">
        <v>450</v>
      </c>
      <c r="H154" t="str">
        <f t="shared" si="2"/>
        <v>A4</v>
      </c>
      <c r="I154" t="str">
        <f>VLOOKUP(H154,Sheet1!$A$1:$B$28,2,0)</f>
        <v>ATF</v>
      </c>
      <c r="J154">
        <f>MONTH(Delivery[[#This Row],[DATE]])</f>
        <v>4</v>
      </c>
      <c r="K154" s="32">
        <f>IF(Delivery[[#This Row],[Month]]&gt;3,YEAR(Delivery[[#This Row],[DATE]]),YEAR(Delivery[[#This Row],[DATE]])-1)</f>
        <v>2015</v>
      </c>
      <c r="L154" s="32" t="str">
        <f>IF(Delivery[[#This Row],[Month]]&lt;4,"Q4",IF(Delivery[[#This Row],[Month]]&lt;7,"Q1",IF(Delivery[[#This Row],[Month]]&lt;10,"Q2",IF(Delivery[[#This Row],[Month]]&lt;13,"Q3"))))</f>
        <v>Q1</v>
      </c>
    </row>
    <row r="155" spans="1:12" x14ac:dyDescent="0.25">
      <c r="A155">
        <v>2</v>
      </c>
      <c r="B155" s="1">
        <v>42115</v>
      </c>
      <c r="C155" t="s">
        <v>463</v>
      </c>
      <c r="D155" t="s">
        <v>108</v>
      </c>
      <c r="E155">
        <v>34</v>
      </c>
      <c r="F155">
        <v>5428</v>
      </c>
      <c r="H155" t="str">
        <f t="shared" si="2"/>
        <v>A5</v>
      </c>
      <c r="I155" t="str">
        <f>VLOOKUP(H155,Sheet1!$A$1:$B$28,2,0)</f>
        <v>ATF</v>
      </c>
      <c r="J155">
        <f>MONTH(Delivery[[#This Row],[DATE]])</f>
        <v>4</v>
      </c>
      <c r="K155" s="32">
        <f>IF(Delivery[[#This Row],[Month]]&gt;3,YEAR(Delivery[[#This Row],[DATE]]),YEAR(Delivery[[#This Row],[DATE]])-1)</f>
        <v>2015</v>
      </c>
      <c r="L155" s="32" t="str">
        <f>IF(Delivery[[#This Row],[Month]]&lt;4,"Q4",IF(Delivery[[#This Row],[Month]]&lt;7,"Q1",IF(Delivery[[#This Row],[Month]]&lt;10,"Q2",IF(Delivery[[#This Row],[Month]]&lt;13,"Q3"))))</f>
        <v>Q1</v>
      </c>
    </row>
    <row r="156" spans="1:12" x14ac:dyDescent="0.25">
      <c r="A156">
        <v>1</v>
      </c>
      <c r="B156" s="1">
        <v>42115</v>
      </c>
      <c r="C156" t="s">
        <v>8</v>
      </c>
      <c r="D156" t="s">
        <v>85</v>
      </c>
      <c r="E156" t="s">
        <v>10</v>
      </c>
      <c r="F156">
        <v>3354</v>
      </c>
      <c r="H156" t="str">
        <f t="shared" si="2"/>
        <v>PN</v>
      </c>
      <c r="I156" t="str">
        <f>VLOOKUP(H156,Sheet1!$A$1:$B$28,2,0)</f>
        <v>NAPTHA</v>
      </c>
      <c r="J156">
        <f>MONTH(Delivery[[#This Row],[DATE]])</f>
        <v>4</v>
      </c>
      <c r="K156" s="32">
        <f>IF(Delivery[[#This Row],[Month]]&gt;3,YEAR(Delivery[[#This Row],[DATE]]),YEAR(Delivery[[#This Row],[DATE]])-1)</f>
        <v>2015</v>
      </c>
      <c r="L156" s="32" t="str">
        <f>IF(Delivery[[#This Row],[Month]]&lt;4,"Q4",IF(Delivery[[#This Row],[Month]]&lt;7,"Q1",IF(Delivery[[#This Row],[Month]]&lt;10,"Q2",IF(Delivery[[#This Row],[Month]]&lt;13,"Q3"))))</f>
        <v>Q1</v>
      </c>
    </row>
    <row r="157" spans="1:12" x14ac:dyDescent="0.25">
      <c r="A157">
        <v>1</v>
      </c>
      <c r="B157" s="1">
        <v>42116</v>
      </c>
      <c r="C157" t="s">
        <v>6</v>
      </c>
      <c r="D157" t="s">
        <v>106</v>
      </c>
      <c r="E157">
        <v>505</v>
      </c>
      <c r="F157">
        <v>7274</v>
      </c>
      <c r="H157" t="str">
        <f t="shared" si="2"/>
        <v>4H</v>
      </c>
      <c r="I157" t="str">
        <f>VLOOKUP(H157,Sheet1!$A$1:$B$28,2,0)</f>
        <v>HSD-IV</v>
      </c>
      <c r="J157">
        <f>MONTH(Delivery[[#This Row],[DATE]])</f>
        <v>4</v>
      </c>
      <c r="K157" s="32">
        <f>IF(Delivery[[#This Row],[Month]]&gt;3,YEAR(Delivery[[#This Row],[DATE]]),YEAR(Delivery[[#This Row],[DATE]])-1)</f>
        <v>2015</v>
      </c>
      <c r="L157" s="32" t="str">
        <f>IF(Delivery[[#This Row],[Month]]&lt;4,"Q4",IF(Delivery[[#This Row],[Month]]&lt;7,"Q1",IF(Delivery[[#This Row],[Month]]&lt;10,"Q2",IF(Delivery[[#This Row],[Month]]&lt;13,"Q3"))))</f>
        <v>Q1</v>
      </c>
    </row>
    <row r="158" spans="1:12" x14ac:dyDescent="0.25">
      <c r="A158">
        <v>2</v>
      </c>
      <c r="B158" s="1">
        <v>42116</v>
      </c>
      <c r="C158" t="s">
        <v>6</v>
      </c>
      <c r="D158" t="s">
        <v>109</v>
      </c>
      <c r="E158">
        <v>351</v>
      </c>
      <c r="F158">
        <v>150</v>
      </c>
      <c r="H158" t="str">
        <f t="shared" si="2"/>
        <v>PC</v>
      </c>
      <c r="I158" t="str">
        <f>VLOOKUP(H158,Sheet1!$A$1:$B$28,2,0)</f>
        <v>SKO</v>
      </c>
      <c r="J158">
        <f>MONTH(Delivery[[#This Row],[DATE]])</f>
        <v>4</v>
      </c>
      <c r="K158" s="32">
        <f>IF(Delivery[[#This Row],[Month]]&gt;3,YEAR(Delivery[[#This Row],[DATE]]),YEAR(Delivery[[#This Row],[DATE]])-1)</f>
        <v>2015</v>
      </c>
      <c r="L158" s="32" t="str">
        <f>IF(Delivery[[#This Row],[Month]]&lt;4,"Q4",IF(Delivery[[#This Row],[Month]]&lt;7,"Q1",IF(Delivery[[#This Row],[Month]]&lt;10,"Q2",IF(Delivery[[#This Row],[Month]]&lt;13,"Q3"))))</f>
        <v>Q1</v>
      </c>
    </row>
    <row r="159" spans="1:12" x14ac:dyDescent="0.25">
      <c r="A159">
        <v>3</v>
      </c>
      <c r="B159" s="1">
        <v>42116</v>
      </c>
      <c r="C159" t="s">
        <v>6</v>
      </c>
      <c r="D159" t="s">
        <v>110</v>
      </c>
      <c r="E159">
        <v>402</v>
      </c>
      <c r="F159">
        <v>149</v>
      </c>
      <c r="H159" t="str">
        <f t="shared" si="2"/>
        <v>NS</v>
      </c>
      <c r="I159" t="str">
        <f>VLOOKUP(H159,Sheet1!$A$1:$B$28,2,0)</f>
        <v>SKO</v>
      </c>
      <c r="J159">
        <f>MONTH(Delivery[[#This Row],[DATE]])</f>
        <v>4</v>
      </c>
      <c r="K159" s="32">
        <f>IF(Delivery[[#This Row],[Month]]&gt;3,YEAR(Delivery[[#This Row],[DATE]]),YEAR(Delivery[[#This Row],[DATE]])-1)</f>
        <v>2015</v>
      </c>
      <c r="L159" s="32" t="str">
        <f>IF(Delivery[[#This Row],[Month]]&lt;4,"Q4",IF(Delivery[[#This Row],[Month]]&lt;7,"Q1",IF(Delivery[[#This Row],[Month]]&lt;10,"Q2",IF(Delivery[[#This Row],[Month]]&lt;13,"Q3"))))</f>
        <v>Q1</v>
      </c>
    </row>
    <row r="160" spans="1:12" x14ac:dyDescent="0.25">
      <c r="A160">
        <v>4</v>
      </c>
      <c r="B160" s="1">
        <v>42116</v>
      </c>
      <c r="C160" t="s">
        <v>6</v>
      </c>
      <c r="D160" t="s">
        <v>111</v>
      </c>
      <c r="E160">
        <v>123</v>
      </c>
      <c r="F160">
        <v>1003</v>
      </c>
      <c r="H160" t="str">
        <f t="shared" si="2"/>
        <v>PN</v>
      </c>
      <c r="I160" t="str">
        <f>VLOOKUP(H160,Sheet1!$A$1:$B$28,2,0)</f>
        <v>NAPTHA</v>
      </c>
      <c r="J160">
        <f>MONTH(Delivery[[#This Row],[DATE]])</f>
        <v>4</v>
      </c>
      <c r="K160" s="32">
        <f>IF(Delivery[[#This Row],[Month]]&gt;3,YEAR(Delivery[[#This Row],[DATE]]),YEAR(Delivery[[#This Row],[DATE]])-1)</f>
        <v>2015</v>
      </c>
      <c r="L160" s="32" t="str">
        <f>IF(Delivery[[#This Row],[Month]]&lt;4,"Q4",IF(Delivery[[#This Row],[Month]]&lt;7,"Q1",IF(Delivery[[#This Row],[Month]]&lt;10,"Q2",IF(Delivery[[#This Row],[Month]]&lt;13,"Q3"))))</f>
        <v>Q1</v>
      </c>
    </row>
    <row r="161" spans="1:12" x14ac:dyDescent="0.25">
      <c r="A161">
        <v>5</v>
      </c>
      <c r="B161" s="1">
        <v>42116</v>
      </c>
      <c r="C161" t="s">
        <v>6</v>
      </c>
      <c r="D161" t="s">
        <v>112</v>
      </c>
      <c r="E161">
        <v>119</v>
      </c>
      <c r="F161">
        <v>2135</v>
      </c>
      <c r="H161" t="str">
        <f t="shared" si="2"/>
        <v>PX</v>
      </c>
      <c r="I161" t="str">
        <f>VLOOKUP(H161,Sheet1!$A$1:$B$28,2,0)</f>
        <v>PXPTA</v>
      </c>
      <c r="J161">
        <f>MONTH(Delivery[[#This Row],[DATE]])</f>
        <v>4</v>
      </c>
      <c r="K161" s="32">
        <f>IF(Delivery[[#This Row],[Month]]&gt;3,YEAR(Delivery[[#This Row],[DATE]]),YEAR(Delivery[[#This Row],[DATE]])-1)</f>
        <v>2015</v>
      </c>
      <c r="L161" s="32" t="str">
        <f>IF(Delivery[[#This Row],[Month]]&lt;4,"Q4",IF(Delivery[[#This Row],[Month]]&lt;7,"Q1",IF(Delivery[[#This Row],[Month]]&lt;10,"Q2",IF(Delivery[[#This Row],[Month]]&lt;13,"Q3"))))</f>
        <v>Q1</v>
      </c>
    </row>
    <row r="162" spans="1:12" x14ac:dyDescent="0.25">
      <c r="A162">
        <v>1</v>
      </c>
      <c r="B162" s="1">
        <v>42116</v>
      </c>
      <c r="C162" t="s">
        <v>463</v>
      </c>
      <c r="D162" t="s">
        <v>108</v>
      </c>
      <c r="E162">
        <v>34</v>
      </c>
      <c r="F162">
        <v>3992</v>
      </c>
      <c r="H162" t="str">
        <f t="shared" si="2"/>
        <v>A5</v>
      </c>
      <c r="I162" t="str">
        <f>VLOOKUP(H162,Sheet1!$A$1:$B$28,2,0)</f>
        <v>ATF</v>
      </c>
      <c r="J162">
        <f>MONTH(Delivery[[#This Row],[DATE]])</f>
        <v>4</v>
      </c>
      <c r="K162" s="32">
        <f>IF(Delivery[[#This Row],[Month]]&gt;3,YEAR(Delivery[[#This Row],[DATE]]),YEAR(Delivery[[#This Row],[DATE]])-1)</f>
        <v>2015</v>
      </c>
      <c r="L162" s="32" t="str">
        <f>IF(Delivery[[#This Row],[Month]]&lt;4,"Q4",IF(Delivery[[#This Row],[Month]]&lt;7,"Q1",IF(Delivery[[#This Row],[Month]]&lt;10,"Q2",IF(Delivery[[#This Row],[Month]]&lt;13,"Q3"))))</f>
        <v>Q1</v>
      </c>
    </row>
    <row r="163" spans="1:12" x14ac:dyDescent="0.25">
      <c r="A163">
        <v>1</v>
      </c>
      <c r="B163" s="1">
        <v>42116</v>
      </c>
      <c r="C163" t="s">
        <v>8</v>
      </c>
      <c r="D163" t="s">
        <v>85</v>
      </c>
      <c r="E163" t="s">
        <v>10</v>
      </c>
      <c r="F163">
        <v>2810</v>
      </c>
      <c r="H163" t="str">
        <f t="shared" si="2"/>
        <v>PN</v>
      </c>
      <c r="I163" t="str">
        <f>VLOOKUP(H163,Sheet1!$A$1:$B$28,2,0)</f>
        <v>NAPTHA</v>
      </c>
      <c r="J163">
        <f>MONTH(Delivery[[#This Row],[DATE]])</f>
        <v>4</v>
      </c>
      <c r="K163" s="32">
        <f>IF(Delivery[[#This Row],[Month]]&gt;3,YEAR(Delivery[[#This Row],[DATE]]),YEAR(Delivery[[#This Row],[DATE]])-1)</f>
        <v>2015</v>
      </c>
      <c r="L163" s="32" t="str">
        <f>IF(Delivery[[#This Row],[Month]]&lt;4,"Q4",IF(Delivery[[#This Row],[Month]]&lt;7,"Q1",IF(Delivery[[#This Row],[Month]]&lt;10,"Q2",IF(Delivery[[#This Row],[Month]]&lt;13,"Q3"))))</f>
        <v>Q1</v>
      </c>
    </row>
    <row r="164" spans="1:12" x14ac:dyDescent="0.25">
      <c r="A164">
        <v>2</v>
      </c>
      <c r="B164" s="1">
        <v>42116</v>
      </c>
      <c r="C164" t="s">
        <v>8</v>
      </c>
      <c r="D164" t="s">
        <v>60</v>
      </c>
      <c r="E164" t="s">
        <v>113</v>
      </c>
      <c r="F164">
        <v>1055</v>
      </c>
      <c r="H164" t="str">
        <f t="shared" si="2"/>
        <v>PN</v>
      </c>
      <c r="I164" t="str">
        <f>VLOOKUP(H164,Sheet1!$A$1:$B$28,2,0)</f>
        <v>NAPTHA</v>
      </c>
      <c r="J164">
        <f>MONTH(Delivery[[#This Row],[DATE]])</f>
        <v>4</v>
      </c>
      <c r="K164" s="32">
        <f>IF(Delivery[[#This Row],[Month]]&gt;3,YEAR(Delivery[[#This Row],[DATE]]),YEAR(Delivery[[#This Row],[DATE]])-1)</f>
        <v>2015</v>
      </c>
      <c r="L164" s="32" t="str">
        <f>IF(Delivery[[#This Row],[Month]]&lt;4,"Q4",IF(Delivery[[#This Row],[Month]]&lt;7,"Q1",IF(Delivery[[#This Row],[Month]]&lt;10,"Q2",IF(Delivery[[#This Row],[Month]]&lt;13,"Q3"))))</f>
        <v>Q1</v>
      </c>
    </row>
    <row r="165" spans="1:12" x14ac:dyDescent="0.25">
      <c r="A165">
        <v>3</v>
      </c>
      <c r="B165" s="1">
        <v>42116</v>
      </c>
      <c r="C165" t="s">
        <v>8</v>
      </c>
      <c r="D165" t="s">
        <v>73</v>
      </c>
      <c r="E165" t="s">
        <v>113</v>
      </c>
      <c r="F165">
        <v>84</v>
      </c>
      <c r="H165" t="str">
        <f t="shared" si="2"/>
        <v>PN</v>
      </c>
      <c r="I165" t="str">
        <f>VLOOKUP(H165,Sheet1!$A$1:$B$28,2,0)</f>
        <v>NAPTHA</v>
      </c>
      <c r="J165">
        <f>MONTH(Delivery[[#This Row],[DATE]])</f>
        <v>4</v>
      </c>
      <c r="K165" s="32">
        <f>IF(Delivery[[#This Row],[Month]]&gt;3,YEAR(Delivery[[#This Row],[DATE]]),YEAR(Delivery[[#This Row],[DATE]])-1)</f>
        <v>2015</v>
      </c>
      <c r="L165" s="32" t="str">
        <f>IF(Delivery[[#This Row],[Month]]&lt;4,"Q4",IF(Delivery[[#This Row],[Month]]&lt;7,"Q1",IF(Delivery[[#This Row],[Month]]&lt;10,"Q2",IF(Delivery[[#This Row],[Month]]&lt;13,"Q3"))))</f>
        <v>Q1</v>
      </c>
    </row>
    <row r="166" spans="1:12" x14ac:dyDescent="0.25">
      <c r="A166">
        <v>4</v>
      </c>
      <c r="B166" s="1">
        <v>42116</v>
      </c>
      <c r="C166" t="s">
        <v>8</v>
      </c>
      <c r="D166" t="s">
        <v>85</v>
      </c>
      <c r="E166" t="s">
        <v>113</v>
      </c>
      <c r="F166">
        <v>1805</v>
      </c>
      <c r="H166" t="str">
        <f t="shared" si="2"/>
        <v>PN</v>
      </c>
      <c r="I166" t="str">
        <f>VLOOKUP(H166,Sheet1!$A$1:$B$28,2,0)</f>
        <v>NAPTHA</v>
      </c>
      <c r="J166">
        <f>MONTH(Delivery[[#This Row],[DATE]])</f>
        <v>4</v>
      </c>
      <c r="K166" s="32">
        <f>IF(Delivery[[#This Row],[Month]]&gt;3,YEAR(Delivery[[#This Row],[DATE]]),YEAR(Delivery[[#This Row],[DATE]])-1)</f>
        <v>2015</v>
      </c>
      <c r="L166" s="32" t="str">
        <f>IF(Delivery[[#This Row],[Month]]&lt;4,"Q4",IF(Delivery[[#This Row],[Month]]&lt;7,"Q1",IF(Delivery[[#This Row],[Month]]&lt;10,"Q2",IF(Delivery[[#This Row],[Month]]&lt;13,"Q3"))))</f>
        <v>Q1</v>
      </c>
    </row>
    <row r="167" spans="1:12" x14ac:dyDescent="0.25">
      <c r="A167">
        <v>1</v>
      </c>
      <c r="B167" s="1">
        <v>42117</v>
      </c>
      <c r="C167" t="s">
        <v>6</v>
      </c>
      <c r="D167" t="s">
        <v>112</v>
      </c>
      <c r="E167">
        <v>119</v>
      </c>
      <c r="F167">
        <v>2417</v>
      </c>
      <c r="H167" t="str">
        <f t="shared" si="2"/>
        <v>PX</v>
      </c>
      <c r="I167" t="str">
        <f>VLOOKUP(H167,Sheet1!$A$1:$B$28,2,0)</f>
        <v>PXPTA</v>
      </c>
      <c r="J167">
        <f>MONTH(Delivery[[#This Row],[DATE]])</f>
        <v>4</v>
      </c>
      <c r="K167" s="32">
        <f>IF(Delivery[[#This Row],[Month]]&gt;3,YEAR(Delivery[[#This Row],[DATE]]),YEAR(Delivery[[#This Row],[DATE]])-1)</f>
        <v>2015</v>
      </c>
      <c r="L167" s="32" t="str">
        <f>IF(Delivery[[#This Row],[Month]]&lt;4,"Q4",IF(Delivery[[#This Row],[Month]]&lt;7,"Q1",IF(Delivery[[#This Row],[Month]]&lt;10,"Q2",IF(Delivery[[#This Row],[Month]]&lt;13,"Q3"))))</f>
        <v>Q1</v>
      </c>
    </row>
    <row r="168" spans="1:12" x14ac:dyDescent="0.25">
      <c r="A168">
        <v>2</v>
      </c>
      <c r="B168" s="1">
        <v>42117</v>
      </c>
      <c r="C168" t="s">
        <v>6</v>
      </c>
      <c r="D168" t="s">
        <v>114</v>
      </c>
      <c r="E168">
        <v>123</v>
      </c>
      <c r="F168">
        <v>1032</v>
      </c>
      <c r="H168" t="str">
        <f t="shared" si="2"/>
        <v>PN</v>
      </c>
      <c r="I168" t="str">
        <f>VLOOKUP(H168,Sheet1!$A$1:$B$28,2,0)</f>
        <v>NAPTHA</v>
      </c>
      <c r="J168">
        <f>MONTH(Delivery[[#This Row],[DATE]])</f>
        <v>4</v>
      </c>
      <c r="K168" s="32">
        <f>IF(Delivery[[#This Row],[Month]]&gt;3,YEAR(Delivery[[#This Row],[DATE]]),YEAR(Delivery[[#This Row],[DATE]])-1)</f>
        <v>2015</v>
      </c>
      <c r="L168" s="32" t="str">
        <f>IF(Delivery[[#This Row],[Month]]&lt;4,"Q4",IF(Delivery[[#This Row],[Month]]&lt;7,"Q1",IF(Delivery[[#This Row],[Month]]&lt;10,"Q2",IF(Delivery[[#This Row],[Month]]&lt;13,"Q3"))))</f>
        <v>Q1</v>
      </c>
    </row>
    <row r="169" spans="1:12" x14ac:dyDescent="0.25">
      <c r="A169">
        <v>3</v>
      </c>
      <c r="B169" s="1">
        <v>42117</v>
      </c>
      <c r="C169" t="s">
        <v>6</v>
      </c>
      <c r="D169" t="s">
        <v>115</v>
      </c>
      <c r="E169">
        <v>207</v>
      </c>
      <c r="F169">
        <v>5527</v>
      </c>
      <c r="H169" t="str">
        <f t="shared" si="2"/>
        <v>4M</v>
      </c>
      <c r="I169" t="str">
        <f>VLOOKUP(H169,Sheet1!$A$1:$B$28,2,0)</f>
        <v>MS-IV</v>
      </c>
      <c r="J169">
        <f>MONTH(Delivery[[#This Row],[DATE]])</f>
        <v>4</v>
      </c>
      <c r="K169" s="32">
        <f>IF(Delivery[[#This Row],[Month]]&gt;3,YEAR(Delivery[[#This Row],[DATE]]),YEAR(Delivery[[#This Row],[DATE]])-1)</f>
        <v>2015</v>
      </c>
      <c r="L169" s="32" t="str">
        <f>IF(Delivery[[#This Row],[Month]]&lt;4,"Q4",IF(Delivery[[#This Row],[Month]]&lt;7,"Q1",IF(Delivery[[#This Row],[Month]]&lt;10,"Q2",IF(Delivery[[#This Row],[Month]]&lt;13,"Q3"))))</f>
        <v>Q1</v>
      </c>
    </row>
    <row r="170" spans="1:12" x14ac:dyDescent="0.25">
      <c r="A170">
        <v>4</v>
      </c>
      <c r="B170" s="1">
        <v>42117</v>
      </c>
      <c r="C170" t="s">
        <v>6</v>
      </c>
      <c r="D170" t="s">
        <v>116</v>
      </c>
      <c r="E170">
        <v>202</v>
      </c>
      <c r="F170">
        <v>4863</v>
      </c>
      <c r="H170" t="str">
        <f t="shared" si="2"/>
        <v>4M</v>
      </c>
      <c r="I170" t="str">
        <f>VLOOKUP(H170,Sheet1!$A$1:$B$28,2,0)</f>
        <v>MS-IV</v>
      </c>
      <c r="J170">
        <f>MONTH(Delivery[[#This Row],[DATE]])</f>
        <v>4</v>
      </c>
      <c r="K170" s="32">
        <f>IF(Delivery[[#This Row],[Month]]&gt;3,YEAR(Delivery[[#This Row],[DATE]]),YEAR(Delivery[[#This Row],[DATE]])-1)</f>
        <v>2015</v>
      </c>
      <c r="L170" s="32" t="str">
        <f>IF(Delivery[[#This Row],[Month]]&lt;4,"Q4",IF(Delivery[[#This Row],[Month]]&lt;7,"Q1",IF(Delivery[[#This Row],[Month]]&lt;10,"Q2",IF(Delivery[[#This Row],[Month]]&lt;13,"Q3"))))</f>
        <v>Q1</v>
      </c>
    </row>
    <row r="171" spans="1:12" x14ac:dyDescent="0.25">
      <c r="A171">
        <v>1</v>
      </c>
      <c r="B171" s="1">
        <v>42117</v>
      </c>
      <c r="C171" t="s">
        <v>463</v>
      </c>
      <c r="D171" t="s">
        <v>117</v>
      </c>
      <c r="E171">
        <v>33</v>
      </c>
      <c r="F171">
        <v>450</v>
      </c>
      <c r="H171" t="str">
        <f t="shared" si="2"/>
        <v>A5</v>
      </c>
      <c r="I171" t="str">
        <f>VLOOKUP(H171,Sheet1!$A$1:$B$28,2,0)</f>
        <v>ATF</v>
      </c>
      <c r="J171">
        <f>MONTH(Delivery[[#This Row],[DATE]])</f>
        <v>4</v>
      </c>
      <c r="K171" s="32">
        <f>IF(Delivery[[#This Row],[Month]]&gt;3,YEAR(Delivery[[#This Row],[DATE]]),YEAR(Delivery[[#This Row],[DATE]])-1)</f>
        <v>2015</v>
      </c>
      <c r="L171" s="32" t="str">
        <f>IF(Delivery[[#This Row],[Month]]&lt;4,"Q4",IF(Delivery[[#This Row],[Month]]&lt;7,"Q1",IF(Delivery[[#This Row],[Month]]&lt;10,"Q2",IF(Delivery[[#This Row],[Month]]&lt;13,"Q3"))))</f>
        <v>Q1</v>
      </c>
    </row>
    <row r="172" spans="1:12" x14ac:dyDescent="0.25">
      <c r="A172">
        <v>2</v>
      </c>
      <c r="B172" s="1">
        <v>42117</v>
      </c>
      <c r="C172" t="s">
        <v>463</v>
      </c>
      <c r="D172" t="s">
        <v>118</v>
      </c>
      <c r="E172">
        <v>33</v>
      </c>
      <c r="F172">
        <v>5276</v>
      </c>
      <c r="H172" t="str">
        <f t="shared" si="2"/>
        <v>A5</v>
      </c>
      <c r="I172" t="str">
        <f>VLOOKUP(H172,Sheet1!$A$1:$B$28,2,0)</f>
        <v>ATF</v>
      </c>
      <c r="J172">
        <f>MONTH(Delivery[[#This Row],[DATE]])</f>
        <v>4</v>
      </c>
      <c r="K172" s="32">
        <f>IF(Delivery[[#This Row],[Month]]&gt;3,YEAR(Delivery[[#This Row],[DATE]]),YEAR(Delivery[[#This Row],[DATE]])-1)</f>
        <v>2015</v>
      </c>
      <c r="L172" s="32" t="str">
        <f>IF(Delivery[[#This Row],[Month]]&lt;4,"Q4",IF(Delivery[[#This Row],[Month]]&lt;7,"Q1",IF(Delivery[[#This Row],[Month]]&lt;10,"Q2",IF(Delivery[[#This Row],[Month]]&lt;13,"Q3"))))</f>
        <v>Q1</v>
      </c>
    </row>
    <row r="173" spans="1:12" x14ac:dyDescent="0.25">
      <c r="A173">
        <v>1</v>
      </c>
      <c r="B173" s="1">
        <v>42118</v>
      </c>
      <c r="C173" t="s">
        <v>6</v>
      </c>
      <c r="D173" t="s">
        <v>116</v>
      </c>
      <c r="E173">
        <v>202</v>
      </c>
      <c r="F173">
        <v>1640</v>
      </c>
      <c r="H173" t="str">
        <f t="shared" si="2"/>
        <v>4M</v>
      </c>
      <c r="I173" t="str">
        <f>VLOOKUP(H173,Sheet1!$A$1:$B$28,2,0)</f>
        <v>MS-IV</v>
      </c>
      <c r="J173">
        <f>MONTH(Delivery[[#This Row],[DATE]])</f>
        <v>4</v>
      </c>
      <c r="K173" s="32">
        <f>IF(Delivery[[#This Row],[Month]]&gt;3,YEAR(Delivery[[#This Row],[DATE]]),YEAR(Delivery[[#This Row],[DATE]])-1)</f>
        <v>2015</v>
      </c>
      <c r="L173" s="32" t="str">
        <f>IF(Delivery[[#This Row],[Month]]&lt;4,"Q4",IF(Delivery[[#This Row],[Month]]&lt;7,"Q1",IF(Delivery[[#This Row],[Month]]&lt;10,"Q2",IF(Delivery[[#This Row],[Month]]&lt;13,"Q3"))))</f>
        <v>Q1</v>
      </c>
    </row>
    <row r="174" spans="1:12" x14ac:dyDescent="0.25">
      <c r="A174">
        <v>2</v>
      </c>
      <c r="B174" s="1">
        <v>42118</v>
      </c>
      <c r="C174" t="s">
        <v>6</v>
      </c>
      <c r="D174" t="s">
        <v>119</v>
      </c>
      <c r="E174">
        <v>123</v>
      </c>
      <c r="F174">
        <v>5367</v>
      </c>
      <c r="H174" t="str">
        <f t="shared" si="2"/>
        <v>PN</v>
      </c>
      <c r="I174" t="str">
        <f>VLOOKUP(H174,Sheet1!$A$1:$B$28,2,0)</f>
        <v>NAPTHA</v>
      </c>
      <c r="J174">
        <f>MONTH(Delivery[[#This Row],[DATE]])</f>
        <v>4</v>
      </c>
      <c r="K174" s="32">
        <f>IF(Delivery[[#This Row],[Month]]&gt;3,YEAR(Delivery[[#This Row],[DATE]]),YEAR(Delivery[[#This Row],[DATE]])-1)</f>
        <v>2015</v>
      </c>
      <c r="L174" s="32" t="str">
        <f>IF(Delivery[[#This Row],[Month]]&lt;4,"Q4",IF(Delivery[[#This Row],[Month]]&lt;7,"Q1",IF(Delivery[[#This Row],[Month]]&lt;10,"Q2",IF(Delivery[[#This Row],[Month]]&lt;13,"Q3"))))</f>
        <v>Q1</v>
      </c>
    </row>
    <row r="175" spans="1:12" x14ac:dyDescent="0.25">
      <c r="A175">
        <v>1</v>
      </c>
      <c r="B175" s="1">
        <v>42118</v>
      </c>
      <c r="C175" t="s">
        <v>463</v>
      </c>
      <c r="D175" t="s">
        <v>118</v>
      </c>
      <c r="E175">
        <v>58</v>
      </c>
      <c r="F175">
        <v>4259</v>
      </c>
      <c r="H175" t="str">
        <f t="shared" si="2"/>
        <v>A5</v>
      </c>
      <c r="I175" t="str">
        <f>VLOOKUP(H175,Sheet1!$A$1:$B$28,2,0)</f>
        <v>ATF</v>
      </c>
      <c r="J175">
        <f>MONTH(Delivery[[#This Row],[DATE]])</f>
        <v>4</v>
      </c>
      <c r="K175" s="32">
        <f>IF(Delivery[[#This Row],[Month]]&gt;3,YEAR(Delivery[[#This Row],[DATE]]),YEAR(Delivery[[#This Row],[DATE]])-1)</f>
        <v>2015</v>
      </c>
      <c r="L175" s="32" t="str">
        <f>IF(Delivery[[#This Row],[Month]]&lt;4,"Q4",IF(Delivery[[#This Row],[Month]]&lt;7,"Q1",IF(Delivery[[#This Row],[Month]]&lt;10,"Q2",IF(Delivery[[#This Row],[Month]]&lt;13,"Q3"))))</f>
        <v>Q1</v>
      </c>
    </row>
    <row r="176" spans="1:12" x14ac:dyDescent="0.25">
      <c r="A176">
        <v>1</v>
      </c>
      <c r="B176" s="1">
        <v>42118</v>
      </c>
      <c r="C176" t="s">
        <v>8</v>
      </c>
      <c r="D176" t="s">
        <v>110</v>
      </c>
      <c r="E176" t="s">
        <v>10</v>
      </c>
      <c r="F176">
        <v>107</v>
      </c>
      <c r="H176" t="str">
        <f t="shared" si="2"/>
        <v>NS</v>
      </c>
      <c r="I176" t="str">
        <f>VLOOKUP(H176,Sheet1!$A$1:$B$28,2,0)</f>
        <v>SKO</v>
      </c>
      <c r="J176">
        <f>MONTH(Delivery[[#This Row],[DATE]])</f>
        <v>4</v>
      </c>
      <c r="K176" s="32">
        <f>IF(Delivery[[#This Row],[Month]]&gt;3,YEAR(Delivery[[#This Row],[DATE]]),YEAR(Delivery[[#This Row],[DATE]])-1)</f>
        <v>2015</v>
      </c>
      <c r="L176" s="32" t="str">
        <f>IF(Delivery[[#This Row],[Month]]&lt;4,"Q4",IF(Delivery[[#This Row],[Month]]&lt;7,"Q1",IF(Delivery[[#This Row],[Month]]&lt;10,"Q2",IF(Delivery[[#This Row],[Month]]&lt;13,"Q3"))))</f>
        <v>Q1</v>
      </c>
    </row>
    <row r="177" spans="1:12" x14ac:dyDescent="0.25">
      <c r="A177">
        <v>2</v>
      </c>
      <c r="B177" s="1">
        <v>42118</v>
      </c>
      <c r="C177" t="s">
        <v>8</v>
      </c>
      <c r="D177" t="s">
        <v>111</v>
      </c>
      <c r="E177" t="s">
        <v>10</v>
      </c>
      <c r="F177">
        <v>1059</v>
      </c>
      <c r="H177" t="str">
        <f t="shared" si="2"/>
        <v>PN</v>
      </c>
      <c r="I177" t="str">
        <f>VLOOKUP(H177,Sheet1!$A$1:$B$28,2,0)</f>
        <v>NAPTHA</v>
      </c>
      <c r="J177">
        <f>MONTH(Delivery[[#This Row],[DATE]])</f>
        <v>4</v>
      </c>
      <c r="K177" s="32">
        <f>IF(Delivery[[#This Row],[Month]]&gt;3,YEAR(Delivery[[#This Row],[DATE]]),YEAR(Delivery[[#This Row],[DATE]])-1)</f>
        <v>2015</v>
      </c>
      <c r="L177" s="32" t="str">
        <f>IF(Delivery[[#This Row],[Month]]&lt;4,"Q4",IF(Delivery[[#This Row],[Month]]&lt;7,"Q1",IF(Delivery[[#This Row],[Month]]&lt;10,"Q2",IF(Delivery[[#This Row],[Month]]&lt;13,"Q3"))))</f>
        <v>Q1</v>
      </c>
    </row>
    <row r="178" spans="1:12" x14ac:dyDescent="0.25">
      <c r="A178">
        <v>3</v>
      </c>
      <c r="B178" s="1">
        <v>42118</v>
      </c>
      <c r="C178" t="s">
        <v>8</v>
      </c>
      <c r="D178" t="s">
        <v>112</v>
      </c>
      <c r="E178" t="s">
        <v>10</v>
      </c>
      <c r="F178">
        <v>4394</v>
      </c>
      <c r="H178" t="str">
        <f t="shared" si="2"/>
        <v>PX</v>
      </c>
      <c r="I178" t="str">
        <f>VLOOKUP(H178,Sheet1!$A$1:$B$28,2,0)</f>
        <v>PXPTA</v>
      </c>
      <c r="J178">
        <f>MONTH(Delivery[[#This Row],[DATE]])</f>
        <v>4</v>
      </c>
      <c r="K178" s="32">
        <f>IF(Delivery[[#This Row],[Month]]&gt;3,YEAR(Delivery[[#This Row],[DATE]]),YEAR(Delivery[[#This Row],[DATE]])-1)</f>
        <v>2015</v>
      </c>
      <c r="L178" s="32" t="str">
        <f>IF(Delivery[[#This Row],[Month]]&lt;4,"Q4",IF(Delivery[[#This Row],[Month]]&lt;7,"Q1",IF(Delivery[[#This Row],[Month]]&lt;10,"Q2",IF(Delivery[[#This Row],[Month]]&lt;13,"Q3"))))</f>
        <v>Q1</v>
      </c>
    </row>
    <row r="179" spans="1:12" x14ac:dyDescent="0.25">
      <c r="A179">
        <v>4</v>
      </c>
      <c r="B179" s="1">
        <v>42118</v>
      </c>
      <c r="C179" t="s">
        <v>8</v>
      </c>
      <c r="D179" t="s">
        <v>114</v>
      </c>
      <c r="E179" t="s">
        <v>10</v>
      </c>
      <c r="F179">
        <v>509</v>
      </c>
      <c r="H179" t="str">
        <f t="shared" si="2"/>
        <v>PN</v>
      </c>
      <c r="I179" t="str">
        <f>VLOOKUP(H179,Sheet1!$A$1:$B$28,2,0)</f>
        <v>NAPTHA</v>
      </c>
      <c r="J179">
        <f>MONTH(Delivery[[#This Row],[DATE]])</f>
        <v>4</v>
      </c>
      <c r="K179" s="32">
        <f>IF(Delivery[[#This Row],[Month]]&gt;3,YEAR(Delivery[[#This Row],[DATE]]),YEAR(Delivery[[#This Row],[DATE]])-1)</f>
        <v>2015</v>
      </c>
      <c r="L179" s="32" t="str">
        <f>IF(Delivery[[#This Row],[Month]]&lt;4,"Q4",IF(Delivery[[#This Row],[Month]]&lt;7,"Q1",IF(Delivery[[#This Row],[Month]]&lt;10,"Q2",IF(Delivery[[#This Row],[Month]]&lt;13,"Q3"))))</f>
        <v>Q1</v>
      </c>
    </row>
    <row r="180" spans="1:12" x14ac:dyDescent="0.25">
      <c r="A180">
        <v>1</v>
      </c>
      <c r="B180" s="1">
        <v>42119</v>
      </c>
      <c r="C180" t="s">
        <v>6</v>
      </c>
      <c r="D180" t="s">
        <v>119</v>
      </c>
      <c r="E180">
        <v>123</v>
      </c>
      <c r="F180">
        <v>150</v>
      </c>
      <c r="H180" t="str">
        <f t="shared" si="2"/>
        <v>PN</v>
      </c>
      <c r="I180" t="str">
        <f>VLOOKUP(H180,Sheet1!$A$1:$B$28,2,0)</f>
        <v>NAPTHA</v>
      </c>
      <c r="J180">
        <f>MONTH(Delivery[[#This Row],[DATE]])</f>
        <v>4</v>
      </c>
      <c r="K180" s="32">
        <f>IF(Delivery[[#This Row],[Month]]&gt;3,YEAR(Delivery[[#This Row],[DATE]]),YEAR(Delivery[[#This Row],[DATE]])-1)</f>
        <v>2015</v>
      </c>
      <c r="L180" s="32" t="str">
        <f>IF(Delivery[[#This Row],[Month]]&lt;4,"Q4",IF(Delivery[[#This Row],[Month]]&lt;7,"Q1",IF(Delivery[[#This Row],[Month]]&lt;10,"Q2",IF(Delivery[[#This Row],[Month]]&lt;13,"Q3"))))</f>
        <v>Q1</v>
      </c>
    </row>
    <row r="181" spans="1:12" x14ac:dyDescent="0.25">
      <c r="A181">
        <v>2</v>
      </c>
      <c r="B181" s="1">
        <v>42119</v>
      </c>
      <c r="C181" t="s">
        <v>6</v>
      </c>
      <c r="D181" t="s">
        <v>120</v>
      </c>
      <c r="E181">
        <v>124</v>
      </c>
      <c r="F181">
        <v>7465</v>
      </c>
      <c r="H181" t="str">
        <f t="shared" si="2"/>
        <v>PN</v>
      </c>
      <c r="I181" t="str">
        <f>VLOOKUP(H181,Sheet1!$A$1:$B$28,2,0)</f>
        <v>NAPTHA</v>
      </c>
      <c r="J181">
        <f>MONTH(Delivery[[#This Row],[DATE]])</f>
        <v>4</v>
      </c>
      <c r="K181" s="32">
        <f>IF(Delivery[[#This Row],[Month]]&gt;3,YEAR(Delivery[[#This Row],[DATE]]),YEAR(Delivery[[#This Row],[DATE]])-1)</f>
        <v>2015</v>
      </c>
      <c r="L181" s="32" t="str">
        <f>IF(Delivery[[#This Row],[Month]]&lt;4,"Q4",IF(Delivery[[#This Row],[Month]]&lt;7,"Q1",IF(Delivery[[#This Row],[Month]]&lt;10,"Q2",IF(Delivery[[#This Row],[Month]]&lt;13,"Q3"))))</f>
        <v>Q1</v>
      </c>
    </row>
    <row r="182" spans="1:12" x14ac:dyDescent="0.25">
      <c r="A182">
        <v>1</v>
      </c>
      <c r="B182" s="1">
        <v>42119</v>
      </c>
      <c r="C182" t="s">
        <v>8</v>
      </c>
      <c r="D182" t="s">
        <v>114</v>
      </c>
      <c r="E182" t="s">
        <v>10</v>
      </c>
      <c r="F182">
        <v>171</v>
      </c>
      <c r="H182" t="str">
        <f t="shared" si="2"/>
        <v>PN</v>
      </c>
      <c r="I182" t="str">
        <f>VLOOKUP(H182,Sheet1!$A$1:$B$28,2,0)</f>
        <v>NAPTHA</v>
      </c>
      <c r="J182">
        <f>MONTH(Delivery[[#This Row],[DATE]])</f>
        <v>4</v>
      </c>
      <c r="K182" s="32">
        <f>IF(Delivery[[#This Row],[Month]]&gt;3,YEAR(Delivery[[#This Row],[DATE]]),YEAR(Delivery[[#This Row],[DATE]])-1)</f>
        <v>2015</v>
      </c>
      <c r="L182" s="32" t="str">
        <f>IF(Delivery[[#This Row],[Month]]&lt;4,"Q4",IF(Delivery[[#This Row],[Month]]&lt;7,"Q1",IF(Delivery[[#This Row],[Month]]&lt;10,"Q2",IF(Delivery[[#This Row],[Month]]&lt;13,"Q3"))))</f>
        <v>Q1</v>
      </c>
    </row>
    <row r="183" spans="1:12" x14ac:dyDescent="0.25">
      <c r="A183">
        <v>1</v>
      </c>
      <c r="B183" s="1">
        <v>42120</v>
      </c>
      <c r="C183" t="s">
        <v>463</v>
      </c>
      <c r="D183" t="s">
        <v>121</v>
      </c>
      <c r="E183">
        <v>54</v>
      </c>
      <c r="F183">
        <v>308</v>
      </c>
      <c r="H183" t="str">
        <f t="shared" si="2"/>
        <v>PC</v>
      </c>
      <c r="I183" t="str">
        <f>VLOOKUP(H183,Sheet1!$A$1:$B$28,2,0)</f>
        <v>SKO</v>
      </c>
      <c r="J183">
        <f>MONTH(Delivery[[#This Row],[DATE]])</f>
        <v>4</v>
      </c>
      <c r="K183" s="32">
        <f>IF(Delivery[[#This Row],[Month]]&gt;3,YEAR(Delivery[[#This Row],[DATE]]),YEAR(Delivery[[#This Row],[DATE]])-1)</f>
        <v>2015</v>
      </c>
      <c r="L183" s="32" t="str">
        <f>IF(Delivery[[#This Row],[Month]]&lt;4,"Q4",IF(Delivery[[#This Row],[Month]]&lt;7,"Q1",IF(Delivery[[#This Row],[Month]]&lt;10,"Q2",IF(Delivery[[#This Row],[Month]]&lt;13,"Q3"))))</f>
        <v>Q1</v>
      </c>
    </row>
    <row r="184" spans="1:12" x14ac:dyDescent="0.25">
      <c r="A184">
        <v>2</v>
      </c>
      <c r="B184" s="1">
        <v>42120</v>
      </c>
      <c r="C184" t="s">
        <v>463</v>
      </c>
      <c r="D184" t="s">
        <v>122</v>
      </c>
      <c r="E184" t="s">
        <v>123</v>
      </c>
      <c r="F184">
        <v>1488</v>
      </c>
      <c r="H184" t="str">
        <f t="shared" si="2"/>
        <v>4M</v>
      </c>
      <c r="I184" t="str">
        <f>VLOOKUP(H184,Sheet1!$A$1:$B$28,2,0)</f>
        <v>MS-IV</v>
      </c>
      <c r="J184">
        <f>MONTH(Delivery[[#This Row],[DATE]])</f>
        <v>4</v>
      </c>
      <c r="K184" s="32">
        <f>IF(Delivery[[#This Row],[Month]]&gt;3,YEAR(Delivery[[#This Row],[DATE]]),YEAR(Delivery[[#This Row],[DATE]])-1)</f>
        <v>2015</v>
      </c>
      <c r="L184" s="32" t="str">
        <f>IF(Delivery[[#This Row],[Month]]&lt;4,"Q4",IF(Delivery[[#This Row],[Month]]&lt;7,"Q1",IF(Delivery[[#This Row],[Month]]&lt;10,"Q2",IF(Delivery[[#This Row],[Month]]&lt;13,"Q3"))))</f>
        <v>Q1</v>
      </c>
    </row>
    <row r="185" spans="1:12" x14ac:dyDescent="0.25">
      <c r="A185">
        <v>1</v>
      </c>
      <c r="B185" s="1">
        <v>42121</v>
      </c>
      <c r="C185" t="s">
        <v>6</v>
      </c>
      <c r="D185" t="s">
        <v>124</v>
      </c>
      <c r="E185">
        <v>403</v>
      </c>
      <c r="F185">
        <v>3684</v>
      </c>
      <c r="H185" t="str">
        <f t="shared" si="2"/>
        <v>NS</v>
      </c>
      <c r="I185" t="str">
        <f>VLOOKUP(H185,Sheet1!$A$1:$B$28,2,0)</f>
        <v>SKO</v>
      </c>
      <c r="J185">
        <f>MONTH(Delivery[[#This Row],[DATE]])</f>
        <v>4</v>
      </c>
      <c r="K185" s="32">
        <f>IF(Delivery[[#This Row],[Month]]&gt;3,YEAR(Delivery[[#This Row],[DATE]]),YEAR(Delivery[[#This Row],[DATE]])-1)</f>
        <v>2015</v>
      </c>
      <c r="L185" s="32" t="str">
        <f>IF(Delivery[[#This Row],[Month]]&lt;4,"Q4",IF(Delivery[[#This Row],[Month]]&lt;7,"Q1",IF(Delivery[[#This Row],[Month]]&lt;10,"Q2",IF(Delivery[[#This Row],[Month]]&lt;13,"Q3"))))</f>
        <v>Q1</v>
      </c>
    </row>
    <row r="186" spans="1:12" x14ac:dyDescent="0.25">
      <c r="A186">
        <v>2</v>
      </c>
      <c r="B186" s="1">
        <v>42121</v>
      </c>
      <c r="C186" t="s">
        <v>6</v>
      </c>
      <c r="D186" t="s">
        <v>125</v>
      </c>
      <c r="E186">
        <v>402</v>
      </c>
      <c r="F186">
        <v>1286</v>
      </c>
      <c r="H186" t="str">
        <f t="shared" si="2"/>
        <v>NS</v>
      </c>
      <c r="I186" t="str">
        <f>VLOOKUP(H186,Sheet1!$A$1:$B$28,2,0)</f>
        <v>SKO</v>
      </c>
      <c r="J186">
        <f>MONTH(Delivery[[#This Row],[DATE]])</f>
        <v>4</v>
      </c>
      <c r="K186" s="32">
        <f>IF(Delivery[[#This Row],[Month]]&gt;3,YEAR(Delivery[[#This Row],[DATE]]),YEAR(Delivery[[#This Row],[DATE]])-1)</f>
        <v>2015</v>
      </c>
      <c r="L186" s="32" t="str">
        <f>IF(Delivery[[#This Row],[Month]]&lt;4,"Q4",IF(Delivery[[#This Row],[Month]]&lt;7,"Q1",IF(Delivery[[#This Row],[Month]]&lt;10,"Q2",IF(Delivery[[#This Row],[Month]]&lt;13,"Q3"))))</f>
        <v>Q1</v>
      </c>
    </row>
    <row r="187" spans="1:12" x14ac:dyDescent="0.25">
      <c r="A187">
        <v>1</v>
      </c>
      <c r="B187" s="1">
        <v>42121</v>
      </c>
      <c r="C187" t="s">
        <v>463</v>
      </c>
      <c r="D187" t="s">
        <v>122</v>
      </c>
      <c r="E187">
        <v>5</v>
      </c>
      <c r="F187">
        <v>4901</v>
      </c>
      <c r="H187" t="str">
        <f t="shared" si="2"/>
        <v>4M</v>
      </c>
      <c r="I187" t="str">
        <f>VLOOKUP(H187,Sheet1!$A$1:$B$28,2,0)</f>
        <v>MS-IV</v>
      </c>
      <c r="J187">
        <f>MONTH(Delivery[[#This Row],[DATE]])</f>
        <v>4</v>
      </c>
      <c r="K187" s="32">
        <f>IF(Delivery[[#This Row],[Month]]&gt;3,YEAR(Delivery[[#This Row],[DATE]]),YEAR(Delivery[[#This Row],[DATE]])-1)</f>
        <v>2015</v>
      </c>
      <c r="L187" s="32" t="str">
        <f>IF(Delivery[[#This Row],[Month]]&lt;4,"Q4",IF(Delivery[[#This Row],[Month]]&lt;7,"Q1",IF(Delivery[[#This Row],[Month]]&lt;10,"Q2",IF(Delivery[[#This Row],[Month]]&lt;13,"Q3"))))</f>
        <v>Q1</v>
      </c>
    </row>
    <row r="188" spans="1:12" x14ac:dyDescent="0.25">
      <c r="A188">
        <v>2</v>
      </c>
      <c r="B188" s="1">
        <v>42121</v>
      </c>
      <c r="C188" t="s">
        <v>463</v>
      </c>
      <c r="D188" t="s">
        <v>126</v>
      </c>
      <c r="E188">
        <v>5</v>
      </c>
      <c r="F188">
        <v>5430</v>
      </c>
      <c r="H188" t="str">
        <f t="shared" si="2"/>
        <v>4M</v>
      </c>
      <c r="I188" t="str">
        <f>VLOOKUP(H188,Sheet1!$A$1:$B$28,2,0)</f>
        <v>MS-IV</v>
      </c>
      <c r="J188">
        <f>MONTH(Delivery[[#This Row],[DATE]])</f>
        <v>4</v>
      </c>
      <c r="K188" s="32">
        <f>IF(Delivery[[#This Row],[Month]]&gt;3,YEAR(Delivery[[#This Row],[DATE]]),YEAR(Delivery[[#This Row],[DATE]])-1)</f>
        <v>2015</v>
      </c>
      <c r="L188" s="32" t="str">
        <f>IF(Delivery[[#This Row],[Month]]&lt;4,"Q4",IF(Delivery[[#This Row],[Month]]&lt;7,"Q1",IF(Delivery[[#This Row],[Month]]&lt;10,"Q2",IF(Delivery[[#This Row],[Month]]&lt;13,"Q3"))))</f>
        <v>Q1</v>
      </c>
    </row>
    <row r="189" spans="1:12" x14ac:dyDescent="0.25">
      <c r="A189">
        <v>1</v>
      </c>
      <c r="B189" s="1">
        <v>42122</v>
      </c>
      <c r="C189" t="s">
        <v>463</v>
      </c>
      <c r="D189" t="s">
        <v>127</v>
      </c>
      <c r="E189">
        <v>54</v>
      </c>
      <c r="F189">
        <v>205</v>
      </c>
      <c r="H189" t="str">
        <f t="shared" si="2"/>
        <v>PC</v>
      </c>
      <c r="I189" t="str">
        <f>VLOOKUP(H189,Sheet1!$A$1:$B$28,2,0)</f>
        <v>SKO</v>
      </c>
      <c r="J189">
        <f>MONTH(Delivery[[#This Row],[DATE]])</f>
        <v>4</v>
      </c>
      <c r="K189" s="32">
        <f>IF(Delivery[[#This Row],[Month]]&gt;3,YEAR(Delivery[[#This Row],[DATE]]),YEAR(Delivery[[#This Row],[DATE]])-1)</f>
        <v>2015</v>
      </c>
      <c r="L189" s="32" t="str">
        <f>IF(Delivery[[#This Row],[Month]]&lt;4,"Q4",IF(Delivery[[#This Row],[Month]]&lt;7,"Q1",IF(Delivery[[#This Row],[Month]]&lt;10,"Q2",IF(Delivery[[#This Row],[Month]]&lt;13,"Q3"))))</f>
        <v>Q1</v>
      </c>
    </row>
    <row r="190" spans="1:12" x14ac:dyDescent="0.25">
      <c r="A190">
        <v>2</v>
      </c>
      <c r="B190" s="1">
        <v>42122</v>
      </c>
      <c r="C190" t="s">
        <v>463</v>
      </c>
      <c r="D190" t="s">
        <v>96</v>
      </c>
      <c r="E190">
        <v>53</v>
      </c>
      <c r="F190">
        <v>1013</v>
      </c>
      <c r="H190" t="str">
        <f t="shared" si="2"/>
        <v>NS</v>
      </c>
      <c r="I190" t="str">
        <f>VLOOKUP(H190,Sheet1!$A$1:$B$28,2,0)</f>
        <v>SKO</v>
      </c>
      <c r="J190">
        <f>MONTH(Delivery[[#This Row],[DATE]])</f>
        <v>4</v>
      </c>
      <c r="K190" s="32">
        <f>IF(Delivery[[#This Row],[Month]]&gt;3,YEAR(Delivery[[#This Row],[DATE]]),YEAR(Delivery[[#This Row],[DATE]])-1)</f>
        <v>2015</v>
      </c>
      <c r="L190" s="32" t="str">
        <f>IF(Delivery[[#This Row],[Month]]&lt;4,"Q4",IF(Delivery[[#This Row],[Month]]&lt;7,"Q1",IF(Delivery[[#This Row],[Month]]&lt;10,"Q2",IF(Delivery[[#This Row],[Month]]&lt;13,"Q3"))))</f>
        <v>Q1</v>
      </c>
    </row>
    <row r="191" spans="1:12" x14ac:dyDescent="0.25">
      <c r="A191">
        <v>3</v>
      </c>
      <c r="B191" s="1">
        <v>42122</v>
      </c>
      <c r="C191" t="s">
        <v>463</v>
      </c>
      <c r="D191" t="s">
        <v>128</v>
      </c>
      <c r="E191">
        <v>31</v>
      </c>
      <c r="F191">
        <v>450</v>
      </c>
      <c r="H191" t="str">
        <f t="shared" si="2"/>
        <v>0S</v>
      </c>
      <c r="I191" t="str">
        <f>VLOOKUP(H191,Sheet1!$A$1:$B$28,2,0)</f>
        <v>SKO</v>
      </c>
      <c r="J191">
        <f>MONTH(Delivery[[#This Row],[DATE]])</f>
        <v>4</v>
      </c>
      <c r="K191" s="32">
        <f>IF(Delivery[[#This Row],[Month]]&gt;3,YEAR(Delivery[[#This Row],[DATE]]),YEAR(Delivery[[#This Row],[DATE]])-1)</f>
        <v>2015</v>
      </c>
      <c r="L191" s="32" t="str">
        <f>IF(Delivery[[#This Row],[Month]]&lt;4,"Q4",IF(Delivery[[#This Row],[Month]]&lt;7,"Q1",IF(Delivery[[#This Row],[Month]]&lt;10,"Q2",IF(Delivery[[#This Row],[Month]]&lt;13,"Q3"))))</f>
        <v>Q1</v>
      </c>
    </row>
    <row r="192" spans="1:12" x14ac:dyDescent="0.25">
      <c r="A192">
        <v>4</v>
      </c>
      <c r="B192" s="1">
        <v>42122</v>
      </c>
      <c r="C192" t="s">
        <v>463</v>
      </c>
      <c r="D192" t="s">
        <v>129</v>
      </c>
      <c r="E192">
        <v>31</v>
      </c>
      <c r="F192">
        <v>550</v>
      </c>
      <c r="H192" t="str">
        <f t="shared" si="2"/>
        <v>0S</v>
      </c>
      <c r="I192" t="str">
        <f>VLOOKUP(H192,Sheet1!$A$1:$B$28,2,0)</f>
        <v>SKO</v>
      </c>
      <c r="J192">
        <f>MONTH(Delivery[[#This Row],[DATE]])</f>
        <v>4</v>
      </c>
      <c r="K192" s="32">
        <f>IF(Delivery[[#This Row],[Month]]&gt;3,YEAR(Delivery[[#This Row],[DATE]]),YEAR(Delivery[[#This Row],[DATE]])-1)</f>
        <v>2015</v>
      </c>
      <c r="L192" s="32" t="str">
        <f>IF(Delivery[[#This Row],[Month]]&lt;4,"Q4",IF(Delivery[[#This Row],[Month]]&lt;7,"Q1",IF(Delivery[[#This Row],[Month]]&lt;10,"Q2",IF(Delivery[[#This Row],[Month]]&lt;13,"Q3"))))</f>
        <v>Q1</v>
      </c>
    </row>
    <row r="193" spans="1:12" x14ac:dyDescent="0.25">
      <c r="A193">
        <v>5</v>
      </c>
      <c r="B193" s="1">
        <v>42122</v>
      </c>
      <c r="C193" t="s">
        <v>463</v>
      </c>
      <c r="D193" t="s">
        <v>130</v>
      </c>
      <c r="E193">
        <v>31</v>
      </c>
      <c r="F193">
        <v>4970</v>
      </c>
      <c r="H193" t="str">
        <f t="shared" si="2"/>
        <v>A6</v>
      </c>
      <c r="I193" t="str">
        <f>VLOOKUP(H193,Sheet1!$A$1:$B$28,2,0)</f>
        <v>ATF</v>
      </c>
      <c r="J193">
        <f>MONTH(Delivery[[#This Row],[DATE]])</f>
        <v>4</v>
      </c>
      <c r="K193" s="32">
        <f>IF(Delivery[[#This Row],[Month]]&gt;3,YEAR(Delivery[[#This Row],[DATE]]),YEAR(Delivery[[#This Row],[DATE]])-1)</f>
        <v>2015</v>
      </c>
      <c r="L193" s="32" t="str">
        <f>IF(Delivery[[#This Row],[Month]]&lt;4,"Q4",IF(Delivery[[#This Row],[Month]]&lt;7,"Q1",IF(Delivery[[#This Row],[Month]]&lt;10,"Q2",IF(Delivery[[#This Row],[Month]]&lt;13,"Q3"))))</f>
        <v>Q1</v>
      </c>
    </row>
    <row r="194" spans="1:12" x14ac:dyDescent="0.25">
      <c r="A194">
        <v>6</v>
      </c>
      <c r="B194" s="1">
        <v>42122</v>
      </c>
      <c r="C194" t="s">
        <v>463</v>
      </c>
      <c r="D194" t="s">
        <v>131</v>
      </c>
      <c r="E194">
        <v>35</v>
      </c>
      <c r="F194">
        <v>450</v>
      </c>
      <c r="H194" t="str">
        <f t="shared" si="2"/>
        <v>A6</v>
      </c>
      <c r="I194" t="str">
        <f>VLOOKUP(H194,Sheet1!$A$1:$B$28,2,0)</f>
        <v>ATF</v>
      </c>
      <c r="J194">
        <f>MONTH(Delivery[[#This Row],[DATE]])</f>
        <v>4</v>
      </c>
      <c r="K194" s="32">
        <f>IF(Delivery[[#This Row],[Month]]&gt;3,YEAR(Delivery[[#This Row],[DATE]]),YEAR(Delivery[[#This Row],[DATE]])-1)</f>
        <v>2015</v>
      </c>
      <c r="L194" s="32" t="str">
        <f>IF(Delivery[[#This Row],[Month]]&lt;4,"Q4",IF(Delivery[[#This Row],[Month]]&lt;7,"Q1",IF(Delivery[[#This Row],[Month]]&lt;10,"Q2",IF(Delivery[[#This Row],[Month]]&lt;13,"Q3"))))</f>
        <v>Q1</v>
      </c>
    </row>
    <row r="195" spans="1:12" x14ac:dyDescent="0.25">
      <c r="A195">
        <v>7</v>
      </c>
      <c r="B195" s="1">
        <v>42122</v>
      </c>
      <c r="C195" t="s">
        <v>463</v>
      </c>
      <c r="D195" t="s">
        <v>132</v>
      </c>
      <c r="E195">
        <v>35</v>
      </c>
      <c r="F195">
        <v>114</v>
      </c>
      <c r="H195" t="str">
        <f>MID(D195,3,2)</f>
        <v>A7</v>
      </c>
      <c r="I195" t="str">
        <f>VLOOKUP(H195,Sheet1!$A$1:$B$28,2,0)</f>
        <v>ATF</v>
      </c>
      <c r="J195">
        <f>MONTH(Delivery[[#This Row],[DATE]])</f>
        <v>4</v>
      </c>
      <c r="K195" s="32">
        <f>IF(Delivery[[#This Row],[Month]]&gt;3,YEAR(Delivery[[#This Row],[DATE]]),YEAR(Delivery[[#This Row],[DATE]])-1)</f>
        <v>2015</v>
      </c>
      <c r="L195" s="32" t="str">
        <f>IF(Delivery[[#This Row],[Month]]&lt;4,"Q4",IF(Delivery[[#This Row],[Month]]&lt;7,"Q1",IF(Delivery[[#This Row],[Month]]&lt;10,"Q2",IF(Delivery[[#This Row],[Month]]&lt;13,"Q3"))))</f>
        <v>Q1</v>
      </c>
    </row>
    <row r="196" spans="1:12" x14ac:dyDescent="0.25">
      <c r="A196">
        <v>1</v>
      </c>
      <c r="B196" s="1">
        <v>42123</v>
      </c>
      <c r="C196" t="s">
        <v>6</v>
      </c>
      <c r="D196" t="s">
        <v>133</v>
      </c>
      <c r="E196">
        <v>403</v>
      </c>
      <c r="F196">
        <v>1000</v>
      </c>
      <c r="H196" t="str">
        <f>MID(D196,3,2)</f>
        <v>0S</v>
      </c>
      <c r="I196" t="str">
        <f>VLOOKUP(H196,Sheet1!$A$1:$B$28,2,0)</f>
        <v>SKO</v>
      </c>
      <c r="J196">
        <f>MONTH(Delivery[[#This Row],[DATE]])</f>
        <v>4</v>
      </c>
      <c r="K196" s="32">
        <f>IF(Delivery[[#This Row],[Month]]&gt;3,YEAR(Delivery[[#This Row],[DATE]]),YEAR(Delivery[[#This Row],[DATE]])-1)</f>
        <v>2015</v>
      </c>
      <c r="L196" s="32" t="str">
        <f>IF(Delivery[[#This Row],[Month]]&lt;4,"Q4",IF(Delivery[[#This Row],[Month]]&lt;7,"Q1",IF(Delivery[[#This Row],[Month]]&lt;10,"Q2",IF(Delivery[[#This Row],[Month]]&lt;13,"Q3"))))</f>
        <v>Q1</v>
      </c>
    </row>
    <row r="197" spans="1:12" x14ac:dyDescent="0.25">
      <c r="A197">
        <v>2</v>
      </c>
      <c r="B197" s="1">
        <v>42123</v>
      </c>
      <c r="C197" t="s">
        <v>6</v>
      </c>
      <c r="D197" t="s">
        <v>134</v>
      </c>
      <c r="E197">
        <v>305</v>
      </c>
      <c r="F197">
        <v>1223</v>
      </c>
      <c r="H197" t="str">
        <f>MID(D197,3,2)</f>
        <v>A4</v>
      </c>
      <c r="I197" t="str">
        <f>VLOOKUP(H197,Sheet1!$A$1:$B$28,2,0)</f>
        <v>ATF</v>
      </c>
      <c r="J197">
        <f>MONTH(Delivery[[#This Row],[DATE]])</f>
        <v>4</v>
      </c>
      <c r="K197" s="32">
        <f>IF(Delivery[[#This Row],[Month]]&gt;3,YEAR(Delivery[[#This Row],[DATE]]),YEAR(Delivery[[#This Row],[DATE]])-1)</f>
        <v>2015</v>
      </c>
      <c r="L197" s="32" t="str">
        <f>IF(Delivery[[#This Row],[Month]]&lt;4,"Q4",IF(Delivery[[#This Row],[Month]]&lt;7,"Q1",IF(Delivery[[#This Row],[Month]]&lt;10,"Q2",IF(Delivery[[#This Row],[Month]]&lt;13,"Q3"))))</f>
        <v>Q1</v>
      </c>
    </row>
    <row r="198" spans="1:12" x14ac:dyDescent="0.25">
      <c r="A198">
        <v>1</v>
      </c>
      <c r="B198" s="1">
        <v>42123</v>
      </c>
      <c r="C198" t="s">
        <v>463</v>
      </c>
      <c r="D198" t="s">
        <v>132</v>
      </c>
      <c r="E198">
        <v>35</v>
      </c>
      <c r="F198">
        <v>7805</v>
      </c>
      <c r="H198" t="str">
        <f>MID(D198,3,2)</f>
        <v>A7</v>
      </c>
      <c r="I198" t="str">
        <f>VLOOKUP(H198,Sheet1!$A$1:$B$28,2,0)</f>
        <v>ATF</v>
      </c>
      <c r="J198">
        <f>MONTH(Delivery[[#This Row],[DATE]])</f>
        <v>4</v>
      </c>
      <c r="K198" s="32">
        <f>IF(Delivery[[#This Row],[Month]]&gt;3,YEAR(Delivery[[#This Row],[DATE]]),YEAR(Delivery[[#This Row],[DATE]])-1)</f>
        <v>2015</v>
      </c>
      <c r="L198" s="32" t="str">
        <f>IF(Delivery[[#This Row],[Month]]&lt;4,"Q4",IF(Delivery[[#This Row],[Month]]&lt;7,"Q1",IF(Delivery[[#This Row],[Month]]&lt;10,"Q2",IF(Delivery[[#This Row],[Month]]&lt;13,"Q3"))))</f>
        <v>Q1</v>
      </c>
    </row>
    <row r="199" spans="1:12" x14ac:dyDescent="0.25">
      <c r="A199">
        <v>1</v>
      </c>
      <c r="B199" s="1">
        <v>42125</v>
      </c>
      <c r="C199" t="s">
        <v>6</v>
      </c>
      <c r="D199" t="s">
        <v>135</v>
      </c>
      <c r="E199">
        <v>302</v>
      </c>
      <c r="F199">
        <v>3757</v>
      </c>
      <c r="H199" t="s">
        <v>142</v>
      </c>
      <c r="I199" t="str">
        <f>VLOOKUP(H199,Sheet1!$A$1:$B$28,2,0)</f>
        <v>ATF</v>
      </c>
      <c r="J199">
        <f>MONTH(Delivery[[#This Row],[DATE]])</f>
        <v>5</v>
      </c>
      <c r="K199" s="32">
        <f>IF(Delivery[[#This Row],[Month]]&gt;3,YEAR(Delivery[[#This Row],[DATE]]),YEAR(Delivery[[#This Row],[DATE]])-1)</f>
        <v>2015</v>
      </c>
      <c r="L199" s="32" t="str">
        <f>IF(Delivery[[#This Row],[Month]]&lt;4,"Q4",IF(Delivery[[#This Row],[Month]]&lt;7,"Q1",IF(Delivery[[#This Row],[Month]]&lt;10,"Q2",IF(Delivery[[#This Row],[Month]]&lt;13,"Q3"))))</f>
        <v>Q1</v>
      </c>
    </row>
    <row r="200" spans="1:12" x14ac:dyDescent="0.25">
      <c r="A200">
        <v>2</v>
      </c>
      <c r="B200" s="1">
        <v>42125</v>
      </c>
      <c r="C200" t="s">
        <v>6</v>
      </c>
      <c r="D200" t="s">
        <v>144</v>
      </c>
      <c r="E200">
        <v>403</v>
      </c>
      <c r="F200">
        <v>525</v>
      </c>
      <c r="H200" t="s">
        <v>145</v>
      </c>
      <c r="I200" t="str">
        <f>VLOOKUP(H200,Sheet1!$A$1:$B$28,2,0)</f>
        <v>SKO</v>
      </c>
      <c r="J200">
        <f>MONTH(Delivery[[#This Row],[DATE]])</f>
        <v>5</v>
      </c>
      <c r="K200" s="32">
        <f>IF(Delivery[[#This Row],[Month]]&gt;3,YEAR(Delivery[[#This Row],[DATE]]),YEAR(Delivery[[#This Row],[DATE]])-1)</f>
        <v>2015</v>
      </c>
      <c r="L200" s="32" t="str">
        <f>IF(Delivery[[#This Row],[Month]]&lt;4,"Q4",IF(Delivery[[#This Row],[Month]]&lt;7,"Q1",IF(Delivery[[#This Row],[Month]]&lt;10,"Q2",IF(Delivery[[#This Row],[Month]]&lt;13,"Q3"))))</f>
        <v>Q1</v>
      </c>
    </row>
    <row r="201" spans="1:12" x14ac:dyDescent="0.25">
      <c r="A201">
        <v>3</v>
      </c>
      <c r="B201" s="1">
        <v>42125</v>
      </c>
      <c r="C201" t="s">
        <v>6</v>
      </c>
      <c r="D201" t="s">
        <v>147</v>
      </c>
      <c r="E201">
        <v>103</v>
      </c>
      <c r="F201">
        <v>987</v>
      </c>
      <c r="H201" t="s">
        <v>148</v>
      </c>
      <c r="I201" t="str">
        <f>VLOOKUP(H201,Sheet1!$A$1:$B$28,2,0)</f>
        <v>NAPTHA</v>
      </c>
      <c r="J201">
        <f>MONTH(Delivery[[#This Row],[DATE]])</f>
        <v>5</v>
      </c>
      <c r="K201" s="32">
        <f>IF(Delivery[[#This Row],[Month]]&gt;3,YEAR(Delivery[[#This Row],[DATE]]),YEAR(Delivery[[#This Row],[DATE]])-1)</f>
        <v>2015</v>
      </c>
      <c r="L201" s="32" t="str">
        <f>IF(Delivery[[#This Row],[Month]]&lt;4,"Q4",IF(Delivery[[#This Row],[Month]]&lt;7,"Q1",IF(Delivery[[#This Row],[Month]]&lt;10,"Q2",IF(Delivery[[#This Row],[Month]]&lt;13,"Q3"))))</f>
        <v>Q1</v>
      </c>
    </row>
    <row r="202" spans="1:12" x14ac:dyDescent="0.25">
      <c r="A202">
        <v>4</v>
      </c>
      <c r="B202" s="1">
        <v>42125</v>
      </c>
      <c r="C202" t="s">
        <v>6</v>
      </c>
      <c r="D202" t="s">
        <v>150</v>
      </c>
      <c r="E202">
        <v>201</v>
      </c>
      <c r="F202">
        <v>1251</v>
      </c>
      <c r="H202" t="s">
        <v>151</v>
      </c>
      <c r="I202" t="str">
        <f>VLOOKUP(H202,Sheet1!$A$1:$B$28,2,0)</f>
        <v>MS-IV</v>
      </c>
      <c r="J202">
        <f>MONTH(Delivery[[#This Row],[DATE]])</f>
        <v>5</v>
      </c>
      <c r="K202" s="32">
        <f>IF(Delivery[[#This Row],[Month]]&gt;3,YEAR(Delivery[[#This Row],[DATE]]),YEAR(Delivery[[#This Row],[DATE]])-1)</f>
        <v>2015</v>
      </c>
      <c r="L202" s="32" t="str">
        <f>IF(Delivery[[#This Row],[Month]]&lt;4,"Q4",IF(Delivery[[#This Row],[Month]]&lt;7,"Q1",IF(Delivery[[#This Row],[Month]]&lt;10,"Q2",IF(Delivery[[#This Row],[Month]]&lt;13,"Q3"))))</f>
        <v>Q1</v>
      </c>
    </row>
    <row r="203" spans="1:12" x14ac:dyDescent="0.25">
      <c r="A203">
        <v>1</v>
      </c>
      <c r="B203" s="1">
        <v>42125</v>
      </c>
      <c r="C203" t="s">
        <v>463</v>
      </c>
      <c r="D203" t="s">
        <v>141</v>
      </c>
      <c r="E203">
        <v>68</v>
      </c>
      <c r="F203">
        <v>4067</v>
      </c>
      <c r="H203" t="s">
        <v>153</v>
      </c>
      <c r="I203" t="str">
        <f>VLOOKUP(H203,Sheet1!$A$1:$B$28,2,0)</f>
        <v>HSD-IV</v>
      </c>
      <c r="J203">
        <f>MONTH(Delivery[[#This Row],[DATE]])</f>
        <v>5</v>
      </c>
      <c r="K203" s="32">
        <f>IF(Delivery[[#This Row],[Month]]&gt;3,YEAR(Delivery[[#This Row],[DATE]]),YEAR(Delivery[[#This Row],[DATE]])-1)</f>
        <v>2015</v>
      </c>
      <c r="L203" s="32" t="str">
        <f>IF(Delivery[[#This Row],[Month]]&lt;4,"Q4",IF(Delivery[[#This Row],[Month]]&lt;7,"Q1",IF(Delivery[[#This Row],[Month]]&lt;10,"Q2",IF(Delivery[[#This Row],[Month]]&lt;13,"Q3"))))</f>
        <v>Q1</v>
      </c>
    </row>
    <row r="204" spans="1:12" x14ac:dyDescent="0.25">
      <c r="A204">
        <v>2</v>
      </c>
      <c r="B204" s="1">
        <v>42125</v>
      </c>
      <c r="C204" t="s">
        <v>463</v>
      </c>
      <c r="D204" t="s">
        <v>127</v>
      </c>
      <c r="E204">
        <v>54</v>
      </c>
      <c r="F204">
        <v>208</v>
      </c>
      <c r="H204" t="s">
        <v>155</v>
      </c>
      <c r="I204" t="str">
        <f>VLOOKUP(H204,Sheet1!$A$1:$B$28,2,0)</f>
        <v>SKO</v>
      </c>
      <c r="J204">
        <f>MONTH(Delivery[[#This Row],[DATE]])</f>
        <v>5</v>
      </c>
      <c r="K204" s="32">
        <f>IF(Delivery[[#This Row],[Month]]&gt;3,YEAR(Delivery[[#This Row],[DATE]]),YEAR(Delivery[[#This Row],[DATE]])-1)</f>
        <v>2015</v>
      </c>
      <c r="L204" s="32" t="str">
        <f>IF(Delivery[[#This Row],[Month]]&lt;4,"Q4",IF(Delivery[[#This Row],[Month]]&lt;7,"Q1",IF(Delivery[[#This Row],[Month]]&lt;10,"Q2",IF(Delivery[[#This Row],[Month]]&lt;13,"Q3"))))</f>
        <v>Q1</v>
      </c>
    </row>
    <row r="205" spans="1:12" x14ac:dyDescent="0.25">
      <c r="A205">
        <v>3</v>
      </c>
      <c r="B205" s="1">
        <v>42125</v>
      </c>
      <c r="C205" t="s">
        <v>463</v>
      </c>
      <c r="D205" t="s">
        <v>96</v>
      </c>
      <c r="E205">
        <v>53</v>
      </c>
      <c r="F205">
        <v>1020</v>
      </c>
      <c r="H205" t="s">
        <v>156</v>
      </c>
      <c r="I205" t="str">
        <f>VLOOKUP(H205,Sheet1!$A$1:$B$28,2,0)</f>
        <v>SKO</v>
      </c>
      <c r="J205">
        <f>MONTH(Delivery[[#This Row],[DATE]])</f>
        <v>5</v>
      </c>
      <c r="K205" s="32">
        <f>IF(Delivery[[#This Row],[Month]]&gt;3,YEAR(Delivery[[#This Row],[DATE]]),YEAR(Delivery[[#This Row],[DATE]])-1)</f>
        <v>2015</v>
      </c>
      <c r="L205" s="32" t="str">
        <f>IF(Delivery[[#This Row],[Month]]&lt;4,"Q4",IF(Delivery[[#This Row],[Month]]&lt;7,"Q1",IF(Delivery[[#This Row],[Month]]&lt;10,"Q2",IF(Delivery[[#This Row],[Month]]&lt;13,"Q3"))))</f>
        <v>Q1</v>
      </c>
    </row>
    <row r="206" spans="1:12" x14ac:dyDescent="0.25">
      <c r="A206">
        <v>4</v>
      </c>
      <c r="B206" s="1">
        <v>42125</v>
      </c>
      <c r="C206" t="s">
        <v>463</v>
      </c>
      <c r="D206" t="s">
        <v>137</v>
      </c>
      <c r="E206">
        <v>33</v>
      </c>
      <c r="F206">
        <v>450</v>
      </c>
      <c r="H206" t="s">
        <v>145</v>
      </c>
      <c r="I206" t="str">
        <f>VLOOKUP(H206,Sheet1!$A$1:$B$28,2,0)</f>
        <v>SKO</v>
      </c>
      <c r="J206">
        <f>MONTH(Delivery[[#This Row],[DATE]])</f>
        <v>5</v>
      </c>
      <c r="K206" s="32">
        <f>IF(Delivery[[#This Row],[Month]]&gt;3,YEAR(Delivery[[#This Row],[DATE]]),YEAR(Delivery[[#This Row],[DATE]])-1)</f>
        <v>2015</v>
      </c>
      <c r="L206" s="32" t="str">
        <f>IF(Delivery[[#This Row],[Month]]&lt;4,"Q4",IF(Delivery[[#This Row],[Month]]&lt;7,"Q1",IF(Delivery[[#This Row],[Month]]&lt;10,"Q2",IF(Delivery[[#This Row],[Month]]&lt;13,"Q3"))))</f>
        <v>Q1</v>
      </c>
    </row>
    <row r="207" spans="1:12" x14ac:dyDescent="0.25">
      <c r="A207">
        <v>5</v>
      </c>
      <c r="B207" s="1">
        <v>42125</v>
      </c>
      <c r="C207" t="s">
        <v>463</v>
      </c>
      <c r="D207" t="s">
        <v>157</v>
      </c>
      <c r="E207">
        <v>33</v>
      </c>
      <c r="F207">
        <v>550</v>
      </c>
      <c r="H207" t="s">
        <v>145</v>
      </c>
      <c r="I207" t="str">
        <f>VLOOKUP(H207,Sheet1!$A$1:$B$28,2,0)</f>
        <v>SKO</v>
      </c>
      <c r="J207">
        <f>MONTH(Delivery[[#This Row],[DATE]])</f>
        <v>5</v>
      </c>
      <c r="K207" s="32">
        <f>IF(Delivery[[#This Row],[Month]]&gt;3,YEAR(Delivery[[#This Row],[DATE]]),YEAR(Delivery[[#This Row],[DATE]])-1)</f>
        <v>2015</v>
      </c>
      <c r="L207" s="32" t="str">
        <f>IF(Delivery[[#This Row],[Month]]&lt;4,"Q4",IF(Delivery[[#This Row],[Month]]&lt;7,"Q1",IF(Delivery[[#This Row],[Month]]&lt;10,"Q2",IF(Delivery[[#This Row],[Month]]&lt;13,"Q3"))))</f>
        <v>Q1</v>
      </c>
    </row>
    <row r="208" spans="1:12" x14ac:dyDescent="0.25">
      <c r="A208">
        <v>6</v>
      </c>
      <c r="B208" s="1">
        <v>42125</v>
      </c>
      <c r="C208" t="s">
        <v>463</v>
      </c>
      <c r="D208" t="s">
        <v>158</v>
      </c>
      <c r="E208">
        <v>33</v>
      </c>
      <c r="F208">
        <v>1796</v>
      </c>
      <c r="H208" t="s">
        <v>159</v>
      </c>
      <c r="I208" t="str">
        <f>VLOOKUP(H208,Sheet1!$A$1:$B$28,2,0)</f>
        <v>ATF</v>
      </c>
      <c r="J208">
        <f>MONTH(Delivery[[#This Row],[DATE]])</f>
        <v>5</v>
      </c>
      <c r="K208" s="32">
        <f>IF(Delivery[[#This Row],[Month]]&gt;3,YEAR(Delivery[[#This Row],[DATE]]),YEAR(Delivery[[#This Row],[DATE]])-1)</f>
        <v>2015</v>
      </c>
      <c r="L208" s="32" t="str">
        <f>IF(Delivery[[#This Row],[Month]]&lt;4,"Q4",IF(Delivery[[#This Row],[Month]]&lt;7,"Q1",IF(Delivery[[#This Row],[Month]]&lt;10,"Q2",IF(Delivery[[#This Row],[Month]]&lt;13,"Q3"))))</f>
        <v>Q1</v>
      </c>
    </row>
    <row r="209" spans="1:12" x14ac:dyDescent="0.25">
      <c r="A209">
        <v>1</v>
      </c>
      <c r="B209" s="1">
        <v>42125</v>
      </c>
      <c r="C209" t="s">
        <v>8</v>
      </c>
      <c r="D209" t="s">
        <v>120</v>
      </c>
      <c r="E209" t="s">
        <v>10</v>
      </c>
      <c r="F209">
        <v>3831</v>
      </c>
      <c r="H209" t="s">
        <v>148</v>
      </c>
      <c r="I209" t="str">
        <f>VLOOKUP(H209,Sheet1!$A$1:$B$28,2,0)</f>
        <v>NAPTHA</v>
      </c>
      <c r="J209">
        <f>MONTH(Delivery[[#This Row],[DATE]])</f>
        <v>5</v>
      </c>
      <c r="K209" s="32">
        <f>IF(Delivery[[#This Row],[Month]]&gt;3,YEAR(Delivery[[#This Row],[DATE]]),YEAR(Delivery[[#This Row],[DATE]])-1)</f>
        <v>2015</v>
      </c>
      <c r="L209" s="32" t="str">
        <f>IF(Delivery[[#This Row],[Month]]&lt;4,"Q4",IF(Delivery[[#This Row],[Month]]&lt;7,"Q1",IF(Delivery[[#This Row],[Month]]&lt;10,"Q2",IF(Delivery[[#This Row],[Month]]&lt;13,"Q3"))))</f>
        <v>Q1</v>
      </c>
    </row>
    <row r="210" spans="1:12" x14ac:dyDescent="0.25">
      <c r="A210">
        <v>2</v>
      </c>
      <c r="B210" s="1">
        <v>42125</v>
      </c>
      <c r="C210" t="s">
        <v>8</v>
      </c>
      <c r="D210" t="s">
        <v>124</v>
      </c>
      <c r="E210" t="s">
        <v>10</v>
      </c>
      <c r="F210">
        <v>2544</v>
      </c>
      <c r="H210" t="s">
        <v>156</v>
      </c>
      <c r="I210" t="str">
        <f>VLOOKUP(H210,Sheet1!$A$1:$B$28,2,0)</f>
        <v>SKO</v>
      </c>
      <c r="J210">
        <f>MONTH(Delivery[[#This Row],[DATE]])</f>
        <v>5</v>
      </c>
      <c r="K210" s="32">
        <f>IF(Delivery[[#This Row],[Month]]&gt;3,YEAR(Delivery[[#This Row],[DATE]]),YEAR(Delivery[[#This Row],[DATE]])-1)</f>
        <v>2015</v>
      </c>
      <c r="L210" s="32" t="str">
        <f>IF(Delivery[[#This Row],[Month]]&lt;4,"Q4",IF(Delivery[[#This Row],[Month]]&lt;7,"Q1",IF(Delivery[[#This Row],[Month]]&lt;10,"Q2",IF(Delivery[[#This Row],[Month]]&lt;13,"Q3"))))</f>
        <v>Q1</v>
      </c>
    </row>
    <row r="211" spans="1:12" x14ac:dyDescent="0.25">
      <c r="A211">
        <v>1</v>
      </c>
      <c r="B211" s="1">
        <v>42126</v>
      </c>
      <c r="C211" t="s">
        <v>6</v>
      </c>
      <c r="D211" t="s">
        <v>150</v>
      </c>
      <c r="E211">
        <v>201</v>
      </c>
      <c r="F211">
        <v>6207</v>
      </c>
      <c r="H211" t="s">
        <v>151</v>
      </c>
      <c r="I211" t="str">
        <f>VLOOKUP(H211,Sheet1!$A$1:$B$28,2,0)</f>
        <v>MS-IV</v>
      </c>
      <c r="J211">
        <f>MONTH(Delivery[[#This Row],[DATE]])</f>
        <v>5</v>
      </c>
      <c r="K211" s="32">
        <f>IF(Delivery[[#This Row],[Month]]&gt;3,YEAR(Delivery[[#This Row],[DATE]]),YEAR(Delivery[[#This Row],[DATE]])-1)</f>
        <v>2015</v>
      </c>
      <c r="L211" s="32" t="str">
        <f>IF(Delivery[[#This Row],[Month]]&lt;4,"Q4",IF(Delivery[[#This Row],[Month]]&lt;7,"Q1",IF(Delivery[[#This Row],[Month]]&lt;10,"Q2",IF(Delivery[[#This Row],[Month]]&lt;13,"Q3"))))</f>
        <v>Q1</v>
      </c>
    </row>
    <row r="212" spans="1:12" x14ac:dyDescent="0.25">
      <c r="A212">
        <v>1</v>
      </c>
      <c r="B212" s="1">
        <v>42126</v>
      </c>
      <c r="C212" t="s">
        <v>463</v>
      </c>
      <c r="D212" t="s">
        <v>158</v>
      </c>
      <c r="E212">
        <v>33</v>
      </c>
      <c r="F212">
        <v>3699</v>
      </c>
      <c r="H212" t="s">
        <v>159</v>
      </c>
      <c r="I212" t="str">
        <f>VLOOKUP(H212,Sheet1!$A$1:$B$28,2,0)</f>
        <v>ATF</v>
      </c>
      <c r="J212">
        <f>MONTH(Delivery[[#This Row],[DATE]])</f>
        <v>5</v>
      </c>
      <c r="K212" s="32">
        <f>IF(Delivery[[#This Row],[Month]]&gt;3,YEAR(Delivery[[#This Row],[DATE]]),YEAR(Delivery[[#This Row],[DATE]])-1)</f>
        <v>2015</v>
      </c>
      <c r="L212" s="32" t="str">
        <f>IF(Delivery[[#This Row],[Month]]&lt;4,"Q4",IF(Delivery[[#This Row],[Month]]&lt;7,"Q1",IF(Delivery[[#This Row],[Month]]&lt;10,"Q2",IF(Delivery[[#This Row],[Month]]&lt;13,"Q3"))))</f>
        <v>Q1</v>
      </c>
    </row>
    <row r="213" spans="1:12" x14ac:dyDescent="0.25">
      <c r="A213">
        <v>2</v>
      </c>
      <c r="B213" s="1">
        <v>42126</v>
      </c>
      <c r="C213" t="s">
        <v>463</v>
      </c>
      <c r="D213" t="s">
        <v>160</v>
      </c>
      <c r="E213">
        <v>31</v>
      </c>
      <c r="F213">
        <v>450</v>
      </c>
      <c r="H213" t="s">
        <v>159</v>
      </c>
      <c r="I213" t="str">
        <f>VLOOKUP(H213,Sheet1!$A$1:$B$28,2,0)</f>
        <v>ATF</v>
      </c>
      <c r="J213">
        <f>MONTH(Delivery[[#This Row],[DATE]])</f>
        <v>5</v>
      </c>
      <c r="K213" s="32">
        <f>IF(Delivery[[#This Row],[Month]]&gt;3,YEAR(Delivery[[#This Row],[DATE]]),YEAR(Delivery[[#This Row],[DATE]])-1)</f>
        <v>2015</v>
      </c>
      <c r="L213" s="32" t="str">
        <f>IF(Delivery[[#This Row],[Month]]&lt;4,"Q4",IF(Delivery[[#This Row],[Month]]&lt;7,"Q1",IF(Delivery[[#This Row],[Month]]&lt;10,"Q2",IF(Delivery[[#This Row],[Month]]&lt;13,"Q3"))))</f>
        <v>Q1</v>
      </c>
    </row>
    <row r="214" spans="1:12" x14ac:dyDescent="0.25">
      <c r="A214">
        <v>3</v>
      </c>
      <c r="B214" s="1">
        <v>42126</v>
      </c>
      <c r="C214" t="s">
        <v>463</v>
      </c>
      <c r="D214" t="s">
        <v>161</v>
      </c>
      <c r="E214">
        <v>31</v>
      </c>
      <c r="F214">
        <v>1430</v>
      </c>
      <c r="H214" t="s">
        <v>159</v>
      </c>
      <c r="I214" t="str">
        <f>VLOOKUP(H214,Sheet1!$A$1:$B$28,2,0)</f>
        <v>ATF</v>
      </c>
      <c r="J214">
        <f>MONTH(Delivery[[#This Row],[DATE]])</f>
        <v>5</v>
      </c>
      <c r="K214" s="32">
        <f>IF(Delivery[[#This Row],[Month]]&gt;3,YEAR(Delivery[[#This Row],[DATE]]),YEAR(Delivery[[#This Row],[DATE]])-1)</f>
        <v>2015</v>
      </c>
      <c r="L214" s="32" t="str">
        <f>IF(Delivery[[#This Row],[Month]]&lt;4,"Q4",IF(Delivery[[#This Row],[Month]]&lt;7,"Q1",IF(Delivery[[#This Row],[Month]]&lt;10,"Q2",IF(Delivery[[#This Row],[Month]]&lt;13,"Q3"))))</f>
        <v>Q1</v>
      </c>
    </row>
    <row r="215" spans="1:12" x14ac:dyDescent="0.25">
      <c r="A215">
        <v>1</v>
      </c>
      <c r="B215" s="1">
        <v>42126</v>
      </c>
      <c r="C215" t="s">
        <v>8</v>
      </c>
      <c r="D215" t="s">
        <v>124</v>
      </c>
      <c r="E215" t="s">
        <v>10</v>
      </c>
      <c r="F215">
        <v>821</v>
      </c>
      <c r="H215" t="s">
        <v>156</v>
      </c>
      <c r="I215" t="str">
        <f>VLOOKUP(H215,Sheet1!$A$1:$B$28,2,0)</f>
        <v>SKO</v>
      </c>
      <c r="J215">
        <f>MONTH(Delivery[[#This Row],[DATE]])</f>
        <v>5</v>
      </c>
      <c r="K215" s="32">
        <f>IF(Delivery[[#This Row],[Month]]&gt;3,YEAR(Delivery[[#This Row],[DATE]]),YEAR(Delivery[[#This Row],[DATE]])-1)</f>
        <v>2015</v>
      </c>
      <c r="L215" s="32" t="str">
        <f>IF(Delivery[[#This Row],[Month]]&lt;4,"Q4",IF(Delivery[[#This Row],[Month]]&lt;7,"Q1",IF(Delivery[[#This Row],[Month]]&lt;10,"Q2",IF(Delivery[[#This Row],[Month]]&lt;13,"Q3"))))</f>
        <v>Q1</v>
      </c>
    </row>
    <row r="216" spans="1:12" x14ac:dyDescent="0.25">
      <c r="A216">
        <v>2</v>
      </c>
      <c r="B216" s="1">
        <v>42126</v>
      </c>
      <c r="C216" t="s">
        <v>8</v>
      </c>
      <c r="D216" t="s">
        <v>125</v>
      </c>
      <c r="E216" t="s">
        <v>10</v>
      </c>
      <c r="F216">
        <v>1286</v>
      </c>
      <c r="H216" t="s">
        <v>156</v>
      </c>
      <c r="I216" t="str">
        <f>VLOOKUP(H216,Sheet1!$A$1:$B$28,2,0)</f>
        <v>SKO</v>
      </c>
      <c r="J216">
        <f>MONTH(Delivery[[#This Row],[DATE]])</f>
        <v>5</v>
      </c>
      <c r="K216" s="32">
        <f>IF(Delivery[[#This Row],[Month]]&gt;3,YEAR(Delivery[[#This Row],[DATE]]),YEAR(Delivery[[#This Row],[DATE]])-1)</f>
        <v>2015</v>
      </c>
      <c r="L216" s="32" t="str">
        <f>IF(Delivery[[#This Row],[Month]]&lt;4,"Q4",IF(Delivery[[#This Row],[Month]]&lt;7,"Q1",IF(Delivery[[#This Row],[Month]]&lt;10,"Q2",IF(Delivery[[#This Row],[Month]]&lt;13,"Q3"))))</f>
        <v>Q1</v>
      </c>
    </row>
    <row r="217" spans="1:12" x14ac:dyDescent="0.25">
      <c r="A217">
        <v>3</v>
      </c>
      <c r="B217" s="1">
        <v>42126</v>
      </c>
      <c r="C217" t="s">
        <v>8</v>
      </c>
      <c r="D217" t="s">
        <v>133</v>
      </c>
      <c r="E217" t="s">
        <v>58</v>
      </c>
      <c r="F217">
        <v>657</v>
      </c>
      <c r="H217" t="s">
        <v>145</v>
      </c>
      <c r="I217" t="str">
        <f>VLOOKUP(H217,Sheet1!$A$1:$B$28,2,0)</f>
        <v>SKO</v>
      </c>
      <c r="J217">
        <f>MONTH(Delivery[[#This Row],[DATE]])</f>
        <v>5</v>
      </c>
      <c r="K217" s="32">
        <f>IF(Delivery[[#This Row],[Month]]&gt;3,YEAR(Delivery[[#This Row],[DATE]]),YEAR(Delivery[[#This Row],[DATE]])-1)</f>
        <v>2015</v>
      </c>
      <c r="L217" s="32" t="str">
        <f>IF(Delivery[[#This Row],[Month]]&lt;4,"Q4",IF(Delivery[[#This Row],[Month]]&lt;7,"Q1",IF(Delivery[[#This Row],[Month]]&lt;10,"Q2",IF(Delivery[[#This Row],[Month]]&lt;13,"Q3"))))</f>
        <v>Q1</v>
      </c>
    </row>
    <row r="218" spans="1:12" x14ac:dyDescent="0.25">
      <c r="A218">
        <v>1</v>
      </c>
      <c r="B218" s="1">
        <v>42126</v>
      </c>
      <c r="C218" t="s">
        <v>162</v>
      </c>
      <c r="D218" t="s">
        <v>163</v>
      </c>
      <c r="E218">
        <v>16</v>
      </c>
      <c r="F218">
        <v>1269</v>
      </c>
      <c r="H218" t="s">
        <v>164</v>
      </c>
      <c r="I218" t="str">
        <f>VLOOKUP(H218,Sheet1!$A$1:$B$28,2,0)</f>
        <v>SKO</v>
      </c>
      <c r="J218">
        <f>MONTH(Delivery[[#This Row],[DATE]])</f>
        <v>5</v>
      </c>
      <c r="K218" s="32">
        <f>IF(Delivery[[#This Row],[Month]]&gt;3,YEAR(Delivery[[#This Row],[DATE]]),YEAR(Delivery[[#This Row],[DATE]])-1)</f>
        <v>2015</v>
      </c>
      <c r="L218" s="32" t="str">
        <f>IF(Delivery[[#This Row],[Month]]&lt;4,"Q4",IF(Delivery[[#This Row],[Month]]&lt;7,"Q1",IF(Delivery[[#This Row],[Month]]&lt;10,"Q2",IF(Delivery[[#This Row],[Month]]&lt;13,"Q3"))))</f>
        <v>Q1</v>
      </c>
    </row>
    <row r="219" spans="1:12" x14ac:dyDescent="0.25">
      <c r="A219">
        <v>1</v>
      </c>
      <c r="B219" s="1">
        <v>42127</v>
      </c>
      <c r="C219" t="s">
        <v>6</v>
      </c>
      <c r="D219" t="s">
        <v>150</v>
      </c>
      <c r="E219">
        <v>201</v>
      </c>
      <c r="F219">
        <v>65</v>
      </c>
      <c r="H219" t="s">
        <v>151</v>
      </c>
      <c r="I219" t="str">
        <f>VLOOKUP(H219,Sheet1!$A$1:$B$28,2,0)</f>
        <v>MS-IV</v>
      </c>
      <c r="J219">
        <f>MONTH(Delivery[[#This Row],[DATE]])</f>
        <v>5</v>
      </c>
      <c r="K219" s="32">
        <f>IF(Delivery[[#This Row],[Month]]&gt;3,YEAR(Delivery[[#This Row],[DATE]]),YEAR(Delivery[[#This Row],[DATE]])-1)</f>
        <v>2015</v>
      </c>
      <c r="L219" s="32" t="str">
        <f>IF(Delivery[[#This Row],[Month]]&lt;4,"Q4",IF(Delivery[[#This Row],[Month]]&lt;7,"Q1",IF(Delivery[[#This Row],[Month]]&lt;10,"Q2",IF(Delivery[[#This Row],[Month]]&lt;13,"Q3"))))</f>
        <v>Q1</v>
      </c>
    </row>
    <row r="220" spans="1:12" x14ac:dyDescent="0.25">
      <c r="A220">
        <v>2</v>
      </c>
      <c r="B220" s="1">
        <v>42127</v>
      </c>
      <c r="C220" t="s">
        <v>6</v>
      </c>
      <c r="D220" t="s">
        <v>165</v>
      </c>
      <c r="E220">
        <v>206</v>
      </c>
      <c r="F220">
        <v>4358</v>
      </c>
      <c r="H220" t="s">
        <v>151</v>
      </c>
      <c r="I220" t="str">
        <f>VLOOKUP(H220,Sheet1!$A$1:$B$28,2,0)</f>
        <v>MS-IV</v>
      </c>
      <c r="J220">
        <f>MONTH(Delivery[[#This Row],[DATE]])</f>
        <v>5</v>
      </c>
      <c r="K220" s="32">
        <f>IF(Delivery[[#This Row],[Month]]&gt;3,YEAR(Delivery[[#This Row],[DATE]]),YEAR(Delivery[[#This Row],[DATE]])-1)</f>
        <v>2015</v>
      </c>
      <c r="L220" s="32" t="str">
        <f>IF(Delivery[[#This Row],[Month]]&lt;4,"Q4",IF(Delivery[[#This Row],[Month]]&lt;7,"Q1",IF(Delivery[[#This Row],[Month]]&lt;10,"Q2",IF(Delivery[[#This Row],[Month]]&lt;13,"Q3"))))</f>
        <v>Q1</v>
      </c>
    </row>
    <row r="221" spans="1:12" x14ac:dyDescent="0.25">
      <c r="A221">
        <v>1</v>
      </c>
      <c r="B221" s="1">
        <v>42127</v>
      </c>
      <c r="C221" t="s">
        <v>463</v>
      </c>
      <c r="D221" t="s">
        <v>161</v>
      </c>
      <c r="E221">
        <v>31</v>
      </c>
      <c r="F221">
        <v>3093</v>
      </c>
      <c r="H221" t="s">
        <v>159</v>
      </c>
      <c r="I221" t="str">
        <f>VLOOKUP(H221,Sheet1!$A$1:$B$28,2,0)</f>
        <v>ATF</v>
      </c>
      <c r="J221">
        <f>MONTH(Delivery[[#This Row],[DATE]])</f>
        <v>5</v>
      </c>
      <c r="K221" s="32">
        <f>IF(Delivery[[#This Row],[Month]]&gt;3,YEAR(Delivery[[#This Row],[DATE]]),YEAR(Delivery[[#This Row],[DATE]])-1)</f>
        <v>2015</v>
      </c>
      <c r="L221" s="32" t="str">
        <f>IF(Delivery[[#This Row],[Month]]&lt;4,"Q4",IF(Delivery[[#This Row],[Month]]&lt;7,"Q1",IF(Delivery[[#This Row],[Month]]&lt;10,"Q2",IF(Delivery[[#This Row],[Month]]&lt;13,"Q3"))))</f>
        <v>Q1</v>
      </c>
    </row>
    <row r="222" spans="1:12" x14ac:dyDescent="0.25">
      <c r="A222">
        <v>1</v>
      </c>
      <c r="B222" s="1">
        <v>42127</v>
      </c>
      <c r="C222" t="s">
        <v>162</v>
      </c>
      <c r="D222" t="s">
        <v>163</v>
      </c>
      <c r="E222">
        <v>16</v>
      </c>
      <c r="F222">
        <v>4395</v>
      </c>
      <c r="H222" t="s">
        <v>164</v>
      </c>
      <c r="I222" t="str">
        <f>VLOOKUP(H222,Sheet1!$A$1:$B$28,2,0)</f>
        <v>SKO</v>
      </c>
      <c r="J222">
        <f>MONTH(Delivery[[#This Row],[DATE]])</f>
        <v>5</v>
      </c>
      <c r="K222" s="32">
        <f>IF(Delivery[[#This Row],[Month]]&gt;3,YEAR(Delivery[[#This Row],[DATE]]),YEAR(Delivery[[#This Row],[DATE]])-1)</f>
        <v>2015</v>
      </c>
      <c r="L222" s="32" t="str">
        <f>IF(Delivery[[#This Row],[Month]]&lt;4,"Q4",IF(Delivery[[#This Row],[Month]]&lt;7,"Q1",IF(Delivery[[#This Row],[Month]]&lt;10,"Q2",IF(Delivery[[#This Row],[Month]]&lt;13,"Q3"))))</f>
        <v>Q1</v>
      </c>
    </row>
    <row r="223" spans="1:12" x14ac:dyDescent="0.25">
      <c r="A223">
        <v>1</v>
      </c>
      <c r="B223" s="1">
        <v>42128</v>
      </c>
      <c r="C223" t="s">
        <v>6</v>
      </c>
      <c r="D223" t="s">
        <v>165</v>
      </c>
      <c r="E223">
        <v>206</v>
      </c>
      <c r="F223">
        <v>2132</v>
      </c>
      <c r="H223" t="s">
        <v>151</v>
      </c>
      <c r="I223" t="str">
        <f>VLOOKUP(H223,Sheet1!$A$1:$B$28,2,0)</f>
        <v>MS-IV</v>
      </c>
      <c r="J223">
        <f>MONTH(Delivery[[#This Row],[DATE]])</f>
        <v>5</v>
      </c>
      <c r="K223" s="32">
        <f>IF(Delivery[[#This Row],[Month]]&gt;3,YEAR(Delivery[[#This Row],[DATE]]),YEAR(Delivery[[#This Row],[DATE]])-1)</f>
        <v>2015</v>
      </c>
      <c r="L223" s="32" t="str">
        <f>IF(Delivery[[#This Row],[Month]]&lt;4,"Q4",IF(Delivery[[#This Row],[Month]]&lt;7,"Q1",IF(Delivery[[#This Row],[Month]]&lt;10,"Q2",IF(Delivery[[#This Row],[Month]]&lt;13,"Q3"))))</f>
        <v>Q1</v>
      </c>
    </row>
    <row r="224" spans="1:12" x14ac:dyDescent="0.25">
      <c r="A224">
        <v>2</v>
      </c>
      <c r="B224" s="1">
        <v>42128</v>
      </c>
      <c r="C224" t="s">
        <v>6</v>
      </c>
      <c r="D224" t="s">
        <v>166</v>
      </c>
      <c r="E224">
        <v>651</v>
      </c>
      <c r="F224">
        <v>151</v>
      </c>
      <c r="H224" t="s">
        <v>155</v>
      </c>
      <c r="I224" t="str">
        <f>VLOOKUP(H224,Sheet1!$A$1:$B$28,2,0)</f>
        <v>SKO</v>
      </c>
      <c r="J224">
        <f>MONTH(Delivery[[#This Row],[DATE]])</f>
        <v>5</v>
      </c>
      <c r="K224" s="32">
        <f>IF(Delivery[[#This Row],[Month]]&gt;3,YEAR(Delivery[[#This Row],[DATE]]),YEAR(Delivery[[#This Row],[DATE]])-1)</f>
        <v>2015</v>
      </c>
      <c r="L224" s="32" t="str">
        <f>IF(Delivery[[#This Row],[Month]]&lt;4,"Q4",IF(Delivery[[#This Row],[Month]]&lt;7,"Q1",IF(Delivery[[#This Row],[Month]]&lt;10,"Q2",IF(Delivery[[#This Row],[Month]]&lt;13,"Q3"))))</f>
        <v>Q1</v>
      </c>
    </row>
    <row r="225" spans="1:12" x14ac:dyDescent="0.25">
      <c r="A225">
        <v>3</v>
      </c>
      <c r="B225" s="1">
        <v>42128</v>
      </c>
      <c r="C225" t="s">
        <v>6</v>
      </c>
      <c r="D225" t="s">
        <v>167</v>
      </c>
      <c r="E225">
        <v>403</v>
      </c>
      <c r="F225">
        <v>387</v>
      </c>
      <c r="H225" t="s">
        <v>156</v>
      </c>
      <c r="I225" t="str">
        <f>VLOOKUP(H225,Sheet1!$A$1:$B$28,2,0)</f>
        <v>SKO</v>
      </c>
      <c r="J225">
        <f>MONTH(Delivery[[#This Row],[DATE]])</f>
        <v>5</v>
      </c>
      <c r="K225" s="32">
        <f>IF(Delivery[[#This Row],[Month]]&gt;3,YEAR(Delivery[[#This Row],[DATE]]),YEAR(Delivery[[#This Row],[DATE]])-1)</f>
        <v>2015</v>
      </c>
      <c r="L225" s="32" t="str">
        <f>IF(Delivery[[#This Row],[Month]]&lt;4,"Q4",IF(Delivery[[#This Row],[Month]]&lt;7,"Q1",IF(Delivery[[#This Row],[Month]]&lt;10,"Q2",IF(Delivery[[#This Row],[Month]]&lt;13,"Q3"))))</f>
        <v>Q1</v>
      </c>
    </row>
    <row r="226" spans="1:12" x14ac:dyDescent="0.25">
      <c r="A226">
        <v>4</v>
      </c>
      <c r="B226" s="1">
        <v>42128</v>
      </c>
      <c r="C226" t="s">
        <v>6</v>
      </c>
      <c r="D226" t="s">
        <v>168</v>
      </c>
      <c r="E226">
        <v>103</v>
      </c>
      <c r="F226">
        <v>2044</v>
      </c>
      <c r="H226" t="s">
        <v>148</v>
      </c>
      <c r="I226" t="str">
        <f>VLOOKUP(H226,Sheet1!$A$1:$B$28,2,0)</f>
        <v>NAPTHA</v>
      </c>
      <c r="J226">
        <f>MONTH(Delivery[[#This Row],[DATE]])</f>
        <v>5</v>
      </c>
      <c r="K226" s="32">
        <f>IF(Delivery[[#This Row],[Month]]&gt;3,YEAR(Delivery[[#This Row],[DATE]]),YEAR(Delivery[[#This Row],[DATE]])-1)</f>
        <v>2015</v>
      </c>
      <c r="L226" s="32" t="str">
        <f>IF(Delivery[[#This Row],[Month]]&lt;4,"Q4",IF(Delivery[[#This Row],[Month]]&lt;7,"Q1",IF(Delivery[[#This Row],[Month]]&lt;10,"Q2",IF(Delivery[[#This Row],[Month]]&lt;13,"Q3"))))</f>
        <v>Q1</v>
      </c>
    </row>
    <row r="227" spans="1:12" x14ac:dyDescent="0.25">
      <c r="A227">
        <v>5</v>
      </c>
      <c r="B227" s="1">
        <v>42128</v>
      </c>
      <c r="C227" t="s">
        <v>6</v>
      </c>
      <c r="D227" t="s">
        <v>169</v>
      </c>
      <c r="E227">
        <v>118</v>
      </c>
      <c r="F227">
        <v>3917</v>
      </c>
      <c r="H227" t="s">
        <v>170</v>
      </c>
      <c r="I227" t="str">
        <f>VLOOKUP(H227,Sheet1!$A$1:$B$28,2,0)</f>
        <v>PXPTA</v>
      </c>
      <c r="J227">
        <f>MONTH(Delivery[[#This Row],[DATE]])</f>
        <v>5</v>
      </c>
      <c r="K227" s="32">
        <f>IF(Delivery[[#This Row],[Month]]&gt;3,YEAR(Delivery[[#This Row],[DATE]]),YEAR(Delivery[[#This Row],[DATE]])-1)</f>
        <v>2015</v>
      </c>
      <c r="L227" s="32" t="str">
        <f>IF(Delivery[[#This Row],[Month]]&lt;4,"Q4",IF(Delivery[[#This Row],[Month]]&lt;7,"Q1",IF(Delivery[[#This Row],[Month]]&lt;10,"Q2",IF(Delivery[[#This Row],[Month]]&lt;13,"Q3"))))</f>
        <v>Q1</v>
      </c>
    </row>
    <row r="228" spans="1:12" x14ac:dyDescent="0.25">
      <c r="A228">
        <v>6</v>
      </c>
      <c r="B228" s="1">
        <v>42128</v>
      </c>
      <c r="C228" t="s">
        <v>6</v>
      </c>
      <c r="D228" t="s">
        <v>172</v>
      </c>
      <c r="E228">
        <v>123</v>
      </c>
      <c r="F228">
        <v>2940</v>
      </c>
      <c r="H228" t="s">
        <v>148</v>
      </c>
      <c r="I228" t="str">
        <f>VLOOKUP(H228,Sheet1!$A$1:$B$28,2,0)</f>
        <v>NAPTHA</v>
      </c>
      <c r="J228">
        <f>MONTH(Delivery[[#This Row],[DATE]])</f>
        <v>5</v>
      </c>
      <c r="K228" s="32">
        <f>IF(Delivery[[#This Row],[Month]]&gt;3,YEAR(Delivery[[#This Row],[DATE]]),YEAR(Delivery[[#This Row],[DATE]])-1)</f>
        <v>2015</v>
      </c>
      <c r="L228" s="32" t="str">
        <f>IF(Delivery[[#This Row],[Month]]&lt;4,"Q4",IF(Delivery[[#This Row],[Month]]&lt;7,"Q1",IF(Delivery[[#This Row],[Month]]&lt;10,"Q2",IF(Delivery[[#This Row],[Month]]&lt;13,"Q3"))))</f>
        <v>Q1</v>
      </c>
    </row>
    <row r="229" spans="1:12" x14ac:dyDescent="0.25">
      <c r="A229">
        <v>1</v>
      </c>
      <c r="B229" s="1">
        <v>42128</v>
      </c>
      <c r="C229" t="s">
        <v>463</v>
      </c>
      <c r="D229" t="s">
        <v>161</v>
      </c>
      <c r="E229">
        <v>31</v>
      </c>
      <c r="F229">
        <v>5192</v>
      </c>
      <c r="H229" t="s">
        <v>159</v>
      </c>
      <c r="I229" t="str">
        <f>VLOOKUP(H229,Sheet1!$A$1:$B$28,2,0)</f>
        <v>ATF</v>
      </c>
      <c r="J229">
        <f>MONTH(Delivery[[#This Row],[DATE]])</f>
        <v>5</v>
      </c>
      <c r="K229" s="32">
        <f>IF(Delivery[[#This Row],[Month]]&gt;3,YEAR(Delivery[[#This Row],[DATE]]),YEAR(Delivery[[#This Row],[DATE]])-1)</f>
        <v>2015</v>
      </c>
      <c r="L229" s="32" t="str">
        <f>IF(Delivery[[#This Row],[Month]]&lt;4,"Q4",IF(Delivery[[#This Row],[Month]]&lt;7,"Q1",IF(Delivery[[#This Row],[Month]]&lt;10,"Q2",IF(Delivery[[#This Row],[Month]]&lt;13,"Q3"))))</f>
        <v>Q1</v>
      </c>
    </row>
    <row r="230" spans="1:12" x14ac:dyDescent="0.25">
      <c r="A230">
        <v>2</v>
      </c>
      <c r="B230" s="1">
        <v>42128</v>
      </c>
      <c r="C230" t="s">
        <v>463</v>
      </c>
      <c r="D230" t="s">
        <v>161</v>
      </c>
      <c r="E230">
        <v>35</v>
      </c>
      <c r="F230">
        <v>450</v>
      </c>
      <c r="H230" t="s">
        <v>159</v>
      </c>
      <c r="I230" t="str">
        <f>VLOOKUP(H230,Sheet1!$A$1:$B$28,2,0)</f>
        <v>ATF</v>
      </c>
      <c r="J230">
        <f>MONTH(Delivery[[#This Row],[DATE]])</f>
        <v>5</v>
      </c>
      <c r="K230" s="32">
        <f>IF(Delivery[[#This Row],[Month]]&gt;3,YEAR(Delivery[[#This Row],[DATE]]),YEAR(Delivery[[#This Row],[DATE]])-1)</f>
        <v>2015</v>
      </c>
      <c r="L230" s="32" t="str">
        <f>IF(Delivery[[#This Row],[Month]]&lt;4,"Q4",IF(Delivery[[#This Row],[Month]]&lt;7,"Q1",IF(Delivery[[#This Row],[Month]]&lt;10,"Q2",IF(Delivery[[#This Row],[Month]]&lt;13,"Q3"))))</f>
        <v>Q1</v>
      </c>
    </row>
    <row r="231" spans="1:12" x14ac:dyDescent="0.25">
      <c r="A231">
        <v>3</v>
      </c>
      <c r="B231" s="1">
        <v>42128</v>
      </c>
      <c r="C231" t="s">
        <v>463</v>
      </c>
      <c r="D231" t="s">
        <v>173</v>
      </c>
      <c r="E231">
        <v>35</v>
      </c>
      <c r="F231">
        <v>700</v>
      </c>
      <c r="H231" t="s">
        <v>159</v>
      </c>
      <c r="I231" t="str">
        <f>VLOOKUP(H231,Sheet1!$A$1:$B$28,2,0)</f>
        <v>ATF</v>
      </c>
      <c r="J231">
        <f>MONTH(Delivery[[#This Row],[DATE]])</f>
        <v>5</v>
      </c>
      <c r="K231" s="32">
        <f>IF(Delivery[[#This Row],[Month]]&gt;3,YEAR(Delivery[[#This Row],[DATE]]),YEAR(Delivery[[#This Row],[DATE]])-1)</f>
        <v>2015</v>
      </c>
      <c r="L231" s="32" t="str">
        <f>IF(Delivery[[#This Row],[Month]]&lt;4,"Q4",IF(Delivery[[#This Row],[Month]]&lt;7,"Q1",IF(Delivery[[#This Row],[Month]]&lt;10,"Q2",IF(Delivery[[#This Row],[Month]]&lt;13,"Q3"))))</f>
        <v>Q1</v>
      </c>
    </row>
    <row r="232" spans="1:12" x14ac:dyDescent="0.25">
      <c r="A232">
        <v>1</v>
      </c>
      <c r="B232" s="1">
        <v>42129</v>
      </c>
      <c r="C232" t="s">
        <v>6</v>
      </c>
      <c r="D232" t="s">
        <v>172</v>
      </c>
      <c r="E232">
        <v>123</v>
      </c>
      <c r="F232">
        <v>6314</v>
      </c>
      <c r="H232" t="s">
        <v>148</v>
      </c>
      <c r="I232" t="str">
        <f>VLOOKUP(H232,Sheet1!$A$1:$B$28,2,0)</f>
        <v>NAPTHA</v>
      </c>
      <c r="J232">
        <f>MONTH(Delivery[[#This Row],[DATE]])</f>
        <v>5</v>
      </c>
      <c r="K232" s="32">
        <f>IF(Delivery[[#This Row],[Month]]&gt;3,YEAR(Delivery[[#This Row],[DATE]]),YEAR(Delivery[[#This Row],[DATE]])-1)</f>
        <v>2015</v>
      </c>
      <c r="L232" s="32" t="str">
        <f>IF(Delivery[[#This Row],[Month]]&lt;4,"Q4",IF(Delivery[[#This Row],[Month]]&lt;7,"Q1",IF(Delivery[[#This Row],[Month]]&lt;10,"Q2",IF(Delivery[[#This Row],[Month]]&lt;13,"Q3"))))</f>
        <v>Q1</v>
      </c>
    </row>
    <row r="233" spans="1:12" x14ac:dyDescent="0.25">
      <c r="A233">
        <v>1</v>
      </c>
      <c r="B233" s="1">
        <v>42129</v>
      </c>
      <c r="C233" t="s">
        <v>463</v>
      </c>
      <c r="D233" t="s">
        <v>173</v>
      </c>
      <c r="E233">
        <v>35</v>
      </c>
      <c r="F233">
        <v>3601</v>
      </c>
      <c r="H233" t="s">
        <v>159</v>
      </c>
      <c r="I233" t="str">
        <f>VLOOKUP(H233,Sheet1!$A$1:$B$28,2,0)</f>
        <v>ATF</v>
      </c>
      <c r="J233">
        <f>MONTH(Delivery[[#This Row],[DATE]])</f>
        <v>5</v>
      </c>
      <c r="K233" s="32">
        <f>IF(Delivery[[#This Row],[Month]]&gt;3,YEAR(Delivery[[#This Row],[DATE]]),YEAR(Delivery[[#This Row],[DATE]])-1)</f>
        <v>2015</v>
      </c>
      <c r="L233" s="32" t="str">
        <f>IF(Delivery[[#This Row],[Month]]&lt;4,"Q4",IF(Delivery[[#This Row],[Month]]&lt;7,"Q1",IF(Delivery[[#This Row],[Month]]&lt;10,"Q2",IF(Delivery[[#This Row],[Month]]&lt;13,"Q3"))))</f>
        <v>Q1</v>
      </c>
    </row>
    <row r="234" spans="1:12" x14ac:dyDescent="0.25">
      <c r="A234">
        <v>2</v>
      </c>
      <c r="B234" s="1">
        <v>42129</v>
      </c>
      <c r="C234" t="s">
        <v>463</v>
      </c>
      <c r="D234" t="s">
        <v>174</v>
      </c>
      <c r="E234">
        <v>54</v>
      </c>
      <c r="F234">
        <v>209</v>
      </c>
      <c r="H234" t="s">
        <v>155</v>
      </c>
      <c r="I234" t="str">
        <f>VLOOKUP(H234,Sheet1!$A$1:$B$28,2,0)</f>
        <v>SKO</v>
      </c>
      <c r="J234">
        <f>MONTH(Delivery[[#This Row],[DATE]])</f>
        <v>5</v>
      </c>
      <c r="K234" s="32">
        <f>IF(Delivery[[#This Row],[Month]]&gt;3,YEAR(Delivery[[#This Row],[DATE]]),YEAR(Delivery[[#This Row],[DATE]])-1)</f>
        <v>2015</v>
      </c>
      <c r="L234" s="32" t="str">
        <f>IF(Delivery[[#This Row],[Month]]&lt;4,"Q4",IF(Delivery[[#This Row],[Month]]&lt;7,"Q1",IF(Delivery[[#This Row],[Month]]&lt;10,"Q2",IF(Delivery[[#This Row],[Month]]&lt;13,"Q3"))))</f>
        <v>Q1</v>
      </c>
    </row>
    <row r="235" spans="1:12" x14ac:dyDescent="0.25">
      <c r="A235">
        <v>3</v>
      </c>
      <c r="B235" s="1">
        <v>42129</v>
      </c>
      <c r="C235" t="s">
        <v>463</v>
      </c>
      <c r="D235" t="s">
        <v>175</v>
      </c>
      <c r="E235" t="s">
        <v>176</v>
      </c>
      <c r="F235">
        <v>1550</v>
      </c>
      <c r="H235" t="s">
        <v>153</v>
      </c>
      <c r="I235" t="str">
        <f>VLOOKUP(H235,Sheet1!$A$1:$B$28,2,0)</f>
        <v>HSD-IV</v>
      </c>
      <c r="J235">
        <f>MONTH(Delivery[[#This Row],[DATE]])</f>
        <v>5</v>
      </c>
      <c r="K235" s="32">
        <f>IF(Delivery[[#This Row],[Month]]&gt;3,YEAR(Delivery[[#This Row],[DATE]]),YEAR(Delivery[[#This Row],[DATE]])-1)</f>
        <v>2015</v>
      </c>
      <c r="L235" s="32" t="str">
        <f>IF(Delivery[[#This Row],[Month]]&lt;4,"Q4",IF(Delivery[[#This Row],[Month]]&lt;7,"Q1",IF(Delivery[[#This Row],[Month]]&lt;10,"Q2",IF(Delivery[[#This Row],[Month]]&lt;13,"Q3"))))</f>
        <v>Q1</v>
      </c>
    </row>
    <row r="236" spans="1:12" x14ac:dyDescent="0.25">
      <c r="A236">
        <v>1</v>
      </c>
      <c r="B236" s="1">
        <v>42130</v>
      </c>
      <c r="C236" t="s">
        <v>6</v>
      </c>
      <c r="D236" t="s">
        <v>177</v>
      </c>
      <c r="E236">
        <v>101</v>
      </c>
      <c r="F236">
        <v>249</v>
      </c>
      <c r="H236" t="s">
        <v>148</v>
      </c>
      <c r="I236" t="str">
        <f>VLOOKUP(H236,Sheet1!$A$1:$B$28,2,0)</f>
        <v>NAPTHA</v>
      </c>
      <c r="J236">
        <f>MONTH(Delivery[[#This Row],[DATE]])</f>
        <v>5</v>
      </c>
      <c r="K236" s="32">
        <f>IF(Delivery[[#This Row],[Month]]&gt;3,YEAR(Delivery[[#This Row],[DATE]]),YEAR(Delivery[[#This Row],[DATE]])-1)</f>
        <v>2015</v>
      </c>
      <c r="L236" s="32" t="str">
        <f>IF(Delivery[[#This Row],[Month]]&lt;4,"Q4",IF(Delivery[[#This Row],[Month]]&lt;7,"Q1",IF(Delivery[[#This Row],[Month]]&lt;10,"Q2",IF(Delivery[[#This Row],[Month]]&lt;13,"Q3"))))</f>
        <v>Q1</v>
      </c>
    </row>
    <row r="237" spans="1:12" x14ac:dyDescent="0.25">
      <c r="A237">
        <v>1</v>
      </c>
      <c r="B237" s="1">
        <v>42130</v>
      </c>
      <c r="C237" t="s">
        <v>463</v>
      </c>
      <c r="D237" t="s">
        <v>178</v>
      </c>
      <c r="E237" t="s">
        <v>176</v>
      </c>
      <c r="F237">
        <v>450</v>
      </c>
      <c r="H237" t="s">
        <v>153</v>
      </c>
      <c r="I237" t="str">
        <f>VLOOKUP(H237,Sheet1!$A$1:$B$28,2,0)</f>
        <v>HSD-IV</v>
      </c>
      <c r="J237">
        <f>MONTH(Delivery[[#This Row],[DATE]])</f>
        <v>5</v>
      </c>
      <c r="K237" s="32">
        <f>IF(Delivery[[#This Row],[Month]]&gt;3,YEAR(Delivery[[#This Row],[DATE]]),YEAR(Delivery[[#This Row],[DATE]])-1)</f>
        <v>2015</v>
      </c>
      <c r="L237" s="32" t="str">
        <f>IF(Delivery[[#This Row],[Month]]&lt;4,"Q4",IF(Delivery[[#This Row],[Month]]&lt;7,"Q1",IF(Delivery[[#This Row],[Month]]&lt;10,"Q2",IF(Delivery[[#This Row],[Month]]&lt;13,"Q3"))))</f>
        <v>Q1</v>
      </c>
    </row>
    <row r="238" spans="1:12" x14ac:dyDescent="0.25">
      <c r="A238">
        <v>2</v>
      </c>
      <c r="B238" s="1">
        <v>42130</v>
      </c>
      <c r="C238" t="s">
        <v>463</v>
      </c>
      <c r="D238" t="s">
        <v>179</v>
      </c>
      <c r="E238" t="s">
        <v>176</v>
      </c>
      <c r="F238">
        <v>9344</v>
      </c>
      <c r="H238" t="s">
        <v>153</v>
      </c>
      <c r="I238" t="str">
        <f>VLOOKUP(H238,Sheet1!$A$1:$B$28,2,0)</f>
        <v>HSD-IV</v>
      </c>
      <c r="J238">
        <f>MONTH(Delivery[[#This Row],[DATE]])</f>
        <v>5</v>
      </c>
      <c r="K238" s="32">
        <f>IF(Delivery[[#This Row],[Month]]&gt;3,YEAR(Delivery[[#This Row],[DATE]]),YEAR(Delivery[[#This Row],[DATE]])-1)</f>
        <v>2015</v>
      </c>
      <c r="L238" s="32" t="str">
        <f>IF(Delivery[[#This Row],[Month]]&lt;4,"Q4",IF(Delivery[[#This Row],[Month]]&lt;7,"Q1",IF(Delivery[[#This Row],[Month]]&lt;10,"Q2",IF(Delivery[[#This Row],[Month]]&lt;13,"Q3"))))</f>
        <v>Q1</v>
      </c>
    </row>
    <row r="239" spans="1:12" x14ac:dyDescent="0.25">
      <c r="A239">
        <v>1</v>
      </c>
      <c r="B239" s="1">
        <v>42131</v>
      </c>
      <c r="C239" t="s">
        <v>6</v>
      </c>
      <c r="D239" t="s">
        <v>177</v>
      </c>
      <c r="E239">
        <v>101</v>
      </c>
      <c r="F239">
        <v>2065</v>
      </c>
      <c r="H239" t="s">
        <v>148</v>
      </c>
      <c r="I239" t="str">
        <f>VLOOKUP(H239,Sheet1!$A$1:$B$28,2,0)</f>
        <v>NAPTHA</v>
      </c>
      <c r="J239">
        <f>MONTH(Delivery[[#This Row],[DATE]])</f>
        <v>5</v>
      </c>
      <c r="K239" s="32">
        <f>IF(Delivery[[#This Row],[Month]]&gt;3,YEAR(Delivery[[#This Row],[DATE]]),YEAR(Delivery[[#This Row],[DATE]])-1)</f>
        <v>2015</v>
      </c>
      <c r="L239" s="32" t="str">
        <f>IF(Delivery[[#This Row],[Month]]&lt;4,"Q4",IF(Delivery[[#This Row],[Month]]&lt;7,"Q1",IF(Delivery[[#This Row],[Month]]&lt;10,"Q2",IF(Delivery[[#This Row],[Month]]&lt;13,"Q3"))))</f>
        <v>Q1</v>
      </c>
    </row>
    <row r="240" spans="1:12" x14ac:dyDescent="0.25">
      <c r="A240">
        <v>1</v>
      </c>
      <c r="B240" s="1">
        <v>42131</v>
      </c>
      <c r="C240" t="s">
        <v>463</v>
      </c>
      <c r="D240" t="s">
        <v>179</v>
      </c>
      <c r="E240">
        <v>66</v>
      </c>
      <c r="F240">
        <v>141</v>
      </c>
      <c r="H240" t="s">
        <v>153</v>
      </c>
      <c r="I240" t="str">
        <f>VLOOKUP(H240,Sheet1!$A$1:$B$28,2,0)</f>
        <v>HSD-IV</v>
      </c>
      <c r="J240">
        <f>MONTH(Delivery[[#This Row],[DATE]])</f>
        <v>5</v>
      </c>
      <c r="K240" s="32">
        <f>IF(Delivery[[#This Row],[Month]]&gt;3,YEAR(Delivery[[#This Row],[DATE]]),YEAR(Delivery[[#This Row],[DATE]])-1)</f>
        <v>2015</v>
      </c>
      <c r="L240" s="32" t="str">
        <f>IF(Delivery[[#This Row],[Month]]&lt;4,"Q4",IF(Delivery[[#This Row],[Month]]&lt;7,"Q1",IF(Delivery[[#This Row],[Month]]&lt;10,"Q2",IF(Delivery[[#This Row],[Month]]&lt;13,"Q3"))))</f>
        <v>Q1</v>
      </c>
    </row>
    <row r="241" spans="1:12" x14ac:dyDescent="0.25">
      <c r="A241">
        <v>2</v>
      </c>
      <c r="B241" s="1">
        <v>42131</v>
      </c>
      <c r="C241" t="s">
        <v>463</v>
      </c>
      <c r="D241" t="s">
        <v>180</v>
      </c>
      <c r="E241">
        <v>63</v>
      </c>
      <c r="F241">
        <v>450</v>
      </c>
      <c r="H241" t="s">
        <v>153</v>
      </c>
      <c r="I241" t="str">
        <f>VLOOKUP(H241,Sheet1!$A$1:$B$28,2,0)</f>
        <v>HSD-IV</v>
      </c>
      <c r="J241">
        <f>MONTH(Delivery[[#This Row],[DATE]])</f>
        <v>5</v>
      </c>
      <c r="K241" s="32">
        <f>IF(Delivery[[#This Row],[Month]]&gt;3,YEAR(Delivery[[#This Row],[DATE]]),YEAR(Delivery[[#This Row],[DATE]])-1)</f>
        <v>2015</v>
      </c>
      <c r="L241" s="32" t="str">
        <f>IF(Delivery[[#This Row],[Month]]&lt;4,"Q4",IF(Delivery[[#This Row],[Month]]&lt;7,"Q1",IF(Delivery[[#This Row],[Month]]&lt;10,"Q2",IF(Delivery[[#This Row],[Month]]&lt;13,"Q3"))))</f>
        <v>Q1</v>
      </c>
    </row>
    <row r="242" spans="1:12" x14ac:dyDescent="0.25">
      <c r="A242">
        <v>3</v>
      </c>
      <c r="B242" s="1">
        <v>42131</v>
      </c>
      <c r="C242" t="s">
        <v>463</v>
      </c>
      <c r="D242" t="s">
        <v>181</v>
      </c>
      <c r="E242">
        <v>63</v>
      </c>
      <c r="F242">
        <v>2855</v>
      </c>
      <c r="H242" t="s">
        <v>153</v>
      </c>
      <c r="I242" t="str">
        <f>VLOOKUP(H242,Sheet1!$A$1:$B$28,2,0)</f>
        <v>HSD-IV</v>
      </c>
      <c r="J242">
        <f>MONTH(Delivery[[#This Row],[DATE]])</f>
        <v>5</v>
      </c>
      <c r="K242" s="32">
        <f>IF(Delivery[[#This Row],[Month]]&gt;3,YEAR(Delivery[[#This Row],[DATE]]),YEAR(Delivery[[#This Row],[DATE]])-1)</f>
        <v>2015</v>
      </c>
      <c r="L242" s="32" t="str">
        <f>IF(Delivery[[#This Row],[Month]]&lt;4,"Q4",IF(Delivery[[#This Row],[Month]]&lt;7,"Q1",IF(Delivery[[#This Row],[Month]]&lt;10,"Q2",IF(Delivery[[#This Row],[Month]]&lt;13,"Q3"))))</f>
        <v>Q1</v>
      </c>
    </row>
    <row r="243" spans="1:12" x14ac:dyDescent="0.25">
      <c r="A243">
        <v>4</v>
      </c>
      <c r="B243" s="1">
        <v>42131</v>
      </c>
      <c r="C243" t="s">
        <v>463</v>
      </c>
      <c r="D243" t="s">
        <v>182</v>
      </c>
      <c r="E243">
        <v>67</v>
      </c>
      <c r="F243">
        <v>450</v>
      </c>
      <c r="H243" t="s">
        <v>153</v>
      </c>
      <c r="I243" t="str">
        <f>VLOOKUP(H243,Sheet1!$A$1:$B$28,2,0)</f>
        <v>HSD-IV</v>
      </c>
      <c r="J243">
        <f>MONTH(Delivery[[#This Row],[DATE]])</f>
        <v>5</v>
      </c>
      <c r="K243" s="32">
        <f>IF(Delivery[[#This Row],[Month]]&gt;3,YEAR(Delivery[[#This Row],[DATE]]),YEAR(Delivery[[#This Row],[DATE]])-1)</f>
        <v>2015</v>
      </c>
      <c r="L243" s="32" t="str">
        <f>IF(Delivery[[#This Row],[Month]]&lt;4,"Q4",IF(Delivery[[#This Row],[Month]]&lt;7,"Q1",IF(Delivery[[#This Row],[Month]]&lt;10,"Q2",IF(Delivery[[#This Row],[Month]]&lt;13,"Q3"))))</f>
        <v>Q1</v>
      </c>
    </row>
    <row r="244" spans="1:12" x14ac:dyDescent="0.25">
      <c r="A244">
        <v>5</v>
      </c>
      <c r="B244" s="1">
        <v>42131</v>
      </c>
      <c r="C244" t="s">
        <v>463</v>
      </c>
      <c r="D244" t="s">
        <v>183</v>
      </c>
      <c r="E244">
        <v>67</v>
      </c>
      <c r="F244">
        <v>3284</v>
      </c>
      <c r="H244" t="s">
        <v>153</v>
      </c>
      <c r="I244" t="str">
        <f>VLOOKUP(H244,Sheet1!$A$1:$B$28,2,0)</f>
        <v>HSD-IV</v>
      </c>
      <c r="J244">
        <f>MONTH(Delivery[[#This Row],[DATE]])</f>
        <v>5</v>
      </c>
      <c r="K244" s="32">
        <f>IF(Delivery[[#This Row],[Month]]&gt;3,YEAR(Delivery[[#This Row],[DATE]]),YEAR(Delivery[[#This Row],[DATE]])-1)</f>
        <v>2015</v>
      </c>
      <c r="L244" s="32" t="str">
        <f>IF(Delivery[[#This Row],[Month]]&lt;4,"Q4",IF(Delivery[[#This Row],[Month]]&lt;7,"Q1",IF(Delivery[[#This Row],[Month]]&lt;10,"Q2",IF(Delivery[[#This Row],[Month]]&lt;13,"Q3"))))</f>
        <v>Q1</v>
      </c>
    </row>
    <row r="245" spans="1:12" x14ac:dyDescent="0.25">
      <c r="A245">
        <v>6</v>
      </c>
      <c r="B245" s="1">
        <v>42131</v>
      </c>
      <c r="C245" t="s">
        <v>463</v>
      </c>
      <c r="D245" t="s">
        <v>174</v>
      </c>
      <c r="E245">
        <v>54</v>
      </c>
      <c r="F245">
        <v>194</v>
      </c>
      <c r="H245" t="s">
        <v>155</v>
      </c>
      <c r="I245" t="str">
        <f>VLOOKUP(H245,Sheet1!$A$1:$B$28,2,0)</f>
        <v>SKO</v>
      </c>
      <c r="J245">
        <f>MONTH(Delivery[[#This Row],[DATE]])</f>
        <v>5</v>
      </c>
      <c r="K245" s="32">
        <f>IF(Delivery[[#This Row],[Month]]&gt;3,YEAR(Delivery[[#This Row],[DATE]]),YEAR(Delivery[[#This Row],[DATE]])-1)</f>
        <v>2015</v>
      </c>
      <c r="L245" s="32" t="str">
        <f>IF(Delivery[[#This Row],[Month]]&lt;4,"Q4",IF(Delivery[[#This Row],[Month]]&lt;7,"Q1",IF(Delivery[[#This Row],[Month]]&lt;10,"Q2",IF(Delivery[[#This Row],[Month]]&lt;13,"Q3"))))</f>
        <v>Q1</v>
      </c>
    </row>
    <row r="246" spans="1:12" x14ac:dyDescent="0.25">
      <c r="A246">
        <v>7</v>
      </c>
      <c r="B246" s="1">
        <v>42131</v>
      </c>
      <c r="C246" t="s">
        <v>463</v>
      </c>
      <c r="D246" t="s">
        <v>184</v>
      </c>
      <c r="E246">
        <v>53</v>
      </c>
      <c r="F246">
        <v>549</v>
      </c>
      <c r="H246" t="s">
        <v>156</v>
      </c>
      <c r="I246" t="str">
        <f>VLOOKUP(H246,Sheet1!$A$1:$B$28,2,0)</f>
        <v>SKO</v>
      </c>
      <c r="J246">
        <f>MONTH(Delivery[[#This Row],[DATE]])</f>
        <v>5</v>
      </c>
      <c r="K246" s="32">
        <f>IF(Delivery[[#This Row],[Month]]&gt;3,YEAR(Delivery[[#This Row],[DATE]]),YEAR(Delivery[[#This Row],[DATE]])-1)</f>
        <v>2015</v>
      </c>
      <c r="L246" s="32" t="str">
        <f>IF(Delivery[[#This Row],[Month]]&lt;4,"Q4",IF(Delivery[[#This Row],[Month]]&lt;7,"Q1",IF(Delivery[[#This Row],[Month]]&lt;10,"Q2",IF(Delivery[[#This Row],[Month]]&lt;13,"Q3"))))</f>
        <v>Q1</v>
      </c>
    </row>
    <row r="247" spans="1:12" x14ac:dyDescent="0.25">
      <c r="A247">
        <v>1</v>
      </c>
      <c r="B247" s="1">
        <v>42131</v>
      </c>
      <c r="C247" t="s">
        <v>8</v>
      </c>
      <c r="D247" t="s">
        <v>185</v>
      </c>
      <c r="E247">
        <v>17</v>
      </c>
      <c r="F247">
        <v>2743</v>
      </c>
      <c r="H247" t="s">
        <v>164</v>
      </c>
      <c r="I247" t="str">
        <f>VLOOKUP(H247,Sheet1!$A$1:$B$28,2,0)</f>
        <v>SKO</v>
      </c>
      <c r="J247">
        <f>MONTH(Delivery[[#This Row],[DATE]])</f>
        <v>5</v>
      </c>
      <c r="K247" s="32">
        <f>IF(Delivery[[#This Row],[Month]]&gt;3,YEAR(Delivery[[#This Row],[DATE]]),YEAR(Delivery[[#This Row],[DATE]])-1)</f>
        <v>2015</v>
      </c>
      <c r="L247" s="32" t="str">
        <f>IF(Delivery[[#This Row],[Month]]&lt;4,"Q4",IF(Delivery[[#This Row],[Month]]&lt;7,"Q1",IF(Delivery[[#This Row],[Month]]&lt;10,"Q2",IF(Delivery[[#This Row],[Month]]&lt;13,"Q3"))))</f>
        <v>Q1</v>
      </c>
    </row>
    <row r="248" spans="1:12" x14ac:dyDescent="0.25">
      <c r="A248">
        <v>1</v>
      </c>
      <c r="B248" s="1">
        <v>42131</v>
      </c>
      <c r="C248" t="s">
        <v>63</v>
      </c>
      <c r="D248" t="s">
        <v>181</v>
      </c>
      <c r="E248" t="s">
        <v>186</v>
      </c>
      <c r="F248">
        <v>1143</v>
      </c>
      <c r="H248" t="s">
        <v>153</v>
      </c>
      <c r="I248" t="str">
        <f>VLOOKUP(H248,Sheet1!$A$1:$B$28,2,0)</f>
        <v>HSD-IV</v>
      </c>
      <c r="J248">
        <f>MONTH(Delivery[[#This Row],[DATE]])</f>
        <v>5</v>
      </c>
      <c r="K248" s="32">
        <f>IF(Delivery[[#This Row],[Month]]&gt;3,YEAR(Delivery[[#This Row],[DATE]]),YEAR(Delivery[[#This Row],[DATE]])-1)</f>
        <v>2015</v>
      </c>
      <c r="L248" s="32" t="str">
        <f>IF(Delivery[[#This Row],[Month]]&lt;4,"Q4",IF(Delivery[[#This Row],[Month]]&lt;7,"Q1",IF(Delivery[[#This Row],[Month]]&lt;10,"Q2",IF(Delivery[[#This Row],[Month]]&lt;13,"Q3"))))</f>
        <v>Q1</v>
      </c>
    </row>
    <row r="249" spans="1:12" x14ac:dyDescent="0.25">
      <c r="A249">
        <v>2</v>
      </c>
      <c r="B249" s="1">
        <v>42131</v>
      </c>
      <c r="C249" t="s">
        <v>63</v>
      </c>
      <c r="D249" t="s">
        <v>180</v>
      </c>
      <c r="E249" t="s">
        <v>186</v>
      </c>
      <c r="F249">
        <v>450</v>
      </c>
      <c r="H249" t="s">
        <v>153</v>
      </c>
      <c r="I249" t="str">
        <f>VLOOKUP(H249,Sheet1!$A$1:$B$28,2,0)</f>
        <v>HSD-IV</v>
      </c>
      <c r="J249">
        <f>MONTH(Delivery[[#This Row],[DATE]])</f>
        <v>5</v>
      </c>
      <c r="K249" s="32">
        <f>IF(Delivery[[#This Row],[Month]]&gt;3,YEAR(Delivery[[#This Row],[DATE]]),YEAR(Delivery[[#This Row],[DATE]])-1)</f>
        <v>2015</v>
      </c>
      <c r="L249" s="32" t="str">
        <f>IF(Delivery[[#This Row],[Month]]&lt;4,"Q4",IF(Delivery[[#This Row],[Month]]&lt;7,"Q1",IF(Delivery[[#This Row],[Month]]&lt;10,"Q2",IF(Delivery[[#This Row],[Month]]&lt;13,"Q3"))))</f>
        <v>Q1</v>
      </c>
    </row>
    <row r="250" spans="1:12" x14ac:dyDescent="0.25">
      <c r="A250">
        <v>3</v>
      </c>
      <c r="B250" s="1">
        <v>42131</v>
      </c>
      <c r="C250" t="s">
        <v>63</v>
      </c>
      <c r="D250" t="s">
        <v>180</v>
      </c>
      <c r="E250" t="s">
        <v>186</v>
      </c>
      <c r="F250">
        <v>1729</v>
      </c>
      <c r="H250" t="s">
        <v>153</v>
      </c>
      <c r="I250" t="str">
        <f>VLOOKUP(H250,Sheet1!$A$1:$B$28,2,0)</f>
        <v>HSD-IV</v>
      </c>
      <c r="J250">
        <f>MONTH(Delivery[[#This Row],[DATE]])</f>
        <v>5</v>
      </c>
      <c r="K250" s="32">
        <f>IF(Delivery[[#This Row],[Month]]&gt;3,YEAR(Delivery[[#This Row],[DATE]]),YEAR(Delivery[[#This Row],[DATE]])-1)</f>
        <v>2015</v>
      </c>
      <c r="L250" s="32" t="str">
        <f>IF(Delivery[[#This Row],[Month]]&lt;4,"Q4",IF(Delivery[[#This Row],[Month]]&lt;7,"Q1",IF(Delivery[[#This Row],[Month]]&lt;10,"Q2",IF(Delivery[[#This Row],[Month]]&lt;13,"Q3"))))</f>
        <v>Q1</v>
      </c>
    </row>
    <row r="251" spans="1:12" x14ac:dyDescent="0.25">
      <c r="A251">
        <v>1</v>
      </c>
      <c r="B251" s="1">
        <v>42132</v>
      </c>
      <c r="C251" t="s">
        <v>463</v>
      </c>
      <c r="D251" t="s">
        <v>184</v>
      </c>
      <c r="E251">
        <v>53</v>
      </c>
      <c r="F251">
        <v>451</v>
      </c>
      <c r="H251" t="s">
        <v>156</v>
      </c>
      <c r="I251" t="str">
        <f>VLOOKUP(H251,Sheet1!$A$1:$B$28,2,0)</f>
        <v>SKO</v>
      </c>
      <c r="J251">
        <f>MONTH(Delivery[[#This Row],[DATE]])</f>
        <v>5</v>
      </c>
      <c r="K251" s="32">
        <f>IF(Delivery[[#This Row],[Month]]&gt;3,YEAR(Delivery[[#This Row],[DATE]]),YEAR(Delivery[[#This Row],[DATE]])-1)</f>
        <v>2015</v>
      </c>
      <c r="L251" s="32" t="str">
        <f>IF(Delivery[[#This Row],[Month]]&lt;4,"Q4",IF(Delivery[[#This Row],[Month]]&lt;7,"Q1",IF(Delivery[[#This Row],[Month]]&lt;10,"Q2",IF(Delivery[[#This Row],[Month]]&lt;13,"Q3"))))</f>
        <v>Q1</v>
      </c>
    </row>
    <row r="252" spans="1:12" x14ac:dyDescent="0.25">
      <c r="A252">
        <v>2</v>
      </c>
      <c r="B252" s="1">
        <v>42132</v>
      </c>
      <c r="C252" t="s">
        <v>463</v>
      </c>
      <c r="D252" t="s">
        <v>187</v>
      </c>
      <c r="E252">
        <v>33</v>
      </c>
      <c r="F252">
        <v>450</v>
      </c>
      <c r="H252" t="s">
        <v>145</v>
      </c>
      <c r="I252" t="str">
        <f>VLOOKUP(H252,Sheet1!$A$1:$B$28,2,0)</f>
        <v>SKO</v>
      </c>
      <c r="J252">
        <f>MONTH(Delivery[[#This Row],[DATE]])</f>
        <v>5</v>
      </c>
      <c r="K252" s="32">
        <f>IF(Delivery[[#This Row],[Month]]&gt;3,YEAR(Delivery[[#This Row],[DATE]]),YEAR(Delivery[[#This Row],[DATE]])-1)</f>
        <v>2015</v>
      </c>
      <c r="L252" s="32" t="str">
        <f>IF(Delivery[[#This Row],[Month]]&lt;4,"Q4",IF(Delivery[[#This Row],[Month]]&lt;7,"Q1",IF(Delivery[[#This Row],[Month]]&lt;10,"Q2",IF(Delivery[[#This Row],[Month]]&lt;13,"Q3"))))</f>
        <v>Q1</v>
      </c>
    </row>
    <row r="253" spans="1:12" x14ac:dyDescent="0.25">
      <c r="A253">
        <v>3</v>
      </c>
      <c r="B253" s="1">
        <v>42132</v>
      </c>
      <c r="C253" t="s">
        <v>463</v>
      </c>
      <c r="D253" t="s">
        <v>188</v>
      </c>
      <c r="E253">
        <v>33</v>
      </c>
      <c r="F253">
        <v>550</v>
      </c>
      <c r="H253" t="s">
        <v>145</v>
      </c>
      <c r="I253" t="str">
        <f>VLOOKUP(H253,Sheet1!$A$1:$B$28,2,0)</f>
        <v>SKO</v>
      </c>
      <c r="J253">
        <f>MONTH(Delivery[[#This Row],[DATE]])</f>
        <v>5</v>
      </c>
      <c r="K253" s="32">
        <f>IF(Delivery[[#This Row],[Month]]&gt;3,YEAR(Delivery[[#This Row],[DATE]]),YEAR(Delivery[[#This Row],[DATE]])-1)</f>
        <v>2015</v>
      </c>
      <c r="L253" s="32" t="str">
        <f>IF(Delivery[[#This Row],[Month]]&lt;4,"Q4",IF(Delivery[[#This Row],[Month]]&lt;7,"Q1",IF(Delivery[[#This Row],[Month]]&lt;10,"Q2",IF(Delivery[[#This Row],[Month]]&lt;13,"Q3"))))</f>
        <v>Q1</v>
      </c>
    </row>
    <row r="254" spans="1:12" x14ac:dyDescent="0.25">
      <c r="A254">
        <v>4</v>
      </c>
      <c r="B254" s="1">
        <v>42132</v>
      </c>
      <c r="C254" t="s">
        <v>463</v>
      </c>
      <c r="D254" t="s">
        <v>189</v>
      </c>
      <c r="E254">
        <v>33</v>
      </c>
      <c r="F254">
        <v>7822</v>
      </c>
      <c r="H254" t="s">
        <v>190</v>
      </c>
      <c r="I254" t="str">
        <f>VLOOKUP(H254,Sheet1!$A$1:$B$28,2,0)</f>
        <v>ATF</v>
      </c>
      <c r="J254">
        <f>MONTH(Delivery[[#This Row],[DATE]])</f>
        <v>5</v>
      </c>
      <c r="K254" s="32">
        <f>IF(Delivery[[#This Row],[Month]]&gt;3,YEAR(Delivery[[#This Row],[DATE]]),YEAR(Delivery[[#This Row],[DATE]])-1)</f>
        <v>2015</v>
      </c>
      <c r="L254" s="32" t="str">
        <f>IF(Delivery[[#This Row],[Month]]&lt;4,"Q4",IF(Delivery[[#This Row],[Month]]&lt;7,"Q1",IF(Delivery[[#This Row],[Month]]&lt;10,"Q2",IF(Delivery[[#This Row],[Month]]&lt;13,"Q3"))))</f>
        <v>Q1</v>
      </c>
    </row>
    <row r="255" spans="1:12" x14ac:dyDescent="0.25">
      <c r="A255">
        <v>5</v>
      </c>
      <c r="B255" s="1">
        <v>42132</v>
      </c>
      <c r="C255" t="s">
        <v>463</v>
      </c>
      <c r="D255" t="s">
        <v>191</v>
      </c>
      <c r="E255">
        <v>31</v>
      </c>
      <c r="F255">
        <v>450</v>
      </c>
      <c r="H255" t="s">
        <v>190</v>
      </c>
      <c r="I255" t="str">
        <f>VLOOKUP(H255,Sheet1!$A$1:$B$28,2,0)</f>
        <v>ATF</v>
      </c>
      <c r="J255">
        <f>MONTH(Delivery[[#This Row],[DATE]])</f>
        <v>5</v>
      </c>
      <c r="K255" s="32">
        <f>IF(Delivery[[#This Row],[Month]]&gt;3,YEAR(Delivery[[#This Row],[DATE]]),YEAR(Delivery[[#This Row],[DATE]])-1)</f>
        <v>2015</v>
      </c>
      <c r="L255" s="32" t="str">
        <f>IF(Delivery[[#This Row],[Month]]&lt;4,"Q4",IF(Delivery[[#This Row],[Month]]&lt;7,"Q1",IF(Delivery[[#This Row],[Month]]&lt;10,"Q2",IF(Delivery[[#This Row],[Month]]&lt;13,"Q3"))))</f>
        <v>Q1</v>
      </c>
    </row>
    <row r="256" spans="1:12" x14ac:dyDescent="0.25">
      <c r="A256">
        <v>6</v>
      </c>
      <c r="B256" s="1">
        <v>42132</v>
      </c>
      <c r="C256" t="s">
        <v>463</v>
      </c>
      <c r="D256" t="s">
        <v>192</v>
      </c>
      <c r="E256">
        <v>31</v>
      </c>
      <c r="F256">
        <v>349</v>
      </c>
      <c r="H256" t="s">
        <v>190</v>
      </c>
      <c r="I256" t="str">
        <f>VLOOKUP(H256,Sheet1!$A$1:$B$28,2,0)</f>
        <v>ATF</v>
      </c>
      <c r="J256">
        <f>MONTH(Delivery[[#This Row],[DATE]])</f>
        <v>5</v>
      </c>
      <c r="K256" s="32">
        <f>IF(Delivery[[#This Row],[Month]]&gt;3,YEAR(Delivery[[#This Row],[DATE]]),YEAR(Delivery[[#This Row],[DATE]])-1)</f>
        <v>2015</v>
      </c>
      <c r="L256" s="32" t="str">
        <f>IF(Delivery[[#This Row],[Month]]&lt;4,"Q4",IF(Delivery[[#This Row],[Month]]&lt;7,"Q1",IF(Delivery[[#This Row],[Month]]&lt;10,"Q2",IF(Delivery[[#This Row],[Month]]&lt;13,"Q3"))))</f>
        <v>Q1</v>
      </c>
    </row>
    <row r="257" spans="1:12" x14ac:dyDescent="0.25">
      <c r="A257">
        <v>1</v>
      </c>
      <c r="B257" s="1">
        <v>42132</v>
      </c>
      <c r="C257" t="s">
        <v>162</v>
      </c>
      <c r="D257" t="s">
        <v>193</v>
      </c>
      <c r="E257">
        <v>17</v>
      </c>
      <c r="F257">
        <v>4118</v>
      </c>
      <c r="H257" t="s">
        <v>164</v>
      </c>
      <c r="I257" t="str">
        <f>VLOOKUP(H257,Sheet1!$A$1:$B$28,2,0)</f>
        <v>SKO</v>
      </c>
      <c r="J257">
        <f>MONTH(Delivery[[#This Row],[DATE]])</f>
        <v>5</v>
      </c>
      <c r="K257" s="32">
        <f>IF(Delivery[[#This Row],[Month]]&gt;3,YEAR(Delivery[[#This Row],[DATE]]),YEAR(Delivery[[#This Row],[DATE]])-1)</f>
        <v>2015</v>
      </c>
      <c r="L257" s="32" t="str">
        <f>IF(Delivery[[#This Row],[Month]]&lt;4,"Q4",IF(Delivery[[#This Row],[Month]]&lt;7,"Q1",IF(Delivery[[#This Row],[Month]]&lt;10,"Q2",IF(Delivery[[#This Row],[Month]]&lt;13,"Q3"))))</f>
        <v>Q1</v>
      </c>
    </row>
    <row r="258" spans="1:12" x14ac:dyDescent="0.25">
      <c r="A258">
        <v>1</v>
      </c>
      <c r="B258" s="1">
        <v>42134</v>
      </c>
      <c r="C258" t="s">
        <v>6</v>
      </c>
      <c r="D258" t="s">
        <v>194</v>
      </c>
      <c r="E258">
        <v>403</v>
      </c>
      <c r="F258">
        <v>1994</v>
      </c>
      <c r="H258" t="s">
        <v>145</v>
      </c>
      <c r="I258" t="str">
        <f>VLOOKUP(H258,Sheet1!$A$1:$B$28,2,0)</f>
        <v>SKO</v>
      </c>
      <c r="J258">
        <f>MONTH(Delivery[[#This Row],[DATE]])</f>
        <v>5</v>
      </c>
      <c r="K258" s="32">
        <f>IF(Delivery[[#This Row],[Month]]&gt;3,YEAR(Delivery[[#This Row],[DATE]]),YEAR(Delivery[[#This Row],[DATE]])-1)</f>
        <v>2015</v>
      </c>
      <c r="L258" s="32" t="str">
        <f>IF(Delivery[[#This Row],[Month]]&lt;4,"Q4",IF(Delivery[[#This Row],[Month]]&lt;7,"Q1",IF(Delivery[[#This Row],[Month]]&lt;10,"Q2",IF(Delivery[[#This Row],[Month]]&lt;13,"Q3"))))</f>
        <v>Q1</v>
      </c>
    </row>
    <row r="259" spans="1:12" x14ac:dyDescent="0.25">
      <c r="A259">
        <v>2</v>
      </c>
      <c r="B259" s="1">
        <v>42134</v>
      </c>
      <c r="C259" t="s">
        <v>6</v>
      </c>
      <c r="D259" t="s">
        <v>195</v>
      </c>
      <c r="E259">
        <v>404</v>
      </c>
      <c r="F259">
        <v>802</v>
      </c>
      <c r="H259" t="s">
        <v>145</v>
      </c>
      <c r="I259" t="str">
        <f>VLOOKUP(H259,Sheet1!$A$1:$B$28,2,0)</f>
        <v>SKO</v>
      </c>
      <c r="J259">
        <f>MONTH(Delivery[[#This Row],[DATE]])</f>
        <v>5</v>
      </c>
      <c r="K259" s="32">
        <f>IF(Delivery[[#This Row],[Month]]&gt;3,YEAR(Delivery[[#This Row],[DATE]]),YEAR(Delivery[[#This Row],[DATE]])-1)</f>
        <v>2015</v>
      </c>
      <c r="L259" s="32" t="str">
        <f>IF(Delivery[[#This Row],[Month]]&lt;4,"Q4",IF(Delivery[[#This Row],[Month]]&lt;7,"Q1",IF(Delivery[[#This Row],[Month]]&lt;10,"Q2",IF(Delivery[[#This Row],[Month]]&lt;13,"Q3"))))</f>
        <v>Q1</v>
      </c>
    </row>
    <row r="260" spans="1:12" x14ac:dyDescent="0.25">
      <c r="A260">
        <v>3</v>
      </c>
      <c r="B260" s="1">
        <v>42134</v>
      </c>
      <c r="C260" t="s">
        <v>6</v>
      </c>
      <c r="D260" t="s">
        <v>196</v>
      </c>
      <c r="E260">
        <v>405</v>
      </c>
      <c r="F260">
        <v>1016</v>
      </c>
      <c r="H260" t="s">
        <v>197</v>
      </c>
      <c r="I260" t="str">
        <f>VLOOKUP(H260,Sheet1!$A$1:$B$28,2,0)</f>
        <v>ATF</v>
      </c>
      <c r="J260">
        <f>MONTH(Delivery[[#This Row],[DATE]])</f>
        <v>5</v>
      </c>
      <c r="K260" s="32">
        <f>IF(Delivery[[#This Row],[Month]]&gt;3,YEAR(Delivery[[#This Row],[DATE]]),YEAR(Delivery[[#This Row],[DATE]])-1)</f>
        <v>2015</v>
      </c>
      <c r="L260" s="32" t="str">
        <f>IF(Delivery[[#This Row],[Month]]&lt;4,"Q4",IF(Delivery[[#This Row],[Month]]&lt;7,"Q1",IF(Delivery[[#This Row],[Month]]&lt;10,"Q2",IF(Delivery[[#This Row],[Month]]&lt;13,"Q3"))))</f>
        <v>Q1</v>
      </c>
    </row>
    <row r="261" spans="1:12" x14ac:dyDescent="0.25">
      <c r="A261">
        <v>1</v>
      </c>
      <c r="B261" s="1">
        <v>42134</v>
      </c>
      <c r="C261" t="s">
        <v>463</v>
      </c>
      <c r="D261" t="s">
        <v>198</v>
      </c>
      <c r="E261">
        <v>32</v>
      </c>
      <c r="F261">
        <v>450</v>
      </c>
      <c r="H261" t="s">
        <v>190</v>
      </c>
      <c r="I261" t="str">
        <f>VLOOKUP(H261,Sheet1!$A$1:$B$28,2,0)</f>
        <v>ATF</v>
      </c>
      <c r="J261">
        <f>MONTH(Delivery[[#This Row],[DATE]])</f>
        <v>5</v>
      </c>
      <c r="K261" s="32">
        <f>IF(Delivery[[#This Row],[Month]]&gt;3,YEAR(Delivery[[#This Row],[DATE]]),YEAR(Delivery[[#This Row],[DATE]])-1)</f>
        <v>2015</v>
      </c>
      <c r="L261" s="32" t="str">
        <f>IF(Delivery[[#This Row],[Month]]&lt;4,"Q4",IF(Delivery[[#This Row],[Month]]&lt;7,"Q1",IF(Delivery[[#This Row],[Month]]&lt;10,"Q2",IF(Delivery[[#This Row],[Month]]&lt;13,"Q3"))))</f>
        <v>Q1</v>
      </c>
    </row>
    <row r="262" spans="1:12" x14ac:dyDescent="0.25">
      <c r="A262">
        <v>2</v>
      </c>
      <c r="B262" s="1">
        <v>42134</v>
      </c>
      <c r="C262" t="s">
        <v>463</v>
      </c>
      <c r="D262" t="s">
        <v>199</v>
      </c>
      <c r="E262">
        <v>32</v>
      </c>
      <c r="F262">
        <v>4434</v>
      </c>
      <c r="H262" t="s">
        <v>190</v>
      </c>
      <c r="I262" t="str">
        <f>VLOOKUP(H262,Sheet1!$A$1:$B$28,2,0)</f>
        <v>ATF</v>
      </c>
      <c r="J262">
        <f>MONTH(Delivery[[#This Row],[DATE]])</f>
        <v>5</v>
      </c>
      <c r="K262" s="32">
        <f>IF(Delivery[[#This Row],[Month]]&gt;3,YEAR(Delivery[[#This Row],[DATE]]),YEAR(Delivery[[#This Row],[DATE]])-1)</f>
        <v>2015</v>
      </c>
      <c r="L262" s="32" t="str">
        <f>IF(Delivery[[#This Row],[Month]]&lt;4,"Q4",IF(Delivery[[#This Row],[Month]]&lt;7,"Q1",IF(Delivery[[#This Row],[Month]]&lt;10,"Q2",IF(Delivery[[#This Row],[Month]]&lt;13,"Q3"))))</f>
        <v>Q1</v>
      </c>
    </row>
    <row r="263" spans="1:12" x14ac:dyDescent="0.25">
      <c r="A263">
        <v>3</v>
      </c>
      <c r="B263" s="1">
        <v>42134</v>
      </c>
      <c r="C263" t="s">
        <v>463</v>
      </c>
      <c r="D263" t="s">
        <v>200</v>
      </c>
      <c r="E263">
        <v>32</v>
      </c>
      <c r="F263">
        <v>450</v>
      </c>
      <c r="H263" t="s">
        <v>190</v>
      </c>
      <c r="I263" t="str">
        <f>VLOOKUP(H263,Sheet1!$A$1:$B$28,2,0)</f>
        <v>ATF</v>
      </c>
      <c r="J263">
        <f>MONTH(Delivery[[#This Row],[DATE]])</f>
        <v>5</v>
      </c>
      <c r="K263" s="32">
        <f>IF(Delivery[[#This Row],[Month]]&gt;3,YEAR(Delivery[[#This Row],[DATE]]),YEAR(Delivery[[#This Row],[DATE]])-1)</f>
        <v>2015</v>
      </c>
      <c r="L263" s="32" t="str">
        <f>IF(Delivery[[#This Row],[Month]]&lt;4,"Q4",IF(Delivery[[#This Row],[Month]]&lt;7,"Q1",IF(Delivery[[#This Row],[Month]]&lt;10,"Q2",IF(Delivery[[#This Row],[Month]]&lt;13,"Q3"))))</f>
        <v>Q1</v>
      </c>
    </row>
    <row r="264" spans="1:12" x14ac:dyDescent="0.25">
      <c r="A264">
        <v>4</v>
      </c>
      <c r="B264" s="1">
        <v>42134</v>
      </c>
      <c r="C264" t="s">
        <v>463</v>
      </c>
      <c r="D264" t="s">
        <v>201</v>
      </c>
      <c r="E264">
        <v>34</v>
      </c>
      <c r="F264">
        <v>1825</v>
      </c>
      <c r="H264" t="s">
        <v>190</v>
      </c>
      <c r="I264" t="str">
        <f>VLOOKUP(H264,Sheet1!$A$1:$B$28,2,0)</f>
        <v>ATF</v>
      </c>
      <c r="J264">
        <f>MONTH(Delivery[[#This Row],[DATE]])</f>
        <v>5</v>
      </c>
      <c r="K264" s="32">
        <f>IF(Delivery[[#This Row],[Month]]&gt;3,YEAR(Delivery[[#This Row],[DATE]]),YEAR(Delivery[[#This Row],[DATE]])-1)</f>
        <v>2015</v>
      </c>
      <c r="L264" s="32" t="str">
        <f>IF(Delivery[[#This Row],[Month]]&lt;4,"Q4",IF(Delivery[[#This Row],[Month]]&lt;7,"Q1",IF(Delivery[[#This Row],[Month]]&lt;10,"Q2",IF(Delivery[[#This Row],[Month]]&lt;13,"Q3"))))</f>
        <v>Q1</v>
      </c>
    </row>
    <row r="265" spans="1:12" x14ac:dyDescent="0.25">
      <c r="A265">
        <v>1</v>
      </c>
      <c r="B265" s="1">
        <v>42134</v>
      </c>
      <c r="C265" t="s">
        <v>8</v>
      </c>
      <c r="D265" t="s">
        <v>166</v>
      </c>
      <c r="E265" t="s">
        <v>10</v>
      </c>
      <c r="F265">
        <v>62</v>
      </c>
      <c r="H265" t="s">
        <v>155</v>
      </c>
      <c r="I265" t="str">
        <f>VLOOKUP(H265,Sheet1!$A$1:$B$28,2,0)</f>
        <v>SKO</v>
      </c>
      <c r="J265">
        <f>MONTH(Delivery[[#This Row],[DATE]])</f>
        <v>5</v>
      </c>
      <c r="K265" s="32">
        <f>IF(Delivery[[#This Row],[Month]]&gt;3,YEAR(Delivery[[#This Row],[DATE]]),YEAR(Delivery[[#This Row],[DATE]])-1)</f>
        <v>2015</v>
      </c>
      <c r="L265" s="32" t="str">
        <f>IF(Delivery[[#This Row],[Month]]&lt;4,"Q4",IF(Delivery[[#This Row],[Month]]&lt;7,"Q1",IF(Delivery[[#This Row],[Month]]&lt;10,"Q2",IF(Delivery[[#This Row],[Month]]&lt;13,"Q3"))))</f>
        <v>Q1</v>
      </c>
    </row>
    <row r="266" spans="1:12" x14ac:dyDescent="0.25">
      <c r="A266">
        <v>2</v>
      </c>
      <c r="B266" s="1">
        <v>42134</v>
      </c>
      <c r="C266" t="s">
        <v>8</v>
      </c>
      <c r="D266" t="s">
        <v>202</v>
      </c>
      <c r="E266" t="s">
        <v>10</v>
      </c>
      <c r="F266">
        <v>59</v>
      </c>
      <c r="H266" t="s">
        <v>203</v>
      </c>
      <c r="I266" t="s">
        <v>204</v>
      </c>
      <c r="J266">
        <f>MONTH(Delivery[[#This Row],[DATE]])</f>
        <v>5</v>
      </c>
      <c r="K266" s="32">
        <f>IF(Delivery[[#This Row],[Month]]&gt;3,YEAR(Delivery[[#This Row],[DATE]]),YEAR(Delivery[[#This Row],[DATE]])-1)</f>
        <v>2015</v>
      </c>
      <c r="L266" s="32" t="str">
        <f>IF(Delivery[[#This Row],[Month]]&lt;4,"Q4",IF(Delivery[[#This Row],[Month]]&lt;7,"Q1",IF(Delivery[[#This Row],[Month]]&lt;10,"Q2",IF(Delivery[[#This Row],[Month]]&lt;13,"Q3"))))</f>
        <v>Q1</v>
      </c>
    </row>
    <row r="267" spans="1:12" x14ac:dyDescent="0.25">
      <c r="A267">
        <v>3</v>
      </c>
      <c r="B267" s="1">
        <v>42134</v>
      </c>
      <c r="C267" t="s">
        <v>8</v>
      </c>
      <c r="D267" t="s">
        <v>167</v>
      </c>
      <c r="E267" t="s">
        <v>10</v>
      </c>
      <c r="F267">
        <v>115</v>
      </c>
      <c r="H267" t="s">
        <v>156</v>
      </c>
      <c r="I267" t="str">
        <f>VLOOKUP(H267,Sheet1!$A$1:$B$28,2,0)</f>
        <v>SKO</v>
      </c>
      <c r="J267">
        <f>MONTH(Delivery[[#This Row],[DATE]])</f>
        <v>5</v>
      </c>
      <c r="K267" s="32">
        <f>IF(Delivery[[#This Row],[Month]]&gt;3,YEAR(Delivery[[#This Row],[DATE]]),YEAR(Delivery[[#This Row],[DATE]])-1)</f>
        <v>2015</v>
      </c>
      <c r="L267" s="32" t="str">
        <f>IF(Delivery[[#This Row],[Month]]&lt;4,"Q4",IF(Delivery[[#This Row],[Month]]&lt;7,"Q1",IF(Delivery[[#This Row],[Month]]&lt;10,"Q2",IF(Delivery[[#This Row],[Month]]&lt;13,"Q3"))))</f>
        <v>Q1</v>
      </c>
    </row>
    <row r="268" spans="1:12" x14ac:dyDescent="0.25">
      <c r="A268">
        <v>4</v>
      </c>
      <c r="B268" s="1">
        <v>42134</v>
      </c>
      <c r="C268" t="s">
        <v>8</v>
      </c>
      <c r="D268" t="s">
        <v>205</v>
      </c>
      <c r="E268" t="s">
        <v>10</v>
      </c>
      <c r="F268">
        <v>196</v>
      </c>
      <c r="H268" t="s">
        <v>203</v>
      </c>
      <c r="I268" t="s">
        <v>204</v>
      </c>
      <c r="J268">
        <f>MONTH(Delivery[[#This Row],[DATE]])</f>
        <v>5</v>
      </c>
      <c r="K268" s="32">
        <f>IF(Delivery[[#This Row],[Month]]&gt;3,YEAR(Delivery[[#This Row],[DATE]]),YEAR(Delivery[[#This Row],[DATE]])-1)</f>
        <v>2015</v>
      </c>
      <c r="L268" s="32" t="str">
        <f>IF(Delivery[[#This Row],[Month]]&lt;4,"Q4",IF(Delivery[[#This Row],[Month]]&lt;7,"Q1",IF(Delivery[[#This Row],[Month]]&lt;10,"Q2",IF(Delivery[[#This Row],[Month]]&lt;13,"Q3"))))</f>
        <v>Q1</v>
      </c>
    </row>
    <row r="269" spans="1:12" x14ac:dyDescent="0.25">
      <c r="A269">
        <v>5</v>
      </c>
      <c r="B269" s="1">
        <v>42134</v>
      </c>
      <c r="C269" t="s">
        <v>8</v>
      </c>
      <c r="D269" t="s">
        <v>168</v>
      </c>
      <c r="E269" t="s">
        <v>10</v>
      </c>
      <c r="F269">
        <v>1988</v>
      </c>
      <c r="H269" t="s">
        <v>148</v>
      </c>
      <c r="I269" t="str">
        <f>VLOOKUP(H269,Sheet1!$A$1:$B$28,2,0)</f>
        <v>NAPTHA</v>
      </c>
      <c r="J269">
        <f>MONTH(Delivery[[#This Row],[DATE]])</f>
        <v>5</v>
      </c>
      <c r="K269" s="32">
        <f>IF(Delivery[[#This Row],[Month]]&gt;3,YEAR(Delivery[[#This Row],[DATE]]),YEAR(Delivery[[#This Row],[DATE]])-1)</f>
        <v>2015</v>
      </c>
      <c r="L269" s="32" t="str">
        <f>IF(Delivery[[#This Row],[Month]]&lt;4,"Q4",IF(Delivery[[#This Row],[Month]]&lt;7,"Q1",IF(Delivery[[#This Row],[Month]]&lt;10,"Q2",IF(Delivery[[#This Row],[Month]]&lt;13,"Q3"))))</f>
        <v>Q1</v>
      </c>
    </row>
    <row r="270" spans="1:12" x14ac:dyDescent="0.25">
      <c r="A270">
        <v>6</v>
      </c>
      <c r="B270" s="1">
        <v>42134</v>
      </c>
      <c r="C270" t="s">
        <v>8</v>
      </c>
      <c r="D270" t="s">
        <v>169</v>
      </c>
      <c r="E270" t="s">
        <v>10</v>
      </c>
      <c r="F270">
        <v>1226</v>
      </c>
      <c r="H270" t="s">
        <v>170</v>
      </c>
      <c r="I270" t="str">
        <f>VLOOKUP(H270,Sheet1!$A$1:$B$28,2,0)</f>
        <v>PXPTA</v>
      </c>
      <c r="J270">
        <f>MONTH(Delivery[[#This Row],[DATE]])</f>
        <v>5</v>
      </c>
      <c r="K270" s="32">
        <f>IF(Delivery[[#This Row],[Month]]&gt;3,YEAR(Delivery[[#This Row],[DATE]]),YEAR(Delivery[[#This Row],[DATE]])-1)</f>
        <v>2015</v>
      </c>
      <c r="L270" s="32" t="str">
        <f>IF(Delivery[[#This Row],[Month]]&lt;4,"Q4",IF(Delivery[[#This Row],[Month]]&lt;7,"Q1",IF(Delivery[[#This Row],[Month]]&lt;10,"Q2",IF(Delivery[[#This Row],[Month]]&lt;13,"Q3"))))</f>
        <v>Q1</v>
      </c>
    </row>
    <row r="271" spans="1:12" x14ac:dyDescent="0.25">
      <c r="A271">
        <v>1</v>
      </c>
      <c r="B271" s="1">
        <v>42134</v>
      </c>
      <c r="C271" t="s">
        <v>6</v>
      </c>
      <c r="D271" t="s">
        <v>194</v>
      </c>
      <c r="E271">
        <v>403</v>
      </c>
      <c r="F271">
        <v>1994</v>
      </c>
      <c r="H271" t="s">
        <v>145</v>
      </c>
      <c r="I271" t="str">
        <f>VLOOKUP(H271,Sheet1!$A$1:$B$28,2,0)</f>
        <v>SKO</v>
      </c>
      <c r="J271">
        <f>MONTH(Delivery[[#This Row],[DATE]])</f>
        <v>5</v>
      </c>
      <c r="K271" s="32">
        <f>IF(Delivery[[#This Row],[Month]]&gt;3,YEAR(Delivery[[#This Row],[DATE]]),YEAR(Delivery[[#This Row],[DATE]])-1)</f>
        <v>2015</v>
      </c>
      <c r="L271" s="32" t="str">
        <f>IF(Delivery[[#This Row],[Month]]&lt;4,"Q4",IF(Delivery[[#This Row],[Month]]&lt;7,"Q1",IF(Delivery[[#This Row],[Month]]&lt;10,"Q2",IF(Delivery[[#This Row],[Month]]&lt;13,"Q3"))))</f>
        <v>Q1</v>
      </c>
    </row>
    <row r="272" spans="1:12" x14ac:dyDescent="0.25">
      <c r="A272">
        <v>2</v>
      </c>
      <c r="B272" s="1">
        <v>42134</v>
      </c>
      <c r="C272" t="s">
        <v>6</v>
      </c>
      <c r="D272" t="s">
        <v>195</v>
      </c>
      <c r="E272">
        <v>404</v>
      </c>
      <c r="F272">
        <v>802</v>
      </c>
      <c r="H272" t="s">
        <v>145</v>
      </c>
      <c r="I272" t="str">
        <f>VLOOKUP(H272,Sheet1!$A$1:$B$28,2,0)</f>
        <v>SKO</v>
      </c>
      <c r="J272">
        <f>MONTH(Delivery[[#This Row],[DATE]])</f>
        <v>5</v>
      </c>
      <c r="K272" s="32">
        <f>IF(Delivery[[#This Row],[Month]]&gt;3,YEAR(Delivery[[#This Row],[DATE]]),YEAR(Delivery[[#This Row],[DATE]])-1)</f>
        <v>2015</v>
      </c>
      <c r="L272" s="32" t="str">
        <f>IF(Delivery[[#This Row],[Month]]&lt;4,"Q4",IF(Delivery[[#This Row],[Month]]&lt;7,"Q1",IF(Delivery[[#This Row],[Month]]&lt;10,"Q2",IF(Delivery[[#This Row],[Month]]&lt;13,"Q3"))))</f>
        <v>Q1</v>
      </c>
    </row>
    <row r="273" spans="1:12" x14ac:dyDescent="0.25">
      <c r="A273">
        <v>3</v>
      </c>
      <c r="B273" s="1">
        <v>42134</v>
      </c>
      <c r="C273" t="s">
        <v>6</v>
      </c>
      <c r="D273" t="s">
        <v>196</v>
      </c>
      <c r="E273">
        <v>405</v>
      </c>
      <c r="F273">
        <v>1016</v>
      </c>
      <c r="H273" t="s">
        <v>197</v>
      </c>
      <c r="I273" t="str">
        <f>VLOOKUP(H273,Sheet1!$A$1:$B$28,2,0)</f>
        <v>ATF</v>
      </c>
      <c r="J273">
        <f>MONTH(Delivery[[#This Row],[DATE]])</f>
        <v>5</v>
      </c>
      <c r="K273" s="32">
        <f>IF(Delivery[[#This Row],[Month]]&gt;3,YEAR(Delivery[[#This Row],[DATE]]),YEAR(Delivery[[#This Row],[DATE]])-1)</f>
        <v>2015</v>
      </c>
      <c r="L273" s="32" t="str">
        <f>IF(Delivery[[#This Row],[Month]]&lt;4,"Q4",IF(Delivery[[#This Row],[Month]]&lt;7,"Q1",IF(Delivery[[#This Row],[Month]]&lt;10,"Q2",IF(Delivery[[#This Row],[Month]]&lt;13,"Q3"))))</f>
        <v>Q1</v>
      </c>
    </row>
    <row r="274" spans="1:12" x14ac:dyDescent="0.25">
      <c r="A274">
        <v>1</v>
      </c>
      <c r="B274" s="1">
        <v>42134</v>
      </c>
      <c r="C274" t="s">
        <v>463</v>
      </c>
      <c r="D274" t="s">
        <v>198</v>
      </c>
      <c r="E274">
        <v>32</v>
      </c>
      <c r="F274">
        <v>450</v>
      </c>
      <c r="H274" t="s">
        <v>190</v>
      </c>
      <c r="I274" t="str">
        <f>VLOOKUP(H274,Sheet1!$A$1:$B$28,2,0)</f>
        <v>ATF</v>
      </c>
      <c r="J274">
        <f>MONTH(Delivery[[#This Row],[DATE]])</f>
        <v>5</v>
      </c>
      <c r="K274" s="32">
        <f>IF(Delivery[[#This Row],[Month]]&gt;3,YEAR(Delivery[[#This Row],[DATE]]),YEAR(Delivery[[#This Row],[DATE]])-1)</f>
        <v>2015</v>
      </c>
      <c r="L274" s="32" t="str">
        <f>IF(Delivery[[#This Row],[Month]]&lt;4,"Q4",IF(Delivery[[#This Row],[Month]]&lt;7,"Q1",IF(Delivery[[#This Row],[Month]]&lt;10,"Q2",IF(Delivery[[#This Row],[Month]]&lt;13,"Q3"))))</f>
        <v>Q1</v>
      </c>
    </row>
    <row r="275" spans="1:12" x14ac:dyDescent="0.25">
      <c r="A275">
        <v>2</v>
      </c>
      <c r="B275" s="1">
        <v>42134</v>
      </c>
      <c r="C275" t="s">
        <v>463</v>
      </c>
      <c r="D275" t="s">
        <v>199</v>
      </c>
      <c r="E275">
        <v>32</v>
      </c>
      <c r="F275">
        <v>4434</v>
      </c>
      <c r="H275" t="s">
        <v>190</v>
      </c>
      <c r="I275" t="str">
        <f>VLOOKUP(H275,Sheet1!$A$1:$B$28,2,0)</f>
        <v>ATF</v>
      </c>
      <c r="J275">
        <f>MONTH(Delivery[[#This Row],[DATE]])</f>
        <v>5</v>
      </c>
      <c r="K275" s="32">
        <f>IF(Delivery[[#This Row],[Month]]&gt;3,YEAR(Delivery[[#This Row],[DATE]]),YEAR(Delivery[[#This Row],[DATE]])-1)</f>
        <v>2015</v>
      </c>
      <c r="L275" s="32" t="str">
        <f>IF(Delivery[[#This Row],[Month]]&lt;4,"Q4",IF(Delivery[[#This Row],[Month]]&lt;7,"Q1",IF(Delivery[[#This Row],[Month]]&lt;10,"Q2",IF(Delivery[[#This Row],[Month]]&lt;13,"Q3"))))</f>
        <v>Q1</v>
      </c>
    </row>
    <row r="276" spans="1:12" x14ac:dyDescent="0.25">
      <c r="A276">
        <v>3</v>
      </c>
      <c r="B276" s="1">
        <v>42134</v>
      </c>
      <c r="C276" t="s">
        <v>463</v>
      </c>
      <c r="D276" t="s">
        <v>200</v>
      </c>
      <c r="E276">
        <v>32</v>
      </c>
      <c r="F276">
        <v>450</v>
      </c>
      <c r="H276" t="s">
        <v>190</v>
      </c>
      <c r="I276" t="str">
        <f>VLOOKUP(H276,Sheet1!$A$1:$B$28,2,0)</f>
        <v>ATF</v>
      </c>
      <c r="J276">
        <f>MONTH(Delivery[[#This Row],[DATE]])</f>
        <v>5</v>
      </c>
      <c r="K276" s="32">
        <f>IF(Delivery[[#This Row],[Month]]&gt;3,YEAR(Delivery[[#This Row],[DATE]]),YEAR(Delivery[[#This Row],[DATE]])-1)</f>
        <v>2015</v>
      </c>
      <c r="L276" s="32" t="str">
        <f>IF(Delivery[[#This Row],[Month]]&lt;4,"Q4",IF(Delivery[[#This Row],[Month]]&lt;7,"Q1",IF(Delivery[[#This Row],[Month]]&lt;10,"Q2",IF(Delivery[[#This Row],[Month]]&lt;13,"Q3"))))</f>
        <v>Q1</v>
      </c>
    </row>
    <row r="277" spans="1:12" x14ac:dyDescent="0.25">
      <c r="A277">
        <v>4</v>
      </c>
      <c r="B277" s="1">
        <v>42134</v>
      </c>
      <c r="C277" t="s">
        <v>463</v>
      </c>
      <c r="D277" t="s">
        <v>201</v>
      </c>
      <c r="E277">
        <v>34</v>
      </c>
      <c r="F277">
        <v>1825</v>
      </c>
      <c r="H277" t="s">
        <v>190</v>
      </c>
      <c r="I277" t="str">
        <f>VLOOKUP(H277,Sheet1!$A$1:$B$28,2,0)</f>
        <v>ATF</v>
      </c>
      <c r="J277">
        <f>MONTH(Delivery[[#This Row],[DATE]])</f>
        <v>5</v>
      </c>
      <c r="K277" s="32">
        <f>IF(Delivery[[#This Row],[Month]]&gt;3,YEAR(Delivery[[#This Row],[DATE]]),YEAR(Delivery[[#This Row],[DATE]])-1)</f>
        <v>2015</v>
      </c>
      <c r="L277" s="32" t="str">
        <f>IF(Delivery[[#This Row],[Month]]&lt;4,"Q4",IF(Delivery[[#This Row],[Month]]&lt;7,"Q1",IF(Delivery[[#This Row],[Month]]&lt;10,"Q2",IF(Delivery[[#This Row],[Month]]&lt;13,"Q3"))))</f>
        <v>Q1</v>
      </c>
    </row>
    <row r="278" spans="1:12" x14ac:dyDescent="0.25">
      <c r="A278">
        <v>1</v>
      </c>
      <c r="B278" s="1">
        <v>42134</v>
      </c>
      <c r="C278" t="s">
        <v>8</v>
      </c>
      <c r="D278" t="s">
        <v>166</v>
      </c>
      <c r="E278" t="s">
        <v>10</v>
      </c>
      <c r="F278">
        <v>62</v>
      </c>
      <c r="H278" t="s">
        <v>155</v>
      </c>
      <c r="I278" t="str">
        <f>VLOOKUP(H278,Sheet1!$A$1:$B$28,2,0)</f>
        <v>SKO</v>
      </c>
      <c r="J278">
        <f>MONTH(Delivery[[#This Row],[DATE]])</f>
        <v>5</v>
      </c>
      <c r="K278" s="32">
        <f>IF(Delivery[[#This Row],[Month]]&gt;3,YEAR(Delivery[[#This Row],[DATE]]),YEAR(Delivery[[#This Row],[DATE]])-1)</f>
        <v>2015</v>
      </c>
      <c r="L278" s="32" t="str">
        <f>IF(Delivery[[#This Row],[Month]]&lt;4,"Q4",IF(Delivery[[#This Row],[Month]]&lt;7,"Q1",IF(Delivery[[#This Row],[Month]]&lt;10,"Q2",IF(Delivery[[#This Row],[Month]]&lt;13,"Q3"))))</f>
        <v>Q1</v>
      </c>
    </row>
    <row r="279" spans="1:12" x14ac:dyDescent="0.25">
      <c r="A279">
        <v>2</v>
      </c>
      <c r="B279" s="1">
        <v>42134</v>
      </c>
      <c r="C279" t="s">
        <v>8</v>
      </c>
      <c r="D279" t="s">
        <v>202</v>
      </c>
      <c r="E279" t="s">
        <v>10</v>
      </c>
      <c r="F279">
        <v>59</v>
      </c>
      <c r="H279" t="s">
        <v>203</v>
      </c>
      <c r="I279" t="s">
        <v>204</v>
      </c>
      <c r="J279">
        <f>MONTH(Delivery[[#This Row],[DATE]])</f>
        <v>5</v>
      </c>
      <c r="K279" s="32">
        <f>IF(Delivery[[#This Row],[Month]]&gt;3,YEAR(Delivery[[#This Row],[DATE]]),YEAR(Delivery[[#This Row],[DATE]])-1)</f>
        <v>2015</v>
      </c>
      <c r="L279" s="32" t="str">
        <f>IF(Delivery[[#This Row],[Month]]&lt;4,"Q4",IF(Delivery[[#This Row],[Month]]&lt;7,"Q1",IF(Delivery[[#This Row],[Month]]&lt;10,"Q2",IF(Delivery[[#This Row],[Month]]&lt;13,"Q3"))))</f>
        <v>Q1</v>
      </c>
    </row>
    <row r="280" spans="1:12" x14ac:dyDescent="0.25">
      <c r="A280">
        <v>3</v>
      </c>
      <c r="B280" s="1">
        <v>42134</v>
      </c>
      <c r="C280" t="s">
        <v>8</v>
      </c>
      <c r="D280" t="s">
        <v>167</v>
      </c>
      <c r="E280" t="s">
        <v>10</v>
      </c>
      <c r="F280">
        <v>115</v>
      </c>
      <c r="H280" t="s">
        <v>156</v>
      </c>
      <c r="I280" t="str">
        <f>VLOOKUP(H280,Sheet1!$A$1:$B$28,2,0)</f>
        <v>SKO</v>
      </c>
      <c r="J280">
        <f>MONTH(Delivery[[#This Row],[DATE]])</f>
        <v>5</v>
      </c>
      <c r="K280" s="32">
        <f>IF(Delivery[[#This Row],[Month]]&gt;3,YEAR(Delivery[[#This Row],[DATE]]),YEAR(Delivery[[#This Row],[DATE]])-1)</f>
        <v>2015</v>
      </c>
      <c r="L280" s="32" t="str">
        <f>IF(Delivery[[#This Row],[Month]]&lt;4,"Q4",IF(Delivery[[#This Row],[Month]]&lt;7,"Q1",IF(Delivery[[#This Row],[Month]]&lt;10,"Q2",IF(Delivery[[#This Row],[Month]]&lt;13,"Q3"))))</f>
        <v>Q1</v>
      </c>
    </row>
    <row r="281" spans="1:12" x14ac:dyDescent="0.25">
      <c r="A281">
        <v>4</v>
      </c>
      <c r="B281" s="1">
        <v>42134</v>
      </c>
      <c r="C281" t="s">
        <v>8</v>
      </c>
      <c r="D281" t="s">
        <v>205</v>
      </c>
      <c r="E281" t="s">
        <v>10</v>
      </c>
      <c r="F281">
        <v>196</v>
      </c>
      <c r="H281" t="s">
        <v>203</v>
      </c>
      <c r="I281" t="s">
        <v>204</v>
      </c>
      <c r="J281">
        <f>MONTH(Delivery[[#This Row],[DATE]])</f>
        <v>5</v>
      </c>
      <c r="K281" s="32">
        <f>IF(Delivery[[#This Row],[Month]]&gt;3,YEAR(Delivery[[#This Row],[DATE]]),YEAR(Delivery[[#This Row],[DATE]])-1)</f>
        <v>2015</v>
      </c>
      <c r="L281" s="32" t="str">
        <f>IF(Delivery[[#This Row],[Month]]&lt;4,"Q4",IF(Delivery[[#This Row],[Month]]&lt;7,"Q1",IF(Delivery[[#This Row],[Month]]&lt;10,"Q2",IF(Delivery[[#This Row],[Month]]&lt;13,"Q3"))))</f>
        <v>Q1</v>
      </c>
    </row>
    <row r="282" spans="1:12" x14ac:dyDescent="0.25">
      <c r="A282">
        <v>5</v>
      </c>
      <c r="B282" s="1">
        <v>42134</v>
      </c>
      <c r="C282" t="s">
        <v>8</v>
      </c>
      <c r="D282" t="s">
        <v>168</v>
      </c>
      <c r="E282" t="s">
        <v>10</v>
      </c>
      <c r="F282">
        <v>1988</v>
      </c>
      <c r="H282" t="s">
        <v>148</v>
      </c>
      <c r="I282" t="str">
        <f>VLOOKUP(H282,Sheet1!$A$1:$B$28,2,0)</f>
        <v>NAPTHA</v>
      </c>
      <c r="J282">
        <f>MONTH(Delivery[[#This Row],[DATE]])</f>
        <v>5</v>
      </c>
      <c r="K282" s="32">
        <f>IF(Delivery[[#This Row],[Month]]&gt;3,YEAR(Delivery[[#This Row],[DATE]]),YEAR(Delivery[[#This Row],[DATE]])-1)</f>
        <v>2015</v>
      </c>
      <c r="L282" s="32" t="str">
        <f>IF(Delivery[[#This Row],[Month]]&lt;4,"Q4",IF(Delivery[[#This Row],[Month]]&lt;7,"Q1",IF(Delivery[[#This Row],[Month]]&lt;10,"Q2",IF(Delivery[[#This Row],[Month]]&lt;13,"Q3"))))</f>
        <v>Q1</v>
      </c>
    </row>
    <row r="283" spans="1:12" x14ac:dyDescent="0.25">
      <c r="A283">
        <v>6</v>
      </c>
      <c r="B283" s="1">
        <v>42134</v>
      </c>
      <c r="C283" t="s">
        <v>8</v>
      </c>
      <c r="D283" t="s">
        <v>169</v>
      </c>
      <c r="E283" t="s">
        <v>10</v>
      </c>
      <c r="F283">
        <v>1226</v>
      </c>
      <c r="H283" t="s">
        <v>170</v>
      </c>
      <c r="I283" t="str">
        <f>VLOOKUP(H283,Sheet1!$A$1:$B$28,2,0)</f>
        <v>PXPTA</v>
      </c>
      <c r="J283">
        <f>MONTH(Delivery[[#This Row],[DATE]])</f>
        <v>5</v>
      </c>
      <c r="K283" s="32">
        <f>IF(Delivery[[#This Row],[Month]]&gt;3,YEAR(Delivery[[#This Row],[DATE]]),YEAR(Delivery[[#This Row],[DATE]])-1)</f>
        <v>2015</v>
      </c>
      <c r="L283" s="32" t="str">
        <f>IF(Delivery[[#This Row],[Month]]&lt;4,"Q4",IF(Delivery[[#This Row],[Month]]&lt;7,"Q1",IF(Delivery[[#This Row],[Month]]&lt;10,"Q2",IF(Delivery[[#This Row],[Month]]&lt;13,"Q3"))))</f>
        <v>Q1</v>
      </c>
    </row>
    <row r="284" spans="1:12" x14ac:dyDescent="0.25">
      <c r="A284">
        <v>1</v>
      </c>
      <c r="B284" s="1">
        <v>42135</v>
      </c>
      <c r="C284" t="s">
        <v>6</v>
      </c>
      <c r="D284" t="s">
        <v>196</v>
      </c>
      <c r="E284">
        <v>405</v>
      </c>
      <c r="F284">
        <v>5644</v>
      </c>
      <c r="H284" t="s">
        <v>197</v>
      </c>
      <c r="I284" t="str">
        <f>VLOOKUP(H284,Sheet1!$A$1:$B$28,2,0)</f>
        <v>ATF</v>
      </c>
      <c r="J284">
        <f>MONTH(Delivery[[#This Row],[DATE]])</f>
        <v>5</v>
      </c>
      <c r="K284" s="32">
        <f>IF(Delivery[[#This Row],[Month]]&gt;3,YEAR(Delivery[[#This Row],[DATE]]),YEAR(Delivery[[#This Row],[DATE]])-1)</f>
        <v>2015</v>
      </c>
      <c r="L284" s="32" t="str">
        <f>IF(Delivery[[#This Row],[Month]]&lt;4,"Q4",IF(Delivery[[#This Row],[Month]]&lt;7,"Q1",IF(Delivery[[#This Row],[Month]]&lt;10,"Q2",IF(Delivery[[#This Row],[Month]]&lt;13,"Q3"))))</f>
        <v>Q1</v>
      </c>
    </row>
    <row r="285" spans="1:12" x14ac:dyDescent="0.25">
      <c r="A285">
        <v>2</v>
      </c>
      <c r="B285" s="1">
        <v>42135</v>
      </c>
      <c r="C285" t="s">
        <v>6</v>
      </c>
      <c r="D285" t="s">
        <v>206</v>
      </c>
      <c r="E285">
        <v>301</v>
      </c>
      <c r="F285">
        <v>833</v>
      </c>
      <c r="H285" t="s">
        <v>197</v>
      </c>
      <c r="I285" t="str">
        <f>VLOOKUP(H285,Sheet1!$A$1:$B$28,2,0)</f>
        <v>ATF</v>
      </c>
      <c r="J285">
        <f>MONTH(Delivery[[#This Row],[DATE]])</f>
        <v>5</v>
      </c>
      <c r="K285" s="32">
        <f>IF(Delivery[[#This Row],[Month]]&gt;3,YEAR(Delivery[[#This Row],[DATE]]),YEAR(Delivery[[#This Row],[DATE]])-1)</f>
        <v>2015</v>
      </c>
      <c r="L285" s="32" t="str">
        <f>IF(Delivery[[#This Row],[Month]]&lt;4,"Q4",IF(Delivery[[#This Row],[Month]]&lt;7,"Q1",IF(Delivery[[#This Row],[Month]]&lt;10,"Q2",IF(Delivery[[#This Row],[Month]]&lt;13,"Q3"))))</f>
        <v>Q1</v>
      </c>
    </row>
    <row r="286" spans="1:12" x14ac:dyDescent="0.25">
      <c r="A286">
        <v>1</v>
      </c>
      <c r="B286" s="1">
        <v>42135</v>
      </c>
      <c r="C286" t="s">
        <v>463</v>
      </c>
      <c r="D286" t="s">
        <v>201</v>
      </c>
      <c r="E286">
        <v>34</v>
      </c>
      <c r="F286">
        <v>4272</v>
      </c>
      <c r="H286" t="s">
        <v>190</v>
      </c>
      <c r="I286" t="str">
        <f>VLOOKUP(H286,Sheet1!$A$1:$B$28,2,0)</f>
        <v>ATF</v>
      </c>
      <c r="J286">
        <f>MONTH(Delivery[[#This Row],[DATE]])</f>
        <v>5</v>
      </c>
      <c r="K286" s="32">
        <f>IF(Delivery[[#This Row],[Month]]&gt;3,YEAR(Delivery[[#This Row],[DATE]]),YEAR(Delivery[[#This Row],[DATE]])-1)</f>
        <v>2015</v>
      </c>
      <c r="L286" s="32" t="str">
        <f>IF(Delivery[[#This Row],[Month]]&lt;4,"Q4",IF(Delivery[[#This Row],[Month]]&lt;7,"Q1",IF(Delivery[[#This Row],[Month]]&lt;10,"Q2",IF(Delivery[[#This Row],[Month]]&lt;13,"Q3"))))</f>
        <v>Q1</v>
      </c>
    </row>
    <row r="287" spans="1:12" x14ac:dyDescent="0.25">
      <c r="A287">
        <v>1</v>
      </c>
      <c r="B287" s="1">
        <v>42135</v>
      </c>
      <c r="C287" t="s">
        <v>8</v>
      </c>
      <c r="D287" t="s">
        <v>169</v>
      </c>
      <c r="E287" t="s">
        <v>10</v>
      </c>
      <c r="F287">
        <v>2401</v>
      </c>
      <c r="H287" t="s">
        <v>170</v>
      </c>
      <c r="I287" t="str">
        <f>VLOOKUP(H287,Sheet1!$A$1:$B$28,2,0)</f>
        <v>PXPTA</v>
      </c>
      <c r="J287">
        <f>MONTH(Delivery[[#This Row],[DATE]])</f>
        <v>5</v>
      </c>
      <c r="K287" s="32">
        <f>IF(Delivery[[#This Row],[Month]]&gt;3,YEAR(Delivery[[#This Row],[DATE]]),YEAR(Delivery[[#This Row],[DATE]])-1)</f>
        <v>2015</v>
      </c>
      <c r="L287" s="32" t="str">
        <f>IF(Delivery[[#This Row],[Month]]&lt;4,"Q4",IF(Delivery[[#This Row],[Month]]&lt;7,"Q1",IF(Delivery[[#This Row],[Month]]&lt;10,"Q2",IF(Delivery[[#This Row],[Month]]&lt;13,"Q3"))))</f>
        <v>Q1</v>
      </c>
    </row>
    <row r="288" spans="1:12" x14ac:dyDescent="0.25">
      <c r="A288">
        <v>2</v>
      </c>
      <c r="B288" s="1">
        <v>42135</v>
      </c>
      <c r="C288" t="s">
        <v>8</v>
      </c>
      <c r="D288" t="s">
        <v>172</v>
      </c>
      <c r="E288" t="s">
        <v>10</v>
      </c>
      <c r="F288">
        <v>3938</v>
      </c>
      <c r="H288" t="s">
        <v>148</v>
      </c>
      <c r="I288" t="str">
        <f>VLOOKUP(H288,Sheet1!$A$1:$B$28,2,0)</f>
        <v>NAPTHA</v>
      </c>
      <c r="J288">
        <f>MONTH(Delivery[[#This Row],[DATE]])</f>
        <v>5</v>
      </c>
      <c r="K288" s="32">
        <f>IF(Delivery[[#This Row],[Month]]&gt;3,YEAR(Delivery[[#This Row],[DATE]]),YEAR(Delivery[[#This Row],[DATE]])-1)</f>
        <v>2015</v>
      </c>
      <c r="L288" s="32" t="str">
        <f>IF(Delivery[[#This Row],[Month]]&lt;4,"Q4",IF(Delivery[[#This Row],[Month]]&lt;7,"Q1",IF(Delivery[[#This Row],[Month]]&lt;10,"Q2",IF(Delivery[[#This Row],[Month]]&lt;13,"Q3"))))</f>
        <v>Q1</v>
      </c>
    </row>
    <row r="289" spans="1:12" x14ac:dyDescent="0.25">
      <c r="A289">
        <v>1</v>
      </c>
      <c r="B289" s="1">
        <v>42136</v>
      </c>
      <c r="C289" t="s">
        <v>6</v>
      </c>
      <c r="D289" t="s">
        <v>206</v>
      </c>
      <c r="E289">
        <v>301</v>
      </c>
      <c r="F289">
        <v>3293</v>
      </c>
      <c r="H289" t="s">
        <v>197</v>
      </c>
      <c r="I289" t="str">
        <f>VLOOKUP(H289,Sheet1!$A$1:$B$28,2,0)</f>
        <v>ATF</v>
      </c>
      <c r="J289">
        <f>MONTH(Delivery[[#This Row],[DATE]])</f>
        <v>5</v>
      </c>
      <c r="K289" s="32">
        <f>IF(Delivery[[#This Row],[Month]]&gt;3,YEAR(Delivery[[#This Row],[DATE]]),YEAR(Delivery[[#This Row],[DATE]])-1)</f>
        <v>2015</v>
      </c>
      <c r="L289" s="32" t="str">
        <f>IF(Delivery[[#This Row],[Month]]&lt;4,"Q4",IF(Delivery[[#This Row],[Month]]&lt;7,"Q1",IF(Delivery[[#This Row],[Month]]&lt;10,"Q2",IF(Delivery[[#This Row],[Month]]&lt;13,"Q3"))))</f>
        <v>Q1</v>
      </c>
    </row>
    <row r="290" spans="1:12" x14ac:dyDescent="0.25">
      <c r="A290">
        <v>2</v>
      </c>
      <c r="B290" s="1">
        <v>42136</v>
      </c>
      <c r="C290" t="s">
        <v>6</v>
      </c>
      <c r="D290" t="s">
        <v>207</v>
      </c>
      <c r="E290">
        <v>303</v>
      </c>
      <c r="F290">
        <v>1214</v>
      </c>
      <c r="H290" t="s">
        <v>197</v>
      </c>
      <c r="I290" t="str">
        <f>VLOOKUP(H290,Sheet1!$A$1:$B$28,2,0)</f>
        <v>ATF</v>
      </c>
      <c r="J290">
        <f>MONTH(Delivery[[#This Row],[DATE]])</f>
        <v>5</v>
      </c>
      <c r="K290" s="32">
        <f>IF(Delivery[[#This Row],[Month]]&gt;3,YEAR(Delivery[[#This Row],[DATE]]),YEAR(Delivery[[#This Row],[DATE]])-1)</f>
        <v>2015</v>
      </c>
      <c r="L290" s="32" t="str">
        <f>IF(Delivery[[#This Row],[Month]]&lt;4,"Q4",IF(Delivery[[#This Row],[Month]]&lt;7,"Q1",IF(Delivery[[#This Row],[Month]]&lt;10,"Q2",IF(Delivery[[#This Row],[Month]]&lt;13,"Q3"))))</f>
        <v>Q1</v>
      </c>
    </row>
    <row r="291" spans="1:12" x14ac:dyDescent="0.25">
      <c r="A291">
        <v>3</v>
      </c>
      <c r="B291" s="1">
        <v>42136</v>
      </c>
      <c r="C291" t="s">
        <v>6</v>
      </c>
      <c r="D291" t="s">
        <v>208</v>
      </c>
      <c r="E291">
        <v>404</v>
      </c>
      <c r="F291">
        <v>500</v>
      </c>
      <c r="H291" t="s">
        <v>145</v>
      </c>
      <c r="I291" t="str">
        <f>VLOOKUP(H291,Sheet1!$A$1:$B$28,2,0)</f>
        <v>SKO</v>
      </c>
      <c r="J291">
        <f>MONTH(Delivery[[#This Row],[DATE]])</f>
        <v>5</v>
      </c>
      <c r="K291" s="32">
        <f>IF(Delivery[[#This Row],[Month]]&gt;3,YEAR(Delivery[[#This Row],[DATE]]),YEAR(Delivery[[#This Row],[DATE]])-1)</f>
        <v>2015</v>
      </c>
      <c r="L291" s="32" t="str">
        <f>IF(Delivery[[#This Row],[Month]]&lt;4,"Q4",IF(Delivery[[#This Row],[Month]]&lt;7,"Q1",IF(Delivery[[#This Row],[Month]]&lt;10,"Q2",IF(Delivery[[#This Row],[Month]]&lt;13,"Q3"))))</f>
        <v>Q1</v>
      </c>
    </row>
    <row r="292" spans="1:12" x14ac:dyDescent="0.25">
      <c r="A292">
        <v>4</v>
      </c>
      <c r="B292" s="1">
        <v>42136</v>
      </c>
      <c r="C292" t="s">
        <v>6</v>
      </c>
      <c r="D292" t="s">
        <v>209</v>
      </c>
      <c r="E292">
        <v>651</v>
      </c>
      <c r="F292">
        <v>300</v>
      </c>
      <c r="H292" t="s">
        <v>155</v>
      </c>
      <c r="I292" t="str">
        <f>VLOOKUP(H292,Sheet1!$A$1:$B$28,2,0)</f>
        <v>SKO</v>
      </c>
      <c r="J292">
        <f>MONTH(Delivery[[#This Row],[DATE]])</f>
        <v>5</v>
      </c>
      <c r="K292" s="32">
        <f>IF(Delivery[[#This Row],[Month]]&gt;3,YEAR(Delivery[[#This Row],[DATE]]),YEAR(Delivery[[#This Row],[DATE]])-1)</f>
        <v>2015</v>
      </c>
      <c r="L292" s="32" t="str">
        <f>IF(Delivery[[#This Row],[Month]]&lt;4,"Q4",IF(Delivery[[#This Row],[Month]]&lt;7,"Q1",IF(Delivery[[#This Row],[Month]]&lt;10,"Q2",IF(Delivery[[#This Row],[Month]]&lt;13,"Q3"))))</f>
        <v>Q1</v>
      </c>
    </row>
    <row r="293" spans="1:12" x14ac:dyDescent="0.25">
      <c r="A293">
        <v>5</v>
      </c>
      <c r="B293" s="1">
        <v>42136</v>
      </c>
      <c r="C293" t="s">
        <v>6</v>
      </c>
      <c r="D293" t="s">
        <v>210</v>
      </c>
      <c r="E293">
        <v>513</v>
      </c>
      <c r="F293">
        <v>1329</v>
      </c>
      <c r="H293" t="s">
        <v>153</v>
      </c>
      <c r="I293" t="str">
        <f>VLOOKUP(H293,Sheet1!$A$1:$B$28,2,0)</f>
        <v>HSD-IV</v>
      </c>
      <c r="J293">
        <f>MONTH(Delivery[[#This Row],[DATE]])</f>
        <v>5</v>
      </c>
      <c r="K293" s="32">
        <f>IF(Delivery[[#This Row],[Month]]&gt;3,YEAR(Delivery[[#This Row],[DATE]]),YEAR(Delivery[[#This Row],[DATE]])-1)</f>
        <v>2015</v>
      </c>
      <c r="L293" s="32" t="str">
        <f>IF(Delivery[[#This Row],[Month]]&lt;4,"Q4",IF(Delivery[[#This Row],[Month]]&lt;7,"Q1",IF(Delivery[[#This Row],[Month]]&lt;10,"Q2",IF(Delivery[[#This Row],[Month]]&lt;13,"Q3"))))</f>
        <v>Q1</v>
      </c>
    </row>
    <row r="294" spans="1:12" x14ac:dyDescent="0.25">
      <c r="A294">
        <v>1</v>
      </c>
      <c r="B294" s="1">
        <v>42136</v>
      </c>
      <c r="C294" t="s">
        <v>463</v>
      </c>
      <c r="D294" t="s">
        <v>211</v>
      </c>
      <c r="E294">
        <v>35</v>
      </c>
      <c r="F294">
        <v>450</v>
      </c>
      <c r="H294" t="s">
        <v>190</v>
      </c>
      <c r="I294" t="str">
        <f>VLOOKUP(H294,Sheet1!$A$1:$B$28,2,0)</f>
        <v>ATF</v>
      </c>
      <c r="J294">
        <f>MONTH(Delivery[[#This Row],[DATE]])</f>
        <v>5</v>
      </c>
      <c r="K294" s="32">
        <f>IF(Delivery[[#This Row],[Month]]&gt;3,YEAR(Delivery[[#This Row],[DATE]]),YEAR(Delivery[[#This Row],[DATE]])-1)</f>
        <v>2015</v>
      </c>
      <c r="L294" s="32" t="str">
        <f>IF(Delivery[[#This Row],[Month]]&lt;4,"Q4",IF(Delivery[[#This Row],[Month]]&lt;7,"Q1",IF(Delivery[[#This Row],[Month]]&lt;10,"Q2",IF(Delivery[[#This Row],[Month]]&lt;13,"Q3"))))</f>
        <v>Q1</v>
      </c>
    </row>
    <row r="295" spans="1:12" x14ac:dyDescent="0.25">
      <c r="A295">
        <v>2</v>
      </c>
      <c r="B295" s="1">
        <v>42136</v>
      </c>
      <c r="C295" t="s">
        <v>463</v>
      </c>
      <c r="D295" t="s">
        <v>212</v>
      </c>
      <c r="E295">
        <v>35</v>
      </c>
      <c r="F295">
        <v>989</v>
      </c>
      <c r="H295" t="s">
        <v>190</v>
      </c>
      <c r="I295" t="str">
        <f>VLOOKUP(H295,Sheet1!$A$1:$B$28,2,0)</f>
        <v>ATF</v>
      </c>
      <c r="J295">
        <f>MONTH(Delivery[[#This Row],[DATE]])</f>
        <v>5</v>
      </c>
      <c r="K295" s="32">
        <f>IF(Delivery[[#This Row],[Month]]&gt;3,YEAR(Delivery[[#This Row],[DATE]]),YEAR(Delivery[[#This Row],[DATE]])-1)</f>
        <v>2015</v>
      </c>
      <c r="L295" s="32" t="str">
        <f>IF(Delivery[[#This Row],[Month]]&lt;4,"Q4",IF(Delivery[[#This Row],[Month]]&lt;7,"Q1",IF(Delivery[[#This Row],[Month]]&lt;10,"Q2",IF(Delivery[[#This Row],[Month]]&lt;13,"Q3"))))</f>
        <v>Q1</v>
      </c>
    </row>
    <row r="296" spans="1:12" x14ac:dyDescent="0.25">
      <c r="A296">
        <v>1</v>
      </c>
      <c r="B296" s="1">
        <v>42136</v>
      </c>
      <c r="C296" t="s">
        <v>8</v>
      </c>
      <c r="D296" t="s">
        <v>213</v>
      </c>
      <c r="E296" t="s">
        <v>10</v>
      </c>
      <c r="F296">
        <v>5171</v>
      </c>
      <c r="H296" t="s">
        <v>170</v>
      </c>
      <c r="I296" t="str">
        <f>VLOOKUP(H296,Sheet1!$A$1:$B$28,2,0)</f>
        <v>PXPTA</v>
      </c>
      <c r="J296">
        <f>MONTH(Delivery[[#This Row],[DATE]])</f>
        <v>5</v>
      </c>
      <c r="K296" s="32">
        <f>IF(Delivery[[#This Row],[Month]]&gt;3,YEAR(Delivery[[#This Row],[DATE]]),YEAR(Delivery[[#This Row],[DATE]])-1)</f>
        <v>2015</v>
      </c>
      <c r="L296" s="32" t="str">
        <f>IF(Delivery[[#This Row],[Month]]&lt;4,"Q4",IF(Delivery[[#This Row],[Month]]&lt;7,"Q1",IF(Delivery[[#This Row],[Month]]&lt;10,"Q2",IF(Delivery[[#This Row],[Month]]&lt;13,"Q3"))))</f>
        <v>Q1</v>
      </c>
    </row>
    <row r="297" spans="1:12" x14ac:dyDescent="0.25">
      <c r="A297">
        <v>2</v>
      </c>
      <c r="B297" s="1">
        <v>42136</v>
      </c>
      <c r="C297" t="s">
        <v>8</v>
      </c>
      <c r="D297" t="s">
        <v>177</v>
      </c>
      <c r="E297" t="s">
        <v>10</v>
      </c>
      <c r="F297">
        <v>1309</v>
      </c>
      <c r="H297" t="s">
        <v>148</v>
      </c>
      <c r="I297" t="str">
        <f>VLOOKUP(H297,Sheet1!$A$1:$B$28,2,0)</f>
        <v>NAPTHA</v>
      </c>
      <c r="J297">
        <f>MONTH(Delivery[[#This Row],[DATE]])</f>
        <v>5</v>
      </c>
      <c r="K297" s="32">
        <f>IF(Delivery[[#This Row],[Month]]&gt;3,YEAR(Delivery[[#This Row],[DATE]]),YEAR(Delivery[[#This Row],[DATE]])-1)</f>
        <v>2015</v>
      </c>
      <c r="L297" s="32" t="str">
        <f>IF(Delivery[[#This Row],[Month]]&lt;4,"Q4",IF(Delivery[[#This Row],[Month]]&lt;7,"Q1",IF(Delivery[[#This Row],[Month]]&lt;10,"Q2",IF(Delivery[[#This Row],[Month]]&lt;13,"Q3"))))</f>
        <v>Q1</v>
      </c>
    </row>
    <row r="298" spans="1:12" x14ac:dyDescent="0.25">
      <c r="A298">
        <v>1</v>
      </c>
      <c r="B298" s="1">
        <v>42137</v>
      </c>
      <c r="C298" t="s">
        <v>6</v>
      </c>
      <c r="D298" t="s">
        <v>210</v>
      </c>
      <c r="E298">
        <v>513</v>
      </c>
      <c r="F298">
        <v>11606</v>
      </c>
      <c r="H298" t="s">
        <v>153</v>
      </c>
      <c r="I298" t="str">
        <f>VLOOKUP(H298,Sheet1!$A$1:$B$28,2,0)</f>
        <v>HSD-IV</v>
      </c>
      <c r="J298">
        <f>MONTH(Delivery[[#This Row],[DATE]])</f>
        <v>5</v>
      </c>
      <c r="K298" s="32">
        <f>IF(Delivery[[#This Row],[Month]]&gt;3,YEAR(Delivery[[#This Row],[DATE]]),YEAR(Delivery[[#This Row],[DATE]])-1)</f>
        <v>2015</v>
      </c>
      <c r="L298" s="32" t="str">
        <f>IF(Delivery[[#This Row],[Month]]&lt;4,"Q4",IF(Delivery[[#This Row],[Month]]&lt;7,"Q1",IF(Delivery[[#This Row],[Month]]&lt;10,"Q2",IF(Delivery[[#This Row],[Month]]&lt;13,"Q3"))))</f>
        <v>Q1</v>
      </c>
    </row>
    <row r="299" spans="1:12" x14ac:dyDescent="0.25">
      <c r="A299">
        <v>2</v>
      </c>
      <c r="B299" s="1">
        <v>42137</v>
      </c>
      <c r="C299" t="s">
        <v>6</v>
      </c>
      <c r="D299" t="s">
        <v>214</v>
      </c>
      <c r="E299">
        <v>651</v>
      </c>
      <c r="F299">
        <v>82</v>
      </c>
      <c r="H299" t="s">
        <v>155</v>
      </c>
      <c r="I299" t="str">
        <f>VLOOKUP(H299,Sheet1!$A$1:$B$28,2,0)</f>
        <v>SKO</v>
      </c>
      <c r="J299">
        <f>MONTH(Delivery[[#This Row],[DATE]])</f>
        <v>5</v>
      </c>
      <c r="K299" s="32">
        <f>IF(Delivery[[#This Row],[Month]]&gt;3,YEAR(Delivery[[#This Row],[DATE]]),YEAR(Delivery[[#This Row],[DATE]])-1)</f>
        <v>2015</v>
      </c>
      <c r="L299" s="32" t="str">
        <f>IF(Delivery[[#This Row],[Month]]&lt;4,"Q4",IF(Delivery[[#This Row],[Month]]&lt;7,"Q1",IF(Delivery[[#This Row],[Month]]&lt;10,"Q2",IF(Delivery[[#This Row],[Month]]&lt;13,"Q3"))))</f>
        <v>Q1</v>
      </c>
    </row>
    <row r="300" spans="1:12" x14ac:dyDescent="0.25">
      <c r="A300">
        <v>1</v>
      </c>
      <c r="B300" s="1">
        <v>42137</v>
      </c>
      <c r="C300" t="s">
        <v>463</v>
      </c>
      <c r="D300" t="s">
        <v>212</v>
      </c>
      <c r="E300">
        <v>35</v>
      </c>
      <c r="F300">
        <v>3019</v>
      </c>
      <c r="H300" t="s">
        <v>190</v>
      </c>
      <c r="I300" t="str">
        <f>VLOOKUP(H300,Sheet1!$A$1:$B$28,2,0)</f>
        <v>ATF</v>
      </c>
      <c r="J300">
        <f>MONTH(Delivery[[#This Row],[DATE]])</f>
        <v>5</v>
      </c>
      <c r="K300" s="32">
        <f>IF(Delivery[[#This Row],[Month]]&gt;3,YEAR(Delivery[[#This Row],[DATE]]),YEAR(Delivery[[#This Row],[DATE]])-1)</f>
        <v>2015</v>
      </c>
      <c r="L300" s="32" t="str">
        <f>IF(Delivery[[#This Row],[Month]]&lt;4,"Q4",IF(Delivery[[#This Row],[Month]]&lt;7,"Q1",IF(Delivery[[#This Row],[Month]]&lt;10,"Q2",IF(Delivery[[#This Row],[Month]]&lt;13,"Q3"))))</f>
        <v>Q1</v>
      </c>
    </row>
    <row r="301" spans="1:12" x14ac:dyDescent="0.25">
      <c r="A301">
        <v>1</v>
      </c>
      <c r="B301" s="1">
        <v>42137</v>
      </c>
      <c r="C301" t="s">
        <v>8</v>
      </c>
      <c r="D301" t="s">
        <v>177</v>
      </c>
      <c r="E301" t="s">
        <v>10</v>
      </c>
      <c r="F301">
        <v>1120</v>
      </c>
      <c r="H301" t="s">
        <v>148</v>
      </c>
      <c r="I301" t="str">
        <f>VLOOKUP(H301,Sheet1!$A$1:$B$28,2,0)</f>
        <v>NAPTHA</v>
      </c>
      <c r="J301">
        <f>MONTH(Delivery[[#This Row],[DATE]])</f>
        <v>5</v>
      </c>
      <c r="K301" s="32">
        <f>IF(Delivery[[#This Row],[Month]]&gt;3,YEAR(Delivery[[#This Row],[DATE]]),YEAR(Delivery[[#This Row],[DATE]])-1)</f>
        <v>2015</v>
      </c>
      <c r="L301" s="32" t="str">
        <f>IF(Delivery[[#This Row],[Month]]&lt;4,"Q4",IF(Delivery[[#This Row],[Month]]&lt;7,"Q1",IF(Delivery[[#This Row],[Month]]&lt;10,"Q2",IF(Delivery[[#This Row],[Month]]&lt;13,"Q3"))))</f>
        <v>Q1</v>
      </c>
    </row>
    <row r="302" spans="1:12" x14ac:dyDescent="0.25">
      <c r="A302">
        <v>2</v>
      </c>
      <c r="B302" s="1">
        <v>42137</v>
      </c>
      <c r="C302" t="s">
        <v>8</v>
      </c>
      <c r="D302" t="s">
        <v>194</v>
      </c>
      <c r="E302" t="s">
        <v>10</v>
      </c>
      <c r="F302">
        <v>956</v>
      </c>
      <c r="H302" t="s">
        <v>145</v>
      </c>
      <c r="I302" t="str">
        <f>VLOOKUP(H302,Sheet1!$A$1:$B$28,2,0)</f>
        <v>SKO</v>
      </c>
      <c r="J302">
        <f>MONTH(Delivery[[#This Row],[DATE]])</f>
        <v>5</v>
      </c>
      <c r="K302" s="32">
        <f>IF(Delivery[[#This Row],[Month]]&gt;3,YEAR(Delivery[[#This Row],[DATE]]),YEAR(Delivery[[#This Row],[DATE]])-1)</f>
        <v>2015</v>
      </c>
      <c r="L302" s="32" t="str">
        <f>IF(Delivery[[#This Row],[Month]]&lt;4,"Q4",IF(Delivery[[#This Row],[Month]]&lt;7,"Q1",IF(Delivery[[#This Row],[Month]]&lt;10,"Q2",IF(Delivery[[#This Row],[Month]]&lt;13,"Q3"))))</f>
        <v>Q1</v>
      </c>
    </row>
    <row r="303" spans="1:12" x14ac:dyDescent="0.25">
      <c r="A303">
        <v>3</v>
      </c>
      <c r="B303" s="1">
        <v>42137</v>
      </c>
      <c r="C303" t="s">
        <v>8</v>
      </c>
      <c r="D303" t="s">
        <v>195</v>
      </c>
      <c r="E303" t="s">
        <v>10</v>
      </c>
      <c r="F303">
        <v>305</v>
      </c>
      <c r="H303" t="s">
        <v>145</v>
      </c>
      <c r="I303" t="str">
        <f>VLOOKUP(H303,Sheet1!$A$1:$B$28,2,0)</f>
        <v>SKO</v>
      </c>
      <c r="J303">
        <f>MONTH(Delivery[[#This Row],[DATE]])</f>
        <v>5</v>
      </c>
      <c r="K303" s="32">
        <f>IF(Delivery[[#This Row],[Month]]&gt;3,YEAR(Delivery[[#This Row],[DATE]]),YEAR(Delivery[[#This Row],[DATE]])-1)</f>
        <v>2015</v>
      </c>
      <c r="L303" s="32" t="str">
        <f>IF(Delivery[[#This Row],[Month]]&lt;4,"Q4",IF(Delivery[[#This Row],[Month]]&lt;7,"Q1",IF(Delivery[[#This Row],[Month]]&lt;10,"Q2",IF(Delivery[[#This Row],[Month]]&lt;13,"Q3"))))</f>
        <v>Q1</v>
      </c>
    </row>
    <row r="304" spans="1:12" x14ac:dyDescent="0.25">
      <c r="A304">
        <v>4</v>
      </c>
      <c r="B304" s="1">
        <v>42137</v>
      </c>
      <c r="C304" t="s">
        <v>8</v>
      </c>
      <c r="D304" t="s">
        <v>215</v>
      </c>
      <c r="E304">
        <v>16</v>
      </c>
      <c r="F304">
        <v>2960</v>
      </c>
      <c r="H304" t="s">
        <v>164</v>
      </c>
      <c r="I304" t="str">
        <f>VLOOKUP(H304,Sheet1!$A$1:$B$28,2,0)</f>
        <v>SKO</v>
      </c>
      <c r="J304">
        <f>MONTH(Delivery[[#This Row],[DATE]])</f>
        <v>5</v>
      </c>
      <c r="K304" s="32">
        <f>IF(Delivery[[#This Row],[Month]]&gt;3,YEAR(Delivery[[#This Row],[DATE]]),YEAR(Delivery[[#This Row],[DATE]])-1)</f>
        <v>2015</v>
      </c>
      <c r="L304" s="32" t="str">
        <f>IF(Delivery[[#This Row],[Month]]&lt;4,"Q4",IF(Delivery[[#This Row],[Month]]&lt;7,"Q1",IF(Delivery[[#This Row],[Month]]&lt;10,"Q2",IF(Delivery[[#This Row],[Month]]&lt;13,"Q3"))))</f>
        <v>Q1</v>
      </c>
    </row>
    <row r="305" spans="1:12" x14ac:dyDescent="0.25">
      <c r="A305">
        <v>1</v>
      </c>
      <c r="B305" s="1">
        <v>42137</v>
      </c>
      <c r="C305" t="s">
        <v>162</v>
      </c>
      <c r="D305" t="s">
        <v>215</v>
      </c>
      <c r="E305">
        <v>16</v>
      </c>
      <c r="F305">
        <v>2960</v>
      </c>
      <c r="H305" t="s">
        <v>164</v>
      </c>
      <c r="I305" t="str">
        <f>VLOOKUP(H305,Sheet1!$A$1:$B$28,2,0)</f>
        <v>SKO</v>
      </c>
      <c r="J305">
        <f>MONTH(Delivery[[#This Row],[DATE]])</f>
        <v>5</v>
      </c>
      <c r="K305" s="32">
        <f>IF(Delivery[[#This Row],[Month]]&gt;3,YEAR(Delivery[[#This Row],[DATE]]),YEAR(Delivery[[#This Row],[DATE]])-1)</f>
        <v>2015</v>
      </c>
      <c r="L305" s="32" t="str">
        <f>IF(Delivery[[#This Row],[Month]]&lt;4,"Q4",IF(Delivery[[#This Row],[Month]]&lt;7,"Q1",IF(Delivery[[#This Row],[Month]]&lt;10,"Q2",IF(Delivery[[#This Row],[Month]]&lt;13,"Q3"))))</f>
        <v>Q1</v>
      </c>
    </row>
    <row r="306" spans="1:12" x14ac:dyDescent="0.25">
      <c r="A306">
        <v>1</v>
      </c>
      <c r="B306" s="1">
        <v>42138</v>
      </c>
      <c r="C306" t="s">
        <v>6</v>
      </c>
      <c r="D306" t="s">
        <v>214</v>
      </c>
      <c r="E306">
        <v>651</v>
      </c>
      <c r="F306">
        <v>221</v>
      </c>
      <c r="H306" t="s">
        <v>155</v>
      </c>
      <c r="I306" t="str">
        <f>VLOOKUP(H306,Sheet1!$A$1:$B$28,2,0)</f>
        <v>SKO</v>
      </c>
      <c r="J306">
        <f>MONTH(Delivery[[#This Row],[DATE]])</f>
        <v>5</v>
      </c>
      <c r="K306" s="32">
        <f>IF(Delivery[[#This Row],[Month]]&gt;3,YEAR(Delivery[[#This Row],[DATE]]),YEAR(Delivery[[#This Row],[DATE]])-1)</f>
        <v>2015</v>
      </c>
      <c r="L306" s="32" t="str">
        <f>IF(Delivery[[#This Row],[Month]]&lt;4,"Q4",IF(Delivery[[#This Row],[Month]]&lt;7,"Q1",IF(Delivery[[#This Row],[Month]]&lt;10,"Q2",IF(Delivery[[#This Row],[Month]]&lt;13,"Q3"))))</f>
        <v>Q1</v>
      </c>
    </row>
    <row r="307" spans="1:12" x14ac:dyDescent="0.25">
      <c r="A307">
        <v>2</v>
      </c>
      <c r="B307" s="1">
        <v>42138</v>
      </c>
      <c r="C307" t="s">
        <v>6</v>
      </c>
      <c r="D307" t="s">
        <v>216</v>
      </c>
      <c r="E307">
        <v>207</v>
      </c>
      <c r="F307">
        <v>6134</v>
      </c>
      <c r="H307" t="s">
        <v>151</v>
      </c>
      <c r="I307" t="str">
        <f>VLOOKUP(H307,Sheet1!$A$1:$B$28,2,0)</f>
        <v>MS-IV</v>
      </c>
      <c r="J307">
        <f>MONTH(Delivery[[#This Row],[DATE]])</f>
        <v>5</v>
      </c>
      <c r="K307" s="32">
        <f>IF(Delivery[[#This Row],[Month]]&gt;3,YEAR(Delivery[[#This Row],[DATE]]),YEAR(Delivery[[#This Row],[DATE]])-1)</f>
        <v>2015</v>
      </c>
      <c r="L307" s="32" t="str">
        <f>IF(Delivery[[#This Row],[Month]]&lt;4,"Q4",IF(Delivery[[#This Row],[Month]]&lt;7,"Q1",IF(Delivery[[#This Row],[Month]]&lt;10,"Q2",IF(Delivery[[#This Row],[Month]]&lt;13,"Q3"))))</f>
        <v>Q1</v>
      </c>
    </row>
    <row r="308" spans="1:12" x14ac:dyDescent="0.25">
      <c r="A308">
        <v>3</v>
      </c>
      <c r="B308" s="1">
        <v>42138</v>
      </c>
      <c r="C308" t="s">
        <v>6</v>
      </c>
      <c r="D308" t="s">
        <v>217</v>
      </c>
      <c r="E308">
        <v>208</v>
      </c>
      <c r="F308">
        <v>485</v>
      </c>
      <c r="H308" t="s">
        <v>151</v>
      </c>
      <c r="I308" t="str">
        <f>VLOOKUP(H308,Sheet1!$A$1:$B$28,2,0)</f>
        <v>MS-IV</v>
      </c>
      <c r="J308">
        <f>MONTH(Delivery[[#This Row],[DATE]])</f>
        <v>5</v>
      </c>
      <c r="K308" s="32">
        <f>IF(Delivery[[#This Row],[Month]]&gt;3,YEAR(Delivery[[#This Row],[DATE]]),YEAR(Delivery[[#This Row],[DATE]])-1)</f>
        <v>2015</v>
      </c>
      <c r="L308" s="32" t="str">
        <f>IF(Delivery[[#This Row],[Month]]&lt;4,"Q4",IF(Delivery[[#This Row],[Month]]&lt;7,"Q1",IF(Delivery[[#This Row],[Month]]&lt;10,"Q2",IF(Delivery[[#This Row],[Month]]&lt;13,"Q3"))))</f>
        <v>Q1</v>
      </c>
    </row>
    <row r="309" spans="1:12" x14ac:dyDescent="0.25">
      <c r="A309">
        <v>4</v>
      </c>
      <c r="B309" s="1">
        <v>42138</v>
      </c>
      <c r="C309" t="s">
        <v>6</v>
      </c>
      <c r="D309" t="s">
        <v>218</v>
      </c>
      <c r="E309">
        <v>201</v>
      </c>
      <c r="F309">
        <v>5575</v>
      </c>
      <c r="H309" t="s">
        <v>151</v>
      </c>
      <c r="I309" t="str">
        <f>VLOOKUP(H309,Sheet1!$A$1:$B$28,2,0)</f>
        <v>MS-IV</v>
      </c>
      <c r="J309">
        <f>MONTH(Delivery[[#This Row],[DATE]])</f>
        <v>5</v>
      </c>
      <c r="K309" s="32">
        <f>IF(Delivery[[#This Row],[Month]]&gt;3,YEAR(Delivery[[#This Row],[DATE]]),YEAR(Delivery[[#This Row],[DATE]])-1)</f>
        <v>2015</v>
      </c>
      <c r="L309" s="32" t="str">
        <f>IF(Delivery[[#This Row],[Month]]&lt;4,"Q4",IF(Delivery[[#This Row],[Month]]&lt;7,"Q1",IF(Delivery[[#This Row],[Month]]&lt;10,"Q2",IF(Delivery[[#This Row],[Month]]&lt;13,"Q3"))))</f>
        <v>Q1</v>
      </c>
    </row>
    <row r="310" spans="1:12" x14ac:dyDescent="0.25">
      <c r="A310">
        <v>1</v>
      </c>
      <c r="B310" s="1">
        <v>42138</v>
      </c>
      <c r="C310" t="s">
        <v>8</v>
      </c>
      <c r="D310" t="s">
        <v>215</v>
      </c>
      <c r="E310">
        <v>16</v>
      </c>
      <c r="F310">
        <v>1864</v>
      </c>
      <c r="H310" t="s">
        <v>164</v>
      </c>
      <c r="I310" t="str">
        <f>VLOOKUP(H310,Sheet1!$A$1:$B$28,2,0)</f>
        <v>SKO</v>
      </c>
      <c r="J310">
        <f>MONTH(Delivery[[#This Row],[DATE]])</f>
        <v>5</v>
      </c>
      <c r="K310" s="32">
        <f>IF(Delivery[[#This Row],[Month]]&gt;3,YEAR(Delivery[[#This Row],[DATE]]),YEAR(Delivery[[#This Row],[DATE]])-1)</f>
        <v>2015</v>
      </c>
      <c r="L310" s="32" t="str">
        <f>IF(Delivery[[#This Row],[Month]]&lt;4,"Q4",IF(Delivery[[#This Row],[Month]]&lt;7,"Q1",IF(Delivery[[#This Row],[Month]]&lt;10,"Q2",IF(Delivery[[#This Row],[Month]]&lt;13,"Q3"))))</f>
        <v>Q1</v>
      </c>
    </row>
    <row r="311" spans="1:12" x14ac:dyDescent="0.25">
      <c r="A311">
        <v>2</v>
      </c>
      <c r="B311" s="1">
        <v>42138</v>
      </c>
      <c r="C311" t="s">
        <v>8</v>
      </c>
      <c r="D311" t="s">
        <v>208</v>
      </c>
      <c r="E311" t="s">
        <v>58</v>
      </c>
      <c r="F311">
        <v>557</v>
      </c>
      <c r="H311" t="s">
        <v>145</v>
      </c>
      <c r="I311" t="str">
        <f>VLOOKUP(H311,Sheet1!$A$1:$B$28,2,0)</f>
        <v>SKO</v>
      </c>
      <c r="J311">
        <f>MONTH(Delivery[[#This Row],[DATE]])</f>
        <v>5</v>
      </c>
      <c r="K311" s="32">
        <f>IF(Delivery[[#This Row],[Month]]&gt;3,YEAR(Delivery[[#This Row],[DATE]]),YEAR(Delivery[[#This Row],[DATE]])-1)</f>
        <v>2015</v>
      </c>
      <c r="L311" s="32" t="str">
        <f>IF(Delivery[[#This Row],[Month]]&lt;4,"Q4",IF(Delivery[[#This Row],[Month]]&lt;7,"Q1",IF(Delivery[[#This Row],[Month]]&lt;10,"Q2",IF(Delivery[[#This Row],[Month]]&lt;13,"Q3"))))</f>
        <v>Q1</v>
      </c>
    </row>
    <row r="312" spans="1:12" x14ac:dyDescent="0.25">
      <c r="A312">
        <v>1</v>
      </c>
      <c r="B312" s="1">
        <v>42138</v>
      </c>
      <c r="C312" t="s">
        <v>162</v>
      </c>
      <c r="D312" t="s">
        <v>215</v>
      </c>
      <c r="E312">
        <v>16</v>
      </c>
      <c r="F312">
        <v>1864</v>
      </c>
      <c r="H312" t="s">
        <v>164</v>
      </c>
      <c r="I312" t="str">
        <f>VLOOKUP(H312,Sheet1!$A$1:$B$28,2,0)</f>
        <v>SKO</v>
      </c>
      <c r="J312">
        <f>MONTH(Delivery[[#This Row],[DATE]])</f>
        <v>5</v>
      </c>
      <c r="K312" s="32">
        <f>IF(Delivery[[#This Row],[Month]]&gt;3,YEAR(Delivery[[#This Row],[DATE]]),YEAR(Delivery[[#This Row],[DATE]])-1)</f>
        <v>2015</v>
      </c>
      <c r="L312" s="32" t="str">
        <f>IF(Delivery[[#This Row],[Month]]&lt;4,"Q4",IF(Delivery[[#This Row],[Month]]&lt;7,"Q1",IF(Delivery[[#This Row],[Month]]&lt;10,"Q2",IF(Delivery[[#This Row],[Month]]&lt;13,"Q3"))))</f>
        <v>Q1</v>
      </c>
    </row>
    <row r="313" spans="1:12" x14ac:dyDescent="0.25">
      <c r="A313">
        <v>1</v>
      </c>
      <c r="B313" s="1">
        <v>42138</v>
      </c>
      <c r="C313" t="s">
        <v>6</v>
      </c>
      <c r="D313" t="s">
        <v>214</v>
      </c>
      <c r="E313">
        <v>651</v>
      </c>
      <c r="F313">
        <v>221</v>
      </c>
      <c r="H313" t="s">
        <v>155</v>
      </c>
      <c r="I313" t="str">
        <f>VLOOKUP(H313,Sheet1!$A$1:$B$28,2,0)</f>
        <v>SKO</v>
      </c>
      <c r="J313">
        <f>MONTH(Delivery[[#This Row],[DATE]])</f>
        <v>5</v>
      </c>
      <c r="K313" s="32">
        <f>IF(Delivery[[#This Row],[Month]]&gt;3,YEAR(Delivery[[#This Row],[DATE]]),YEAR(Delivery[[#This Row],[DATE]])-1)</f>
        <v>2015</v>
      </c>
      <c r="L313" s="32" t="str">
        <f>IF(Delivery[[#This Row],[Month]]&lt;4,"Q4",IF(Delivery[[#This Row],[Month]]&lt;7,"Q1",IF(Delivery[[#This Row],[Month]]&lt;10,"Q2",IF(Delivery[[#This Row],[Month]]&lt;13,"Q3"))))</f>
        <v>Q1</v>
      </c>
    </row>
    <row r="314" spans="1:12" x14ac:dyDescent="0.25">
      <c r="A314">
        <v>2</v>
      </c>
      <c r="B314" s="1">
        <v>42138</v>
      </c>
      <c r="C314" t="s">
        <v>6</v>
      </c>
      <c r="D314" t="s">
        <v>216</v>
      </c>
      <c r="E314">
        <v>207</v>
      </c>
      <c r="F314">
        <v>6134</v>
      </c>
      <c r="H314" t="s">
        <v>151</v>
      </c>
      <c r="I314" t="str">
        <f>VLOOKUP(H314,Sheet1!$A$1:$B$28,2,0)</f>
        <v>MS-IV</v>
      </c>
      <c r="J314">
        <f>MONTH(Delivery[[#This Row],[DATE]])</f>
        <v>5</v>
      </c>
      <c r="K314" s="32">
        <f>IF(Delivery[[#This Row],[Month]]&gt;3,YEAR(Delivery[[#This Row],[DATE]]),YEAR(Delivery[[#This Row],[DATE]])-1)</f>
        <v>2015</v>
      </c>
      <c r="L314" s="32" t="str">
        <f>IF(Delivery[[#This Row],[Month]]&lt;4,"Q4",IF(Delivery[[#This Row],[Month]]&lt;7,"Q1",IF(Delivery[[#This Row],[Month]]&lt;10,"Q2",IF(Delivery[[#This Row],[Month]]&lt;13,"Q3"))))</f>
        <v>Q1</v>
      </c>
    </row>
    <row r="315" spans="1:12" x14ac:dyDescent="0.25">
      <c r="A315">
        <v>3</v>
      </c>
      <c r="B315" s="1">
        <v>42138</v>
      </c>
      <c r="C315" t="s">
        <v>6</v>
      </c>
      <c r="D315" t="s">
        <v>217</v>
      </c>
      <c r="E315">
        <v>208</v>
      </c>
      <c r="F315">
        <v>485</v>
      </c>
      <c r="H315" t="s">
        <v>151</v>
      </c>
      <c r="I315" t="str">
        <f>VLOOKUP(H315,Sheet1!$A$1:$B$28,2,0)</f>
        <v>MS-IV</v>
      </c>
      <c r="J315">
        <f>MONTH(Delivery[[#This Row],[DATE]])</f>
        <v>5</v>
      </c>
      <c r="K315" s="32">
        <f>IF(Delivery[[#This Row],[Month]]&gt;3,YEAR(Delivery[[#This Row],[DATE]]),YEAR(Delivery[[#This Row],[DATE]])-1)</f>
        <v>2015</v>
      </c>
      <c r="L315" s="32" t="str">
        <f>IF(Delivery[[#This Row],[Month]]&lt;4,"Q4",IF(Delivery[[#This Row],[Month]]&lt;7,"Q1",IF(Delivery[[#This Row],[Month]]&lt;10,"Q2",IF(Delivery[[#This Row],[Month]]&lt;13,"Q3"))))</f>
        <v>Q1</v>
      </c>
    </row>
    <row r="316" spans="1:12" x14ac:dyDescent="0.25">
      <c r="A316">
        <v>4</v>
      </c>
      <c r="B316" s="1">
        <v>42138</v>
      </c>
      <c r="C316" t="s">
        <v>6</v>
      </c>
      <c r="D316" t="s">
        <v>218</v>
      </c>
      <c r="E316">
        <v>201</v>
      </c>
      <c r="F316">
        <v>5575</v>
      </c>
      <c r="H316" t="s">
        <v>151</v>
      </c>
      <c r="I316" t="str">
        <f>VLOOKUP(H316,Sheet1!$A$1:$B$28,2,0)</f>
        <v>MS-IV</v>
      </c>
      <c r="J316">
        <f>MONTH(Delivery[[#This Row],[DATE]])</f>
        <v>5</v>
      </c>
      <c r="K316" s="32">
        <f>IF(Delivery[[#This Row],[Month]]&gt;3,YEAR(Delivery[[#This Row],[DATE]]),YEAR(Delivery[[#This Row],[DATE]])-1)</f>
        <v>2015</v>
      </c>
      <c r="L316" s="32" t="str">
        <f>IF(Delivery[[#This Row],[Month]]&lt;4,"Q4",IF(Delivery[[#This Row],[Month]]&lt;7,"Q1",IF(Delivery[[#This Row],[Month]]&lt;10,"Q2",IF(Delivery[[#This Row],[Month]]&lt;13,"Q3"))))</f>
        <v>Q1</v>
      </c>
    </row>
    <row r="317" spans="1:12" x14ac:dyDescent="0.25">
      <c r="A317">
        <v>1</v>
      </c>
      <c r="B317" s="1">
        <v>42138</v>
      </c>
      <c r="C317" t="s">
        <v>8</v>
      </c>
      <c r="D317" t="s">
        <v>215</v>
      </c>
      <c r="E317">
        <v>16</v>
      </c>
      <c r="F317">
        <v>1864</v>
      </c>
      <c r="H317" t="s">
        <v>164</v>
      </c>
      <c r="I317" t="str">
        <f>VLOOKUP(H317,Sheet1!$A$1:$B$28,2,0)</f>
        <v>SKO</v>
      </c>
      <c r="J317">
        <f>MONTH(Delivery[[#This Row],[DATE]])</f>
        <v>5</v>
      </c>
      <c r="K317" s="32">
        <f>IF(Delivery[[#This Row],[Month]]&gt;3,YEAR(Delivery[[#This Row],[DATE]]),YEAR(Delivery[[#This Row],[DATE]])-1)</f>
        <v>2015</v>
      </c>
      <c r="L317" s="32" t="str">
        <f>IF(Delivery[[#This Row],[Month]]&lt;4,"Q4",IF(Delivery[[#This Row],[Month]]&lt;7,"Q1",IF(Delivery[[#This Row],[Month]]&lt;10,"Q2",IF(Delivery[[#This Row],[Month]]&lt;13,"Q3"))))</f>
        <v>Q1</v>
      </c>
    </row>
    <row r="318" spans="1:12" x14ac:dyDescent="0.25">
      <c r="A318">
        <v>2</v>
      </c>
      <c r="B318" s="1">
        <v>42138</v>
      </c>
      <c r="C318" t="s">
        <v>8</v>
      </c>
      <c r="D318" t="s">
        <v>208</v>
      </c>
      <c r="E318" t="s">
        <v>58</v>
      </c>
      <c r="F318">
        <v>557</v>
      </c>
      <c r="H318" t="s">
        <v>145</v>
      </c>
      <c r="I318" t="str">
        <f>VLOOKUP(H318,Sheet1!$A$1:$B$28,2,0)</f>
        <v>SKO</v>
      </c>
      <c r="J318">
        <f>MONTH(Delivery[[#This Row],[DATE]])</f>
        <v>5</v>
      </c>
      <c r="K318" s="32">
        <f>IF(Delivery[[#This Row],[Month]]&gt;3,YEAR(Delivery[[#This Row],[DATE]]),YEAR(Delivery[[#This Row],[DATE]])-1)</f>
        <v>2015</v>
      </c>
      <c r="L318" s="32" t="str">
        <f>IF(Delivery[[#This Row],[Month]]&lt;4,"Q4",IF(Delivery[[#This Row],[Month]]&lt;7,"Q1",IF(Delivery[[#This Row],[Month]]&lt;10,"Q2",IF(Delivery[[#This Row],[Month]]&lt;13,"Q3"))))</f>
        <v>Q1</v>
      </c>
    </row>
    <row r="319" spans="1:12" x14ac:dyDescent="0.25">
      <c r="A319">
        <v>1</v>
      </c>
      <c r="B319" s="1">
        <v>42138</v>
      </c>
      <c r="C319" t="s">
        <v>162</v>
      </c>
      <c r="D319" t="s">
        <v>215</v>
      </c>
      <c r="E319">
        <v>16</v>
      </c>
      <c r="F319">
        <v>1864</v>
      </c>
      <c r="H319" t="s">
        <v>164</v>
      </c>
      <c r="I319" t="str">
        <f>VLOOKUP(H319,Sheet1!$A$1:$B$28,2,0)</f>
        <v>SKO</v>
      </c>
      <c r="J319">
        <f>MONTH(Delivery[[#This Row],[DATE]])</f>
        <v>5</v>
      </c>
      <c r="K319" s="32">
        <f>IF(Delivery[[#This Row],[Month]]&gt;3,YEAR(Delivery[[#This Row],[DATE]]),YEAR(Delivery[[#This Row],[DATE]])-1)</f>
        <v>2015</v>
      </c>
      <c r="L319" s="32" t="str">
        <f>IF(Delivery[[#This Row],[Month]]&lt;4,"Q4",IF(Delivery[[#This Row],[Month]]&lt;7,"Q1",IF(Delivery[[#This Row],[Month]]&lt;10,"Q2",IF(Delivery[[#This Row],[Month]]&lt;13,"Q3"))))</f>
        <v>Q1</v>
      </c>
    </row>
    <row r="320" spans="1:12" x14ac:dyDescent="0.25">
      <c r="A320">
        <v>1</v>
      </c>
      <c r="B320" s="1">
        <v>42139</v>
      </c>
      <c r="C320" t="s">
        <v>6</v>
      </c>
      <c r="D320" t="s">
        <v>218</v>
      </c>
      <c r="E320">
        <v>201</v>
      </c>
      <c r="F320">
        <v>1831</v>
      </c>
      <c r="H320" t="s">
        <v>151</v>
      </c>
      <c r="I320" t="str">
        <f>VLOOKUP(H320,Sheet1!$A$1:$B$28,2,0)</f>
        <v>MS-IV</v>
      </c>
      <c r="J320">
        <f>MONTH(Delivery[[#This Row],[DATE]])</f>
        <v>5</v>
      </c>
      <c r="K320" s="32">
        <f>IF(Delivery[[#This Row],[Month]]&gt;3,YEAR(Delivery[[#This Row],[DATE]]),YEAR(Delivery[[#This Row],[DATE]])-1)</f>
        <v>2015</v>
      </c>
      <c r="L320" s="32" t="str">
        <f>IF(Delivery[[#This Row],[Month]]&lt;4,"Q4",IF(Delivery[[#This Row],[Month]]&lt;7,"Q1",IF(Delivery[[#This Row],[Month]]&lt;10,"Q2",IF(Delivery[[#This Row],[Month]]&lt;13,"Q3"))))</f>
        <v>Q1</v>
      </c>
    </row>
    <row r="321" spans="1:12" x14ac:dyDescent="0.25">
      <c r="A321">
        <v>2</v>
      </c>
      <c r="B321" s="1">
        <v>42139</v>
      </c>
      <c r="C321" t="s">
        <v>6</v>
      </c>
      <c r="D321" t="s">
        <v>219</v>
      </c>
      <c r="E321">
        <v>101</v>
      </c>
      <c r="F321">
        <v>4790</v>
      </c>
      <c r="H321" t="s">
        <v>148</v>
      </c>
      <c r="I321" t="str">
        <f>VLOOKUP(H321,Sheet1!$A$1:$B$28,2,0)</f>
        <v>NAPTHA</v>
      </c>
      <c r="J321">
        <f>MONTH(Delivery[[#This Row],[DATE]])</f>
        <v>5</v>
      </c>
      <c r="K321" s="32">
        <f>IF(Delivery[[#This Row],[Month]]&gt;3,YEAR(Delivery[[#This Row],[DATE]]),YEAR(Delivery[[#This Row],[DATE]])-1)</f>
        <v>2015</v>
      </c>
      <c r="L321" s="32" t="str">
        <f>IF(Delivery[[#This Row],[Month]]&lt;4,"Q4",IF(Delivery[[#This Row],[Month]]&lt;7,"Q1",IF(Delivery[[#This Row],[Month]]&lt;10,"Q2",IF(Delivery[[#This Row],[Month]]&lt;13,"Q3"))))</f>
        <v>Q1</v>
      </c>
    </row>
    <row r="322" spans="1:12" x14ac:dyDescent="0.25">
      <c r="A322">
        <v>3</v>
      </c>
      <c r="B322" s="1">
        <v>42139</v>
      </c>
      <c r="C322" t="s">
        <v>6</v>
      </c>
      <c r="D322" t="s">
        <v>220</v>
      </c>
      <c r="E322">
        <v>119</v>
      </c>
      <c r="F322">
        <v>2394</v>
      </c>
      <c r="H322" t="s">
        <v>170</v>
      </c>
      <c r="I322" t="str">
        <f>VLOOKUP(H322,Sheet1!$A$1:$B$28,2,0)</f>
        <v>PXPTA</v>
      </c>
      <c r="J322">
        <f>MONTH(Delivery[[#This Row],[DATE]])</f>
        <v>5</v>
      </c>
      <c r="K322" s="32">
        <f>IF(Delivery[[#This Row],[Month]]&gt;3,YEAR(Delivery[[#This Row],[DATE]]),YEAR(Delivery[[#This Row],[DATE]])-1)</f>
        <v>2015</v>
      </c>
      <c r="L322" s="32" t="str">
        <f>IF(Delivery[[#This Row],[Month]]&lt;4,"Q4",IF(Delivery[[#This Row],[Month]]&lt;7,"Q1",IF(Delivery[[#This Row],[Month]]&lt;10,"Q2",IF(Delivery[[#This Row],[Month]]&lt;13,"Q3"))))</f>
        <v>Q1</v>
      </c>
    </row>
    <row r="323" spans="1:12" x14ac:dyDescent="0.25">
      <c r="A323">
        <v>4</v>
      </c>
      <c r="B323" s="1">
        <v>42139</v>
      </c>
      <c r="C323" t="s">
        <v>6</v>
      </c>
      <c r="D323" t="s">
        <v>221</v>
      </c>
      <c r="E323">
        <v>124</v>
      </c>
      <c r="F323">
        <v>2465</v>
      </c>
      <c r="H323" t="s">
        <v>148</v>
      </c>
      <c r="I323" t="str">
        <f>VLOOKUP(H323,Sheet1!$A$1:$B$28,2,0)</f>
        <v>NAPTHA</v>
      </c>
      <c r="J323">
        <f>MONTH(Delivery[[#This Row],[DATE]])</f>
        <v>5</v>
      </c>
      <c r="K323" s="32">
        <f>IF(Delivery[[#This Row],[Month]]&gt;3,YEAR(Delivery[[#This Row],[DATE]]),YEAR(Delivery[[#This Row],[DATE]])-1)</f>
        <v>2015</v>
      </c>
      <c r="L323" s="32" t="str">
        <f>IF(Delivery[[#This Row],[Month]]&lt;4,"Q4",IF(Delivery[[#This Row],[Month]]&lt;7,"Q1",IF(Delivery[[#This Row],[Month]]&lt;10,"Q2",IF(Delivery[[#This Row],[Month]]&lt;13,"Q3"))))</f>
        <v>Q1</v>
      </c>
    </row>
    <row r="324" spans="1:12" x14ac:dyDescent="0.25">
      <c r="A324">
        <v>1</v>
      </c>
      <c r="B324" s="1">
        <v>42139</v>
      </c>
      <c r="C324" t="s">
        <v>463</v>
      </c>
      <c r="D324" t="s">
        <v>212</v>
      </c>
      <c r="E324">
        <v>31</v>
      </c>
      <c r="F324">
        <v>450</v>
      </c>
      <c r="H324" t="s">
        <v>190</v>
      </c>
      <c r="I324" t="str">
        <f>VLOOKUP(H324,Sheet1!$A$1:$B$28,2,0)</f>
        <v>ATF</v>
      </c>
      <c r="J324">
        <f>MONTH(Delivery[[#This Row],[DATE]])</f>
        <v>5</v>
      </c>
      <c r="K324" s="32">
        <f>IF(Delivery[[#This Row],[Month]]&gt;3,YEAR(Delivery[[#This Row],[DATE]]),YEAR(Delivery[[#This Row],[DATE]])-1)</f>
        <v>2015</v>
      </c>
      <c r="L324" s="32" t="str">
        <f>IF(Delivery[[#This Row],[Month]]&lt;4,"Q4",IF(Delivery[[#This Row],[Month]]&lt;7,"Q1",IF(Delivery[[#This Row],[Month]]&lt;10,"Q2",IF(Delivery[[#This Row],[Month]]&lt;13,"Q3"))))</f>
        <v>Q1</v>
      </c>
    </row>
    <row r="325" spans="1:12" x14ac:dyDescent="0.25">
      <c r="A325">
        <v>2</v>
      </c>
      <c r="B325" s="1">
        <v>42139</v>
      </c>
      <c r="C325" t="s">
        <v>463</v>
      </c>
      <c r="D325" t="s">
        <v>222</v>
      </c>
      <c r="E325">
        <v>32</v>
      </c>
      <c r="F325">
        <v>3192</v>
      </c>
      <c r="H325" t="s">
        <v>190</v>
      </c>
      <c r="I325" t="str">
        <f>VLOOKUP(H325,Sheet1!$A$1:$B$28,2,0)</f>
        <v>ATF</v>
      </c>
      <c r="J325">
        <f>MONTH(Delivery[[#This Row],[DATE]])</f>
        <v>5</v>
      </c>
      <c r="K325" s="32">
        <f>IF(Delivery[[#This Row],[Month]]&gt;3,YEAR(Delivery[[#This Row],[DATE]]),YEAR(Delivery[[#This Row],[DATE]])-1)</f>
        <v>2015</v>
      </c>
      <c r="L325" s="32" t="str">
        <f>IF(Delivery[[#This Row],[Month]]&lt;4,"Q4",IF(Delivery[[#This Row],[Month]]&lt;7,"Q1",IF(Delivery[[#This Row],[Month]]&lt;10,"Q2",IF(Delivery[[#This Row],[Month]]&lt;13,"Q3"))))</f>
        <v>Q1</v>
      </c>
    </row>
    <row r="326" spans="1:12" x14ac:dyDescent="0.25">
      <c r="A326">
        <v>1</v>
      </c>
      <c r="B326" s="1">
        <v>42139</v>
      </c>
      <c r="C326" t="s">
        <v>162</v>
      </c>
      <c r="D326" t="s">
        <v>147</v>
      </c>
      <c r="E326" t="s">
        <v>223</v>
      </c>
      <c r="F326">
        <v>290</v>
      </c>
      <c r="H326" t="s">
        <v>148</v>
      </c>
      <c r="I326" t="str">
        <f>VLOOKUP(H326,Sheet1!$A$1:$B$28,2,0)</f>
        <v>NAPTHA</v>
      </c>
      <c r="J326">
        <f>MONTH(Delivery[[#This Row],[DATE]])</f>
        <v>5</v>
      </c>
      <c r="K326" s="32">
        <f>IF(Delivery[[#This Row],[Month]]&gt;3,YEAR(Delivery[[#This Row],[DATE]]),YEAR(Delivery[[#This Row],[DATE]])-1)</f>
        <v>2015</v>
      </c>
      <c r="L326" s="32" t="str">
        <f>IF(Delivery[[#This Row],[Month]]&lt;4,"Q4",IF(Delivery[[#This Row],[Month]]&lt;7,"Q1",IF(Delivery[[#This Row],[Month]]&lt;10,"Q2",IF(Delivery[[#This Row],[Month]]&lt;13,"Q3"))))</f>
        <v>Q1</v>
      </c>
    </row>
    <row r="327" spans="1:12" x14ac:dyDescent="0.25">
      <c r="A327">
        <v>2</v>
      </c>
      <c r="B327" s="1">
        <v>42139</v>
      </c>
      <c r="C327" t="s">
        <v>162</v>
      </c>
      <c r="D327" t="s">
        <v>114</v>
      </c>
      <c r="E327" t="s">
        <v>223</v>
      </c>
      <c r="F327">
        <v>557</v>
      </c>
      <c r="H327" t="s">
        <v>148</v>
      </c>
      <c r="I327" t="str">
        <f>VLOOKUP(H327,Sheet1!$A$1:$B$28,2,0)</f>
        <v>NAPTHA</v>
      </c>
      <c r="J327">
        <f>MONTH(Delivery[[#This Row],[DATE]])</f>
        <v>5</v>
      </c>
      <c r="K327" s="32">
        <f>IF(Delivery[[#This Row],[Month]]&gt;3,YEAR(Delivery[[#This Row],[DATE]]),YEAR(Delivery[[#This Row],[DATE]])-1)</f>
        <v>2015</v>
      </c>
      <c r="L327" s="32" t="str">
        <f>IF(Delivery[[#This Row],[Month]]&lt;4,"Q4",IF(Delivery[[#This Row],[Month]]&lt;7,"Q1",IF(Delivery[[#This Row],[Month]]&lt;10,"Q2",IF(Delivery[[#This Row],[Month]]&lt;13,"Q3"))))</f>
        <v>Q1</v>
      </c>
    </row>
    <row r="328" spans="1:12" x14ac:dyDescent="0.25">
      <c r="A328">
        <v>3</v>
      </c>
      <c r="B328" s="1">
        <v>42139</v>
      </c>
      <c r="C328" t="s">
        <v>162</v>
      </c>
      <c r="D328" t="s">
        <v>85</v>
      </c>
      <c r="E328" t="s">
        <v>223</v>
      </c>
      <c r="F328">
        <v>1007</v>
      </c>
      <c r="H328" t="s">
        <v>148</v>
      </c>
      <c r="I328" t="str">
        <f>VLOOKUP(H328,Sheet1!$A$1:$B$28,2,0)</f>
        <v>NAPTHA</v>
      </c>
      <c r="J328">
        <f>MONTH(Delivery[[#This Row],[DATE]])</f>
        <v>5</v>
      </c>
      <c r="K328" s="32">
        <f>IF(Delivery[[#This Row],[Month]]&gt;3,YEAR(Delivery[[#This Row],[DATE]]),YEAR(Delivery[[#This Row],[DATE]])-1)</f>
        <v>2015</v>
      </c>
      <c r="L328" s="32" t="str">
        <f>IF(Delivery[[#This Row],[Month]]&lt;4,"Q4",IF(Delivery[[#This Row],[Month]]&lt;7,"Q1",IF(Delivery[[#This Row],[Month]]&lt;10,"Q2",IF(Delivery[[#This Row],[Month]]&lt;13,"Q3"))))</f>
        <v>Q1</v>
      </c>
    </row>
    <row r="329" spans="1:12" x14ac:dyDescent="0.25">
      <c r="A329">
        <v>4</v>
      </c>
      <c r="B329" s="1">
        <v>42138</v>
      </c>
      <c r="C329" t="s">
        <v>6</v>
      </c>
      <c r="D329" t="s">
        <v>218</v>
      </c>
      <c r="E329">
        <v>201</v>
      </c>
      <c r="F329">
        <v>5575</v>
      </c>
      <c r="H329" t="s">
        <v>151</v>
      </c>
      <c r="I329" t="str">
        <f>VLOOKUP(H329,Sheet1!$A$1:$B$28,2,0)</f>
        <v>MS-IV</v>
      </c>
      <c r="J329">
        <f>MONTH(Delivery[[#This Row],[DATE]])</f>
        <v>5</v>
      </c>
      <c r="K329" s="32">
        <f>IF(Delivery[[#This Row],[Month]]&gt;3,YEAR(Delivery[[#This Row],[DATE]]),YEAR(Delivery[[#This Row],[DATE]])-1)</f>
        <v>2015</v>
      </c>
      <c r="L329" s="32" t="str">
        <f>IF(Delivery[[#This Row],[Month]]&lt;4,"Q4",IF(Delivery[[#This Row],[Month]]&lt;7,"Q1",IF(Delivery[[#This Row],[Month]]&lt;10,"Q2",IF(Delivery[[#This Row],[Month]]&lt;13,"Q3"))))</f>
        <v>Q1</v>
      </c>
    </row>
    <row r="330" spans="1:12" x14ac:dyDescent="0.25">
      <c r="A330">
        <v>1</v>
      </c>
      <c r="B330" s="1">
        <v>42138</v>
      </c>
      <c r="C330" t="s">
        <v>8</v>
      </c>
      <c r="D330" t="s">
        <v>215</v>
      </c>
      <c r="E330">
        <v>16</v>
      </c>
      <c r="F330">
        <v>1864</v>
      </c>
      <c r="H330" t="s">
        <v>164</v>
      </c>
      <c r="I330" t="str">
        <f>VLOOKUP(H330,Sheet1!$A$1:$B$28,2,0)</f>
        <v>SKO</v>
      </c>
      <c r="J330">
        <f>MONTH(Delivery[[#This Row],[DATE]])</f>
        <v>5</v>
      </c>
      <c r="K330" s="32">
        <f>IF(Delivery[[#This Row],[Month]]&gt;3,YEAR(Delivery[[#This Row],[DATE]]),YEAR(Delivery[[#This Row],[DATE]])-1)</f>
        <v>2015</v>
      </c>
      <c r="L330" s="32" t="str">
        <f>IF(Delivery[[#This Row],[Month]]&lt;4,"Q4",IF(Delivery[[#This Row],[Month]]&lt;7,"Q1",IF(Delivery[[#This Row],[Month]]&lt;10,"Q2",IF(Delivery[[#This Row],[Month]]&lt;13,"Q3"))))</f>
        <v>Q1</v>
      </c>
    </row>
    <row r="331" spans="1:12" x14ac:dyDescent="0.25">
      <c r="A331">
        <v>2</v>
      </c>
      <c r="B331" s="1">
        <v>42138</v>
      </c>
      <c r="C331" t="s">
        <v>8</v>
      </c>
      <c r="D331" t="s">
        <v>208</v>
      </c>
      <c r="E331" t="s">
        <v>58</v>
      </c>
      <c r="F331">
        <v>557</v>
      </c>
      <c r="H331" t="s">
        <v>145</v>
      </c>
      <c r="I331" t="str">
        <f>VLOOKUP(H331,Sheet1!$A$1:$B$28,2,0)</f>
        <v>SKO</v>
      </c>
      <c r="J331">
        <f>MONTH(Delivery[[#This Row],[DATE]])</f>
        <v>5</v>
      </c>
      <c r="K331" s="32">
        <f>IF(Delivery[[#This Row],[Month]]&gt;3,YEAR(Delivery[[#This Row],[DATE]]),YEAR(Delivery[[#This Row],[DATE]])-1)</f>
        <v>2015</v>
      </c>
      <c r="L331" s="32" t="str">
        <f>IF(Delivery[[#This Row],[Month]]&lt;4,"Q4",IF(Delivery[[#This Row],[Month]]&lt;7,"Q1",IF(Delivery[[#This Row],[Month]]&lt;10,"Q2",IF(Delivery[[#This Row],[Month]]&lt;13,"Q3"))))</f>
        <v>Q1</v>
      </c>
    </row>
    <row r="332" spans="1:12" x14ac:dyDescent="0.25">
      <c r="A332">
        <v>1</v>
      </c>
      <c r="B332" s="1">
        <v>42138</v>
      </c>
      <c r="C332" t="s">
        <v>162</v>
      </c>
      <c r="D332" t="s">
        <v>215</v>
      </c>
      <c r="E332">
        <v>16</v>
      </c>
      <c r="F332">
        <v>1864</v>
      </c>
      <c r="H332" t="s">
        <v>164</v>
      </c>
      <c r="I332" t="str">
        <f>VLOOKUP(H332,Sheet1!$A$1:$B$28,2,0)</f>
        <v>SKO</v>
      </c>
      <c r="J332">
        <f>MONTH(Delivery[[#This Row],[DATE]])</f>
        <v>5</v>
      </c>
      <c r="K332" s="32">
        <f>IF(Delivery[[#This Row],[Month]]&gt;3,YEAR(Delivery[[#This Row],[DATE]]),YEAR(Delivery[[#This Row],[DATE]])-1)</f>
        <v>2015</v>
      </c>
      <c r="L332" s="32" t="str">
        <f>IF(Delivery[[#This Row],[Month]]&lt;4,"Q4",IF(Delivery[[#This Row],[Month]]&lt;7,"Q1",IF(Delivery[[#This Row],[Month]]&lt;10,"Q2",IF(Delivery[[#This Row],[Month]]&lt;13,"Q3"))))</f>
        <v>Q1</v>
      </c>
    </row>
    <row r="333" spans="1:12" x14ac:dyDescent="0.25">
      <c r="A333">
        <v>1</v>
      </c>
      <c r="B333" s="1">
        <v>42139</v>
      </c>
      <c r="C333" t="s">
        <v>6</v>
      </c>
      <c r="D333" t="s">
        <v>218</v>
      </c>
      <c r="E333">
        <v>201</v>
      </c>
      <c r="F333">
        <v>1831</v>
      </c>
      <c r="H333" t="s">
        <v>151</v>
      </c>
      <c r="I333" t="str">
        <f>VLOOKUP(H333,Sheet1!$A$1:$B$28,2,0)</f>
        <v>MS-IV</v>
      </c>
      <c r="J333">
        <f>MONTH(Delivery[[#This Row],[DATE]])</f>
        <v>5</v>
      </c>
      <c r="K333" s="32">
        <f>IF(Delivery[[#This Row],[Month]]&gt;3,YEAR(Delivery[[#This Row],[DATE]]),YEAR(Delivery[[#This Row],[DATE]])-1)</f>
        <v>2015</v>
      </c>
      <c r="L333" s="32" t="str">
        <f>IF(Delivery[[#This Row],[Month]]&lt;4,"Q4",IF(Delivery[[#This Row],[Month]]&lt;7,"Q1",IF(Delivery[[#This Row],[Month]]&lt;10,"Q2",IF(Delivery[[#This Row],[Month]]&lt;13,"Q3"))))</f>
        <v>Q1</v>
      </c>
    </row>
    <row r="334" spans="1:12" x14ac:dyDescent="0.25">
      <c r="A334">
        <v>2</v>
      </c>
      <c r="B334" s="1">
        <v>42139</v>
      </c>
      <c r="C334" t="s">
        <v>6</v>
      </c>
      <c r="D334" t="s">
        <v>219</v>
      </c>
      <c r="E334">
        <v>101</v>
      </c>
      <c r="F334">
        <v>4790</v>
      </c>
      <c r="H334" t="s">
        <v>148</v>
      </c>
      <c r="I334" t="str">
        <f>VLOOKUP(H334,Sheet1!$A$1:$B$28,2,0)</f>
        <v>NAPTHA</v>
      </c>
      <c r="J334">
        <f>MONTH(Delivery[[#This Row],[DATE]])</f>
        <v>5</v>
      </c>
      <c r="K334" s="32">
        <f>IF(Delivery[[#This Row],[Month]]&gt;3,YEAR(Delivery[[#This Row],[DATE]]),YEAR(Delivery[[#This Row],[DATE]])-1)</f>
        <v>2015</v>
      </c>
      <c r="L334" s="32" t="str">
        <f>IF(Delivery[[#This Row],[Month]]&lt;4,"Q4",IF(Delivery[[#This Row],[Month]]&lt;7,"Q1",IF(Delivery[[#This Row],[Month]]&lt;10,"Q2",IF(Delivery[[#This Row],[Month]]&lt;13,"Q3"))))</f>
        <v>Q1</v>
      </c>
    </row>
    <row r="335" spans="1:12" x14ac:dyDescent="0.25">
      <c r="A335">
        <v>3</v>
      </c>
      <c r="B335" s="1">
        <v>42139</v>
      </c>
      <c r="C335" t="s">
        <v>6</v>
      </c>
      <c r="D335" t="s">
        <v>220</v>
      </c>
      <c r="E335">
        <v>119</v>
      </c>
      <c r="F335">
        <v>2394</v>
      </c>
      <c r="H335" t="s">
        <v>170</v>
      </c>
      <c r="I335" t="str">
        <f>VLOOKUP(H335,Sheet1!$A$1:$B$28,2,0)</f>
        <v>PXPTA</v>
      </c>
      <c r="J335">
        <f>MONTH(Delivery[[#This Row],[DATE]])</f>
        <v>5</v>
      </c>
      <c r="K335" s="32">
        <f>IF(Delivery[[#This Row],[Month]]&gt;3,YEAR(Delivery[[#This Row],[DATE]]),YEAR(Delivery[[#This Row],[DATE]])-1)</f>
        <v>2015</v>
      </c>
      <c r="L335" s="32" t="str">
        <f>IF(Delivery[[#This Row],[Month]]&lt;4,"Q4",IF(Delivery[[#This Row],[Month]]&lt;7,"Q1",IF(Delivery[[#This Row],[Month]]&lt;10,"Q2",IF(Delivery[[#This Row],[Month]]&lt;13,"Q3"))))</f>
        <v>Q1</v>
      </c>
    </row>
    <row r="336" spans="1:12" x14ac:dyDescent="0.25">
      <c r="A336">
        <v>4</v>
      </c>
      <c r="B336" s="1">
        <v>42139</v>
      </c>
      <c r="C336" t="s">
        <v>6</v>
      </c>
      <c r="D336" t="s">
        <v>221</v>
      </c>
      <c r="E336">
        <v>124</v>
      </c>
      <c r="F336">
        <v>2465</v>
      </c>
      <c r="H336" t="s">
        <v>148</v>
      </c>
      <c r="I336" t="str">
        <f>VLOOKUP(H336,Sheet1!$A$1:$B$28,2,0)</f>
        <v>NAPTHA</v>
      </c>
      <c r="J336">
        <f>MONTH(Delivery[[#This Row],[DATE]])</f>
        <v>5</v>
      </c>
      <c r="K336" s="32">
        <f>IF(Delivery[[#This Row],[Month]]&gt;3,YEAR(Delivery[[#This Row],[DATE]]),YEAR(Delivery[[#This Row],[DATE]])-1)</f>
        <v>2015</v>
      </c>
      <c r="L336" s="32" t="str">
        <f>IF(Delivery[[#This Row],[Month]]&lt;4,"Q4",IF(Delivery[[#This Row],[Month]]&lt;7,"Q1",IF(Delivery[[#This Row],[Month]]&lt;10,"Q2",IF(Delivery[[#This Row],[Month]]&lt;13,"Q3"))))</f>
        <v>Q1</v>
      </c>
    </row>
    <row r="337" spans="1:12" x14ac:dyDescent="0.25">
      <c r="A337">
        <v>1</v>
      </c>
      <c r="B337" s="1">
        <v>42139</v>
      </c>
      <c r="C337" t="s">
        <v>463</v>
      </c>
      <c r="D337" t="s">
        <v>212</v>
      </c>
      <c r="E337">
        <v>31</v>
      </c>
      <c r="F337">
        <v>450</v>
      </c>
      <c r="H337" t="s">
        <v>190</v>
      </c>
      <c r="I337" t="str">
        <f>VLOOKUP(H337,Sheet1!$A$1:$B$28,2,0)</f>
        <v>ATF</v>
      </c>
      <c r="J337">
        <f>MONTH(Delivery[[#This Row],[DATE]])</f>
        <v>5</v>
      </c>
      <c r="K337" s="32">
        <f>IF(Delivery[[#This Row],[Month]]&gt;3,YEAR(Delivery[[#This Row],[DATE]]),YEAR(Delivery[[#This Row],[DATE]])-1)</f>
        <v>2015</v>
      </c>
      <c r="L337" s="32" t="str">
        <f>IF(Delivery[[#This Row],[Month]]&lt;4,"Q4",IF(Delivery[[#This Row],[Month]]&lt;7,"Q1",IF(Delivery[[#This Row],[Month]]&lt;10,"Q2",IF(Delivery[[#This Row],[Month]]&lt;13,"Q3"))))</f>
        <v>Q1</v>
      </c>
    </row>
    <row r="338" spans="1:12" x14ac:dyDescent="0.25">
      <c r="A338">
        <v>2</v>
      </c>
      <c r="B338" s="1">
        <v>42139</v>
      </c>
      <c r="C338" t="s">
        <v>463</v>
      </c>
      <c r="D338" t="s">
        <v>222</v>
      </c>
      <c r="E338">
        <v>32</v>
      </c>
      <c r="F338">
        <v>3192</v>
      </c>
      <c r="H338" t="s">
        <v>190</v>
      </c>
      <c r="I338" t="str">
        <f>VLOOKUP(H338,Sheet1!$A$1:$B$28,2,0)</f>
        <v>ATF</v>
      </c>
      <c r="J338">
        <f>MONTH(Delivery[[#This Row],[DATE]])</f>
        <v>5</v>
      </c>
      <c r="K338" s="32">
        <f>IF(Delivery[[#This Row],[Month]]&gt;3,YEAR(Delivery[[#This Row],[DATE]]),YEAR(Delivery[[#This Row],[DATE]])-1)</f>
        <v>2015</v>
      </c>
      <c r="L338" s="32" t="str">
        <f>IF(Delivery[[#This Row],[Month]]&lt;4,"Q4",IF(Delivery[[#This Row],[Month]]&lt;7,"Q1",IF(Delivery[[#This Row],[Month]]&lt;10,"Q2",IF(Delivery[[#This Row],[Month]]&lt;13,"Q3"))))</f>
        <v>Q1</v>
      </c>
    </row>
    <row r="339" spans="1:12" x14ac:dyDescent="0.25">
      <c r="A339">
        <v>1</v>
      </c>
      <c r="B339" s="1">
        <v>42139</v>
      </c>
      <c r="C339" t="s">
        <v>162</v>
      </c>
      <c r="D339" t="s">
        <v>147</v>
      </c>
      <c r="E339" t="s">
        <v>223</v>
      </c>
      <c r="F339">
        <v>290</v>
      </c>
      <c r="H339" t="s">
        <v>148</v>
      </c>
      <c r="I339" t="str">
        <f>VLOOKUP(H339,Sheet1!$A$1:$B$28,2,0)</f>
        <v>NAPTHA</v>
      </c>
      <c r="J339">
        <f>MONTH(Delivery[[#This Row],[DATE]])</f>
        <v>5</v>
      </c>
      <c r="K339" s="32">
        <f>IF(Delivery[[#This Row],[Month]]&gt;3,YEAR(Delivery[[#This Row],[DATE]]),YEAR(Delivery[[#This Row],[DATE]])-1)</f>
        <v>2015</v>
      </c>
      <c r="L339" s="32" t="str">
        <f>IF(Delivery[[#This Row],[Month]]&lt;4,"Q4",IF(Delivery[[#This Row],[Month]]&lt;7,"Q1",IF(Delivery[[#This Row],[Month]]&lt;10,"Q2",IF(Delivery[[#This Row],[Month]]&lt;13,"Q3"))))</f>
        <v>Q1</v>
      </c>
    </row>
    <row r="340" spans="1:12" x14ac:dyDescent="0.25">
      <c r="A340">
        <v>2</v>
      </c>
      <c r="B340" s="1">
        <v>42139</v>
      </c>
      <c r="C340" t="s">
        <v>162</v>
      </c>
      <c r="D340" t="s">
        <v>114</v>
      </c>
      <c r="E340" t="s">
        <v>223</v>
      </c>
      <c r="F340">
        <v>557</v>
      </c>
      <c r="H340" t="s">
        <v>148</v>
      </c>
      <c r="I340" t="str">
        <f>VLOOKUP(H340,Sheet1!$A$1:$B$28,2,0)</f>
        <v>NAPTHA</v>
      </c>
      <c r="J340">
        <f>MONTH(Delivery[[#This Row],[DATE]])</f>
        <v>5</v>
      </c>
      <c r="K340" s="32">
        <f>IF(Delivery[[#This Row],[Month]]&gt;3,YEAR(Delivery[[#This Row],[DATE]]),YEAR(Delivery[[#This Row],[DATE]])-1)</f>
        <v>2015</v>
      </c>
      <c r="L340" s="32" t="str">
        <f>IF(Delivery[[#This Row],[Month]]&lt;4,"Q4",IF(Delivery[[#This Row],[Month]]&lt;7,"Q1",IF(Delivery[[#This Row],[Month]]&lt;10,"Q2",IF(Delivery[[#This Row],[Month]]&lt;13,"Q3"))))</f>
        <v>Q1</v>
      </c>
    </row>
    <row r="341" spans="1:12" x14ac:dyDescent="0.25">
      <c r="A341">
        <v>3</v>
      </c>
      <c r="B341" s="1">
        <v>42139</v>
      </c>
      <c r="C341" t="s">
        <v>162</v>
      </c>
      <c r="D341" t="s">
        <v>85</v>
      </c>
      <c r="E341" t="s">
        <v>223</v>
      </c>
      <c r="F341">
        <v>1007</v>
      </c>
      <c r="H341" t="s">
        <v>148</v>
      </c>
      <c r="I341" t="str">
        <f>VLOOKUP(H341,Sheet1!$A$1:$B$28,2,0)</f>
        <v>NAPTHA</v>
      </c>
      <c r="J341">
        <f>MONTH(Delivery[[#This Row],[DATE]])</f>
        <v>5</v>
      </c>
      <c r="K341" s="32">
        <f>IF(Delivery[[#This Row],[Month]]&gt;3,YEAR(Delivery[[#This Row],[DATE]]),YEAR(Delivery[[#This Row],[DATE]])-1)</f>
        <v>2015</v>
      </c>
      <c r="L341" s="32" t="str">
        <f>IF(Delivery[[#This Row],[Month]]&lt;4,"Q4",IF(Delivery[[#This Row],[Month]]&lt;7,"Q1",IF(Delivery[[#This Row],[Month]]&lt;10,"Q2",IF(Delivery[[#This Row],[Month]]&lt;13,"Q3"))))</f>
        <v>Q1</v>
      </c>
    </row>
    <row r="342" spans="1:12" x14ac:dyDescent="0.25">
      <c r="A342">
        <v>1</v>
      </c>
      <c r="B342" s="1">
        <v>42156</v>
      </c>
      <c r="C342" t="s">
        <v>6</v>
      </c>
      <c r="D342" t="s">
        <v>1360</v>
      </c>
      <c r="E342">
        <v>4</v>
      </c>
      <c r="F342">
        <v>4750</v>
      </c>
      <c r="G342" t="s">
        <v>460</v>
      </c>
      <c r="H342" t="str">
        <f t="shared" ref="H342:H405" si="3">MID(D342,3,2)</f>
        <v>4M</v>
      </c>
      <c r="I342" t="str">
        <f>VLOOKUP(H342,Sheet1!$A$1:$B$28,2,0)</f>
        <v>MS-IV</v>
      </c>
      <c r="J342">
        <f>MONTH(Delivery[[#This Row],[DATE]])</f>
        <v>6</v>
      </c>
      <c r="K342" s="32">
        <f>IF(Delivery[[#This Row],[Month]]&gt;3,YEAR(Delivery[[#This Row],[DATE]]),YEAR(Delivery[[#This Row],[DATE]])-1)</f>
        <v>2015</v>
      </c>
      <c r="L342" s="32" t="str">
        <f>IF(Delivery[[#This Row],[Month]]&lt;4,"Q4",IF(Delivery[[#This Row],[Month]]&lt;7,"Q1",IF(Delivery[[#This Row],[Month]]&lt;10,"Q2",IF(Delivery[[#This Row],[Month]]&lt;13,"Q3"))))</f>
        <v>Q1</v>
      </c>
    </row>
    <row r="343" spans="1:12" x14ac:dyDescent="0.25">
      <c r="A343">
        <v>2</v>
      </c>
      <c r="B343" s="1">
        <v>42156</v>
      </c>
      <c r="C343" t="s">
        <v>6</v>
      </c>
      <c r="D343" t="s">
        <v>204</v>
      </c>
      <c r="E343" t="s">
        <v>41</v>
      </c>
      <c r="F343">
        <v>41</v>
      </c>
      <c r="G343" t="s">
        <v>460</v>
      </c>
      <c r="H343" t="str">
        <f t="shared" si="3"/>
        <v>F</v>
      </c>
      <c r="I343" t="str">
        <f>VLOOKUP(H343,Sheet1!$A$1:$B$28,2,0)</f>
        <v>I/F</v>
      </c>
      <c r="J343">
        <f>MONTH(Delivery[[#This Row],[DATE]])</f>
        <v>6</v>
      </c>
      <c r="K343" s="32">
        <f>IF(Delivery[[#This Row],[Month]]&gt;3,YEAR(Delivery[[#This Row],[DATE]]),YEAR(Delivery[[#This Row],[DATE]])-1)</f>
        <v>2015</v>
      </c>
      <c r="L343" s="32" t="str">
        <f>IF(Delivery[[#This Row],[Month]]&lt;4,"Q4",IF(Delivery[[#This Row],[Month]]&lt;7,"Q1",IF(Delivery[[#This Row],[Month]]&lt;10,"Q2",IF(Delivery[[#This Row],[Month]]&lt;13,"Q3"))))</f>
        <v>Q1</v>
      </c>
    </row>
    <row r="344" spans="1:12" x14ac:dyDescent="0.25">
      <c r="A344">
        <v>3</v>
      </c>
      <c r="B344" s="1">
        <v>42156</v>
      </c>
      <c r="C344" t="s">
        <v>6</v>
      </c>
      <c r="D344" t="s">
        <v>1361</v>
      </c>
      <c r="E344">
        <v>16</v>
      </c>
      <c r="F344">
        <v>46</v>
      </c>
      <c r="G344" t="s">
        <v>460</v>
      </c>
      <c r="H344" t="str">
        <f t="shared" si="3"/>
        <v>PC</v>
      </c>
      <c r="I344" t="str">
        <f>VLOOKUP(H344,Sheet1!$A$1:$B$28,2,0)</f>
        <v>SKO</v>
      </c>
      <c r="J344">
        <f>MONTH(Delivery[[#This Row],[DATE]])</f>
        <v>6</v>
      </c>
      <c r="K344" s="32">
        <f>IF(Delivery[[#This Row],[Month]]&gt;3,YEAR(Delivery[[#This Row],[DATE]]),YEAR(Delivery[[#This Row],[DATE]])-1)</f>
        <v>2015</v>
      </c>
      <c r="L344" s="32" t="str">
        <f>IF(Delivery[[#This Row],[Month]]&lt;4,"Q4",IF(Delivery[[#This Row],[Month]]&lt;7,"Q1",IF(Delivery[[#This Row],[Month]]&lt;10,"Q2",IF(Delivery[[#This Row],[Month]]&lt;13,"Q3"))))</f>
        <v>Q1</v>
      </c>
    </row>
    <row r="345" spans="1:12" x14ac:dyDescent="0.25">
      <c r="A345">
        <v>4</v>
      </c>
      <c r="B345" s="1">
        <v>42156</v>
      </c>
      <c r="C345" t="s">
        <v>6</v>
      </c>
      <c r="D345" t="s">
        <v>1362</v>
      </c>
      <c r="E345">
        <v>16</v>
      </c>
      <c r="F345">
        <v>60</v>
      </c>
      <c r="G345" t="s">
        <v>460</v>
      </c>
      <c r="H345" t="str">
        <f t="shared" si="3"/>
        <v>NS</v>
      </c>
      <c r="I345" t="str">
        <f>VLOOKUP(H345,Sheet1!$A$1:$B$28,2,0)</f>
        <v>SKO</v>
      </c>
      <c r="J345">
        <f>MONTH(Delivery[[#This Row],[DATE]])</f>
        <v>6</v>
      </c>
      <c r="K345" s="32">
        <f>IF(Delivery[[#This Row],[Month]]&gt;3,YEAR(Delivery[[#This Row],[DATE]]),YEAR(Delivery[[#This Row],[DATE]])-1)</f>
        <v>2015</v>
      </c>
      <c r="L345" s="32" t="str">
        <f>IF(Delivery[[#This Row],[Month]]&lt;4,"Q4",IF(Delivery[[#This Row],[Month]]&lt;7,"Q1",IF(Delivery[[#This Row],[Month]]&lt;10,"Q2",IF(Delivery[[#This Row],[Month]]&lt;13,"Q3"))))</f>
        <v>Q1</v>
      </c>
    </row>
    <row r="346" spans="1:12" x14ac:dyDescent="0.25">
      <c r="A346">
        <v>5</v>
      </c>
      <c r="B346" s="1">
        <v>42156</v>
      </c>
      <c r="C346" t="s">
        <v>6</v>
      </c>
      <c r="D346" t="s">
        <v>232</v>
      </c>
      <c r="E346" t="s">
        <v>41</v>
      </c>
      <c r="F346">
        <v>2107</v>
      </c>
      <c r="G346" t="s">
        <v>460</v>
      </c>
      <c r="H346" t="str">
        <f t="shared" si="3"/>
        <v>PN</v>
      </c>
      <c r="I346" t="str">
        <f>VLOOKUP(H346,Sheet1!$A$1:$B$28,2,0)</f>
        <v>NAPTHA</v>
      </c>
      <c r="J346">
        <f>MONTH(Delivery[[#This Row],[DATE]])</f>
        <v>6</v>
      </c>
      <c r="K346" s="32">
        <f>IF(Delivery[[#This Row],[Month]]&gt;3,YEAR(Delivery[[#This Row],[DATE]]),YEAR(Delivery[[#This Row],[DATE]])-1)</f>
        <v>2015</v>
      </c>
      <c r="L346" s="32" t="str">
        <f>IF(Delivery[[#This Row],[Month]]&lt;4,"Q4",IF(Delivery[[#This Row],[Month]]&lt;7,"Q1",IF(Delivery[[#This Row],[Month]]&lt;10,"Q2",IF(Delivery[[#This Row],[Month]]&lt;13,"Q3"))))</f>
        <v>Q1</v>
      </c>
    </row>
    <row r="347" spans="1:12" x14ac:dyDescent="0.25">
      <c r="A347">
        <v>1</v>
      </c>
      <c r="B347" s="1">
        <v>42156</v>
      </c>
      <c r="C347" t="s">
        <v>463</v>
      </c>
      <c r="D347" t="s">
        <v>1363</v>
      </c>
      <c r="E347">
        <v>10</v>
      </c>
      <c r="F347">
        <v>1604</v>
      </c>
      <c r="G347" t="s">
        <v>464</v>
      </c>
      <c r="H347" t="str">
        <f t="shared" si="3"/>
        <v>A1</v>
      </c>
      <c r="I347" t="str">
        <f>VLOOKUP(H347,Sheet1!$A$1:$B$28,2,0)</f>
        <v>ATF</v>
      </c>
      <c r="J347">
        <f>MONTH(Delivery[[#This Row],[DATE]])</f>
        <v>6</v>
      </c>
      <c r="K347" s="32">
        <f>IF(Delivery[[#This Row],[Month]]&gt;3,YEAR(Delivery[[#This Row],[DATE]]),YEAR(Delivery[[#This Row],[DATE]])-1)</f>
        <v>2015</v>
      </c>
      <c r="L347" s="32" t="str">
        <f>IF(Delivery[[#This Row],[Month]]&lt;4,"Q4",IF(Delivery[[#This Row],[Month]]&lt;7,"Q1",IF(Delivery[[#This Row],[Month]]&lt;10,"Q2",IF(Delivery[[#This Row],[Month]]&lt;13,"Q3"))))</f>
        <v>Q1</v>
      </c>
    </row>
    <row r="348" spans="1:12" x14ac:dyDescent="0.25">
      <c r="A348">
        <v>2</v>
      </c>
      <c r="B348" s="1">
        <v>42156</v>
      </c>
      <c r="C348" t="s">
        <v>463</v>
      </c>
      <c r="D348" t="s">
        <v>1364</v>
      </c>
      <c r="E348">
        <v>10</v>
      </c>
      <c r="F348">
        <v>1501</v>
      </c>
      <c r="G348" t="s">
        <v>464</v>
      </c>
      <c r="H348" t="str">
        <f t="shared" si="3"/>
        <v>A1</v>
      </c>
      <c r="I348" t="str">
        <f>VLOOKUP(H348,Sheet1!$A$1:$B$28,2,0)</f>
        <v>ATF</v>
      </c>
      <c r="J348">
        <f>MONTH(Delivery[[#This Row],[DATE]])</f>
        <v>6</v>
      </c>
      <c r="K348" s="32">
        <f>IF(Delivery[[#This Row],[Month]]&gt;3,YEAR(Delivery[[#This Row],[DATE]]),YEAR(Delivery[[#This Row],[DATE]])-1)</f>
        <v>2015</v>
      </c>
      <c r="L348" s="32" t="str">
        <f>IF(Delivery[[#This Row],[Month]]&lt;4,"Q4",IF(Delivery[[#This Row],[Month]]&lt;7,"Q1",IF(Delivery[[#This Row],[Month]]&lt;10,"Q2",IF(Delivery[[#This Row],[Month]]&lt;13,"Q3"))))</f>
        <v>Q1</v>
      </c>
    </row>
    <row r="349" spans="1:12" x14ac:dyDescent="0.25">
      <c r="A349">
        <v>1</v>
      </c>
      <c r="B349" s="1">
        <v>42156</v>
      </c>
      <c r="C349" t="s">
        <v>463</v>
      </c>
      <c r="D349" t="s">
        <v>204</v>
      </c>
      <c r="E349" t="s">
        <v>41</v>
      </c>
      <c r="F349">
        <v>41</v>
      </c>
      <c r="G349" t="s">
        <v>466</v>
      </c>
      <c r="H349" t="str">
        <f t="shared" si="3"/>
        <v>F</v>
      </c>
      <c r="I349" t="str">
        <f>VLOOKUP(H349,Sheet1!$A$1:$B$28,2,0)</f>
        <v>I/F</v>
      </c>
      <c r="J349">
        <f>MONTH(Delivery[[#This Row],[DATE]])</f>
        <v>6</v>
      </c>
      <c r="K349" s="32">
        <f>IF(Delivery[[#This Row],[Month]]&gt;3,YEAR(Delivery[[#This Row],[DATE]]),YEAR(Delivery[[#This Row],[DATE]])-1)</f>
        <v>2015</v>
      </c>
      <c r="L349" s="32" t="str">
        <f>IF(Delivery[[#This Row],[Month]]&lt;4,"Q4",IF(Delivery[[#This Row],[Month]]&lt;7,"Q1",IF(Delivery[[#This Row],[Month]]&lt;10,"Q2",IF(Delivery[[#This Row],[Month]]&lt;13,"Q3"))))</f>
        <v>Q1</v>
      </c>
    </row>
    <row r="350" spans="1:12" x14ac:dyDescent="0.25">
      <c r="A350">
        <v>2</v>
      </c>
      <c r="B350" s="1">
        <v>42156</v>
      </c>
      <c r="C350" t="s">
        <v>463</v>
      </c>
      <c r="D350" t="s">
        <v>232</v>
      </c>
      <c r="E350" t="s">
        <v>41</v>
      </c>
      <c r="F350">
        <v>2107</v>
      </c>
      <c r="G350" t="s">
        <v>466</v>
      </c>
      <c r="H350" t="str">
        <f t="shared" si="3"/>
        <v>PN</v>
      </c>
      <c r="I350" t="str">
        <f>VLOOKUP(H350,Sheet1!$A$1:$B$28,2,0)</f>
        <v>NAPTHA</v>
      </c>
      <c r="J350">
        <f>MONTH(Delivery[[#This Row],[DATE]])</f>
        <v>6</v>
      </c>
      <c r="K350" s="32">
        <f>IF(Delivery[[#This Row],[Month]]&gt;3,YEAR(Delivery[[#This Row],[DATE]]),YEAR(Delivery[[#This Row],[DATE]])-1)</f>
        <v>2015</v>
      </c>
      <c r="L350" s="32" t="str">
        <f>IF(Delivery[[#This Row],[Month]]&lt;4,"Q4",IF(Delivery[[#This Row],[Month]]&lt;7,"Q1",IF(Delivery[[#This Row],[Month]]&lt;10,"Q2",IF(Delivery[[#This Row],[Month]]&lt;13,"Q3"))))</f>
        <v>Q1</v>
      </c>
    </row>
    <row r="351" spans="1:12" x14ac:dyDescent="0.25">
      <c r="A351">
        <v>1</v>
      </c>
      <c r="B351" s="1">
        <v>42157</v>
      </c>
      <c r="C351" t="s">
        <v>463</v>
      </c>
      <c r="D351" t="s">
        <v>1364</v>
      </c>
      <c r="E351">
        <v>10</v>
      </c>
      <c r="F351">
        <v>6024</v>
      </c>
      <c r="G351" t="s">
        <v>464</v>
      </c>
      <c r="H351" t="str">
        <f t="shared" si="3"/>
        <v>A1</v>
      </c>
      <c r="I351" t="str">
        <f>VLOOKUP(H351,Sheet1!$A$1:$B$28,2,0)</f>
        <v>ATF</v>
      </c>
      <c r="J351">
        <f>MONTH(Delivery[[#This Row],[DATE]])</f>
        <v>6</v>
      </c>
      <c r="K351" s="32">
        <f>IF(Delivery[[#This Row],[Month]]&gt;3,YEAR(Delivery[[#This Row],[DATE]]),YEAR(Delivery[[#This Row],[DATE]])-1)</f>
        <v>2015</v>
      </c>
      <c r="L351" s="32" t="str">
        <f>IF(Delivery[[#This Row],[Month]]&lt;4,"Q4",IF(Delivery[[#This Row],[Month]]&lt;7,"Q1",IF(Delivery[[#This Row],[Month]]&lt;10,"Q2",IF(Delivery[[#This Row],[Month]]&lt;13,"Q3"))))</f>
        <v>Q1</v>
      </c>
    </row>
    <row r="352" spans="1:12" x14ac:dyDescent="0.25">
      <c r="A352">
        <v>1</v>
      </c>
      <c r="B352" s="1">
        <v>42157</v>
      </c>
      <c r="C352" t="s">
        <v>463</v>
      </c>
      <c r="D352" t="s">
        <v>232</v>
      </c>
      <c r="E352" t="s">
        <v>41</v>
      </c>
      <c r="F352">
        <v>469</v>
      </c>
      <c r="G352" t="s">
        <v>466</v>
      </c>
      <c r="H352" t="str">
        <f t="shared" si="3"/>
        <v>PN</v>
      </c>
      <c r="I352" t="str">
        <f>VLOOKUP(H352,Sheet1!$A$1:$B$28,2,0)</f>
        <v>NAPTHA</v>
      </c>
      <c r="J352">
        <f>MONTH(Delivery[[#This Row],[DATE]])</f>
        <v>6</v>
      </c>
      <c r="K352" s="32">
        <f>IF(Delivery[[#This Row],[Month]]&gt;3,YEAR(Delivery[[#This Row],[DATE]]),YEAR(Delivery[[#This Row],[DATE]])-1)</f>
        <v>2015</v>
      </c>
      <c r="L352" s="32" t="str">
        <f>IF(Delivery[[#This Row],[Month]]&lt;4,"Q4",IF(Delivery[[#This Row],[Month]]&lt;7,"Q1",IF(Delivery[[#This Row],[Month]]&lt;10,"Q2",IF(Delivery[[#This Row],[Month]]&lt;13,"Q3"))))</f>
        <v>Q1</v>
      </c>
    </row>
    <row r="353" spans="1:12" x14ac:dyDescent="0.25">
      <c r="A353">
        <v>2</v>
      </c>
      <c r="B353" s="1">
        <v>42157</v>
      </c>
      <c r="C353" t="s">
        <v>463</v>
      </c>
      <c r="D353" t="s">
        <v>226</v>
      </c>
      <c r="E353" t="s">
        <v>41</v>
      </c>
      <c r="F353">
        <v>1363</v>
      </c>
      <c r="G353" t="s">
        <v>466</v>
      </c>
      <c r="H353" t="str">
        <f t="shared" si="3"/>
        <v>PN</v>
      </c>
      <c r="I353" t="str">
        <f>VLOOKUP(H353,Sheet1!$A$1:$B$28,2,0)</f>
        <v>NAPTHA</v>
      </c>
      <c r="J353">
        <f>MONTH(Delivery[[#This Row],[DATE]])</f>
        <v>6</v>
      </c>
      <c r="K353" s="32">
        <f>IF(Delivery[[#This Row],[Month]]&gt;3,YEAR(Delivery[[#This Row],[DATE]]),YEAR(Delivery[[#This Row],[DATE]])-1)</f>
        <v>2015</v>
      </c>
      <c r="L353" s="32" t="str">
        <f>IF(Delivery[[#This Row],[Month]]&lt;4,"Q4",IF(Delivery[[#This Row],[Month]]&lt;7,"Q1",IF(Delivery[[#This Row],[Month]]&lt;10,"Q2",IF(Delivery[[#This Row],[Month]]&lt;13,"Q3"))))</f>
        <v>Q1</v>
      </c>
    </row>
    <row r="354" spans="1:12" x14ac:dyDescent="0.25">
      <c r="A354">
        <v>1</v>
      </c>
      <c r="B354" s="1">
        <v>42158</v>
      </c>
      <c r="C354" t="s">
        <v>6</v>
      </c>
      <c r="D354" t="s">
        <v>226</v>
      </c>
      <c r="E354" t="s">
        <v>239</v>
      </c>
      <c r="F354">
        <v>3182</v>
      </c>
      <c r="G354" t="s">
        <v>460</v>
      </c>
      <c r="H354" t="str">
        <f t="shared" si="3"/>
        <v>PN</v>
      </c>
      <c r="I354" t="str">
        <f>VLOOKUP(H354,Sheet1!$A$1:$B$28,2,0)</f>
        <v>NAPTHA</v>
      </c>
      <c r="J354">
        <f>MONTH(Delivery[[#This Row],[DATE]])</f>
        <v>6</v>
      </c>
      <c r="K354" s="32">
        <f>IF(Delivery[[#This Row],[Month]]&gt;3,YEAR(Delivery[[#This Row],[DATE]]),YEAR(Delivery[[#This Row],[DATE]])-1)</f>
        <v>2015</v>
      </c>
      <c r="L354" s="32" t="str">
        <f>IF(Delivery[[#This Row],[Month]]&lt;4,"Q4",IF(Delivery[[#This Row],[Month]]&lt;7,"Q1",IF(Delivery[[#This Row],[Month]]&lt;10,"Q2",IF(Delivery[[#This Row],[Month]]&lt;13,"Q3"))))</f>
        <v>Q1</v>
      </c>
    </row>
    <row r="355" spans="1:12" x14ac:dyDescent="0.25">
      <c r="A355">
        <v>2</v>
      </c>
      <c r="B355" s="1">
        <v>42158</v>
      </c>
      <c r="C355" t="s">
        <v>6</v>
      </c>
      <c r="D355" t="s">
        <v>227</v>
      </c>
      <c r="E355" t="s">
        <v>239</v>
      </c>
      <c r="F355">
        <v>109</v>
      </c>
      <c r="G355" t="s">
        <v>460</v>
      </c>
      <c r="H355" t="str">
        <f t="shared" si="3"/>
        <v>NS</v>
      </c>
      <c r="I355" t="str">
        <f>VLOOKUP(H355,Sheet1!$A$1:$B$28,2,0)</f>
        <v>SKO</v>
      </c>
      <c r="J355">
        <f>MONTH(Delivery[[#This Row],[DATE]])</f>
        <v>6</v>
      </c>
      <c r="K355" s="32">
        <f>IF(Delivery[[#This Row],[Month]]&gt;3,YEAR(Delivery[[#This Row],[DATE]]),YEAR(Delivery[[#This Row],[DATE]])-1)</f>
        <v>2015</v>
      </c>
      <c r="L355" s="32" t="str">
        <f>IF(Delivery[[#This Row],[Month]]&lt;4,"Q4",IF(Delivery[[#This Row],[Month]]&lt;7,"Q1",IF(Delivery[[#This Row],[Month]]&lt;10,"Q2",IF(Delivery[[#This Row],[Month]]&lt;13,"Q3"))))</f>
        <v>Q1</v>
      </c>
    </row>
    <row r="356" spans="1:12" x14ac:dyDescent="0.25">
      <c r="A356">
        <v>3</v>
      </c>
      <c r="B356" s="1">
        <v>42158</v>
      </c>
      <c r="C356" t="s">
        <v>6</v>
      </c>
      <c r="D356" t="s">
        <v>1365</v>
      </c>
      <c r="E356" t="s">
        <v>239</v>
      </c>
      <c r="F356">
        <v>3</v>
      </c>
      <c r="G356" t="s">
        <v>460</v>
      </c>
      <c r="H356" t="str">
        <f t="shared" si="3"/>
        <v>PC</v>
      </c>
      <c r="I356" t="str">
        <f>VLOOKUP(H356,Sheet1!$A$1:$B$28,2,0)</f>
        <v>SKO</v>
      </c>
      <c r="J356">
        <f>MONTH(Delivery[[#This Row],[DATE]])</f>
        <v>6</v>
      </c>
      <c r="K356" s="32">
        <f>IF(Delivery[[#This Row],[Month]]&gt;3,YEAR(Delivery[[#This Row],[DATE]]),YEAR(Delivery[[#This Row],[DATE]])-1)</f>
        <v>2015</v>
      </c>
      <c r="L356" s="32" t="str">
        <f>IF(Delivery[[#This Row],[Month]]&lt;4,"Q4",IF(Delivery[[#This Row],[Month]]&lt;7,"Q1",IF(Delivery[[#This Row],[Month]]&lt;10,"Q2",IF(Delivery[[#This Row],[Month]]&lt;13,"Q3"))))</f>
        <v>Q1</v>
      </c>
    </row>
    <row r="357" spans="1:12" x14ac:dyDescent="0.25">
      <c r="A357">
        <v>1</v>
      </c>
      <c r="B357" s="1">
        <v>42158</v>
      </c>
      <c r="C357" t="s">
        <v>463</v>
      </c>
      <c r="D357" t="s">
        <v>1364</v>
      </c>
      <c r="E357">
        <v>10</v>
      </c>
      <c r="F357">
        <v>87</v>
      </c>
      <c r="G357" t="s">
        <v>464</v>
      </c>
      <c r="H357" t="str">
        <f t="shared" si="3"/>
        <v>A1</v>
      </c>
      <c r="I357" t="str">
        <f>VLOOKUP(H357,Sheet1!$A$1:$B$28,2,0)</f>
        <v>ATF</v>
      </c>
      <c r="J357">
        <f>MONTH(Delivery[[#This Row],[DATE]])</f>
        <v>6</v>
      </c>
      <c r="K357" s="32">
        <f>IF(Delivery[[#This Row],[Month]]&gt;3,YEAR(Delivery[[#This Row],[DATE]]),YEAR(Delivery[[#This Row],[DATE]])-1)</f>
        <v>2015</v>
      </c>
      <c r="L357" s="32" t="str">
        <f>IF(Delivery[[#This Row],[Month]]&lt;4,"Q4",IF(Delivery[[#This Row],[Month]]&lt;7,"Q1",IF(Delivery[[#This Row],[Month]]&lt;10,"Q2",IF(Delivery[[#This Row],[Month]]&lt;13,"Q3"))))</f>
        <v>Q1</v>
      </c>
    </row>
    <row r="358" spans="1:12" x14ac:dyDescent="0.25">
      <c r="A358">
        <v>2</v>
      </c>
      <c r="B358" s="1">
        <v>42158</v>
      </c>
      <c r="C358" t="s">
        <v>463</v>
      </c>
      <c r="D358" t="s">
        <v>1364</v>
      </c>
      <c r="E358">
        <v>13</v>
      </c>
      <c r="F358">
        <v>1342</v>
      </c>
      <c r="G358" t="s">
        <v>464</v>
      </c>
      <c r="H358" t="str">
        <f t="shared" si="3"/>
        <v>A1</v>
      </c>
      <c r="I358" t="str">
        <f>VLOOKUP(H358,Sheet1!$A$1:$B$28,2,0)</f>
        <v>ATF</v>
      </c>
      <c r="J358">
        <f>MONTH(Delivery[[#This Row],[DATE]])</f>
        <v>6</v>
      </c>
      <c r="K358" s="32">
        <f>IF(Delivery[[#This Row],[Month]]&gt;3,YEAR(Delivery[[#This Row],[DATE]]),YEAR(Delivery[[#This Row],[DATE]])-1)</f>
        <v>2015</v>
      </c>
      <c r="L358" s="32" t="str">
        <f>IF(Delivery[[#This Row],[Month]]&lt;4,"Q4",IF(Delivery[[#This Row],[Month]]&lt;7,"Q1",IF(Delivery[[#This Row],[Month]]&lt;10,"Q2",IF(Delivery[[#This Row],[Month]]&lt;13,"Q3"))))</f>
        <v>Q1</v>
      </c>
    </row>
    <row r="359" spans="1:12" x14ac:dyDescent="0.25">
      <c r="A359">
        <v>1</v>
      </c>
      <c r="B359" s="1">
        <v>42159</v>
      </c>
      <c r="C359" t="s">
        <v>6</v>
      </c>
      <c r="D359" t="s">
        <v>502</v>
      </c>
      <c r="E359" t="s">
        <v>239</v>
      </c>
      <c r="F359">
        <v>47</v>
      </c>
      <c r="G359" t="s">
        <v>460</v>
      </c>
      <c r="H359" t="str">
        <f t="shared" si="3"/>
        <v>NE</v>
      </c>
      <c r="I359" t="s">
        <v>149</v>
      </c>
      <c r="J359">
        <f>MONTH(Delivery[[#This Row],[DATE]])</f>
        <v>6</v>
      </c>
      <c r="K359" s="32">
        <f>IF(Delivery[[#This Row],[Month]]&gt;3,YEAR(Delivery[[#This Row],[DATE]]),YEAR(Delivery[[#This Row],[DATE]])-1)</f>
        <v>2015</v>
      </c>
      <c r="L359" s="32" t="str">
        <f>IF(Delivery[[#This Row],[Month]]&lt;4,"Q4",IF(Delivery[[#This Row],[Month]]&lt;7,"Q1",IF(Delivery[[#This Row],[Month]]&lt;10,"Q2",IF(Delivery[[#This Row],[Month]]&lt;13,"Q3"))))</f>
        <v>Q1</v>
      </c>
    </row>
    <row r="360" spans="1:12" x14ac:dyDescent="0.25">
      <c r="A360">
        <v>2</v>
      </c>
      <c r="B360" s="1">
        <v>42159</v>
      </c>
      <c r="C360" t="s">
        <v>6</v>
      </c>
      <c r="D360" t="s">
        <v>229</v>
      </c>
      <c r="E360">
        <v>3</v>
      </c>
      <c r="F360">
        <v>8769</v>
      </c>
      <c r="G360" t="s">
        <v>460</v>
      </c>
      <c r="H360" t="str">
        <f t="shared" si="3"/>
        <v>4H</v>
      </c>
      <c r="I360" t="str">
        <f>VLOOKUP(H360,Sheet1!$A$1:$B$28,2,0)</f>
        <v>HSD-IV</v>
      </c>
      <c r="J360">
        <f>MONTH(Delivery[[#This Row],[DATE]])</f>
        <v>6</v>
      </c>
      <c r="K360" s="32">
        <f>IF(Delivery[[#This Row],[Month]]&gt;3,YEAR(Delivery[[#This Row],[DATE]]),YEAR(Delivery[[#This Row],[DATE]])-1)</f>
        <v>2015</v>
      </c>
      <c r="L360" s="32" t="str">
        <f>IF(Delivery[[#This Row],[Month]]&lt;4,"Q4",IF(Delivery[[#This Row],[Month]]&lt;7,"Q1",IF(Delivery[[#This Row],[Month]]&lt;10,"Q2",IF(Delivery[[#This Row],[Month]]&lt;13,"Q3"))))</f>
        <v>Q1</v>
      </c>
    </row>
    <row r="361" spans="1:12" x14ac:dyDescent="0.25">
      <c r="A361">
        <v>3</v>
      </c>
      <c r="B361" s="1">
        <v>42159</v>
      </c>
      <c r="C361" t="s">
        <v>6</v>
      </c>
      <c r="D361" t="s">
        <v>229</v>
      </c>
      <c r="E361">
        <v>2</v>
      </c>
      <c r="F361">
        <v>2509</v>
      </c>
      <c r="G361" t="s">
        <v>460</v>
      </c>
      <c r="H361" t="str">
        <f t="shared" si="3"/>
        <v>4H</v>
      </c>
      <c r="I361" t="str">
        <f>VLOOKUP(H361,Sheet1!$A$1:$B$28,2,0)</f>
        <v>HSD-IV</v>
      </c>
      <c r="J361">
        <f>MONTH(Delivery[[#This Row],[DATE]])</f>
        <v>6</v>
      </c>
      <c r="K361" s="32">
        <f>IF(Delivery[[#This Row],[Month]]&gt;3,YEAR(Delivery[[#This Row],[DATE]]),YEAR(Delivery[[#This Row],[DATE]])-1)</f>
        <v>2015</v>
      </c>
      <c r="L361" s="32" t="str">
        <f>IF(Delivery[[#This Row],[Month]]&lt;4,"Q4",IF(Delivery[[#This Row],[Month]]&lt;7,"Q1",IF(Delivery[[#This Row],[Month]]&lt;10,"Q2",IF(Delivery[[#This Row],[Month]]&lt;13,"Q3"))))</f>
        <v>Q1</v>
      </c>
    </row>
    <row r="362" spans="1:12" x14ac:dyDescent="0.25">
      <c r="A362">
        <v>1</v>
      </c>
      <c r="B362" s="1">
        <v>42159</v>
      </c>
      <c r="C362" t="s">
        <v>463</v>
      </c>
      <c r="D362" t="s">
        <v>1364</v>
      </c>
      <c r="E362">
        <v>13</v>
      </c>
      <c r="F362">
        <v>1005</v>
      </c>
      <c r="G362" t="s">
        <v>464</v>
      </c>
      <c r="H362" t="str">
        <f t="shared" si="3"/>
        <v>A1</v>
      </c>
      <c r="I362" t="str">
        <f>VLOOKUP(H362,Sheet1!$A$1:$B$28,2,0)</f>
        <v>ATF</v>
      </c>
      <c r="J362">
        <f>MONTH(Delivery[[#This Row],[DATE]])</f>
        <v>6</v>
      </c>
      <c r="K362" s="32">
        <f>IF(Delivery[[#This Row],[Month]]&gt;3,YEAR(Delivery[[#This Row],[DATE]]),YEAR(Delivery[[#This Row],[DATE]])-1)</f>
        <v>2015</v>
      </c>
      <c r="L362" s="32" t="str">
        <f>IF(Delivery[[#This Row],[Month]]&lt;4,"Q4",IF(Delivery[[#This Row],[Month]]&lt;7,"Q1",IF(Delivery[[#This Row],[Month]]&lt;10,"Q2",IF(Delivery[[#This Row],[Month]]&lt;13,"Q3"))))</f>
        <v>Q1</v>
      </c>
    </row>
    <row r="363" spans="1:12" x14ac:dyDescent="0.25">
      <c r="A363">
        <v>2</v>
      </c>
      <c r="B363" s="1">
        <v>42159</v>
      </c>
      <c r="C363" t="s">
        <v>463</v>
      </c>
      <c r="D363" t="s">
        <v>231</v>
      </c>
      <c r="E363">
        <v>13</v>
      </c>
      <c r="F363">
        <v>5537</v>
      </c>
      <c r="G363" t="s">
        <v>464</v>
      </c>
      <c r="H363" t="str">
        <f t="shared" si="3"/>
        <v>A1</v>
      </c>
      <c r="I363" t="str">
        <f>VLOOKUP(H363,Sheet1!$A$1:$B$28,2,0)</f>
        <v>ATF</v>
      </c>
      <c r="J363">
        <f>MONTH(Delivery[[#This Row],[DATE]])</f>
        <v>6</v>
      </c>
      <c r="K363" s="32">
        <f>IF(Delivery[[#This Row],[Month]]&gt;3,YEAR(Delivery[[#This Row],[DATE]]),YEAR(Delivery[[#This Row],[DATE]])-1)</f>
        <v>2015</v>
      </c>
      <c r="L363" s="32" t="str">
        <f>IF(Delivery[[#This Row],[Month]]&lt;4,"Q4",IF(Delivery[[#This Row],[Month]]&lt;7,"Q1",IF(Delivery[[#This Row],[Month]]&lt;10,"Q2",IF(Delivery[[#This Row],[Month]]&lt;13,"Q3"))))</f>
        <v>Q1</v>
      </c>
    </row>
    <row r="364" spans="1:12" x14ac:dyDescent="0.25">
      <c r="A364">
        <v>1</v>
      </c>
      <c r="B364" s="1">
        <v>42160</v>
      </c>
      <c r="C364" t="s">
        <v>6</v>
      </c>
      <c r="D364" t="s">
        <v>229</v>
      </c>
      <c r="E364">
        <v>2</v>
      </c>
      <c r="F364">
        <v>4296</v>
      </c>
      <c r="G364" t="s">
        <v>460</v>
      </c>
      <c r="H364" t="str">
        <f t="shared" si="3"/>
        <v>4H</v>
      </c>
      <c r="I364" t="str">
        <f>VLOOKUP(H364,Sheet1!$A$1:$B$28,2,0)</f>
        <v>HSD-IV</v>
      </c>
      <c r="J364">
        <f>MONTH(Delivery[[#This Row],[DATE]])</f>
        <v>6</v>
      </c>
      <c r="K364" s="32">
        <f>IF(Delivery[[#This Row],[Month]]&gt;3,YEAR(Delivery[[#This Row],[DATE]]),YEAR(Delivery[[#This Row],[DATE]])-1)</f>
        <v>2015</v>
      </c>
      <c r="L364" s="32" t="str">
        <f>IF(Delivery[[#This Row],[Month]]&lt;4,"Q4",IF(Delivery[[#This Row],[Month]]&lt;7,"Q1",IF(Delivery[[#This Row],[Month]]&lt;10,"Q2",IF(Delivery[[#This Row],[Month]]&lt;13,"Q3"))))</f>
        <v>Q1</v>
      </c>
    </row>
    <row r="365" spans="1:12" x14ac:dyDescent="0.25">
      <c r="A365">
        <v>2</v>
      </c>
      <c r="B365" s="1">
        <v>42160</v>
      </c>
      <c r="C365" t="s">
        <v>6</v>
      </c>
      <c r="D365" t="s">
        <v>237</v>
      </c>
      <c r="E365">
        <v>2</v>
      </c>
      <c r="F365">
        <v>2286</v>
      </c>
      <c r="G365" t="s">
        <v>460</v>
      </c>
      <c r="H365" t="str">
        <f t="shared" si="3"/>
        <v>4H</v>
      </c>
      <c r="I365" t="str">
        <f>VLOOKUP(H365,Sheet1!$A$1:$B$28,2,0)</f>
        <v>HSD-IV</v>
      </c>
      <c r="J365">
        <f>MONTH(Delivery[[#This Row],[DATE]])</f>
        <v>6</v>
      </c>
      <c r="K365" s="32">
        <f>IF(Delivery[[#This Row],[Month]]&gt;3,YEAR(Delivery[[#This Row],[DATE]]),YEAR(Delivery[[#This Row],[DATE]])-1)</f>
        <v>2015</v>
      </c>
      <c r="L365" s="32" t="str">
        <f>IF(Delivery[[#This Row],[Month]]&lt;4,"Q4",IF(Delivery[[#This Row],[Month]]&lt;7,"Q1",IF(Delivery[[#This Row],[Month]]&lt;10,"Q2",IF(Delivery[[#This Row],[Month]]&lt;13,"Q3"))))</f>
        <v>Q1</v>
      </c>
    </row>
    <row r="366" spans="1:12" x14ac:dyDescent="0.25">
      <c r="A366">
        <v>3</v>
      </c>
      <c r="B366" s="1">
        <v>42160</v>
      </c>
      <c r="C366" t="s">
        <v>6</v>
      </c>
      <c r="D366" t="s">
        <v>240</v>
      </c>
      <c r="E366">
        <v>16</v>
      </c>
      <c r="F366">
        <v>174</v>
      </c>
      <c r="G366" t="s">
        <v>460</v>
      </c>
      <c r="H366" t="str">
        <f t="shared" si="3"/>
        <v>PC</v>
      </c>
      <c r="I366" t="str">
        <f>VLOOKUP(H366,Sheet1!$A$1:$B$28,2,0)</f>
        <v>SKO</v>
      </c>
      <c r="J366">
        <f>MONTH(Delivery[[#This Row],[DATE]])</f>
        <v>6</v>
      </c>
      <c r="K366" s="32">
        <f>IF(Delivery[[#This Row],[Month]]&gt;3,YEAR(Delivery[[#This Row],[DATE]]),YEAR(Delivery[[#This Row],[DATE]])-1)</f>
        <v>2015</v>
      </c>
      <c r="L366" s="32" t="str">
        <f>IF(Delivery[[#This Row],[Month]]&lt;4,"Q4",IF(Delivery[[#This Row],[Month]]&lt;7,"Q1",IF(Delivery[[#This Row],[Month]]&lt;10,"Q2",IF(Delivery[[#This Row],[Month]]&lt;13,"Q3"))))</f>
        <v>Q1</v>
      </c>
    </row>
    <row r="367" spans="1:12" x14ac:dyDescent="0.25">
      <c r="A367">
        <v>4</v>
      </c>
      <c r="B367" s="1">
        <v>42160</v>
      </c>
      <c r="C367" t="s">
        <v>6</v>
      </c>
      <c r="D367" t="s">
        <v>1366</v>
      </c>
      <c r="E367" t="s">
        <v>514</v>
      </c>
      <c r="F367">
        <v>20</v>
      </c>
      <c r="G367" t="s">
        <v>460</v>
      </c>
      <c r="H367" t="str">
        <f t="shared" si="3"/>
        <v xml:space="preserve">F </v>
      </c>
      <c r="I367" t="s">
        <v>204</v>
      </c>
      <c r="J367">
        <f>MONTH(Delivery[[#This Row],[DATE]])</f>
        <v>6</v>
      </c>
      <c r="K367" s="32">
        <f>IF(Delivery[[#This Row],[Month]]&gt;3,YEAR(Delivery[[#This Row],[DATE]]),YEAR(Delivery[[#This Row],[DATE]])-1)</f>
        <v>2015</v>
      </c>
      <c r="L367" s="32" t="str">
        <f>IF(Delivery[[#This Row],[Month]]&lt;4,"Q4",IF(Delivery[[#This Row],[Month]]&lt;7,"Q1",IF(Delivery[[#This Row],[Month]]&lt;10,"Q2",IF(Delivery[[#This Row],[Month]]&lt;13,"Q3"))))</f>
        <v>Q1</v>
      </c>
    </row>
    <row r="368" spans="1:12" x14ac:dyDescent="0.25">
      <c r="A368">
        <v>5</v>
      </c>
      <c r="B368" s="1">
        <v>42160</v>
      </c>
      <c r="C368" t="s">
        <v>6</v>
      </c>
      <c r="D368" t="s">
        <v>241</v>
      </c>
      <c r="E368">
        <v>11</v>
      </c>
      <c r="F368">
        <v>4507</v>
      </c>
      <c r="G368" t="s">
        <v>460</v>
      </c>
      <c r="H368" t="str">
        <f t="shared" si="3"/>
        <v>4M</v>
      </c>
      <c r="I368" t="str">
        <f>VLOOKUP(H368,Sheet1!$A$1:$B$28,2,0)</f>
        <v>MS-IV</v>
      </c>
      <c r="J368">
        <f>MONTH(Delivery[[#This Row],[DATE]])</f>
        <v>6</v>
      </c>
      <c r="K368" s="32">
        <f>IF(Delivery[[#This Row],[Month]]&gt;3,YEAR(Delivery[[#This Row],[DATE]]),YEAR(Delivery[[#This Row],[DATE]])-1)</f>
        <v>2015</v>
      </c>
      <c r="L368" s="32" t="str">
        <f>IF(Delivery[[#This Row],[Month]]&lt;4,"Q4",IF(Delivery[[#This Row],[Month]]&lt;7,"Q1",IF(Delivery[[#This Row],[Month]]&lt;10,"Q2",IF(Delivery[[#This Row],[Month]]&lt;13,"Q3"))))</f>
        <v>Q1</v>
      </c>
    </row>
    <row r="369" spans="1:12" x14ac:dyDescent="0.25">
      <c r="A369">
        <v>1</v>
      </c>
      <c r="B369" s="1">
        <v>42160</v>
      </c>
      <c r="C369" t="s">
        <v>463</v>
      </c>
      <c r="D369" t="s">
        <v>231</v>
      </c>
      <c r="E369">
        <v>13</v>
      </c>
      <c r="F369">
        <v>196</v>
      </c>
      <c r="G369" t="s">
        <v>464</v>
      </c>
      <c r="H369" t="str">
        <f t="shared" si="3"/>
        <v>A1</v>
      </c>
      <c r="I369" t="str">
        <f>VLOOKUP(H369,Sheet1!$A$1:$B$28,2,0)</f>
        <v>ATF</v>
      </c>
      <c r="J369">
        <f>MONTH(Delivery[[#This Row],[DATE]])</f>
        <v>6</v>
      </c>
      <c r="K369" s="32">
        <f>IF(Delivery[[#This Row],[Month]]&gt;3,YEAR(Delivery[[#This Row],[DATE]]),YEAR(Delivery[[#This Row],[DATE]])-1)</f>
        <v>2015</v>
      </c>
      <c r="L369" s="32" t="str">
        <f>IF(Delivery[[#This Row],[Month]]&lt;4,"Q4",IF(Delivery[[#This Row],[Month]]&lt;7,"Q1",IF(Delivery[[#This Row],[Month]]&lt;10,"Q2",IF(Delivery[[#This Row],[Month]]&lt;13,"Q3"))))</f>
        <v>Q1</v>
      </c>
    </row>
    <row r="370" spans="1:12" x14ac:dyDescent="0.25">
      <c r="A370">
        <v>2</v>
      </c>
      <c r="B370" s="1">
        <v>42160</v>
      </c>
      <c r="C370" t="s">
        <v>463</v>
      </c>
      <c r="D370" t="s">
        <v>231</v>
      </c>
      <c r="E370">
        <v>15</v>
      </c>
      <c r="F370">
        <v>55</v>
      </c>
      <c r="G370" t="s">
        <v>464</v>
      </c>
      <c r="H370" t="str">
        <f t="shared" si="3"/>
        <v>A1</v>
      </c>
      <c r="I370" t="str">
        <f>VLOOKUP(H370,Sheet1!$A$1:$B$28,2,0)</f>
        <v>ATF</v>
      </c>
      <c r="J370">
        <f>MONTH(Delivery[[#This Row],[DATE]])</f>
        <v>6</v>
      </c>
      <c r="K370" s="32">
        <f>IF(Delivery[[#This Row],[Month]]&gt;3,YEAR(Delivery[[#This Row],[DATE]]),YEAR(Delivery[[#This Row],[DATE]])-1)</f>
        <v>2015</v>
      </c>
      <c r="L370" s="32" t="str">
        <f>IF(Delivery[[#This Row],[Month]]&lt;4,"Q4",IF(Delivery[[#This Row],[Month]]&lt;7,"Q1",IF(Delivery[[#This Row],[Month]]&lt;10,"Q2",IF(Delivery[[#This Row],[Month]]&lt;13,"Q3"))))</f>
        <v>Q1</v>
      </c>
    </row>
    <row r="371" spans="1:12" x14ac:dyDescent="0.25">
      <c r="A371">
        <v>3</v>
      </c>
      <c r="B371" s="1">
        <v>42160</v>
      </c>
      <c r="C371" t="s">
        <v>463</v>
      </c>
      <c r="D371" t="s">
        <v>234</v>
      </c>
      <c r="E371">
        <v>15</v>
      </c>
      <c r="F371">
        <v>3649</v>
      </c>
      <c r="G371" t="s">
        <v>464</v>
      </c>
      <c r="H371" t="str">
        <f t="shared" si="3"/>
        <v>A1</v>
      </c>
      <c r="I371" t="str">
        <f>VLOOKUP(H371,Sheet1!$A$1:$B$28,2,0)</f>
        <v>ATF</v>
      </c>
      <c r="J371">
        <f>MONTH(Delivery[[#This Row],[DATE]])</f>
        <v>6</v>
      </c>
      <c r="K371" s="32">
        <f>IF(Delivery[[#This Row],[Month]]&gt;3,YEAR(Delivery[[#This Row],[DATE]]),YEAR(Delivery[[#This Row],[DATE]])-1)</f>
        <v>2015</v>
      </c>
      <c r="L371" s="32" t="str">
        <f>IF(Delivery[[#This Row],[Month]]&lt;4,"Q4",IF(Delivery[[#This Row],[Month]]&lt;7,"Q1",IF(Delivery[[#This Row],[Month]]&lt;10,"Q2",IF(Delivery[[#This Row],[Month]]&lt;13,"Q3"))))</f>
        <v>Q1</v>
      </c>
    </row>
    <row r="372" spans="1:12" x14ac:dyDescent="0.25">
      <c r="A372">
        <v>1</v>
      </c>
      <c r="B372" s="1">
        <v>42161</v>
      </c>
      <c r="C372" t="s">
        <v>6</v>
      </c>
      <c r="D372" t="s">
        <v>241</v>
      </c>
      <c r="E372">
        <v>11</v>
      </c>
      <c r="F372">
        <v>1402</v>
      </c>
      <c r="G372" t="s">
        <v>460</v>
      </c>
      <c r="H372" t="str">
        <f t="shared" si="3"/>
        <v>4M</v>
      </c>
      <c r="I372" t="str">
        <f>VLOOKUP(H372,Sheet1!$A$1:$B$28,2,0)</f>
        <v>MS-IV</v>
      </c>
      <c r="J372">
        <f>MONTH(Delivery[[#This Row],[DATE]])</f>
        <v>6</v>
      </c>
      <c r="K372" s="32">
        <f>IF(Delivery[[#This Row],[Month]]&gt;3,YEAR(Delivery[[#This Row],[DATE]]),YEAR(Delivery[[#This Row],[DATE]])-1)</f>
        <v>2015</v>
      </c>
      <c r="L372" s="32" t="str">
        <f>IF(Delivery[[#This Row],[Month]]&lt;4,"Q4",IF(Delivery[[#This Row],[Month]]&lt;7,"Q1",IF(Delivery[[#This Row],[Month]]&lt;10,"Q2",IF(Delivery[[#This Row],[Month]]&lt;13,"Q3"))))</f>
        <v>Q1</v>
      </c>
    </row>
    <row r="373" spans="1:12" x14ac:dyDescent="0.25">
      <c r="A373">
        <v>2</v>
      </c>
      <c r="B373" s="1">
        <v>42161</v>
      </c>
      <c r="C373" t="s">
        <v>6</v>
      </c>
      <c r="D373" t="s">
        <v>241</v>
      </c>
      <c r="E373">
        <v>4</v>
      </c>
      <c r="F373">
        <v>1307</v>
      </c>
      <c r="G373" t="s">
        <v>460</v>
      </c>
      <c r="H373" t="str">
        <f t="shared" si="3"/>
        <v>4M</v>
      </c>
      <c r="I373" t="str">
        <f>VLOOKUP(H373,Sheet1!$A$1:$B$28,2,0)</f>
        <v>MS-IV</v>
      </c>
      <c r="J373">
        <f>MONTH(Delivery[[#This Row],[DATE]])</f>
        <v>6</v>
      </c>
      <c r="K373" s="32">
        <f>IF(Delivery[[#This Row],[Month]]&gt;3,YEAR(Delivery[[#This Row],[DATE]]),YEAR(Delivery[[#This Row],[DATE]])-1)</f>
        <v>2015</v>
      </c>
      <c r="L373" s="32" t="str">
        <f>IF(Delivery[[#This Row],[Month]]&lt;4,"Q4",IF(Delivery[[#This Row],[Month]]&lt;7,"Q1",IF(Delivery[[#This Row],[Month]]&lt;10,"Q2",IF(Delivery[[#This Row],[Month]]&lt;13,"Q3"))))</f>
        <v>Q1</v>
      </c>
    </row>
    <row r="374" spans="1:12" x14ac:dyDescent="0.25">
      <c r="A374">
        <v>3</v>
      </c>
      <c r="B374" s="1">
        <v>42161</v>
      </c>
      <c r="C374" t="s">
        <v>6</v>
      </c>
      <c r="D374" t="s">
        <v>242</v>
      </c>
      <c r="E374">
        <v>4</v>
      </c>
      <c r="F374">
        <v>3145</v>
      </c>
      <c r="G374" t="s">
        <v>460</v>
      </c>
      <c r="H374" t="str">
        <f t="shared" si="3"/>
        <v>4M</v>
      </c>
      <c r="I374" t="str">
        <f>VLOOKUP(H374,Sheet1!$A$1:$B$28,2,0)</f>
        <v>MS-IV</v>
      </c>
      <c r="J374">
        <f>MONTH(Delivery[[#This Row],[DATE]])</f>
        <v>6</v>
      </c>
      <c r="K374" s="32">
        <f>IF(Delivery[[#This Row],[Month]]&gt;3,YEAR(Delivery[[#This Row],[DATE]]),YEAR(Delivery[[#This Row],[DATE]])-1)</f>
        <v>2015</v>
      </c>
      <c r="L374" s="32" t="str">
        <f>IF(Delivery[[#This Row],[Month]]&lt;4,"Q4",IF(Delivery[[#This Row],[Month]]&lt;7,"Q1",IF(Delivery[[#This Row],[Month]]&lt;10,"Q2",IF(Delivery[[#This Row],[Month]]&lt;13,"Q3"))))</f>
        <v>Q1</v>
      </c>
    </row>
    <row r="375" spans="1:12" x14ac:dyDescent="0.25">
      <c r="A375">
        <v>4</v>
      </c>
      <c r="B375" s="1">
        <v>42161</v>
      </c>
      <c r="C375" t="s">
        <v>6</v>
      </c>
      <c r="D375" t="s">
        <v>242</v>
      </c>
      <c r="E375">
        <v>12</v>
      </c>
      <c r="F375">
        <v>2007</v>
      </c>
      <c r="G375" t="s">
        <v>460</v>
      </c>
      <c r="H375" t="str">
        <f t="shared" si="3"/>
        <v>4M</v>
      </c>
      <c r="I375" t="str">
        <f>VLOOKUP(H375,Sheet1!$A$1:$B$28,2,0)</f>
        <v>MS-IV</v>
      </c>
      <c r="J375">
        <f>MONTH(Delivery[[#This Row],[DATE]])</f>
        <v>6</v>
      </c>
      <c r="K375" s="32">
        <f>IF(Delivery[[#This Row],[Month]]&gt;3,YEAR(Delivery[[#This Row],[DATE]]),YEAR(Delivery[[#This Row],[DATE]])-1)</f>
        <v>2015</v>
      </c>
      <c r="L375" s="32" t="str">
        <f>IF(Delivery[[#This Row],[Month]]&lt;4,"Q4",IF(Delivery[[#This Row],[Month]]&lt;7,"Q1",IF(Delivery[[#This Row],[Month]]&lt;10,"Q2",IF(Delivery[[#This Row],[Month]]&lt;13,"Q3"))))</f>
        <v>Q1</v>
      </c>
    </row>
    <row r="376" spans="1:12" x14ac:dyDescent="0.25">
      <c r="A376">
        <v>5</v>
      </c>
      <c r="B376" s="1">
        <v>42161</v>
      </c>
      <c r="C376" t="s">
        <v>6</v>
      </c>
      <c r="D376" t="s">
        <v>242</v>
      </c>
      <c r="E376">
        <v>4</v>
      </c>
      <c r="F376">
        <v>1566</v>
      </c>
      <c r="G376" t="s">
        <v>460</v>
      </c>
      <c r="H376" t="str">
        <f t="shared" si="3"/>
        <v>4M</v>
      </c>
      <c r="I376" t="str">
        <f>VLOOKUP(H376,Sheet1!$A$1:$B$28,2,0)</f>
        <v>MS-IV</v>
      </c>
      <c r="J376">
        <f>MONTH(Delivery[[#This Row],[DATE]])</f>
        <v>6</v>
      </c>
      <c r="K376" s="32">
        <f>IF(Delivery[[#This Row],[Month]]&gt;3,YEAR(Delivery[[#This Row],[DATE]]),YEAR(Delivery[[#This Row],[DATE]])-1)</f>
        <v>2015</v>
      </c>
      <c r="L376" s="32" t="str">
        <f>IF(Delivery[[#This Row],[Month]]&lt;4,"Q4",IF(Delivery[[#This Row],[Month]]&lt;7,"Q1",IF(Delivery[[#This Row],[Month]]&lt;10,"Q2",IF(Delivery[[#This Row],[Month]]&lt;13,"Q3"))))</f>
        <v>Q1</v>
      </c>
    </row>
    <row r="377" spans="1:12" x14ac:dyDescent="0.25">
      <c r="A377">
        <v>6</v>
      </c>
      <c r="B377" s="1">
        <v>42161</v>
      </c>
      <c r="C377" t="s">
        <v>6</v>
      </c>
      <c r="D377" t="s">
        <v>240</v>
      </c>
      <c r="E377">
        <v>16</v>
      </c>
      <c r="F377">
        <v>108</v>
      </c>
      <c r="G377" t="s">
        <v>460</v>
      </c>
      <c r="H377" t="str">
        <f t="shared" si="3"/>
        <v>PC</v>
      </c>
      <c r="I377" t="str">
        <f>VLOOKUP(H377,Sheet1!$A$1:$B$28,2,0)</f>
        <v>SKO</v>
      </c>
      <c r="J377">
        <f>MONTH(Delivery[[#This Row],[DATE]])</f>
        <v>6</v>
      </c>
      <c r="K377" s="32">
        <f>IF(Delivery[[#This Row],[Month]]&gt;3,YEAR(Delivery[[#This Row],[DATE]]),YEAR(Delivery[[#This Row],[DATE]])-1)</f>
        <v>2015</v>
      </c>
      <c r="L377" s="32" t="str">
        <f>IF(Delivery[[#This Row],[Month]]&lt;4,"Q4",IF(Delivery[[#This Row],[Month]]&lt;7,"Q1",IF(Delivery[[#This Row],[Month]]&lt;10,"Q2",IF(Delivery[[#This Row],[Month]]&lt;13,"Q3"))))</f>
        <v>Q1</v>
      </c>
    </row>
    <row r="378" spans="1:12" x14ac:dyDescent="0.25">
      <c r="A378">
        <v>7</v>
      </c>
      <c r="B378" s="1">
        <v>42161</v>
      </c>
      <c r="C378" t="s">
        <v>6</v>
      </c>
      <c r="D378" t="s">
        <v>1367</v>
      </c>
      <c r="E378">
        <v>16</v>
      </c>
      <c r="F378">
        <v>106</v>
      </c>
      <c r="G378" t="s">
        <v>460</v>
      </c>
      <c r="H378" t="str">
        <f t="shared" si="3"/>
        <v>NS</v>
      </c>
      <c r="I378" t="str">
        <f>VLOOKUP(H378,Sheet1!$A$1:$B$28,2,0)</f>
        <v>SKO</v>
      </c>
      <c r="J378">
        <f>MONTH(Delivery[[#This Row],[DATE]])</f>
        <v>6</v>
      </c>
      <c r="K378" s="32">
        <f>IF(Delivery[[#This Row],[Month]]&gt;3,YEAR(Delivery[[#This Row],[DATE]]),YEAR(Delivery[[#This Row],[DATE]])-1)</f>
        <v>2015</v>
      </c>
      <c r="L378" s="32" t="str">
        <f>IF(Delivery[[#This Row],[Month]]&lt;4,"Q4",IF(Delivery[[#This Row],[Month]]&lt;7,"Q1",IF(Delivery[[#This Row],[Month]]&lt;10,"Q2",IF(Delivery[[#This Row],[Month]]&lt;13,"Q3"))))</f>
        <v>Q1</v>
      </c>
    </row>
    <row r="379" spans="1:12" x14ac:dyDescent="0.25">
      <c r="A379">
        <v>1</v>
      </c>
      <c r="B379" s="1">
        <v>42161</v>
      </c>
      <c r="C379" t="s">
        <v>463</v>
      </c>
      <c r="D379" t="s">
        <v>234</v>
      </c>
      <c r="E379">
        <v>14</v>
      </c>
      <c r="F379">
        <v>664</v>
      </c>
      <c r="G379" t="s">
        <v>464</v>
      </c>
      <c r="H379" t="str">
        <f t="shared" si="3"/>
        <v>A1</v>
      </c>
      <c r="I379" t="str">
        <f>VLOOKUP(H379,Sheet1!$A$1:$B$28,2,0)</f>
        <v>ATF</v>
      </c>
      <c r="J379">
        <f>MONTH(Delivery[[#This Row],[DATE]])</f>
        <v>6</v>
      </c>
      <c r="K379" s="32">
        <f>IF(Delivery[[#This Row],[Month]]&gt;3,YEAR(Delivery[[#This Row],[DATE]]),YEAR(Delivery[[#This Row],[DATE]])-1)</f>
        <v>2015</v>
      </c>
      <c r="L379" s="32" t="str">
        <f>IF(Delivery[[#This Row],[Month]]&lt;4,"Q4",IF(Delivery[[#This Row],[Month]]&lt;7,"Q1",IF(Delivery[[#This Row],[Month]]&lt;10,"Q2",IF(Delivery[[#This Row],[Month]]&lt;13,"Q3"))))</f>
        <v>Q1</v>
      </c>
    </row>
    <row r="380" spans="1:12" x14ac:dyDescent="0.25">
      <c r="A380">
        <v>2</v>
      </c>
      <c r="B380" s="1">
        <v>42161</v>
      </c>
      <c r="C380" t="s">
        <v>463</v>
      </c>
      <c r="D380" t="s">
        <v>243</v>
      </c>
      <c r="E380">
        <v>14</v>
      </c>
      <c r="F380">
        <v>3948</v>
      </c>
      <c r="G380" t="s">
        <v>464</v>
      </c>
      <c r="H380" t="str">
        <f t="shared" si="3"/>
        <v>A1</v>
      </c>
      <c r="I380" t="str">
        <f>VLOOKUP(H380,Sheet1!$A$1:$B$28,2,0)</f>
        <v>ATF</v>
      </c>
      <c r="J380">
        <f>MONTH(Delivery[[#This Row],[DATE]])</f>
        <v>6</v>
      </c>
      <c r="K380" s="32">
        <f>IF(Delivery[[#This Row],[Month]]&gt;3,YEAR(Delivery[[#This Row],[DATE]]),YEAR(Delivery[[#This Row],[DATE]])-1)</f>
        <v>2015</v>
      </c>
      <c r="L380" s="32" t="str">
        <f>IF(Delivery[[#This Row],[Month]]&lt;4,"Q4",IF(Delivery[[#This Row],[Month]]&lt;7,"Q1",IF(Delivery[[#This Row],[Month]]&lt;10,"Q2",IF(Delivery[[#This Row],[Month]]&lt;13,"Q3"))))</f>
        <v>Q1</v>
      </c>
    </row>
    <row r="381" spans="1:12" x14ac:dyDescent="0.25">
      <c r="A381">
        <v>1</v>
      </c>
      <c r="B381" s="1">
        <v>42161</v>
      </c>
      <c r="C381" t="s">
        <v>463</v>
      </c>
      <c r="D381" t="s">
        <v>248</v>
      </c>
      <c r="E381" t="s">
        <v>239</v>
      </c>
      <c r="F381">
        <v>666</v>
      </c>
      <c r="G381" t="s">
        <v>466</v>
      </c>
      <c r="H381" t="str">
        <f t="shared" si="3"/>
        <v>PN</v>
      </c>
      <c r="I381" t="str">
        <f>VLOOKUP(H381,Sheet1!$A$1:$B$28,2,0)</f>
        <v>NAPTHA</v>
      </c>
      <c r="J381">
        <f>MONTH(Delivery[[#This Row],[DATE]])</f>
        <v>6</v>
      </c>
      <c r="K381" s="32">
        <f>IF(Delivery[[#This Row],[Month]]&gt;3,YEAR(Delivery[[#This Row],[DATE]]),YEAR(Delivery[[#This Row],[DATE]])-1)</f>
        <v>2015</v>
      </c>
      <c r="L381" s="32" t="str">
        <f>IF(Delivery[[#This Row],[Month]]&lt;4,"Q4",IF(Delivery[[#This Row],[Month]]&lt;7,"Q1",IF(Delivery[[#This Row],[Month]]&lt;10,"Q2",IF(Delivery[[#This Row],[Month]]&lt;13,"Q3"))))</f>
        <v>Q1</v>
      </c>
    </row>
    <row r="382" spans="1:12" x14ac:dyDescent="0.25">
      <c r="A382">
        <v>1</v>
      </c>
      <c r="B382" s="1">
        <v>42162</v>
      </c>
      <c r="C382" t="s">
        <v>6</v>
      </c>
      <c r="D382" t="s">
        <v>1368</v>
      </c>
      <c r="E382">
        <v>16</v>
      </c>
      <c r="F382">
        <v>1302</v>
      </c>
      <c r="G382" t="s">
        <v>460</v>
      </c>
      <c r="H382" t="s">
        <v>145</v>
      </c>
      <c r="I382" t="str">
        <f>VLOOKUP(H382,Sheet1!$A$1:$B$28,2,0)</f>
        <v>SKO</v>
      </c>
      <c r="J382">
        <f>MONTH(Delivery[[#This Row],[DATE]])</f>
        <v>6</v>
      </c>
      <c r="K382" s="32">
        <f>IF(Delivery[[#This Row],[Month]]&gt;3,YEAR(Delivery[[#This Row],[DATE]]),YEAR(Delivery[[#This Row],[DATE]])-1)</f>
        <v>2015</v>
      </c>
      <c r="L382" s="32" t="str">
        <f>IF(Delivery[[#This Row],[Month]]&lt;4,"Q4",IF(Delivery[[#This Row],[Month]]&lt;7,"Q1",IF(Delivery[[#This Row],[Month]]&lt;10,"Q2",IF(Delivery[[#This Row],[Month]]&lt;13,"Q3"))))</f>
        <v>Q1</v>
      </c>
    </row>
    <row r="383" spans="1:12" x14ac:dyDescent="0.25">
      <c r="A383">
        <v>1</v>
      </c>
      <c r="B383" s="1">
        <v>42162</v>
      </c>
      <c r="C383" t="s">
        <v>463</v>
      </c>
      <c r="D383" t="s">
        <v>243</v>
      </c>
      <c r="E383">
        <v>14</v>
      </c>
      <c r="F383">
        <v>1539</v>
      </c>
      <c r="G383" t="s">
        <v>464</v>
      </c>
      <c r="H383" t="str">
        <f t="shared" si="3"/>
        <v>A1</v>
      </c>
      <c r="I383" t="str">
        <f>VLOOKUP(H383,Sheet1!$A$1:$B$28,2,0)</f>
        <v>ATF</v>
      </c>
      <c r="J383">
        <f>MONTH(Delivery[[#This Row],[DATE]])</f>
        <v>6</v>
      </c>
      <c r="K383" s="32">
        <f>IF(Delivery[[#This Row],[Month]]&gt;3,YEAR(Delivery[[#This Row],[DATE]]),YEAR(Delivery[[#This Row],[DATE]])-1)</f>
        <v>2015</v>
      </c>
      <c r="L383" s="32" t="str">
        <f>IF(Delivery[[#This Row],[Month]]&lt;4,"Q4",IF(Delivery[[#This Row],[Month]]&lt;7,"Q1",IF(Delivery[[#This Row],[Month]]&lt;10,"Q2",IF(Delivery[[#This Row],[Month]]&lt;13,"Q3"))))</f>
        <v>Q1</v>
      </c>
    </row>
    <row r="384" spans="1:12" x14ac:dyDescent="0.25">
      <c r="A384">
        <v>2</v>
      </c>
      <c r="B384" s="1">
        <v>42162</v>
      </c>
      <c r="C384" t="s">
        <v>463</v>
      </c>
      <c r="D384" t="s">
        <v>245</v>
      </c>
      <c r="E384">
        <v>14</v>
      </c>
      <c r="F384">
        <v>609</v>
      </c>
      <c r="G384" t="s">
        <v>464</v>
      </c>
      <c r="H384" t="str">
        <f t="shared" si="3"/>
        <v>A1</v>
      </c>
      <c r="I384" t="str">
        <f>VLOOKUP(H384,Sheet1!$A$1:$B$28,2,0)</f>
        <v>ATF</v>
      </c>
      <c r="J384">
        <f>MONTH(Delivery[[#This Row],[DATE]])</f>
        <v>6</v>
      </c>
      <c r="K384" s="32">
        <f>IF(Delivery[[#This Row],[Month]]&gt;3,YEAR(Delivery[[#This Row],[DATE]]),YEAR(Delivery[[#This Row],[DATE]])-1)</f>
        <v>2015</v>
      </c>
      <c r="L384" s="32" t="str">
        <f>IF(Delivery[[#This Row],[Month]]&lt;4,"Q4",IF(Delivery[[#This Row],[Month]]&lt;7,"Q1",IF(Delivery[[#This Row],[Month]]&lt;10,"Q2",IF(Delivery[[#This Row],[Month]]&lt;13,"Q3"))))</f>
        <v>Q1</v>
      </c>
    </row>
    <row r="385" spans="1:12" x14ac:dyDescent="0.25">
      <c r="A385">
        <v>3</v>
      </c>
      <c r="B385" s="1">
        <v>42162</v>
      </c>
      <c r="C385" t="s">
        <v>463</v>
      </c>
      <c r="D385" t="s">
        <v>245</v>
      </c>
      <c r="E385">
        <v>15</v>
      </c>
      <c r="F385">
        <v>3418</v>
      </c>
      <c r="G385" t="s">
        <v>464</v>
      </c>
      <c r="H385" t="str">
        <f t="shared" si="3"/>
        <v>A1</v>
      </c>
      <c r="I385" t="str">
        <f>VLOOKUP(H385,Sheet1!$A$1:$B$28,2,0)</f>
        <v>ATF</v>
      </c>
      <c r="J385">
        <f>MONTH(Delivery[[#This Row],[DATE]])</f>
        <v>6</v>
      </c>
      <c r="K385" s="32">
        <f>IF(Delivery[[#This Row],[Month]]&gt;3,YEAR(Delivery[[#This Row],[DATE]]),YEAR(Delivery[[#This Row],[DATE]])-1)</f>
        <v>2015</v>
      </c>
      <c r="L385" s="32" t="str">
        <f>IF(Delivery[[#This Row],[Month]]&lt;4,"Q4",IF(Delivery[[#This Row],[Month]]&lt;7,"Q1",IF(Delivery[[#This Row],[Month]]&lt;10,"Q2",IF(Delivery[[#This Row],[Month]]&lt;13,"Q3"))))</f>
        <v>Q1</v>
      </c>
    </row>
    <row r="386" spans="1:12" x14ac:dyDescent="0.25">
      <c r="A386">
        <v>1</v>
      </c>
      <c r="B386" s="1">
        <v>42162</v>
      </c>
      <c r="C386" t="s">
        <v>463</v>
      </c>
      <c r="D386" t="s">
        <v>248</v>
      </c>
      <c r="E386" t="s">
        <v>239</v>
      </c>
      <c r="F386">
        <v>2816</v>
      </c>
      <c r="G386" t="s">
        <v>466</v>
      </c>
      <c r="H386" t="str">
        <f t="shared" si="3"/>
        <v>PN</v>
      </c>
      <c r="I386" t="str">
        <f>VLOOKUP(H386,Sheet1!$A$1:$B$28,2,0)</f>
        <v>NAPTHA</v>
      </c>
      <c r="J386">
        <f>MONTH(Delivery[[#This Row],[DATE]])</f>
        <v>6</v>
      </c>
      <c r="K386" s="32">
        <f>IF(Delivery[[#This Row],[Month]]&gt;3,YEAR(Delivery[[#This Row],[DATE]]),YEAR(Delivery[[#This Row],[DATE]])-1)</f>
        <v>2015</v>
      </c>
      <c r="L386" s="32" t="str">
        <f>IF(Delivery[[#This Row],[Month]]&lt;4,"Q4",IF(Delivery[[#This Row],[Month]]&lt;7,"Q1",IF(Delivery[[#This Row],[Month]]&lt;10,"Q2",IF(Delivery[[#This Row],[Month]]&lt;13,"Q3"))))</f>
        <v>Q1</v>
      </c>
    </row>
    <row r="387" spans="1:12" x14ac:dyDescent="0.25">
      <c r="A387">
        <v>1</v>
      </c>
      <c r="B387" s="1">
        <v>42163</v>
      </c>
      <c r="C387" t="s">
        <v>6</v>
      </c>
      <c r="D387" t="s">
        <v>249</v>
      </c>
      <c r="E387">
        <v>16</v>
      </c>
      <c r="F387">
        <v>209</v>
      </c>
      <c r="G387" t="s">
        <v>460</v>
      </c>
      <c r="H387" t="str">
        <f t="shared" si="3"/>
        <v>0S</v>
      </c>
      <c r="I387" t="str">
        <f>VLOOKUP(H387,Sheet1!$A$1:$B$28,2,0)</f>
        <v>SKO</v>
      </c>
      <c r="J387">
        <f>MONTH(Delivery[[#This Row],[DATE]])</f>
        <v>6</v>
      </c>
      <c r="K387" s="32">
        <f>IF(Delivery[[#This Row],[Month]]&gt;3,YEAR(Delivery[[#This Row],[DATE]]),YEAR(Delivery[[#This Row],[DATE]])-1)</f>
        <v>2015</v>
      </c>
      <c r="L387" s="32" t="str">
        <f>IF(Delivery[[#This Row],[Month]]&lt;4,"Q4",IF(Delivery[[#This Row],[Month]]&lt;7,"Q1",IF(Delivery[[#This Row],[Month]]&lt;10,"Q2",IF(Delivery[[#This Row],[Month]]&lt;13,"Q3"))))</f>
        <v>Q1</v>
      </c>
    </row>
    <row r="388" spans="1:12" x14ac:dyDescent="0.25">
      <c r="A388">
        <v>2</v>
      </c>
      <c r="B388" s="1">
        <v>42163</v>
      </c>
      <c r="C388" t="s">
        <v>6</v>
      </c>
      <c r="D388" t="s">
        <v>250</v>
      </c>
      <c r="E388">
        <v>16</v>
      </c>
      <c r="F388">
        <v>1339</v>
      </c>
      <c r="G388" t="s">
        <v>460</v>
      </c>
      <c r="H388" t="str">
        <f t="shared" si="3"/>
        <v>0S</v>
      </c>
      <c r="I388" t="str">
        <f>VLOOKUP(H388,Sheet1!$A$1:$B$28,2,0)</f>
        <v>SKO</v>
      </c>
      <c r="J388">
        <f>MONTH(Delivery[[#This Row],[DATE]])</f>
        <v>6</v>
      </c>
      <c r="K388" s="32">
        <f>IF(Delivery[[#This Row],[Month]]&gt;3,YEAR(Delivery[[#This Row],[DATE]]),YEAR(Delivery[[#This Row],[DATE]])-1)</f>
        <v>2015</v>
      </c>
      <c r="L388" s="32" t="str">
        <f>IF(Delivery[[#This Row],[Month]]&lt;4,"Q4",IF(Delivery[[#This Row],[Month]]&lt;7,"Q1",IF(Delivery[[#This Row],[Month]]&lt;10,"Q2",IF(Delivery[[#This Row],[Month]]&lt;13,"Q3"))))</f>
        <v>Q1</v>
      </c>
    </row>
    <row r="389" spans="1:12" x14ac:dyDescent="0.25">
      <c r="A389">
        <v>3</v>
      </c>
      <c r="B389" s="1">
        <v>42163</v>
      </c>
      <c r="C389" t="s">
        <v>6</v>
      </c>
      <c r="D389" t="s">
        <v>251</v>
      </c>
      <c r="E389">
        <v>10</v>
      </c>
      <c r="F389">
        <v>3543</v>
      </c>
      <c r="G389" t="s">
        <v>460</v>
      </c>
      <c r="H389" t="str">
        <f t="shared" si="3"/>
        <v>A1</v>
      </c>
      <c r="I389" t="str">
        <f>VLOOKUP(H389,Sheet1!$A$1:$B$28,2,0)</f>
        <v>ATF</v>
      </c>
      <c r="J389">
        <f>MONTH(Delivery[[#This Row],[DATE]])</f>
        <v>6</v>
      </c>
      <c r="K389" s="32">
        <f>IF(Delivery[[#This Row],[Month]]&gt;3,YEAR(Delivery[[#This Row],[DATE]]),YEAR(Delivery[[#This Row],[DATE]])-1)</f>
        <v>2015</v>
      </c>
      <c r="L389" s="32" t="str">
        <f>IF(Delivery[[#This Row],[Month]]&lt;4,"Q4",IF(Delivery[[#This Row],[Month]]&lt;7,"Q1",IF(Delivery[[#This Row],[Month]]&lt;10,"Q2",IF(Delivery[[#This Row],[Month]]&lt;13,"Q3"))))</f>
        <v>Q1</v>
      </c>
    </row>
    <row r="390" spans="1:12" x14ac:dyDescent="0.25">
      <c r="A390">
        <v>4</v>
      </c>
      <c r="B390" s="1">
        <v>42163</v>
      </c>
      <c r="C390" t="s">
        <v>6</v>
      </c>
      <c r="D390" t="s">
        <v>252</v>
      </c>
      <c r="E390">
        <v>10</v>
      </c>
      <c r="F390">
        <v>5263</v>
      </c>
      <c r="G390" t="s">
        <v>460</v>
      </c>
      <c r="H390" t="str">
        <f t="shared" si="3"/>
        <v>A1</v>
      </c>
      <c r="I390" t="str">
        <f>VLOOKUP(H390,Sheet1!$A$1:$B$28,2,0)</f>
        <v>ATF</v>
      </c>
      <c r="J390">
        <f>MONTH(Delivery[[#This Row],[DATE]])</f>
        <v>6</v>
      </c>
      <c r="K390" s="32">
        <f>IF(Delivery[[#This Row],[Month]]&gt;3,YEAR(Delivery[[#This Row],[DATE]]),YEAR(Delivery[[#This Row],[DATE]])-1)</f>
        <v>2015</v>
      </c>
      <c r="L390" s="32" t="str">
        <f>IF(Delivery[[#This Row],[Month]]&lt;4,"Q4",IF(Delivery[[#This Row],[Month]]&lt;7,"Q1",IF(Delivery[[#This Row],[Month]]&lt;10,"Q2",IF(Delivery[[#This Row],[Month]]&lt;13,"Q3"))))</f>
        <v>Q1</v>
      </c>
    </row>
    <row r="391" spans="1:12" x14ac:dyDescent="0.25">
      <c r="A391">
        <v>1</v>
      </c>
      <c r="B391" s="1">
        <v>42164</v>
      </c>
      <c r="C391" t="s">
        <v>6</v>
      </c>
      <c r="D391" t="s">
        <v>252</v>
      </c>
      <c r="E391">
        <v>10</v>
      </c>
      <c r="F391">
        <v>1498</v>
      </c>
      <c r="G391" t="s">
        <v>460</v>
      </c>
      <c r="H391" t="str">
        <f t="shared" si="3"/>
        <v>A1</v>
      </c>
      <c r="I391" t="str">
        <f>VLOOKUP(H391,Sheet1!$A$1:$B$28,2,0)</f>
        <v>ATF</v>
      </c>
      <c r="J391">
        <f>MONTH(Delivery[[#This Row],[DATE]])</f>
        <v>6</v>
      </c>
      <c r="K391" s="32">
        <f>IF(Delivery[[#This Row],[Month]]&gt;3,YEAR(Delivery[[#This Row],[DATE]]),YEAR(Delivery[[#This Row],[DATE]])-1)</f>
        <v>2015</v>
      </c>
      <c r="L391" s="32" t="str">
        <f>IF(Delivery[[#This Row],[Month]]&lt;4,"Q4",IF(Delivery[[#This Row],[Month]]&lt;7,"Q1",IF(Delivery[[#This Row],[Month]]&lt;10,"Q2",IF(Delivery[[#This Row],[Month]]&lt;13,"Q3"))))</f>
        <v>Q1</v>
      </c>
    </row>
    <row r="392" spans="1:12" x14ac:dyDescent="0.25">
      <c r="A392">
        <v>2</v>
      </c>
      <c r="B392" s="1">
        <v>42164</v>
      </c>
      <c r="C392" t="s">
        <v>6</v>
      </c>
      <c r="D392" t="s">
        <v>255</v>
      </c>
      <c r="E392">
        <v>16</v>
      </c>
      <c r="F392">
        <v>731</v>
      </c>
      <c r="G392" t="s">
        <v>460</v>
      </c>
      <c r="H392" t="str">
        <f t="shared" si="3"/>
        <v>0S</v>
      </c>
      <c r="I392" t="str">
        <f>VLOOKUP(H392,Sheet1!$A$1:$B$28,2,0)</f>
        <v>SKO</v>
      </c>
      <c r="J392">
        <f>MONTH(Delivery[[#This Row],[DATE]])</f>
        <v>6</v>
      </c>
      <c r="K392" s="32">
        <f>IF(Delivery[[#This Row],[Month]]&gt;3,YEAR(Delivery[[#This Row],[DATE]]),YEAR(Delivery[[#This Row],[DATE]])-1)</f>
        <v>2015</v>
      </c>
      <c r="L392" s="32" t="str">
        <f>IF(Delivery[[#This Row],[Month]]&lt;4,"Q4",IF(Delivery[[#This Row],[Month]]&lt;7,"Q1",IF(Delivery[[#This Row],[Month]]&lt;10,"Q2",IF(Delivery[[#This Row],[Month]]&lt;13,"Q3"))))</f>
        <v>Q1</v>
      </c>
    </row>
    <row r="393" spans="1:12" x14ac:dyDescent="0.25">
      <c r="A393">
        <v>3</v>
      </c>
      <c r="B393" s="1">
        <v>42164</v>
      </c>
      <c r="C393" t="s">
        <v>6</v>
      </c>
      <c r="D393" t="s">
        <v>256</v>
      </c>
      <c r="E393">
        <v>16</v>
      </c>
      <c r="F393">
        <v>100</v>
      </c>
      <c r="G393" t="s">
        <v>460</v>
      </c>
      <c r="H393" t="str">
        <f t="shared" si="3"/>
        <v>PC</v>
      </c>
      <c r="I393" t="str">
        <f>VLOOKUP(H393,Sheet1!$A$1:$B$28,2,0)</f>
        <v>SKO</v>
      </c>
      <c r="J393">
        <f>MONTH(Delivery[[#This Row],[DATE]])</f>
        <v>6</v>
      </c>
      <c r="K393" s="32">
        <f>IF(Delivery[[#This Row],[Month]]&gt;3,YEAR(Delivery[[#This Row],[DATE]]),YEAR(Delivery[[#This Row],[DATE]])-1)</f>
        <v>2015</v>
      </c>
      <c r="L393" s="32" t="str">
        <f>IF(Delivery[[#This Row],[Month]]&lt;4,"Q4",IF(Delivery[[#This Row],[Month]]&lt;7,"Q1",IF(Delivery[[#This Row],[Month]]&lt;10,"Q2",IF(Delivery[[#This Row],[Month]]&lt;13,"Q3"))))</f>
        <v>Q1</v>
      </c>
    </row>
    <row r="394" spans="1:12" x14ac:dyDescent="0.25">
      <c r="A394">
        <v>1</v>
      </c>
      <c r="B394" s="1">
        <v>42164</v>
      </c>
      <c r="C394" t="s">
        <v>463</v>
      </c>
      <c r="D394" t="s">
        <v>245</v>
      </c>
      <c r="E394">
        <v>15</v>
      </c>
      <c r="F394">
        <v>1249</v>
      </c>
      <c r="G394" t="s">
        <v>464</v>
      </c>
      <c r="H394" t="str">
        <f t="shared" si="3"/>
        <v>A1</v>
      </c>
      <c r="I394" t="str">
        <f>VLOOKUP(H394,Sheet1!$A$1:$B$28,2,0)</f>
        <v>ATF</v>
      </c>
      <c r="J394">
        <f>MONTH(Delivery[[#This Row],[DATE]])</f>
        <v>6</v>
      </c>
      <c r="K394" s="32">
        <f>IF(Delivery[[#This Row],[Month]]&gt;3,YEAR(Delivery[[#This Row],[DATE]]),YEAR(Delivery[[#This Row],[DATE]])-1)</f>
        <v>2015</v>
      </c>
      <c r="L394" s="32" t="str">
        <f>IF(Delivery[[#This Row],[Month]]&lt;4,"Q4",IF(Delivery[[#This Row],[Month]]&lt;7,"Q1",IF(Delivery[[#This Row],[Month]]&lt;10,"Q2",IF(Delivery[[#This Row],[Month]]&lt;13,"Q3"))))</f>
        <v>Q1</v>
      </c>
    </row>
    <row r="395" spans="1:12" x14ac:dyDescent="0.25">
      <c r="A395">
        <v>2</v>
      </c>
      <c r="B395" s="1">
        <v>42164</v>
      </c>
      <c r="C395" t="s">
        <v>463</v>
      </c>
      <c r="D395" t="s">
        <v>254</v>
      </c>
      <c r="E395">
        <v>15</v>
      </c>
      <c r="F395">
        <v>4568</v>
      </c>
      <c r="G395" t="s">
        <v>464</v>
      </c>
      <c r="H395" t="str">
        <f t="shared" si="3"/>
        <v>A1</v>
      </c>
      <c r="I395" t="str">
        <f>VLOOKUP(H395,Sheet1!$A$1:$B$28,2,0)</f>
        <v>ATF</v>
      </c>
      <c r="J395">
        <f>MONTH(Delivery[[#This Row],[DATE]])</f>
        <v>6</v>
      </c>
      <c r="K395" s="32">
        <f>IF(Delivery[[#This Row],[Month]]&gt;3,YEAR(Delivery[[#This Row],[DATE]]),YEAR(Delivery[[#This Row],[DATE]])-1)</f>
        <v>2015</v>
      </c>
      <c r="L395" s="32" t="str">
        <f>IF(Delivery[[#This Row],[Month]]&lt;4,"Q4",IF(Delivery[[#This Row],[Month]]&lt;7,"Q1",IF(Delivery[[#This Row],[Month]]&lt;10,"Q2",IF(Delivery[[#This Row],[Month]]&lt;13,"Q3"))))</f>
        <v>Q1</v>
      </c>
    </row>
    <row r="396" spans="1:12" x14ac:dyDescent="0.25">
      <c r="A396">
        <v>1</v>
      </c>
      <c r="B396" s="1">
        <v>42165</v>
      </c>
      <c r="C396" t="s">
        <v>463</v>
      </c>
      <c r="D396" t="s">
        <v>254</v>
      </c>
      <c r="E396">
        <v>13</v>
      </c>
      <c r="F396">
        <v>3705</v>
      </c>
      <c r="G396" t="s">
        <v>464</v>
      </c>
      <c r="H396" t="str">
        <f t="shared" si="3"/>
        <v>A1</v>
      </c>
      <c r="I396" t="str">
        <f>VLOOKUP(H396,Sheet1!$A$1:$B$28,2,0)</f>
        <v>ATF</v>
      </c>
      <c r="J396">
        <f>MONTH(Delivery[[#This Row],[DATE]])</f>
        <v>6</v>
      </c>
      <c r="K396" s="32">
        <f>IF(Delivery[[#This Row],[Month]]&gt;3,YEAR(Delivery[[#This Row],[DATE]]),YEAR(Delivery[[#This Row],[DATE]])-1)</f>
        <v>2015</v>
      </c>
      <c r="L396" s="32" t="str">
        <f>IF(Delivery[[#This Row],[Month]]&lt;4,"Q4",IF(Delivery[[#This Row],[Month]]&lt;7,"Q1",IF(Delivery[[#This Row],[Month]]&lt;10,"Q2",IF(Delivery[[#This Row],[Month]]&lt;13,"Q3"))))</f>
        <v>Q1</v>
      </c>
    </row>
    <row r="397" spans="1:12" x14ac:dyDescent="0.25">
      <c r="A397">
        <v>1</v>
      </c>
      <c r="B397" s="1">
        <v>42166</v>
      </c>
      <c r="C397" t="s">
        <v>6</v>
      </c>
      <c r="D397" t="s">
        <v>257</v>
      </c>
      <c r="E397">
        <v>1</v>
      </c>
      <c r="F397">
        <v>2946</v>
      </c>
      <c r="G397" t="s">
        <v>460</v>
      </c>
      <c r="H397" t="str">
        <f t="shared" si="3"/>
        <v>4H</v>
      </c>
      <c r="I397" t="str">
        <f>VLOOKUP(H397,Sheet1!$A$1:$B$28,2,0)</f>
        <v>HSD-IV</v>
      </c>
      <c r="J397">
        <f>MONTH(Delivery[[#This Row],[DATE]])</f>
        <v>6</v>
      </c>
      <c r="K397" s="32">
        <f>IF(Delivery[[#This Row],[Month]]&gt;3,YEAR(Delivery[[#This Row],[DATE]]),YEAR(Delivery[[#This Row],[DATE]])-1)</f>
        <v>2015</v>
      </c>
      <c r="L397" s="32" t="str">
        <f>IF(Delivery[[#This Row],[Month]]&lt;4,"Q4",IF(Delivery[[#This Row],[Month]]&lt;7,"Q1",IF(Delivery[[#This Row],[Month]]&lt;10,"Q2",IF(Delivery[[#This Row],[Month]]&lt;13,"Q3"))))</f>
        <v>Q1</v>
      </c>
    </row>
    <row r="398" spans="1:12" x14ac:dyDescent="0.25">
      <c r="A398">
        <v>2</v>
      </c>
      <c r="B398" s="1">
        <v>42166</v>
      </c>
      <c r="C398" t="s">
        <v>6</v>
      </c>
      <c r="D398" t="s">
        <v>258</v>
      </c>
      <c r="E398">
        <v>1</v>
      </c>
      <c r="F398">
        <v>1551</v>
      </c>
      <c r="G398" t="s">
        <v>460</v>
      </c>
      <c r="H398" t="str">
        <f t="shared" si="3"/>
        <v>4H</v>
      </c>
      <c r="I398" t="str">
        <f>VLOOKUP(H398,Sheet1!$A$1:$B$28,2,0)</f>
        <v>HSD-IV</v>
      </c>
      <c r="J398">
        <f>MONTH(Delivery[[#This Row],[DATE]])</f>
        <v>6</v>
      </c>
      <c r="K398" s="32">
        <f>IF(Delivery[[#This Row],[Month]]&gt;3,YEAR(Delivery[[#This Row],[DATE]]),YEAR(Delivery[[#This Row],[DATE]])-1)</f>
        <v>2015</v>
      </c>
      <c r="L398" s="32" t="str">
        <f>IF(Delivery[[#This Row],[Month]]&lt;4,"Q4",IF(Delivery[[#This Row],[Month]]&lt;7,"Q1",IF(Delivery[[#This Row],[Month]]&lt;10,"Q2",IF(Delivery[[#This Row],[Month]]&lt;13,"Q3"))))</f>
        <v>Q1</v>
      </c>
    </row>
    <row r="399" spans="1:12" x14ac:dyDescent="0.25">
      <c r="A399">
        <v>1</v>
      </c>
      <c r="B399" s="1">
        <v>42167</v>
      </c>
      <c r="C399" t="s">
        <v>6</v>
      </c>
      <c r="D399" t="s">
        <v>258</v>
      </c>
      <c r="E399">
        <v>1</v>
      </c>
      <c r="F399">
        <v>7394</v>
      </c>
      <c r="G399" t="s">
        <v>460</v>
      </c>
      <c r="H399" t="str">
        <f t="shared" si="3"/>
        <v>4H</v>
      </c>
      <c r="I399" t="str">
        <f>VLOOKUP(H399,Sheet1!$A$1:$B$28,2,0)</f>
        <v>HSD-IV</v>
      </c>
      <c r="J399">
        <f>MONTH(Delivery[[#This Row],[DATE]])</f>
        <v>6</v>
      </c>
      <c r="K399" s="32">
        <f>IF(Delivery[[#This Row],[Month]]&gt;3,YEAR(Delivery[[#This Row],[DATE]]),YEAR(Delivery[[#This Row],[DATE]])-1)</f>
        <v>2015</v>
      </c>
      <c r="L399" s="32" t="str">
        <f>IF(Delivery[[#This Row],[Month]]&lt;4,"Q4",IF(Delivery[[#This Row],[Month]]&lt;7,"Q1",IF(Delivery[[#This Row],[Month]]&lt;10,"Q2",IF(Delivery[[#This Row],[Month]]&lt;13,"Q3"))))</f>
        <v>Q1</v>
      </c>
    </row>
    <row r="400" spans="1:12" x14ac:dyDescent="0.25">
      <c r="A400">
        <v>2</v>
      </c>
      <c r="B400" s="1">
        <v>42167</v>
      </c>
      <c r="C400" t="s">
        <v>6</v>
      </c>
      <c r="D400" t="s">
        <v>258</v>
      </c>
      <c r="E400">
        <v>2</v>
      </c>
      <c r="F400">
        <v>3579</v>
      </c>
      <c r="G400" t="s">
        <v>460</v>
      </c>
      <c r="H400" t="str">
        <f t="shared" si="3"/>
        <v>4H</v>
      </c>
      <c r="I400" t="str">
        <f>VLOOKUP(H400,Sheet1!$A$1:$B$28,2,0)</f>
        <v>HSD-IV</v>
      </c>
      <c r="J400">
        <f>MONTH(Delivery[[#This Row],[DATE]])</f>
        <v>6</v>
      </c>
      <c r="K400" s="32">
        <f>IF(Delivery[[#This Row],[Month]]&gt;3,YEAR(Delivery[[#This Row],[DATE]]),YEAR(Delivery[[#This Row],[DATE]])-1)</f>
        <v>2015</v>
      </c>
      <c r="L400" s="32" t="str">
        <f>IF(Delivery[[#This Row],[Month]]&lt;4,"Q4",IF(Delivery[[#This Row],[Month]]&lt;7,"Q1",IF(Delivery[[#This Row],[Month]]&lt;10,"Q2",IF(Delivery[[#This Row],[Month]]&lt;13,"Q3"))))</f>
        <v>Q1</v>
      </c>
    </row>
    <row r="401" spans="1:12" x14ac:dyDescent="0.25">
      <c r="A401">
        <v>3</v>
      </c>
      <c r="B401" s="1">
        <v>42167</v>
      </c>
      <c r="C401" t="s">
        <v>6</v>
      </c>
      <c r="D401" t="s">
        <v>259</v>
      </c>
      <c r="E401">
        <v>2</v>
      </c>
      <c r="F401">
        <v>1412</v>
      </c>
      <c r="G401" t="s">
        <v>460</v>
      </c>
      <c r="H401" t="str">
        <f t="shared" si="3"/>
        <v>4H</v>
      </c>
      <c r="I401" t="str">
        <f>VLOOKUP(H401,Sheet1!$A$1:$B$28,2,0)</f>
        <v>HSD-IV</v>
      </c>
      <c r="J401">
        <f>MONTH(Delivery[[#This Row],[DATE]])</f>
        <v>6</v>
      </c>
      <c r="K401" s="32">
        <f>IF(Delivery[[#This Row],[Month]]&gt;3,YEAR(Delivery[[#This Row],[DATE]]),YEAR(Delivery[[#This Row],[DATE]])-1)</f>
        <v>2015</v>
      </c>
      <c r="L401" s="32" t="str">
        <f>IF(Delivery[[#This Row],[Month]]&lt;4,"Q4",IF(Delivery[[#This Row],[Month]]&lt;7,"Q1",IF(Delivery[[#This Row],[Month]]&lt;10,"Q2",IF(Delivery[[#This Row],[Month]]&lt;13,"Q3"))))</f>
        <v>Q1</v>
      </c>
    </row>
    <row r="402" spans="1:12" x14ac:dyDescent="0.25">
      <c r="A402">
        <v>4</v>
      </c>
      <c r="B402" s="1">
        <v>42167</v>
      </c>
      <c r="C402" t="s">
        <v>6</v>
      </c>
      <c r="D402" t="s">
        <v>260</v>
      </c>
      <c r="E402">
        <v>2</v>
      </c>
      <c r="F402">
        <v>714</v>
      </c>
      <c r="G402" t="s">
        <v>460</v>
      </c>
      <c r="H402" t="str">
        <f t="shared" si="3"/>
        <v>4H</v>
      </c>
      <c r="I402" t="str">
        <f>VLOOKUP(H402,Sheet1!$A$1:$B$28,2,0)</f>
        <v>HSD-IV</v>
      </c>
      <c r="J402">
        <f>MONTH(Delivery[[#This Row],[DATE]])</f>
        <v>6</v>
      </c>
      <c r="K402" s="32">
        <f>IF(Delivery[[#This Row],[Month]]&gt;3,YEAR(Delivery[[#This Row],[DATE]]),YEAR(Delivery[[#This Row],[DATE]])-1)</f>
        <v>2015</v>
      </c>
      <c r="L402" s="32" t="str">
        <f>IF(Delivery[[#This Row],[Month]]&lt;4,"Q4",IF(Delivery[[#This Row],[Month]]&lt;7,"Q1",IF(Delivery[[#This Row],[Month]]&lt;10,"Q2",IF(Delivery[[#This Row],[Month]]&lt;13,"Q3"))))</f>
        <v>Q1</v>
      </c>
    </row>
    <row r="403" spans="1:12" x14ac:dyDescent="0.25">
      <c r="A403">
        <v>1</v>
      </c>
      <c r="B403" s="1">
        <v>42168</v>
      </c>
      <c r="C403" t="s">
        <v>6</v>
      </c>
      <c r="D403" t="s">
        <v>260</v>
      </c>
      <c r="E403">
        <v>2</v>
      </c>
      <c r="F403">
        <v>253</v>
      </c>
      <c r="G403" t="s">
        <v>460</v>
      </c>
      <c r="H403" t="str">
        <f t="shared" si="3"/>
        <v>4H</v>
      </c>
      <c r="I403" t="str">
        <f>VLOOKUP(H403,Sheet1!$A$1:$B$28,2,0)</f>
        <v>HSD-IV</v>
      </c>
      <c r="J403">
        <f>MONTH(Delivery[[#This Row],[DATE]])</f>
        <v>6</v>
      </c>
      <c r="K403" s="32">
        <f>IF(Delivery[[#This Row],[Month]]&gt;3,YEAR(Delivery[[#This Row],[DATE]]),YEAR(Delivery[[#This Row],[DATE]])-1)</f>
        <v>2015</v>
      </c>
      <c r="L403" s="32" t="str">
        <f>IF(Delivery[[#This Row],[Month]]&lt;4,"Q4",IF(Delivery[[#This Row],[Month]]&lt;7,"Q1",IF(Delivery[[#This Row],[Month]]&lt;10,"Q2",IF(Delivery[[#This Row],[Month]]&lt;13,"Q3"))))</f>
        <v>Q1</v>
      </c>
    </row>
    <row r="404" spans="1:12" x14ac:dyDescent="0.25">
      <c r="A404">
        <v>2</v>
      </c>
      <c r="B404" s="1">
        <v>42168</v>
      </c>
      <c r="C404" t="s">
        <v>6</v>
      </c>
      <c r="D404" t="s">
        <v>263</v>
      </c>
      <c r="E404">
        <v>17</v>
      </c>
      <c r="F404">
        <v>110</v>
      </c>
      <c r="G404" t="s">
        <v>460</v>
      </c>
      <c r="H404" t="str">
        <f t="shared" si="3"/>
        <v>PC</v>
      </c>
      <c r="I404" t="str">
        <f>VLOOKUP(H404,Sheet1!$A$1:$B$28,2,0)</f>
        <v>SKO</v>
      </c>
      <c r="J404">
        <f>MONTH(Delivery[[#This Row],[DATE]])</f>
        <v>6</v>
      </c>
      <c r="K404" s="32">
        <f>IF(Delivery[[#This Row],[Month]]&gt;3,YEAR(Delivery[[#This Row],[DATE]]),YEAR(Delivery[[#This Row],[DATE]])-1)</f>
        <v>2015</v>
      </c>
      <c r="L404" s="32" t="str">
        <f>IF(Delivery[[#This Row],[Month]]&lt;4,"Q4",IF(Delivery[[#This Row],[Month]]&lt;7,"Q1",IF(Delivery[[#This Row],[Month]]&lt;10,"Q2",IF(Delivery[[#This Row],[Month]]&lt;13,"Q3"))))</f>
        <v>Q1</v>
      </c>
    </row>
    <row r="405" spans="1:12" x14ac:dyDescent="0.25">
      <c r="A405">
        <v>3</v>
      </c>
      <c r="B405" s="1">
        <v>42168</v>
      </c>
      <c r="C405" t="s">
        <v>6</v>
      </c>
      <c r="D405" t="s">
        <v>1369</v>
      </c>
      <c r="E405">
        <v>17</v>
      </c>
      <c r="F405">
        <v>2760</v>
      </c>
      <c r="G405" t="s">
        <v>460</v>
      </c>
      <c r="H405" t="str">
        <f t="shared" si="3"/>
        <v>OS</v>
      </c>
      <c r="I405" t="str">
        <f>VLOOKUP(H405,Sheet1!$A$1:$B$28,2,0)</f>
        <v>SKO</v>
      </c>
      <c r="J405">
        <f>MONTH(Delivery[[#This Row],[DATE]])</f>
        <v>6</v>
      </c>
      <c r="K405" s="32">
        <f>IF(Delivery[[#This Row],[Month]]&gt;3,YEAR(Delivery[[#This Row],[DATE]]),YEAR(Delivery[[#This Row],[DATE]])-1)</f>
        <v>2015</v>
      </c>
      <c r="L405" s="32" t="str">
        <f>IF(Delivery[[#This Row],[Month]]&lt;4,"Q4",IF(Delivery[[#This Row],[Month]]&lt;7,"Q1",IF(Delivery[[#This Row],[Month]]&lt;10,"Q2",IF(Delivery[[#This Row],[Month]]&lt;13,"Q3"))))</f>
        <v>Q1</v>
      </c>
    </row>
    <row r="406" spans="1:12" x14ac:dyDescent="0.25">
      <c r="A406">
        <v>4</v>
      </c>
      <c r="B406" s="1">
        <v>42168</v>
      </c>
      <c r="C406" t="s">
        <v>6</v>
      </c>
      <c r="D406" t="s">
        <v>265</v>
      </c>
      <c r="E406">
        <v>10</v>
      </c>
      <c r="F406">
        <v>1910</v>
      </c>
      <c r="G406" t="s">
        <v>460</v>
      </c>
      <c r="H406" t="str">
        <f t="shared" ref="H406:H469" si="4">MID(D406,3,2)</f>
        <v>A1</v>
      </c>
      <c r="I406" t="str">
        <f>VLOOKUP(H406,Sheet1!$A$1:$B$28,2,0)</f>
        <v>ATF</v>
      </c>
      <c r="J406">
        <f>MONTH(Delivery[[#This Row],[DATE]])</f>
        <v>6</v>
      </c>
      <c r="K406" s="32">
        <f>IF(Delivery[[#This Row],[Month]]&gt;3,YEAR(Delivery[[#This Row],[DATE]]),YEAR(Delivery[[#This Row],[DATE]])-1)</f>
        <v>2015</v>
      </c>
      <c r="L406" s="32" t="str">
        <f>IF(Delivery[[#This Row],[Month]]&lt;4,"Q4",IF(Delivery[[#This Row],[Month]]&lt;7,"Q1",IF(Delivery[[#This Row],[Month]]&lt;10,"Q2",IF(Delivery[[#This Row],[Month]]&lt;13,"Q3"))))</f>
        <v>Q1</v>
      </c>
    </row>
    <row r="407" spans="1:12" x14ac:dyDescent="0.25">
      <c r="A407">
        <v>5</v>
      </c>
      <c r="B407" s="1">
        <v>42168</v>
      </c>
      <c r="C407" t="s">
        <v>6</v>
      </c>
      <c r="D407" t="s">
        <v>266</v>
      </c>
      <c r="E407">
        <v>14</v>
      </c>
      <c r="F407">
        <v>2843</v>
      </c>
      <c r="G407" t="s">
        <v>460</v>
      </c>
      <c r="H407" t="str">
        <f t="shared" si="4"/>
        <v>A1</v>
      </c>
      <c r="I407" t="str">
        <f>VLOOKUP(H407,Sheet1!$A$1:$B$28,2,0)</f>
        <v>ATF</v>
      </c>
      <c r="J407">
        <f>MONTH(Delivery[[#This Row],[DATE]])</f>
        <v>6</v>
      </c>
      <c r="K407" s="32">
        <f>IF(Delivery[[#This Row],[Month]]&gt;3,YEAR(Delivery[[#This Row],[DATE]]),YEAR(Delivery[[#This Row],[DATE]])-1)</f>
        <v>2015</v>
      </c>
      <c r="L407" s="32" t="str">
        <f>IF(Delivery[[#This Row],[Month]]&lt;4,"Q4",IF(Delivery[[#This Row],[Month]]&lt;7,"Q1",IF(Delivery[[#This Row],[Month]]&lt;10,"Q2",IF(Delivery[[#This Row],[Month]]&lt;13,"Q3"))))</f>
        <v>Q1</v>
      </c>
    </row>
    <row r="408" spans="1:12" x14ac:dyDescent="0.25">
      <c r="A408">
        <v>6</v>
      </c>
      <c r="B408" s="1">
        <v>42168</v>
      </c>
      <c r="C408" t="s">
        <v>6</v>
      </c>
      <c r="D408" t="s">
        <v>267</v>
      </c>
      <c r="E408">
        <v>10</v>
      </c>
      <c r="F408">
        <v>682</v>
      </c>
      <c r="G408" t="s">
        <v>460</v>
      </c>
      <c r="H408" t="str">
        <f t="shared" si="4"/>
        <v>A1</v>
      </c>
      <c r="I408" t="str">
        <f>VLOOKUP(H408,Sheet1!$A$1:$B$28,2,0)</f>
        <v>ATF</v>
      </c>
      <c r="J408">
        <f>MONTH(Delivery[[#This Row],[DATE]])</f>
        <v>6</v>
      </c>
      <c r="K408" s="32">
        <f>IF(Delivery[[#This Row],[Month]]&gt;3,YEAR(Delivery[[#This Row],[DATE]]),YEAR(Delivery[[#This Row],[DATE]])-1)</f>
        <v>2015</v>
      </c>
      <c r="L408" s="32" t="str">
        <f>IF(Delivery[[#This Row],[Month]]&lt;4,"Q4",IF(Delivery[[#This Row],[Month]]&lt;7,"Q1",IF(Delivery[[#This Row],[Month]]&lt;10,"Q2",IF(Delivery[[#This Row],[Month]]&lt;13,"Q3"))))</f>
        <v>Q1</v>
      </c>
    </row>
    <row r="409" spans="1:12" x14ac:dyDescent="0.25">
      <c r="A409">
        <v>7</v>
      </c>
      <c r="B409" s="1">
        <v>42168</v>
      </c>
      <c r="C409" t="s">
        <v>6</v>
      </c>
      <c r="D409" t="s">
        <v>268</v>
      </c>
      <c r="E409">
        <v>10</v>
      </c>
      <c r="F409">
        <v>2646</v>
      </c>
      <c r="G409" t="s">
        <v>460</v>
      </c>
      <c r="H409" t="str">
        <f t="shared" si="4"/>
        <v>A1</v>
      </c>
      <c r="I409" t="str">
        <f>VLOOKUP(H409,Sheet1!$A$1:$B$28,2,0)</f>
        <v>ATF</v>
      </c>
      <c r="J409">
        <f>MONTH(Delivery[[#This Row],[DATE]])</f>
        <v>6</v>
      </c>
      <c r="K409" s="32">
        <f>IF(Delivery[[#This Row],[Month]]&gt;3,YEAR(Delivery[[#This Row],[DATE]]),YEAR(Delivery[[#This Row],[DATE]])-1)</f>
        <v>2015</v>
      </c>
      <c r="L409" s="32" t="str">
        <f>IF(Delivery[[#This Row],[Month]]&lt;4,"Q4",IF(Delivery[[#This Row],[Month]]&lt;7,"Q1",IF(Delivery[[#This Row],[Month]]&lt;10,"Q2",IF(Delivery[[#This Row],[Month]]&lt;13,"Q3"))))</f>
        <v>Q1</v>
      </c>
    </row>
    <row r="410" spans="1:12" x14ac:dyDescent="0.25">
      <c r="A410">
        <v>1</v>
      </c>
      <c r="B410" s="1">
        <v>42169</v>
      </c>
      <c r="C410" t="s">
        <v>6</v>
      </c>
      <c r="D410" t="s">
        <v>268</v>
      </c>
      <c r="E410">
        <v>10</v>
      </c>
      <c r="F410">
        <v>2778</v>
      </c>
      <c r="G410" t="s">
        <v>460</v>
      </c>
      <c r="H410" t="str">
        <f t="shared" si="4"/>
        <v>A1</v>
      </c>
      <c r="I410" t="str">
        <f>VLOOKUP(H410,Sheet1!$A$1:$B$28,2,0)</f>
        <v>ATF</v>
      </c>
      <c r="J410">
        <f>MONTH(Delivery[[#This Row],[DATE]])</f>
        <v>6</v>
      </c>
      <c r="K410" s="32">
        <f>IF(Delivery[[#This Row],[Month]]&gt;3,YEAR(Delivery[[#This Row],[DATE]]),YEAR(Delivery[[#This Row],[DATE]])-1)</f>
        <v>2015</v>
      </c>
      <c r="L410" s="32" t="str">
        <f>IF(Delivery[[#This Row],[Month]]&lt;4,"Q4",IF(Delivery[[#This Row],[Month]]&lt;7,"Q1",IF(Delivery[[#This Row],[Month]]&lt;10,"Q2",IF(Delivery[[#This Row],[Month]]&lt;13,"Q3"))))</f>
        <v>Q1</v>
      </c>
    </row>
    <row r="411" spans="1:12" x14ac:dyDescent="0.25">
      <c r="A411">
        <v>2</v>
      </c>
      <c r="B411" s="1">
        <v>42169</v>
      </c>
      <c r="C411" t="s">
        <v>6</v>
      </c>
      <c r="D411" t="s">
        <v>269</v>
      </c>
      <c r="E411">
        <v>10</v>
      </c>
      <c r="F411">
        <v>4538</v>
      </c>
      <c r="G411" t="s">
        <v>460</v>
      </c>
      <c r="H411" t="str">
        <f t="shared" si="4"/>
        <v>A1</v>
      </c>
      <c r="I411" t="str">
        <f>VLOOKUP(H411,Sheet1!$A$1:$B$28,2,0)</f>
        <v>ATF</v>
      </c>
      <c r="J411">
        <f>MONTH(Delivery[[#This Row],[DATE]])</f>
        <v>6</v>
      </c>
      <c r="K411" s="32">
        <f>IF(Delivery[[#This Row],[Month]]&gt;3,YEAR(Delivery[[#This Row],[DATE]]),YEAR(Delivery[[#This Row],[DATE]])-1)</f>
        <v>2015</v>
      </c>
      <c r="L411" s="32" t="str">
        <f>IF(Delivery[[#This Row],[Month]]&lt;4,"Q4",IF(Delivery[[#This Row],[Month]]&lt;7,"Q1",IF(Delivery[[#This Row],[Month]]&lt;10,"Q2",IF(Delivery[[#This Row],[Month]]&lt;13,"Q3"))))</f>
        <v>Q1</v>
      </c>
    </row>
    <row r="412" spans="1:12" x14ac:dyDescent="0.25">
      <c r="A412">
        <v>3</v>
      </c>
      <c r="B412" s="1">
        <v>42169</v>
      </c>
      <c r="C412" t="s">
        <v>6</v>
      </c>
      <c r="D412" t="s">
        <v>270</v>
      </c>
      <c r="E412">
        <v>17</v>
      </c>
      <c r="F412">
        <v>590</v>
      </c>
      <c r="G412" t="s">
        <v>460</v>
      </c>
      <c r="H412" t="str">
        <f t="shared" si="4"/>
        <v>OS</v>
      </c>
      <c r="I412" t="str">
        <f>VLOOKUP(H412,Sheet1!$A$1:$B$28,2,0)</f>
        <v>SKO</v>
      </c>
      <c r="J412">
        <f>MONTH(Delivery[[#This Row],[DATE]])</f>
        <v>6</v>
      </c>
      <c r="K412" s="32">
        <f>IF(Delivery[[#This Row],[Month]]&gt;3,YEAR(Delivery[[#This Row],[DATE]]),YEAR(Delivery[[#This Row],[DATE]])-1)</f>
        <v>2015</v>
      </c>
      <c r="L412" s="32" t="str">
        <f>IF(Delivery[[#This Row],[Month]]&lt;4,"Q4",IF(Delivery[[#This Row],[Month]]&lt;7,"Q1",IF(Delivery[[#This Row],[Month]]&lt;10,"Q2",IF(Delivery[[#This Row],[Month]]&lt;13,"Q3"))))</f>
        <v>Q1</v>
      </c>
    </row>
    <row r="413" spans="1:12" x14ac:dyDescent="0.25">
      <c r="A413">
        <v>4</v>
      </c>
      <c r="B413" s="1">
        <v>42169</v>
      </c>
      <c r="C413" t="s">
        <v>6</v>
      </c>
      <c r="D413" t="s">
        <v>271</v>
      </c>
      <c r="E413">
        <v>17</v>
      </c>
      <c r="F413">
        <v>50</v>
      </c>
      <c r="G413" t="s">
        <v>460</v>
      </c>
      <c r="H413" t="str">
        <f t="shared" si="4"/>
        <v>PC</v>
      </c>
      <c r="I413" t="str">
        <f>VLOOKUP(H413,Sheet1!$A$1:$B$28,2,0)</f>
        <v>SKO</v>
      </c>
      <c r="J413">
        <f>MONTH(Delivery[[#This Row],[DATE]])</f>
        <v>6</v>
      </c>
      <c r="K413" s="32">
        <f>IF(Delivery[[#This Row],[Month]]&gt;3,YEAR(Delivery[[#This Row],[DATE]]),YEAR(Delivery[[#This Row],[DATE]])-1)</f>
        <v>2015</v>
      </c>
      <c r="L413" s="32" t="str">
        <f>IF(Delivery[[#This Row],[Month]]&lt;4,"Q4",IF(Delivery[[#This Row],[Month]]&lt;7,"Q1",IF(Delivery[[#This Row],[Month]]&lt;10,"Q2",IF(Delivery[[#This Row],[Month]]&lt;13,"Q3"))))</f>
        <v>Q1</v>
      </c>
    </row>
    <row r="414" spans="1:12" x14ac:dyDescent="0.25">
      <c r="A414">
        <v>5</v>
      </c>
      <c r="B414" s="1">
        <v>42169</v>
      </c>
      <c r="C414" t="s">
        <v>6</v>
      </c>
      <c r="D414" t="s">
        <v>272</v>
      </c>
      <c r="E414">
        <v>11</v>
      </c>
      <c r="F414">
        <v>3394</v>
      </c>
      <c r="G414" t="s">
        <v>460</v>
      </c>
      <c r="H414" t="str">
        <f t="shared" si="4"/>
        <v>4M</v>
      </c>
      <c r="I414" t="str">
        <f>VLOOKUP(H414,Sheet1!$A$1:$B$28,2,0)</f>
        <v>MS-IV</v>
      </c>
      <c r="J414">
        <f>MONTH(Delivery[[#This Row],[DATE]])</f>
        <v>6</v>
      </c>
      <c r="K414" s="32">
        <f>IF(Delivery[[#This Row],[Month]]&gt;3,YEAR(Delivery[[#This Row],[DATE]]),YEAR(Delivery[[#This Row],[DATE]])-1)</f>
        <v>2015</v>
      </c>
      <c r="L414" s="32" t="str">
        <f>IF(Delivery[[#This Row],[Month]]&lt;4,"Q4",IF(Delivery[[#This Row],[Month]]&lt;7,"Q1",IF(Delivery[[#This Row],[Month]]&lt;10,"Q2",IF(Delivery[[#This Row],[Month]]&lt;13,"Q3"))))</f>
        <v>Q1</v>
      </c>
    </row>
    <row r="415" spans="1:12" x14ac:dyDescent="0.25">
      <c r="A415">
        <v>6</v>
      </c>
      <c r="B415" s="1">
        <v>42169</v>
      </c>
      <c r="C415" t="s">
        <v>6</v>
      </c>
      <c r="D415" t="s">
        <v>273</v>
      </c>
      <c r="E415">
        <v>11</v>
      </c>
      <c r="F415">
        <v>1495</v>
      </c>
      <c r="G415" t="s">
        <v>460</v>
      </c>
      <c r="H415" t="str">
        <f t="shared" si="4"/>
        <v>4M</v>
      </c>
      <c r="I415" t="str">
        <f>VLOOKUP(H415,Sheet1!$A$1:$B$28,2,0)</f>
        <v>MS-IV</v>
      </c>
      <c r="J415">
        <f>MONTH(Delivery[[#This Row],[DATE]])</f>
        <v>6</v>
      </c>
      <c r="K415" s="32">
        <f>IF(Delivery[[#This Row],[Month]]&gt;3,YEAR(Delivery[[#This Row],[DATE]]),YEAR(Delivery[[#This Row],[DATE]])-1)</f>
        <v>2015</v>
      </c>
      <c r="L415" s="32" t="str">
        <f>IF(Delivery[[#This Row],[Month]]&lt;4,"Q4",IF(Delivery[[#This Row],[Month]]&lt;7,"Q1",IF(Delivery[[#This Row],[Month]]&lt;10,"Q2",IF(Delivery[[#This Row],[Month]]&lt;13,"Q3"))))</f>
        <v>Q1</v>
      </c>
    </row>
    <row r="416" spans="1:12" x14ac:dyDescent="0.25">
      <c r="A416">
        <v>1</v>
      </c>
      <c r="B416" s="1">
        <v>42169</v>
      </c>
      <c r="C416" t="s">
        <v>463</v>
      </c>
      <c r="D416" t="s">
        <v>1370</v>
      </c>
      <c r="E416" t="s">
        <v>41</v>
      </c>
      <c r="F416">
        <v>36</v>
      </c>
      <c r="G416" t="s">
        <v>466</v>
      </c>
      <c r="H416" t="str">
        <f t="shared" si="4"/>
        <v>I/</v>
      </c>
      <c r="I416" t="s">
        <v>204</v>
      </c>
      <c r="J416">
        <f>MONTH(Delivery[[#This Row],[DATE]])</f>
        <v>6</v>
      </c>
      <c r="K416" s="32">
        <f>IF(Delivery[[#This Row],[Month]]&gt;3,YEAR(Delivery[[#This Row],[DATE]]),YEAR(Delivery[[#This Row],[DATE]])-1)</f>
        <v>2015</v>
      </c>
      <c r="L416" s="32" t="str">
        <f>IF(Delivery[[#This Row],[Month]]&lt;4,"Q4",IF(Delivery[[#This Row],[Month]]&lt;7,"Q1",IF(Delivery[[#This Row],[Month]]&lt;10,"Q2",IF(Delivery[[#This Row],[Month]]&lt;13,"Q3"))))</f>
        <v>Q1</v>
      </c>
    </row>
    <row r="417" spans="1:12" x14ac:dyDescent="0.25">
      <c r="A417">
        <v>1</v>
      </c>
      <c r="B417" s="1">
        <v>42170</v>
      </c>
      <c r="C417" t="s">
        <v>6</v>
      </c>
      <c r="D417" t="s">
        <v>273</v>
      </c>
      <c r="E417">
        <v>11</v>
      </c>
      <c r="F417">
        <v>564</v>
      </c>
      <c r="G417" t="s">
        <v>460</v>
      </c>
      <c r="H417" t="str">
        <f t="shared" si="4"/>
        <v>4M</v>
      </c>
      <c r="I417" t="str">
        <f>VLOOKUP(H417,Sheet1!$A$1:$B$28,2,0)</f>
        <v>MS-IV</v>
      </c>
      <c r="J417">
        <f>MONTH(Delivery[[#This Row],[DATE]])</f>
        <v>6</v>
      </c>
      <c r="K417" s="32">
        <f>IF(Delivery[[#This Row],[Month]]&gt;3,YEAR(Delivery[[#This Row],[DATE]]),YEAR(Delivery[[#This Row],[DATE]])-1)</f>
        <v>2015</v>
      </c>
      <c r="L417" s="32" t="str">
        <f>IF(Delivery[[#This Row],[Month]]&lt;4,"Q4",IF(Delivery[[#This Row],[Month]]&lt;7,"Q1",IF(Delivery[[#This Row],[Month]]&lt;10,"Q2",IF(Delivery[[#This Row],[Month]]&lt;13,"Q3"))))</f>
        <v>Q1</v>
      </c>
    </row>
    <row r="418" spans="1:12" x14ac:dyDescent="0.25">
      <c r="A418">
        <v>2</v>
      </c>
      <c r="B418" s="1">
        <v>42170</v>
      </c>
      <c r="C418" t="s">
        <v>6</v>
      </c>
      <c r="D418" t="s">
        <v>273</v>
      </c>
      <c r="E418">
        <v>4</v>
      </c>
      <c r="F418">
        <v>4451</v>
      </c>
      <c r="G418" t="s">
        <v>460</v>
      </c>
      <c r="H418" t="str">
        <f t="shared" si="4"/>
        <v>4M</v>
      </c>
      <c r="I418" t="str">
        <f>VLOOKUP(H418,Sheet1!$A$1:$B$28,2,0)</f>
        <v>MS-IV</v>
      </c>
      <c r="J418">
        <f>MONTH(Delivery[[#This Row],[DATE]])</f>
        <v>6</v>
      </c>
      <c r="K418" s="32">
        <f>IF(Delivery[[#This Row],[Month]]&gt;3,YEAR(Delivery[[#This Row],[DATE]]),YEAR(Delivery[[#This Row],[DATE]])-1)</f>
        <v>2015</v>
      </c>
      <c r="L418" s="32" t="str">
        <f>IF(Delivery[[#This Row],[Month]]&lt;4,"Q4",IF(Delivery[[#This Row],[Month]]&lt;7,"Q1",IF(Delivery[[#This Row],[Month]]&lt;10,"Q2",IF(Delivery[[#This Row],[Month]]&lt;13,"Q3"))))</f>
        <v>Q1</v>
      </c>
    </row>
    <row r="419" spans="1:12" x14ac:dyDescent="0.25">
      <c r="A419">
        <v>3</v>
      </c>
      <c r="B419" s="1">
        <v>42170</v>
      </c>
      <c r="C419" t="s">
        <v>6</v>
      </c>
      <c r="D419" t="s">
        <v>280</v>
      </c>
      <c r="E419">
        <v>4</v>
      </c>
      <c r="F419">
        <v>1109</v>
      </c>
      <c r="G419" t="s">
        <v>460</v>
      </c>
      <c r="H419" t="str">
        <f t="shared" si="4"/>
        <v>4M</v>
      </c>
      <c r="I419" t="str">
        <f>VLOOKUP(H419,Sheet1!$A$1:$B$28,2,0)</f>
        <v>MS-IV</v>
      </c>
      <c r="J419">
        <f>MONTH(Delivery[[#This Row],[DATE]])</f>
        <v>6</v>
      </c>
      <c r="K419" s="32">
        <f>IF(Delivery[[#This Row],[Month]]&gt;3,YEAR(Delivery[[#This Row],[DATE]]),YEAR(Delivery[[#This Row],[DATE]])-1)</f>
        <v>2015</v>
      </c>
      <c r="L419" s="32" t="str">
        <f>IF(Delivery[[#This Row],[Month]]&lt;4,"Q4",IF(Delivery[[#This Row],[Month]]&lt;7,"Q1",IF(Delivery[[#This Row],[Month]]&lt;10,"Q2",IF(Delivery[[#This Row],[Month]]&lt;13,"Q3"))))</f>
        <v>Q1</v>
      </c>
    </row>
    <row r="420" spans="1:12" x14ac:dyDescent="0.25">
      <c r="A420">
        <v>4</v>
      </c>
      <c r="B420" s="1">
        <v>42170</v>
      </c>
      <c r="C420" t="s">
        <v>6</v>
      </c>
      <c r="D420" t="s">
        <v>281</v>
      </c>
      <c r="E420">
        <v>17</v>
      </c>
      <c r="F420">
        <v>208</v>
      </c>
      <c r="G420" t="s">
        <v>460</v>
      </c>
      <c r="H420" t="str">
        <f t="shared" si="4"/>
        <v>PC</v>
      </c>
      <c r="I420" t="str">
        <f>VLOOKUP(H420,Sheet1!$A$1:$B$28,2,0)</f>
        <v>SKO</v>
      </c>
      <c r="J420">
        <f>MONTH(Delivery[[#This Row],[DATE]])</f>
        <v>6</v>
      </c>
      <c r="K420" s="32">
        <f>IF(Delivery[[#This Row],[Month]]&gt;3,YEAR(Delivery[[#This Row],[DATE]]),YEAR(Delivery[[#This Row],[DATE]])-1)</f>
        <v>2015</v>
      </c>
      <c r="L420" s="32" t="str">
        <f>IF(Delivery[[#This Row],[Month]]&lt;4,"Q4",IF(Delivery[[#This Row],[Month]]&lt;7,"Q1",IF(Delivery[[#This Row],[Month]]&lt;10,"Q2",IF(Delivery[[#This Row],[Month]]&lt;13,"Q3"))))</f>
        <v>Q1</v>
      </c>
    </row>
    <row r="421" spans="1:12" x14ac:dyDescent="0.25">
      <c r="A421">
        <v>1</v>
      </c>
      <c r="B421" s="1">
        <v>42173</v>
      </c>
      <c r="C421" t="s">
        <v>6</v>
      </c>
      <c r="D421" t="s">
        <v>282</v>
      </c>
      <c r="E421">
        <v>3</v>
      </c>
      <c r="F421">
        <v>7111</v>
      </c>
      <c r="G421" t="s">
        <v>460</v>
      </c>
      <c r="H421" t="str">
        <f t="shared" si="4"/>
        <v>4H</v>
      </c>
      <c r="I421" t="str">
        <f>VLOOKUP(H421,Sheet1!$A$1:$B$28,2,0)</f>
        <v>HSD-IV</v>
      </c>
      <c r="J421">
        <f>MONTH(Delivery[[#This Row],[DATE]])</f>
        <v>6</v>
      </c>
      <c r="K421" s="32">
        <f>IF(Delivery[[#This Row],[Month]]&gt;3,YEAR(Delivery[[#This Row],[DATE]]),YEAR(Delivery[[#This Row],[DATE]])-1)</f>
        <v>2015</v>
      </c>
      <c r="L421" s="32" t="str">
        <f>IF(Delivery[[#This Row],[Month]]&lt;4,"Q4",IF(Delivery[[#This Row],[Month]]&lt;7,"Q1",IF(Delivery[[#This Row],[Month]]&lt;10,"Q2",IF(Delivery[[#This Row],[Month]]&lt;13,"Q3"))))</f>
        <v>Q1</v>
      </c>
    </row>
    <row r="422" spans="1:12" x14ac:dyDescent="0.25">
      <c r="A422">
        <v>1</v>
      </c>
      <c r="B422" s="1">
        <v>42173</v>
      </c>
      <c r="C422" t="s">
        <v>463</v>
      </c>
      <c r="D422" t="s">
        <v>254</v>
      </c>
      <c r="E422">
        <v>14</v>
      </c>
      <c r="F422">
        <v>2005</v>
      </c>
      <c r="G422" t="s">
        <v>464</v>
      </c>
      <c r="H422" t="str">
        <f t="shared" si="4"/>
        <v>A1</v>
      </c>
      <c r="I422" t="str">
        <f>VLOOKUP(H422,Sheet1!$A$1:$B$28,2,0)</f>
        <v>ATF</v>
      </c>
      <c r="J422">
        <f>MONTH(Delivery[[#This Row],[DATE]])</f>
        <v>6</v>
      </c>
      <c r="K422" s="32">
        <f>IF(Delivery[[#This Row],[Month]]&gt;3,YEAR(Delivery[[#This Row],[DATE]]),YEAR(Delivery[[#This Row],[DATE]])-1)</f>
        <v>2015</v>
      </c>
      <c r="L422" s="32" t="str">
        <f>IF(Delivery[[#This Row],[Month]]&lt;4,"Q4",IF(Delivery[[#This Row],[Month]]&lt;7,"Q1",IF(Delivery[[#This Row],[Month]]&lt;10,"Q2",IF(Delivery[[#This Row],[Month]]&lt;13,"Q3"))))</f>
        <v>Q1</v>
      </c>
    </row>
    <row r="423" spans="1:12" x14ac:dyDescent="0.25">
      <c r="A423">
        <v>2</v>
      </c>
      <c r="B423" s="1">
        <v>42173</v>
      </c>
      <c r="C423" t="s">
        <v>463</v>
      </c>
      <c r="D423" t="s">
        <v>262</v>
      </c>
      <c r="E423">
        <v>14</v>
      </c>
      <c r="F423">
        <v>464</v>
      </c>
      <c r="G423" t="s">
        <v>464</v>
      </c>
      <c r="H423" t="str">
        <f t="shared" si="4"/>
        <v>A1</v>
      </c>
      <c r="I423" t="str">
        <f>VLOOKUP(H423,Sheet1!$A$1:$B$28,2,0)</f>
        <v>ATF</v>
      </c>
      <c r="J423">
        <f>MONTH(Delivery[[#This Row],[DATE]])</f>
        <v>6</v>
      </c>
      <c r="K423" s="32">
        <f>IF(Delivery[[#This Row],[Month]]&gt;3,YEAR(Delivery[[#This Row],[DATE]]),YEAR(Delivery[[#This Row],[DATE]])-1)</f>
        <v>2015</v>
      </c>
      <c r="L423" s="32" t="str">
        <f>IF(Delivery[[#This Row],[Month]]&lt;4,"Q4",IF(Delivery[[#This Row],[Month]]&lt;7,"Q1",IF(Delivery[[#This Row],[Month]]&lt;10,"Q2",IF(Delivery[[#This Row],[Month]]&lt;13,"Q3"))))</f>
        <v>Q1</v>
      </c>
    </row>
    <row r="424" spans="1:12" x14ac:dyDescent="0.25">
      <c r="A424">
        <v>1</v>
      </c>
      <c r="B424" s="1">
        <v>42174</v>
      </c>
      <c r="C424" t="s">
        <v>6</v>
      </c>
      <c r="D424" t="s">
        <v>282</v>
      </c>
      <c r="E424">
        <v>3</v>
      </c>
      <c r="F424">
        <v>1162</v>
      </c>
      <c r="G424" t="s">
        <v>460</v>
      </c>
      <c r="H424" t="str">
        <f t="shared" si="4"/>
        <v>4H</v>
      </c>
      <c r="I424" t="str">
        <f>VLOOKUP(H424,Sheet1!$A$1:$B$28,2,0)</f>
        <v>HSD-IV</v>
      </c>
      <c r="J424">
        <f>MONTH(Delivery[[#This Row],[DATE]])</f>
        <v>6</v>
      </c>
      <c r="K424" s="32">
        <f>IF(Delivery[[#This Row],[Month]]&gt;3,YEAR(Delivery[[#This Row],[DATE]]),YEAR(Delivery[[#This Row],[DATE]])-1)</f>
        <v>2015</v>
      </c>
      <c r="L424" s="32" t="str">
        <f>IF(Delivery[[#This Row],[Month]]&lt;4,"Q4",IF(Delivery[[#This Row],[Month]]&lt;7,"Q1",IF(Delivery[[#This Row],[Month]]&lt;10,"Q2",IF(Delivery[[#This Row],[Month]]&lt;13,"Q3"))))</f>
        <v>Q1</v>
      </c>
    </row>
    <row r="425" spans="1:12" x14ac:dyDescent="0.25">
      <c r="A425">
        <v>2</v>
      </c>
      <c r="B425" s="1">
        <v>42174</v>
      </c>
      <c r="C425" t="s">
        <v>6</v>
      </c>
      <c r="D425" t="s">
        <v>283</v>
      </c>
      <c r="E425">
        <v>3</v>
      </c>
      <c r="F425">
        <v>1602</v>
      </c>
      <c r="G425" t="s">
        <v>460</v>
      </c>
      <c r="H425" t="str">
        <f t="shared" si="4"/>
        <v>4H</v>
      </c>
      <c r="I425" t="str">
        <f>VLOOKUP(H425,Sheet1!$A$1:$B$28,2,0)</f>
        <v>HSD-IV</v>
      </c>
      <c r="J425">
        <f>MONTH(Delivery[[#This Row],[DATE]])</f>
        <v>6</v>
      </c>
      <c r="K425" s="32">
        <f>IF(Delivery[[#This Row],[Month]]&gt;3,YEAR(Delivery[[#This Row],[DATE]]),YEAR(Delivery[[#This Row],[DATE]])-1)</f>
        <v>2015</v>
      </c>
      <c r="L425" s="32" t="str">
        <f>IF(Delivery[[#This Row],[Month]]&lt;4,"Q4",IF(Delivery[[#This Row],[Month]]&lt;7,"Q1",IF(Delivery[[#This Row],[Month]]&lt;10,"Q2",IF(Delivery[[#This Row],[Month]]&lt;13,"Q3"))))</f>
        <v>Q1</v>
      </c>
    </row>
    <row r="426" spans="1:12" x14ac:dyDescent="0.25">
      <c r="A426">
        <v>3</v>
      </c>
      <c r="B426" s="1">
        <v>42174</v>
      </c>
      <c r="C426" t="s">
        <v>6</v>
      </c>
      <c r="D426" t="s">
        <v>283</v>
      </c>
      <c r="E426">
        <v>2</v>
      </c>
      <c r="F426">
        <v>7956</v>
      </c>
      <c r="G426" t="s">
        <v>460</v>
      </c>
      <c r="H426" t="str">
        <f t="shared" si="4"/>
        <v>4H</v>
      </c>
      <c r="I426" t="str">
        <f>VLOOKUP(H426,Sheet1!$A$1:$B$28,2,0)</f>
        <v>HSD-IV</v>
      </c>
      <c r="J426">
        <f>MONTH(Delivery[[#This Row],[DATE]])</f>
        <v>6</v>
      </c>
      <c r="K426" s="32">
        <f>IF(Delivery[[#This Row],[Month]]&gt;3,YEAR(Delivery[[#This Row],[DATE]]),YEAR(Delivery[[#This Row],[DATE]])-1)</f>
        <v>2015</v>
      </c>
      <c r="L426" s="32" t="str">
        <f>IF(Delivery[[#This Row],[Month]]&lt;4,"Q4",IF(Delivery[[#This Row],[Month]]&lt;7,"Q1",IF(Delivery[[#This Row],[Month]]&lt;10,"Q2",IF(Delivery[[#This Row],[Month]]&lt;13,"Q3"))))</f>
        <v>Q1</v>
      </c>
    </row>
    <row r="427" spans="1:12" x14ac:dyDescent="0.25">
      <c r="A427">
        <v>4</v>
      </c>
      <c r="B427" s="1">
        <v>42174</v>
      </c>
      <c r="C427" t="s">
        <v>6</v>
      </c>
      <c r="D427" t="s">
        <v>1371</v>
      </c>
      <c r="E427">
        <v>16</v>
      </c>
      <c r="F427">
        <v>191</v>
      </c>
      <c r="G427" t="s">
        <v>460</v>
      </c>
      <c r="H427" t="str">
        <f t="shared" si="4"/>
        <v>PC</v>
      </c>
      <c r="I427" t="str">
        <f>VLOOKUP(H427,Sheet1!$A$1:$B$28,2,0)</f>
        <v>SKO</v>
      </c>
      <c r="J427">
        <f>MONTH(Delivery[[#This Row],[DATE]])</f>
        <v>6</v>
      </c>
      <c r="K427" s="32">
        <f>IF(Delivery[[#This Row],[Month]]&gt;3,YEAR(Delivery[[#This Row],[DATE]]),YEAR(Delivery[[#This Row],[DATE]])-1)</f>
        <v>2015</v>
      </c>
      <c r="L427" s="32" t="str">
        <f>IF(Delivery[[#This Row],[Month]]&lt;4,"Q4",IF(Delivery[[#This Row],[Month]]&lt;7,"Q1",IF(Delivery[[#This Row],[Month]]&lt;10,"Q2",IF(Delivery[[#This Row],[Month]]&lt;13,"Q3"))))</f>
        <v>Q1</v>
      </c>
    </row>
    <row r="428" spans="1:12" x14ac:dyDescent="0.25">
      <c r="A428">
        <v>1</v>
      </c>
      <c r="B428" s="1">
        <v>42174</v>
      </c>
      <c r="C428" t="s">
        <v>463</v>
      </c>
      <c r="D428" t="s">
        <v>262</v>
      </c>
      <c r="E428">
        <v>14</v>
      </c>
      <c r="F428">
        <v>1785</v>
      </c>
      <c r="G428" t="s">
        <v>464</v>
      </c>
      <c r="H428" t="str">
        <f t="shared" si="4"/>
        <v>A1</v>
      </c>
      <c r="I428" t="str">
        <f>VLOOKUP(H428,Sheet1!$A$1:$B$28,2,0)</f>
        <v>ATF</v>
      </c>
      <c r="J428">
        <f>MONTH(Delivery[[#This Row],[DATE]])</f>
        <v>6</v>
      </c>
      <c r="K428" s="32">
        <f>IF(Delivery[[#This Row],[Month]]&gt;3,YEAR(Delivery[[#This Row],[DATE]]),YEAR(Delivery[[#This Row],[DATE]])-1)</f>
        <v>2015</v>
      </c>
      <c r="L428" s="32" t="str">
        <f>IF(Delivery[[#This Row],[Month]]&lt;4,"Q4",IF(Delivery[[#This Row],[Month]]&lt;7,"Q1",IF(Delivery[[#This Row],[Month]]&lt;10,"Q2",IF(Delivery[[#This Row],[Month]]&lt;13,"Q3"))))</f>
        <v>Q1</v>
      </c>
    </row>
    <row r="429" spans="1:12" x14ac:dyDescent="0.25">
      <c r="A429">
        <v>2</v>
      </c>
      <c r="B429" s="1">
        <v>42174</v>
      </c>
      <c r="C429" t="s">
        <v>463</v>
      </c>
      <c r="D429" t="s">
        <v>262</v>
      </c>
      <c r="E429">
        <v>13</v>
      </c>
      <c r="F429">
        <v>4335</v>
      </c>
      <c r="G429" t="s">
        <v>464</v>
      </c>
      <c r="H429" t="str">
        <f t="shared" si="4"/>
        <v>A1</v>
      </c>
      <c r="I429" t="str">
        <f>VLOOKUP(H429,Sheet1!$A$1:$B$28,2,0)</f>
        <v>ATF</v>
      </c>
      <c r="J429">
        <f>MONTH(Delivery[[#This Row],[DATE]])</f>
        <v>6</v>
      </c>
      <c r="K429" s="32">
        <f>IF(Delivery[[#This Row],[Month]]&gt;3,YEAR(Delivery[[#This Row],[DATE]]),YEAR(Delivery[[#This Row],[DATE]])-1)</f>
        <v>2015</v>
      </c>
      <c r="L429" s="32" t="str">
        <f>IF(Delivery[[#This Row],[Month]]&lt;4,"Q4",IF(Delivery[[#This Row],[Month]]&lt;7,"Q1",IF(Delivery[[#This Row],[Month]]&lt;10,"Q2",IF(Delivery[[#This Row],[Month]]&lt;13,"Q3"))))</f>
        <v>Q1</v>
      </c>
    </row>
    <row r="430" spans="1:12" x14ac:dyDescent="0.25">
      <c r="A430">
        <v>1</v>
      </c>
      <c r="B430" s="1">
        <v>42174</v>
      </c>
      <c r="C430" t="s">
        <v>463</v>
      </c>
      <c r="D430" t="s">
        <v>288</v>
      </c>
      <c r="E430" t="s">
        <v>113</v>
      </c>
      <c r="F430">
        <v>419</v>
      </c>
      <c r="G430" t="s">
        <v>466</v>
      </c>
      <c r="H430" t="str">
        <f t="shared" si="4"/>
        <v>PN</v>
      </c>
      <c r="I430" t="str">
        <f>VLOOKUP(H430,Sheet1!$A$1:$B$28,2,0)</f>
        <v>NAPTHA</v>
      </c>
      <c r="J430">
        <f>MONTH(Delivery[[#This Row],[DATE]])</f>
        <v>6</v>
      </c>
      <c r="K430" s="32">
        <f>IF(Delivery[[#This Row],[Month]]&gt;3,YEAR(Delivery[[#This Row],[DATE]]),YEAR(Delivery[[#This Row],[DATE]])-1)</f>
        <v>2015</v>
      </c>
      <c r="L430" s="32" t="str">
        <f>IF(Delivery[[#This Row],[Month]]&lt;4,"Q4",IF(Delivery[[#This Row],[Month]]&lt;7,"Q1",IF(Delivery[[#This Row],[Month]]&lt;10,"Q2",IF(Delivery[[#This Row],[Month]]&lt;13,"Q3"))))</f>
        <v>Q1</v>
      </c>
    </row>
    <row r="431" spans="1:12" x14ac:dyDescent="0.25">
      <c r="A431">
        <v>1</v>
      </c>
      <c r="B431" s="1">
        <v>42175</v>
      </c>
      <c r="C431" t="s">
        <v>463</v>
      </c>
      <c r="D431" t="s">
        <v>262</v>
      </c>
      <c r="E431">
        <v>13</v>
      </c>
      <c r="F431">
        <v>130</v>
      </c>
      <c r="G431" t="s">
        <v>464</v>
      </c>
      <c r="H431" t="str">
        <f t="shared" si="4"/>
        <v>A1</v>
      </c>
      <c r="I431" t="str">
        <f>VLOOKUP(H431,Sheet1!$A$1:$B$28,2,0)</f>
        <v>ATF</v>
      </c>
      <c r="J431">
        <f>MONTH(Delivery[[#This Row],[DATE]])</f>
        <v>6</v>
      </c>
      <c r="K431" s="32">
        <f>IF(Delivery[[#This Row],[Month]]&gt;3,YEAR(Delivery[[#This Row],[DATE]]),YEAR(Delivery[[#This Row],[DATE]])-1)</f>
        <v>2015</v>
      </c>
      <c r="L431" s="32" t="str">
        <f>IF(Delivery[[#This Row],[Month]]&lt;4,"Q4",IF(Delivery[[#This Row],[Month]]&lt;7,"Q1",IF(Delivery[[#This Row],[Month]]&lt;10,"Q2",IF(Delivery[[#This Row],[Month]]&lt;13,"Q3"))))</f>
        <v>Q1</v>
      </c>
    </row>
    <row r="432" spans="1:12" x14ac:dyDescent="0.25">
      <c r="A432">
        <v>2</v>
      </c>
      <c r="B432" s="1">
        <v>42175</v>
      </c>
      <c r="C432" t="s">
        <v>463</v>
      </c>
      <c r="D432" t="s">
        <v>262</v>
      </c>
      <c r="E432">
        <v>15</v>
      </c>
      <c r="F432">
        <v>2867</v>
      </c>
      <c r="G432" t="s">
        <v>464</v>
      </c>
      <c r="H432" t="str">
        <f t="shared" si="4"/>
        <v>A1</v>
      </c>
      <c r="I432" t="str">
        <f>VLOOKUP(H432,Sheet1!$A$1:$B$28,2,0)</f>
        <v>ATF</v>
      </c>
      <c r="J432">
        <f>MONTH(Delivery[[#This Row],[DATE]])</f>
        <v>6</v>
      </c>
      <c r="K432" s="32">
        <f>IF(Delivery[[#This Row],[Month]]&gt;3,YEAR(Delivery[[#This Row],[DATE]]),YEAR(Delivery[[#This Row],[DATE]])-1)</f>
        <v>2015</v>
      </c>
      <c r="L432" s="32" t="str">
        <f>IF(Delivery[[#This Row],[Month]]&lt;4,"Q4",IF(Delivery[[#This Row],[Month]]&lt;7,"Q1",IF(Delivery[[#This Row],[Month]]&lt;10,"Q2",IF(Delivery[[#This Row],[Month]]&lt;13,"Q3"))))</f>
        <v>Q1</v>
      </c>
    </row>
    <row r="433" spans="1:12" x14ac:dyDescent="0.25">
      <c r="A433">
        <v>3</v>
      </c>
      <c r="B433" s="1">
        <v>42175</v>
      </c>
      <c r="C433" t="s">
        <v>463</v>
      </c>
      <c r="D433" t="s">
        <v>293</v>
      </c>
      <c r="E433">
        <v>15</v>
      </c>
      <c r="F433">
        <v>1956</v>
      </c>
      <c r="G433" t="s">
        <v>464</v>
      </c>
      <c r="H433" t="str">
        <f t="shared" si="4"/>
        <v>A2</v>
      </c>
      <c r="I433" t="str">
        <f>VLOOKUP(H433,Sheet1!$A$1:$B$28,2,0)</f>
        <v>ATF</v>
      </c>
      <c r="J433">
        <f>MONTH(Delivery[[#This Row],[DATE]])</f>
        <v>6</v>
      </c>
      <c r="K433" s="32">
        <f>IF(Delivery[[#This Row],[Month]]&gt;3,YEAR(Delivery[[#This Row],[DATE]]),YEAR(Delivery[[#This Row],[DATE]])-1)</f>
        <v>2015</v>
      </c>
      <c r="L433" s="32" t="str">
        <f>IF(Delivery[[#This Row],[Month]]&lt;4,"Q4",IF(Delivery[[#This Row],[Month]]&lt;7,"Q1",IF(Delivery[[#This Row],[Month]]&lt;10,"Q2",IF(Delivery[[#This Row],[Month]]&lt;13,"Q3"))))</f>
        <v>Q1</v>
      </c>
    </row>
    <row r="434" spans="1:12" x14ac:dyDescent="0.25">
      <c r="A434">
        <v>1</v>
      </c>
      <c r="B434" s="1">
        <v>42176</v>
      </c>
      <c r="C434" t="s">
        <v>6</v>
      </c>
      <c r="D434" t="s">
        <v>294</v>
      </c>
      <c r="E434">
        <v>16</v>
      </c>
      <c r="F434">
        <v>23</v>
      </c>
      <c r="G434" t="s">
        <v>460</v>
      </c>
      <c r="H434" t="str">
        <f t="shared" si="4"/>
        <v>NS</v>
      </c>
      <c r="I434" t="str">
        <f>VLOOKUP(H434,Sheet1!$A$1:$B$28,2,0)</f>
        <v>SKO</v>
      </c>
      <c r="J434">
        <f>MONTH(Delivery[[#This Row],[DATE]])</f>
        <v>6</v>
      </c>
      <c r="K434" s="32">
        <f>IF(Delivery[[#This Row],[Month]]&gt;3,YEAR(Delivery[[#This Row],[DATE]]),YEAR(Delivery[[#This Row],[DATE]])-1)</f>
        <v>2015</v>
      </c>
      <c r="L434" s="32" t="str">
        <f>IF(Delivery[[#This Row],[Month]]&lt;4,"Q4",IF(Delivery[[#This Row],[Month]]&lt;7,"Q1",IF(Delivery[[#This Row],[Month]]&lt;10,"Q2",IF(Delivery[[#This Row],[Month]]&lt;13,"Q3"))))</f>
        <v>Q1</v>
      </c>
    </row>
    <row r="435" spans="1:12" x14ac:dyDescent="0.25">
      <c r="A435">
        <v>2</v>
      </c>
      <c r="B435" s="1">
        <v>42176</v>
      </c>
      <c r="C435" t="s">
        <v>6</v>
      </c>
      <c r="D435" t="s">
        <v>295</v>
      </c>
      <c r="E435">
        <v>16</v>
      </c>
      <c r="F435">
        <v>65</v>
      </c>
      <c r="G435" t="s">
        <v>460</v>
      </c>
      <c r="H435" t="str">
        <f t="shared" si="4"/>
        <v>PC</v>
      </c>
      <c r="I435" t="str">
        <f>VLOOKUP(H435,Sheet1!$A$1:$B$28,2,0)</f>
        <v>SKO</v>
      </c>
      <c r="J435">
        <f>MONTH(Delivery[[#This Row],[DATE]])</f>
        <v>6</v>
      </c>
      <c r="K435" s="32">
        <f>IF(Delivery[[#This Row],[Month]]&gt;3,YEAR(Delivery[[#This Row],[DATE]]),YEAR(Delivery[[#This Row],[DATE]])-1)</f>
        <v>2015</v>
      </c>
      <c r="L435" s="32" t="str">
        <f>IF(Delivery[[#This Row],[Month]]&lt;4,"Q4",IF(Delivery[[#This Row],[Month]]&lt;7,"Q1",IF(Delivery[[#This Row],[Month]]&lt;10,"Q2",IF(Delivery[[#This Row],[Month]]&lt;13,"Q3"))))</f>
        <v>Q1</v>
      </c>
    </row>
    <row r="436" spans="1:12" x14ac:dyDescent="0.25">
      <c r="A436">
        <v>3</v>
      </c>
      <c r="B436" s="1">
        <v>42176</v>
      </c>
      <c r="C436" t="s">
        <v>6</v>
      </c>
      <c r="D436" t="s">
        <v>296</v>
      </c>
      <c r="E436">
        <v>12</v>
      </c>
      <c r="F436">
        <v>90</v>
      </c>
      <c r="G436" t="s">
        <v>460</v>
      </c>
      <c r="H436" t="str">
        <f t="shared" si="4"/>
        <v>4M</v>
      </c>
      <c r="I436" t="str">
        <f>VLOOKUP(H436,Sheet1!$A$1:$B$28,2,0)</f>
        <v>MS-IV</v>
      </c>
      <c r="J436">
        <f>MONTH(Delivery[[#This Row],[DATE]])</f>
        <v>6</v>
      </c>
      <c r="K436" s="32">
        <f>IF(Delivery[[#This Row],[Month]]&gt;3,YEAR(Delivery[[#This Row],[DATE]]),YEAR(Delivery[[#This Row],[DATE]])-1)</f>
        <v>2015</v>
      </c>
      <c r="L436" s="32" t="str">
        <f>IF(Delivery[[#This Row],[Month]]&lt;4,"Q4",IF(Delivery[[#This Row],[Month]]&lt;7,"Q1",IF(Delivery[[#This Row],[Month]]&lt;10,"Q2",IF(Delivery[[#This Row],[Month]]&lt;13,"Q3"))))</f>
        <v>Q1</v>
      </c>
    </row>
    <row r="437" spans="1:12" x14ac:dyDescent="0.25">
      <c r="A437">
        <v>1</v>
      </c>
      <c r="B437" s="1">
        <v>42176</v>
      </c>
      <c r="C437" t="s">
        <v>463</v>
      </c>
      <c r="D437" t="s">
        <v>293</v>
      </c>
      <c r="E437">
        <v>15</v>
      </c>
      <c r="F437">
        <v>4349</v>
      </c>
      <c r="G437" t="s">
        <v>464</v>
      </c>
      <c r="H437" t="str">
        <f t="shared" si="4"/>
        <v>A2</v>
      </c>
      <c r="I437" t="str">
        <f>VLOOKUP(H437,Sheet1!$A$1:$B$28,2,0)</f>
        <v>ATF</v>
      </c>
      <c r="J437">
        <f>MONTH(Delivery[[#This Row],[DATE]])</f>
        <v>6</v>
      </c>
      <c r="K437" s="32">
        <f>IF(Delivery[[#This Row],[Month]]&gt;3,YEAR(Delivery[[#This Row],[DATE]]),YEAR(Delivery[[#This Row],[DATE]])-1)</f>
        <v>2015</v>
      </c>
      <c r="L437" s="32" t="str">
        <f>IF(Delivery[[#This Row],[Month]]&lt;4,"Q4",IF(Delivery[[#This Row],[Month]]&lt;7,"Q1",IF(Delivery[[#This Row],[Month]]&lt;10,"Q2",IF(Delivery[[#This Row],[Month]]&lt;13,"Q3"))))</f>
        <v>Q1</v>
      </c>
    </row>
    <row r="438" spans="1:12" x14ac:dyDescent="0.25">
      <c r="A438">
        <v>2</v>
      </c>
      <c r="B438" s="1">
        <v>42176</v>
      </c>
      <c r="C438" t="s">
        <v>463</v>
      </c>
      <c r="D438" t="s">
        <v>293</v>
      </c>
      <c r="E438">
        <v>10</v>
      </c>
      <c r="F438">
        <v>855</v>
      </c>
      <c r="G438" t="s">
        <v>464</v>
      </c>
      <c r="H438" t="str">
        <f t="shared" si="4"/>
        <v>A2</v>
      </c>
      <c r="I438" t="str">
        <f>VLOOKUP(H438,Sheet1!$A$1:$B$28,2,0)</f>
        <v>ATF</v>
      </c>
      <c r="J438">
        <f>MONTH(Delivery[[#This Row],[DATE]])</f>
        <v>6</v>
      </c>
      <c r="K438" s="32">
        <f>IF(Delivery[[#This Row],[Month]]&gt;3,YEAR(Delivery[[#This Row],[DATE]]),YEAR(Delivery[[#This Row],[DATE]])-1)</f>
        <v>2015</v>
      </c>
      <c r="L438" s="32" t="str">
        <f>IF(Delivery[[#This Row],[Month]]&lt;4,"Q4",IF(Delivery[[#This Row],[Month]]&lt;7,"Q1",IF(Delivery[[#This Row],[Month]]&lt;10,"Q2",IF(Delivery[[#This Row],[Month]]&lt;13,"Q3"))))</f>
        <v>Q1</v>
      </c>
    </row>
    <row r="439" spans="1:12" x14ac:dyDescent="0.25">
      <c r="A439">
        <v>1</v>
      </c>
      <c r="B439" s="1">
        <v>42176</v>
      </c>
      <c r="C439" t="s">
        <v>463</v>
      </c>
      <c r="D439" t="s">
        <v>500</v>
      </c>
      <c r="E439" t="s">
        <v>239</v>
      </c>
      <c r="F439">
        <v>27</v>
      </c>
      <c r="G439" t="s">
        <v>466</v>
      </c>
      <c r="H439" t="str">
        <f t="shared" si="4"/>
        <v>NE</v>
      </c>
      <c r="I439" t="s">
        <v>149</v>
      </c>
      <c r="J439">
        <f>MONTH(Delivery[[#This Row],[DATE]])</f>
        <v>6</v>
      </c>
      <c r="K439" s="32">
        <f>IF(Delivery[[#This Row],[Month]]&gt;3,YEAR(Delivery[[#This Row],[DATE]]),YEAR(Delivery[[#This Row],[DATE]])-1)</f>
        <v>2015</v>
      </c>
      <c r="L439" s="32" t="str">
        <f>IF(Delivery[[#This Row],[Month]]&lt;4,"Q4",IF(Delivery[[#This Row],[Month]]&lt;7,"Q1",IF(Delivery[[#This Row],[Month]]&lt;10,"Q2",IF(Delivery[[#This Row],[Month]]&lt;13,"Q3"))))</f>
        <v>Q1</v>
      </c>
    </row>
    <row r="440" spans="1:12" x14ac:dyDescent="0.25">
      <c r="A440">
        <v>2</v>
      </c>
      <c r="B440" s="1">
        <v>42176</v>
      </c>
      <c r="C440" t="s">
        <v>463</v>
      </c>
      <c r="D440" t="s">
        <v>1372</v>
      </c>
      <c r="E440" t="s">
        <v>239</v>
      </c>
      <c r="F440">
        <v>48</v>
      </c>
      <c r="G440" t="s">
        <v>466</v>
      </c>
      <c r="H440" t="str">
        <f t="shared" si="4"/>
        <v>FP</v>
      </c>
      <c r="I440" t="str">
        <f>VLOOKUP(H440,Sheet1!$A$1:$B$28,2,0)</f>
        <v>I/F</v>
      </c>
      <c r="J440">
        <f>MONTH(Delivery[[#This Row],[DATE]])</f>
        <v>6</v>
      </c>
      <c r="K440" s="32">
        <f>IF(Delivery[[#This Row],[Month]]&gt;3,YEAR(Delivery[[#This Row],[DATE]]),YEAR(Delivery[[#This Row],[DATE]])-1)</f>
        <v>2015</v>
      </c>
      <c r="L440" s="32" t="str">
        <f>IF(Delivery[[#This Row],[Month]]&lt;4,"Q4",IF(Delivery[[#This Row],[Month]]&lt;7,"Q1",IF(Delivery[[#This Row],[Month]]&lt;10,"Q2",IF(Delivery[[#This Row],[Month]]&lt;13,"Q3"))))</f>
        <v>Q1</v>
      </c>
    </row>
    <row r="441" spans="1:12" x14ac:dyDescent="0.25">
      <c r="A441">
        <v>1</v>
      </c>
      <c r="B441" s="1">
        <v>42177</v>
      </c>
      <c r="C441" t="s">
        <v>6</v>
      </c>
      <c r="D441" t="s">
        <v>296</v>
      </c>
      <c r="E441">
        <v>12</v>
      </c>
      <c r="F441">
        <v>5829</v>
      </c>
      <c r="G441" t="s">
        <v>460</v>
      </c>
      <c r="H441" t="str">
        <f t="shared" si="4"/>
        <v>4M</v>
      </c>
      <c r="I441" t="str">
        <f>VLOOKUP(H441,Sheet1!$A$1:$B$28,2,0)</f>
        <v>MS-IV</v>
      </c>
      <c r="J441">
        <f>MONTH(Delivery[[#This Row],[DATE]])</f>
        <v>6</v>
      </c>
      <c r="K441" s="32">
        <f>IF(Delivery[[#This Row],[Month]]&gt;3,YEAR(Delivery[[#This Row],[DATE]]),YEAR(Delivery[[#This Row],[DATE]])-1)</f>
        <v>2015</v>
      </c>
      <c r="L441" s="32" t="str">
        <f>IF(Delivery[[#This Row],[Month]]&lt;4,"Q4",IF(Delivery[[#This Row],[Month]]&lt;7,"Q1",IF(Delivery[[#This Row],[Month]]&lt;10,"Q2",IF(Delivery[[#This Row],[Month]]&lt;13,"Q3"))))</f>
        <v>Q1</v>
      </c>
    </row>
    <row r="442" spans="1:12" x14ac:dyDescent="0.25">
      <c r="A442">
        <v>2</v>
      </c>
      <c r="B442" s="1">
        <v>42177</v>
      </c>
      <c r="C442" t="s">
        <v>6</v>
      </c>
      <c r="D442" t="s">
        <v>296</v>
      </c>
      <c r="E442">
        <v>4</v>
      </c>
      <c r="F442">
        <v>1646</v>
      </c>
      <c r="G442" t="s">
        <v>460</v>
      </c>
      <c r="H442" t="str">
        <f t="shared" si="4"/>
        <v>4M</v>
      </c>
      <c r="I442" t="str">
        <f>VLOOKUP(H442,Sheet1!$A$1:$B$28,2,0)</f>
        <v>MS-IV</v>
      </c>
      <c r="J442">
        <f>MONTH(Delivery[[#This Row],[DATE]])</f>
        <v>6</v>
      </c>
      <c r="K442" s="32">
        <f>IF(Delivery[[#This Row],[Month]]&gt;3,YEAR(Delivery[[#This Row],[DATE]]),YEAR(Delivery[[#This Row],[DATE]])-1)</f>
        <v>2015</v>
      </c>
      <c r="L442" s="32" t="str">
        <f>IF(Delivery[[#This Row],[Month]]&lt;4,"Q4",IF(Delivery[[#This Row],[Month]]&lt;7,"Q1",IF(Delivery[[#This Row],[Month]]&lt;10,"Q2",IF(Delivery[[#This Row],[Month]]&lt;13,"Q3"))))</f>
        <v>Q1</v>
      </c>
    </row>
    <row r="443" spans="1:12" x14ac:dyDescent="0.25">
      <c r="A443">
        <v>3</v>
      </c>
      <c r="B443" s="1">
        <v>42177</v>
      </c>
      <c r="C443" t="s">
        <v>6</v>
      </c>
      <c r="D443" t="s">
        <v>299</v>
      </c>
      <c r="E443">
        <v>4</v>
      </c>
      <c r="F443">
        <v>4943</v>
      </c>
      <c r="G443" t="s">
        <v>460</v>
      </c>
      <c r="H443" t="str">
        <f t="shared" si="4"/>
        <v>4M</v>
      </c>
      <c r="I443" t="str">
        <f>VLOOKUP(H443,Sheet1!$A$1:$B$28,2,0)</f>
        <v>MS-IV</v>
      </c>
      <c r="J443">
        <f>MONTH(Delivery[[#This Row],[DATE]])</f>
        <v>6</v>
      </c>
      <c r="K443" s="32">
        <f>IF(Delivery[[#This Row],[Month]]&gt;3,YEAR(Delivery[[#This Row],[DATE]]),YEAR(Delivery[[#This Row],[DATE]])-1)</f>
        <v>2015</v>
      </c>
      <c r="L443" s="32" t="str">
        <f>IF(Delivery[[#This Row],[Month]]&lt;4,"Q4",IF(Delivery[[#This Row],[Month]]&lt;7,"Q1",IF(Delivery[[#This Row],[Month]]&lt;10,"Q2",IF(Delivery[[#This Row],[Month]]&lt;13,"Q3"))))</f>
        <v>Q1</v>
      </c>
    </row>
    <row r="444" spans="1:12" x14ac:dyDescent="0.25">
      <c r="A444">
        <v>4</v>
      </c>
      <c r="B444" s="1">
        <v>42177</v>
      </c>
      <c r="C444" t="s">
        <v>6</v>
      </c>
      <c r="D444" t="s">
        <v>204</v>
      </c>
      <c r="E444" t="s">
        <v>41</v>
      </c>
      <c r="F444">
        <v>39</v>
      </c>
      <c r="G444" t="s">
        <v>460</v>
      </c>
      <c r="H444" t="str">
        <f t="shared" si="4"/>
        <v>F</v>
      </c>
      <c r="I444" t="str">
        <f>VLOOKUP(H444,Sheet1!$A$1:$B$28,2,0)</f>
        <v>I/F</v>
      </c>
      <c r="J444">
        <f>MONTH(Delivery[[#This Row],[DATE]])</f>
        <v>6</v>
      </c>
      <c r="K444" s="32">
        <f>IF(Delivery[[#This Row],[Month]]&gt;3,YEAR(Delivery[[#This Row],[DATE]]),YEAR(Delivery[[#This Row],[DATE]])-1)</f>
        <v>2015</v>
      </c>
      <c r="L444" s="32" t="str">
        <f>IF(Delivery[[#This Row],[Month]]&lt;4,"Q4",IF(Delivery[[#This Row],[Month]]&lt;7,"Q1",IF(Delivery[[#This Row],[Month]]&lt;10,"Q2",IF(Delivery[[#This Row],[Month]]&lt;13,"Q3"))))</f>
        <v>Q1</v>
      </c>
    </row>
    <row r="445" spans="1:12" x14ac:dyDescent="0.25">
      <c r="A445">
        <v>5</v>
      </c>
      <c r="B445" s="1">
        <v>42177</v>
      </c>
      <c r="C445" t="s">
        <v>6</v>
      </c>
      <c r="D445" t="s">
        <v>302</v>
      </c>
      <c r="E445">
        <v>16</v>
      </c>
      <c r="F445">
        <v>98</v>
      </c>
      <c r="G445" t="s">
        <v>460</v>
      </c>
      <c r="H445" t="str">
        <f t="shared" si="4"/>
        <v>PC</v>
      </c>
      <c r="I445" t="str">
        <f>VLOOKUP(H445,Sheet1!$A$1:$B$28,2,0)</f>
        <v>SKO</v>
      </c>
      <c r="J445">
        <f>MONTH(Delivery[[#This Row],[DATE]])</f>
        <v>6</v>
      </c>
      <c r="K445" s="32">
        <f>IF(Delivery[[#This Row],[Month]]&gt;3,YEAR(Delivery[[#This Row],[DATE]]),YEAR(Delivery[[#This Row],[DATE]])-1)</f>
        <v>2015</v>
      </c>
      <c r="L445" s="32" t="str">
        <f>IF(Delivery[[#This Row],[Month]]&lt;4,"Q4",IF(Delivery[[#This Row],[Month]]&lt;7,"Q1",IF(Delivery[[#This Row],[Month]]&lt;10,"Q2",IF(Delivery[[#This Row],[Month]]&lt;13,"Q3"))))</f>
        <v>Q1</v>
      </c>
    </row>
    <row r="446" spans="1:12" x14ac:dyDescent="0.25">
      <c r="A446">
        <v>6</v>
      </c>
      <c r="B446" s="1">
        <v>42177</v>
      </c>
      <c r="C446" t="s">
        <v>6</v>
      </c>
      <c r="D446" t="s">
        <v>303</v>
      </c>
      <c r="E446">
        <v>16</v>
      </c>
      <c r="F446">
        <v>1245</v>
      </c>
      <c r="G446" t="s">
        <v>460</v>
      </c>
      <c r="H446" t="str">
        <f t="shared" si="4"/>
        <v>0S</v>
      </c>
      <c r="I446" t="str">
        <f>VLOOKUP(H446,Sheet1!$A$1:$B$28,2,0)</f>
        <v>SKO</v>
      </c>
      <c r="J446">
        <f>MONTH(Delivery[[#This Row],[DATE]])</f>
        <v>6</v>
      </c>
      <c r="K446" s="32">
        <f>IF(Delivery[[#This Row],[Month]]&gt;3,YEAR(Delivery[[#This Row],[DATE]]),YEAR(Delivery[[#This Row],[DATE]])-1)</f>
        <v>2015</v>
      </c>
      <c r="L446" s="32" t="str">
        <f>IF(Delivery[[#This Row],[Month]]&lt;4,"Q4",IF(Delivery[[#This Row],[Month]]&lt;7,"Q1",IF(Delivery[[#This Row],[Month]]&lt;10,"Q2",IF(Delivery[[#This Row],[Month]]&lt;13,"Q3"))))</f>
        <v>Q1</v>
      </c>
    </row>
    <row r="447" spans="1:12" x14ac:dyDescent="0.25">
      <c r="A447">
        <v>1</v>
      </c>
      <c r="B447" s="1">
        <v>42178</v>
      </c>
      <c r="C447" t="s">
        <v>6</v>
      </c>
      <c r="D447" t="s">
        <v>303</v>
      </c>
      <c r="E447">
        <v>16</v>
      </c>
      <c r="F447">
        <v>380</v>
      </c>
      <c r="G447" t="s">
        <v>460</v>
      </c>
      <c r="H447" t="str">
        <f t="shared" si="4"/>
        <v>0S</v>
      </c>
      <c r="I447" t="str">
        <f>VLOOKUP(H447,Sheet1!$A$1:$B$28,2,0)</f>
        <v>SKO</v>
      </c>
      <c r="J447">
        <f>MONTH(Delivery[[#This Row],[DATE]])</f>
        <v>6</v>
      </c>
      <c r="K447" s="32">
        <f>IF(Delivery[[#This Row],[Month]]&gt;3,YEAR(Delivery[[#This Row],[DATE]]),YEAR(Delivery[[#This Row],[DATE]])-1)</f>
        <v>2015</v>
      </c>
      <c r="L447" s="32" t="str">
        <f>IF(Delivery[[#This Row],[Month]]&lt;4,"Q4",IF(Delivery[[#This Row],[Month]]&lt;7,"Q1",IF(Delivery[[#This Row],[Month]]&lt;10,"Q2",IF(Delivery[[#This Row],[Month]]&lt;13,"Q3"))))</f>
        <v>Q1</v>
      </c>
    </row>
    <row r="448" spans="1:12" x14ac:dyDescent="0.25">
      <c r="A448">
        <v>2</v>
      </c>
      <c r="B448" s="1">
        <v>42178</v>
      </c>
      <c r="C448" t="s">
        <v>6</v>
      </c>
      <c r="D448" t="s">
        <v>304</v>
      </c>
      <c r="E448">
        <v>16</v>
      </c>
      <c r="F448">
        <v>1164</v>
      </c>
      <c r="G448" t="s">
        <v>460</v>
      </c>
      <c r="H448" t="str">
        <f t="shared" si="4"/>
        <v>0S</v>
      </c>
      <c r="I448" t="str">
        <f>VLOOKUP(H448,Sheet1!$A$1:$B$28,2,0)</f>
        <v>SKO</v>
      </c>
      <c r="J448">
        <f>MONTH(Delivery[[#This Row],[DATE]])</f>
        <v>6</v>
      </c>
      <c r="K448" s="32">
        <f>IF(Delivery[[#This Row],[Month]]&gt;3,YEAR(Delivery[[#This Row],[DATE]]),YEAR(Delivery[[#This Row],[DATE]])-1)</f>
        <v>2015</v>
      </c>
      <c r="L448" s="32" t="str">
        <f>IF(Delivery[[#This Row],[Month]]&lt;4,"Q4",IF(Delivery[[#This Row],[Month]]&lt;7,"Q1",IF(Delivery[[#This Row],[Month]]&lt;10,"Q2",IF(Delivery[[#This Row],[Month]]&lt;13,"Q3"))))</f>
        <v>Q1</v>
      </c>
    </row>
    <row r="449" spans="1:12" x14ac:dyDescent="0.25">
      <c r="A449">
        <v>3</v>
      </c>
      <c r="B449" s="1">
        <v>42178</v>
      </c>
      <c r="C449" t="s">
        <v>6</v>
      </c>
      <c r="D449" t="s">
        <v>305</v>
      </c>
      <c r="E449">
        <v>14</v>
      </c>
      <c r="F449">
        <v>4372</v>
      </c>
      <c r="G449" t="s">
        <v>460</v>
      </c>
      <c r="H449" t="str">
        <f t="shared" si="4"/>
        <v>A1</v>
      </c>
      <c r="I449" t="str">
        <f>VLOOKUP(H449,Sheet1!$A$1:$B$28,2,0)</f>
        <v>ATF</v>
      </c>
      <c r="J449">
        <f>MONTH(Delivery[[#This Row],[DATE]])</f>
        <v>6</v>
      </c>
      <c r="K449" s="32">
        <f>IF(Delivery[[#This Row],[Month]]&gt;3,YEAR(Delivery[[#This Row],[DATE]]),YEAR(Delivery[[#This Row],[DATE]])-1)</f>
        <v>2015</v>
      </c>
      <c r="L449" s="32" t="str">
        <f>IF(Delivery[[#This Row],[Month]]&lt;4,"Q4",IF(Delivery[[#This Row],[Month]]&lt;7,"Q1",IF(Delivery[[#This Row],[Month]]&lt;10,"Q2",IF(Delivery[[#This Row],[Month]]&lt;13,"Q3"))))</f>
        <v>Q1</v>
      </c>
    </row>
    <row r="450" spans="1:12" x14ac:dyDescent="0.25">
      <c r="A450">
        <v>4</v>
      </c>
      <c r="B450" s="1">
        <v>42178</v>
      </c>
      <c r="C450" t="s">
        <v>6</v>
      </c>
      <c r="D450" t="s">
        <v>305</v>
      </c>
      <c r="E450">
        <v>13</v>
      </c>
      <c r="F450">
        <v>663</v>
      </c>
      <c r="G450" t="s">
        <v>460</v>
      </c>
      <c r="H450" t="str">
        <f t="shared" si="4"/>
        <v>A1</v>
      </c>
      <c r="I450" t="str">
        <f>VLOOKUP(H450,Sheet1!$A$1:$B$28,2,0)</f>
        <v>ATF</v>
      </c>
      <c r="J450">
        <f>MONTH(Delivery[[#This Row],[DATE]])</f>
        <v>6</v>
      </c>
      <c r="K450" s="32">
        <f>IF(Delivery[[#This Row],[Month]]&gt;3,YEAR(Delivery[[#This Row],[DATE]]),YEAR(Delivery[[#This Row],[DATE]])-1)</f>
        <v>2015</v>
      </c>
      <c r="L450" s="32" t="str">
        <f>IF(Delivery[[#This Row],[Month]]&lt;4,"Q4",IF(Delivery[[#This Row],[Month]]&lt;7,"Q1",IF(Delivery[[#This Row],[Month]]&lt;10,"Q2",IF(Delivery[[#This Row],[Month]]&lt;13,"Q3"))))</f>
        <v>Q1</v>
      </c>
    </row>
    <row r="451" spans="1:12" x14ac:dyDescent="0.25">
      <c r="A451">
        <v>1</v>
      </c>
      <c r="B451" s="1">
        <v>42179</v>
      </c>
      <c r="C451" t="s">
        <v>6</v>
      </c>
      <c r="D451" t="s">
        <v>305</v>
      </c>
      <c r="E451">
        <v>13</v>
      </c>
      <c r="F451">
        <v>2100</v>
      </c>
      <c r="G451" t="s">
        <v>460</v>
      </c>
      <c r="H451" t="str">
        <f t="shared" si="4"/>
        <v>A1</v>
      </c>
      <c r="I451" t="str">
        <f>VLOOKUP(H451,Sheet1!$A$1:$B$28,2,0)</f>
        <v>ATF</v>
      </c>
      <c r="J451">
        <f>MONTH(Delivery[[#This Row],[DATE]])</f>
        <v>6</v>
      </c>
      <c r="K451" s="32">
        <f>IF(Delivery[[#This Row],[Month]]&gt;3,YEAR(Delivery[[#This Row],[DATE]]),YEAR(Delivery[[#This Row],[DATE]])-1)</f>
        <v>2015</v>
      </c>
      <c r="L451" s="32" t="str">
        <f>IF(Delivery[[#This Row],[Month]]&lt;4,"Q4",IF(Delivery[[#This Row],[Month]]&lt;7,"Q1",IF(Delivery[[#This Row],[Month]]&lt;10,"Q2",IF(Delivery[[#This Row],[Month]]&lt;13,"Q3"))))</f>
        <v>Q1</v>
      </c>
    </row>
    <row r="452" spans="1:12" x14ac:dyDescent="0.25">
      <c r="A452">
        <v>2</v>
      </c>
      <c r="B452" s="1">
        <v>42179</v>
      </c>
      <c r="C452" t="s">
        <v>6</v>
      </c>
      <c r="D452" t="s">
        <v>306</v>
      </c>
      <c r="E452">
        <v>13</v>
      </c>
      <c r="F452">
        <v>5443</v>
      </c>
      <c r="G452" t="s">
        <v>460</v>
      </c>
      <c r="H452" t="str">
        <f t="shared" si="4"/>
        <v>A1</v>
      </c>
      <c r="I452" t="str">
        <f>VLOOKUP(H452,Sheet1!$A$1:$B$28,2,0)</f>
        <v>ATF</v>
      </c>
      <c r="J452">
        <f>MONTH(Delivery[[#This Row],[DATE]])</f>
        <v>6</v>
      </c>
      <c r="K452" s="32">
        <f>IF(Delivery[[#This Row],[Month]]&gt;3,YEAR(Delivery[[#This Row],[DATE]]),YEAR(Delivery[[#This Row],[DATE]])-1)</f>
        <v>2015</v>
      </c>
      <c r="L452" s="32" t="str">
        <f>IF(Delivery[[#This Row],[Month]]&lt;4,"Q4",IF(Delivery[[#This Row],[Month]]&lt;7,"Q1",IF(Delivery[[#This Row],[Month]]&lt;10,"Q2",IF(Delivery[[#This Row],[Month]]&lt;13,"Q3"))))</f>
        <v>Q1</v>
      </c>
    </row>
    <row r="453" spans="1:12" x14ac:dyDescent="0.25">
      <c r="A453">
        <v>3</v>
      </c>
      <c r="B453" s="1">
        <v>42179</v>
      </c>
      <c r="C453" t="s">
        <v>6</v>
      </c>
      <c r="D453" t="s">
        <v>306</v>
      </c>
      <c r="E453">
        <v>10</v>
      </c>
      <c r="F453">
        <v>615</v>
      </c>
      <c r="G453" t="s">
        <v>460</v>
      </c>
      <c r="H453" t="str">
        <f t="shared" si="4"/>
        <v>A1</v>
      </c>
      <c r="I453" t="str">
        <f>VLOOKUP(H453,Sheet1!$A$1:$B$28,2,0)</f>
        <v>ATF</v>
      </c>
      <c r="J453">
        <f>MONTH(Delivery[[#This Row],[DATE]])</f>
        <v>6</v>
      </c>
      <c r="K453" s="32">
        <f>IF(Delivery[[#This Row],[Month]]&gt;3,YEAR(Delivery[[#This Row],[DATE]]),YEAR(Delivery[[#This Row],[DATE]])-1)</f>
        <v>2015</v>
      </c>
      <c r="L453" s="32" t="str">
        <f>IF(Delivery[[#This Row],[Month]]&lt;4,"Q4",IF(Delivery[[#This Row],[Month]]&lt;7,"Q1",IF(Delivery[[#This Row],[Month]]&lt;10,"Q2",IF(Delivery[[#This Row],[Month]]&lt;13,"Q3"))))</f>
        <v>Q1</v>
      </c>
    </row>
    <row r="454" spans="1:12" x14ac:dyDescent="0.25">
      <c r="A454">
        <v>4</v>
      </c>
      <c r="B454" s="1">
        <v>42179</v>
      </c>
      <c r="C454" t="s">
        <v>6</v>
      </c>
      <c r="D454" t="s">
        <v>307</v>
      </c>
      <c r="E454">
        <v>10</v>
      </c>
      <c r="F454">
        <v>3397</v>
      </c>
      <c r="G454" t="s">
        <v>460</v>
      </c>
      <c r="H454" t="str">
        <f t="shared" si="4"/>
        <v>A1</v>
      </c>
      <c r="I454" t="str">
        <f>VLOOKUP(H454,Sheet1!$A$1:$B$28,2,0)</f>
        <v>ATF</v>
      </c>
      <c r="J454">
        <f>MONTH(Delivery[[#This Row],[DATE]])</f>
        <v>6</v>
      </c>
      <c r="K454" s="32">
        <f>IF(Delivery[[#This Row],[Month]]&gt;3,YEAR(Delivery[[#This Row],[DATE]]),YEAR(Delivery[[#This Row],[DATE]])-1)</f>
        <v>2015</v>
      </c>
      <c r="L454" s="32" t="str">
        <f>IF(Delivery[[#This Row],[Month]]&lt;4,"Q4",IF(Delivery[[#This Row],[Month]]&lt;7,"Q1",IF(Delivery[[#This Row],[Month]]&lt;10,"Q2",IF(Delivery[[#This Row],[Month]]&lt;13,"Q3"))))</f>
        <v>Q1</v>
      </c>
    </row>
    <row r="455" spans="1:12" x14ac:dyDescent="0.25">
      <c r="A455">
        <v>5</v>
      </c>
      <c r="B455" s="1">
        <v>42179</v>
      </c>
      <c r="C455" t="s">
        <v>6</v>
      </c>
      <c r="D455" t="s">
        <v>308</v>
      </c>
      <c r="E455">
        <v>16</v>
      </c>
      <c r="F455">
        <v>658</v>
      </c>
      <c r="G455" t="s">
        <v>460</v>
      </c>
      <c r="H455" t="str">
        <f t="shared" si="4"/>
        <v>0S</v>
      </c>
      <c r="I455" t="str">
        <f>VLOOKUP(H455,Sheet1!$A$1:$B$28,2,0)</f>
        <v>SKO</v>
      </c>
      <c r="J455">
        <f>MONTH(Delivery[[#This Row],[DATE]])</f>
        <v>6</v>
      </c>
      <c r="K455" s="32">
        <f>IF(Delivery[[#This Row],[Month]]&gt;3,YEAR(Delivery[[#This Row],[DATE]]),YEAR(Delivery[[#This Row],[DATE]])-1)</f>
        <v>2015</v>
      </c>
      <c r="L455" s="32" t="str">
        <f>IF(Delivery[[#This Row],[Month]]&lt;4,"Q4",IF(Delivery[[#This Row],[Month]]&lt;7,"Q1",IF(Delivery[[#This Row],[Month]]&lt;10,"Q2",IF(Delivery[[#This Row],[Month]]&lt;13,"Q3"))))</f>
        <v>Q1</v>
      </c>
    </row>
    <row r="456" spans="1:12" x14ac:dyDescent="0.25">
      <c r="A456">
        <v>6</v>
      </c>
      <c r="B456" s="1">
        <v>42179</v>
      </c>
      <c r="C456" t="s">
        <v>6</v>
      </c>
      <c r="D456" t="s">
        <v>309</v>
      </c>
      <c r="E456">
        <v>16</v>
      </c>
      <c r="F456">
        <v>100</v>
      </c>
      <c r="G456" t="s">
        <v>460</v>
      </c>
      <c r="H456" t="str">
        <f t="shared" si="4"/>
        <v>PC</v>
      </c>
      <c r="I456" t="str">
        <f>VLOOKUP(H456,Sheet1!$A$1:$B$28,2,0)</f>
        <v>SKO</v>
      </c>
      <c r="J456">
        <f>MONTH(Delivery[[#This Row],[DATE]])</f>
        <v>6</v>
      </c>
      <c r="K456" s="32">
        <f>IF(Delivery[[#This Row],[Month]]&gt;3,YEAR(Delivery[[#This Row],[DATE]]),YEAR(Delivery[[#This Row],[DATE]])-1)</f>
        <v>2015</v>
      </c>
      <c r="L456" s="32" t="str">
        <f>IF(Delivery[[#This Row],[Month]]&lt;4,"Q4",IF(Delivery[[#This Row],[Month]]&lt;7,"Q1",IF(Delivery[[#This Row],[Month]]&lt;10,"Q2",IF(Delivery[[#This Row],[Month]]&lt;13,"Q3"))))</f>
        <v>Q1</v>
      </c>
    </row>
    <row r="457" spans="1:12" x14ac:dyDescent="0.25">
      <c r="A457">
        <v>1</v>
      </c>
      <c r="B457" s="1">
        <v>42180</v>
      </c>
      <c r="C457" t="s">
        <v>463</v>
      </c>
      <c r="D457" t="s">
        <v>300</v>
      </c>
      <c r="E457">
        <v>15</v>
      </c>
      <c r="F457">
        <v>1564</v>
      </c>
      <c r="G457" t="s">
        <v>464</v>
      </c>
      <c r="H457" t="str">
        <f t="shared" si="4"/>
        <v>A2</v>
      </c>
      <c r="I457" t="str">
        <f>VLOOKUP(H457,Sheet1!$A$1:$B$28,2,0)</f>
        <v>ATF</v>
      </c>
      <c r="J457">
        <f>MONTH(Delivery[[#This Row],[DATE]])</f>
        <v>6</v>
      </c>
      <c r="K457" s="32">
        <f>IF(Delivery[[#This Row],[Month]]&gt;3,YEAR(Delivery[[#This Row],[DATE]]),YEAR(Delivery[[#This Row],[DATE]])-1)</f>
        <v>2015</v>
      </c>
      <c r="L457" s="32" t="str">
        <f>IF(Delivery[[#This Row],[Month]]&lt;4,"Q4",IF(Delivery[[#This Row],[Month]]&lt;7,"Q1",IF(Delivery[[#This Row],[Month]]&lt;10,"Q2",IF(Delivery[[#This Row],[Month]]&lt;13,"Q3"))))</f>
        <v>Q1</v>
      </c>
    </row>
    <row r="458" spans="1:12" x14ac:dyDescent="0.25">
      <c r="A458">
        <v>2</v>
      </c>
      <c r="B458" s="1">
        <v>42180</v>
      </c>
      <c r="C458" t="s">
        <v>463</v>
      </c>
      <c r="D458" t="s">
        <v>301</v>
      </c>
      <c r="E458">
        <v>15</v>
      </c>
      <c r="F458">
        <v>7389</v>
      </c>
      <c r="G458" t="s">
        <v>464</v>
      </c>
      <c r="H458" t="str">
        <f t="shared" si="4"/>
        <v>A2</v>
      </c>
      <c r="I458" t="str">
        <f>VLOOKUP(H458,Sheet1!$A$1:$B$28,2,0)</f>
        <v>ATF</v>
      </c>
      <c r="J458">
        <f>MONTH(Delivery[[#This Row],[DATE]])</f>
        <v>6</v>
      </c>
      <c r="K458" s="32">
        <f>IF(Delivery[[#This Row],[Month]]&gt;3,YEAR(Delivery[[#This Row],[DATE]]),YEAR(Delivery[[#This Row],[DATE]])-1)</f>
        <v>2015</v>
      </c>
      <c r="L458" s="32" t="str">
        <f>IF(Delivery[[#This Row],[Month]]&lt;4,"Q4",IF(Delivery[[#This Row],[Month]]&lt;7,"Q1",IF(Delivery[[#This Row],[Month]]&lt;10,"Q2",IF(Delivery[[#This Row],[Month]]&lt;13,"Q3"))))</f>
        <v>Q1</v>
      </c>
    </row>
    <row r="459" spans="1:12" x14ac:dyDescent="0.25">
      <c r="A459">
        <v>3</v>
      </c>
      <c r="B459" s="1">
        <v>42180</v>
      </c>
      <c r="C459" t="s">
        <v>463</v>
      </c>
      <c r="D459" t="s">
        <v>301</v>
      </c>
      <c r="E459">
        <v>14</v>
      </c>
      <c r="F459">
        <v>434</v>
      </c>
      <c r="G459" t="s">
        <v>464</v>
      </c>
      <c r="H459" t="str">
        <f t="shared" si="4"/>
        <v>A2</v>
      </c>
      <c r="I459" t="str">
        <f>VLOOKUP(H459,Sheet1!$A$1:$B$28,2,0)</f>
        <v>ATF</v>
      </c>
      <c r="J459">
        <f>MONTH(Delivery[[#This Row],[DATE]])</f>
        <v>6</v>
      </c>
      <c r="K459" s="32">
        <f>IF(Delivery[[#This Row],[Month]]&gt;3,YEAR(Delivery[[#This Row],[DATE]]),YEAR(Delivery[[#This Row],[DATE]])-1)</f>
        <v>2015</v>
      </c>
      <c r="L459" s="32" t="str">
        <f>IF(Delivery[[#This Row],[Month]]&lt;4,"Q4",IF(Delivery[[#This Row],[Month]]&lt;7,"Q1",IF(Delivery[[#This Row],[Month]]&lt;10,"Q2",IF(Delivery[[#This Row],[Month]]&lt;13,"Q3"))))</f>
        <v>Q1</v>
      </c>
    </row>
    <row r="460" spans="1:12" x14ac:dyDescent="0.25">
      <c r="A460">
        <v>1</v>
      </c>
      <c r="B460" s="1">
        <v>42180</v>
      </c>
      <c r="C460" t="s">
        <v>463</v>
      </c>
      <c r="D460" t="s">
        <v>1373</v>
      </c>
      <c r="E460">
        <v>111</v>
      </c>
      <c r="F460">
        <v>142</v>
      </c>
      <c r="G460" t="s">
        <v>492</v>
      </c>
      <c r="H460" t="str">
        <f t="shared" si="4"/>
        <v>PC</v>
      </c>
      <c r="I460" t="str">
        <f>VLOOKUP(H460,Sheet1!$A$1:$B$28,2,0)</f>
        <v>SKO</v>
      </c>
      <c r="J460">
        <f>MONTH(Delivery[[#This Row],[DATE]])</f>
        <v>6</v>
      </c>
      <c r="K460" s="32">
        <f>IF(Delivery[[#This Row],[Month]]&gt;3,YEAR(Delivery[[#This Row],[DATE]]),YEAR(Delivery[[#This Row],[DATE]])-1)</f>
        <v>2015</v>
      </c>
      <c r="L460" s="32" t="str">
        <f>IF(Delivery[[#This Row],[Month]]&lt;4,"Q4",IF(Delivery[[#This Row],[Month]]&lt;7,"Q1",IF(Delivery[[#This Row],[Month]]&lt;10,"Q2",IF(Delivery[[#This Row],[Month]]&lt;13,"Q3"))))</f>
        <v>Q1</v>
      </c>
    </row>
    <row r="461" spans="1:12" x14ac:dyDescent="0.25">
      <c r="A461">
        <v>2</v>
      </c>
      <c r="B461" s="1">
        <v>42180</v>
      </c>
      <c r="C461" t="s">
        <v>463</v>
      </c>
      <c r="D461" t="s">
        <v>1374</v>
      </c>
      <c r="E461">
        <v>108</v>
      </c>
      <c r="F461">
        <v>44</v>
      </c>
      <c r="G461" t="s">
        <v>492</v>
      </c>
      <c r="H461" t="str">
        <f t="shared" si="4"/>
        <v xml:space="preserve">F </v>
      </c>
      <c r="I461" t="s">
        <v>204</v>
      </c>
      <c r="J461">
        <f>MONTH(Delivery[[#This Row],[DATE]])</f>
        <v>6</v>
      </c>
      <c r="K461" s="32">
        <f>IF(Delivery[[#This Row],[Month]]&gt;3,YEAR(Delivery[[#This Row],[DATE]]),YEAR(Delivery[[#This Row],[DATE]])-1)</f>
        <v>2015</v>
      </c>
      <c r="L461" s="32" t="str">
        <f>IF(Delivery[[#This Row],[Month]]&lt;4,"Q4",IF(Delivery[[#This Row],[Month]]&lt;7,"Q1",IF(Delivery[[#This Row],[Month]]&lt;10,"Q2",IF(Delivery[[#This Row],[Month]]&lt;13,"Q3"))))</f>
        <v>Q1</v>
      </c>
    </row>
    <row r="462" spans="1:12" x14ac:dyDescent="0.25">
      <c r="A462">
        <v>3</v>
      </c>
      <c r="B462" s="1">
        <v>42180</v>
      </c>
      <c r="C462" t="s">
        <v>463</v>
      </c>
      <c r="D462" t="s">
        <v>1374</v>
      </c>
      <c r="E462">
        <v>109</v>
      </c>
      <c r="F462">
        <v>52</v>
      </c>
      <c r="G462" t="s">
        <v>492</v>
      </c>
      <c r="H462" t="str">
        <f t="shared" si="4"/>
        <v xml:space="preserve">F </v>
      </c>
      <c r="I462" t="s">
        <v>204</v>
      </c>
      <c r="J462">
        <f>MONTH(Delivery[[#This Row],[DATE]])</f>
        <v>6</v>
      </c>
      <c r="K462" s="32">
        <f>IF(Delivery[[#This Row],[Month]]&gt;3,YEAR(Delivery[[#This Row],[DATE]]),YEAR(Delivery[[#This Row],[DATE]])-1)</f>
        <v>2015</v>
      </c>
      <c r="L462" s="32" t="str">
        <f>IF(Delivery[[#This Row],[Month]]&lt;4,"Q4",IF(Delivery[[#This Row],[Month]]&lt;7,"Q1",IF(Delivery[[#This Row],[Month]]&lt;10,"Q2",IF(Delivery[[#This Row],[Month]]&lt;13,"Q3"))))</f>
        <v>Q1</v>
      </c>
    </row>
    <row r="463" spans="1:12" x14ac:dyDescent="0.25">
      <c r="A463">
        <v>1</v>
      </c>
      <c r="B463" s="1">
        <v>42181</v>
      </c>
      <c r="C463" t="s">
        <v>6</v>
      </c>
      <c r="D463" t="s">
        <v>310</v>
      </c>
      <c r="E463">
        <v>1</v>
      </c>
      <c r="F463">
        <v>6009</v>
      </c>
      <c r="G463" t="s">
        <v>460</v>
      </c>
      <c r="H463" t="str">
        <f t="shared" si="4"/>
        <v>4H</v>
      </c>
      <c r="I463" t="str">
        <f>VLOOKUP(H463,Sheet1!$A$1:$B$28,2,0)</f>
        <v>HSD-IV</v>
      </c>
      <c r="J463">
        <f>MONTH(Delivery[[#This Row],[DATE]])</f>
        <v>6</v>
      </c>
      <c r="K463" s="32">
        <f>IF(Delivery[[#This Row],[Month]]&gt;3,YEAR(Delivery[[#This Row],[DATE]]),YEAR(Delivery[[#This Row],[DATE]])-1)</f>
        <v>2015</v>
      </c>
      <c r="L463" s="32" t="str">
        <f>IF(Delivery[[#This Row],[Month]]&lt;4,"Q4",IF(Delivery[[#This Row],[Month]]&lt;7,"Q1",IF(Delivery[[#This Row],[Month]]&lt;10,"Q2",IF(Delivery[[#This Row],[Month]]&lt;13,"Q3"))))</f>
        <v>Q1</v>
      </c>
    </row>
    <row r="464" spans="1:12" x14ac:dyDescent="0.25">
      <c r="A464">
        <v>1</v>
      </c>
      <c r="B464" s="1">
        <v>42181</v>
      </c>
      <c r="C464" t="s">
        <v>463</v>
      </c>
      <c r="D464" t="s">
        <v>301</v>
      </c>
      <c r="E464">
        <v>14</v>
      </c>
      <c r="F464">
        <v>234</v>
      </c>
      <c r="G464" t="s">
        <v>464</v>
      </c>
      <c r="H464" t="str">
        <f t="shared" si="4"/>
        <v>A2</v>
      </c>
      <c r="I464" t="str">
        <f>VLOOKUP(H464,Sheet1!$A$1:$B$28,2,0)</f>
        <v>ATF</v>
      </c>
      <c r="J464">
        <f>MONTH(Delivery[[#This Row],[DATE]])</f>
        <v>6</v>
      </c>
      <c r="K464" s="32">
        <f>IF(Delivery[[#This Row],[Month]]&gt;3,YEAR(Delivery[[#This Row],[DATE]]),YEAR(Delivery[[#This Row],[DATE]])-1)</f>
        <v>2015</v>
      </c>
      <c r="L464" s="32" t="str">
        <f>IF(Delivery[[#This Row],[Month]]&lt;4,"Q4",IF(Delivery[[#This Row],[Month]]&lt;7,"Q1",IF(Delivery[[#This Row],[Month]]&lt;10,"Q2",IF(Delivery[[#This Row],[Month]]&lt;13,"Q3"))))</f>
        <v>Q1</v>
      </c>
    </row>
    <row r="465" spans="1:12" x14ac:dyDescent="0.25">
      <c r="A465">
        <v>1</v>
      </c>
      <c r="B465" s="1">
        <v>42181</v>
      </c>
      <c r="C465" t="s">
        <v>463</v>
      </c>
      <c r="D465" t="s">
        <v>1375</v>
      </c>
      <c r="E465">
        <v>109</v>
      </c>
      <c r="F465">
        <v>3210</v>
      </c>
      <c r="G465" t="s">
        <v>492</v>
      </c>
      <c r="H465" t="str">
        <f t="shared" si="4"/>
        <v>4H</v>
      </c>
      <c r="I465" t="str">
        <f>VLOOKUP(H465,Sheet1!$A$1:$B$28,2,0)</f>
        <v>HSD-IV</v>
      </c>
      <c r="J465">
        <f>MONTH(Delivery[[#This Row],[DATE]])</f>
        <v>6</v>
      </c>
      <c r="K465" s="32">
        <f>IF(Delivery[[#This Row],[Month]]&gt;3,YEAR(Delivery[[#This Row],[DATE]]),YEAR(Delivery[[#This Row],[DATE]])-1)</f>
        <v>2015</v>
      </c>
      <c r="L465" s="32" t="str">
        <f>IF(Delivery[[#This Row],[Month]]&lt;4,"Q4",IF(Delivery[[#This Row],[Month]]&lt;7,"Q1",IF(Delivery[[#This Row],[Month]]&lt;10,"Q2",IF(Delivery[[#This Row],[Month]]&lt;13,"Q3"))))</f>
        <v>Q1</v>
      </c>
    </row>
    <row r="466" spans="1:12" x14ac:dyDescent="0.25">
      <c r="A466">
        <v>2</v>
      </c>
      <c r="B466" s="1">
        <v>42181</v>
      </c>
      <c r="C466" t="s">
        <v>463</v>
      </c>
      <c r="D466" t="s">
        <v>315</v>
      </c>
      <c r="E466">
        <v>108</v>
      </c>
      <c r="F466">
        <v>3222</v>
      </c>
      <c r="G466" t="s">
        <v>492</v>
      </c>
      <c r="H466" t="str">
        <f t="shared" si="4"/>
        <v>4H</v>
      </c>
      <c r="I466" t="str">
        <f>VLOOKUP(H466,Sheet1!$A$1:$B$28,2,0)</f>
        <v>HSD-IV</v>
      </c>
      <c r="J466">
        <f>MONTH(Delivery[[#This Row],[DATE]])</f>
        <v>6</v>
      </c>
      <c r="K466" s="32">
        <f>IF(Delivery[[#This Row],[Month]]&gt;3,YEAR(Delivery[[#This Row],[DATE]]),YEAR(Delivery[[#This Row],[DATE]])-1)</f>
        <v>2015</v>
      </c>
      <c r="L466" s="32" t="str">
        <f>IF(Delivery[[#This Row],[Month]]&lt;4,"Q4",IF(Delivery[[#This Row],[Month]]&lt;7,"Q1",IF(Delivery[[#This Row],[Month]]&lt;10,"Q2",IF(Delivery[[#This Row],[Month]]&lt;13,"Q3"))))</f>
        <v>Q1</v>
      </c>
    </row>
    <row r="467" spans="1:12" x14ac:dyDescent="0.25">
      <c r="A467">
        <v>3</v>
      </c>
      <c r="B467" s="1">
        <v>42181</v>
      </c>
      <c r="C467" t="s">
        <v>463</v>
      </c>
      <c r="D467" t="s">
        <v>1376</v>
      </c>
      <c r="E467">
        <v>110</v>
      </c>
      <c r="F467">
        <v>2803</v>
      </c>
      <c r="G467" t="s">
        <v>492</v>
      </c>
      <c r="H467" t="str">
        <f t="shared" si="4"/>
        <v>4H</v>
      </c>
      <c r="I467" t="str">
        <f>VLOOKUP(H467,Sheet1!$A$1:$B$28,2,0)</f>
        <v>HSD-IV</v>
      </c>
      <c r="J467">
        <f>MONTH(Delivery[[#This Row],[DATE]])</f>
        <v>6</v>
      </c>
      <c r="K467" s="32">
        <f>IF(Delivery[[#This Row],[Month]]&gt;3,YEAR(Delivery[[#This Row],[DATE]]),YEAR(Delivery[[#This Row],[DATE]])-1)</f>
        <v>2015</v>
      </c>
      <c r="L467" s="32" t="str">
        <f>IF(Delivery[[#This Row],[Month]]&lt;4,"Q4",IF(Delivery[[#This Row],[Month]]&lt;7,"Q1",IF(Delivery[[#This Row],[Month]]&lt;10,"Q2",IF(Delivery[[#This Row],[Month]]&lt;13,"Q3"))))</f>
        <v>Q1</v>
      </c>
    </row>
    <row r="468" spans="1:12" x14ac:dyDescent="0.25">
      <c r="A468">
        <v>4</v>
      </c>
      <c r="B468" s="1">
        <v>42181</v>
      </c>
      <c r="C468" t="s">
        <v>463</v>
      </c>
      <c r="D468" t="s">
        <v>316</v>
      </c>
      <c r="E468">
        <v>110</v>
      </c>
      <c r="F468">
        <v>201</v>
      </c>
      <c r="G468" t="s">
        <v>492</v>
      </c>
      <c r="H468" t="str">
        <f t="shared" si="4"/>
        <v>4H</v>
      </c>
      <c r="I468" t="str">
        <f>VLOOKUP(H468,Sheet1!$A$1:$B$28,2,0)</f>
        <v>HSD-IV</v>
      </c>
      <c r="J468">
        <f>MONTH(Delivery[[#This Row],[DATE]])</f>
        <v>6</v>
      </c>
      <c r="K468" s="32">
        <f>IF(Delivery[[#This Row],[Month]]&gt;3,YEAR(Delivery[[#This Row],[DATE]]),YEAR(Delivery[[#This Row],[DATE]])-1)</f>
        <v>2015</v>
      </c>
      <c r="L468" s="32" t="str">
        <f>IF(Delivery[[#This Row],[Month]]&lt;4,"Q4",IF(Delivery[[#This Row],[Month]]&lt;7,"Q1",IF(Delivery[[#This Row],[Month]]&lt;10,"Q2",IF(Delivery[[#This Row],[Month]]&lt;13,"Q3"))))</f>
        <v>Q1</v>
      </c>
    </row>
    <row r="469" spans="1:12" x14ac:dyDescent="0.25">
      <c r="A469">
        <v>1</v>
      </c>
      <c r="B469" s="1">
        <v>42182</v>
      </c>
      <c r="C469" t="s">
        <v>6</v>
      </c>
      <c r="D469" t="s">
        <v>310</v>
      </c>
      <c r="E469">
        <v>1</v>
      </c>
      <c r="F469">
        <v>1463</v>
      </c>
      <c r="G469" t="s">
        <v>460</v>
      </c>
      <c r="H469" t="str">
        <f t="shared" si="4"/>
        <v>4H</v>
      </c>
      <c r="I469" t="str">
        <f>VLOOKUP(H469,Sheet1!$A$1:$B$28,2,0)</f>
        <v>HSD-IV</v>
      </c>
      <c r="J469">
        <f>MONTH(Delivery[[#This Row],[DATE]])</f>
        <v>6</v>
      </c>
      <c r="K469" s="32">
        <f>IF(Delivery[[#This Row],[Month]]&gt;3,YEAR(Delivery[[#This Row],[DATE]]),YEAR(Delivery[[#This Row],[DATE]])-1)</f>
        <v>2015</v>
      </c>
      <c r="L469" s="32" t="str">
        <f>IF(Delivery[[#This Row],[Month]]&lt;4,"Q4",IF(Delivery[[#This Row],[Month]]&lt;7,"Q1",IF(Delivery[[#This Row],[Month]]&lt;10,"Q2",IF(Delivery[[#This Row],[Month]]&lt;13,"Q3"))))</f>
        <v>Q1</v>
      </c>
    </row>
    <row r="470" spans="1:12" x14ac:dyDescent="0.25">
      <c r="A470">
        <v>2</v>
      </c>
      <c r="B470" s="1">
        <v>42182</v>
      </c>
      <c r="C470" t="s">
        <v>6</v>
      </c>
      <c r="D470" t="s">
        <v>311</v>
      </c>
      <c r="E470">
        <v>1</v>
      </c>
      <c r="F470">
        <v>3181</v>
      </c>
      <c r="G470" t="s">
        <v>460</v>
      </c>
      <c r="H470" t="str">
        <f t="shared" ref="H470:H533" si="5">MID(D470,3,2)</f>
        <v>4H</v>
      </c>
      <c r="I470" t="str">
        <f>VLOOKUP(H470,Sheet1!$A$1:$B$28,2,0)</f>
        <v>HSD-IV</v>
      </c>
      <c r="J470">
        <f>MONTH(Delivery[[#This Row],[DATE]])</f>
        <v>6</v>
      </c>
      <c r="K470" s="32">
        <f>IF(Delivery[[#This Row],[Month]]&gt;3,YEAR(Delivery[[#This Row],[DATE]]),YEAR(Delivery[[#This Row],[DATE]])-1)</f>
        <v>2015</v>
      </c>
      <c r="L470" s="32" t="str">
        <f>IF(Delivery[[#This Row],[Month]]&lt;4,"Q4",IF(Delivery[[#This Row],[Month]]&lt;7,"Q1",IF(Delivery[[#This Row],[Month]]&lt;10,"Q2",IF(Delivery[[#This Row],[Month]]&lt;13,"Q3"))))</f>
        <v>Q1</v>
      </c>
    </row>
    <row r="471" spans="1:12" x14ac:dyDescent="0.25">
      <c r="A471">
        <v>1</v>
      </c>
      <c r="B471" s="1">
        <v>42182</v>
      </c>
      <c r="C471" t="s">
        <v>463</v>
      </c>
      <c r="D471" t="s">
        <v>301</v>
      </c>
      <c r="E471">
        <v>14</v>
      </c>
      <c r="F471">
        <v>1095</v>
      </c>
      <c r="G471" t="s">
        <v>464</v>
      </c>
      <c r="H471" t="str">
        <f t="shared" si="5"/>
        <v>A2</v>
      </c>
      <c r="I471" t="str">
        <f>VLOOKUP(H471,Sheet1!$A$1:$B$28,2,0)</f>
        <v>ATF</v>
      </c>
      <c r="J471">
        <f>MONTH(Delivery[[#This Row],[DATE]])</f>
        <v>6</v>
      </c>
      <c r="K471" s="32">
        <f>IF(Delivery[[#This Row],[Month]]&gt;3,YEAR(Delivery[[#This Row],[DATE]]),YEAR(Delivery[[#This Row],[DATE]])-1)</f>
        <v>2015</v>
      </c>
      <c r="L471" s="32" t="str">
        <f>IF(Delivery[[#This Row],[Month]]&lt;4,"Q4",IF(Delivery[[#This Row],[Month]]&lt;7,"Q1",IF(Delivery[[#This Row],[Month]]&lt;10,"Q2",IF(Delivery[[#This Row],[Month]]&lt;13,"Q3"))))</f>
        <v>Q1</v>
      </c>
    </row>
    <row r="472" spans="1:12" x14ac:dyDescent="0.25">
      <c r="A472">
        <v>2</v>
      </c>
      <c r="B472" s="1">
        <v>42182</v>
      </c>
      <c r="C472" t="s">
        <v>463</v>
      </c>
      <c r="D472" t="s">
        <v>1377</v>
      </c>
      <c r="E472">
        <v>16</v>
      </c>
      <c r="F472">
        <v>395</v>
      </c>
      <c r="G472" t="s">
        <v>464</v>
      </c>
      <c r="H472" t="str">
        <f t="shared" si="5"/>
        <v>0S</v>
      </c>
      <c r="I472" t="str">
        <f>VLOOKUP(H472,Sheet1!$A$1:$B$28,2,0)</f>
        <v>SKO</v>
      </c>
      <c r="J472">
        <f>MONTH(Delivery[[#This Row],[DATE]])</f>
        <v>6</v>
      </c>
      <c r="K472" s="32">
        <f>IF(Delivery[[#This Row],[Month]]&gt;3,YEAR(Delivery[[#This Row],[DATE]]),YEAR(Delivery[[#This Row],[DATE]])-1)</f>
        <v>2015</v>
      </c>
      <c r="L472" s="32" t="str">
        <f>IF(Delivery[[#This Row],[Month]]&lt;4,"Q4",IF(Delivery[[#This Row],[Month]]&lt;7,"Q1",IF(Delivery[[#This Row],[Month]]&lt;10,"Q2",IF(Delivery[[#This Row],[Month]]&lt;13,"Q3"))))</f>
        <v>Q1</v>
      </c>
    </row>
    <row r="473" spans="1:12" x14ac:dyDescent="0.25">
      <c r="A473">
        <v>3</v>
      </c>
      <c r="B473" s="1">
        <v>42182</v>
      </c>
      <c r="C473" t="s">
        <v>463</v>
      </c>
      <c r="D473" t="s">
        <v>1373</v>
      </c>
      <c r="E473">
        <v>16</v>
      </c>
      <c r="F473">
        <v>281</v>
      </c>
      <c r="G473" t="s">
        <v>464</v>
      </c>
      <c r="H473" t="str">
        <f t="shared" si="5"/>
        <v>PC</v>
      </c>
      <c r="I473" t="str">
        <f>VLOOKUP(H473,Sheet1!$A$1:$B$28,2,0)</f>
        <v>SKO</v>
      </c>
      <c r="J473">
        <f>MONTH(Delivery[[#This Row],[DATE]])</f>
        <v>6</v>
      </c>
      <c r="K473" s="32">
        <f>IF(Delivery[[#This Row],[Month]]&gt;3,YEAR(Delivery[[#This Row],[DATE]]),YEAR(Delivery[[#This Row],[DATE]])-1)</f>
        <v>2015</v>
      </c>
      <c r="L473" s="32" t="str">
        <f>IF(Delivery[[#This Row],[Month]]&lt;4,"Q4",IF(Delivery[[#This Row],[Month]]&lt;7,"Q1",IF(Delivery[[#This Row],[Month]]&lt;10,"Q2",IF(Delivery[[#This Row],[Month]]&lt;13,"Q3"))))</f>
        <v>Q1</v>
      </c>
    </row>
    <row r="474" spans="1:12" x14ac:dyDescent="0.25">
      <c r="A474">
        <v>4</v>
      </c>
      <c r="B474" s="1">
        <v>42182</v>
      </c>
      <c r="C474" t="s">
        <v>463</v>
      </c>
      <c r="D474" t="s">
        <v>1366</v>
      </c>
      <c r="E474" t="s">
        <v>514</v>
      </c>
      <c r="F474">
        <v>63</v>
      </c>
      <c r="G474" t="s">
        <v>464</v>
      </c>
      <c r="H474" t="str">
        <f t="shared" si="5"/>
        <v xml:space="preserve">F </v>
      </c>
      <c r="I474" t="s">
        <v>204</v>
      </c>
      <c r="J474">
        <f>MONTH(Delivery[[#This Row],[DATE]])</f>
        <v>6</v>
      </c>
      <c r="K474" s="32">
        <f>IF(Delivery[[#This Row],[Month]]&gt;3,YEAR(Delivery[[#This Row],[DATE]]),YEAR(Delivery[[#This Row],[DATE]])-1)</f>
        <v>2015</v>
      </c>
      <c r="L474" s="32" t="str">
        <f>IF(Delivery[[#This Row],[Month]]&lt;4,"Q4",IF(Delivery[[#This Row],[Month]]&lt;7,"Q1",IF(Delivery[[#This Row],[Month]]&lt;10,"Q2",IF(Delivery[[#This Row],[Month]]&lt;13,"Q3"))))</f>
        <v>Q1</v>
      </c>
    </row>
    <row r="475" spans="1:12" x14ac:dyDescent="0.25">
      <c r="A475">
        <v>5</v>
      </c>
      <c r="B475" s="1">
        <v>42182</v>
      </c>
      <c r="C475" t="s">
        <v>463</v>
      </c>
      <c r="D475" t="s">
        <v>320</v>
      </c>
      <c r="E475">
        <v>11</v>
      </c>
      <c r="F475">
        <v>955</v>
      </c>
      <c r="G475" t="s">
        <v>464</v>
      </c>
      <c r="H475" t="str">
        <f t="shared" si="5"/>
        <v>4M</v>
      </c>
      <c r="I475" t="str">
        <f>VLOOKUP(H475,Sheet1!$A$1:$B$28,2,0)</f>
        <v>MS-IV</v>
      </c>
      <c r="J475">
        <f>MONTH(Delivery[[#This Row],[DATE]])</f>
        <v>6</v>
      </c>
      <c r="K475" s="32">
        <f>IF(Delivery[[#This Row],[Month]]&gt;3,YEAR(Delivery[[#This Row],[DATE]]),YEAR(Delivery[[#This Row],[DATE]])-1)</f>
        <v>2015</v>
      </c>
      <c r="L475" s="32" t="str">
        <f>IF(Delivery[[#This Row],[Month]]&lt;4,"Q4",IF(Delivery[[#This Row],[Month]]&lt;7,"Q1",IF(Delivery[[#This Row],[Month]]&lt;10,"Q2",IF(Delivery[[#This Row],[Month]]&lt;13,"Q3"))))</f>
        <v>Q1</v>
      </c>
    </row>
    <row r="476" spans="1:12" x14ac:dyDescent="0.25">
      <c r="A476">
        <v>1</v>
      </c>
      <c r="B476" s="1">
        <v>42182</v>
      </c>
      <c r="C476" t="s">
        <v>463</v>
      </c>
      <c r="D476" t="s">
        <v>320</v>
      </c>
      <c r="E476">
        <v>102</v>
      </c>
      <c r="F476">
        <v>3980</v>
      </c>
      <c r="G476" t="s">
        <v>492</v>
      </c>
      <c r="H476" t="str">
        <f t="shared" si="5"/>
        <v>4M</v>
      </c>
      <c r="I476" t="str">
        <f>VLOOKUP(H476,Sheet1!$A$1:$B$28,2,0)</f>
        <v>MS-IV</v>
      </c>
      <c r="J476">
        <f>MONTH(Delivery[[#This Row],[DATE]])</f>
        <v>6</v>
      </c>
      <c r="K476" s="32">
        <f>IF(Delivery[[#This Row],[Month]]&gt;3,YEAR(Delivery[[#This Row],[DATE]]),YEAR(Delivery[[#This Row],[DATE]])-1)</f>
        <v>2015</v>
      </c>
      <c r="L476" s="32" t="str">
        <f>IF(Delivery[[#This Row],[Month]]&lt;4,"Q4",IF(Delivery[[#This Row],[Month]]&lt;7,"Q1",IF(Delivery[[#This Row],[Month]]&lt;10,"Q2",IF(Delivery[[#This Row],[Month]]&lt;13,"Q3"))))</f>
        <v>Q1</v>
      </c>
    </row>
    <row r="477" spans="1:12" x14ac:dyDescent="0.25">
      <c r="A477">
        <v>1</v>
      </c>
      <c r="B477" s="1">
        <v>42183</v>
      </c>
      <c r="C477" t="s">
        <v>6</v>
      </c>
      <c r="D477" t="s">
        <v>311</v>
      </c>
      <c r="E477">
        <v>1</v>
      </c>
      <c r="F477">
        <v>1304</v>
      </c>
      <c r="G477" t="s">
        <v>460</v>
      </c>
      <c r="H477" t="str">
        <f t="shared" si="5"/>
        <v>4H</v>
      </c>
      <c r="I477" t="str">
        <f>VLOOKUP(H477,Sheet1!$A$1:$B$28,2,0)</f>
        <v>HSD-IV</v>
      </c>
      <c r="J477">
        <f>MONTH(Delivery[[#This Row],[DATE]])</f>
        <v>6</v>
      </c>
      <c r="K477" s="32">
        <f>IF(Delivery[[#This Row],[Month]]&gt;3,YEAR(Delivery[[#This Row],[DATE]]),YEAR(Delivery[[#This Row],[DATE]])-1)</f>
        <v>2015</v>
      </c>
      <c r="L477" s="32" t="str">
        <f>IF(Delivery[[#This Row],[Month]]&lt;4,"Q4",IF(Delivery[[#This Row],[Month]]&lt;7,"Q1",IF(Delivery[[#This Row],[Month]]&lt;10,"Q2",IF(Delivery[[#This Row],[Month]]&lt;13,"Q3"))))</f>
        <v>Q1</v>
      </c>
    </row>
    <row r="478" spans="1:12" x14ac:dyDescent="0.25">
      <c r="A478">
        <v>1</v>
      </c>
      <c r="B478" s="1">
        <v>42183</v>
      </c>
      <c r="C478" t="s">
        <v>463</v>
      </c>
      <c r="D478" t="s">
        <v>320</v>
      </c>
      <c r="E478">
        <v>11</v>
      </c>
      <c r="F478">
        <v>4090</v>
      </c>
      <c r="G478" t="s">
        <v>464</v>
      </c>
      <c r="H478" t="str">
        <f t="shared" si="5"/>
        <v>4M</v>
      </c>
      <c r="I478" t="str">
        <f>VLOOKUP(H478,Sheet1!$A$1:$B$28,2,0)</f>
        <v>MS-IV</v>
      </c>
      <c r="J478">
        <f>MONTH(Delivery[[#This Row],[DATE]])</f>
        <v>6</v>
      </c>
      <c r="K478" s="32">
        <f>IF(Delivery[[#This Row],[Month]]&gt;3,YEAR(Delivery[[#This Row],[DATE]]),YEAR(Delivery[[#This Row],[DATE]])-1)</f>
        <v>2015</v>
      </c>
      <c r="L478" s="32" t="str">
        <f>IF(Delivery[[#This Row],[Month]]&lt;4,"Q4",IF(Delivery[[#This Row],[Month]]&lt;7,"Q1",IF(Delivery[[#This Row],[Month]]&lt;10,"Q2",IF(Delivery[[#This Row],[Month]]&lt;13,"Q3"))))</f>
        <v>Q1</v>
      </c>
    </row>
    <row r="479" spans="1:12" x14ac:dyDescent="0.25">
      <c r="A479">
        <v>2</v>
      </c>
      <c r="B479" s="1">
        <v>42183</v>
      </c>
      <c r="C479" t="s">
        <v>463</v>
      </c>
      <c r="D479" t="s">
        <v>320</v>
      </c>
      <c r="E479">
        <v>4</v>
      </c>
      <c r="F479">
        <v>245</v>
      </c>
      <c r="G479" t="s">
        <v>464</v>
      </c>
      <c r="H479" t="str">
        <f t="shared" si="5"/>
        <v>4M</v>
      </c>
      <c r="I479" t="str">
        <f>VLOOKUP(H479,Sheet1!$A$1:$B$28,2,0)</f>
        <v>MS-IV</v>
      </c>
      <c r="J479">
        <f>MONTH(Delivery[[#This Row],[DATE]])</f>
        <v>6</v>
      </c>
      <c r="K479" s="32">
        <f>IF(Delivery[[#This Row],[Month]]&gt;3,YEAR(Delivery[[#This Row],[DATE]]),YEAR(Delivery[[#This Row],[DATE]])-1)</f>
        <v>2015</v>
      </c>
      <c r="L479" s="32" t="str">
        <f>IF(Delivery[[#This Row],[Month]]&lt;4,"Q4",IF(Delivery[[#This Row],[Month]]&lt;7,"Q1",IF(Delivery[[#This Row],[Month]]&lt;10,"Q2",IF(Delivery[[#This Row],[Month]]&lt;13,"Q3"))))</f>
        <v>Q1</v>
      </c>
    </row>
    <row r="480" spans="1:12" x14ac:dyDescent="0.25">
      <c r="A480">
        <v>3</v>
      </c>
      <c r="B480" s="1">
        <v>42183</v>
      </c>
      <c r="C480" t="s">
        <v>463</v>
      </c>
      <c r="D480" t="s">
        <v>325</v>
      </c>
      <c r="E480">
        <v>4</v>
      </c>
      <c r="F480">
        <v>3440</v>
      </c>
      <c r="G480" t="s">
        <v>464</v>
      </c>
      <c r="H480" t="str">
        <f t="shared" si="5"/>
        <v>4M</v>
      </c>
      <c r="I480" t="str">
        <f>VLOOKUP(H480,Sheet1!$A$1:$B$28,2,0)</f>
        <v>MS-IV</v>
      </c>
      <c r="J480">
        <f>MONTH(Delivery[[#This Row],[DATE]])</f>
        <v>6</v>
      </c>
      <c r="K480" s="32">
        <f>IF(Delivery[[#This Row],[Month]]&gt;3,YEAR(Delivery[[#This Row],[DATE]]),YEAR(Delivery[[#This Row],[DATE]])-1)</f>
        <v>2015</v>
      </c>
      <c r="L480" s="32" t="str">
        <f>IF(Delivery[[#This Row],[Month]]&lt;4,"Q4",IF(Delivery[[#This Row],[Month]]&lt;7,"Q1",IF(Delivery[[#This Row],[Month]]&lt;10,"Q2",IF(Delivery[[#This Row],[Month]]&lt;13,"Q3"))))</f>
        <v>Q1</v>
      </c>
    </row>
    <row r="481" spans="1:12" x14ac:dyDescent="0.25">
      <c r="A481">
        <v>4</v>
      </c>
      <c r="B481" s="1">
        <v>42183</v>
      </c>
      <c r="C481" t="s">
        <v>463</v>
      </c>
      <c r="D481" t="s">
        <v>1378</v>
      </c>
      <c r="E481" t="s">
        <v>522</v>
      </c>
      <c r="F481">
        <v>42</v>
      </c>
      <c r="G481" t="s">
        <v>464</v>
      </c>
      <c r="H481" t="str">
        <f t="shared" si="5"/>
        <v xml:space="preserve"> I</v>
      </c>
      <c r="I481" t="str">
        <f>VLOOKUP(H481,Sheet1!$A$1:$B$28,2,0)</f>
        <v>I/F</v>
      </c>
      <c r="J481">
        <f>MONTH(Delivery[[#This Row],[DATE]])</f>
        <v>6</v>
      </c>
      <c r="K481" s="32">
        <f>IF(Delivery[[#This Row],[Month]]&gt;3,YEAR(Delivery[[#This Row],[DATE]]),YEAR(Delivery[[#This Row],[DATE]])-1)</f>
        <v>2015</v>
      </c>
      <c r="L481" s="32" t="str">
        <f>IF(Delivery[[#This Row],[Month]]&lt;4,"Q4",IF(Delivery[[#This Row],[Month]]&lt;7,"Q1",IF(Delivery[[#This Row],[Month]]&lt;10,"Q2",IF(Delivery[[#This Row],[Month]]&lt;13,"Q3"))))</f>
        <v>Q1</v>
      </c>
    </row>
    <row r="482" spans="1:12" x14ac:dyDescent="0.25">
      <c r="A482">
        <v>5</v>
      </c>
      <c r="B482" s="1">
        <v>42183</v>
      </c>
      <c r="C482" t="s">
        <v>463</v>
      </c>
      <c r="D482" t="s">
        <v>1379</v>
      </c>
      <c r="E482">
        <v>16</v>
      </c>
      <c r="F482">
        <v>233</v>
      </c>
      <c r="G482" t="s">
        <v>464</v>
      </c>
      <c r="H482" t="str">
        <f t="shared" si="5"/>
        <v>PC</v>
      </c>
      <c r="I482" t="str">
        <f>VLOOKUP(H482,Sheet1!$A$1:$B$28,2,0)</f>
        <v>SKO</v>
      </c>
      <c r="J482">
        <f>MONTH(Delivery[[#This Row],[DATE]])</f>
        <v>6</v>
      </c>
      <c r="K482" s="32">
        <f>IF(Delivery[[#This Row],[Month]]&gt;3,YEAR(Delivery[[#This Row],[DATE]]),YEAR(Delivery[[#This Row],[DATE]])-1)</f>
        <v>2015</v>
      </c>
      <c r="L482" s="32" t="str">
        <f>IF(Delivery[[#This Row],[Month]]&lt;4,"Q4",IF(Delivery[[#This Row],[Month]]&lt;7,"Q1",IF(Delivery[[#This Row],[Month]]&lt;10,"Q2",IF(Delivery[[#This Row],[Month]]&lt;13,"Q3"))))</f>
        <v>Q1</v>
      </c>
    </row>
    <row r="483" spans="1:12" x14ac:dyDescent="0.25">
      <c r="A483">
        <v>6</v>
      </c>
      <c r="B483" s="1">
        <v>42183</v>
      </c>
      <c r="C483" t="s">
        <v>463</v>
      </c>
      <c r="D483" t="s">
        <v>327</v>
      </c>
      <c r="E483">
        <v>16</v>
      </c>
      <c r="F483">
        <v>1014</v>
      </c>
      <c r="G483" t="s">
        <v>464</v>
      </c>
      <c r="H483" t="str">
        <f t="shared" si="5"/>
        <v>NS</v>
      </c>
      <c r="I483" t="str">
        <f>VLOOKUP(H483,Sheet1!$A$1:$B$28,2,0)</f>
        <v>SKO</v>
      </c>
      <c r="J483">
        <f>MONTH(Delivery[[#This Row],[DATE]])</f>
        <v>6</v>
      </c>
      <c r="K483" s="32">
        <f>IF(Delivery[[#This Row],[Month]]&gt;3,YEAR(Delivery[[#This Row],[DATE]]),YEAR(Delivery[[#This Row],[DATE]])-1)</f>
        <v>2015</v>
      </c>
      <c r="L483" s="32" t="str">
        <f>IF(Delivery[[#This Row],[Month]]&lt;4,"Q4",IF(Delivery[[#This Row],[Month]]&lt;7,"Q1",IF(Delivery[[#This Row],[Month]]&lt;10,"Q2",IF(Delivery[[#This Row],[Month]]&lt;13,"Q3"))))</f>
        <v>Q1</v>
      </c>
    </row>
    <row r="484" spans="1:12" x14ac:dyDescent="0.25">
      <c r="A484">
        <v>7</v>
      </c>
      <c r="B484" s="1">
        <v>42183</v>
      </c>
      <c r="C484" t="s">
        <v>463</v>
      </c>
      <c r="D484" t="s">
        <v>1380</v>
      </c>
      <c r="E484">
        <v>16</v>
      </c>
      <c r="F484">
        <v>450</v>
      </c>
      <c r="G484" t="s">
        <v>464</v>
      </c>
      <c r="H484" t="str">
        <f t="shared" si="5"/>
        <v>OS</v>
      </c>
      <c r="I484" t="str">
        <f>VLOOKUP(H484,Sheet1!$A$1:$B$28,2,0)</f>
        <v>SKO</v>
      </c>
      <c r="J484">
        <f>MONTH(Delivery[[#This Row],[DATE]])</f>
        <v>6</v>
      </c>
      <c r="K484" s="32">
        <f>IF(Delivery[[#This Row],[Month]]&gt;3,YEAR(Delivery[[#This Row],[DATE]]),YEAR(Delivery[[#This Row],[DATE]])-1)</f>
        <v>2015</v>
      </c>
      <c r="L484" s="32" t="str">
        <f>IF(Delivery[[#This Row],[Month]]&lt;4,"Q4",IF(Delivery[[#This Row],[Month]]&lt;7,"Q1",IF(Delivery[[#This Row],[Month]]&lt;10,"Q2",IF(Delivery[[#This Row],[Month]]&lt;13,"Q3"))))</f>
        <v>Q1</v>
      </c>
    </row>
    <row r="485" spans="1:12" x14ac:dyDescent="0.25">
      <c r="A485">
        <v>8</v>
      </c>
      <c r="B485" s="1">
        <v>42183</v>
      </c>
      <c r="C485" t="s">
        <v>463</v>
      </c>
      <c r="D485" t="s">
        <v>1381</v>
      </c>
      <c r="E485">
        <v>16</v>
      </c>
      <c r="F485">
        <v>550</v>
      </c>
      <c r="G485" t="s">
        <v>464</v>
      </c>
      <c r="H485" t="str">
        <f t="shared" si="5"/>
        <v>OS</v>
      </c>
      <c r="I485" t="str">
        <f>VLOOKUP(H485,Sheet1!$A$1:$B$28,2,0)</f>
        <v>SKO</v>
      </c>
      <c r="J485">
        <f>MONTH(Delivery[[#This Row],[DATE]])</f>
        <v>6</v>
      </c>
      <c r="K485" s="32">
        <f>IF(Delivery[[#This Row],[Month]]&gt;3,YEAR(Delivery[[#This Row],[DATE]]),YEAR(Delivery[[#This Row],[DATE]])-1)</f>
        <v>2015</v>
      </c>
      <c r="L485" s="32" t="str">
        <f>IF(Delivery[[#This Row],[Month]]&lt;4,"Q4",IF(Delivery[[#This Row],[Month]]&lt;7,"Q1",IF(Delivery[[#This Row],[Month]]&lt;10,"Q2",IF(Delivery[[#This Row],[Month]]&lt;13,"Q3"))))</f>
        <v>Q1</v>
      </c>
    </row>
    <row r="486" spans="1:12" x14ac:dyDescent="0.25">
      <c r="A486">
        <v>9</v>
      </c>
      <c r="B486" s="1">
        <v>42183</v>
      </c>
      <c r="C486" t="s">
        <v>463</v>
      </c>
      <c r="D486" t="s">
        <v>336</v>
      </c>
      <c r="E486">
        <v>14</v>
      </c>
      <c r="F486">
        <v>176</v>
      </c>
      <c r="G486" t="s">
        <v>464</v>
      </c>
      <c r="H486" t="str">
        <f t="shared" si="5"/>
        <v>A2</v>
      </c>
      <c r="I486" t="str">
        <f>VLOOKUP(H486,Sheet1!$A$1:$B$28,2,0)</f>
        <v>ATF</v>
      </c>
      <c r="J486">
        <f>MONTH(Delivery[[#This Row],[DATE]])</f>
        <v>6</v>
      </c>
      <c r="K486" s="32">
        <f>IF(Delivery[[#This Row],[Month]]&gt;3,YEAR(Delivery[[#This Row],[DATE]]),YEAR(Delivery[[#This Row],[DATE]])-1)</f>
        <v>2015</v>
      </c>
      <c r="L486" s="32" t="str">
        <f>IF(Delivery[[#This Row],[Month]]&lt;4,"Q4",IF(Delivery[[#This Row],[Month]]&lt;7,"Q1",IF(Delivery[[#This Row],[Month]]&lt;10,"Q2",IF(Delivery[[#This Row],[Month]]&lt;13,"Q3"))))</f>
        <v>Q1</v>
      </c>
    </row>
    <row r="487" spans="1:12" x14ac:dyDescent="0.25">
      <c r="A487">
        <v>1</v>
      </c>
      <c r="B487" s="1">
        <v>42183</v>
      </c>
      <c r="C487" t="s">
        <v>463</v>
      </c>
      <c r="D487" t="s">
        <v>500</v>
      </c>
      <c r="F487">
        <v>23</v>
      </c>
      <c r="G487" t="s">
        <v>492</v>
      </c>
      <c r="H487" t="str">
        <f t="shared" si="5"/>
        <v>NE</v>
      </c>
      <c r="I487" t="s">
        <v>149</v>
      </c>
      <c r="J487">
        <f>MONTH(Delivery[[#This Row],[DATE]])</f>
        <v>6</v>
      </c>
      <c r="K487" s="32">
        <f>IF(Delivery[[#This Row],[Month]]&gt;3,YEAR(Delivery[[#This Row],[DATE]]),YEAR(Delivery[[#This Row],[DATE]])-1)</f>
        <v>2015</v>
      </c>
      <c r="L487" s="32" t="str">
        <f>IF(Delivery[[#This Row],[Month]]&lt;4,"Q4",IF(Delivery[[#This Row],[Month]]&lt;7,"Q1",IF(Delivery[[#This Row],[Month]]&lt;10,"Q2",IF(Delivery[[#This Row],[Month]]&lt;13,"Q3"))))</f>
        <v>Q1</v>
      </c>
    </row>
    <row r="488" spans="1:12" x14ac:dyDescent="0.25">
      <c r="A488">
        <v>1</v>
      </c>
      <c r="B488" s="1">
        <v>42183</v>
      </c>
      <c r="C488" t="s">
        <v>463</v>
      </c>
      <c r="D488" t="s">
        <v>351</v>
      </c>
      <c r="E488" t="s">
        <v>113</v>
      </c>
      <c r="F488">
        <v>4015</v>
      </c>
      <c r="G488" t="s">
        <v>466</v>
      </c>
      <c r="H488" t="str">
        <f t="shared" si="5"/>
        <v>CP</v>
      </c>
      <c r="I488" t="s">
        <v>149</v>
      </c>
      <c r="J488">
        <f>MONTH(Delivery[[#This Row],[DATE]])</f>
        <v>6</v>
      </c>
      <c r="K488" s="32">
        <f>IF(Delivery[[#This Row],[Month]]&gt;3,YEAR(Delivery[[#This Row],[DATE]]),YEAR(Delivery[[#This Row],[DATE]])-1)</f>
        <v>2015</v>
      </c>
      <c r="L488" s="32" t="str">
        <f>IF(Delivery[[#This Row],[Month]]&lt;4,"Q4",IF(Delivery[[#This Row],[Month]]&lt;7,"Q1",IF(Delivery[[#This Row],[Month]]&lt;10,"Q2",IF(Delivery[[#This Row],[Month]]&lt;13,"Q3"))))</f>
        <v>Q1</v>
      </c>
    </row>
    <row r="489" spans="1:12" x14ac:dyDescent="0.25">
      <c r="A489">
        <v>1</v>
      </c>
      <c r="B489" s="1">
        <v>42184</v>
      </c>
      <c r="C489" t="s">
        <v>6</v>
      </c>
      <c r="D489" t="s">
        <v>500</v>
      </c>
      <c r="E489" t="s">
        <v>41</v>
      </c>
      <c r="F489">
        <v>28</v>
      </c>
      <c r="G489" t="s">
        <v>460</v>
      </c>
      <c r="H489" t="str">
        <f t="shared" si="5"/>
        <v>NE</v>
      </c>
      <c r="I489" t="s">
        <v>149</v>
      </c>
      <c r="J489">
        <f>MONTH(Delivery[[#This Row],[DATE]])</f>
        <v>6</v>
      </c>
      <c r="K489" s="32">
        <f>IF(Delivery[[#This Row],[Month]]&gt;3,YEAR(Delivery[[#This Row],[DATE]]),YEAR(Delivery[[#This Row],[DATE]])-1)</f>
        <v>2015</v>
      </c>
      <c r="L489" s="32" t="str">
        <f>IF(Delivery[[#This Row],[Month]]&lt;4,"Q4",IF(Delivery[[#This Row],[Month]]&lt;7,"Q1",IF(Delivery[[#This Row],[Month]]&lt;10,"Q2",IF(Delivery[[#This Row],[Month]]&lt;13,"Q3"))))</f>
        <v>Q1</v>
      </c>
    </row>
    <row r="490" spans="1:12" x14ac:dyDescent="0.25">
      <c r="A490">
        <v>2</v>
      </c>
      <c r="B490" s="1">
        <v>42184</v>
      </c>
      <c r="C490" t="s">
        <v>6</v>
      </c>
      <c r="D490" t="s">
        <v>322</v>
      </c>
      <c r="E490">
        <v>16</v>
      </c>
      <c r="F490">
        <v>549</v>
      </c>
      <c r="G490" t="s">
        <v>460</v>
      </c>
      <c r="H490" t="str">
        <f t="shared" si="5"/>
        <v>0S</v>
      </c>
      <c r="I490" t="str">
        <f>VLOOKUP(H490,Sheet1!$A$1:$B$28,2,0)</f>
        <v>SKO</v>
      </c>
      <c r="J490">
        <f>MONTH(Delivery[[#This Row],[DATE]])</f>
        <v>6</v>
      </c>
      <c r="K490" s="32">
        <f>IF(Delivery[[#This Row],[Month]]&gt;3,YEAR(Delivery[[#This Row],[DATE]]),YEAR(Delivery[[#This Row],[DATE]])-1)</f>
        <v>2015</v>
      </c>
      <c r="L490" s="32" t="str">
        <f>IF(Delivery[[#This Row],[Month]]&lt;4,"Q4",IF(Delivery[[#This Row],[Month]]&lt;7,"Q1",IF(Delivery[[#This Row],[Month]]&lt;10,"Q2",IF(Delivery[[#This Row],[Month]]&lt;13,"Q3"))))</f>
        <v>Q1</v>
      </c>
    </row>
    <row r="491" spans="1:12" x14ac:dyDescent="0.25">
      <c r="A491">
        <v>3</v>
      </c>
      <c r="B491" s="1">
        <v>42184</v>
      </c>
      <c r="C491" t="s">
        <v>6</v>
      </c>
      <c r="D491" t="s">
        <v>1382</v>
      </c>
      <c r="E491">
        <v>10</v>
      </c>
      <c r="F491">
        <v>2574</v>
      </c>
      <c r="G491" t="s">
        <v>460</v>
      </c>
      <c r="H491" t="str">
        <f t="shared" si="5"/>
        <v>A1</v>
      </c>
      <c r="I491" t="str">
        <f>VLOOKUP(H491,Sheet1!$A$1:$B$28,2,0)</f>
        <v>ATF</v>
      </c>
      <c r="J491">
        <f>MONTH(Delivery[[#This Row],[DATE]])</f>
        <v>6</v>
      </c>
      <c r="K491" s="32">
        <f>IF(Delivery[[#This Row],[Month]]&gt;3,YEAR(Delivery[[#This Row],[DATE]]),YEAR(Delivery[[#This Row],[DATE]])-1)</f>
        <v>2015</v>
      </c>
      <c r="L491" s="32" t="str">
        <f>IF(Delivery[[#This Row],[Month]]&lt;4,"Q4",IF(Delivery[[#This Row],[Month]]&lt;7,"Q1",IF(Delivery[[#This Row],[Month]]&lt;10,"Q2",IF(Delivery[[#This Row],[Month]]&lt;13,"Q3"))))</f>
        <v>Q1</v>
      </c>
    </row>
    <row r="492" spans="1:12" x14ac:dyDescent="0.25">
      <c r="A492">
        <v>1</v>
      </c>
      <c r="B492" s="1">
        <v>42184</v>
      </c>
      <c r="C492" t="s">
        <v>463</v>
      </c>
      <c r="D492" t="s">
        <v>336</v>
      </c>
      <c r="E492">
        <v>14</v>
      </c>
      <c r="F492">
        <v>4391</v>
      </c>
      <c r="G492" t="s">
        <v>464</v>
      </c>
      <c r="H492" t="str">
        <f t="shared" si="5"/>
        <v>A2</v>
      </c>
      <c r="I492" t="str">
        <f>VLOOKUP(H492,Sheet1!$A$1:$B$28,2,0)</f>
        <v>ATF</v>
      </c>
      <c r="J492">
        <f>MONTH(Delivery[[#This Row],[DATE]])</f>
        <v>6</v>
      </c>
      <c r="K492" s="32">
        <f>IF(Delivery[[#This Row],[Month]]&gt;3,YEAR(Delivery[[#This Row],[DATE]]),YEAR(Delivery[[#This Row],[DATE]])-1)</f>
        <v>2015</v>
      </c>
      <c r="L492" s="32" t="str">
        <f>IF(Delivery[[#This Row],[Month]]&lt;4,"Q4",IF(Delivery[[#This Row],[Month]]&lt;7,"Q1",IF(Delivery[[#This Row],[Month]]&lt;10,"Q2",IF(Delivery[[#This Row],[Month]]&lt;13,"Q3"))))</f>
        <v>Q1</v>
      </c>
    </row>
    <row r="493" spans="1:12" x14ac:dyDescent="0.25">
      <c r="A493">
        <v>2</v>
      </c>
      <c r="B493" s="1">
        <v>42184</v>
      </c>
      <c r="C493" t="s">
        <v>463</v>
      </c>
      <c r="D493" t="s">
        <v>336</v>
      </c>
      <c r="E493">
        <v>13</v>
      </c>
      <c r="F493">
        <v>2395</v>
      </c>
      <c r="G493" t="s">
        <v>464</v>
      </c>
      <c r="H493" t="str">
        <f t="shared" si="5"/>
        <v>A2</v>
      </c>
      <c r="I493" t="str">
        <f>VLOOKUP(H493,Sheet1!$A$1:$B$28,2,0)</f>
        <v>ATF</v>
      </c>
      <c r="J493">
        <f>MONTH(Delivery[[#This Row],[DATE]])</f>
        <v>6</v>
      </c>
      <c r="K493" s="32">
        <f>IF(Delivery[[#This Row],[Month]]&gt;3,YEAR(Delivery[[#This Row],[DATE]]),YEAR(Delivery[[#This Row],[DATE]])-1)</f>
        <v>2015</v>
      </c>
      <c r="L493" s="32" t="str">
        <f>IF(Delivery[[#This Row],[Month]]&lt;4,"Q4",IF(Delivery[[#This Row],[Month]]&lt;7,"Q1",IF(Delivery[[#This Row],[Month]]&lt;10,"Q2",IF(Delivery[[#This Row],[Month]]&lt;13,"Q3"))))</f>
        <v>Q1</v>
      </c>
    </row>
    <row r="494" spans="1:12" x14ac:dyDescent="0.25">
      <c r="A494">
        <v>1</v>
      </c>
      <c r="B494" s="1">
        <v>42185</v>
      </c>
      <c r="C494" t="s">
        <v>6</v>
      </c>
      <c r="D494" t="s">
        <v>331</v>
      </c>
      <c r="E494">
        <v>10</v>
      </c>
      <c r="F494">
        <v>4548</v>
      </c>
      <c r="G494" t="s">
        <v>460</v>
      </c>
      <c r="H494" t="str">
        <f t="shared" si="5"/>
        <v>A1</v>
      </c>
      <c r="I494" t="str">
        <f>VLOOKUP(H494,Sheet1!$A$1:$B$28,2,0)</f>
        <v>ATF</v>
      </c>
      <c r="J494">
        <f>MONTH(Delivery[[#This Row],[DATE]])</f>
        <v>6</v>
      </c>
      <c r="K494" s="32">
        <f>IF(Delivery[[#This Row],[Month]]&gt;3,YEAR(Delivery[[#This Row],[DATE]]),YEAR(Delivery[[#This Row],[DATE]])-1)</f>
        <v>2015</v>
      </c>
      <c r="L494" s="32" t="str">
        <f>IF(Delivery[[#This Row],[Month]]&lt;4,"Q4",IF(Delivery[[#This Row],[Month]]&lt;7,"Q1",IF(Delivery[[#This Row],[Month]]&lt;10,"Q2",IF(Delivery[[#This Row],[Month]]&lt;13,"Q3"))))</f>
        <v>Q1</v>
      </c>
    </row>
    <row r="495" spans="1:12" x14ac:dyDescent="0.25">
      <c r="A495">
        <v>2</v>
      </c>
      <c r="B495" s="1">
        <v>42185</v>
      </c>
      <c r="C495" t="s">
        <v>6</v>
      </c>
      <c r="D495" t="s">
        <v>331</v>
      </c>
      <c r="E495">
        <v>10</v>
      </c>
      <c r="F495">
        <v>3571</v>
      </c>
      <c r="G495" t="s">
        <v>460</v>
      </c>
      <c r="H495" t="str">
        <f t="shared" si="5"/>
        <v>A1</v>
      </c>
      <c r="I495" t="str">
        <f>VLOOKUP(H495,Sheet1!$A$1:$B$28,2,0)</f>
        <v>ATF</v>
      </c>
      <c r="J495">
        <f>MONTH(Delivery[[#This Row],[DATE]])</f>
        <v>6</v>
      </c>
      <c r="K495" s="32">
        <f>IF(Delivery[[#This Row],[Month]]&gt;3,YEAR(Delivery[[#This Row],[DATE]]),YEAR(Delivery[[#This Row],[DATE]])-1)</f>
        <v>2015</v>
      </c>
      <c r="L495" s="32" t="str">
        <f>IF(Delivery[[#This Row],[Month]]&lt;4,"Q4",IF(Delivery[[#This Row],[Month]]&lt;7,"Q1",IF(Delivery[[#This Row],[Month]]&lt;10,"Q2",IF(Delivery[[#This Row],[Month]]&lt;13,"Q3"))))</f>
        <v>Q1</v>
      </c>
    </row>
    <row r="496" spans="1:12" x14ac:dyDescent="0.25">
      <c r="A496">
        <v>3</v>
      </c>
      <c r="B496" s="1">
        <v>42185</v>
      </c>
      <c r="C496" t="s">
        <v>6</v>
      </c>
      <c r="D496" t="s">
        <v>1383</v>
      </c>
      <c r="E496">
        <v>16</v>
      </c>
      <c r="F496">
        <v>603</v>
      </c>
      <c r="G496" t="s">
        <v>460</v>
      </c>
      <c r="H496" t="str">
        <f t="shared" si="5"/>
        <v>OS</v>
      </c>
      <c r="I496" t="str">
        <f>VLOOKUP(H496,Sheet1!$A$1:$B$28,2,0)</f>
        <v>SKO</v>
      </c>
      <c r="J496">
        <f>MONTH(Delivery[[#This Row],[DATE]])</f>
        <v>6</v>
      </c>
      <c r="K496" s="32">
        <f>IF(Delivery[[#This Row],[Month]]&gt;3,YEAR(Delivery[[#This Row],[DATE]]),YEAR(Delivery[[#This Row],[DATE]])-1)</f>
        <v>2015</v>
      </c>
      <c r="L496" s="32" t="str">
        <f>IF(Delivery[[#This Row],[Month]]&lt;4,"Q4",IF(Delivery[[#This Row],[Month]]&lt;7,"Q1",IF(Delivery[[#This Row],[Month]]&lt;10,"Q2",IF(Delivery[[#This Row],[Month]]&lt;13,"Q3"))))</f>
        <v>Q1</v>
      </c>
    </row>
    <row r="497" spans="1:12" x14ac:dyDescent="0.25">
      <c r="A497">
        <v>4</v>
      </c>
      <c r="B497" s="1">
        <v>42185</v>
      </c>
      <c r="C497" t="s">
        <v>6</v>
      </c>
      <c r="D497" t="s">
        <v>334</v>
      </c>
      <c r="E497">
        <v>16</v>
      </c>
      <c r="F497">
        <v>116</v>
      </c>
      <c r="G497" t="s">
        <v>460</v>
      </c>
      <c r="H497" t="str">
        <f t="shared" si="5"/>
        <v>PC</v>
      </c>
      <c r="I497" t="str">
        <f>VLOOKUP(H497,Sheet1!$A$1:$B$28,2,0)</f>
        <v>SKO</v>
      </c>
      <c r="J497">
        <f>MONTH(Delivery[[#This Row],[DATE]])</f>
        <v>6</v>
      </c>
      <c r="K497" s="32">
        <f>IF(Delivery[[#This Row],[Month]]&gt;3,YEAR(Delivery[[#This Row],[DATE]]),YEAR(Delivery[[#This Row],[DATE]])-1)</f>
        <v>2015</v>
      </c>
      <c r="L497" s="32" t="str">
        <f>IF(Delivery[[#This Row],[Month]]&lt;4,"Q4",IF(Delivery[[#This Row],[Month]]&lt;7,"Q1",IF(Delivery[[#This Row],[Month]]&lt;10,"Q2",IF(Delivery[[#This Row],[Month]]&lt;13,"Q3"))))</f>
        <v>Q1</v>
      </c>
    </row>
    <row r="498" spans="1:12" x14ac:dyDescent="0.25">
      <c r="A498">
        <v>5</v>
      </c>
      <c r="B498" s="1">
        <v>42185</v>
      </c>
      <c r="C498" t="s">
        <v>6</v>
      </c>
      <c r="D498" t="s">
        <v>335</v>
      </c>
      <c r="E498">
        <v>2</v>
      </c>
      <c r="F498">
        <v>3833</v>
      </c>
      <c r="G498" t="s">
        <v>460</v>
      </c>
      <c r="H498" t="str">
        <f t="shared" si="5"/>
        <v>4H</v>
      </c>
      <c r="I498" t="str">
        <f>VLOOKUP(H498,Sheet1!$A$1:$B$28,2,0)</f>
        <v>HSD-IV</v>
      </c>
      <c r="J498">
        <f>MONTH(Delivery[[#This Row],[DATE]])</f>
        <v>6</v>
      </c>
      <c r="K498" s="32">
        <f>IF(Delivery[[#This Row],[Month]]&gt;3,YEAR(Delivery[[#This Row],[DATE]]),YEAR(Delivery[[#This Row],[DATE]])-1)</f>
        <v>2015</v>
      </c>
      <c r="L498" s="32" t="str">
        <f>IF(Delivery[[#This Row],[Month]]&lt;4,"Q4",IF(Delivery[[#This Row],[Month]]&lt;7,"Q1",IF(Delivery[[#This Row],[Month]]&lt;10,"Q2",IF(Delivery[[#This Row],[Month]]&lt;13,"Q3"))))</f>
        <v>Q1</v>
      </c>
    </row>
    <row r="499" spans="1:12" x14ac:dyDescent="0.25">
      <c r="A499">
        <v>1</v>
      </c>
      <c r="B499" s="1">
        <v>42185</v>
      </c>
      <c r="C499" t="s">
        <v>463</v>
      </c>
      <c r="D499" t="s">
        <v>338</v>
      </c>
      <c r="E499">
        <v>13</v>
      </c>
      <c r="F499">
        <v>3632</v>
      </c>
      <c r="G499" t="s">
        <v>464</v>
      </c>
      <c r="H499" t="str">
        <f t="shared" si="5"/>
        <v>A2</v>
      </c>
      <c r="I499" t="str">
        <f>VLOOKUP(H499,Sheet1!$A$1:$B$28,2,0)</f>
        <v>ATF</v>
      </c>
      <c r="J499">
        <f>MONTH(Delivery[[#This Row],[DATE]])</f>
        <v>6</v>
      </c>
      <c r="K499" s="32">
        <f>IF(Delivery[[#This Row],[Month]]&gt;3,YEAR(Delivery[[#This Row],[DATE]]),YEAR(Delivery[[#This Row],[DATE]])-1)</f>
        <v>2015</v>
      </c>
      <c r="L499" s="32" t="str">
        <f>IF(Delivery[[#This Row],[Month]]&lt;4,"Q4",IF(Delivery[[#This Row],[Month]]&lt;7,"Q1",IF(Delivery[[#This Row],[Month]]&lt;10,"Q2",IF(Delivery[[#This Row],[Month]]&lt;13,"Q3"))))</f>
        <v>Q1</v>
      </c>
    </row>
    <row r="500" spans="1:12" x14ac:dyDescent="0.25">
      <c r="A500">
        <v>1</v>
      </c>
      <c r="B500" s="1">
        <v>42186</v>
      </c>
      <c r="C500" t="s">
        <v>6</v>
      </c>
      <c r="D500" t="s">
        <v>343</v>
      </c>
      <c r="E500">
        <v>123</v>
      </c>
      <c r="F500">
        <v>3656</v>
      </c>
      <c r="H500" t="str">
        <f t="shared" si="5"/>
        <v>PN</v>
      </c>
      <c r="I500" t="str">
        <f>VLOOKUP(H500,Sheet1!$A$1:$B$28,2,0)</f>
        <v>NAPTHA</v>
      </c>
      <c r="J500">
        <f>MONTH(Delivery[[#This Row],[DATE]])</f>
        <v>7</v>
      </c>
      <c r="K500" s="32">
        <f>IF(Delivery[[#This Row],[Month]]&gt;3,YEAR(Delivery[[#This Row],[DATE]]),YEAR(Delivery[[#This Row],[DATE]])-1)</f>
        <v>2015</v>
      </c>
      <c r="L500" s="32" t="str">
        <f>IF(Delivery[[#This Row],[Month]]&lt;4,"Q4",IF(Delivery[[#This Row],[Month]]&lt;7,"Q1",IF(Delivery[[#This Row],[Month]]&lt;10,"Q2",IF(Delivery[[#This Row],[Month]]&lt;13,"Q3"))))</f>
        <v>Q2</v>
      </c>
    </row>
    <row r="501" spans="1:12" x14ac:dyDescent="0.25">
      <c r="A501">
        <v>2</v>
      </c>
      <c r="B501" s="1">
        <v>42186</v>
      </c>
      <c r="C501" t="s">
        <v>6</v>
      </c>
      <c r="D501" t="s">
        <v>345</v>
      </c>
      <c r="E501">
        <v>118</v>
      </c>
      <c r="F501">
        <v>3879</v>
      </c>
      <c r="H501" t="str">
        <f t="shared" si="5"/>
        <v>PX</v>
      </c>
      <c r="I501" t="str">
        <f>VLOOKUP(H501,Sheet1!$A$1:$B$28,2,0)</f>
        <v>PXPTA</v>
      </c>
      <c r="J501">
        <f>MONTH(Delivery[[#This Row],[DATE]])</f>
        <v>7</v>
      </c>
      <c r="K501" s="32">
        <f>IF(Delivery[[#This Row],[Month]]&gt;3,YEAR(Delivery[[#This Row],[DATE]]),YEAR(Delivery[[#This Row],[DATE]])-1)</f>
        <v>2015</v>
      </c>
      <c r="L501" s="32" t="str">
        <f>IF(Delivery[[#This Row],[Month]]&lt;4,"Q4",IF(Delivery[[#This Row],[Month]]&lt;7,"Q1",IF(Delivery[[#This Row],[Month]]&lt;10,"Q2",IF(Delivery[[#This Row],[Month]]&lt;13,"Q3"))))</f>
        <v>Q2</v>
      </c>
    </row>
    <row r="502" spans="1:12" x14ac:dyDescent="0.25">
      <c r="A502">
        <v>3</v>
      </c>
      <c r="B502" s="1">
        <v>42186</v>
      </c>
      <c r="C502" t="s">
        <v>6</v>
      </c>
      <c r="D502" t="s">
        <v>346</v>
      </c>
      <c r="E502">
        <v>119</v>
      </c>
      <c r="F502">
        <v>892</v>
      </c>
      <c r="H502" t="str">
        <f t="shared" si="5"/>
        <v>PX</v>
      </c>
      <c r="I502" t="str">
        <f>VLOOKUP(H502,Sheet1!$A$1:$B$28,2,0)</f>
        <v>PXPTA</v>
      </c>
      <c r="J502">
        <f>MONTH(Delivery[[#This Row],[DATE]])</f>
        <v>7</v>
      </c>
      <c r="K502" s="32">
        <f>IF(Delivery[[#This Row],[Month]]&gt;3,YEAR(Delivery[[#This Row],[DATE]]),YEAR(Delivery[[#This Row],[DATE]])-1)</f>
        <v>2015</v>
      </c>
      <c r="L502" s="32" t="str">
        <f>IF(Delivery[[#This Row],[Month]]&lt;4,"Q4",IF(Delivery[[#This Row],[Month]]&lt;7,"Q1",IF(Delivery[[#This Row],[Month]]&lt;10,"Q2",IF(Delivery[[#This Row],[Month]]&lt;13,"Q3"))))</f>
        <v>Q2</v>
      </c>
    </row>
    <row r="503" spans="1:12" x14ac:dyDescent="0.25">
      <c r="A503">
        <v>1</v>
      </c>
      <c r="B503" s="1">
        <v>42186</v>
      </c>
      <c r="C503" t="s">
        <v>463</v>
      </c>
      <c r="D503" t="s">
        <v>339</v>
      </c>
      <c r="E503">
        <v>33</v>
      </c>
      <c r="F503">
        <v>4087</v>
      </c>
      <c r="H503" t="str">
        <f t="shared" si="5"/>
        <v>A2</v>
      </c>
      <c r="I503" t="str">
        <f>VLOOKUP(H503,Sheet1!$A$1:$B$28,2,0)</f>
        <v>ATF</v>
      </c>
      <c r="J503">
        <f>MONTH(Delivery[[#This Row],[DATE]])</f>
        <v>7</v>
      </c>
      <c r="K503" s="32">
        <f>IF(Delivery[[#This Row],[Month]]&gt;3,YEAR(Delivery[[#This Row],[DATE]]),YEAR(Delivery[[#This Row],[DATE]])-1)</f>
        <v>2015</v>
      </c>
      <c r="L503" s="32" t="str">
        <f>IF(Delivery[[#This Row],[Month]]&lt;4,"Q4",IF(Delivery[[#This Row],[Month]]&lt;7,"Q1",IF(Delivery[[#This Row],[Month]]&lt;10,"Q2",IF(Delivery[[#This Row],[Month]]&lt;13,"Q3"))))</f>
        <v>Q2</v>
      </c>
    </row>
    <row r="504" spans="1:12" x14ac:dyDescent="0.25">
      <c r="A504">
        <v>2</v>
      </c>
      <c r="B504" s="1">
        <v>42186</v>
      </c>
      <c r="C504" t="s">
        <v>463</v>
      </c>
      <c r="D504" t="s">
        <v>347</v>
      </c>
      <c r="E504">
        <v>35</v>
      </c>
      <c r="F504">
        <v>450</v>
      </c>
      <c r="H504" t="str">
        <f t="shared" si="5"/>
        <v>A2</v>
      </c>
      <c r="I504" t="str">
        <f>VLOOKUP(H504,Sheet1!$A$1:$B$28,2,0)</f>
        <v>ATF</v>
      </c>
      <c r="J504">
        <f>MONTH(Delivery[[#This Row],[DATE]])</f>
        <v>7</v>
      </c>
      <c r="K504" s="32">
        <f>IF(Delivery[[#This Row],[Month]]&gt;3,YEAR(Delivery[[#This Row],[DATE]]),YEAR(Delivery[[#This Row],[DATE]])-1)</f>
        <v>2015</v>
      </c>
      <c r="L504" s="32" t="str">
        <f>IF(Delivery[[#This Row],[Month]]&lt;4,"Q4",IF(Delivery[[#This Row],[Month]]&lt;7,"Q1",IF(Delivery[[#This Row],[Month]]&lt;10,"Q2",IF(Delivery[[#This Row],[Month]]&lt;13,"Q3"))))</f>
        <v>Q2</v>
      </c>
    </row>
    <row r="505" spans="1:12" x14ac:dyDescent="0.25">
      <c r="A505">
        <v>3</v>
      </c>
      <c r="B505" s="1">
        <v>42186</v>
      </c>
      <c r="C505" t="s">
        <v>463</v>
      </c>
      <c r="D505" t="s">
        <v>348</v>
      </c>
      <c r="E505">
        <v>35</v>
      </c>
      <c r="F505">
        <v>5603</v>
      </c>
      <c r="H505" t="str">
        <f t="shared" si="5"/>
        <v>A2</v>
      </c>
      <c r="I505" t="str">
        <f>VLOOKUP(H505,Sheet1!$A$1:$B$28,2,0)</f>
        <v>ATF</v>
      </c>
      <c r="J505">
        <f>MONTH(Delivery[[#This Row],[DATE]])</f>
        <v>7</v>
      </c>
      <c r="K505" s="32">
        <f>IF(Delivery[[#This Row],[Month]]&gt;3,YEAR(Delivery[[#This Row],[DATE]]),YEAR(Delivery[[#This Row],[DATE]])-1)</f>
        <v>2015</v>
      </c>
      <c r="L505" s="32" t="str">
        <f>IF(Delivery[[#This Row],[Month]]&lt;4,"Q4",IF(Delivery[[#This Row],[Month]]&lt;7,"Q1",IF(Delivery[[#This Row],[Month]]&lt;10,"Q2",IF(Delivery[[#This Row],[Month]]&lt;13,"Q3"))))</f>
        <v>Q2</v>
      </c>
    </row>
    <row r="506" spans="1:12" x14ac:dyDescent="0.25">
      <c r="A506">
        <v>1</v>
      </c>
      <c r="B506" s="1">
        <v>42186</v>
      </c>
      <c r="C506" t="s">
        <v>8</v>
      </c>
      <c r="D506" t="s">
        <v>344</v>
      </c>
      <c r="E506">
        <v>17</v>
      </c>
      <c r="F506">
        <v>1494</v>
      </c>
      <c r="H506" t="str">
        <f t="shared" si="5"/>
        <v>SK</v>
      </c>
      <c r="I506" t="str">
        <f>VLOOKUP(H506,Sheet1!$A$1:$B$28,2,0)</f>
        <v>SKO</v>
      </c>
      <c r="J506">
        <f>MONTH(Delivery[[#This Row],[DATE]])</f>
        <v>7</v>
      </c>
      <c r="K506" s="32">
        <f>IF(Delivery[[#This Row],[Month]]&gt;3,YEAR(Delivery[[#This Row],[DATE]]),YEAR(Delivery[[#This Row],[DATE]])-1)</f>
        <v>2015</v>
      </c>
      <c r="L506" s="32" t="str">
        <f>IF(Delivery[[#This Row],[Month]]&lt;4,"Q4",IF(Delivery[[#This Row],[Month]]&lt;7,"Q1",IF(Delivery[[#This Row],[Month]]&lt;10,"Q2",IF(Delivery[[#This Row],[Month]]&lt;13,"Q3"))))</f>
        <v>Q2</v>
      </c>
    </row>
    <row r="507" spans="1:12" x14ac:dyDescent="0.25">
      <c r="A507">
        <v>2</v>
      </c>
      <c r="B507" s="1">
        <v>42186</v>
      </c>
      <c r="C507" t="s">
        <v>8</v>
      </c>
      <c r="D507" t="s">
        <v>349</v>
      </c>
      <c r="E507" t="s">
        <v>41</v>
      </c>
      <c r="F507">
        <v>1047</v>
      </c>
      <c r="H507" t="str">
        <f t="shared" si="5"/>
        <v>CP</v>
      </c>
      <c r="I507" t="s">
        <v>149</v>
      </c>
      <c r="J507">
        <f>MONTH(Delivery[[#This Row],[DATE]])</f>
        <v>7</v>
      </c>
      <c r="K507" s="32">
        <f>IF(Delivery[[#This Row],[Month]]&gt;3,YEAR(Delivery[[#This Row],[DATE]]),YEAR(Delivery[[#This Row],[DATE]])-1)</f>
        <v>2015</v>
      </c>
      <c r="L507" s="32" t="str">
        <f>IF(Delivery[[#This Row],[Month]]&lt;4,"Q4",IF(Delivery[[#This Row],[Month]]&lt;7,"Q1",IF(Delivery[[#This Row],[Month]]&lt;10,"Q2",IF(Delivery[[#This Row],[Month]]&lt;13,"Q3"))))</f>
        <v>Q2</v>
      </c>
    </row>
    <row r="508" spans="1:12" x14ac:dyDescent="0.25">
      <c r="A508">
        <v>3</v>
      </c>
      <c r="B508" s="1">
        <v>42186</v>
      </c>
      <c r="C508" t="s">
        <v>8</v>
      </c>
      <c r="D508" t="s">
        <v>350</v>
      </c>
      <c r="E508" t="s">
        <v>41</v>
      </c>
      <c r="F508">
        <v>494</v>
      </c>
      <c r="H508" t="str">
        <f t="shared" si="5"/>
        <v>CP</v>
      </c>
      <c r="I508" t="s">
        <v>149</v>
      </c>
      <c r="J508">
        <f>MONTH(Delivery[[#This Row],[DATE]])</f>
        <v>7</v>
      </c>
      <c r="K508" s="32">
        <f>IF(Delivery[[#This Row],[Month]]&gt;3,YEAR(Delivery[[#This Row],[DATE]]),YEAR(Delivery[[#This Row],[DATE]])-1)</f>
        <v>2015</v>
      </c>
      <c r="L508" s="32" t="str">
        <f>IF(Delivery[[#This Row],[Month]]&lt;4,"Q4",IF(Delivery[[#This Row],[Month]]&lt;7,"Q1",IF(Delivery[[#This Row],[Month]]&lt;10,"Q2",IF(Delivery[[#This Row],[Month]]&lt;13,"Q3"))))</f>
        <v>Q2</v>
      </c>
    </row>
    <row r="509" spans="1:12" x14ac:dyDescent="0.25">
      <c r="A509">
        <v>4</v>
      </c>
      <c r="B509" s="1">
        <v>42186</v>
      </c>
      <c r="C509" t="s">
        <v>8</v>
      </c>
      <c r="D509" t="s">
        <v>351</v>
      </c>
      <c r="E509" t="s">
        <v>41</v>
      </c>
      <c r="F509">
        <v>1590</v>
      </c>
      <c r="H509" t="str">
        <f t="shared" si="5"/>
        <v>CP</v>
      </c>
      <c r="I509" t="s">
        <v>149</v>
      </c>
      <c r="J509">
        <f>MONTH(Delivery[[#This Row],[DATE]])</f>
        <v>7</v>
      </c>
      <c r="K509" s="32">
        <f>IF(Delivery[[#This Row],[Month]]&gt;3,YEAR(Delivery[[#This Row],[DATE]]),YEAR(Delivery[[#This Row],[DATE]])-1)</f>
        <v>2015</v>
      </c>
      <c r="L509" s="32" t="str">
        <f>IF(Delivery[[#This Row],[Month]]&lt;4,"Q4",IF(Delivery[[#This Row],[Month]]&lt;7,"Q1",IF(Delivery[[#This Row],[Month]]&lt;10,"Q2",IF(Delivery[[#This Row],[Month]]&lt;13,"Q3"))))</f>
        <v>Q2</v>
      </c>
    </row>
    <row r="510" spans="1:12" x14ac:dyDescent="0.25">
      <c r="A510">
        <v>1</v>
      </c>
      <c r="B510" s="1">
        <v>42187</v>
      </c>
      <c r="C510" t="s">
        <v>6</v>
      </c>
      <c r="D510" t="s">
        <v>346</v>
      </c>
      <c r="E510">
        <v>119</v>
      </c>
      <c r="F510">
        <v>2243</v>
      </c>
      <c r="H510" t="str">
        <f t="shared" si="5"/>
        <v>PX</v>
      </c>
      <c r="I510" t="str">
        <f>VLOOKUP(H510,Sheet1!$A$1:$B$28,2,0)</f>
        <v>PXPTA</v>
      </c>
      <c r="J510">
        <f>MONTH(Delivery[[#This Row],[DATE]])</f>
        <v>7</v>
      </c>
      <c r="K510" s="32">
        <f>IF(Delivery[[#This Row],[Month]]&gt;3,YEAR(Delivery[[#This Row],[DATE]]),YEAR(Delivery[[#This Row],[DATE]])-1)</f>
        <v>2015</v>
      </c>
      <c r="L510" s="32" t="str">
        <f>IF(Delivery[[#This Row],[Month]]&lt;4,"Q4",IF(Delivery[[#This Row],[Month]]&lt;7,"Q1",IF(Delivery[[#This Row],[Month]]&lt;10,"Q2",IF(Delivery[[#This Row],[Month]]&lt;13,"Q3"))))</f>
        <v>Q2</v>
      </c>
    </row>
    <row r="511" spans="1:12" x14ac:dyDescent="0.25">
      <c r="A511">
        <v>2</v>
      </c>
      <c r="B511" s="1">
        <v>42187</v>
      </c>
      <c r="C511" t="s">
        <v>6</v>
      </c>
      <c r="D511" t="s">
        <v>352</v>
      </c>
      <c r="E511">
        <v>123</v>
      </c>
      <c r="F511">
        <v>6037</v>
      </c>
      <c r="H511" t="str">
        <f t="shared" si="5"/>
        <v>PN</v>
      </c>
      <c r="I511" t="str">
        <f>VLOOKUP(H511,Sheet1!$A$1:$B$28,2,0)</f>
        <v>NAPTHA</v>
      </c>
      <c r="J511">
        <f>MONTH(Delivery[[#This Row],[DATE]])</f>
        <v>7</v>
      </c>
      <c r="K511" s="32">
        <f>IF(Delivery[[#This Row],[Month]]&gt;3,YEAR(Delivery[[#This Row],[DATE]]),YEAR(Delivery[[#This Row],[DATE]])-1)</f>
        <v>2015</v>
      </c>
      <c r="L511" s="32" t="str">
        <f>IF(Delivery[[#This Row],[Month]]&lt;4,"Q4",IF(Delivery[[#This Row],[Month]]&lt;7,"Q1",IF(Delivery[[#This Row],[Month]]&lt;10,"Q2",IF(Delivery[[#This Row],[Month]]&lt;13,"Q3"))))</f>
        <v>Q2</v>
      </c>
    </row>
    <row r="512" spans="1:12" x14ac:dyDescent="0.25">
      <c r="A512">
        <v>3</v>
      </c>
      <c r="B512" s="1">
        <v>42187</v>
      </c>
      <c r="C512" t="s">
        <v>6</v>
      </c>
      <c r="D512" t="s">
        <v>353</v>
      </c>
      <c r="E512">
        <v>207</v>
      </c>
      <c r="F512">
        <v>1849</v>
      </c>
      <c r="H512" t="str">
        <f t="shared" si="5"/>
        <v>4M</v>
      </c>
      <c r="I512" t="str">
        <f>VLOOKUP(H512,Sheet1!$A$1:$B$28,2,0)</f>
        <v>MS-IV</v>
      </c>
      <c r="J512">
        <f>MONTH(Delivery[[#This Row],[DATE]])</f>
        <v>7</v>
      </c>
      <c r="K512" s="32">
        <f>IF(Delivery[[#This Row],[Month]]&gt;3,YEAR(Delivery[[#This Row],[DATE]]),YEAR(Delivery[[#This Row],[DATE]])-1)</f>
        <v>2015</v>
      </c>
      <c r="L512" s="32" t="str">
        <f>IF(Delivery[[#This Row],[Month]]&lt;4,"Q4",IF(Delivery[[#This Row],[Month]]&lt;7,"Q1",IF(Delivery[[#This Row],[Month]]&lt;10,"Q2",IF(Delivery[[#This Row],[Month]]&lt;13,"Q3"))))</f>
        <v>Q2</v>
      </c>
    </row>
    <row r="513" spans="1:12" x14ac:dyDescent="0.25">
      <c r="A513">
        <v>1</v>
      </c>
      <c r="B513" s="1">
        <v>42187</v>
      </c>
      <c r="C513" t="s">
        <v>463</v>
      </c>
      <c r="D513" t="s">
        <v>348</v>
      </c>
      <c r="E513">
        <v>35</v>
      </c>
      <c r="F513">
        <v>1116</v>
      </c>
      <c r="H513" t="str">
        <f t="shared" si="5"/>
        <v>A2</v>
      </c>
      <c r="I513" t="str">
        <f>VLOOKUP(H513,Sheet1!$A$1:$B$28,2,0)</f>
        <v>ATF</v>
      </c>
      <c r="J513">
        <f>MONTH(Delivery[[#This Row],[DATE]])</f>
        <v>7</v>
      </c>
      <c r="K513" s="32">
        <f>IF(Delivery[[#This Row],[Month]]&gt;3,YEAR(Delivery[[#This Row],[DATE]]),YEAR(Delivery[[#This Row],[DATE]])-1)</f>
        <v>2015</v>
      </c>
      <c r="L513" s="32" t="str">
        <f>IF(Delivery[[#This Row],[Month]]&lt;4,"Q4",IF(Delivery[[#This Row],[Month]]&lt;7,"Q1",IF(Delivery[[#This Row],[Month]]&lt;10,"Q2",IF(Delivery[[#This Row],[Month]]&lt;13,"Q3"))))</f>
        <v>Q2</v>
      </c>
    </row>
    <row r="514" spans="1:12" x14ac:dyDescent="0.25">
      <c r="A514">
        <v>2</v>
      </c>
      <c r="B514" s="1">
        <v>42187</v>
      </c>
      <c r="C514" t="s">
        <v>463</v>
      </c>
      <c r="D514" t="s">
        <v>354</v>
      </c>
      <c r="E514">
        <v>34</v>
      </c>
      <c r="F514">
        <v>363</v>
      </c>
      <c r="H514" t="str">
        <f t="shared" si="5"/>
        <v>A2</v>
      </c>
      <c r="I514" t="str">
        <f>VLOOKUP(H514,Sheet1!$A$1:$B$28,2,0)</f>
        <v>ATF</v>
      </c>
      <c r="J514">
        <f>MONTH(Delivery[[#This Row],[DATE]])</f>
        <v>7</v>
      </c>
      <c r="K514" s="32">
        <f>IF(Delivery[[#This Row],[Month]]&gt;3,YEAR(Delivery[[#This Row],[DATE]]),YEAR(Delivery[[#This Row],[DATE]])-1)</f>
        <v>2015</v>
      </c>
      <c r="L514" s="32" t="str">
        <f>IF(Delivery[[#This Row],[Month]]&lt;4,"Q4",IF(Delivery[[#This Row],[Month]]&lt;7,"Q1",IF(Delivery[[#This Row],[Month]]&lt;10,"Q2",IF(Delivery[[#This Row],[Month]]&lt;13,"Q3"))))</f>
        <v>Q2</v>
      </c>
    </row>
    <row r="515" spans="1:12" x14ac:dyDescent="0.25">
      <c r="A515">
        <v>1</v>
      </c>
      <c r="B515" s="1">
        <v>42187</v>
      </c>
      <c r="C515" t="s">
        <v>8</v>
      </c>
      <c r="D515" t="s">
        <v>319</v>
      </c>
      <c r="E515" t="s">
        <v>41</v>
      </c>
      <c r="F515">
        <v>1483</v>
      </c>
      <c r="H515" t="str">
        <f t="shared" si="5"/>
        <v>PN</v>
      </c>
      <c r="I515" t="str">
        <f>VLOOKUP(H515,Sheet1!$A$1:$B$28,2,0)</f>
        <v>NAPTHA</v>
      </c>
      <c r="J515">
        <f>MONTH(Delivery[[#This Row],[DATE]])</f>
        <v>7</v>
      </c>
      <c r="K515" s="32">
        <f>IF(Delivery[[#This Row],[Month]]&gt;3,YEAR(Delivery[[#This Row],[DATE]]),YEAR(Delivery[[#This Row],[DATE]])-1)</f>
        <v>2015</v>
      </c>
      <c r="L515" s="32" t="str">
        <f>IF(Delivery[[#This Row],[Month]]&lt;4,"Q4",IF(Delivery[[#This Row],[Month]]&lt;7,"Q1",IF(Delivery[[#This Row],[Month]]&lt;10,"Q2",IF(Delivery[[#This Row],[Month]]&lt;13,"Q3"))))</f>
        <v>Q2</v>
      </c>
    </row>
    <row r="516" spans="1:12" x14ac:dyDescent="0.25">
      <c r="A516">
        <v>2</v>
      </c>
      <c r="B516" s="1">
        <v>42187</v>
      </c>
      <c r="C516" t="s">
        <v>8</v>
      </c>
      <c r="D516" t="s">
        <v>343</v>
      </c>
      <c r="E516" t="s">
        <v>10</v>
      </c>
      <c r="F516">
        <v>1923</v>
      </c>
      <c r="H516" t="str">
        <f t="shared" si="5"/>
        <v>PN</v>
      </c>
      <c r="I516" t="str">
        <f>VLOOKUP(H516,Sheet1!$A$1:$B$28,2,0)</f>
        <v>NAPTHA</v>
      </c>
      <c r="J516">
        <f>MONTH(Delivery[[#This Row],[DATE]])</f>
        <v>7</v>
      </c>
      <c r="K516" s="32">
        <f>IF(Delivery[[#This Row],[Month]]&gt;3,YEAR(Delivery[[#This Row],[DATE]]),YEAR(Delivery[[#This Row],[DATE]])-1)</f>
        <v>2015</v>
      </c>
      <c r="L516" s="32" t="str">
        <f>IF(Delivery[[#This Row],[Month]]&lt;4,"Q4",IF(Delivery[[#This Row],[Month]]&lt;7,"Q1",IF(Delivery[[#This Row],[Month]]&lt;10,"Q2",IF(Delivery[[#This Row],[Month]]&lt;13,"Q3"))))</f>
        <v>Q2</v>
      </c>
    </row>
    <row r="517" spans="1:12" x14ac:dyDescent="0.25">
      <c r="A517">
        <v>1</v>
      </c>
      <c r="B517" s="1">
        <v>42188</v>
      </c>
      <c r="C517" t="s">
        <v>6</v>
      </c>
      <c r="D517" t="s">
        <v>353</v>
      </c>
      <c r="E517">
        <v>207</v>
      </c>
      <c r="F517">
        <v>3197</v>
      </c>
      <c r="H517" t="str">
        <f t="shared" si="5"/>
        <v>4M</v>
      </c>
      <c r="I517" t="str">
        <f>VLOOKUP(H517,Sheet1!$A$1:$B$28,2,0)</f>
        <v>MS-IV</v>
      </c>
      <c r="J517">
        <f>MONTH(Delivery[[#This Row],[DATE]])</f>
        <v>7</v>
      </c>
      <c r="K517" s="32">
        <f>IF(Delivery[[#This Row],[Month]]&gt;3,YEAR(Delivery[[#This Row],[DATE]]),YEAR(Delivery[[#This Row],[DATE]])-1)</f>
        <v>2015</v>
      </c>
      <c r="L517" s="32" t="str">
        <f>IF(Delivery[[#This Row],[Month]]&lt;4,"Q4",IF(Delivery[[#This Row],[Month]]&lt;7,"Q1",IF(Delivery[[#This Row],[Month]]&lt;10,"Q2",IF(Delivery[[#This Row],[Month]]&lt;13,"Q3"))))</f>
        <v>Q2</v>
      </c>
    </row>
    <row r="518" spans="1:12" x14ac:dyDescent="0.25">
      <c r="A518">
        <v>2</v>
      </c>
      <c r="B518" s="1">
        <v>42188</v>
      </c>
      <c r="C518" t="s">
        <v>6</v>
      </c>
      <c r="D518" t="s">
        <v>355</v>
      </c>
      <c r="E518">
        <v>202</v>
      </c>
      <c r="F518">
        <v>5094</v>
      </c>
      <c r="H518" t="str">
        <f t="shared" si="5"/>
        <v>4M</v>
      </c>
      <c r="I518" t="str">
        <f>VLOOKUP(H518,Sheet1!$A$1:$B$28,2,0)</f>
        <v>MS-IV</v>
      </c>
      <c r="J518">
        <f>MONTH(Delivery[[#This Row],[DATE]])</f>
        <v>7</v>
      </c>
      <c r="K518" s="32">
        <f>IF(Delivery[[#This Row],[Month]]&gt;3,YEAR(Delivery[[#This Row],[DATE]]),YEAR(Delivery[[#This Row],[DATE]])-1)</f>
        <v>2015</v>
      </c>
      <c r="L518" s="32" t="str">
        <f>IF(Delivery[[#This Row],[Month]]&lt;4,"Q4",IF(Delivery[[#This Row],[Month]]&lt;7,"Q1",IF(Delivery[[#This Row],[Month]]&lt;10,"Q2",IF(Delivery[[#This Row],[Month]]&lt;13,"Q3"))))</f>
        <v>Q2</v>
      </c>
    </row>
    <row r="519" spans="1:12" x14ac:dyDescent="0.25">
      <c r="A519">
        <v>1</v>
      </c>
      <c r="B519" s="1">
        <v>42188</v>
      </c>
      <c r="C519" t="s">
        <v>463</v>
      </c>
      <c r="D519" t="s">
        <v>354</v>
      </c>
      <c r="E519">
        <v>34</v>
      </c>
      <c r="F519">
        <v>87</v>
      </c>
      <c r="H519" t="str">
        <f t="shared" si="5"/>
        <v>A2</v>
      </c>
      <c r="I519" t="str">
        <f>VLOOKUP(H519,Sheet1!$A$1:$B$28,2,0)</f>
        <v>ATF</v>
      </c>
      <c r="J519">
        <f>MONTH(Delivery[[#This Row],[DATE]])</f>
        <v>7</v>
      </c>
      <c r="K519" s="32">
        <f>IF(Delivery[[#This Row],[Month]]&gt;3,YEAR(Delivery[[#This Row],[DATE]]),YEAR(Delivery[[#This Row],[DATE]])-1)</f>
        <v>2015</v>
      </c>
      <c r="L519" s="32" t="str">
        <f>IF(Delivery[[#This Row],[Month]]&lt;4,"Q4",IF(Delivery[[#This Row],[Month]]&lt;7,"Q1",IF(Delivery[[#This Row],[Month]]&lt;10,"Q2",IF(Delivery[[#This Row],[Month]]&lt;13,"Q3"))))</f>
        <v>Q2</v>
      </c>
    </row>
    <row r="520" spans="1:12" x14ac:dyDescent="0.25">
      <c r="A520">
        <v>2</v>
      </c>
      <c r="B520" s="1">
        <v>42188</v>
      </c>
      <c r="C520" t="s">
        <v>463</v>
      </c>
      <c r="D520" t="s">
        <v>356</v>
      </c>
      <c r="E520">
        <v>34</v>
      </c>
      <c r="F520">
        <v>5901</v>
      </c>
      <c r="H520" t="str">
        <f t="shared" si="5"/>
        <v>A2</v>
      </c>
      <c r="I520" t="str">
        <f>VLOOKUP(H520,Sheet1!$A$1:$B$28,2,0)</f>
        <v>ATF</v>
      </c>
      <c r="J520">
        <f>MONTH(Delivery[[#This Row],[DATE]])</f>
        <v>7</v>
      </c>
      <c r="K520" s="32">
        <f>IF(Delivery[[#This Row],[Month]]&gt;3,YEAR(Delivery[[#This Row],[DATE]]),YEAR(Delivery[[#This Row],[DATE]])-1)</f>
        <v>2015</v>
      </c>
      <c r="L520" s="32" t="str">
        <f>IF(Delivery[[#This Row],[Month]]&lt;4,"Q4",IF(Delivery[[#This Row],[Month]]&lt;7,"Q1",IF(Delivery[[#This Row],[Month]]&lt;10,"Q2",IF(Delivery[[#This Row],[Month]]&lt;13,"Q3"))))</f>
        <v>Q2</v>
      </c>
    </row>
    <row r="521" spans="1:12" x14ac:dyDescent="0.25">
      <c r="A521">
        <v>1</v>
      </c>
      <c r="B521" s="1">
        <v>42188</v>
      </c>
      <c r="C521" t="s">
        <v>8</v>
      </c>
      <c r="D521" t="s">
        <v>343</v>
      </c>
      <c r="E521" t="s">
        <v>10</v>
      </c>
      <c r="F521">
        <v>1554</v>
      </c>
      <c r="H521" t="str">
        <f t="shared" si="5"/>
        <v>PN</v>
      </c>
      <c r="I521" t="str">
        <f>VLOOKUP(H521,Sheet1!$A$1:$B$28,2,0)</f>
        <v>NAPTHA</v>
      </c>
      <c r="J521">
        <f>MONTH(Delivery[[#This Row],[DATE]])</f>
        <v>7</v>
      </c>
      <c r="K521" s="32">
        <f>IF(Delivery[[#This Row],[Month]]&gt;3,YEAR(Delivery[[#This Row],[DATE]]),YEAR(Delivery[[#This Row],[DATE]])-1)</f>
        <v>2015</v>
      </c>
      <c r="L521" s="32" t="str">
        <f>IF(Delivery[[#This Row],[Month]]&lt;4,"Q4",IF(Delivery[[#This Row],[Month]]&lt;7,"Q1",IF(Delivery[[#This Row],[Month]]&lt;10,"Q2",IF(Delivery[[#This Row],[Month]]&lt;13,"Q3"))))</f>
        <v>Q2</v>
      </c>
    </row>
    <row r="522" spans="1:12" x14ac:dyDescent="0.25">
      <c r="A522">
        <v>2</v>
      </c>
      <c r="B522" s="1">
        <v>42188</v>
      </c>
      <c r="C522" t="s">
        <v>8</v>
      </c>
      <c r="D522" t="s">
        <v>345</v>
      </c>
      <c r="E522" t="s">
        <v>10</v>
      </c>
      <c r="F522">
        <v>3717</v>
      </c>
      <c r="H522" t="str">
        <f t="shared" si="5"/>
        <v>PX</v>
      </c>
      <c r="I522" t="str">
        <f>VLOOKUP(H522,Sheet1!$A$1:$B$28,2,0)</f>
        <v>PXPTA</v>
      </c>
      <c r="J522">
        <f>MONTH(Delivery[[#This Row],[DATE]])</f>
        <v>7</v>
      </c>
      <c r="K522" s="32">
        <f>IF(Delivery[[#This Row],[Month]]&gt;3,YEAR(Delivery[[#This Row],[DATE]]),YEAR(Delivery[[#This Row],[DATE]])-1)</f>
        <v>2015</v>
      </c>
      <c r="L522" s="32" t="str">
        <f>IF(Delivery[[#This Row],[Month]]&lt;4,"Q4",IF(Delivery[[#This Row],[Month]]&lt;7,"Q1",IF(Delivery[[#This Row],[Month]]&lt;10,"Q2",IF(Delivery[[#This Row],[Month]]&lt;13,"Q3"))))</f>
        <v>Q2</v>
      </c>
    </row>
    <row r="523" spans="1:12" x14ac:dyDescent="0.25">
      <c r="A523">
        <v>3</v>
      </c>
      <c r="B523" s="1">
        <v>42188</v>
      </c>
      <c r="C523" t="s">
        <v>8</v>
      </c>
      <c r="D523" t="s">
        <v>346</v>
      </c>
      <c r="E523" t="s">
        <v>10</v>
      </c>
      <c r="F523">
        <v>1523</v>
      </c>
      <c r="H523" t="str">
        <f t="shared" si="5"/>
        <v>PX</v>
      </c>
      <c r="I523" t="str">
        <f>VLOOKUP(H523,Sheet1!$A$1:$B$28,2,0)</f>
        <v>PXPTA</v>
      </c>
      <c r="J523">
        <f>MONTH(Delivery[[#This Row],[DATE]])</f>
        <v>7</v>
      </c>
      <c r="K523" s="32">
        <f>IF(Delivery[[#This Row],[Month]]&gt;3,YEAR(Delivery[[#This Row],[DATE]]),YEAR(Delivery[[#This Row],[DATE]])-1)</f>
        <v>2015</v>
      </c>
      <c r="L523" s="32" t="str">
        <f>IF(Delivery[[#This Row],[Month]]&lt;4,"Q4",IF(Delivery[[#This Row],[Month]]&lt;7,"Q1",IF(Delivery[[#This Row],[Month]]&lt;10,"Q2",IF(Delivery[[#This Row],[Month]]&lt;13,"Q3"))))</f>
        <v>Q2</v>
      </c>
    </row>
    <row r="524" spans="1:12" x14ac:dyDescent="0.25">
      <c r="A524">
        <v>1</v>
      </c>
      <c r="B524" s="1">
        <v>42189</v>
      </c>
      <c r="C524" t="s">
        <v>6</v>
      </c>
      <c r="D524" t="s">
        <v>355</v>
      </c>
      <c r="E524">
        <v>202</v>
      </c>
      <c r="F524">
        <v>2185</v>
      </c>
      <c r="H524" t="str">
        <f t="shared" si="5"/>
        <v>4M</v>
      </c>
      <c r="I524" t="str">
        <f>VLOOKUP(H524,Sheet1!$A$1:$B$28,2,0)</f>
        <v>MS-IV</v>
      </c>
      <c r="J524">
        <f>MONTH(Delivery[[#This Row],[DATE]])</f>
        <v>7</v>
      </c>
      <c r="K524" s="32">
        <f>IF(Delivery[[#This Row],[Month]]&gt;3,YEAR(Delivery[[#This Row],[DATE]]),YEAR(Delivery[[#This Row],[DATE]])-1)</f>
        <v>2015</v>
      </c>
      <c r="L524" s="32" t="str">
        <f>IF(Delivery[[#This Row],[Month]]&lt;4,"Q4",IF(Delivery[[#This Row],[Month]]&lt;7,"Q1",IF(Delivery[[#This Row],[Month]]&lt;10,"Q2",IF(Delivery[[#This Row],[Month]]&lt;13,"Q3"))))</f>
        <v>Q2</v>
      </c>
    </row>
    <row r="525" spans="1:12" x14ac:dyDescent="0.25">
      <c r="A525">
        <v>2</v>
      </c>
      <c r="B525" s="1">
        <v>42189</v>
      </c>
      <c r="C525" t="s">
        <v>6</v>
      </c>
      <c r="D525" t="s">
        <v>357</v>
      </c>
      <c r="E525">
        <v>205</v>
      </c>
      <c r="F525">
        <v>4774</v>
      </c>
      <c r="H525" t="str">
        <f t="shared" si="5"/>
        <v>4M</v>
      </c>
      <c r="I525" t="str">
        <f>VLOOKUP(H525,Sheet1!$A$1:$B$28,2,0)</f>
        <v>MS-IV</v>
      </c>
      <c r="J525">
        <f>MONTH(Delivery[[#This Row],[DATE]])</f>
        <v>7</v>
      </c>
      <c r="K525" s="32">
        <f>IF(Delivery[[#This Row],[Month]]&gt;3,YEAR(Delivery[[#This Row],[DATE]]),YEAR(Delivery[[#This Row],[DATE]])-1)</f>
        <v>2015</v>
      </c>
      <c r="L525" s="32" t="str">
        <f>IF(Delivery[[#This Row],[Month]]&lt;4,"Q4",IF(Delivery[[#This Row],[Month]]&lt;7,"Q1",IF(Delivery[[#This Row],[Month]]&lt;10,"Q2",IF(Delivery[[#This Row],[Month]]&lt;13,"Q3"))))</f>
        <v>Q2</v>
      </c>
    </row>
    <row r="526" spans="1:12" x14ac:dyDescent="0.25">
      <c r="A526">
        <v>3</v>
      </c>
      <c r="B526" s="1">
        <v>42189</v>
      </c>
      <c r="C526" t="s">
        <v>6</v>
      </c>
      <c r="D526" t="s">
        <v>358</v>
      </c>
      <c r="E526">
        <v>204</v>
      </c>
      <c r="F526">
        <v>557</v>
      </c>
      <c r="H526" t="str">
        <f t="shared" si="5"/>
        <v>4M</v>
      </c>
      <c r="I526" t="str">
        <f>VLOOKUP(H526,Sheet1!$A$1:$B$28,2,0)</f>
        <v>MS-IV</v>
      </c>
      <c r="J526">
        <f>MONTH(Delivery[[#This Row],[DATE]])</f>
        <v>7</v>
      </c>
      <c r="K526" s="32">
        <f>IF(Delivery[[#This Row],[Month]]&gt;3,YEAR(Delivery[[#This Row],[DATE]]),YEAR(Delivery[[#This Row],[DATE]])-1)</f>
        <v>2015</v>
      </c>
      <c r="L526" s="32" t="str">
        <f>IF(Delivery[[#This Row],[Month]]&lt;4,"Q4",IF(Delivery[[#This Row],[Month]]&lt;7,"Q1",IF(Delivery[[#This Row],[Month]]&lt;10,"Q2",IF(Delivery[[#This Row],[Month]]&lt;13,"Q3"))))</f>
        <v>Q2</v>
      </c>
    </row>
    <row r="527" spans="1:12" x14ac:dyDescent="0.25">
      <c r="A527">
        <v>1</v>
      </c>
      <c r="B527" s="1">
        <v>42189</v>
      </c>
      <c r="C527" t="s">
        <v>463</v>
      </c>
      <c r="D527" t="s">
        <v>359</v>
      </c>
      <c r="E527">
        <v>34</v>
      </c>
      <c r="F527">
        <v>450</v>
      </c>
      <c r="H527" t="str">
        <f t="shared" si="5"/>
        <v>A2</v>
      </c>
      <c r="I527" t="str">
        <f>VLOOKUP(H527,Sheet1!$A$1:$B$28,2,0)</f>
        <v>ATF</v>
      </c>
      <c r="J527">
        <f>MONTH(Delivery[[#This Row],[DATE]])</f>
        <v>7</v>
      </c>
      <c r="K527" s="32">
        <f>IF(Delivery[[#This Row],[Month]]&gt;3,YEAR(Delivery[[#This Row],[DATE]]),YEAR(Delivery[[#This Row],[DATE]])-1)</f>
        <v>2015</v>
      </c>
      <c r="L527" s="32" t="str">
        <f>IF(Delivery[[#This Row],[Month]]&lt;4,"Q4",IF(Delivery[[#This Row],[Month]]&lt;7,"Q1",IF(Delivery[[#This Row],[Month]]&lt;10,"Q2",IF(Delivery[[#This Row],[Month]]&lt;13,"Q3"))))</f>
        <v>Q2</v>
      </c>
    </row>
    <row r="528" spans="1:12" x14ac:dyDescent="0.25">
      <c r="A528">
        <v>2</v>
      </c>
      <c r="B528" s="1">
        <v>42189</v>
      </c>
      <c r="C528" t="s">
        <v>463</v>
      </c>
      <c r="D528" t="s">
        <v>360</v>
      </c>
      <c r="E528">
        <v>34</v>
      </c>
      <c r="F528">
        <v>8817</v>
      </c>
      <c r="H528" t="str">
        <f t="shared" si="5"/>
        <v>A2</v>
      </c>
      <c r="I528" t="str">
        <f>VLOOKUP(H528,Sheet1!$A$1:$B$28,2,0)</f>
        <v>ATF</v>
      </c>
      <c r="J528">
        <f>MONTH(Delivery[[#This Row],[DATE]])</f>
        <v>7</v>
      </c>
      <c r="K528" s="32">
        <f>IF(Delivery[[#This Row],[Month]]&gt;3,YEAR(Delivery[[#This Row],[DATE]]),YEAR(Delivery[[#This Row],[DATE]])-1)</f>
        <v>2015</v>
      </c>
      <c r="L528" s="32" t="str">
        <f>IF(Delivery[[#This Row],[Month]]&lt;4,"Q4",IF(Delivery[[#This Row],[Month]]&lt;7,"Q1",IF(Delivery[[#This Row],[Month]]&lt;10,"Q2",IF(Delivery[[#This Row],[Month]]&lt;13,"Q3"))))</f>
        <v>Q2</v>
      </c>
    </row>
    <row r="529" spans="1:12" x14ac:dyDescent="0.25">
      <c r="A529">
        <v>1</v>
      </c>
      <c r="B529" s="1">
        <v>42189</v>
      </c>
      <c r="C529" t="s">
        <v>8</v>
      </c>
      <c r="D529" t="s">
        <v>346</v>
      </c>
      <c r="E529" t="s">
        <v>10</v>
      </c>
      <c r="F529">
        <v>1585</v>
      </c>
      <c r="H529" t="str">
        <f t="shared" si="5"/>
        <v>PX</v>
      </c>
      <c r="I529" t="str">
        <f>VLOOKUP(H529,Sheet1!$A$1:$B$28,2,0)</f>
        <v>PXPTA</v>
      </c>
      <c r="J529">
        <f>MONTH(Delivery[[#This Row],[DATE]])</f>
        <v>7</v>
      </c>
      <c r="K529" s="32">
        <f>IF(Delivery[[#This Row],[Month]]&gt;3,YEAR(Delivery[[#This Row],[DATE]]),YEAR(Delivery[[#This Row],[DATE]])-1)</f>
        <v>2015</v>
      </c>
      <c r="L529" s="32" t="str">
        <f>IF(Delivery[[#This Row],[Month]]&lt;4,"Q4",IF(Delivery[[#This Row],[Month]]&lt;7,"Q1",IF(Delivery[[#This Row],[Month]]&lt;10,"Q2",IF(Delivery[[#This Row],[Month]]&lt;13,"Q3"))))</f>
        <v>Q2</v>
      </c>
    </row>
    <row r="530" spans="1:12" x14ac:dyDescent="0.25">
      <c r="A530">
        <v>2</v>
      </c>
      <c r="B530" s="1">
        <v>42189</v>
      </c>
      <c r="C530" t="s">
        <v>8</v>
      </c>
      <c r="D530" t="s">
        <v>352</v>
      </c>
      <c r="E530" t="s">
        <v>10</v>
      </c>
      <c r="F530">
        <v>5137</v>
      </c>
      <c r="H530" t="str">
        <f t="shared" si="5"/>
        <v>PN</v>
      </c>
      <c r="I530" t="str">
        <f>VLOOKUP(H530,Sheet1!$A$1:$B$28,2,0)</f>
        <v>NAPTHA</v>
      </c>
      <c r="J530">
        <f>MONTH(Delivery[[#This Row],[DATE]])</f>
        <v>7</v>
      </c>
      <c r="K530" s="32">
        <f>IF(Delivery[[#This Row],[Month]]&gt;3,YEAR(Delivery[[#This Row],[DATE]]),YEAR(Delivery[[#This Row],[DATE]])-1)</f>
        <v>2015</v>
      </c>
      <c r="L530" s="32" t="str">
        <f>IF(Delivery[[#This Row],[Month]]&lt;4,"Q4",IF(Delivery[[#This Row],[Month]]&lt;7,"Q1",IF(Delivery[[#This Row],[Month]]&lt;10,"Q2",IF(Delivery[[#This Row],[Month]]&lt;13,"Q3"))))</f>
        <v>Q2</v>
      </c>
    </row>
    <row r="531" spans="1:12" x14ac:dyDescent="0.25">
      <c r="A531">
        <v>1</v>
      </c>
      <c r="B531" s="1">
        <v>42190</v>
      </c>
      <c r="C531" t="s">
        <v>6</v>
      </c>
      <c r="D531" t="s">
        <v>358</v>
      </c>
      <c r="E531">
        <v>204</v>
      </c>
      <c r="F531">
        <v>353</v>
      </c>
      <c r="H531" t="str">
        <f t="shared" si="5"/>
        <v>4M</v>
      </c>
      <c r="I531" t="str">
        <f>VLOOKUP(H531,Sheet1!$A$1:$B$28,2,0)</f>
        <v>MS-IV</v>
      </c>
      <c r="J531">
        <f>MONTH(Delivery[[#This Row],[DATE]])</f>
        <v>7</v>
      </c>
      <c r="K531" s="32">
        <f>IF(Delivery[[#This Row],[Month]]&gt;3,YEAR(Delivery[[#This Row],[DATE]]),YEAR(Delivery[[#This Row],[DATE]])-1)</f>
        <v>2015</v>
      </c>
      <c r="L531" s="32" t="str">
        <f>IF(Delivery[[#This Row],[Month]]&lt;4,"Q4",IF(Delivery[[#This Row],[Month]]&lt;7,"Q1",IF(Delivery[[#This Row],[Month]]&lt;10,"Q2",IF(Delivery[[#This Row],[Month]]&lt;13,"Q3"))))</f>
        <v>Q2</v>
      </c>
    </row>
    <row r="532" spans="1:12" x14ac:dyDescent="0.25">
      <c r="A532">
        <v>2</v>
      </c>
      <c r="B532" s="1">
        <v>42190</v>
      </c>
      <c r="C532" t="s">
        <v>6</v>
      </c>
      <c r="D532" t="s">
        <v>361</v>
      </c>
      <c r="E532">
        <v>651</v>
      </c>
      <c r="F532">
        <v>150</v>
      </c>
      <c r="H532" t="str">
        <f t="shared" si="5"/>
        <v>PC</v>
      </c>
      <c r="I532" t="str">
        <f>VLOOKUP(H532,Sheet1!$A$1:$B$28,2,0)</f>
        <v>SKO</v>
      </c>
      <c r="J532">
        <f>MONTH(Delivery[[#This Row],[DATE]])</f>
        <v>7</v>
      </c>
      <c r="K532" s="32">
        <f>IF(Delivery[[#This Row],[Month]]&gt;3,YEAR(Delivery[[#This Row],[DATE]]),YEAR(Delivery[[#This Row],[DATE]])-1)</f>
        <v>2015</v>
      </c>
      <c r="L532" s="32" t="str">
        <f>IF(Delivery[[#This Row],[Month]]&lt;4,"Q4",IF(Delivery[[#This Row],[Month]]&lt;7,"Q1",IF(Delivery[[#This Row],[Month]]&lt;10,"Q2",IF(Delivery[[#This Row],[Month]]&lt;13,"Q3"))))</f>
        <v>Q2</v>
      </c>
    </row>
    <row r="533" spans="1:12" x14ac:dyDescent="0.25">
      <c r="A533">
        <v>3</v>
      </c>
      <c r="B533" s="1">
        <v>42190</v>
      </c>
      <c r="C533" t="s">
        <v>6</v>
      </c>
      <c r="D533" t="s">
        <v>362</v>
      </c>
      <c r="E533">
        <v>403</v>
      </c>
      <c r="F533">
        <v>2969</v>
      </c>
      <c r="H533" t="str">
        <f t="shared" si="5"/>
        <v>0S</v>
      </c>
      <c r="I533" t="str">
        <f>VLOOKUP(H533,Sheet1!$A$1:$B$28,2,0)</f>
        <v>SKO</v>
      </c>
      <c r="J533">
        <f>MONTH(Delivery[[#This Row],[DATE]])</f>
        <v>7</v>
      </c>
      <c r="K533" s="32">
        <f>IF(Delivery[[#This Row],[Month]]&gt;3,YEAR(Delivery[[#This Row],[DATE]]),YEAR(Delivery[[#This Row],[DATE]])-1)</f>
        <v>2015</v>
      </c>
      <c r="L533" s="32" t="str">
        <f>IF(Delivery[[#This Row],[Month]]&lt;4,"Q4",IF(Delivery[[#This Row],[Month]]&lt;7,"Q1",IF(Delivery[[#This Row],[Month]]&lt;10,"Q2",IF(Delivery[[#This Row],[Month]]&lt;13,"Q3"))))</f>
        <v>Q2</v>
      </c>
    </row>
    <row r="534" spans="1:12" x14ac:dyDescent="0.25">
      <c r="A534">
        <v>4</v>
      </c>
      <c r="B534" s="1">
        <v>42190</v>
      </c>
      <c r="C534" t="s">
        <v>6</v>
      </c>
      <c r="D534" t="s">
        <v>363</v>
      </c>
      <c r="E534">
        <v>304</v>
      </c>
      <c r="F534">
        <v>7394</v>
      </c>
      <c r="H534" t="str">
        <f t="shared" ref="H534:H597" si="6">MID(D534,3,2)</f>
        <v>A1</v>
      </c>
      <c r="I534" t="str">
        <f>VLOOKUP(H534,Sheet1!$A$1:$B$28,2,0)</f>
        <v>ATF</v>
      </c>
      <c r="J534">
        <f>MONTH(Delivery[[#This Row],[DATE]])</f>
        <v>7</v>
      </c>
      <c r="K534" s="32">
        <f>IF(Delivery[[#This Row],[Month]]&gt;3,YEAR(Delivery[[#This Row],[DATE]]),YEAR(Delivery[[#This Row],[DATE]])-1)</f>
        <v>2015</v>
      </c>
      <c r="L534" s="32" t="str">
        <f>IF(Delivery[[#This Row],[Month]]&lt;4,"Q4",IF(Delivery[[#This Row],[Month]]&lt;7,"Q1",IF(Delivery[[#This Row],[Month]]&lt;10,"Q2",IF(Delivery[[#This Row],[Month]]&lt;13,"Q3"))))</f>
        <v>Q2</v>
      </c>
    </row>
    <row r="535" spans="1:12" x14ac:dyDescent="0.25">
      <c r="A535">
        <v>5</v>
      </c>
      <c r="B535" s="1">
        <v>42190</v>
      </c>
      <c r="C535" t="s">
        <v>6</v>
      </c>
      <c r="D535" t="s">
        <v>364</v>
      </c>
      <c r="E535">
        <v>301</v>
      </c>
      <c r="F535">
        <v>3122</v>
      </c>
      <c r="H535" t="str">
        <f t="shared" si="6"/>
        <v>A1</v>
      </c>
      <c r="I535" t="str">
        <f>VLOOKUP(H535,Sheet1!$A$1:$B$28,2,0)</f>
        <v>ATF</v>
      </c>
      <c r="J535">
        <f>MONTH(Delivery[[#This Row],[DATE]])</f>
        <v>7</v>
      </c>
      <c r="K535" s="32">
        <f>IF(Delivery[[#This Row],[Month]]&gt;3,YEAR(Delivery[[#This Row],[DATE]]),YEAR(Delivery[[#This Row],[DATE]])-1)</f>
        <v>2015</v>
      </c>
      <c r="L535" s="32" t="str">
        <f>IF(Delivery[[#This Row],[Month]]&lt;4,"Q4",IF(Delivery[[#This Row],[Month]]&lt;7,"Q1",IF(Delivery[[#This Row],[Month]]&lt;10,"Q2",IF(Delivery[[#This Row],[Month]]&lt;13,"Q3"))))</f>
        <v>Q2</v>
      </c>
    </row>
    <row r="536" spans="1:12" x14ac:dyDescent="0.25">
      <c r="A536">
        <v>1</v>
      </c>
      <c r="B536" s="1">
        <v>42190</v>
      </c>
      <c r="C536" t="s">
        <v>463</v>
      </c>
      <c r="D536" t="s">
        <v>360</v>
      </c>
      <c r="E536">
        <v>34</v>
      </c>
      <c r="F536">
        <v>47</v>
      </c>
      <c r="H536" t="str">
        <f t="shared" si="6"/>
        <v>A2</v>
      </c>
      <c r="I536" t="str">
        <f>VLOOKUP(H536,Sheet1!$A$1:$B$28,2,0)</f>
        <v>ATF</v>
      </c>
      <c r="J536">
        <f>MONTH(Delivery[[#This Row],[DATE]])</f>
        <v>7</v>
      </c>
      <c r="K536" s="32">
        <f>IF(Delivery[[#This Row],[Month]]&gt;3,YEAR(Delivery[[#This Row],[DATE]]),YEAR(Delivery[[#This Row],[DATE]])-1)</f>
        <v>2015</v>
      </c>
      <c r="L536" s="32" t="str">
        <f>IF(Delivery[[#This Row],[Month]]&lt;4,"Q4",IF(Delivery[[#This Row],[Month]]&lt;7,"Q1",IF(Delivery[[#This Row],[Month]]&lt;10,"Q2",IF(Delivery[[#This Row],[Month]]&lt;13,"Q3"))))</f>
        <v>Q2</v>
      </c>
    </row>
    <row r="537" spans="1:12" x14ac:dyDescent="0.25">
      <c r="A537">
        <v>1</v>
      </c>
      <c r="B537" s="1">
        <v>42190</v>
      </c>
      <c r="C537" t="s">
        <v>8</v>
      </c>
      <c r="D537" t="s">
        <v>352</v>
      </c>
      <c r="E537" t="s">
        <v>10</v>
      </c>
      <c r="F537">
        <v>100</v>
      </c>
      <c r="H537" t="str">
        <f t="shared" si="6"/>
        <v>PN</v>
      </c>
      <c r="I537" t="str">
        <f>VLOOKUP(H537,Sheet1!$A$1:$B$28,2,0)</f>
        <v>NAPTHA</v>
      </c>
      <c r="J537">
        <f>MONTH(Delivery[[#This Row],[DATE]])</f>
        <v>7</v>
      </c>
      <c r="K537" s="32">
        <f>IF(Delivery[[#This Row],[Month]]&gt;3,YEAR(Delivery[[#This Row],[DATE]]),YEAR(Delivery[[#This Row],[DATE]])-1)</f>
        <v>2015</v>
      </c>
      <c r="L537" s="32" t="str">
        <f>IF(Delivery[[#This Row],[Month]]&lt;4,"Q4",IF(Delivery[[#This Row],[Month]]&lt;7,"Q1",IF(Delivery[[#This Row],[Month]]&lt;10,"Q2",IF(Delivery[[#This Row],[Month]]&lt;13,"Q3"))))</f>
        <v>Q2</v>
      </c>
    </row>
    <row r="538" spans="1:12" x14ac:dyDescent="0.25">
      <c r="A538">
        <v>1</v>
      </c>
      <c r="B538" s="1">
        <v>42191</v>
      </c>
      <c r="C538" t="s">
        <v>6</v>
      </c>
      <c r="D538" t="s">
        <v>364</v>
      </c>
      <c r="E538">
        <v>301</v>
      </c>
      <c r="F538">
        <v>1065</v>
      </c>
      <c r="H538" t="str">
        <f t="shared" si="6"/>
        <v>A1</v>
      </c>
      <c r="I538" t="str">
        <f>VLOOKUP(H538,Sheet1!$A$1:$B$28,2,0)</f>
        <v>ATF</v>
      </c>
      <c r="J538">
        <f>MONTH(Delivery[[#This Row],[DATE]])</f>
        <v>7</v>
      </c>
      <c r="K538" s="32">
        <f>IF(Delivery[[#This Row],[Month]]&gt;3,YEAR(Delivery[[#This Row],[DATE]]),YEAR(Delivery[[#This Row],[DATE]])-1)</f>
        <v>2015</v>
      </c>
      <c r="L538" s="32" t="str">
        <f>IF(Delivery[[#This Row],[Month]]&lt;4,"Q4",IF(Delivery[[#This Row],[Month]]&lt;7,"Q1",IF(Delivery[[#This Row],[Month]]&lt;10,"Q2",IF(Delivery[[#This Row],[Month]]&lt;13,"Q3"))))</f>
        <v>Q2</v>
      </c>
    </row>
    <row r="539" spans="1:12" x14ac:dyDescent="0.25">
      <c r="A539">
        <v>2</v>
      </c>
      <c r="B539" s="1">
        <v>42191</v>
      </c>
      <c r="C539" t="s">
        <v>6</v>
      </c>
      <c r="D539" t="s">
        <v>365</v>
      </c>
      <c r="E539">
        <v>405</v>
      </c>
      <c r="F539">
        <v>3459</v>
      </c>
      <c r="H539" t="str">
        <f t="shared" si="6"/>
        <v>A1</v>
      </c>
      <c r="I539" t="str">
        <f>VLOOKUP(H539,Sheet1!$A$1:$B$28,2,0)</f>
        <v>ATF</v>
      </c>
      <c r="J539">
        <f>MONTH(Delivery[[#This Row],[DATE]])</f>
        <v>7</v>
      </c>
      <c r="K539" s="32">
        <f>IF(Delivery[[#This Row],[Month]]&gt;3,YEAR(Delivery[[#This Row],[DATE]]),YEAR(Delivery[[#This Row],[DATE]])-1)</f>
        <v>2015</v>
      </c>
      <c r="L539" s="32" t="str">
        <f>IF(Delivery[[#This Row],[Month]]&lt;4,"Q4",IF(Delivery[[#This Row],[Month]]&lt;7,"Q1",IF(Delivery[[#This Row],[Month]]&lt;10,"Q2",IF(Delivery[[#This Row],[Month]]&lt;13,"Q3"))))</f>
        <v>Q2</v>
      </c>
    </row>
    <row r="540" spans="1:12" x14ac:dyDescent="0.25">
      <c r="A540">
        <v>3</v>
      </c>
      <c r="B540" s="1">
        <v>42191</v>
      </c>
      <c r="C540" t="s">
        <v>6</v>
      </c>
      <c r="D540" t="s">
        <v>366</v>
      </c>
      <c r="E540">
        <v>403</v>
      </c>
      <c r="F540">
        <v>662</v>
      </c>
      <c r="H540" t="str">
        <f t="shared" si="6"/>
        <v>0S</v>
      </c>
      <c r="I540" t="str">
        <f>VLOOKUP(H540,Sheet1!$A$1:$B$28,2,0)</f>
        <v>SKO</v>
      </c>
      <c r="J540">
        <f>MONTH(Delivery[[#This Row],[DATE]])</f>
        <v>7</v>
      </c>
      <c r="K540" s="32">
        <f>IF(Delivery[[#This Row],[Month]]&gt;3,YEAR(Delivery[[#This Row],[DATE]]),YEAR(Delivery[[#This Row],[DATE]])-1)</f>
        <v>2015</v>
      </c>
      <c r="L540" s="32" t="str">
        <f>IF(Delivery[[#This Row],[Month]]&lt;4,"Q4",IF(Delivery[[#This Row],[Month]]&lt;7,"Q1",IF(Delivery[[#This Row],[Month]]&lt;10,"Q2",IF(Delivery[[#This Row],[Month]]&lt;13,"Q3"))))</f>
        <v>Q2</v>
      </c>
    </row>
    <row r="541" spans="1:12" x14ac:dyDescent="0.25">
      <c r="A541">
        <v>4</v>
      </c>
      <c r="B541" s="1">
        <v>42191</v>
      </c>
      <c r="C541" t="s">
        <v>6</v>
      </c>
      <c r="D541" t="s">
        <v>367</v>
      </c>
      <c r="E541">
        <v>101</v>
      </c>
      <c r="F541">
        <v>5032</v>
      </c>
      <c r="H541" t="str">
        <f t="shared" si="6"/>
        <v>PN</v>
      </c>
      <c r="I541" t="str">
        <f>VLOOKUP(H541,Sheet1!$A$1:$B$28,2,0)</f>
        <v>NAPTHA</v>
      </c>
      <c r="J541">
        <f>MONTH(Delivery[[#This Row],[DATE]])</f>
        <v>7</v>
      </c>
      <c r="K541" s="32">
        <f>IF(Delivery[[#This Row],[Month]]&gt;3,YEAR(Delivery[[#This Row],[DATE]]),YEAR(Delivery[[#This Row],[DATE]])-1)</f>
        <v>2015</v>
      </c>
      <c r="L541" s="32" t="str">
        <f>IF(Delivery[[#This Row],[Month]]&lt;4,"Q4",IF(Delivery[[#This Row],[Month]]&lt;7,"Q1",IF(Delivery[[#This Row],[Month]]&lt;10,"Q2",IF(Delivery[[#This Row],[Month]]&lt;13,"Q3"))))</f>
        <v>Q2</v>
      </c>
    </row>
    <row r="542" spans="1:12" x14ac:dyDescent="0.25">
      <c r="A542">
        <v>1</v>
      </c>
      <c r="B542" s="1">
        <v>42191</v>
      </c>
      <c r="C542" t="s">
        <v>8</v>
      </c>
      <c r="D542" t="s">
        <v>368</v>
      </c>
      <c r="E542">
        <v>16</v>
      </c>
      <c r="F542">
        <v>3165</v>
      </c>
      <c r="H542" t="str">
        <f t="shared" si="6"/>
        <v>SK</v>
      </c>
      <c r="I542" t="str">
        <f>VLOOKUP(H542,Sheet1!$A$1:$B$28,2,0)</f>
        <v>SKO</v>
      </c>
      <c r="J542">
        <f>MONTH(Delivery[[#This Row],[DATE]])</f>
        <v>7</v>
      </c>
      <c r="K542" s="32">
        <f>IF(Delivery[[#This Row],[Month]]&gt;3,YEAR(Delivery[[#This Row],[DATE]]),YEAR(Delivery[[#This Row],[DATE]])-1)</f>
        <v>2015</v>
      </c>
      <c r="L542" s="32" t="str">
        <f>IF(Delivery[[#This Row],[Month]]&lt;4,"Q4",IF(Delivery[[#This Row],[Month]]&lt;7,"Q1",IF(Delivery[[#This Row],[Month]]&lt;10,"Q2",IF(Delivery[[#This Row],[Month]]&lt;13,"Q3"))))</f>
        <v>Q2</v>
      </c>
    </row>
    <row r="543" spans="1:12" x14ac:dyDescent="0.25">
      <c r="A543">
        <v>1</v>
      </c>
      <c r="B543" s="1">
        <v>42192</v>
      </c>
      <c r="C543" t="s">
        <v>6</v>
      </c>
      <c r="D543" t="s">
        <v>367</v>
      </c>
      <c r="E543">
        <v>101</v>
      </c>
      <c r="F543">
        <v>982</v>
      </c>
      <c r="H543" t="str">
        <f t="shared" si="6"/>
        <v>PN</v>
      </c>
      <c r="I543" t="str">
        <f>VLOOKUP(H543,Sheet1!$A$1:$B$28,2,0)</f>
        <v>NAPTHA</v>
      </c>
      <c r="J543">
        <f>MONTH(Delivery[[#This Row],[DATE]])</f>
        <v>7</v>
      </c>
      <c r="K543" s="32">
        <f>IF(Delivery[[#This Row],[Month]]&gt;3,YEAR(Delivery[[#This Row],[DATE]]),YEAR(Delivery[[#This Row],[DATE]])-1)</f>
        <v>2015</v>
      </c>
      <c r="L543" s="32" t="str">
        <f>IF(Delivery[[#This Row],[Month]]&lt;4,"Q4",IF(Delivery[[#This Row],[Month]]&lt;7,"Q1",IF(Delivery[[#This Row],[Month]]&lt;10,"Q2",IF(Delivery[[#This Row],[Month]]&lt;13,"Q3"))))</f>
        <v>Q2</v>
      </c>
    </row>
    <row r="544" spans="1:12" x14ac:dyDescent="0.25">
      <c r="A544">
        <v>2</v>
      </c>
      <c r="B544" s="1">
        <v>42192</v>
      </c>
      <c r="C544" t="s">
        <v>6</v>
      </c>
      <c r="D544" t="s">
        <v>369</v>
      </c>
      <c r="E544">
        <v>119</v>
      </c>
      <c r="F544">
        <v>3106</v>
      </c>
      <c r="H544" t="str">
        <f t="shared" si="6"/>
        <v>PX</v>
      </c>
      <c r="I544" t="str">
        <f>VLOOKUP(H544,Sheet1!$A$1:$B$28,2,0)</f>
        <v>PXPTA</v>
      </c>
      <c r="J544">
        <f>MONTH(Delivery[[#This Row],[DATE]])</f>
        <v>7</v>
      </c>
      <c r="K544" s="32">
        <f>IF(Delivery[[#This Row],[Month]]&gt;3,YEAR(Delivery[[#This Row],[DATE]]),YEAR(Delivery[[#This Row],[DATE]])-1)</f>
        <v>2015</v>
      </c>
      <c r="L544" s="32" t="str">
        <f>IF(Delivery[[#This Row],[Month]]&lt;4,"Q4",IF(Delivery[[#This Row],[Month]]&lt;7,"Q1",IF(Delivery[[#This Row],[Month]]&lt;10,"Q2",IF(Delivery[[#This Row],[Month]]&lt;13,"Q3"))))</f>
        <v>Q2</v>
      </c>
    </row>
    <row r="545" spans="1:12" x14ac:dyDescent="0.25">
      <c r="A545">
        <v>3</v>
      </c>
      <c r="B545" s="1">
        <v>42192</v>
      </c>
      <c r="C545" t="s">
        <v>6</v>
      </c>
      <c r="D545" t="s">
        <v>367</v>
      </c>
      <c r="E545">
        <v>101</v>
      </c>
      <c r="F545">
        <v>1027</v>
      </c>
      <c r="H545" t="str">
        <f t="shared" si="6"/>
        <v>PN</v>
      </c>
      <c r="I545" t="str">
        <f>VLOOKUP(H545,Sheet1!$A$1:$B$28,2,0)</f>
        <v>NAPTHA</v>
      </c>
      <c r="J545">
        <f>MONTH(Delivery[[#This Row],[DATE]])</f>
        <v>7</v>
      </c>
      <c r="K545" s="32">
        <f>IF(Delivery[[#This Row],[Month]]&gt;3,YEAR(Delivery[[#This Row],[DATE]]),YEAR(Delivery[[#This Row],[DATE]])-1)</f>
        <v>2015</v>
      </c>
      <c r="L545" s="32" t="str">
        <f>IF(Delivery[[#This Row],[Month]]&lt;4,"Q4",IF(Delivery[[#This Row],[Month]]&lt;7,"Q1",IF(Delivery[[#This Row],[Month]]&lt;10,"Q2",IF(Delivery[[#This Row],[Month]]&lt;13,"Q3"))))</f>
        <v>Q2</v>
      </c>
    </row>
    <row r="546" spans="1:12" x14ac:dyDescent="0.25">
      <c r="A546">
        <v>4</v>
      </c>
      <c r="B546" s="1">
        <v>42192</v>
      </c>
      <c r="C546" t="s">
        <v>6</v>
      </c>
      <c r="D546" t="s">
        <v>370</v>
      </c>
      <c r="E546">
        <v>401</v>
      </c>
      <c r="F546">
        <v>158</v>
      </c>
      <c r="H546" t="str">
        <f t="shared" si="6"/>
        <v>NS</v>
      </c>
      <c r="I546" t="str">
        <f>VLOOKUP(H546,Sheet1!$A$1:$B$28,2,0)</f>
        <v>SKO</v>
      </c>
      <c r="J546">
        <f>MONTH(Delivery[[#This Row],[DATE]])</f>
        <v>7</v>
      </c>
      <c r="K546" s="32">
        <f>IF(Delivery[[#This Row],[Month]]&gt;3,YEAR(Delivery[[#This Row],[DATE]]),YEAR(Delivery[[#This Row],[DATE]])-1)</f>
        <v>2015</v>
      </c>
      <c r="L546" s="32" t="str">
        <f>IF(Delivery[[#This Row],[Month]]&lt;4,"Q4",IF(Delivery[[#This Row],[Month]]&lt;7,"Q1",IF(Delivery[[#This Row],[Month]]&lt;10,"Q2",IF(Delivery[[#This Row],[Month]]&lt;13,"Q3"))))</f>
        <v>Q2</v>
      </c>
    </row>
    <row r="547" spans="1:12" x14ac:dyDescent="0.25">
      <c r="A547">
        <v>5</v>
      </c>
      <c r="B547" s="1">
        <v>42192</v>
      </c>
      <c r="C547" t="s">
        <v>6</v>
      </c>
      <c r="D547" t="s">
        <v>371</v>
      </c>
      <c r="E547">
        <v>651</v>
      </c>
      <c r="F547">
        <v>153</v>
      </c>
      <c r="H547" t="str">
        <f t="shared" si="6"/>
        <v>PC</v>
      </c>
      <c r="I547" t="str">
        <f>VLOOKUP(H547,Sheet1!$A$1:$B$28,2,0)</f>
        <v>SKO</v>
      </c>
      <c r="J547">
        <f>MONTH(Delivery[[#This Row],[DATE]])</f>
        <v>7</v>
      </c>
      <c r="K547" s="32">
        <f>IF(Delivery[[#This Row],[Month]]&gt;3,YEAR(Delivery[[#This Row],[DATE]]),YEAR(Delivery[[#This Row],[DATE]])-1)</f>
        <v>2015</v>
      </c>
      <c r="L547" s="32" t="str">
        <f>IF(Delivery[[#This Row],[Month]]&lt;4,"Q4",IF(Delivery[[#This Row],[Month]]&lt;7,"Q1",IF(Delivery[[#This Row],[Month]]&lt;10,"Q2",IF(Delivery[[#This Row],[Month]]&lt;13,"Q3"))))</f>
        <v>Q2</v>
      </c>
    </row>
    <row r="548" spans="1:12" x14ac:dyDescent="0.25">
      <c r="A548">
        <v>6</v>
      </c>
      <c r="B548" s="1">
        <v>42192</v>
      </c>
      <c r="C548" t="s">
        <v>6</v>
      </c>
      <c r="D548" t="s">
        <v>372</v>
      </c>
      <c r="E548">
        <v>502</v>
      </c>
      <c r="F548">
        <v>6807</v>
      </c>
      <c r="H548" t="str">
        <f t="shared" si="6"/>
        <v>4H</v>
      </c>
      <c r="I548" t="str">
        <f>VLOOKUP(H548,Sheet1!$A$1:$B$28,2,0)</f>
        <v>HSD-IV</v>
      </c>
      <c r="J548">
        <f>MONTH(Delivery[[#This Row],[DATE]])</f>
        <v>7</v>
      </c>
      <c r="K548" s="32">
        <f>IF(Delivery[[#This Row],[Month]]&gt;3,YEAR(Delivery[[#This Row],[DATE]]),YEAR(Delivery[[#This Row],[DATE]])-1)</f>
        <v>2015</v>
      </c>
      <c r="L548" s="32" t="str">
        <f>IF(Delivery[[#This Row],[Month]]&lt;4,"Q4",IF(Delivery[[#This Row],[Month]]&lt;7,"Q1",IF(Delivery[[#This Row],[Month]]&lt;10,"Q2",IF(Delivery[[#This Row],[Month]]&lt;13,"Q3"))))</f>
        <v>Q2</v>
      </c>
    </row>
    <row r="549" spans="1:12" x14ac:dyDescent="0.25">
      <c r="A549">
        <v>1</v>
      </c>
      <c r="B549" s="1">
        <v>42192</v>
      </c>
      <c r="C549" t="s">
        <v>8</v>
      </c>
      <c r="D549" t="s">
        <v>368</v>
      </c>
      <c r="E549">
        <v>16</v>
      </c>
      <c r="F549">
        <v>1073</v>
      </c>
      <c r="H549" t="str">
        <f t="shared" si="6"/>
        <v>SK</v>
      </c>
      <c r="I549" t="str">
        <f>VLOOKUP(H549,Sheet1!$A$1:$B$28,2,0)</f>
        <v>SKO</v>
      </c>
      <c r="J549">
        <f>MONTH(Delivery[[#This Row],[DATE]])</f>
        <v>7</v>
      </c>
      <c r="K549" s="32">
        <f>IF(Delivery[[#This Row],[Month]]&gt;3,YEAR(Delivery[[#This Row],[DATE]]),YEAR(Delivery[[#This Row],[DATE]])-1)</f>
        <v>2015</v>
      </c>
      <c r="L549" s="32" t="str">
        <f>IF(Delivery[[#This Row],[Month]]&lt;4,"Q4",IF(Delivery[[#This Row],[Month]]&lt;7,"Q1",IF(Delivery[[#This Row],[Month]]&lt;10,"Q2",IF(Delivery[[#This Row],[Month]]&lt;13,"Q3"))))</f>
        <v>Q2</v>
      </c>
    </row>
    <row r="550" spans="1:12" x14ac:dyDescent="0.25">
      <c r="A550">
        <v>2</v>
      </c>
      <c r="B550" s="1">
        <v>42192</v>
      </c>
      <c r="C550" t="s">
        <v>8</v>
      </c>
      <c r="D550" t="s">
        <v>373</v>
      </c>
      <c r="E550">
        <v>17</v>
      </c>
      <c r="F550">
        <v>2764</v>
      </c>
      <c r="H550" t="str">
        <f t="shared" si="6"/>
        <v>SK</v>
      </c>
      <c r="I550" t="str">
        <f>VLOOKUP(H550,Sheet1!$A$1:$B$28,2,0)</f>
        <v>SKO</v>
      </c>
      <c r="J550">
        <f>MONTH(Delivery[[#This Row],[DATE]])</f>
        <v>7</v>
      </c>
      <c r="K550" s="32">
        <f>IF(Delivery[[#This Row],[Month]]&gt;3,YEAR(Delivery[[#This Row],[DATE]]),YEAR(Delivery[[#This Row],[DATE]])-1)</f>
        <v>2015</v>
      </c>
      <c r="L550" s="32" t="str">
        <f>IF(Delivery[[#This Row],[Month]]&lt;4,"Q4",IF(Delivery[[#This Row],[Month]]&lt;7,"Q1",IF(Delivery[[#This Row],[Month]]&lt;10,"Q2",IF(Delivery[[#This Row],[Month]]&lt;13,"Q3"))))</f>
        <v>Q2</v>
      </c>
    </row>
    <row r="551" spans="1:12" x14ac:dyDescent="0.25">
      <c r="A551">
        <v>1</v>
      </c>
      <c r="B551" s="1">
        <v>42193</v>
      </c>
      <c r="C551" t="s">
        <v>6</v>
      </c>
      <c r="D551" t="s">
        <v>372</v>
      </c>
      <c r="E551">
        <v>502</v>
      </c>
      <c r="F551">
        <v>4494</v>
      </c>
      <c r="H551" t="str">
        <f t="shared" si="6"/>
        <v>4H</v>
      </c>
      <c r="I551" t="str">
        <f>VLOOKUP(H551,Sheet1!$A$1:$B$28,2,0)</f>
        <v>HSD-IV</v>
      </c>
      <c r="J551">
        <f>MONTH(Delivery[[#This Row],[DATE]])</f>
        <v>7</v>
      </c>
      <c r="K551" s="32">
        <f>IF(Delivery[[#This Row],[Month]]&gt;3,YEAR(Delivery[[#This Row],[DATE]]),YEAR(Delivery[[#This Row],[DATE]])-1)</f>
        <v>2015</v>
      </c>
      <c r="L551" s="32" t="str">
        <f>IF(Delivery[[#This Row],[Month]]&lt;4,"Q4",IF(Delivery[[#This Row],[Month]]&lt;7,"Q1",IF(Delivery[[#This Row],[Month]]&lt;10,"Q2",IF(Delivery[[#This Row],[Month]]&lt;13,"Q3"))))</f>
        <v>Q2</v>
      </c>
    </row>
    <row r="552" spans="1:12" x14ac:dyDescent="0.25">
      <c r="A552">
        <v>2</v>
      </c>
      <c r="B552" s="1">
        <v>42193</v>
      </c>
      <c r="C552" t="s">
        <v>6</v>
      </c>
      <c r="D552" t="s">
        <v>374</v>
      </c>
      <c r="E552">
        <v>507</v>
      </c>
      <c r="F552">
        <v>5242</v>
      </c>
      <c r="H552" t="str">
        <f t="shared" si="6"/>
        <v>4H</v>
      </c>
      <c r="I552" t="str">
        <f>VLOOKUP(H552,Sheet1!$A$1:$B$28,2,0)</f>
        <v>HSD-IV</v>
      </c>
      <c r="J552">
        <f>MONTH(Delivery[[#This Row],[DATE]])</f>
        <v>7</v>
      </c>
      <c r="K552" s="32">
        <f>IF(Delivery[[#This Row],[Month]]&gt;3,YEAR(Delivery[[#This Row],[DATE]]),YEAR(Delivery[[#This Row],[DATE]])-1)</f>
        <v>2015</v>
      </c>
      <c r="L552" s="32" t="str">
        <f>IF(Delivery[[#This Row],[Month]]&lt;4,"Q4",IF(Delivery[[#This Row],[Month]]&lt;7,"Q1",IF(Delivery[[#This Row],[Month]]&lt;10,"Q2",IF(Delivery[[#This Row],[Month]]&lt;13,"Q3"))))</f>
        <v>Q2</v>
      </c>
    </row>
    <row r="553" spans="1:12" x14ac:dyDescent="0.25">
      <c r="A553">
        <v>1</v>
      </c>
      <c r="B553" s="1">
        <v>42193</v>
      </c>
      <c r="C553" t="s">
        <v>463</v>
      </c>
      <c r="D553" t="s">
        <v>375</v>
      </c>
      <c r="E553">
        <v>33</v>
      </c>
      <c r="F553">
        <v>450</v>
      </c>
      <c r="H553" t="str">
        <f t="shared" si="6"/>
        <v>A2</v>
      </c>
      <c r="I553" t="str">
        <f>VLOOKUP(H553,Sheet1!$A$1:$B$28,2,0)</f>
        <v>ATF</v>
      </c>
      <c r="J553">
        <f>MONTH(Delivery[[#This Row],[DATE]])</f>
        <v>7</v>
      </c>
      <c r="K553" s="32">
        <f>IF(Delivery[[#This Row],[Month]]&gt;3,YEAR(Delivery[[#This Row],[DATE]]),YEAR(Delivery[[#This Row],[DATE]])-1)</f>
        <v>2015</v>
      </c>
      <c r="L553" s="32" t="str">
        <f>IF(Delivery[[#This Row],[Month]]&lt;4,"Q4",IF(Delivery[[#This Row],[Month]]&lt;7,"Q1",IF(Delivery[[#This Row],[Month]]&lt;10,"Q2",IF(Delivery[[#This Row],[Month]]&lt;13,"Q3"))))</f>
        <v>Q2</v>
      </c>
    </row>
    <row r="554" spans="1:12" x14ac:dyDescent="0.25">
      <c r="A554">
        <v>2</v>
      </c>
      <c r="B554" s="1">
        <v>42193</v>
      </c>
      <c r="C554" t="s">
        <v>463</v>
      </c>
      <c r="D554" t="s">
        <v>376</v>
      </c>
      <c r="E554">
        <v>33</v>
      </c>
      <c r="F554">
        <v>5815</v>
      </c>
      <c r="H554" t="str">
        <f t="shared" si="6"/>
        <v>A2</v>
      </c>
      <c r="I554" t="str">
        <f>VLOOKUP(H554,Sheet1!$A$1:$B$28,2,0)</f>
        <v>ATF</v>
      </c>
      <c r="J554">
        <f>MONTH(Delivery[[#This Row],[DATE]])</f>
        <v>7</v>
      </c>
      <c r="K554" s="32">
        <f>IF(Delivery[[#This Row],[Month]]&gt;3,YEAR(Delivery[[#This Row],[DATE]]),YEAR(Delivery[[#This Row],[DATE]])-1)</f>
        <v>2015</v>
      </c>
      <c r="L554" s="32" t="str">
        <f>IF(Delivery[[#This Row],[Month]]&lt;4,"Q4",IF(Delivery[[#This Row],[Month]]&lt;7,"Q1",IF(Delivery[[#This Row],[Month]]&lt;10,"Q2",IF(Delivery[[#This Row],[Month]]&lt;13,"Q3"))))</f>
        <v>Q2</v>
      </c>
    </row>
    <row r="555" spans="1:12" x14ac:dyDescent="0.25">
      <c r="A555">
        <v>1</v>
      </c>
      <c r="B555" s="1">
        <v>42193</v>
      </c>
      <c r="C555" t="s">
        <v>8</v>
      </c>
      <c r="D555" t="s">
        <v>377</v>
      </c>
      <c r="E555" t="s">
        <v>10</v>
      </c>
      <c r="F555">
        <v>3116</v>
      </c>
      <c r="H555" t="str">
        <f t="shared" si="6"/>
        <v>CP</v>
      </c>
      <c r="I555" t="s">
        <v>149</v>
      </c>
      <c r="J555">
        <f>MONTH(Delivery[[#This Row],[DATE]])</f>
        <v>7</v>
      </c>
      <c r="K555" s="32">
        <f>IF(Delivery[[#This Row],[Month]]&gt;3,YEAR(Delivery[[#This Row],[DATE]]),YEAR(Delivery[[#This Row],[DATE]])-1)</f>
        <v>2015</v>
      </c>
      <c r="L555" s="32" t="str">
        <f>IF(Delivery[[#This Row],[Month]]&lt;4,"Q4",IF(Delivery[[#This Row],[Month]]&lt;7,"Q1",IF(Delivery[[#This Row],[Month]]&lt;10,"Q2",IF(Delivery[[#This Row],[Month]]&lt;13,"Q3"))))</f>
        <v>Q2</v>
      </c>
    </row>
    <row r="556" spans="1:12" x14ac:dyDescent="0.25">
      <c r="A556">
        <v>2</v>
      </c>
      <c r="B556" s="1">
        <v>42193</v>
      </c>
      <c r="C556" t="s">
        <v>8</v>
      </c>
      <c r="D556" t="s">
        <v>378</v>
      </c>
      <c r="E556" t="s">
        <v>10</v>
      </c>
      <c r="F556">
        <v>2995</v>
      </c>
      <c r="H556" t="str">
        <f t="shared" si="6"/>
        <v>PT</v>
      </c>
      <c r="I556" t="s">
        <v>171</v>
      </c>
      <c r="J556">
        <f>MONTH(Delivery[[#This Row],[DATE]])</f>
        <v>7</v>
      </c>
      <c r="K556" s="32">
        <f>IF(Delivery[[#This Row],[Month]]&gt;3,YEAR(Delivery[[#This Row],[DATE]]),YEAR(Delivery[[#This Row],[DATE]])-1)</f>
        <v>2015</v>
      </c>
      <c r="L556" s="32" t="str">
        <f>IF(Delivery[[#This Row],[Month]]&lt;4,"Q4",IF(Delivery[[#This Row],[Month]]&lt;7,"Q1",IF(Delivery[[#This Row],[Month]]&lt;10,"Q2",IF(Delivery[[#This Row],[Month]]&lt;13,"Q3"))))</f>
        <v>Q2</v>
      </c>
    </row>
    <row r="557" spans="1:12" x14ac:dyDescent="0.25">
      <c r="A557">
        <v>1</v>
      </c>
      <c r="B557" s="1">
        <v>42194</v>
      </c>
      <c r="C557" t="s">
        <v>6</v>
      </c>
      <c r="D557" t="s">
        <v>374</v>
      </c>
      <c r="E557">
        <v>507</v>
      </c>
      <c r="F557">
        <v>4349</v>
      </c>
      <c r="H557" t="str">
        <f t="shared" si="6"/>
        <v>4H</v>
      </c>
      <c r="I557" t="str">
        <f>VLOOKUP(H557,Sheet1!$A$1:$B$28,2,0)</f>
        <v>HSD-IV</v>
      </c>
      <c r="J557">
        <f>MONTH(Delivery[[#This Row],[DATE]])</f>
        <v>7</v>
      </c>
      <c r="K557" s="32">
        <f>IF(Delivery[[#This Row],[Month]]&gt;3,YEAR(Delivery[[#This Row],[DATE]]),YEAR(Delivery[[#This Row],[DATE]])-1)</f>
        <v>2015</v>
      </c>
      <c r="L557" s="32" t="str">
        <f>IF(Delivery[[#This Row],[Month]]&lt;4,"Q4",IF(Delivery[[#This Row],[Month]]&lt;7,"Q1",IF(Delivery[[#This Row],[Month]]&lt;10,"Q2",IF(Delivery[[#This Row],[Month]]&lt;13,"Q3"))))</f>
        <v>Q2</v>
      </c>
    </row>
    <row r="558" spans="1:12" x14ac:dyDescent="0.25">
      <c r="A558">
        <v>1</v>
      </c>
      <c r="B558" s="1">
        <v>42194</v>
      </c>
      <c r="C558" t="s">
        <v>463</v>
      </c>
      <c r="D558" t="s">
        <v>376</v>
      </c>
      <c r="E558">
        <v>33</v>
      </c>
      <c r="F558">
        <v>350</v>
      </c>
      <c r="H558" t="str">
        <f t="shared" si="6"/>
        <v>A2</v>
      </c>
      <c r="I558" t="str">
        <f>VLOOKUP(H558,Sheet1!$A$1:$B$28,2,0)</f>
        <v>ATF</v>
      </c>
      <c r="J558">
        <f>MONTH(Delivery[[#This Row],[DATE]])</f>
        <v>7</v>
      </c>
      <c r="K558" s="32">
        <f>IF(Delivery[[#This Row],[Month]]&gt;3,YEAR(Delivery[[#This Row],[DATE]]),YEAR(Delivery[[#This Row],[DATE]])-1)</f>
        <v>2015</v>
      </c>
      <c r="L558" s="32" t="str">
        <f>IF(Delivery[[#This Row],[Month]]&lt;4,"Q4",IF(Delivery[[#This Row],[Month]]&lt;7,"Q1",IF(Delivery[[#This Row],[Month]]&lt;10,"Q2",IF(Delivery[[#This Row],[Month]]&lt;13,"Q3"))))</f>
        <v>Q2</v>
      </c>
    </row>
    <row r="559" spans="1:12" x14ac:dyDescent="0.25">
      <c r="A559">
        <v>2</v>
      </c>
      <c r="B559" s="1">
        <v>42194</v>
      </c>
      <c r="C559" t="s">
        <v>463</v>
      </c>
      <c r="D559" t="s">
        <v>379</v>
      </c>
      <c r="E559">
        <v>34</v>
      </c>
      <c r="F559">
        <v>450</v>
      </c>
      <c r="H559" t="str">
        <f t="shared" si="6"/>
        <v>A2</v>
      </c>
      <c r="I559" t="str">
        <f>VLOOKUP(H559,Sheet1!$A$1:$B$28,2,0)</f>
        <v>ATF</v>
      </c>
      <c r="J559">
        <f>MONTH(Delivery[[#This Row],[DATE]])</f>
        <v>7</v>
      </c>
      <c r="K559" s="32">
        <f>IF(Delivery[[#This Row],[Month]]&gt;3,YEAR(Delivery[[#This Row],[DATE]]),YEAR(Delivery[[#This Row],[DATE]])-1)</f>
        <v>2015</v>
      </c>
      <c r="L559" s="32" t="str">
        <f>IF(Delivery[[#This Row],[Month]]&lt;4,"Q4",IF(Delivery[[#This Row],[Month]]&lt;7,"Q1",IF(Delivery[[#This Row],[Month]]&lt;10,"Q2",IF(Delivery[[#This Row],[Month]]&lt;13,"Q3"))))</f>
        <v>Q2</v>
      </c>
    </row>
    <row r="560" spans="1:12" x14ac:dyDescent="0.25">
      <c r="A560">
        <v>3</v>
      </c>
      <c r="B560" s="1">
        <v>42194</v>
      </c>
      <c r="C560" t="s">
        <v>463</v>
      </c>
      <c r="D560" t="s">
        <v>380</v>
      </c>
      <c r="E560">
        <v>34</v>
      </c>
      <c r="F560">
        <v>2214</v>
      </c>
      <c r="H560" t="str">
        <f t="shared" si="6"/>
        <v>A2</v>
      </c>
      <c r="I560" t="str">
        <f>VLOOKUP(H560,Sheet1!$A$1:$B$28,2,0)</f>
        <v>ATF</v>
      </c>
      <c r="J560">
        <f>MONTH(Delivery[[#This Row],[DATE]])</f>
        <v>7</v>
      </c>
      <c r="K560" s="32">
        <f>IF(Delivery[[#This Row],[Month]]&gt;3,YEAR(Delivery[[#This Row],[DATE]]),YEAR(Delivery[[#This Row],[DATE]])-1)</f>
        <v>2015</v>
      </c>
      <c r="L560" s="32" t="str">
        <f>IF(Delivery[[#This Row],[Month]]&lt;4,"Q4",IF(Delivery[[#This Row],[Month]]&lt;7,"Q1",IF(Delivery[[#This Row],[Month]]&lt;10,"Q2",IF(Delivery[[#This Row],[Month]]&lt;13,"Q3"))))</f>
        <v>Q2</v>
      </c>
    </row>
    <row r="561" spans="1:12" x14ac:dyDescent="0.25">
      <c r="A561">
        <v>1</v>
      </c>
      <c r="B561" s="1">
        <v>42194</v>
      </c>
      <c r="C561" t="s">
        <v>8</v>
      </c>
      <c r="D561" t="s">
        <v>381</v>
      </c>
      <c r="E561" t="s">
        <v>10</v>
      </c>
      <c r="F561">
        <v>743</v>
      </c>
      <c r="H561" t="str">
        <f t="shared" si="6"/>
        <v>PN</v>
      </c>
      <c r="I561" t="str">
        <f>VLOOKUP(H561,Sheet1!$A$1:$B$28,2,0)</f>
        <v>NAPTHA</v>
      </c>
      <c r="J561">
        <f>MONTH(Delivery[[#This Row],[DATE]])</f>
        <v>7</v>
      </c>
      <c r="K561" s="32">
        <f>IF(Delivery[[#This Row],[Month]]&gt;3,YEAR(Delivery[[#This Row],[DATE]]),YEAR(Delivery[[#This Row],[DATE]])-1)</f>
        <v>2015</v>
      </c>
      <c r="L561" s="32" t="str">
        <f>IF(Delivery[[#This Row],[Month]]&lt;4,"Q4",IF(Delivery[[#This Row],[Month]]&lt;7,"Q1",IF(Delivery[[#This Row],[Month]]&lt;10,"Q2",IF(Delivery[[#This Row],[Month]]&lt;13,"Q3"))))</f>
        <v>Q2</v>
      </c>
    </row>
    <row r="562" spans="1:12" x14ac:dyDescent="0.25">
      <c r="A562">
        <v>2</v>
      </c>
      <c r="B562" s="1">
        <v>42194</v>
      </c>
      <c r="C562" t="s">
        <v>8</v>
      </c>
      <c r="D562" t="s">
        <v>370</v>
      </c>
      <c r="E562" t="s">
        <v>10</v>
      </c>
      <c r="F562">
        <v>108</v>
      </c>
      <c r="H562" t="str">
        <f t="shared" si="6"/>
        <v>NS</v>
      </c>
      <c r="I562" t="str">
        <f>VLOOKUP(H562,Sheet1!$A$1:$B$28,2,0)</f>
        <v>SKO</v>
      </c>
      <c r="J562">
        <f>MONTH(Delivery[[#This Row],[DATE]])</f>
        <v>7</v>
      </c>
      <c r="K562" s="32">
        <f>IF(Delivery[[#This Row],[Month]]&gt;3,YEAR(Delivery[[#This Row],[DATE]]),YEAR(Delivery[[#This Row],[DATE]])-1)</f>
        <v>2015</v>
      </c>
      <c r="L562" s="32" t="str">
        <f>IF(Delivery[[#This Row],[Month]]&lt;4,"Q4",IF(Delivery[[#This Row],[Month]]&lt;7,"Q1",IF(Delivery[[#This Row],[Month]]&lt;10,"Q2",IF(Delivery[[#This Row],[Month]]&lt;13,"Q3"))))</f>
        <v>Q2</v>
      </c>
    </row>
    <row r="563" spans="1:12" x14ac:dyDescent="0.25">
      <c r="A563">
        <v>3</v>
      </c>
      <c r="B563" s="1">
        <v>42194</v>
      </c>
      <c r="C563" t="s">
        <v>8</v>
      </c>
      <c r="D563" t="s">
        <v>382</v>
      </c>
      <c r="E563" t="s">
        <v>10</v>
      </c>
      <c r="F563">
        <v>35</v>
      </c>
      <c r="H563" t="str">
        <f t="shared" si="6"/>
        <v>PC</v>
      </c>
      <c r="I563" t="str">
        <f>VLOOKUP(H563,Sheet1!$A$1:$B$28,2,0)</f>
        <v>SKO</v>
      </c>
      <c r="J563">
        <f>MONTH(Delivery[[#This Row],[DATE]])</f>
        <v>7</v>
      </c>
      <c r="K563" s="32">
        <f>IF(Delivery[[#This Row],[Month]]&gt;3,YEAR(Delivery[[#This Row],[DATE]]),YEAR(Delivery[[#This Row],[DATE]])-1)</f>
        <v>2015</v>
      </c>
      <c r="L563" s="32" t="str">
        <f>IF(Delivery[[#This Row],[Month]]&lt;4,"Q4",IF(Delivery[[#This Row],[Month]]&lt;7,"Q1",IF(Delivery[[#This Row],[Month]]&lt;10,"Q2",IF(Delivery[[#This Row],[Month]]&lt;13,"Q3"))))</f>
        <v>Q2</v>
      </c>
    </row>
    <row r="564" spans="1:12" x14ac:dyDescent="0.25">
      <c r="A564">
        <v>4</v>
      </c>
      <c r="B564" s="1">
        <v>42194</v>
      </c>
      <c r="C564" t="s">
        <v>8</v>
      </c>
      <c r="D564" t="s">
        <v>372</v>
      </c>
      <c r="E564" t="s">
        <v>10</v>
      </c>
      <c r="F564">
        <v>1743</v>
      </c>
      <c r="H564" t="str">
        <f t="shared" si="6"/>
        <v>4H</v>
      </c>
      <c r="I564" t="str">
        <f>VLOOKUP(H564,Sheet1!$A$1:$B$28,2,0)</f>
        <v>HSD-IV</v>
      </c>
      <c r="J564">
        <f>MONTH(Delivery[[#This Row],[DATE]])</f>
        <v>7</v>
      </c>
      <c r="K564" s="32">
        <f>IF(Delivery[[#This Row],[Month]]&gt;3,YEAR(Delivery[[#This Row],[DATE]]),YEAR(Delivery[[#This Row],[DATE]])-1)</f>
        <v>2015</v>
      </c>
      <c r="L564" s="32" t="str">
        <f>IF(Delivery[[#This Row],[Month]]&lt;4,"Q4",IF(Delivery[[#This Row],[Month]]&lt;7,"Q1",IF(Delivery[[#This Row],[Month]]&lt;10,"Q2",IF(Delivery[[#This Row],[Month]]&lt;13,"Q3"))))</f>
        <v>Q2</v>
      </c>
    </row>
    <row r="565" spans="1:12" x14ac:dyDescent="0.25">
      <c r="A565">
        <v>1</v>
      </c>
      <c r="B565" s="1">
        <v>42195</v>
      </c>
      <c r="C565" t="s">
        <v>6</v>
      </c>
      <c r="D565" t="s">
        <v>383</v>
      </c>
      <c r="E565">
        <v>651</v>
      </c>
      <c r="F565">
        <v>122</v>
      </c>
      <c r="H565" t="str">
        <f t="shared" si="6"/>
        <v>PC</v>
      </c>
      <c r="I565" t="str">
        <f>VLOOKUP(H565,Sheet1!$A$1:$B$28,2,0)</f>
        <v>SKO</v>
      </c>
      <c r="J565">
        <f>MONTH(Delivery[[#This Row],[DATE]])</f>
        <v>7</v>
      </c>
      <c r="K565" s="32">
        <f>IF(Delivery[[#This Row],[Month]]&gt;3,YEAR(Delivery[[#This Row],[DATE]]),YEAR(Delivery[[#This Row],[DATE]])-1)</f>
        <v>2015</v>
      </c>
      <c r="L565" s="32" t="str">
        <f>IF(Delivery[[#This Row],[Month]]&lt;4,"Q4",IF(Delivery[[#This Row],[Month]]&lt;7,"Q1",IF(Delivery[[#This Row],[Month]]&lt;10,"Q2",IF(Delivery[[#This Row],[Month]]&lt;13,"Q3"))))</f>
        <v>Q2</v>
      </c>
    </row>
    <row r="566" spans="1:12" x14ac:dyDescent="0.25">
      <c r="A566">
        <v>2</v>
      </c>
      <c r="B566" s="1">
        <v>42195</v>
      </c>
      <c r="C566" t="s">
        <v>6</v>
      </c>
      <c r="D566" t="s">
        <v>383</v>
      </c>
      <c r="E566">
        <v>351</v>
      </c>
      <c r="F566">
        <v>178</v>
      </c>
      <c r="H566" t="str">
        <f t="shared" si="6"/>
        <v>PC</v>
      </c>
      <c r="I566" t="str">
        <f>VLOOKUP(H566,Sheet1!$A$1:$B$28,2,0)</f>
        <v>SKO</v>
      </c>
      <c r="J566">
        <f>MONTH(Delivery[[#This Row],[DATE]])</f>
        <v>7</v>
      </c>
      <c r="K566" s="32">
        <f>IF(Delivery[[#This Row],[Month]]&gt;3,YEAR(Delivery[[#This Row],[DATE]]),YEAR(Delivery[[#This Row],[DATE]])-1)</f>
        <v>2015</v>
      </c>
      <c r="L566" s="32" t="str">
        <f>IF(Delivery[[#This Row],[Month]]&lt;4,"Q4",IF(Delivery[[#This Row],[Month]]&lt;7,"Q1",IF(Delivery[[#This Row],[Month]]&lt;10,"Q2",IF(Delivery[[#This Row],[Month]]&lt;13,"Q3"))))</f>
        <v>Q2</v>
      </c>
    </row>
    <row r="567" spans="1:12" x14ac:dyDescent="0.25">
      <c r="A567">
        <v>3</v>
      </c>
      <c r="B567" s="1">
        <v>42195</v>
      </c>
      <c r="C567" t="s">
        <v>6</v>
      </c>
      <c r="D567" t="s">
        <v>384</v>
      </c>
      <c r="E567">
        <v>201</v>
      </c>
      <c r="F567">
        <v>5124</v>
      </c>
      <c r="H567" t="str">
        <f t="shared" si="6"/>
        <v>4M</v>
      </c>
      <c r="I567" t="str">
        <f>VLOOKUP(H567,Sheet1!$A$1:$B$28,2,0)</f>
        <v>MS-IV</v>
      </c>
      <c r="J567">
        <f>MONTH(Delivery[[#This Row],[DATE]])</f>
        <v>7</v>
      </c>
      <c r="K567" s="32">
        <f>IF(Delivery[[#This Row],[Month]]&gt;3,YEAR(Delivery[[#This Row],[DATE]]),YEAR(Delivery[[#This Row],[DATE]])-1)</f>
        <v>2015</v>
      </c>
      <c r="L567" s="32" t="str">
        <f>IF(Delivery[[#This Row],[Month]]&lt;4,"Q4",IF(Delivery[[#This Row],[Month]]&lt;7,"Q1",IF(Delivery[[#This Row],[Month]]&lt;10,"Q2",IF(Delivery[[#This Row],[Month]]&lt;13,"Q3"))))</f>
        <v>Q2</v>
      </c>
    </row>
    <row r="568" spans="1:12" x14ac:dyDescent="0.25">
      <c r="A568">
        <v>1</v>
      </c>
      <c r="B568" s="1">
        <v>42195</v>
      </c>
      <c r="C568" t="s">
        <v>463</v>
      </c>
      <c r="D568" t="s">
        <v>380</v>
      </c>
      <c r="E568">
        <v>34</v>
      </c>
      <c r="F568">
        <v>7708</v>
      </c>
      <c r="H568" t="str">
        <f t="shared" si="6"/>
        <v>A2</v>
      </c>
      <c r="I568" t="str">
        <f>VLOOKUP(H568,Sheet1!$A$1:$B$28,2,0)</f>
        <v>ATF</v>
      </c>
      <c r="J568">
        <f>MONTH(Delivery[[#This Row],[DATE]])</f>
        <v>7</v>
      </c>
      <c r="K568" s="32">
        <f>IF(Delivery[[#This Row],[Month]]&gt;3,YEAR(Delivery[[#This Row],[DATE]]),YEAR(Delivery[[#This Row],[DATE]])-1)</f>
        <v>2015</v>
      </c>
      <c r="L568" s="32" t="str">
        <f>IF(Delivery[[#This Row],[Month]]&lt;4,"Q4",IF(Delivery[[#This Row],[Month]]&lt;7,"Q1",IF(Delivery[[#This Row],[Month]]&lt;10,"Q2",IF(Delivery[[#This Row],[Month]]&lt;13,"Q3"))))</f>
        <v>Q2</v>
      </c>
    </row>
    <row r="569" spans="1:12" x14ac:dyDescent="0.25">
      <c r="A569">
        <v>2</v>
      </c>
      <c r="B569" s="1">
        <v>42195</v>
      </c>
      <c r="C569" t="s">
        <v>463</v>
      </c>
      <c r="D569" t="s">
        <v>385</v>
      </c>
      <c r="E569">
        <v>35</v>
      </c>
      <c r="F569">
        <v>450</v>
      </c>
      <c r="H569" t="str">
        <f t="shared" si="6"/>
        <v>A2</v>
      </c>
      <c r="I569" t="str">
        <f>VLOOKUP(H569,Sheet1!$A$1:$B$28,2,0)</f>
        <v>ATF</v>
      </c>
      <c r="J569">
        <f>MONTH(Delivery[[#This Row],[DATE]])</f>
        <v>7</v>
      </c>
      <c r="K569" s="32">
        <f>IF(Delivery[[#This Row],[Month]]&gt;3,YEAR(Delivery[[#This Row],[DATE]]),YEAR(Delivery[[#This Row],[DATE]])-1)</f>
        <v>2015</v>
      </c>
      <c r="L569" s="32" t="str">
        <f>IF(Delivery[[#This Row],[Month]]&lt;4,"Q4",IF(Delivery[[#This Row],[Month]]&lt;7,"Q1",IF(Delivery[[#This Row],[Month]]&lt;10,"Q2",IF(Delivery[[#This Row],[Month]]&lt;13,"Q3"))))</f>
        <v>Q2</v>
      </c>
    </row>
    <row r="570" spans="1:12" x14ac:dyDescent="0.25">
      <c r="A570">
        <v>3</v>
      </c>
      <c r="B570" s="1">
        <v>42195</v>
      </c>
      <c r="C570" t="s">
        <v>463</v>
      </c>
      <c r="D570" t="s">
        <v>386</v>
      </c>
      <c r="E570">
        <v>35</v>
      </c>
      <c r="F570">
        <v>883</v>
      </c>
      <c r="H570" t="str">
        <f t="shared" si="6"/>
        <v>A2</v>
      </c>
      <c r="I570" t="str">
        <f>VLOOKUP(H570,Sheet1!$A$1:$B$28,2,0)</f>
        <v>ATF</v>
      </c>
      <c r="J570">
        <f>MONTH(Delivery[[#This Row],[DATE]])</f>
        <v>7</v>
      </c>
      <c r="K570" s="32">
        <f>IF(Delivery[[#This Row],[Month]]&gt;3,YEAR(Delivery[[#This Row],[DATE]]),YEAR(Delivery[[#This Row],[DATE]])-1)</f>
        <v>2015</v>
      </c>
      <c r="L570" s="32" t="str">
        <f>IF(Delivery[[#This Row],[Month]]&lt;4,"Q4",IF(Delivery[[#This Row],[Month]]&lt;7,"Q1",IF(Delivery[[#This Row],[Month]]&lt;10,"Q2",IF(Delivery[[#This Row],[Month]]&lt;13,"Q3"))))</f>
        <v>Q2</v>
      </c>
    </row>
    <row r="571" spans="1:12" x14ac:dyDescent="0.25">
      <c r="A571">
        <v>1</v>
      </c>
      <c r="B571" s="1">
        <v>42195</v>
      </c>
      <c r="C571" t="s">
        <v>8</v>
      </c>
      <c r="D571" t="s">
        <v>372</v>
      </c>
      <c r="E571" t="s">
        <v>10</v>
      </c>
      <c r="F571">
        <v>2452</v>
      </c>
      <c r="H571" t="str">
        <f t="shared" si="6"/>
        <v>4H</v>
      </c>
      <c r="I571" t="str">
        <f>VLOOKUP(H571,Sheet1!$A$1:$B$28,2,0)</f>
        <v>HSD-IV</v>
      </c>
      <c r="J571">
        <f>MONTH(Delivery[[#This Row],[DATE]])</f>
        <v>7</v>
      </c>
      <c r="K571" s="32">
        <f>IF(Delivery[[#This Row],[Month]]&gt;3,YEAR(Delivery[[#This Row],[DATE]]),YEAR(Delivery[[#This Row],[DATE]])-1)</f>
        <v>2015</v>
      </c>
      <c r="L571" s="32" t="str">
        <f>IF(Delivery[[#This Row],[Month]]&lt;4,"Q4",IF(Delivery[[#This Row],[Month]]&lt;7,"Q1",IF(Delivery[[#This Row],[Month]]&lt;10,"Q2",IF(Delivery[[#This Row],[Month]]&lt;13,"Q3"))))</f>
        <v>Q2</v>
      </c>
    </row>
    <row r="572" spans="1:12" x14ac:dyDescent="0.25">
      <c r="A572">
        <v>1</v>
      </c>
      <c r="B572" s="1">
        <v>42196</v>
      </c>
      <c r="C572" t="s">
        <v>6</v>
      </c>
      <c r="D572" t="s">
        <v>384</v>
      </c>
      <c r="E572">
        <v>201</v>
      </c>
      <c r="F572">
        <v>1898</v>
      </c>
      <c r="H572" t="str">
        <f t="shared" si="6"/>
        <v>4M</v>
      </c>
      <c r="I572" t="str">
        <f>VLOOKUP(H572,Sheet1!$A$1:$B$28,2,0)</f>
        <v>MS-IV</v>
      </c>
      <c r="J572">
        <f>MONTH(Delivery[[#This Row],[DATE]])</f>
        <v>7</v>
      </c>
      <c r="K572" s="32">
        <f>IF(Delivery[[#This Row],[Month]]&gt;3,YEAR(Delivery[[#This Row],[DATE]]),YEAR(Delivery[[#This Row],[DATE]])-1)</f>
        <v>2015</v>
      </c>
      <c r="L572" s="32" t="str">
        <f>IF(Delivery[[#This Row],[Month]]&lt;4,"Q4",IF(Delivery[[#This Row],[Month]]&lt;7,"Q1",IF(Delivery[[#This Row],[Month]]&lt;10,"Q2",IF(Delivery[[#This Row],[Month]]&lt;13,"Q3"))))</f>
        <v>Q2</v>
      </c>
    </row>
    <row r="573" spans="1:12" x14ac:dyDescent="0.25">
      <c r="A573">
        <v>2</v>
      </c>
      <c r="B573" s="1">
        <v>42196</v>
      </c>
      <c r="C573" t="s">
        <v>6</v>
      </c>
      <c r="D573" t="s">
        <v>387</v>
      </c>
      <c r="E573">
        <v>204</v>
      </c>
      <c r="F573">
        <v>2880</v>
      </c>
      <c r="H573" t="str">
        <f t="shared" si="6"/>
        <v>4M</v>
      </c>
      <c r="I573" t="str">
        <f>VLOOKUP(H573,Sheet1!$A$1:$B$28,2,0)</f>
        <v>MS-IV</v>
      </c>
      <c r="J573">
        <f>MONTH(Delivery[[#This Row],[DATE]])</f>
        <v>7</v>
      </c>
      <c r="K573" s="32">
        <f>IF(Delivery[[#This Row],[Month]]&gt;3,YEAR(Delivery[[#This Row],[DATE]]),YEAR(Delivery[[#This Row],[DATE]])-1)</f>
        <v>2015</v>
      </c>
      <c r="L573" s="32" t="str">
        <f>IF(Delivery[[#This Row],[Month]]&lt;4,"Q4",IF(Delivery[[#This Row],[Month]]&lt;7,"Q1",IF(Delivery[[#This Row],[Month]]&lt;10,"Q2",IF(Delivery[[#This Row],[Month]]&lt;13,"Q3"))))</f>
        <v>Q2</v>
      </c>
    </row>
    <row r="574" spans="1:12" x14ac:dyDescent="0.25">
      <c r="A574">
        <v>3</v>
      </c>
      <c r="B574" s="1">
        <v>42196</v>
      </c>
      <c r="C574" t="s">
        <v>6</v>
      </c>
      <c r="D574" t="s">
        <v>388</v>
      </c>
      <c r="E574">
        <v>208</v>
      </c>
      <c r="F574">
        <v>4098</v>
      </c>
      <c r="H574" t="str">
        <f t="shared" si="6"/>
        <v>4M</v>
      </c>
      <c r="I574" t="str">
        <f>VLOOKUP(H574,Sheet1!$A$1:$B$28,2,0)</f>
        <v>MS-IV</v>
      </c>
      <c r="J574">
        <f>MONTH(Delivery[[#This Row],[DATE]])</f>
        <v>7</v>
      </c>
      <c r="K574" s="32">
        <f>IF(Delivery[[#This Row],[Month]]&gt;3,YEAR(Delivery[[#This Row],[DATE]]),YEAR(Delivery[[#This Row],[DATE]])-1)</f>
        <v>2015</v>
      </c>
      <c r="L574" s="32" t="str">
        <f>IF(Delivery[[#This Row],[Month]]&lt;4,"Q4",IF(Delivery[[#This Row],[Month]]&lt;7,"Q1",IF(Delivery[[#This Row],[Month]]&lt;10,"Q2",IF(Delivery[[#This Row],[Month]]&lt;13,"Q3"))))</f>
        <v>Q2</v>
      </c>
    </row>
    <row r="575" spans="1:12" x14ac:dyDescent="0.25">
      <c r="A575">
        <v>4</v>
      </c>
      <c r="B575" s="1">
        <v>42196</v>
      </c>
      <c r="C575" t="s">
        <v>6</v>
      </c>
      <c r="D575" t="s">
        <v>389</v>
      </c>
      <c r="E575">
        <v>351</v>
      </c>
      <c r="F575">
        <v>150</v>
      </c>
      <c r="H575" t="str">
        <f t="shared" si="6"/>
        <v>PC</v>
      </c>
      <c r="I575" t="str">
        <f>VLOOKUP(H575,Sheet1!$A$1:$B$28,2,0)</f>
        <v>SKO</v>
      </c>
      <c r="J575">
        <f>MONTH(Delivery[[#This Row],[DATE]])</f>
        <v>7</v>
      </c>
      <c r="K575" s="32">
        <f>IF(Delivery[[#This Row],[Month]]&gt;3,YEAR(Delivery[[#This Row],[DATE]]),YEAR(Delivery[[#This Row],[DATE]])-1)</f>
        <v>2015</v>
      </c>
      <c r="L575" s="32" t="str">
        <f>IF(Delivery[[#This Row],[Month]]&lt;4,"Q4",IF(Delivery[[#This Row],[Month]]&lt;7,"Q1",IF(Delivery[[#This Row],[Month]]&lt;10,"Q2",IF(Delivery[[#This Row],[Month]]&lt;13,"Q3"))))</f>
        <v>Q2</v>
      </c>
    </row>
    <row r="576" spans="1:12" x14ac:dyDescent="0.25">
      <c r="A576">
        <v>5</v>
      </c>
      <c r="B576" s="1">
        <v>42196</v>
      </c>
      <c r="C576" t="s">
        <v>6</v>
      </c>
      <c r="D576" t="s">
        <v>390</v>
      </c>
      <c r="E576">
        <v>402</v>
      </c>
      <c r="F576">
        <v>153</v>
      </c>
      <c r="H576" t="str">
        <f t="shared" si="6"/>
        <v>NS</v>
      </c>
      <c r="I576" t="str">
        <f>VLOOKUP(H576,Sheet1!$A$1:$B$28,2,0)</f>
        <v>SKO</v>
      </c>
      <c r="J576">
        <f>MONTH(Delivery[[#This Row],[DATE]])</f>
        <v>7</v>
      </c>
      <c r="K576" s="32">
        <f>IF(Delivery[[#This Row],[Month]]&gt;3,YEAR(Delivery[[#This Row],[DATE]]),YEAR(Delivery[[#This Row],[DATE]])-1)</f>
        <v>2015</v>
      </c>
      <c r="L576" s="32" t="str">
        <f>IF(Delivery[[#This Row],[Month]]&lt;4,"Q4",IF(Delivery[[#This Row],[Month]]&lt;7,"Q1",IF(Delivery[[#This Row],[Month]]&lt;10,"Q2",IF(Delivery[[#This Row],[Month]]&lt;13,"Q3"))))</f>
        <v>Q2</v>
      </c>
    </row>
    <row r="577" spans="1:12" x14ac:dyDescent="0.25">
      <c r="A577">
        <v>6</v>
      </c>
      <c r="B577" s="1">
        <v>42196</v>
      </c>
      <c r="C577" t="s">
        <v>6</v>
      </c>
      <c r="D577" t="s">
        <v>391</v>
      </c>
      <c r="E577">
        <v>124</v>
      </c>
      <c r="F577">
        <v>2430</v>
      </c>
      <c r="H577" t="str">
        <f t="shared" si="6"/>
        <v>PN</v>
      </c>
      <c r="I577" t="str">
        <f>VLOOKUP(H577,Sheet1!$A$1:$B$28,2,0)</f>
        <v>NAPTHA</v>
      </c>
      <c r="J577">
        <f>MONTH(Delivery[[#This Row],[DATE]])</f>
        <v>7</v>
      </c>
      <c r="K577" s="32">
        <f>IF(Delivery[[#This Row],[Month]]&gt;3,YEAR(Delivery[[#This Row],[DATE]]),YEAR(Delivery[[#This Row],[DATE]])-1)</f>
        <v>2015</v>
      </c>
      <c r="L577" s="32" t="str">
        <f>IF(Delivery[[#This Row],[Month]]&lt;4,"Q4",IF(Delivery[[#This Row],[Month]]&lt;7,"Q1",IF(Delivery[[#This Row],[Month]]&lt;10,"Q2",IF(Delivery[[#This Row],[Month]]&lt;13,"Q3"))))</f>
        <v>Q2</v>
      </c>
    </row>
    <row r="578" spans="1:12" x14ac:dyDescent="0.25">
      <c r="A578">
        <v>1</v>
      </c>
      <c r="B578" s="1">
        <v>42196</v>
      </c>
      <c r="C578" t="s">
        <v>463</v>
      </c>
      <c r="D578" t="s">
        <v>386</v>
      </c>
      <c r="E578">
        <v>35</v>
      </c>
      <c r="F578">
        <v>4573</v>
      </c>
      <c r="H578" t="str">
        <f t="shared" si="6"/>
        <v>A2</v>
      </c>
      <c r="I578" t="str">
        <f>VLOOKUP(H578,Sheet1!$A$1:$B$28,2,0)</f>
        <v>ATF</v>
      </c>
      <c r="J578">
        <f>MONTH(Delivery[[#This Row],[DATE]])</f>
        <v>7</v>
      </c>
      <c r="K578" s="32">
        <f>IF(Delivery[[#This Row],[Month]]&gt;3,YEAR(Delivery[[#This Row],[DATE]]),YEAR(Delivery[[#This Row],[DATE]])-1)</f>
        <v>2015</v>
      </c>
      <c r="L578" s="32" t="str">
        <f>IF(Delivery[[#This Row],[Month]]&lt;4,"Q4",IF(Delivery[[#This Row],[Month]]&lt;7,"Q1",IF(Delivery[[#This Row],[Month]]&lt;10,"Q2",IF(Delivery[[#This Row],[Month]]&lt;13,"Q3"))))</f>
        <v>Q2</v>
      </c>
    </row>
    <row r="579" spans="1:12" x14ac:dyDescent="0.25">
      <c r="A579">
        <v>1</v>
      </c>
      <c r="B579" s="1">
        <v>42196</v>
      </c>
      <c r="C579" t="s">
        <v>8</v>
      </c>
      <c r="D579" t="s">
        <v>372</v>
      </c>
      <c r="E579" t="s">
        <v>10</v>
      </c>
      <c r="F579">
        <v>1196</v>
      </c>
      <c r="H579" t="str">
        <f t="shared" si="6"/>
        <v>4H</v>
      </c>
      <c r="I579" t="str">
        <f>VLOOKUP(H579,Sheet1!$A$1:$B$28,2,0)</f>
        <v>HSD-IV</v>
      </c>
      <c r="J579">
        <f>MONTH(Delivery[[#This Row],[DATE]])</f>
        <v>7</v>
      </c>
      <c r="K579" s="32">
        <f>IF(Delivery[[#This Row],[Month]]&gt;3,YEAR(Delivery[[#This Row],[DATE]]),YEAR(Delivery[[#This Row],[DATE]])-1)</f>
        <v>2015</v>
      </c>
      <c r="L579" s="32" t="str">
        <f>IF(Delivery[[#This Row],[Month]]&lt;4,"Q4",IF(Delivery[[#This Row],[Month]]&lt;7,"Q1",IF(Delivery[[#This Row],[Month]]&lt;10,"Q2",IF(Delivery[[#This Row],[Month]]&lt;13,"Q3"))))</f>
        <v>Q2</v>
      </c>
    </row>
    <row r="580" spans="1:12" x14ac:dyDescent="0.25">
      <c r="A580">
        <v>2</v>
      </c>
      <c r="B580" s="1">
        <v>42196</v>
      </c>
      <c r="C580" t="s">
        <v>8</v>
      </c>
      <c r="D580" t="s">
        <v>374</v>
      </c>
      <c r="E580" t="s">
        <v>10</v>
      </c>
      <c r="F580">
        <v>4597</v>
      </c>
      <c r="H580" t="str">
        <f t="shared" si="6"/>
        <v>4H</v>
      </c>
      <c r="I580" t="str">
        <f>VLOOKUP(H580,Sheet1!$A$1:$B$28,2,0)</f>
        <v>HSD-IV</v>
      </c>
      <c r="J580">
        <f>MONTH(Delivery[[#This Row],[DATE]])</f>
        <v>7</v>
      </c>
      <c r="K580" s="32">
        <f>IF(Delivery[[#This Row],[Month]]&gt;3,YEAR(Delivery[[#This Row],[DATE]]),YEAR(Delivery[[#This Row],[DATE]])-1)</f>
        <v>2015</v>
      </c>
      <c r="L580" s="32" t="str">
        <f>IF(Delivery[[#This Row],[Month]]&lt;4,"Q4",IF(Delivery[[#This Row],[Month]]&lt;7,"Q1",IF(Delivery[[#This Row],[Month]]&lt;10,"Q2",IF(Delivery[[#This Row],[Month]]&lt;13,"Q3"))))</f>
        <v>Q2</v>
      </c>
    </row>
    <row r="581" spans="1:12" x14ac:dyDescent="0.25">
      <c r="A581">
        <v>1</v>
      </c>
      <c r="B581" s="1">
        <v>42197</v>
      </c>
      <c r="C581" t="s">
        <v>6</v>
      </c>
      <c r="D581" t="s">
        <v>391</v>
      </c>
      <c r="E581">
        <v>124</v>
      </c>
      <c r="F581">
        <v>2902</v>
      </c>
      <c r="H581" t="str">
        <f t="shared" si="6"/>
        <v>PN</v>
      </c>
      <c r="I581" t="str">
        <f>VLOOKUP(H581,Sheet1!$A$1:$B$28,2,0)</f>
        <v>NAPTHA</v>
      </c>
      <c r="J581">
        <f>MONTH(Delivery[[#This Row],[DATE]])</f>
        <v>7</v>
      </c>
      <c r="K581" s="32">
        <f>IF(Delivery[[#This Row],[Month]]&gt;3,YEAR(Delivery[[#This Row],[DATE]]),YEAR(Delivery[[#This Row],[DATE]])-1)</f>
        <v>2015</v>
      </c>
      <c r="L581" s="32" t="str">
        <f>IF(Delivery[[#This Row],[Month]]&lt;4,"Q4",IF(Delivery[[#This Row],[Month]]&lt;7,"Q1",IF(Delivery[[#This Row],[Month]]&lt;10,"Q2",IF(Delivery[[#This Row],[Month]]&lt;13,"Q3"))))</f>
        <v>Q2</v>
      </c>
    </row>
    <row r="582" spans="1:12" x14ac:dyDescent="0.25">
      <c r="A582">
        <v>2</v>
      </c>
      <c r="B582" s="1">
        <v>42197</v>
      </c>
      <c r="C582" t="s">
        <v>6</v>
      </c>
      <c r="D582" t="s">
        <v>392</v>
      </c>
      <c r="E582">
        <v>402</v>
      </c>
      <c r="F582">
        <v>2810</v>
      </c>
      <c r="H582" t="str">
        <f t="shared" si="6"/>
        <v>OS</v>
      </c>
      <c r="I582" t="str">
        <f>VLOOKUP(H582,Sheet1!$A$1:$B$28,2,0)</f>
        <v>SKO</v>
      </c>
      <c r="J582">
        <f>MONTH(Delivery[[#This Row],[DATE]])</f>
        <v>7</v>
      </c>
      <c r="K582" s="32">
        <f>IF(Delivery[[#This Row],[Month]]&gt;3,YEAR(Delivery[[#This Row],[DATE]]),YEAR(Delivery[[#This Row],[DATE]])-1)</f>
        <v>2015</v>
      </c>
      <c r="L582" s="32" t="str">
        <f>IF(Delivery[[#This Row],[Month]]&lt;4,"Q4",IF(Delivery[[#This Row],[Month]]&lt;7,"Q1",IF(Delivery[[#This Row],[Month]]&lt;10,"Q2",IF(Delivery[[#This Row],[Month]]&lt;13,"Q3"))))</f>
        <v>Q2</v>
      </c>
    </row>
    <row r="583" spans="1:12" x14ac:dyDescent="0.25">
      <c r="A583">
        <v>1</v>
      </c>
      <c r="B583" s="1">
        <v>42197</v>
      </c>
      <c r="C583" t="s">
        <v>8</v>
      </c>
      <c r="D583" t="s">
        <v>374</v>
      </c>
      <c r="E583" t="s">
        <v>10</v>
      </c>
      <c r="F583">
        <v>811</v>
      </c>
      <c r="H583" t="str">
        <f t="shared" si="6"/>
        <v>4H</v>
      </c>
      <c r="I583" t="str">
        <f>VLOOKUP(H583,Sheet1!$A$1:$B$28,2,0)</f>
        <v>HSD-IV</v>
      </c>
      <c r="J583">
        <f>MONTH(Delivery[[#This Row],[DATE]])</f>
        <v>7</v>
      </c>
      <c r="K583" s="32">
        <f>IF(Delivery[[#This Row],[Month]]&gt;3,YEAR(Delivery[[#This Row],[DATE]]),YEAR(Delivery[[#This Row],[DATE]])-1)</f>
        <v>2015</v>
      </c>
      <c r="L583" s="32" t="str">
        <f>IF(Delivery[[#This Row],[Month]]&lt;4,"Q4",IF(Delivery[[#This Row],[Month]]&lt;7,"Q1",IF(Delivery[[#This Row],[Month]]&lt;10,"Q2",IF(Delivery[[#This Row],[Month]]&lt;13,"Q3"))))</f>
        <v>Q2</v>
      </c>
    </row>
    <row r="584" spans="1:12" x14ac:dyDescent="0.25">
      <c r="A584">
        <v>2</v>
      </c>
      <c r="B584" s="1">
        <v>42197</v>
      </c>
      <c r="C584" t="s">
        <v>8</v>
      </c>
      <c r="D584" t="s">
        <v>383</v>
      </c>
      <c r="E584" t="s">
        <v>10</v>
      </c>
      <c r="F584">
        <v>59</v>
      </c>
      <c r="H584" t="str">
        <f t="shared" si="6"/>
        <v>PC</v>
      </c>
      <c r="I584" t="str">
        <f>VLOOKUP(H584,Sheet1!$A$1:$B$28,2,0)</f>
        <v>SKO</v>
      </c>
      <c r="J584">
        <f>MONTH(Delivery[[#This Row],[DATE]])</f>
        <v>7</v>
      </c>
      <c r="K584" s="32">
        <f>IF(Delivery[[#This Row],[Month]]&gt;3,YEAR(Delivery[[#This Row],[DATE]]),YEAR(Delivery[[#This Row],[DATE]])-1)</f>
        <v>2015</v>
      </c>
      <c r="L584" s="32" t="str">
        <f>IF(Delivery[[#This Row],[Month]]&lt;4,"Q4",IF(Delivery[[#This Row],[Month]]&lt;7,"Q1",IF(Delivery[[#This Row],[Month]]&lt;10,"Q2",IF(Delivery[[#This Row],[Month]]&lt;13,"Q3"))))</f>
        <v>Q2</v>
      </c>
    </row>
    <row r="585" spans="1:12" x14ac:dyDescent="0.25">
      <c r="A585">
        <v>1</v>
      </c>
      <c r="B585" s="1">
        <v>42198</v>
      </c>
      <c r="C585" t="s">
        <v>6</v>
      </c>
      <c r="D585" t="s">
        <v>393</v>
      </c>
      <c r="E585">
        <v>303</v>
      </c>
      <c r="F585">
        <v>3734</v>
      </c>
      <c r="H585" t="str">
        <f t="shared" si="6"/>
        <v>A2</v>
      </c>
      <c r="I585" t="str">
        <f>VLOOKUP(H585,Sheet1!$A$1:$B$28,2,0)</f>
        <v>ATF</v>
      </c>
      <c r="J585">
        <f>MONTH(Delivery[[#This Row],[DATE]])</f>
        <v>7</v>
      </c>
      <c r="K585" s="32">
        <f>IF(Delivery[[#This Row],[Month]]&gt;3,YEAR(Delivery[[#This Row],[DATE]]),YEAR(Delivery[[#This Row],[DATE]])-1)</f>
        <v>2015</v>
      </c>
      <c r="L585" s="32" t="str">
        <f>IF(Delivery[[#This Row],[Month]]&lt;4,"Q4",IF(Delivery[[#This Row],[Month]]&lt;7,"Q1",IF(Delivery[[#This Row],[Month]]&lt;10,"Q2",IF(Delivery[[#This Row],[Month]]&lt;13,"Q3"))))</f>
        <v>Q2</v>
      </c>
    </row>
    <row r="586" spans="1:12" x14ac:dyDescent="0.25">
      <c r="A586">
        <v>2</v>
      </c>
      <c r="B586" s="1">
        <v>42198</v>
      </c>
      <c r="C586" t="s">
        <v>6</v>
      </c>
      <c r="D586" t="s">
        <v>394</v>
      </c>
      <c r="E586">
        <v>302</v>
      </c>
      <c r="F586">
        <v>1837</v>
      </c>
      <c r="H586" t="str">
        <f t="shared" si="6"/>
        <v>A2</v>
      </c>
      <c r="I586" t="str">
        <f>VLOOKUP(H586,Sheet1!$A$1:$B$28,2,0)</f>
        <v>ATF</v>
      </c>
      <c r="J586">
        <f>MONTH(Delivery[[#This Row],[DATE]])</f>
        <v>7</v>
      </c>
      <c r="K586" s="32">
        <f>IF(Delivery[[#This Row],[Month]]&gt;3,YEAR(Delivery[[#This Row],[DATE]]),YEAR(Delivery[[#This Row],[DATE]])-1)</f>
        <v>2015</v>
      </c>
      <c r="L586" s="32" t="str">
        <f>IF(Delivery[[#This Row],[Month]]&lt;4,"Q4",IF(Delivery[[#This Row],[Month]]&lt;7,"Q1",IF(Delivery[[#This Row],[Month]]&lt;10,"Q2",IF(Delivery[[#This Row],[Month]]&lt;13,"Q3"))))</f>
        <v>Q2</v>
      </c>
    </row>
    <row r="587" spans="1:12" x14ac:dyDescent="0.25">
      <c r="A587">
        <v>1</v>
      </c>
      <c r="B587" s="1">
        <v>42198</v>
      </c>
      <c r="C587" t="s">
        <v>463</v>
      </c>
      <c r="D587" t="s">
        <v>395</v>
      </c>
      <c r="E587">
        <v>31</v>
      </c>
      <c r="F587">
        <v>450</v>
      </c>
      <c r="H587" t="str">
        <f t="shared" si="6"/>
        <v>A2</v>
      </c>
      <c r="I587" t="str">
        <f>VLOOKUP(H587,Sheet1!$A$1:$B$28,2,0)</f>
        <v>ATF</v>
      </c>
      <c r="J587">
        <f>MONTH(Delivery[[#This Row],[DATE]])</f>
        <v>7</v>
      </c>
      <c r="K587" s="32">
        <f>IF(Delivery[[#This Row],[Month]]&gt;3,YEAR(Delivery[[#This Row],[DATE]]),YEAR(Delivery[[#This Row],[DATE]])-1)</f>
        <v>2015</v>
      </c>
      <c r="L587" s="32" t="str">
        <f>IF(Delivery[[#This Row],[Month]]&lt;4,"Q4",IF(Delivery[[#This Row],[Month]]&lt;7,"Q1",IF(Delivery[[#This Row],[Month]]&lt;10,"Q2",IF(Delivery[[#This Row],[Month]]&lt;13,"Q3"))))</f>
        <v>Q2</v>
      </c>
    </row>
    <row r="588" spans="1:12" x14ac:dyDescent="0.25">
      <c r="A588">
        <v>2</v>
      </c>
      <c r="B588" s="1">
        <v>42198</v>
      </c>
      <c r="C588" t="s">
        <v>463</v>
      </c>
      <c r="D588" t="s">
        <v>396</v>
      </c>
      <c r="E588">
        <v>31</v>
      </c>
      <c r="F588">
        <v>1880</v>
      </c>
      <c r="H588" t="str">
        <f t="shared" si="6"/>
        <v>A2</v>
      </c>
      <c r="I588" t="str">
        <f>VLOOKUP(H588,Sheet1!$A$1:$B$28,2,0)</f>
        <v>ATF</v>
      </c>
      <c r="J588">
        <f>MONTH(Delivery[[#This Row],[DATE]])</f>
        <v>7</v>
      </c>
      <c r="K588" s="32">
        <f>IF(Delivery[[#This Row],[Month]]&gt;3,YEAR(Delivery[[#This Row],[DATE]]),YEAR(Delivery[[#This Row],[DATE]])-1)</f>
        <v>2015</v>
      </c>
      <c r="L588" s="32" t="str">
        <f>IF(Delivery[[#This Row],[Month]]&lt;4,"Q4",IF(Delivery[[#This Row],[Month]]&lt;7,"Q1",IF(Delivery[[#This Row],[Month]]&lt;10,"Q2",IF(Delivery[[#This Row],[Month]]&lt;13,"Q3"))))</f>
        <v>Q2</v>
      </c>
    </row>
    <row r="589" spans="1:12" x14ac:dyDescent="0.25">
      <c r="A589">
        <v>1</v>
      </c>
      <c r="B589" s="1">
        <v>42199</v>
      </c>
      <c r="C589" t="s">
        <v>6</v>
      </c>
      <c r="D589" t="s">
        <v>394</v>
      </c>
      <c r="E589">
        <v>302</v>
      </c>
      <c r="F589">
        <v>2219</v>
      </c>
      <c r="H589" t="str">
        <f t="shared" si="6"/>
        <v>A2</v>
      </c>
      <c r="I589" t="str">
        <f>VLOOKUP(H589,Sheet1!$A$1:$B$28,2,0)</f>
        <v>ATF</v>
      </c>
      <c r="J589">
        <f>MONTH(Delivery[[#This Row],[DATE]])</f>
        <v>7</v>
      </c>
      <c r="K589" s="32">
        <f>IF(Delivery[[#This Row],[Month]]&gt;3,YEAR(Delivery[[#This Row],[DATE]]),YEAR(Delivery[[#This Row],[DATE]])-1)</f>
        <v>2015</v>
      </c>
      <c r="L589" s="32" t="str">
        <f>IF(Delivery[[#This Row],[Month]]&lt;4,"Q4",IF(Delivery[[#This Row],[Month]]&lt;7,"Q1",IF(Delivery[[#This Row],[Month]]&lt;10,"Q2",IF(Delivery[[#This Row],[Month]]&lt;13,"Q3"))))</f>
        <v>Q2</v>
      </c>
    </row>
    <row r="590" spans="1:12" x14ac:dyDescent="0.25">
      <c r="A590">
        <v>1</v>
      </c>
      <c r="B590" s="1">
        <v>42199</v>
      </c>
      <c r="C590" t="s">
        <v>463</v>
      </c>
      <c r="D590" t="s">
        <v>396</v>
      </c>
      <c r="E590">
        <v>31</v>
      </c>
      <c r="F590">
        <v>7687</v>
      </c>
      <c r="H590" t="str">
        <f t="shared" si="6"/>
        <v>A2</v>
      </c>
      <c r="I590" t="str">
        <f>VLOOKUP(H590,Sheet1!$A$1:$B$28,2,0)</f>
        <v>ATF</v>
      </c>
      <c r="J590">
        <f>MONTH(Delivery[[#This Row],[DATE]])</f>
        <v>7</v>
      </c>
      <c r="K590" s="32">
        <f>IF(Delivery[[#This Row],[Month]]&gt;3,YEAR(Delivery[[#This Row],[DATE]]),YEAR(Delivery[[#This Row],[DATE]])-1)</f>
        <v>2015</v>
      </c>
      <c r="L590" s="32" t="str">
        <f>IF(Delivery[[#This Row],[Month]]&lt;4,"Q4",IF(Delivery[[#This Row],[Month]]&lt;7,"Q1",IF(Delivery[[#This Row],[Month]]&lt;10,"Q2",IF(Delivery[[#This Row],[Month]]&lt;13,"Q3"))))</f>
        <v>Q2</v>
      </c>
    </row>
    <row r="591" spans="1:12" x14ac:dyDescent="0.25">
      <c r="A591">
        <v>1</v>
      </c>
      <c r="B591" s="1">
        <v>42200</v>
      </c>
      <c r="C591" t="s">
        <v>6</v>
      </c>
      <c r="D591" t="s">
        <v>394</v>
      </c>
      <c r="E591">
        <v>302</v>
      </c>
      <c r="F591">
        <v>98</v>
      </c>
      <c r="H591" t="str">
        <f t="shared" si="6"/>
        <v>A2</v>
      </c>
      <c r="I591" t="str">
        <f>VLOOKUP(H591,Sheet1!$A$1:$B$28,2,0)</f>
        <v>ATF</v>
      </c>
      <c r="J591">
        <f>MONTH(Delivery[[#This Row],[DATE]])</f>
        <v>7</v>
      </c>
      <c r="K591" s="32">
        <f>IF(Delivery[[#This Row],[Month]]&gt;3,YEAR(Delivery[[#This Row],[DATE]]),YEAR(Delivery[[#This Row],[DATE]])-1)</f>
        <v>2015</v>
      </c>
      <c r="L591" s="32" t="str">
        <f>IF(Delivery[[#This Row],[Month]]&lt;4,"Q4",IF(Delivery[[#This Row],[Month]]&lt;7,"Q1",IF(Delivery[[#This Row],[Month]]&lt;10,"Q2",IF(Delivery[[#This Row],[Month]]&lt;13,"Q3"))))</f>
        <v>Q2</v>
      </c>
    </row>
    <row r="592" spans="1:12" x14ac:dyDescent="0.25">
      <c r="A592">
        <v>2</v>
      </c>
      <c r="B592" s="1">
        <v>42200</v>
      </c>
      <c r="C592" t="s">
        <v>6</v>
      </c>
      <c r="D592" t="s">
        <v>397</v>
      </c>
      <c r="E592">
        <v>304</v>
      </c>
      <c r="F592">
        <v>6628</v>
      </c>
      <c r="H592" t="str">
        <f t="shared" si="6"/>
        <v>A2</v>
      </c>
      <c r="I592" t="str">
        <f>VLOOKUP(H592,Sheet1!$A$1:$B$28,2,0)</f>
        <v>ATF</v>
      </c>
      <c r="J592">
        <f>MONTH(Delivery[[#This Row],[DATE]])</f>
        <v>7</v>
      </c>
      <c r="K592" s="32">
        <f>IF(Delivery[[#This Row],[Month]]&gt;3,YEAR(Delivery[[#This Row],[DATE]]),YEAR(Delivery[[#This Row],[DATE]])-1)</f>
        <v>2015</v>
      </c>
      <c r="L592" s="32" t="str">
        <f>IF(Delivery[[#This Row],[Month]]&lt;4,"Q4",IF(Delivery[[#This Row],[Month]]&lt;7,"Q1",IF(Delivery[[#This Row],[Month]]&lt;10,"Q2",IF(Delivery[[#This Row],[Month]]&lt;13,"Q3"))))</f>
        <v>Q2</v>
      </c>
    </row>
    <row r="593" spans="1:12" x14ac:dyDescent="0.25">
      <c r="A593">
        <v>3</v>
      </c>
      <c r="B593" s="1">
        <v>42200</v>
      </c>
      <c r="C593" t="s">
        <v>6</v>
      </c>
      <c r="D593" t="s">
        <v>398</v>
      </c>
      <c r="E593">
        <v>402</v>
      </c>
      <c r="F593">
        <v>501</v>
      </c>
      <c r="H593" t="str">
        <f t="shared" si="6"/>
        <v>0S</v>
      </c>
      <c r="I593" t="str">
        <f>VLOOKUP(H593,Sheet1!$A$1:$B$28,2,0)</f>
        <v>SKO</v>
      </c>
      <c r="J593">
        <f>MONTH(Delivery[[#This Row],[DATE]])</f>
        <v>7</v>
      </c>
      <c r="K593" s="32">
        <f>IF(Delivery[[#This Row],[Month]]&gt;3,YEAR(Delivery[[#This Row],[DATE]]),YEAR(Delivery[[#This Row],[DATE]])-1)</f>
        <v>2015</v>
      </c>
      <c r="L593" s="32" t="str">
        <f>IF(Delivery[[#This Row],[Month]]&lt;4,"Q4",IF(Delivery[[#This Row],[Month]]&lt;7,"Q1",IF(Delivery[[#This Row],[Month]]&lt;10,"Q2",IF(Delivery[[#This Row],[Month]]&lt;13,"Q3"))))</f>
        <v>Q2</v>
      </c>
    </row>
    <row r="594" spans="1:12" x14ac:dyDescent="0.25">
      <c r="A594">
        <v>4</v>
      </c>
      <c r="B594" s="1">
        <v>42200</v>
      </c>
      <c r="C594" t="s">
        <v>6</v>
      </c>
      <c r="D594" t="s">
        <v>399</v>
      </c>
      <c r="E594">
        <v>123</v>
      </c>
      <c r="F594">
        <v>881</v>
      </c>
      <c r="H594" t="str">
        <f t="shared" si="6"/>
        <v>PN</v>
      </c>
      <c r="I594" t="str">
        <f>VLOOKUP(H594,Sheet1!$A$1:$B$28,2,0)</f>
        <v>NAPTHA</v>
      </c>
      <c r="J594">
        <f>MONTH(Delivery[[#This Row],[DATE]])</f>
        <v>7</v>
      </c>
      <c r="K594" s="32">
        <f>IF(Delivery[[#This Row],[Month]]&gt;3,YEAR(Delivery[[#This Row],[DATE]]),YEAR(Delivery[[#This Row],[DATE]])-1)</f>
        <v>2015</v>
      </c>
      <c r="L594" s="32" t="str">
        <f>IF(Delivery[[#This Row],[Month]]&lt;4,"Q4",IF(Delivery[[#This Row],[Month]]&lt;7,"Q1",IF(Delivery[[#This Row],[Month]]&lt;10,"Q2",IF(Delivery[[#This Row],[Month]]&lt;13,"Q3"))))</f>
        <v>Q2</v>
      </c>
    </row>
    <row r="595" spans="1:12" x14ac:dyDescent="0.25">
      <c r="A595">
        <v>1</v>
      </c>
      <c r="B595" s="1">
        <v>42200</v>
      </c>
      <c r="C595" t="s">
        <v>8</v>
      </c>
      <c r="D595" t="s">
        <v>391</v>
      </c>
      <c r="E595" t="s">
        <v>400</v>
      </c>
      <c r="F595">
        <v>2823</v>
      </c>
      <c r="H595" t="str">
        <f t="shared" si="6"/>
        <v>PN</v>
      </c>
      <c r="I595" t="str">
        <f>VLOOKUP(H595,Sheet1!$A$1:$B$28,2,0)</f>
        <v>NAPTHA</v>
      </c>
      <c r="J595">
        <f>MONTH(Delivery[[#This Row],[DATE]])</f>
        <v>7</v>
      </c>
      <c r="K595" s="32">
        <f>IF(Delivery[[#This Row],[Month]]&gt;3,YEAR(Delivery[[#This Row],[DATE]]),YEAR(Delivery[[#This Row],[DATE]])-1)</f>
        <v>2015</v>
      </c>
      <c r="L595" s="32" t="str">
        <f>IF(Delivery[[#This Row],[Month]]&lt;4,"Q4",IF(Delivery[[#This Row],[Month]]&lt;7,"Q1",IF(Delivery[[#This Row],[Month]]&lt;10,"Q2",IF(Delivery[[#This Row],[Month]]&lt;13,"Q3"))))</f>
        <v>Q2</v>
      </c>
    </row>
    <row r="596" spans="1:12" x14ac:dyDescent="0.25">
      <c r="A596">
        <v>2</v>
      </c>
      <c r="B596" s="1">
        <v>42200</v>
      </c>
      <c r="C596" t="s">
        <v>8</v>
      </c>
      <c r="D596" t="s">
        <v>401</v>
      </c>
      <c r="E596" t="s">
        <v>400</v>
      </c>
      <c r="F596">
        <v>221</v>
      </c>
      <c r="H596" t="str">
        <f t="shared" si="6"/>
        <v>I/</v>
      </c>
      <c r="I596" t="s">
        <v>204</v>
      </c>
      <c r="J596">
        <f>MONTH(Delivery[[#This Row],[DATE]])</f>
        <v>7</v>
      </c>
      <c r="K596" s="32">
        <f>IF(Delivery[[#This Row],[Month]]&gt;3,YEAR(Delivery[[#This Row],[DATE]]),YEAR(Delivery[[#This Row],[DATE]])-1)</f>
        <v>2015</v>
      </c>
      <c r="L596" s="32" t="str">
        <f>IF(Delivery[[#This Row],[Month]]&lt;4,"Q4",IF(Delivery[[#This Row],[Month]]&lt;7,"Q1",IF(Delivery[[#This Row],[Month]]&lt;10,"Q2",IF(Delivery[[#This Row],[Month]]&lt;13,"Q3"))))</f>
        <v>Q2</v>
      </c>
    </row>
    <row r="597" spans="1:12" x14ac:dyDescent="0.25">
      <c r="A597">
        <v>3</v>
      </c>
      <c r="B597" s="1">
        <v>42200</v>
      </c>
      <c r="C597" t="s">
        <v>8</v>
      </c>
      <c r="D597" t="s">
        <v>402</v>
      </c>
      <c r="E597" t="s">
        <v>400</v>
      </c>
      <c r="F597">
        <v>696</v>
      </c>
      <c r="H597" t="str">
        <f t="shared" si="6"/>
        <v>0S</v>
      </c>
      <c r="I597" t="str">
        <f>VLOOKUP(H597,Sheet1!$A$1:$B$28,2,0)</f>
        <v>SKO</v>
      </c>
      <c r="J597">
        <f>MONTH(Delivery[[#This Row],[DATE]])</f>
        <v>7</v>
      </c>
      <c r="K597" s="32">
        <f>IF(Delivery[[#This Row],[Month]]&gt;3,YEAR(Delivery[[#This Row],[DATE]]),YEAR(Delivery[[#This Row],[DATE]])-1)</f>
        <v>2015</v>
      </c>
      <c r="L597" s="32" t="str">
        <f>IF(Delivery[[#This Row],[Month]]&lt;4,"Q4",IF(Delivery[[#This Row],[Month]]&lt;7,"Q1",IF(Delivery[[#This Row],[Month]]&lt;10,"Q2",IF(Delivery[[#This Row],[Month]]&lt;13,"Q3"))))</f>
        <v>Q2</v>
      </c>
    </row>
    <row r="598" spans="1:12" x14ac:dyDescent="0.25">
      <c r="A598">
        <v>1</v>
      </c>
      <c r="B598" s="1">
        <v>42201</v>
      </c>
      <c r="C598" t="s">
        <v>6</v>
      </c>
      <c r="D598" t="s">
        <v>399</v>
      </c>
      <c r="E598">
        <v>123</v>
      </c>
      <c r="F598">
        <v>4123</v>
      </c>
      <c r="H598" t="str">
        <f t="shared" ref="H598:H654" si="7">MID(D598,3,2)</f>
        <v>PN</v>
      </c>
      <c r="I598" t="str">
        <f>VLOOKUP(H598,Sheet1!$A$1:$B$28,2,0)</f>
        <v>NAPTHA</v>
      </c>
      <c r="J598">
        <f>MONTH(Delivery[[#This Row],[DATE]])</f>
        <v>7</v>
      </c>
      <c r="K598" s="32">
        <f>IF(Delivery[[#This Row],[Month]]&gt;3,YEAR(Delivery[[#This Row],[DATE]]),YEAR(Delivery[[#This Row],[DATE]])-1)</f>
        <v>2015</v>
      </c>
      <c r="L598" s="32" t="str">
        <f>IF(Delivery[[#This Row],[Month]]&lt;4,"Q4",IF(Delivery[[#This Row],[Month]]&lt;7,"Q1",IF(Delivery[[#This Row],[Month]]&lt;10,"Q2",IF(Delivery[[#This Row],[Month]]&lt;13,"Q3"))))</f>
        <v>Q2</v>
      </c>
    </row>
    <row r="599" spans="1:12" x14ac:dyDescent="0.25">
      <c r="A599">
        <v>2</v>
      </c>
      <c r="B599" s="1">
        <v>42201</v>
      </c>
      <c r="C599" t="s">
        <v>6</v>
      </c>
      <c r="D599" t="s">
        <v>403</v>
      </c>
      <c r="E599">
        <v>118</v>
      </c>
      <c r="F599">
        <v>4445</v>
      </c>
      <c r="H599" t="str">
        <f t="shared" si="7"/>
        <v>PX</v>
      </c>
      <c r="I599" t="str">
        <f>VLOOKUP(H599,Sheet1!$A$1:$B$28,2,0)</f>
        <v>PXPTA</v>
      </c>
      <c r="J599">
        <f>MONTH(Delivery[[#This Row],[DATE]])</f>
        <v>7</v>
      </c>
      <c r="K599" s="32">
        <f>IF(Delivery[[#This Row],[Month]]&gt;3,YEAR(Delivery[[#This Row],[DATE]]),YEAR(Delivery[[#This Row],[DATE]])-1)</f>
        <v>2015</v>
      </c>
      <c r="L599" s="32" t="str">
        <f>IF(Delivery[[#This Row],[Month]]&lt;4,"Q4",IF(Delivery[[#This Row],[Month]]&lt;7,"Q1",IF(Delivery[[#This Row],[Month]]&lt;10,"Q2",IF(Delivery[[#This Row],[Month]]&lt;13,"Q3"))))</f>
        <v>Q2</v>
      </c>
    </row>
    <row r="600" spans="1:12" x14ac:dyDescent="0.25">
      <c r="A600">
        <v>3</v>
      </c>
      <c r="B600" s="1">
        <v>42201</v>
      </c>
      <c r="C600" t="s">
        <v>6</v>
      </c>
      <c r="D600" t="s">
        <v>404</v>
      </c>
      <c r="E600">
        <v>101</v>
      </c>
      <c r="F600">
        <v>3536</v>
      </c>
      <c r="H600" t="str">
        <f t="shared" si="7"/>
        <v>PN</v>
      </c>
      <c r="I600" t="str">
        <f>VLOOKUP(H600,Sheet1!$A$1:$B$28,2,0)</f>
        <v>NAPTHA</v>
      </c>
      <c r="J600">
        <f>MONTH(Delivery[[#This Row],[DATE]])</f>
        <v>7</v>
      </c>
      <c r="K600" s="32">
        <f>IF(Delivery[[#This Row],[Month]]&gt;3,YEAR(Delivery[[#This Row],[DATE]]),YEAR(Delivery[[#This Row],[DATE]])-1)</f>
        <v>2015</v>
      </c>
      <c r="L600" s="32" t="str">
        <f>IF(Delivery[[#This Row],[Month]]&lt;4,"Q4",IF(Delivery[[#This Row],[Month]]&lt;7,"Q1",IF(Delivery[[#This Row],[Month]]&lt;10,"Q2",IF(Delivery[[#This Row],[Month]]&lt;13,"Q3"))))</f>
        <v>Q2</v>
      </c>
    </row>
    <row r="601" spans="1:12" x14ac:dyDescent="0.25">
      <c r="A601">
        <v>1</v>
      </c>
      <c r="B601" s="1">
        <v>42201</v>
      </c>
      <c r="C601" t="s">
        <v>8</v>
      </c>
      <c r="D601" t="s">
        <v>392</v>
      </c>
      <c r="E601" t="s">
        <v>10</v>
      </c>
      <c r="F601">
        <v>1218</v>
      </c>
      <c r="H601" t="str">
        <f t="shared" si="7"/>
        <v>OS</v>
      </c>
      <c r="I601" t="str">
        <f>VLOOKUP(H601,Sheet1!$A$1:$B$28,2,0)</f>
        <v>SKO</v>
      </c>
      <c r="J601">
        <f>MONTH(Delivery[[#This Row],[DATE]])</f>
        <v>7</v>
      </c>
      <c r="K601" s="32">
        <f>IF(Delivery[[#This Row],[Month]]&gt;3,YEAR(Delivery[[#This Row],[DATE]]),YEAR(Delivery[[#This Row],[DATE]])-1)</f>
        <v>2015</v>
      </c>
      <c r="L601" s="32" t="str">
        <f>IF(Delivery[[#This Row],[Month]]&lt;4,"Q4",IF(Delivery[[#This Row],[Month]]&lt;7,"Q1",IF(Delivery[[#This Row],[Month]]&lt;10,"Q2",IF(Delivery[[#This Row],[Month]]&lt;13,"Q3"))))</f>
        <v>Q2</v>
      </c>
    </row>
    <row r="602" spans="1:12" x14ac:dyDescent="0.25">
      <c r="A602">
        <v>2</v>
      </c>
      <c r="B602" s="1">
        <v>42201</v>
      </c>
      <c r="C602" t="s">
        <v>8</v>
      </c>
      <c r="D602" t="s">
        <v>352</v>
      </c>
      <c r="E602" t="s">
        <v>113</v>
      </c>
      <c r="F602">
        <v>409</v>
      </c>
      <c r="H602" t="str">
        <f t="shared" si="7"/>
        <v>PN</v>
      </c>
      <c r="I602" t="str">
        <f>VLOOKUP(H602,Sheet1!$A$1:$B$28,2,0)</f>
        <v>NAPTHA</v>
      </c>
      <c r="J602">
        <f>MONTH(Delivery[[#This Row],[DATE]])</f>
        <v>7</v>
      </c>
      <c r="K602" s="32">
        <f>IF(Delivery[[#This Row],[Month]]&gt;3,YEAR(Delivery[[#This Row],[DATE]]),YEAR(Delivery[[#This Row],[DATE]])-1)</f>
        <v>2015</v>
      </c>
      <c r="L602" s="32" t="str">
        <f>IF(Delivery[[#This Row],[Month]]&lt;4,"Q4",IF(Delivery[[#This Row],[Month]]&lt;7,"Q1",IF(Delivery[[#This Row],[Month]]&lt;10,"Q2",IF(Delivery[[#This Row],[Month]]&lt;13,"Q3"))))</f>
        <v>Q2</v>
      </c>
    </row>
    <row r="603" spans="1:12" x14ac:dyDescent="0.25">
      <c r="A603">
        <v>3</v>
      </c>
      <c r="B603" s="1">
        <v>42201</v>
      </c>
      <c r="C603" t="s">
        <v>8</v>
      </c>
      <c r="D603" t="s">
        <v>367</v>
      </c>
      <c r="E603" t="s">
        <v>113</v>
      </c>
      <c r="F603">
        <v>1321</v>
      </c>
      <c r="H603" t="str">
        <f t="shared" si="7"/>
        <v>PN</v>
      </c>
      <c r="I603" t="str">
        <f>VLOOKUP(H603,Sheet1!$A$1:$B$28,2,0)</f>
        <v>NAPTHA</v>
      </c>
      <c r="J603">
        <f>MONTH(Delivery[[#This Row],[DATE]])</f>
        <v>7</v>
      </c>
      <c r="K603" s="32">
        <f>IF(Delivery[[#This Row],[Month]]&gt;3,YEAR(Delivery[[#This Row],[DATE]]),YEAR(Delivery[[#This Row],[DATE]])-1)</f>
        <v>2015</v>
      </c>
      <c r="L603" s="32" t="str">
        <f>IF(Delivery[[#This Row],[Month]]&lt;4,"Q4",IF(Delivery[[#This Row],[Month]]&lt;7,"Q1",IF(Delivery[[#This Row],[Month]]&lt;10,"Q2",IF(Delivery[[#This Row],[Month]]&lt;13,"Q3"))))</f>
        <v>Q2</v>
      </c>
    </row>
    <row r="604" spans="1:12" x14ac:dyDescent="0.25">
      <c r="A604">
        <v>1</v>
      </c>
      <c r="B604" s="1">
        <v>42202</v>
      </c>
      <c r="C604" t="s">
        <v>6</v>
      </c>
      <c r="D604" t="s">
        <v>404</v>
      </c>
      <c r="E604">
        <v>101</v>
      </c>
      <c r="F604">
        <v>2471</v>
      </c>
      <c r="H604" t="str">
        <f t="shared" si="7"/>
        <v>PN</v>
      </c>
      <c r="I604" t="str">
        <f>VLOOKUP(H604,Sheet1!$A$1:$B$28,2,0)</f>
        <v>NAPTHA</v>
      </c>
      <c r="J604">
        <f>MONTH(Delivery[[#This Row],[DATE]])</f>
        <v>7</v>
      </c>
      <c r="K604" s="32">
        <f>IF(Delivery[[#This Row],[Month]]&gt;3,YEAR(Delivery[[#This Row],[DATE]]),YEAR(Delivery[[#This Row],[DATE]])-1)</f>
        <v>2015</v>
      </c>
      <c r="L604" s="32" t="str">
        <f>IF(Delivery[[#This Row],[Month]]&lt;4,"Q4",IF(Delivery[[#This Row],[Month]]&lt;7,"Q1",IF(Delivery[[#This Row],[Month]]&lt;10,"Q2",IF(Delivery[[#This Row],[Month]]&lt;13,"Q3"))))</f>
        <v>Q2</v>
      </c>
    </row>
    <row r="605" spans="1:12" x14ac:dyDescent="0.25">
      <c r="A605">
        <v>2</v>
      </c>
      <c r="B605" s="1">
        <v>42202</v>
      </c>
      <c r="C605" t="s">
        <v>6</v>
      </c>
      <c r="D605" t="s">
        <v>405</v>
      </c>
      <c r="E605">
        <v>351</v>
      </c>
      <c r="F605">
        <v>305</v>
      </c>
      <c r="H605" t="str">
        <f t="shared" si="7"/>
        <v>PC</v>
      </c>
      <c r="I605" t="str">
        <f>VLOOKUP(H605,Sheet1!$A$1:$B$28,2,0)</f>
        <v>SKO</v>
      </c>
      <c r="J605">
        <f>MONTH(Delivery[[#This Row],[DATE]])</f>
        <v>7</v>
      </c>
      <c r="K605" s="32">
        <f>IF(Delivery[[#This Row],[Month]]&gt;3,YEAR(Delivery[[#This Row],[DATE]]),YEAR(Delivery[[#This Row],[DATE]])-1)</f>
        <v>2015</v>
      </c>
      <c r="L605" s="32" t="str">
        <f>IF(Delivery[[#This Row],[Month]]&lt;4,"Q4",IF(Delivery[[#This Row],[Month]]&lt;7,"Q1",IF(Delivery[[#This Row],[Month]]&lt;10,"Q2",IF(Delivery[[#This Row],[Month]]&lt;13,"Q3"))))</f>
        <v>Q2</v>
      </c>
    </row>
    <row r="606" spans="1:12" x14ac:dyDescent="0.25">
      <c r="A606">
        <v>3</v>
      </c>
      <c r="B606" s="1">
        <v>42202</v>
      </c>
      <c r="C606" t="s">
        <v>6</v>
      </c>
      <c r="D606" t="s">
        <v>406</v>
      </c>
      <c r="E606">
        <v>513</v>
      </c>
      <c r="F606">
        <v>7914</v>
      </c>
      <c r="H606" t="str">
        <f t="shared" si="7"/>
        <v>4H</v>
      </c>
      <c r="I606" t="str">
        <f>VLOOKUP(H606,Sheet1!$A$1:$B$28,2,0)</f>
        <v>HSD-IV</v>
      </c>
      <c r="J606">
        <f>MONTH(Delivery[[#This Row],[DATE]])</f>
        <v>7</v>
      </c>
      <c r="K606" s="32">
        <f>IF(Delivery[[#This Row],[Month]]&gt;3,YEAR(Delivery[[#This Row],[DATE]]),YEAR(Delivery[[#This Row],[DATE]])-1)</f>
        <v>2015</v>
      </c>
      <c r="L606" s="32" t="str">
        <f>IF(Delivery[[#This Row],[Month]]&lt;4,"Q4",IF(Delivery[[#This Row],[Month]]&lt;7,"Q1",IF(Delivery[[#This Row],[Month]]&lt;10,"Q2",IF(Delivery[[#This Row],[Month]]&lt;13,"Q3"))))</f>
        <v>Q2</v>
      </c>
    </row>
    <row r="607" spans="1:12" x14ac:dyDescent="0.25">
      <c r="A607">
        <v>1</v>
      </c>
      <c r="B607" s="1">
        <v>42202</v>
      </c>
      <c r="C607" t="s">
        <v>8</v>
      </c>
      <c r="D607" t="s">
        <v>367</v>
      </c>
      <c r="E607" t="s">
        <v>113</v>
      </c>
      <c r="F607">
        <v>1657</v>
      </c>
      <c r="H607" t="str">
        <f t="shared" si="7"/>
        <v>PN</v>
      </c>
      <c r="I607" t="str">
        <f>VLOOKUP(H607,Sheet1!$A$1:$B$28,2,0)</f>
        <v>NAPTHA</v>
      </c>
      <c r="J607">
        <f>MONTH(Delivery[[#This Row],[DATE]])</f>
        <v>7</v>
      </c>
      <c r="K607" s="32">
        <f>IF(Delivery[[#This Row],[Month]]&gt;3,YEAR(Delivery[[#This Row],[DATE]]),YEAR(Delivery[[#This Row],[DATE]])-1)</f>
        <v>2015</v>
      </c>
      <c r="L607" s="32" t="str">
        <f>IF(Delivery[[#This Row],[Month]]&lt;4,"Q4",IF(Delivery[[#This Row],[Month]]&lt;7,"Q1",IF(Delivery[[#This Row],[Month]]&lt;10,"Q2",IF(Delivery[[#This Row],[Month]]&lt;13,"Q3"))))</f>
        <v>Q2</v>
      </c>
    </row>
    <row r="608" spans="1:12" x14ac:dyDescent="0.25">
      <c r="A608">
        <v>2</v>
      </c>
      <c r="B608" s="1">
        <v>42202</v>
      </c>
      <c r="C608" t="s">
        <v>8</v>
      </c>
      <c r="D608" t="s">
        <v>381</v>
      </c>
      <c r="E608" t="s">
        <v>113</v>
      </c>
      <c r="F608">
        <v>499</v>
      </c>
      <c r="H608" t="str">
        <f t="shared" si="7"/>
        <v>PN</v>
      </c>
      <c r="I608" t="str">
        <f>VLOOKUP(H608,Sheet1!$A$1:$B$28,2,0)</f>
        <v>NAPTHA</v>
      </c>
      <c r="J608">
        <f>MONTH(Delivery[[#This Row],[DATE]])</f>
        <v>7</v>
      </c>
      <c r="K608" s="32">
        <f>IF(Delivery[[#This Row],[Month]]&gt;3,YEAR(Delivery[[#This Row],[DATE]]),YEAR(Delivery[[#This Row],[DATE]])-1)</f>
        <v>2015</v>
      </c>
      <c r="L608" s="32" t="str">
        <f>IF(Delivery[[#This Row],[Month]]&lt;4,"Q4",IF(Delivery[[#This Row],[Month]]&lt;7,"Q1",IF(Delivery[[#This Row],[Month]]&lt;10,"Q2",IF(Delivery[[#This Row],[Month]]&lt;13,"Q3"))))</f>
        <v>Q2</v>
      </c>
    </row>
    <row r="609" spans="1:12" x14ac:dyDescent="0.25">
      <c r="A609">
        <v>3</v>
      </c>
      <c r="B609" s="1">
        <v>42202</v>
      </c>
      <c r="C609" t="s">
        <v>8</v>
      </c>
      <c r="D609" t="s">
        <v>391</v>
      </c>
      <c r="E609" t="s">
        <v>113</v>
      </c>
      <c r="F609">
        <v>520</v>
      </c>
      <c r="H609" t="str">
        <f t="shared" si="7"/>
        <v>PN</v>
      </c>
      <c r="I609" t="str">
        <f>VLOOKUP(H609,Sheet1!$A$1:$B$28,2,0)</f>
        <v>NAPTHA</v>
      </c>
      <c r="J609">
        <f>MONTH(Delivery[[#This Row],[DATE]])</f>
        <v>7</v>
      </c>
      <c r="K609" s="32">
        <f>IF(Delivery[[#This Row],[Month]]&gt;3,YEAR(Delivery[[#This Row],[DATE]]),YEAR(Delivery[[#This Row],[DATE]])-1)</f>
        <v>2015</v>
      </c>
      <c r="L609" s="32" t="str">
        <f>IF(Delivery[[#This Row],[Month]]&lt;4,"Q4",IF(Delivery[[#This Row],[Month]]&lt;7,"Q1",IF(Delivery[[#This Row],[Month]]&lt;10,"Q2",IF(Delivery[[#This Row],[Month]]&lt;13,"Q3"))))</f>
        <v>Q2</v>
      </c>
    </row>
    <row r="610" spans="1:12" x14ac:dyDescent="0.25">
      <c r="A610">
        <v>4</v>
      </c>
      <c r="B610" s="1">
        <v>42202</v>
      </c>
      <c r="C610" t="s">
        <v>8</v>
      </c>
      <c r="D610" t="s">
        <v>399</v>
      </c>
      <c r="E610" t="s">
        <v>10</v>
      </c>
      <c r="F610">
        <v>2102</v>
      </c>
      <c r="H610" t="str">
        <f t="shared" si="7"/>
        <v>PN</v>
      </c>
      <c r="I610" t="str">
        <f>VLOOKUP(H610,Sheet1!$A$1:$B$28,2,0)</f>
        <v>NAPTHA</v>
      </c>
      <c r="J610">
        <f>MONTH(Delivery[[#This Row],[DATE]])</f>
        <v>7</v>
      </c>
      <c r="K610" s="32">
        <f>IF(Delivery[[#This Row],[Month]]&gt;3,YEAR(Delivery[[#This Row],[DATE]]),YEAR(Delivery[[#This Row],[DATE]])-1)</f>
        <v>2015</v>
      </c>
      <c r="L610" s="32" t="str">
        <f>IF(Delivery[[#This Row],[Month]]&lt;4,"Q4",IF(Delivery[[#This Row],[Month]]&lt;7,"Q1",IF(Delivery[[#This Row],[Month]]&lt;10,"Q2",IF(Delivery[[#This Row],[Month]]&lt;13,"Q3"))))</f>
        <v>Q2</v>
      </c>
    </row>
    <row r="611" spans="1:12" x14ac:dyDescent="0.25">
      <c r="A611">
        <v>5</v>
      </c>
      <c r="B611" s="1">
        <v>42202</v>
      </c>
      <c r="C611" t="s">
        <v>8</v>
      </c>
      <c r="D611" t="s">
        <v>403</v>
      </c>
      <c r="E611" t="s">
        <v>10</v>
      </c>
      <c r="F611">
        <v>676</v>
      </c>
      <c r="H611" t="str">
        <f t="shared" si="7"/>
        <v>PX</v>
      </c>
      <c r="I611" t="str">
        <f>VLOOKUP(H611,Sheet1!$A$1:$B$28,2,0)</f>
        <v>PXPTA</v>
      </c>
      <c r="J611">
        <f>MONTH(Delivery[[#This Row],[DATE]])</f>
        <v>7</v>
      </c>
      <c r="K611" s="32">
        <f>IF(Delivery[[#This Row],[Month]]&gt;3,YEAR(Delivery[[#This Row],[DATE]]),YEAR(Delivery[[#This Row],[DATE]])-1)</f>
        <v>2015</v>
      </c>
      <c r="L611" s="32" t="str">
        <f>IF(Delivery[[#This Row],[Month]]&lt;4,"Q4",IF(Delivery[[#This Row],[Month]]&lt;7,"Q1",IF(Delivery[[#This Row],[Month]]&lt;10,"Q2",IF(Delivery[[#This Row],[Month]]&lt;13,"Q3"))))</f>
        <v>Q2</v>
      </c>
    </row>
    <row r="612" spans="1:12" x14ac:dyDescent="0.25">
      <c r="A612">
        <v>1</v>
      </c>
      <c r="B612" s="1">
        <v>42203</v>
      </c>
      <c r="C612" t="s">
        <v>6</v>
      </c>
      <c r="D612" t="s">
        <v>406</v>
      </c>
      <c r="E612">
        <v>513</v>
      </c>
      <c r="F612">
        <v>2051</v>
      </c>
      <c r="H612" t="str">
        <f t="shared" si="7"/>
        <v>4H</v>
      </c>
      <c r="I612" t="str">
        <f>VLOOKUP(H612,Sheet1!$A$1:$B$28,2,0)</f>
        <v>HSD-IV</v>
      </c>
      <c r="J612">
        <f>MONTH(Delivery[[#This Row],[DATE]])</f>
        <v>7</v>
      </c>
      <c r="K612" s="32">
        <f>IF(Delivery[[#This Row],[Month]]&gt;3,YEAR(Delivery[[#This Row],[DATE]]),YEAR(Delivery[[#This Row],[DATE]])-1)</f>
        <v>2015</v>
      </c>
      <c r="L612" s="32" t="str">
        <f>IF(Delivery[[#This Row],[Month]]&lt;4,"Q4",IF(Delivery[[#This Row],[Month]]&lt;7,"Q1",IF(Delivery[[#This Row],[Month]]&lt;10,"Q2",IF(Delivery[[#This Row],[Month]]&lt;13,"Q3"))))</f>
        <v>Q2</v>
      </c>
    </row>
    <row r="613" spans="1:12" x14ac:dyDescent="0.25">
      <c r="A613">
        <v>2</v>
      </c>
      <c r="B613" s="1">
        <v>42203</v>
      </c>
      <c r="C613" t="s">
        <v>6</v>
      </c>
      <c r="D613" t="s">
        <v>407</v>
      </c>
      <c r="E613">
        <v>505</v>
      </c>
      <c r="F613">
        <v>1704</v>
      </c>
      <c r="H613" t="str">
        <f t="shared" si="7"/>
        <v>4H</v>
      </c>
      <c r="I613" t="str">
        <f>VLOOKUP(H613,Sheet1!$A$1:$B$28,2,0)</f>
        <v>HSD-IV</v>
      </c>
      <c r="J613">
        <f>MONTH(Delivery[[#This Row],[DATE]])</f>
        <v>7</v>
      </c>
      <c r="K613" s="32">
        <f>IF(Delivery[[#This Row],[Month]]&gt;3,YEAR(Delivery[[#This Row],[DATE]]),YEAR(Delivery[[#This Row],[DATE]])-1)</f>
        <v>2015</v>
      </c>
      <c r="L613" s="32" t="str">
        <f>IF(Delivery[[#This Row],[Month]]&lt;4,"Q4",IF(Delivery[[#This Row],[Month]]&lt;7,"Q1",IF(Delivery[[#This Row],[Month]]&lt;10,"Q2",IF(Delivery[[#This Row],[Month]]&lt;13,"Q3"))))</f>
        <v>Q2</v>
      </c>
    </row>
    <row r="614" spans="1:12" x14ac:dyDescent="0.25">
      <c r="A614">
        <v>1</v>
      </c>
      <c r="B614" s="1">
        <v>42203</v>
      </c>
      <c r="C614" t="s">
        <v>463</v>
      </c>
      <c r="D614" t="s">
        <v>408</v>
      </c>
      <c r="E614">
        <v>34</v>
      </c>
      <c r="F614">
        <v>450</v>
      </c>
      <c r="H614" t="str">
        <f t="shared" si="7"/>
        <v>A2</v>
      </c>
      <c r="I614" t="str">
        <f>VLOOKUP(H614,Sheet1!$A$1:$B$28,2,0)</f>
        <v>ATF</v>
      </c>
      <c r="J614">
        <f>MONTH(Delivery[[#This Row],[DATE]])</f>
        <v>7</v>
      </c>
      <c r="K614" s="32">
        <f>IF(Delivery[[#This Row],[Month]]&gt;3,YEAR(Delivery[[#This Row],[DATE]]),YEAR(Delivery[[#This Row],[DATE]])-1)</f>
        <v>2015</v>
      </c>
      <c r="L614" s="32" t="str">
        <f>IF(Delivery[[#This Row],[Month]]&lt;4,"Q4",IF(Delivery[[#This Row],[Month]]&lt;7,"Q1",IF(Delivery[[#This Row],[Month]]&lt;10,"Q2",IF(Delivery[[#This Row],[Month]]&lt;13,"Q3"))))</f>
        <v>Q2</v>
      </c>
    </row>
    <row r="615" spans="1:12" x14ac:dyDescent="0.25">
      <c r="A615">
        <v>2</v>
      </c>
      <c r="B615" s="1">
        <v>42203</v>
      </c>
      <c r="C615" t="s">
        <v>463</v>
      </c>
      <c r="D615" t="s">
        <v>409</v>
      </c>
      <c r="E615">
        <v>34</v>
      </c>
      <c r="F615">
        <v>5542</v>
      </c>
      <c r="H615" t="str">
        <f t="shared" si="7"/>
        <v>A2</v>
      </c>
      <c r="I615" t="str">
        <f>VLOOKUP(H615,Sheet1!$A$1:$B$28,2,0)</f>
        <v>ATF</v>
      </c>
      <c r="J615">
        <f>MONTH(Delivery[[#This Row],[DATE]])</f>
        <v>7</v>
      </c>
      <c r="K615" s="32">
        <f>IF(Delivery[[#This Row],[Month]]&gt;3,YEAR(Delivery[[#This Row],[DATE]]),YEAR(Delivery[[#This Row],[DATE]])-1)</f>
        <v>2015</v>
      </c>
      <c r="L615" s="32" t="str">
        <f>IF(Delivery[[#This Row],[Month]]&lt;4,"Q4",IF(Delivery[[#This Row],[Month]]&lt;7,"Q1",IF(Delivery[[#This Row],[Month]]&lt;10,"Q2",IF(Delivery[[#This Row],[Month]]&lt;13,"Q3"))))</f>
        <v>Q2</v>
      </c>
    </row>
    <row r="616" spans="1:12" x14ac:dyDescent="0.25">
      <c r="A616">
        <v>1</v>
      </c>
      <c r="B616" s="1">
        <v>42203</v>
      </c>
      <c r="C616" t="s">
        <v>8</v>
      </c>
      <c r="D616" t="s">
        <v>403</v>
      </c>
      <c r="E616" t="s">
        <v>10</v>
      </c>
      <c r="F616">
        <v>3580</v>
      </c>
      <c r="H616" t="str">
        <f t="shared" si="7"/>
        <v>PX</v>
      </c>
      <c r="I616" t="str">
        <f>VLOOKUP(H616,Sheet1!$A$1:$B$28,2,0)</f>
        <v>PXPTA</v>
      </c>
      <c r="J616">
        <f>MONTH(Delivery[[#This Row],[DATE]])</f>
        <v>7</v>
      </c>
      <c r="K616" s="32">
        <f>IF(Delivery[[#This Row],[Month]]&gt;3,YEAR(Delivery[[#This Row],[DATE]]),YEAR(Delivery[[#This Row],[DATE]])-1)</f>
        <v>2015</v>
      </c>
      <c r="L616" s="32" t="str">
        <f>IF(Delivery[[#This Row],[Month]]&lt;4,"Q4",IF(Delivery[[#This Row],[Month]]&lt;7,"Q1",IF(Delivery[[#This Row],[Month]]&lt;10,"Q2",IF(Delivery[[#This Row],[Month]]&lt;13,"Q3"))))</f>
        <v>Q2</v>
      </c>
    </row>
    <row r="617" spans="1:12" x14ac:dyDescent="0.25">
      <c r="A617">
        <v>2</v>
      </c>
      <c r="B617" s="1">
        <v>42203</v>
      </c>
      <c r="C617" t="s">
        <v>8</v>
      </c>
      <c r="D617" t="s">
        <v>404</v>
      </c>
      <c r="E617" t="s">
        <v>10</v>
      </c>
      <c r="F617">
        <v>108</v>
      </c>
      <c r="H617" t="str">
        <f t="shared" si="7"/>
        <v>PN</v>
      </c>
      <c r="I617" t="str">
        <f>VLOOKUP(H617,Sheet1!$A$1:$B$28,2,0)</f>
        <v>NAPTHA</v>
      </c>
      <c r="J617">
        <f>MONTH(Delivery[[#This Row],[DATE]])</f>
        <v>7</v>
      </c>
      <c r="K617" s="32">
        <f>IF(Delivery[[#This Row],[Month]]&gt;3,YEAR(Delivery[[#This Row],[DATE]]),YEAR(Delivery[[#This Row],[DATE]])-1)</f>
        <v>2015</v>
      </c>
      <c r="L617" s="32" t="str">
        <f>IF(Delivery[[#This Row],[Month]]&lt;4,"Q4",IF(Delivery[[#This Row],[Month]]&lt;7,"Q1",IF(Delivery[[#This Row],[Month]]&lt;10,"Q2",IF(Delivery[[#This Row],[Month]]&lt;13,"Q3"))))</f>
        <v>Q2</v>
      </c>
    </row>
    <row r="618" spans="1:12" x14ac:dyDescent="0.25">
      <c r="A618">
        <v>1</v>
      </c>
      <c r="B618" s="1">
        <v>42204</v>
      </c>
      <c r="C618" t="s">
        <v>6</v>
      </c>
      <c r="D618" t="s">
        <v>407</v>
      </c>
      <c r="E618">
        <v>505</v>
      </c>
      <c r="F618">
        <v>3413</v>
      </c>
      <c r="H618" t="str">
        <f t="shared" si="7"/>
        <v>4H</v>
      </c>
      <c r="I618" t="str">
        <f>VLOOKUP(H618,Sheet1!$A$1:$B$28,2,0)</f>
        <v>HSD-IV</v>
      </c>
      <c r="J618">
        <f>MONTH(Delivery[[#This Row],[DATE]])</f>
        <v>7</v>
      </c>
      <c r="K618" s="32">
        <f>IF(Delivery[[#This Row],[Month]]&gt;3,YEAR(Delivery[[#This Row],[DATE]]),YEAR(Delivery[[#This Row],[DATE]])-1)</f>
        <v>2015</v>
      </c>
      <c r="L618" s="32" t="str">
        <f>IF(Delivery[[#This Row],[Month]]&lt;4,"Q4",IF(Delivery[[#This Row],[Month]]&lt;7,"Q1",IF(Delivery[[#This Row],[Month]]&lt;10,"Q2",IF(Delivery[[#This Row],[Month]]&lt;13,"Q3"))))</f>
        <v>Q2</v>
      </c>
    </row>
    <row r="619" spans="1:12" x14ac:dyDescent="0.25">
      <c r="A619">
        <v>2</v>
      </c>
      <c r="B619" s="1">
        <v>42204</v>
      </c>
      <c r="C619" t="s">
        <v>6</v>
      </c>
      <c r="D619" t="s">
        <v>410</v>
      </c>
      <c r="E619">
        <v>507</v>
      </c>
      <c r="F619">
        <v>2763</v>
      </c>
      <c r="H619" t="str">
        <f t="shared" si="7"/>
        <v>4H</v>
      </c>
      <c r="I619" t="str">
        <f>VLOOKUP(H619,Sheet1!$A$1:$B$28,2,0)</f>
        <v>HSD-IV</v>
      </c>
      <c r="J619">
        <f>MONTH(Delivery[[#This Row],[DATE]])</f>
        <v>7</v>
      </c>
      <c r="K619" s="32">
        <f>IF(Delivery[[#This Row],[Month]]&gt;3,YEAR(Delivery[[#This Row],[DATE]]),YEAR(Delivery[[#This Row],[DATE]])-1)</f>
        <v>2015</v>
      </c>
      <c r="L619" s="32" t="str">
        <f>IF(Delivery[[#This Row],[Month]]&lt;4,"Q4",IF(Delivery[[#This Row],[Month]]&lt;7,"Q1",IF(Delivery[[#This Row],[Month]]&lt;10,"Q2",IF(Delivery[[#This Row],[Month]]&lt;13,"Q3"))))</f>
        <v>Q2</v>
      </c>
    </row>
    <row r="620" spans="1:12" x14ac:dyDescent="0.25">
      <c r="A620">
        <v>1</v>
      </c>
      <c r="B620" s="1">
        <v>42204</v>
      </c>
      <c r="C620" t="s">
        <v>463</v>
      </c>
      <c r="D620" t="s">
        <v>411</v>
      </c>
      <c r="E620">
        <v>34</v>
      </c>
      <c r="F620">
        <v>5472</v>
      </c>
      <c r="H620" t="str">
        <f t="shared" si="7"/>
        <v>4H</v>
      </c>
      <c r="I620" t="str">
        <f>VLOOKUP(H620,Sheet1!$A$1:$B$28,2,0)</f>
        <v>HSD-IV</v>
      </c>
      <c r="J620">
        <f>MONTH(Delivery[[#This Row],[DATE]])</f>
        <v>7</v>
      </c>
      <c r="K620" s="32">
        <f>IF(Delivery[[#This Row],[Month]]&gt;3,YEAR(Delivery[[#This Row],[DATE]]),YEAR(Delivery[[#This Row],[DATE]])-1)</f>
        <v>2015</v>
      </c>
      <c r="L620" s="32" t="str">
        <f>IF(Delivery[[#This Row],[Month]]&lt;4,"Q4",IF(Delivery[[#This Row],[Month]]&lt;7,"Q1",IF(Delivery[[#This Row],[Month]]&lt;10,"Q2",IF(Delivery[[#This Row],[Month]]&lt;13,"Q3"))))</f>
        <v>Q2</v>
      </c>
    </row>
    <row r="621" spans="1:12" x14ac:dyDescent="0.25">
      <c r="A621">
        <v>2</v>
      </c>
      <c r="B621" s="1">
        <v>42204</v>
      </c>
      <c r="C621" t="s">
        <v>463</v>
      </c>
      <c r="D621" t="s">
        <v>412</v>
      </c>
      <c r="E621">
        <v>54</v>
      </c>
      <c r="F621">
        <v>151</v>
      </c>
      <c r="H621" t="str">
        <f t="shared" si="7"/>
        <v>PC</v>
      </c>
      <c r="I621" t="str">
        <f>VLOOKUP(H621,Sheet1!$A$1:$B$28,2,0)</f>
        <v>SKO</v>
      </c>
      <c r="J621">
        <f>MONTH(Delivery[[#This Row],[DATE]])</f>
        <v>7</v>
      </c>
      <c r="K621" s="32">
        <f>IF(Delivery[[#This Row],[Month]]&gt;3,YEAR(Delivery[[#This Row],[DATE]]),YEAR(Delivery[[#This Row],[DATE]])-1)</f>
        <v>2015</v>
      </c>
      <c r="L621" s="32" t="str">
        <f>IF(Delivery[[#This Row],[Month]]&lt;4,"Q4",IF(Delivery[[#This Row],[Month]]&lt;7,"Q1",IF(Delivery[[#This Row],[Month]]&lt;10,"Q2",IF(Delivery[[#This Row],[Month]]&lt;13,"Q3"))))</f>
        <v>Q2</v>
      </c>
    </row>
    <row r="622" spans="1:12" x14ac:dyDescent="0.25">
      <c r="A622">
        <v>1</v>
      </c>
      <c r="B622" s="1">
        <v>42204</v>
      </c>
      <c r="C622" t="s">
        <v>8</v>
      </c>
      <c r="D622" t="s">
        <v>404</v>
      </c>
      <c r="E622" t="s">
        <v>10</v>
      </c>
      <c r="F622">
        <v>5681</v>
      </c>
      <c r="H622" t="str">
        <f t="shared" si="7"/>
        <v>PN</v>
      </c>
      <c r="I622" t="str">
        <f>VLOOKUP(H622,Sheet1!$A$1:$B$28,2,0)</f>
        <v>NAPTHA</v>
      </c>
      <c r="J622">
        <f>MONTH(Delivery[[#This Row],[DATE]])</f>
        <v>7</v>
      </c>
      <c r="K622" s="32">
        <f>IF(Delivery[[#This Row],[Month]]&gt;3,YEAR(Delivery[[#This Row],[DATE]]),YEAR(Delivery[[#This Row],[DATE]])-1)</f>
        <v>2015</v>
      </c>
      <c r="L622" s="32" t="str">
        <f>IF(Delivery[[#This Row],[Month]]&lt;4,"Q4",IF(Delivery[[#This Row],[Month]]&lt;7,"Q1",IF(Delivery[[#This Row],[Month]]&lt;10,"Q2",IF(Delivery[[#This Row],[Month]]&lt;13,"Q3"))))</f>
        <v>Q2</v>
      </c>
    </row>
    <row r="623" spans="1:12" x14ac:dyDescent="0.25">
      <c r="A623">
        <v>2</v>
      </c>
      <c r="B623" s="1">
        <v>42204</v>
      </c>
      <c r="C623" t="s">
        <v>8</v>
      </c>
      <c r="D623" t="s">
        <v>413</v>
      </c>
      <c r="E623" t="s">
        <v>10</v>
      </c>
      <c r="F623">
        <v>304</v>
      </c>
      <c r="H623" t="str">
        <f t="shared" si="7"/>
        <v>I/</v>
      </c>
      <c r="I623" t="s">
        <v>204</v>
      </c>
      <c r="J623">
        <f>MONTH(Delivery[[#This Row],[DATE]])</f>
        <v>7</v>
      </c>
      <c r="K623" s="32">
        <f>IF(Delivery[[#This Row],[Month]]&gt;3,YEAR(Delivery[[#This Row],[DATE]]),YEAR(Delivery[[#This Row],[DATE]])-1)</f>
        <v>2015</v>
      </c>
      <c r="L623" s="32" t="str">
        <f>IF(Delivery[[#This Row],[Month]]&lt;4,"Q4",IF(Delivery[[#This Row],[Month]]&lt;7,"Q1",IF(Delivery[[#This Row],[Month]]&lt;10,"Q2",IF(Delivery[[#This Row],[Month]]&lt;13,"Q3"))))</f>
        <v>Q2</v>
      </c>
    </row>
    <row r="624" spans="1:12" x14ac:dyDescent="0.25">
      <c r="A624">
        <v>3</v>
      </c>
      <c r="B624" s="1">
        <v>42204</v>
      </c>
      <c r="C624" t="s">
        <v>8</v>
      </c>
      <c r="D624" t="s">
        <v>405</v>
      </c>
      <c r="E624" t="s">
        <v>10</v>
      </c>
      <c r="F624">
        <v>57</v>
      </c>
      <c r="H624" t="str">
        <f t="shared" si="7"/>
        <v>PC</v>
      </c>
      <c r="I624" t="str">
        <f>VLOOKUP(H624,Sheet1!$A$1:$B$28,2,0)</f>
        <v>SKO</v>
      </c>
      <c r="J624">
        <f>MONTH(Delivery[[#This Row],[DATE]])</f>
        <v>7</v>
      </c>
      <c r="K624" s="32">
        <f>IF(Delivery[[#This Row],[Month]]&gt;3,YEAR(Delivery[[#This Row],[DATE]]),YEAR(Delivery[[#This Row],[DATE]])-1)</f>
        <v>2015</v>
      </c>
      <c r="L624" s="32" t="str">
        <f>IF(Delivery[[#This Row],[Month]]&lt;4,"Q4",IF(Delivery[[#This Row],[Month]]&lt;7,"Q1",IF(Delivery[[#This Row],[Month]]&lt;10,"Q2",IF(Delivery[[#This Row],[Month]]&lt;13,"Q3"))))</f>
        <v>Q2</v>
      </c>
    </row>
    <row r="625" spans="1:12" x14ac:dyDescent="0.25">
      <c r="A625">
        <v>1</v>
      </c>
      <c r="B625" s="1">
        <v>42205</v>
      </c>
      <c r="C625" t="s">
        <v>6</v>
      </c>
      <c r="D625" t="s">
        <v>410</v>
      </c>
      <c r="E625">
        <v>507</v>
      </c>
      <c r="F625">
        <v>6155</v>
      </c>
      <c r="H625" t="str">
        <f t="shared" si="7"/>
        <v>4H</v>
      </c>
      <c r="I625" t="str">
        <f>VLOOKUP(H625,Sheet1!$A$1:$B$28,2,0)</f>
        <v>HSD-IV</v>
      </c>
      <c r="J625">
        <f>MONTH(Delivery[[#This Row],[DATE]])</f>
        <v>7</v>
      </c>
      <c r="K625" s="32">
        <f>IF(Delivery[[#This Row],[Month]]&gt;3,YEAR(Delivery[[#This Row],[DATE]]),YEAR(Delivery[[#This Row],[DATE]])-1)</f>
        <v>2015</v>
      </c>
      <c r="L625" s="32" t="str">
        <f>IF(Delivery[[#This Row],[Month]]&lt;4,"Q4",IF(Delivery[[#This Row],[Month]]&lt;7,"Q1",IF(Delivery[[#This Row],[Month]]&lt;10,"Q2",IF(Delivery[[#This Row],[Month]]&lt;13,"Q3"))))</f>
        <v>Q2</v>
      </c>
    </row>
    <row r="626" spans="1:12" x14ac:dyDescent="0.25">
      <c r="A626">
        <v>2</v>
      </c>
      <c r="B626" s="1">
        <v>42205</v>
      </c>
      <c r="C626" t="s">
        <v>6</v>
      </c>
      <c r="D626" t="s">
        <v>414</v>
      </c>
      <c r="E626">
        <v>351</v>
      </c>
      <c r="F626">
        <v>150</v>
      </c>
      <c r="H626" t="str">
        <f t="shared" si="7"/>
        <v>PC</v>
      </c>
      <c r="I626" t="str">
        <f>VLOOKUP(H626,Sheet1!$A$1:$B$28,2,0)</f>
        <v>SKO</v>
      </c>
      <c r="J626">
        <f>MONTH(Delivery[[#This Row],[DATE]])</f>
        <v>7</v>
      </c>
      <c r="K626" s="32">
        <f>IF(Delivery[[#This Row],[Month]]&gt;3,YEAR(Delivery[[#This Row],[DATE]]),YEAR(Delivery[[#This Row],[DATE]])-1)</f>
        <v>2015</v>
      </c>
      <c r="L626" s="32" t="str">
        <f>IF(Delivery[[#This Row],[Month]]&lt;4,"Q4",IF(Delivery[[#This Row],[Month]]&lt;7,"Q1",IF(Delivery[[#This Row],[Month]]&lt;10,"Q2",IF(Delivery[[#This Row],[Month]]&lt;13,"Q3"))))</f>
        <v>Q2</v>
      </c>
    </row>
    <row r="627" spans="1:12" x14ac:dyDescent="0.25">
      <c r="A627">
        <v>3</v>
      </c>
      <c r="B627" s="1">
        <v>42205</v>
      </c>
      <c r="C627" t="s">
        <v>6</v>
      </c>
      <c r="D627" t="s">
        <v>415</v>
      </c>
      <c r="E627">
        <v>401</v>
      </c>
      <c r="F627">
        <v>150</v>
      </c>
      <c r="H627" t="str">
        <f t="shared" si="7"/>
        <v>NS</v>
      </c>
      <c r="I627" t="str">
        <f>VLOOKUP(H627,Sheet1!$A$1:$B$28,2,0)</f>
        <v>SKO</v>
      </c>
      <c r="J627">
        <f>MONTH(Delivery[[#This Row],[DATE]])</f>
        <v>7</v>
      </c>
      <c r="K627" s="32">
        <f>IF(Delivery[[#This Row],[Month]]&gt;3,YEAR(Delivery[[#This Row],[DATE]]),YEAR(Delivery[[#This Row],[DATE]])-1)</f>
        <v>2015</v>
      </c>
      <c r="L627" s="32" t="str">
        <f>IF(Delivery[[#This Row],[Month]]&lt;4,"Q4",IF(Delivery[[#This Row],[Month]]&lt;7,"Q1",IF(Delivery[[#This Row],[Month]]&lt;10,"Q2",IF(Delivery[[#This Row],[Month]]&lt;13,"Q3"))))</f>
        <v>Q2</v>
      </c>
    </row>
    <row r="628" spans="1:12" x14ac:dyDescent="0.25">
      <c r="A628">
        <v>4</v>
      </c>
      <c r="B628" s="1">
        <v>42205</v>
      </c>
      <c r="C628" t="s">
        <v>6</v>
      </c>
      <c r="D628" t="s">
        <v>416</v>
      </c>
      <c r="E628">
        <v>351</v>
      </c>
      <c r="F628">
        <v>138</v>
      </c>
      <c r="H628" t="str">
        <f t="shared" si="7"/>
        <v>PC</v>
      </c>
      <c r="I628" t="str">
        <f>VLOOKUP(H628,Sheet1!$A$1:$B$28,2,0)</f>
        <v>SKO</v>
      </c>
      <c r="J628">
        <f>MONTH(Delivery[[#This Row],[DATE]])</f>
        <v>7</v>
      </c>
      <c r="K628" s="32">
        <f>IF(Delivery[[#This Row],[Month]]&gt;3,YEAR(Delivery[[#This Row],[DATE]]),YEAR(Delivery[[#This Row],[DATE]])-1)</f>
        <v>2015</v>
      </c>
      <c r="L628" s="32" t="str">
        <f>IF(Delivery[[#This Row],[Month]]&lt;4,"Q4",IF(Delivery[[#This Row],[Month]]&lt;7,"Q1",IF(Delivery[[#This Row],[Month]]&lt;10,"Q2",IF(Delivery[[#This Row],[Month]]&lt;13,"Q3"))))</f>
        <v>Q2</v>
      </c>
    </row>
    <row r="629" spans="1:12" x14ac:dyDescent="0.25">
      <c r="A629">
        <v>5</v>
      </c>
      <c r="B629" s="1">
        <v>42205</v>
      </c>
      <c r="C629" t="s">
        <v>6</v>
      </c>
      <c r="D629" t="s">
        <v>417</v>
      </c>
      <c r="E629">
        <v>651</v>
      </c>
      <c r="F629">
        <v>162</v>
      </c>
      <c r="H629" t="str">
        <f t="shared" si="7"/>
        <v>PC</v>
      </c>
      <c r="I629" t="str">
        <f>VLOOKUP(H629,Sheet1!$A$1:$B$28,2,0)</f>
        <v>SKO</v>
      </c>
      <c r="J629">
        <f>MONTH(Delivery[[#This Row],[DATE]])</f>
        <v>7</v>
      </c>
      <c r="K629" s="32">
        <f>IF(Delivery[[#This Row],[Month]]&gt;3,YEAR(Delivery[[#This Row],[DATE]]),YEAR(Delivery[[#This Row],[DATE]])-1)</f>
        <v>2015</v>
      </c>
      <c r="L629" s="32" t="str">
        <f>IF(Delivery[[#This Row],[Month]]&lt;4,"Q4",IF(Delivery[[#This Row],[Month]]&lt;7,"Q1",IF(Delivery[[#This Row],[Month]]&lt;10,"Q2",IF(Delivery[[#This Row],[Month]]&lt;13,"Q3"))))</f>
        <v>Q2</v>
      </c>
    </row>
    <row r="630" spans="1:12" x14ac:dyDescent="0.25">
      <c r="A630">
        <v>6</v>
      </c>
      <c r="B630" s="1">
        <v>42205</v>
      </c>
      <c r="C630" t="s">
        <v>6</v>
      </c>
      <c r="D630" t="s">
        <v>418</v>
      </c>
      <c r="E630">
        <v>204</v>
      </c>
      <c r="F630">
        <v>2553</v>
      </c>
      <c r="H630" t="str">
        <f t="shared" si="7"/>
        <v>4M</v>
      </c>
      <c r="I630" t="str">
        <f>VLOOKUP(H630,Sheet1!$A$1:$B$28,2,0)</f>
        <v>MS-IV</v>
      </c>
      <c r="J630">
        <f>MONTH(Delivery[[#This Row],[DATE]])</f>
        <v>7</v>
      </c>
      <c r="K630" s="32">
        <f>IF(Delivery[[#This Row],[Month]]&gt;3,YEAR(Delivery[[#This Row],[DATE]]),YEAR(Delivery[[#This Row],[DATE]])-1)</f>
        <v>2015</v>
      </c>
      <c r="L630" s="32" t="str">
        <f>IF(Delivery[[#This Row],[Month]]&lt;4,"Q4",IF(Delivery[[#This Row],[Month]]&lt;7,"Q1",IF(Delivery[[#This Row],[Month]]&lt;10,"Q2",IF(Delivery[[#This Row],[Month]]&lt;13,"Q3"))))</f>
        <v>Q2</v>
      </c>
    </row>
    <row r="631" spans="1:12" x14ac:dyDescent="0.25">
      <c r="A631">
        <v>1</v>
      </c>
      <c r="B631" s="1">
        <v>42205</v>
      </c>
      <c r="C631" t="s">
        <v>463</v>
      </c>
      <c r="D631" t="s">
        <v>411</v>
      </c>
      <c r="E631" t="s">
        <v>89</v>
      </c>
      <c r="F631">
        <v>5942</v>
      </c>
      <c r="H631" t="str">
        <f t="shared" si="7"/>
        <v>4H</v>
      </c>
      <c r="I631" t="str">
        <f>VLOOKUP(H631,Sheet1!$A$1:$B$28,2,0)</f>
        <v>HSD-IV</v>
      </c>
      <c r="J631">
        <f>MONTH(Delivery[[#This Row],[DATE]])</f>
        <v>7</v>
      </c>
      <c r="K631" s="32">
        <f>IF(Delivery[[#This Row],[Month]]&gt;3,YEAR(Delivery[[#This Row],[DATE]]),YEAR(Delivery[[#This Row],[DATE]])-1)</f>
        <v>2015</v>
      </c>
      <c r="L631" s="32" t="str">
        <f>IF(Delivery[[#This Row],[Month]]&lt;4,"Q4",IF(Delivery[[#This Row],[Month]]&lt;7,"Q1",IF(Delivery[[#This Row],[Month]]&lt;10,"Q2",IF(Delivery[[#This Row],[Month]]&lt;13,"Q3"))))</f>
        <v>Q2</v>
      </c>
    </row>
    <row r="632" spans="1:12" x14ac:dyDescent="0.25">
      <c r="A632">
        <v>2</v>
      </c>
      <c r="B632" s="1">
        <v>42205</v>
      </c>
      <c r="C632" t="s">
        <v>463</v>
      </c>
      <c r="D632" t="s">
        <v>419</v>
      </c>
      <c r="E632">
        <v>68</v>
      </c>
      <c r="F632">
        <v>450</v>
      </c>
      <c r="H632" t="str">
        <f t="shared" si="7"/>
        <v>4H</v>
      </c>
      <c r="I632" t="str">
        <f>VLOOKUP(H632,Sheet1!$A$1:$B$28,2,0)</f>
        <v>HSD-IV</v>
      </c>
      <c r="J632">
        <f>MONTH(Delivery[[#This Row],[DATE]])</f>
        <v>7</v>
      </c>
      <c r="K632" s="32">
        <f>IF(Delivery[[#This Row],[Month]]&gt;3,YEAR(Delivery[[#This Row],[DATE]]),YEAR(Delivery[[#This Row],[DATE]])-1)</f>
        <v>2015</v>
      </c>
      <c r="L632" s="32" t="str">
        <f>IF(Delivery[[#This Row],[Month]]&lt;4,"Q4",IF(Delivery[[#This Row],[Month]]&lt;7,"Q1",IF(Delivery[[#This Row],[Month]]&lt;10,"Q2",IF(Delivery[[#This Row],[Month]]&lt;13,"Q3"))))</f>
        <v>Q2</v>
      </c>
    </row>
    <row r="633" spans="1:12" x14ac:dyDescent="0.25">
      <c r="A633">
        <v>3</v>
      </c>
      <c r="B633" s="1">
        <v>42205</v>
      </c>
      <c r="C633" t="s">
        <v>463</v>
      </c>
      <c r="D633" t="s">
        <v>420</v>
      </c>
      <c r="E633">
        <v>68</v>
      </c>
      <c r="F633">
        <v>1503</v>
      </c>
      <c r="H633" t="str">
        <f t="shared" si="7"/>
        <v>4H</v>
      </c>
      <c r="I633" t="str">
        <f>VLOOKUP(H633,Sheet1!$A$1:$B$28,2,0)</f>
        <v>HSD-IV</v>
      </c>
      <c r="J633">
        <f>MONTH(Delivery[[#This Row],[DATE]])</f>
        <v>7</v>
      </c>
      <c r="K633" s="32">
        <f>IF(Delivery[[#This Row],[Month]]&gt;3,YEAR(Delivery[[#This Row],[DATE]]),YEAR(Delivery[[#This Row],[DATE]])-1)</f>
        <v>2015</v>
      </c>
      <c r="L633" s="32" t="str">
        <f>IF(Delivery[[#This Row],[Month]]&lt;4,"Q4",IF(Delivery[[#This Row],[Month]]&lt;7,"Q1",IF(Delivery[[#This Row],[Month]]&lt;10,"Q2",IF(Delivery[[#This Row],[Month]]&lt;13,"Q3"))))</f>
        <v>Q2</v>
      </c>
    </row>
    <row r="634" spans="1:12" x14ac:dyDescent="0.25">
      <c r="A634">
        <v>1</v>
      </c>
      <c r="B634" s="1">
        <v>42206</v>
      </c>
      <c r="C634" t="s">
        <v>6</v>
      </c>
      <c r="D634" t="s">
        <v>418</v>
      </c>
      <c r="E634">
        <v>204</v>
      </c>
      <c r="F634">
        <v>3183</v>
      </c>
      <c r="H634" t="str">
        <f t="shared" si="7"/>
        <v>4M</v>
      </c>
      <c r="I634" t="str">
        <f>VLOOKUP(H634,Sheet1!$A$1:$B$28,2,0)</f>
        <v>MS-IV</v>
      </c>
      <c r="J634">
        <f>MONTH(Delivery[[#This Row],[DATE]])</f>
        <v>7</v>
      </c>
      <c r="K634" s="32">
        <f>IF(Delivery[[#This Row],[Month]]&gt;3,YEAR(Delivery[[#This Row],[DATE]]),YEAR(Delivery[[#This Row],[DATE]])-1)</f>
        <v>2015</v>
      </c>
      <c r="L634" s="32" t="str">
        <f>IF(Delivery[[#This Row],[Month]]&lt;4,"Q4",IF(Delivery[[#This Row],[Month]]&lt;7,"Q1",IF(Delivery[[#This Row],[Month]]&lt;10,"Q2",IF(Delivery[[#This Row],[Month]]&lt;13,"Q3"))))</f>
        <v>Q2</v>
      </c>
    </row>
    <row r="635" spans="1:12" x14ac:dyDescent="0.25">
      <c r="A635">
        <v>2</v>
      </c>
      <c r="B635" s="1">
        <v>42206</v>
      </c>
      <c r="C635" t="s">
        <v>6</v>
      </c>
      <c r="D635" t="s">
        <v>421</v>
      </c>
      <c r="E635">
        <v>201</v>
      </c>
      <c r="F635">
        <v>4200</v>
      </c>
      <c r="H635" t="str">
        <f t="shared" si="7"/>
        <v>4M</v>
      </c>
      <c r="I635" t="str">
        <f>VLOOKUP(H635,Sheet1!$A$1:$B$28,2,0)</f>
        <v>MS-IV</v>
      </c>
      <c r="J635">
        <f>MONTH(Delivery[[#This Row],[DATE]])</f>
        <v>7</v>
      </c>
      <c r="K635" s="32">
        <f>IF(Delivery[[#This Row],[Month]]&gt;3,YEAR(Delivery[[#This Row],[DATE]]),YEAR(Delivery[[#This Row],[DATE]])-1)</f>
        <v>2015</v>
      </c>
      <c r="L635" s="32" t="str">
        <f>IF(Delivery[[#This Row],[Month]]&lt;4,"Q4",IF(Delivery[[#This Row],[Month]]&lt;7,"Q1",IF(Delivery[[#This Row],[Month]]&lt;10,"Q2",IF(Delivery[[#This Row],[Month]]&lt;13,"Q3"))))</f>
        <v>Q2</v>
      </c>
    </row>
    <row r="636" spans="1:12" x14ac:dyDescent="0.25">
      <c r="A636">
        <v>3</v>
      </c>
      <c r="B636" s="1">
        <v>42206</v>
      </c>
      <c r="C636" t="s">
        <v>6</v>
      </c>
      <c r="D636" t="s">
        <v>422</v>
      </c>
      <c r="E636">
        <v>206</v>
      </c>
      <c r="F636">
        <v>3606</v>
      </c>
      <c r="H636" t="str">
        <f t="shared" si="7"/>
        <v>4M</v>
      </c>
      <c r="I636" t="str">
        <f>VLOOKUP(H636,Sheet1!$A$1:$B$28,2,0)</f>
        <v>MS-IV</v>
      </c>
      <c r="J636">
        <f>MONTH(Delivery[[#This Row],[DATE]])</f>
        <v>7</v>
      </c>
      <c r="K636" s="32">
        <f>IF(Delivery[[#This Row],[Month]]&gt;3,YEAR(Delivery[[#This Row],[DATE]]),YEAR(Delivery[[#This Row],[DATE]])-1)</f>
        <v>2015</v>
      </c>
      <c r="L636" s="32" t="str">
        <f>IF(Delivery[[#This Row],[Month]]&lt;4,"Q4",IF(Delivery[[#This Row],[Month]]&lt;7,"Q1",IF(Delivery[[#This Row],[Month]]&lt;10,"Q2",IF(Delivery[[#This Row],[Month]]&lt;13,"Q3"))))</f>
        <v>Q2</v>
      </c>
    </row>
    <row r="637" spans="1:12" x14ac:dyDescent="0.25">
      <c r="A637">
        <v>1</v>
      </c>
      <c r="B637" s="1">
        <v>42206</v>
      </c>
      <c r="C637" t="s">
        <v>463</v>
      </c>
      <c r="D637" t="s">
        <v>420</v>
      </c>
      <c r="E637">
        <v>68</v>
      </c>
      <c r="F637">
        <v>1114</v>
      </c>
      <c r="H637" t="str">
        <f t="shared" si="7"/>
        <v>4H</v>
      </c>
      <c r="I637" t="str">
        <f>VLOOKUP(H637,Sheet1!$A$1:$B$28,2,0)</f>
        <v>HSD-IV</v>
      </c>
      <c r="J637">
        <f>MONTH(Delivery[[#This Row],[DATE]])</f>
        <v>7</v>
      </c>
      <c r="K637" s="32">
        <f>IF(Delivery[[#This Row],[Month]]&gt;3,YEAR(Delivery[[#This Row],[DATE]]),YEAR(Delivery[[#This Row],[DATE]])-1)</f>
        <v>2015</v>
      </c>
      <c r="L637" s="32" t="str">
        <f>IF(Delivery[[#This Row],[Month]]&lt;4,"Q4",IF(Delivery[[#This Row],[Month]]&lt;7,"Q1",IF(Delivery[[#This Row],[Month]]&lt;10,"Q2",IF(Delivery[[#This Row],[Month]]&lt;13,"Q3"))))</f>
        <v>Q2</v>
      </c>
    </row>
    <row r="638" spans="1:12" x14ac:dyDescent="0.25">
      <c r="A638">
        <v>1</v>
      </c>
      <c r="B638" s="1">
        <v>42206</v>
      </c>
      <c r="C638" t="s">
        <v>274</v>
      </c>
      <c r="D638" t="s">
        <v>406</v>
      </c>
      <c r="E638">
        <v>1</v>
      </c>
      <c r="F638">
        <v>568</v>
      </c>
      <c r="H638" t="str">
        <f t="shared" si="7"/>
        <v>4H</v>
      </c>
      <c r="I638" t="str">
        <f>VLOOKUP(H638,Sheet1!$A$1:$B$28,2,0)</f>
        <v>HSD-IV</v>
      </c>
      <c r="J638">
        <f>MONTH(Delivery[[#This Row],[DATE]])</f>
        <v>7</v>
      </c>
      <c r="K638" s="32">
        <f>IF(Delivery[[#This Row],[Month]]&gt;3,YEAR(Delivery[[#This Row],[DATE]]),YEAR(Delivery[[#This Row],[DATE]])-1)</f>
        <v>2015</v>
      </c>
      <c r="L638" s="32" t="str">
        <f>IF(Delivery[[#This Row],[Month]]&lt;4,"Q4",IF(Delivery[[#This Row],[Month]]&lt;7,"Q1",IF(Delivery[[#This Row],[Month]]&lt;10,"Q2",IF(Delivery[[#This Row],[Month]]&lt;13,"Q3"))))</f>
        <v>Q2</v>
      </c>
    </row>
    <row r="639" spans="1:12" x14ac:dyDescent="0.25">
      <c r="A639">
        <v>2</v>
      </c>
      <c r="B639" s="1">
        <v>42206</v>
      </c>
      <c r="C639" t="s">
        <v>274</v>
      </c>
      <c r="D639" t="s">
        <v>407</v>
      </c>
      <c r="E639">
        <v>1</v>
      </c>
      <c r="F639">
        <v>4670</v>
      </c>
      <c r="H639" t="str">
        <f t="shared" si="7"/>
        <v>4H</v>
      </c>
      <c r="I639" t="str">
        <f>VLOOKUP(H639,Sheet1!$A$1:$B$28,2,0)</f>
        <v>HSD-IV</v>
      </c>
      <c r="J639">
        <f>MONTH(Delivery[[#This Row],[DATE]])</f>
        <v>7</v>
      </c>
      <c r="K639" s="32">
        <f>IF(Delivery[[#This Row],[Month]]&gt;3,YEAR(Delivery[[#This Row],[DATE]]),YEAR(Delivery[[#This Row],[DATE]])-1)</f>
        <v>2015</v>
      </c>
      <c r="L639" s="32" t="str">
        <f>IF(Delivery[[#This Row],[Month]]&lt;4,"Q4",IF(Delivery[[#This Row],[Month]]&lt;7,"Q1",IF(Delivery[[#This Row],[Month]]&lt;10,"Q2",IF(Delivery[[#This Row],[Month]]&lt;13,"Q3"))))</f>
        <v>Q2</v>
      </c>
    </row>
    <row r="640" spans="1:12" x14ac:dyDescent="0.25">
      <c r="A640">
        <v>3</v>
      </c>
      <c r="B640" s="1">
        <v>42206</v>
      </c>
      <c r="C640" t="s">
        <v>274</v>
      </c>
      <c r="D640" t="s">
        <v>410</v>
      </c>
      <c r="E640">
        <v>1</v>
      </c>
      <c r="F640">
        <v>3982</v>
      </c>
      <c r="H640" t="str">
        <f t="shared" si="7"/>
        <v>4H</v>
      </c>
      <c r="I640" t="str">
        <f>VLOOKUP(H640,Sheet1!$A$1:$B$28,2,0)</f>
        <v>HSD-IV</v>
      </c>
      <c r="J640">
        <f>MONTH(Delivery[[#This Row],[DATE]])</f>
        <v>7</v>
      </c>
      <c r="K640" s="32">
        <f>IF(Delivery[[#This Row],[Month]]&gt;3,YEAR(Delivery[[#This Row],[DATE]]),YEAR(Delivery[[#This Row],[DATE]])-1)</f>
        <v>2015</v>
      </c>
      <c r="L640" s="32" t="str">
        <f>IF(Delivery[[#This Row],[Month]]&lt;4,"Q4",IF(Delivery[[#This Row],[Month]]&lt;7,"Q1",IF(Delivery[[#This Row],[Month]]&lt;10,"Q2",IF(Delivery[[#This Row],[Month]]&lt;13,"Q3"))))</f>
        <v>Q2</v>
      </c>
    </row>
    <row r="641" spans="1:12" x14ac:dyDescent="0.25">
      <c r="A641">
        <v>1</v>
      </c>
      <c r="B641" s="1">
        <v>42206</v>
      </c>
      <c r="C641" t="s">
        <v>63</v>
      </c>
      <c r="D641" t="s">
        <v>411</v>
      </c>
      <c r="E641" t="s">
        <v>186</v>
      </c>
      <c r="F641">
        <v>2589</v>
      </c>
      <c r="H641" t="str">
        <f t="shared" si="7"/>
        <v>4H</v>
      </c>
      <c r="I641" t="str">
        <f>VLOOKUP(H641,Sheet1!$A$1:$B$28,2,0)</f>
        <v>HSD-IV</v>
      </c>
      <c r="J641">
        <f>MONTH(Delivery[[#This Row],[DATE]])</f>
        <v>7</v>
      </c>
      <c r="K641" s="32">
        <f>IF(Delivery[[#This Row],[Month]]&gt;3,YEAR(Delivery[[#This Row],[DATE]]),YEAR(Delivery[[#This Row],[DATE]])-1)</f>
        <v>2015</v>
      </c>
      <c r="L641" s="32" t="str">
        <f>IF(Delivery[[#This Row],[Month]]&lt;4,"Q4",IF(Delivery[[#This Row],[Month]]&lt;7,"Q1",IF(Delivery[[#This Row],[Month]]&lt;10,"Q2",IF(Delivery[[#This Row],[Month]]&lt;13,"Q3"))))</f>
        <v>Q2</v>
      </c>
    </row>
    <row r="642" spans="1:12" x14ac:dyDescent="0.25">
      <c r="A642">
        <v>1</v>
      </c>
      <c r="B642" s="1">
        <v>42207</v>
      </c>
      <c r="C642" t="s">
        <v>6</v>
      </c>
      <c r="D642" t="s">
        <v>422</v>
      </c>
      <c r="E642">
        <v>206</v>
      </c>
      <c r="F642">
        <v>189</v>
      </c>
      <c r="H642" t="str">
        <f t="shared" si="7"/>
        <v>4M</v>
      </c>
      <c r="I642" t="str">
        <f>VLOOKUP(H642,Sheet1!$A$1:$B$28,2,0)</f>
        <v>MS-IV</v>
      </c>
      <c r="J642">
        <f>MONTH(Delivery[[#This Row],[DATE]])</f>
        <v>7</v>
      </c>
      <c r="K642" s="32">
        <f>IF(Delivery[[#This Row],[Month]]&gt;3,YEAR(Delivery[[#This Row],[DATE]]),YEAR(Delivery[[#This Row],[DATE]])-1)</f>
        <v>2015</v>
      </c>
      <c r="L642" s="32" t="str">
        <f>IF(Delivery[[#This Row],[Month]]&lt;4,"Q4",IF(Delivery[[#This Row],[Month]]&lt;7,"Q1",IF(Delivery[[#This Row],[Month]]&lt;10,"Q2",IF(Delivery[[#This Row],[Month]]&lt;13,"Q3"))))</f>
        <v>Q2</v>
      </c>
    </row>
    <row r="643" spans="1:12" x14ac:dyDescent="0.25">
      <c r="A643">
        <v>2</v>
      </c>
      <c r="B643" s="1">
        <v>42207</v>
      </c>
      <c r="C643" t="s">
        <v>6</v>
      </c>
      <c r="D643" t="s">
        <v>423</v>
      </c>
      <c r="E643">
        <v>205</v>
      </c>
      <c r="F643">
        <v>4987</v>
      </c>
      <c r="H643" t="str">
        <f t="shared" si="7"/>
        <v>4M</v>
      </c>
      <c r="I643" t="str">
        <f>VLOOKUP(H643,Sheet1!$A$1:$B$28,2,0)</f>
        <v>MS-IV</v>
      </c>
      <c r="J643">
        <f>MONTH(Delivery[[#This Row],[DATE]])</f>
        <v>7</v>
      </c>
      <c r="K643" s="32">
        <f>IF(Delivery[[#This Row],[Month]]&gt;3,YEAR(Delivery[[#This Row],[DATE]]),YEAR(Delivery[[#This Row],[DATE]])-1)</f>
        <v>2015</v>
      </c>
      <c r="L643" s="32" t="str">
        <f>IF(Delivery[[#This Row],[Month]]&lt;4,"Q4",IF(Delivery[[#This Row],[Month]]&lt;7,"Q1",IF(Delivery[[#This Row],[Month]]&lt;10,"Q2",IF(Delivery[[#This Row],[Month]]&lt;13,"Q3"))))</f>
        <v>Q2</v>
      </c>
    </row>
    <row r="644" spans="1:12" x14ac:dyDescent="0.25">
      <c r="A644">
        <v>1</v>
      </c>
      <c r="B644" s="1">
        <v>42207</v>
      </c>
      <c r="C644" t="s">
        <v>274</v>
      </c>
      <c r="D644" t="s">
        <v>410</v>
      </c>
      <c r="E644" t="s">
        <v>10</v>
      </c>
      <c r="F644">
        <v>420</v>
      </c>
      <c r="H644" t="str">
        <f t="shared" si="7"/>
        <v>4H</v>
      </c>
      <c r="I644" t="str">
        <f>VLOOKUP(H644,Sheet1!$A$1:$B$28,2,0)</f>
        <v>HSD-IV</v>
      </c>
      <c r="J644">
        <f>MONTH(Delivery[[#This Row],[DATE]])</f>
        <v>7</v>
      </c>
      <c r="K644" s="32">
        <f>IF(Delivery[[#This Row],[Month]]&gt;3,YEAR(Delivery[[#This Row],[DATE]]),YEAR(Delivery[[#This Row],[DATE]])-1)</f>
        <v>2015</v>
      </c>
      <c r="L644" s="32" t="str">
        <f>IF(Delivery[[#This Row],[Month]]&lt;4,"Q4",IF(Delivery[[#This Row],[Month]]&lt;7,"Q1",IF(Delivery[[#This Row],[Month]]&lt;10,"Q2",IF(Delivery[[#This Row],[Month]]&lt;13,"Q3"))))</f>
        <v>Q2</v>
      </c>
    </row>
    <row r="645" spans="1:12" x14ac:dyDescent="0.25">
      <c r="A645">
        <v>2</v>
      </c>
      <c r="B645" s="1">
        <v>42207</v>
      </c>
      <c r="C645" t="s">
        <v>274</v>
      </c>
      <c r="D645" t="s">
        <v>416</v>
      </c>
      <c r="E645" t="s">
        <v>10</v>
      </c>
      <c r="F645">
        <v>103</v>
      </c>
      <c r="H645" t="str">
        <f t="shared" si="7"/>
        <v>PC</v>
      </c>
      <c r="I645" t="str">
        <f>VLOOKUP(H645,Sheet1!$A$1:$B$28,2,0)</f>
        <v>SKO</v>
      </c>
      <c r="J645">
        <f>MONTH(Delivery[[#This Row],[DATE]])</f>
        <v>7</v>
      </c>
      <c r="K645" s="32">
        <f>IF(Delivery[[#This Row],[Month]]&gt;3,YEAR(Delivery[[#This Row],[DATE]]),YEAR(Delivery[[#This Row],[DATE]])-1)</f>
        <v>2015</v>
      </c>
      <c r="L645" s="32" t="str">
        <f>IF(Delivery[[#This Row],[Month]]&lt;4,"Q4",IF(Delivery[[#This Row],[Month]]&lt;7,"Q1",IF(Delivery[[#This Row],[Month]]&lt;10,"Q2",IF(Delivery[[#This Row],[Month]]&lt;13,"Q3"))))</f>
        <v>Q2</v>
      </c>
    </row>
    <row r="646" spans="1:12" x14ac:dyDescent="0.25">
      <c r="A646">
        <v>3</v>
      </c>
      <c r="B646" s="1">
        <v>42207</v>
      </c>
      <c r="C646" t="s">
        <v>274</v>
      </c>
      <c r="D646" t="s">
        <v>417</v>
      </c>
      <c r="E646" t="s">
        <v>10</v>
      </c>
      <c r="F646">
        <v>60</v>
      </c>
      <c r="H646" t="str">
        <f t="shared" si="7"/>
        <v>PC</v>
      </c>
      <c r="I646" t="str">
        <f>VLOOKUP(H646,Sheet1!$A$1:$B$28,2,0)</f>
        <v>SKO</v>
      </c>
      <c r="J646">
        <f>MONTH(Delivery[[#This Row],[DATE]])</f>
        <v>7</v>
      </c>
      <c r="K646" s="32">
        <f>IF(Delivery[[#This Row],[Month]]&gt;3,YEAR(Delivery[[#This Row],[DATE]]),YEAR(Delivery[[#This Row],[DATE]])-1)</f>
        <v>2015</v>
      </c>
      <c r="L646" s="32" t="str">
        <f>IF(Delivery[[#This Row],[Month]]&lt;4,"Q4",IF(Delivery[[#This Row],[Month]]&lt;7,"Q1",IF(Delivery[[#This Row],[Month]]&lt;10,"Q2",IF(Delivery[[#This Row],[Month]]&lt;13,"Q3"))))</f>
        <v>Q2</v>
      </c>
    </row>
    <row r="647" spans="1:12" x14ac:dyDescent="0.25">
      <c r="A647">
        <v>4</v>
      </c>
      <c r="B647" s="1">
        <v>42207</v>
      </c>
      <c r="C647" t="s">
        <v>274</v>
      </c>
      <c r="D647" t="s">
        <v>418</v>
      </c>
      <c r="E647" t="s">
        <v>10</v>
      </c>
      <c r="F647">
        <v>515</v>
      </c>
      <c r="H647" t="str">
        <f t="shared" si="7"/>
        <v>4M</v>
      </c>
      <c r="I647" t="str">
        <f>VLOOKUP(H647,Sheet1!$A$1:$B$28,2,0)</f>
        <v>MS-IV</v>
      </c>
      <c r="J647">
        <f>MONTH(Delivery[[#This Row],[DATE]])</f>
        <v>7</v>
      </c>
      <c r="K647" s="32">
        <f>IF(Delivery[[#This Row],[Month]]&gt;3,YEAR(Delivery[[#This Row],[DATE]]),YEAR(Delivery[[#This Row],[DATE]])-1)</f>
        <v>2015</v>
      </c>
      <c r="L647" s="32" t="str">
        <f>IF(Delivery[[#This Row],[Month]]&lt;4,"Q4",IF(Delivery[[#This Row],[Month]]&lt;7,"Q1",IF(Delivery[[#This Row],[Month]]&lt;10,"Q2",IF(Delivery[[#This Row],[Month]]&lt;13,"Q3"))))</f>
        <v>Q2</v>
      </c>
    </row>
    <row r="648" spans="1:12" x14ac:dyDescent="0.25">
      <c r="A648">
        <v>1</v>
      </c>
      <c r="B648" s="1">
        <v>42208</v>
      </c>
      <c r="C648" t="s">
        <v>6</v>
      </c>
      <c r="D648" t="s">
        <v>423</v>
      </c>
      <c r="E648">
        <v>205</v>
      </c>
      <c r="F648">
        <v>1319</v>
      </c>
      <c r="H648" t="str">
        <f t="shared" si="7"/>
        <v>4M</v>
      </c>
      <c r="I648" t="str">
        <f>VLOOKUP(H648,Sheet1!$A$1:$B$28,2,0)</f>
        <v>MS-IV</v>
      </c>
      <c r="J648">
        <f>MONTH(Delivery[[#This Row],[DATE]])</f>
        <v>7</v>
      </c>
      <c r="K648" s="32">
        <f>IF(Delivery[[#This Row],[Month]]&gt;3,YEAR(Delivery[[#This Row],[DATE]]),YEAR(Delivery[[#This Row],[DATE]])-1)</f>
        <v>2015</v>
      </c>
      <c r="L648" s="32" t="str">
        <f>IF(Delivery[[#This Row],[Month]]&lt;4,"Q4",IF(Delivery[[#This Row],[Month]]&lt;7,"Q1",IF(Delivery[[#This Row],[Month]]&lt;10,"Q2",IF(Delivery[[#This Row],[Month]]&lt;13,"Q3"))))</f>
        <v>Q2</v>
      </c>
    </row>
    <row r="649" spans="1:12" x14ac:dyDescent="0.25">
      <c r="A649">
        <v>2</v>
      </c>
      <c r="B649" s="1">
        <v>42208</v>
      </c>
      <c r="C649" t="s">
        <v>6</v>
      </c>
      <c r="D649" t="s">
        <v>424</v>
      </c>
      <c r="E649">
        <v>651</v>
      </c>
      <c r="F649">
        <v>300</v>
      </c>
      <c r="H649" t="str">
        <f t="shared" si="7"/>
        <v>PC</v>
      </c>
      <c r="I649" t="str">
        <f>VLOOKUP(H649,Sheet1!$A$1:$B$28,2,0)</f>
        <v>SKO</v>
      </c>
      <c r="J649">
        <f>MONTH(Delivery[[#This Row],[DATE]])</f>
        <v>7</v>
      </c>
      <c r="K649" s="32">
        <f>IF(Delivery[[#This Row],[Month]]&gt;3,YEAR(Delivery[[#This Row],[DATE]]),YEAR(Delivery[[#This Row],[DATE]])-1)</f>
        <v>2015</v>
      </c>
      <c r="L649" s="32" t="str">
        <f>IF(Delivery[[#This Row],[Month]]&lt;4,"Q4",IF(Delivery[[#This Row],[Month]]&lt;7,"Q1",IF(Delivery[[#This Row],[Month]]&lt;10,"Q2",IF(Delivery[[#This Row],[Month]]&lt;13,"Q3"))))</f>
        <v>Q2</v>
      </c>
    </row>
    <row r="650" spans="1:12" x14ac:dyDescent="0.25">
      <c r="A650">
        <v>3</v>
      </c>
      <c r="B650" s="1">
        <v>42208</v>
      </c>
      <c r="C650" t="s">
        <v>6</v>
      </c>
      <c r="D650" t="s">
        <v>425</v>
      </c>
      <c r="E650">
        <v>505</v>
      </c>
      <c r="F650">
        <v>4054</v>
      </c>
      <c r="H650" t="str">
        <f t="shared" si="7"/>
        <v>4H</v>
      </c>
      <c r="I650" t="str">
        <f>VLOOKUP(H650,Sheet1!$A$1:$B$28,2,0)</f>
        <v>HSD-IV</v>
      </c>
      <c r="J650">
        <f>MONTH(Delivery[[#This Row],[DATE]])</f>
        <v>7</v>
      </c>
      <c r="K650" s="32">
        <f>IF(Delivery[[#This Row],[Month]]&gt;3,YEAR(Delivery[[#This Row],[DATE]]),YEAR(Delivery[[#This Row],[DATE]])-1)</f>
        <v>2015</v>
      </c>
      <c r="L650" s="32" t="str">
        <f>IF(Delivery[[#This Row],[Month]]&lt;4,"Q4",IF(Delivery[[#This Row],[Month]]&lt;7,"Q1",IF(Delivery[[#This Row],[Month]]&lt;10,"Q2",IF(Delivery[[#This Row],[Month]]&lt;13,"Q3"))))</f>
        <v>Q2</v>
      </c>
    </row>
    <row r="651" spans="1:12" x14ac:dyDescent="0.25">
      <c r="A651">
        <v>4</v>
      </c>
      <c r="B651" s="1">
        <v>42208</v>
      </c>
      <c r="C651" t="s">
        <v>6</v>
      </c>
      <c r="D651" t="s">
        <v>426</v>
      </c>
      <c r="E651">
        <v>513</v>
      </c>
      <c r="F651">
        <v>5961</v>
      </c>
      <c r="H651" t="str">
        <f t="shared" si="7"/>
        <v>4H</v>
      </c>
      <c r="I651" t="str">
        <f>VLOOKUP(H651,Sheet1!$A$1:$B$28,2,0)</f>
        <v>HSD-IV</v>
      </c>
      <c r="J651">
        <f>MONTH(Delivery[[#This Row],[DATE]])</f>
        <v>7</v>
      </c>
      <c r="K651" s="32">
        <f>IF(Delivery[[#This Row],[Month]]&gt;3,YEAR(Delivery[[#This Row],[DATE]]),YEAR(Delivery[[#This Row],[DATE]])-1)</f>
        <v>2015</v>
      </c>
      <c r="L651" s="32" t="str">
        <f>IF(Delivery[[#This Row],[Month]]&lt;4,"Q4",IF(Delivery[[#This Row],[Month]]&lt;7,"Q1",IF(Delivery[[#This Row],[Month]]&lt;10,"Q2",IF(Delivery[[#This Row],[Month]]&lt;13,"Q3"))))</f>
        <v>Q2</v>
      </c>
    </row>
    <row r="652" spans="1:12" x14ac:dyDescent="0.25">
      <c r="A652">
        <v>1</v>
      </c>
      <c r="B652" s="1">
        <v>42208</v>
      </c>
      <c r="C652" t="s">
        <v>274</v>
      </c>
      <c r="D652" t="s">
        <v>418</v>
      </c>
      <c r="E652" t="s">
        <v>10</v>
      </c>
      <c r="F652">
        <v>3121</v>
      </c>
      <c r="H652" t="str">
        <f t="shared" si="7"/>
        <v>4M</v>
      </c>
      <c r="I652" t="str">
        <f>VLOOKUP(H652,Sheet1!$A$1:$B$28,2,0)</f>
        <v>MS-IV</v>
      </c>
      <c r="J652">
        <f>MONTH(Delivery[[#This Row],[DATE]])</f>
        <v>7</v>
      </c>
      <c r="K652" s="32">
        <f>IF(Delivery[[#This Row],[Month]]&gt;3,YEAR(Delivery[[#This Row],[DATE]]),YEAR(Delivery[[#This Row],[DATE]])-1)</f>
        <v>2015</v>
      </c>
      <c r="L652" s="32" t="str">
        <f>IF(Delivery[[#This Row],[Month]]&lt;4,"Q4",IF(Delivery[[#This Row],[Month]]&lt;7,"Q1",IF(Delivery[[#This Row],[Month]]&lt;10,"Q2",IF(Delivery[[#This Row],[Month]]&lt;13,"Q3"))))</f>
        <v>Q2</v>
      </c>
    </row>
    <row r="653" spans="1:12" x14ac:dyDescent="0.25">
      <c r="A653">
        <v>2</v>
      </c>
      <c r="B653" s="1">
        <v>42208</v>
      </c>
      <c r="C653" t="s">
        <v>274</v>
      </c>
      <c r="D653" t="s">
        <v>421</v>
      </c>
      <c r="E653" t="s">
        <v>10</v>
      </c>
      <c r="F653">
        <v>2529</v>
      </c>
      <c r="H653" t="str">
        <f t="shared" si="7"/>
        <v>4M</v>
      </c>
      <c r="I653" t="str">
        <f>VLOOKUP(H653,Sheet1!$A$1:$B$28,2,0)</f>
        <v>MS-IV</v>
      </c>
      <c r="J653">
        <f>MONTH(Delivery[[#This Row],[DATE]])</f>
        <v>7</v>
      </c>
      <c r="K653" s="32">
        <f>IF(Delivery[[#This Row],[Month]]&gt;3,YEAR(Delivery[[#This Row],[DATE]]),YEAR(Delivery[[#This Row],[DATE]])-1)</f>
        <v>2015</v>
      </c>
      <c r="L653" s="32" t="str">
        <f>IF(Delivery[[#This Row],[Month]]&lt;4,"Q4",IF(Delivery[[#This Row],[Month]]&lt;7,"Q1",IF(Delivery[[#This Row],[Month]]&lt;10,"Q2",IF(Delivery[[#This Row],[Month]]&lt;13,"Q3"))))</f>
        <v>Q2</v>
      </c>
    </row>
    <row r="654" spans="1:12" x14ac:dyDescent="0.25">
      <c r="A654">
        <v>3</v>
      </c>
      <c r="B654" s="1">
        <v>42208</v>
      </c>
      <c r="C654" t="s">
        <v>274</v>
      </c>
      <c r="D654" t="s">
        <v>422</v>
      </c>
      <c r="E654" t="s">
        <v>10</v>
      </c>
      <c r="F654">
        <v>1388</v>
      </c>
      <c r="H654" t="str">
        <f t="shared" si="7"/>
        <v>4M</v>
      </c>
      <c r="I654" t="str">
        <f>VLOOKUP(H654,Sheet1!$A$1:$B$28,2,0)</f>
        <v>MS-IV</v>
      </c>
      <c r="J654">
        <f>MONTH(Delivery[[#This Row],[DATE]])</f>
        <v>7</v>
      </c>
      <c r="K654" s="32">
        <f>IF(Delivery[[#This Row],[Month]]&gt;3,YEAR(Delivery[[#This Row],[DATE]]),YEAR(Delivery[[#This Row],[DATE]])-1)</f>
        <v>2015</v>
      </c>
      <c r="L654" s="32" t="str">
        <f>IF(Delivery[[#This Row],[Month]]&lt;4,"Q4",IF(Delivery[[#This Row],[Month]]&lt;7,"Q1",IF(Delivery[[#This Row],[Month]]&lt;10,"Q2",IF(Delivery[[#This Row],[Month]]&lt;13,"Q3"))))</f>
        <v>Q2</v>
      </c>
    </row>
    <row r="655" spans="1:12" x14ac:dyDescent="0.25">
      <c r="A655">
        <v>1</v>
      </c>
      <c r="B655" s="1">
        <v>42209</v>
      </c>
      <c r="C655" t="s">
        <v>6</v>
      </c>
      <c r="D655" t="s">
        <v>427</v>
      </c>
      <c r="E655">
        <v>651</v>
      </c>
      <c r="F655">
        <v>150</v>
      </c>
      <c r="H655" t="str">
        <f t="shared" ref="H655:H711" si="8">MID(D655,3,2)</f>
        <v>PC</v>
      </c>
      <c r="I655" t="str">
        <f>VLOOKUP(H655,Sheet1!$A$1:$B$28,2,0)</f>
        <v>SKO</v>
      </c>
      <c r="J655">
        <f>MONTH(Delivery[[#This Row],[DATE]])</f>
        <v>7</v>
      </c>
      <c r="K655" s="32">
        <f>IF(Delivery[[#This Row],[Month]]&gt;3,YEAR(Delivery[[#This Row],[DATE]]),YEAR(Delivery[[#This Row],[DATE]])-1)</f>
        <v>2015</v>
      </c>
      <c r="L655" s="32" t="str">
        <f>IF(Delivery[[#This Row],[Month]]&lt;4,"Q4",IF(Delivery[[#This Row],[Month]]&lt;7,"Q1",IF(Delivery[[#This Row],[Month]]&lt;10,"Q2",IF(Delivery[[#This Row],[Month]]&lt;13,"Q3"))))</f>
        <v>Q2</v>
      </c>
    </row>
    <row r="656" spans="1:12" x14ac:dyDescent="0.25">
      <c r="A656">
        <v>2</v>
      </c>
      <c r="B656" s="1">
        <v>42209</v>
      </c>
      <c r="C656" t="s">
        <v>6</v>
      </c>
      <c r="D656" t="s">
        <v>428</v>
      </c>
      <c r="E656">
        <v>401</v>
      </c>
      <c r="F656">
        <v>726</v>
      </c>
      <c r="H656" t="str">
        <f t="shared" si="8"/>
        <v>0S</v>
      </c>
      <c r="I656" t="str">
        <f>VLOOKUP(H656,Sheet1!$A$1:$B$28,2,0)</f>
        <v>SKO</v>
      </c>
      <c r="J656">
        <f>MONTH(Delivery[[#This Row],[DATE]])</f>
        <v>7</v>
      </c>
      <c r="K656" s="32">
        <f>IF(Delivery[[#This Row],[Month]]&gt;3,YEAR(Delivery[[#This Row],[DATE]]),YEAR(Delivery[[#This Row],[DATE]])-1)</f>
        <v>2015</v>
      </c>
      <c r="L656" s="32" t="str">
        <f>IF(Delivery[[#This Row],[Month]]&lt;4,"Q4",IF(Delivery[[#This Row],[Month]]&lt;7,"Q1",IF(Delivery[[#This Row],[Month]]&lt;10,"Q2",IF(Delivery[[#This Row],[Month]]&lt;13,"Q3"))))</f>
        <v>Q2</v>
      </c>
    </row>
    <row r="657" spans="1:12" x14ac:dyDescent="0.25">
      <c r="A657">
        <v>3</v>
      </c>
      <c r="B657" s="1">
        <v>42209</v>
      </c>
      <c r="C657" t="s">
        <v>6</v>
      </c>
      <c r="D657" t="s">
        <v>429</v>
      </c>
      <c r="E657">
        <v>402</v>
      </c>
      <c r="F657">
        <v>1924</v>
      </c>
      <c r="H657" t="str">
        <f t="shared" si="8"/>
        <v>0S</v>
      </c>
      <c r="I657" t="str">
        <f>VLOOKUP(H657,Sheet1!$A$1:$B$28,2,0)</f>
        <v>SKO</v>
      </c>
      <c r="J657">
        <f>MONTH(Delivery[[#This Row],[DATE]])</f>
        <v>7</v>
      </c>
      <c r="K657" s="32">
        <f>IF(Delivery[[#This Row],[Month]]&gt;3,YEAR(Delivery[[#This Row],[DATE]]),YEAR(Delivery[[#This Row],[DATE]])-1)</f>
        <v>2015</v>
      </c>
      <c r="L657" s="32" t="str">
        <f>IF(Delivery[[#This Row],[Month]]&lt;4,"Q4",IF(Delivery[[#This Row],[Month]]&lt;7,"Q1",IF(Delivery[[#This Row],[Month]]&lt;10,"Q2",IF(Delivery[[#This Row],[Month]]&lt;13,"Q3"))))</f>
        <v>Q2</v>
      </c>
    </row>
    <row r="658" spans="1:12" x14ac:dyDescent="0.25">
      <c r="A658">
        <v>4</v>
      </c>
      <c r="B658" s="1">
        <v>42209</v>
      </c>
      <c r="C658" t="s">
        <v>6</v>
      </c>
      <c r="D658" t="s">
        <v>430</v>
      </c>
      <c r="E658">
        <v>301</v>
      </c>
      <c r="F658">
        <v>6199</v>
      </c>
      <c r="H658" t="str">
        <f t="shared" si="8"/>
        <v>A2</v>
      </c>
      <c r="I658" t="str">
        <f>VLOOKUP(H658,Sheet1!$A$1:$B$28,2,0)</f>
        <v>ATF</v>
      </c>
      <c r="J658">
        <f>MONTH(Delivery[[#This Row],[DATE]])</f>
        <v>7</v>
      </c>
      <c r="K658" s="32">
        <f>IF(Delivery[[#This Row],[Month]]&gt;3,YEAR(Delivery[[#This Row],[DATE]]),YEAR(Delivery[[#This Row],[DATE]])-1)</f>
        <v>2015</v>
      </c>
      <c r="L658" s="32" t="str">
        <f>IF(Delivery[[#This Row],[Month]]&lt;4,"Q4",IF(Delivery[[#This Row],[Month]]&lt;7,"Q1",IF(Delivery[[#This Row],[Month]]&lt;10,"Q2",IF(Delivery[[#This Row],[Month]]&lt;13,"Q3"))))</f>
        <v>Q2</v>
      </c>
    </row>
    <row r="659" spans="1:12" x14ac:dyDescent="0.25">
      <c r="A659">
        <v>5</v>
      </c>
      <c r="B659" s="1">
        <v>42209</v>
      </c>
      <c r="C659" t="s">
        <v>6</v>
      </c>
      <c r="D659" t="s">
        <v>431</v>
      </c>
      <c r="E659">
        <v>303</v>
      </c>
      <c r="F659">
        <v>2387</v>
      </c>
      <c r="H659" t="str">
        <f t="shared" si="8"/>
        <v>A2</v>
      </c>
      <c r="I659" t="str">
        <f>VLOOKUP(H659,Sheet1!$A$1:$B$28,2,0)</f>
        <v>ATF</v>
      </c>
      <c r="J659">
        <f>MONTH(Delivery[[#This Row],[DATE]])</f>
        <v>7</v>
      </c>
      <c r="K659" s="32">
        <f>IF(Delivery[[#This Row],[Month]]&gt;3,YEAR(Delivery[[#This Row],[DATE]]),YEAR(Delivery[[#This Row],[DATE]])-1)</f>
        <v>2015</v>
      </c>
      <c r="L659" s="32" t="str">
        <f>IF(Delivery[[#This Row],[Month]]&lt;4,"Q4",IF(Delivery[[#This Row],[Month]]&lt;7,"Q1",IF(Delivery[[#This Row],[Month]]&lt;10,"Q2",IF(Delivery[[#This Row],[Month]]&lt;13,"Q3"))))</f>
        <v>Q2</v>
      </c>
    </row>
    <row r="660" spans="1:12" x14ac:dyDescent="0.25">
      <c r="A660">
        <v>1</v>
      </c>
      <c r="B660" s="1">
        <v>42209</v>
      </c>
      <c r="C660" t="s">
        <v>463</v>
      </c>
      <c r="D660" t="s">
        <v>432</v>
      </c>
      <c r="E660">
        <v>54</v>
      </c>
      <c r="F660">
        <v>161</v>
      </c>
      <c r="H660" t="str">
        <f t="shared" si="8"/>
        <v>PC</v>
      </c>
      <c r="I660" t="str">
        <f>VLOOKUP(H660,Sheet1!$A$1:$B$28,2,0)</f>
        <v>SKO</v>
      </c>
      <c r="J660">
        <f>MONTH(Delivery[[#This Row],[DATE]])</f>
        <v>7</v>
      </c>
      <c r="K660" s="32">
        <f>IF(Delivery[[#This Row],[Month]]&gt;3,YEAR(Delivery[[#This Row],[DATE]]),YEAR(Delivery[[#This Row],[DATE]])-1)</f>
        <v>2015</v>
      </c>
      <c r="L660" s="32" t="str">
        <f>IF(Delivery[[#This Row],[Month]]&lt;4,"Q4",IF(Delivery[[#This Row],[Month]]&lt;7,"Q1",IF(Delivery[[#This Row],[Month]]&lt;10,"Q2",IF(Delivery[[#This Row],[Month]]&lt;13,"Q3"))))</f>
        <v>Q2</v>
      </c>
    </row>
    <row r="661" spans="1:12" x14ac:dyDescent="0.25">
      <c r="A661">
        <v>2</v>
      </c>
      <c r="B661" s="1">
        <v>42209</v>
      </c>
      <c r="C661" t="s">
        <v>463</v>
      </c>
      <c r="D661" t="s">
        <v>433</v>
      </c>
      <c r="E661">
        <v>31</v>
      </c>
      <c r="F661">
        <v>776</v>
      </c>
      <c r="H661" t="str">
        <f t="shared" si="8"/>
        <v>0S</v>
      </c>
      <c r="I661" t="str">
        <f>VLOOKUP(H661,Sheet1!$A$1:$B$28,2,0)</f>
        <v>SKO</v>
      </c>
      <c r="J661">
        <f>MONTH(Delivery[[#This Row],[DATE]])</f>
        <v>7</v>
      </c>
      <c r="K661" s="32">
        <f>IF(Delivery[[#This Row],[Month]]&gt;3,YEAR(Delivery[[#This Row],[DATE]]),YEAR(Delivery[[#This Row],[DATE]])-1)</f>
        <v>2015</v>
      </c>
      <c r="L661" s="32" t="str">
        <f>IF(Delivery[[#This Row],[Month]]&lt;4,"Q4",IF(Delivery[[#This Row],[Month]]&lt;7,"Q1",IF(Delivery[[#This Row],[Month]]&lt;10,"Q2",IF(Delivery[[#This Row],[Month]]&lt;13,"Q3"))))</f>
        <v>Q2</v>
      </c>
    </row>
    <row r="662" spans="1:12" x14ac:dyDescent="0.25">
      <c r="A662">
        <v>3</v>
      </c>
      <c r="B662" s="1">
        <v>42209</v>
      </c>
      <c r="C662" t="s">
        <v>463</v>
      </c>
      <c r="D662" t="s">
        <v>434</v>
      </c>
      <c r="E662">
        <v>31</v>
      </c>
      <c r="F662">
        <v>259</v>
      </c>
      <c r="H662" t="str">
        <f t="shared" si="8"/>
        <v>0S</v>
      </c>
      <c r="I662" t="str">
        <f>VLOOKUP(H662,Sheet1!$A$1:$B$28,2,0)</f>
        <v>SKO</v>
      </c>
      <c r="J662">
        <f>MONTH(Delivery[[#This Row],[DATE]])</f>
        <v>7</v>
      </c>
      <c r="K662" s="32">
        <f>IF(Delivery[[#This Row],[Month]]&gt;3,YEAR(Delivery[[#This Row],[DATE]]),YEAR(Delivery[[#This Row],[DATE]])-1)</f>
        <v>2015</v>
      </c>
      <c r="L662" s="32" t="str">
        <f>IF(Delivery[[#This Row],[Month]]&lt;4,"Q4",IF(Delivery[[#This Row],[Month]]&lt;7,"Q1",IF(Delivery[[#This Row],[Month]]&lt;10,"Q2",IF(Delivery[[#This Row],[Month]]&lt;13,"Q3"))))</f>
        <v>Q2</v>
      </c>
    </row>
    <row r="663" spans="1:12" x14ac:dyDescent="0.25">
      <c r="A663">
        <v>1</v>
      </c>
      <c r="B663" s="1">
        <v>42209</v>
      </c>
      <c r="C663" t="s">
        <v>274</v>
      </c>
      <c r="D663" t="s">
        <v>422</v>
      </c>
      <c r="E663" t="s">
        <v>58</v>
      </c>
      <c r="F663">
        <v>895</v>
      </c>
      <c r="H663" t="str">
        <f t="shared" si="8"/>
        <v>4M</v>
      </c>
      <c r="I663" t="str">
        <f>VLOOKUP(H663,Sheet1!$A$1:$B$28,2,0)</f>
        <v>MS-IV</v>
      </c>
      <c r="J663">
        <f>MONTH(Delivery[[#This Row],[DATE]])</f>
        <v>7</v>
      </c>
      <c r="K663" s="32">
        <f>IF(Delivery[[#This Row],[Month]]&gt;3,YEAR(Delivery[[#This Row],[DATE]]),YEAR(Delivery[[#This Row],[DATE]])-1)</f>
        <v>2015</v>
      </c>
      <c r="L663" s="32" t="str">
        <f>IF(Delivery[[#This Row],[Month]]&lt;4,"Q4",IF(Delivery[[#This Row],[Month]]&lt;7,"Q1",IF(Delivery[[#This Row],[Month]]&lt;10,"Q2",IF(Delivery[[#This Row],[Month]]&lt;13,"Q3"))))</f>
        <v>Q2</v>
      </c>
    </row>
    <row r="664" spans="1:12" x14ac:dyDescent="0.25">
      <c r="A664">
        <v>2</v>
      </c>
      <c r="B664" s="1">
        <v>42209</v>
      </c>
      <c r="C664" t="s">
        <v>274</v>
      </c>
      <c r="D664" t="s">
        <v>423</v>
      </c>
      <c r="E664" t="s">
        <v>58</v>
      </c>
      <c r="F664">
        <v>353</v>
      </c>
      <c r="H664" t="str">
        <f t="shared" si="8"/>
        <v>4M</v>
      </c>
      <c r="I664" t="str">
        <f>VLOOKUP(H664,Sheet1!$A$1:$B$28,2,0)</f>
        <v>MS-IV</v>
      </c>
      <c r="J664">
        <f>MONTH(Delivery[[#This Row],[DATE]])</f>
        <v>7</v>
      </c>
      <c r="K664" s="32">
        <f>IF(Delivery[[#This Row],[Month]]&gt;3,YEAR(Delivery[[#This Row],[DATE]]),YEAR(Delivery[[#This Row],[DATE]])-1)</f>
        <v>2015</v>
      </c>
      <c r="L664" s="32" t="str">
        <f>IF(Delivery[[#This Row],[Month]]&lt;4,"Q4",IF(Delivery[[#This Row],[Month]]&lt;7,"Q1",IF(Delivery[[#This Row],[Month]]&lt;10,"Q2",IF(Delivery[[#This Row],[Month]]&lt;13,"Q3"))))</f>
        <v>Q2</v>
      </c>
    </row>
    <row r="665" spans="1:12" x14ac:dyDescent="0.25">
      <c r="A665">
        <v>3</v>
      </c>
      <c r="B665" s="1">
        <v>42209</v>
      </c>
      <c r="C665" t="s">
        <v>274</v>
      </c>
      <c r="D665" t="s">
        <v>424</v>
      </c>
      <c r="E665" t="s">
        <v>58</v>
      </c>
      <c r="F665">
        <v>181</v>
      </c>
      <c r="H665" t="str">
        <f t="shared" si="8"/>
        <v>PC</v>
      </c>
      <c r="I665" t="str">
        <f>VLOOKUP(H665,Sheet1!$A$1:$B$28,2,0)</f>
        <v>SKO</v>
      </c>
      <c r="J665">
        <f>MONTH(Delivery[[#This Row],[DATE]])</f>
        <v>7</v>
      </c>
      <c r="K665" s="32">
        <f>IF(Delivery[[#This Row],[Month]]&gt;3,YEAR(Delivery[[#This Row],[DATE]]),YEAR(Delivery[[#This Row],[DATE]])-1)</f>
        <v>2015</v>
      </c>
      <c r="L665" s="32" t="str">
        <f>IF(Delivery[[#This Row],[Month]]&lt;4,"Q4",IF(Delivery[[#This Row],[Month]]&lt;7,"Q1",IF(Delivery[[#This Row],[Month]]&lt;10,"Q2",IF(Delivery[[#This Row],[Month]]&lt;13,"Q3"))))</f>
        <v>Q2</v>
      </c>
    </row>
    <row r="666" spans="1:12" x14ac:dyDescent="0.25">
      <c r="A666">
        <v>4</v>
      </c>
      <c r="B666" s="1">
        <v>42209</v>
      </c>
      <c r="C666" t="s">
        <v>274</v>
      </c>
      <c r="D666" t="s">
        <v>425</v>
      </c>
      <c r="E666" t="s">
        <v>58</v>
      </c>
      <c r="F666">
        <v>1810</v>
      </c>
      <c r="H666" t="str">
        <f t="shared" si="8"/>
        <v>4H</v>
      </c>
      <c r="I666" t="str">
        <f>VLOOKUP(H666,Sheet1!$A$1:$B$28,2,0)</f>
        <v>HSD-IV</v>
      </c>
      <c r="J666">
        <f>MONTH(Delivery[[#This Row],[DATE]])</f>
        <v>7</v>
      </c>
      <c r="K666" s="32">
        <f>IF(Delivery[[#This Row],[Month]]&gt;3,YEAR(Delivery[[#This Row],[DATE]]),YEAR(Delivery[[#This Row],[DATE]])-1)</f>
        <v>2015</v>
      </c>
      <c r="L666" s="32" t="str">
        <f>IF(Delivery[[#This Row],[Month]]&lt;4,"Q4",IF(Delivery[[#This Row],[Month]]&lt;7,"Q1",IF(Delivery[[#This Row],[Month]]&lt;10,"Q2",IF(Delivery[[#This Row],[Month]]&lt;13,"Q3"))))</f>
        <v>Q2</v>
      </c>
    </row>
    <row r="667" spans="1:12" x14ac:dyDescent="0.25">
      <c r="A667">
        <v>1</v>
      </c>
      <c r="B667" s="1">
        <v>42210</v>
      </c>
      <c r="C667" t="s">
        <v>6</v>
      </c>
      <c r="D667" t="s">
        <v>431</v>
      </c>
      <c r="E667">
        <v>303</v>
      </c>
      <c r="F667">
        <v>4538</v>
      </c>
      <c r="H667" t="str">
        <f t="shared" si="8"/>
        <v>A2</v>
      </c>
      <c r="I667" t="str">
        <f>VLOOKUP(H667,Sheet1!$A$1:$B$28,2,0)</f>
        <v>ATF</v>
      </c>
      <c r="J667">
        <f>MONTH(Delivery[[#This Row],[DATE]])</f>
        <v>7</v>
      </c>
      <c r="K667" s="32">
        <f>IF(Delivery[[#This Row],[Month]]&gt;3,YEAR(Delivery[[#This Row],[DATE]]),YEAR(Delivery[[#This Row],[DATE]])-1)</f>
        <v>2015</v>
      </c>
      <c r="L667" s="32" t="str">
        <f>IF(Delivery[[#This Row],[Month]]&lt;4,"Q4",IF(Delivery[[#This Row],[Month]]&lt;7,"Q1",IF(Delivery[[#This Row],[Month]]&lt;10,"Q2",IF(Delivery[[#This Row],[Month]]&lt;13,"Q3"))))</f>
        <v>Q2</v>
      </c>
    </row>
    <row r="668" spans="1:12" x14ac:dyDescent="0.25">
      <c r="A668">
        <v>2</v>
      </c>
      <c r="B668" s="1">
        <v>42210</v>
      </c>
      <c r="C668" t="s">
        <v>6</v>
      </c>
      <c r="D668" t="s">
        <v>435</v>
      </c>
      <c r="E668">
        <v>405</v>
      </c>
      <c r="F668">
        <v>1467</v>
      </c>
      <c r="H668" t="str">
        <f t="shared" si="8"/>
        <v>A2</v>
      </c>
      <c r="I668" t="str">
        <f>VLOOKUP(H668,Sheet1!$A$1:$B$28,2,0)</f>
        <v>ATF</v>
      </c>
      <c r="J668">
        <f>MONTH(Delivery[[#This Row],[DATE]])</f>
        <v>7</v>
      </c>
      <c r="K668" s="32">
        <f>IF(Delivery[[#This Row],[Month]]&gt;3,YEAR(Delivery[[#This Row],[DATE]]),YEAR(Delivery[[#This Row],[DATE]])-1)</f>
        <v>2015</v>
      </c>
      <c r="L668" s="32" t="str">
        <f>IF(Delivery[[#This Row],[Month]]&lt;4,"Q4",IF(Delivery[[#This Row],[Month]]&lt;7,"Q1",IF(Delivery[[#This Row],[Month]]&lt;10,"Q2",IF(Delivery[[#This Row],[Month]]&lt;13,"Q3"))))</f>
        <v>Q2</v>
      </c>
    </row>
    <row r="669" spans="1:12" x14ac:dyDescent="0.25">
      <c r="A669">
        <v>3</v>
      </c>
      <c r="B669" s="1">
        <v>42210</v>
      </c>
      <c r="C669" t="s">
        <v>6</v>
      </c>
      <c r="D669" t="s">
        <v>436</v>
      </c>
      <c r="E669">
        <v>402</v>
      </c>
      <c r="F669">
        <v>558</v>
      </c>
      <c r="H669" t="str">
        <f t="shared" si="8"/>
        <v>0S</v>
      </c>
      <c r="I669" t="str">
        <f>VLOOKUP(H669,Sheet1!$A$1:$B$28,2,0)</f>
        <v>SKO</v>
      </c>
      <c r="J669">
        <f>MONTH(Delivery[[#This Row],[DATE]])</f>
        <v>7</v>
      </c>
      <c r="K669" s="32">
        <f>IF(Delivery[[#This Row],[Month]]&gt;3,YEAR(Delivery[[#This Row],[DATE]]),YEAR(Delivery[[#This Row],[DATE]])-1)</f>
        <v>2015</v>
      </c>
      <c r="L669" s="32" t="str">
        <f>IF(Delivery[[#This Row],[Month]]&lt;4,"Q4",IF(Delivery[[#This Row],[Month]]&lt;7,"Q1",IF(Delivery[[#This Row],[Month]]&lt;10,"Q2",IF(Delivery[[#This Row],[Month]]&lt;13,"Q3"))))</f>
        <v>Q2</v>
      </c>
    </row>
    <row r="670" spans="1:12" x14ac:dyDescent="0.25">
      <c r="A670">
        <v>4</v>
      </c>
      <c r="B670" s="1">
        <v>42210</v>
      </c>
      <c r="C670" t="s">
        <v>6</v>
      </c>
      <c r="D670" t="s">
        <v>437</v>
      </c>
      <c r="E670">
        <v>103</v>
      </c>
      <c r="F670">
        <v>5993</v>
      </c>
      <c r="H670" t="str">
        <f t="shared" si="8"/>
        <v>PN</v>
      </c>
      <c r="I670" t="str">
        <f>VLOOKUP(H670,Sheet1!$A$1:$B$28,2,0)</f>
        <v>NAPTHA</v>
      </c>
      <c r="J670">
        <f>MONTH(Delivery[[#This Row],[DATE]])</f>
        <v>7</v>
      </c>
      <c r="K670" s="32">
        <f>IF(Delivery[[#This Row],[Month]]&gt;3,YEAR(Delivery[[#This Row],[DATE]]),YEAR(Delivery[[#This Row],[DATE]])-1)</f>
        <v>2015</v>
      </c>
      <c r="L670" s="32" t="str">
        <f>IF(Delivery[[#This Row],[Month]]&lt;4,"Q4",IF(Delivery[[#This Row],[Month]]&lt;7,"Q1",IF(Delivery[[#This Row],[Month]]&lt;10,"Q2",IF(Delivery[[#This Row],[Month]]&lt;13,"Q3"))))</f>
        <v>Q2</v>
      </c>
    </row>
    <row r="671" spans="1:12" x14ac:dyDescent="0.25">
      <c r="A671">
        <v>1</v>
      </c>
      <c r="B671" s="1">
        <v>42210</v>
      </c>
      <c r="C671" t="s">
        <v>463</v>
      </c>
      <c r="D671" t="s">
        <v>434</v>
      </c>
      <c r="E671">
        <v>31</v>
      </c>
      <c r="F671">
        <v>1015</v>
      </c>
      <c r="H671" t="str">
        <f t="shared" si="8"/>
        <v>0S</v>
      </c>
      <c r="I671" t="str">
        <f>VLOOKUP(H671,Sheet1!$A$1:$B$28,2,0)</f>
        <v>SKO</v>
      </c>
      <c r="J671">
        <f>MONTH(Delivery[[#This Row],[DATE]])</f>
        <v>7</v>
      </c>
      <c r="K671" s="32">
        <f>IF(Delivery[[#This Row],[Month]]&gt;3,YEAR(Delivery[[#This Row],[DATE]]),YEAR(Delivery[[#This Row],[DATE]])-1)</f>
        <v>2015</v>
      </c>
      <c r="L671" s="32" t="str">
        <f>IF(Delivery[[#This Row],[Month]]&lt;4,"Q4",IF(Delivery[[#This Row],[Month]]&lt;7,"Q1",IF(Delivery[[#This Row],[Month]]&lt;10,"Q2",IF(Delivery[[#This Row],[Month]]&lt;13,"Q3"))))</f>
        <v>Q2</v>
      </c>
    </row>
    <row r="672" spans="1:12" x14ac:dyDescent="0.25">
      <c r="A672">
        <v>2</v>
      </c>
      <c r="B672" s="1">
        <v>42210</v>
      </c>
      <c r="C672" t="s">
        <v>463</v>
      </c>
      <c r="D672" t="s">
        <v>438</v>
      </c>
      <c r="E672">
        <v>31</v>
      </c>
      <c r="F672">
        <v>4530</v>
      </c>
      <c r="H672" t="str">
        <f t="shared" si="8"/>
        <v>A3</v>
      </c>
      <c r="I672" t="str">
        <f>VLOOKUP(H672,Sheet1!$A$1:$B$28,2,0)</f>
        <v>ATF</v>
      </c>
      <c r="J672">
        <f>MONTH(Delivery[[#This Row],[DATE]])</f>
        <v>7</v>
      </c>
      <c r="K672" s="32">
        <f>IF(Delivery[[#This Row],[Month]]&gt;3,YEAR(Delivery[[#This Row],[DATE]]),YEAR(Delivery[[#This Row],[DATE]])-1)</f>
        <v>2015</v>
      </c>
      <c r="L672" s="32" t="str">
        <f>IF(Delivery[[#This Row],[Month]]&lt;4,"Q4",IF(Delivery[[#This Row],[Month]]&lt;7,"Q1",IF(Delivery[[#This Row],[Month]]&lt;10,"Q2",IF(Delivery[[#This Row],[Month]]&lt;13,"Q3"))))</f>
        <v>Q2</v>
      </c>
    </row>
    <row r="673" spans="1:12" x14ac:dyDescent="0.25">
      <c r="A673">
        <v>1</v>
      </c>
      <c r="B673" s="1">
        <v>42210</v>
      </c>
      <c r="C673" t="s">
        <v>274</v>
      </c>
      <c r="D673" t="s">
        <v>426</v>
      </c>
      <c r="E673" t="s">
        <v>58</v>
      </c>
      <c r="F673">
        <v>11</v>
      </c>
      <c r="H673" t="str">
        <f t="shared" si="8"/>
        <v>4H</v>
      </c>
      <c r="I673" t="str">
        <f>VLOOKUP(H673,Sheet1!$A$1:$B$28,2,0)</f>
        <v>HSD-IV</v>
      </c>
      <c r="J673">
        <f>MONTH(Delivery[[#This Row],[DATE]])</f>
        <v>7</v>
      </c>
      <c r="K673" s="32">
        <f>IF(Delivery[[#This Row],[Month]]&gt;3,YEAR(Delivery[[#This Row],[DATE]]),YEAR(Delivery[[#This Row],[DATE]])-1)</f>
        <v>2015</v>
      </c>
      <c r="L673" s="32" t="str">
        <f>IF(Delivery[[#This Row],[Month]]&lt;4,"Q4",IF(Delivery[[#This Row],[Month]]&lt;7,"Q1",IF(Delivery[[#This Row],[Month]]&lt;10,"Q2",IF(Delivery[[#This Row],[Month]]&lt;13,"Q3"))))</f>
        <v>Q2</v>
      </c>
    </row>
    <row r="674" spans="1:12" x14ac:dyDescent="0.25">
      <c r="A674">
        <v>1</v>
      </c>
      <c r="B674" s="1">
        <v>42210</v>
      </c>
      <c r="C674" t="s">
        <v>162</v>
      </c>
      <c r="D674" t="s">
        <v>391</v>
      </c>
      <c r="E674" t="s">
        <v>58</v>
      </c>
      <c r="F674">
        <v>1980</v>
      </c>
      <c r="H674" t="str">
        <f t="shared" si="8"/>
        <v>PN</v>
      </c>
      <c r="I674" t="str">
        <f>VLOOKUP(H674,Sheet1!$A$1:$B$28,2,0)</f>
        <v>NAPTHA</v>
      </c>
      <c r="J674">
        <f>MONTH(Delivery[[#This Row],[DATE]])</f>
        <v>7</v>
      </c>
      <c r="K674" s="32">
        <f>IF(Delivery[[#This Row],[Month]]&gt;3,YEAR(Delivery[[#This Row],[DATE]]),YEAR(Delivery[[#This Row],[DATE]])-1)</f>
        <v>2015</v>
      </c>
      <c r="L674" s="32" t="str">
        <f>IF(Delivery[[#This Row],[Month]]&lt;4,"Q4",IF(Delivery[[#This Row],[Month]]&lt;7,"Q1",IF(Delivery[[#This Row],[Month]]&lt;10,"Q2",IF(Delivery[[#This Row],[Month]]&lt;13,"Q3"))))</f>
        <v>Q2</v>
      </c>
    </row>
    <row r="675" spans="1:12" x14ac:dyDescent="0.25">
      <c r="A675">
        <v>1</v>
      </c>
      <c r="B675" s="1">
        <v>42211</v>
      </c>
      <c r="C675" t="s">
        <v>6</v>
      </c>
      <c r="D675" t="s">
        <v>437</v>
      </c>
      <c r="E675">
        <v>103</v>
      </c>
      <c r="F675">
        <v>30</v>
      </c>
      <c r="H675" t="str">
        <f t="shared" si="8"/>
        <v>PN</v>
      </c>
      <c r="I675" t="str">
        <f>VLOOKUP(H675,Sheet1!$A$1:$B$28,2,0)</f>
        <v>NAPTHA</v>
      </c>
      <c r="J675">
        <f>MONTH(Delivery[[#This Row],[DATE]])</f>
        <v>7</v>
      </c>
      <c r="K675" s="32">
        <f>IF(Delivery[[#This Row],[Month]]&gt;3,YEAR(Delivery[[#This Row],[DATE]]),YEAR(Delivery[[#This Row],[DATE]])-1)</f>
        <v>2015</v>
      </c>
      <c r="L675" s="32" t="str">
        <f>IF(Delivery[[#This Row],[Month]]&lt;4,"Q4",IF(Delivery[[#This Row],[Month]]&lt;7,"Q1",IF(Delivery[[#This Row],[Month]]&lt;10,"Q2",IF(Delivery[[#This Row],[Month]]&lt;13,"Q3"))))</f>
        <v>Q2</v>
      </c>
    </row>
    <row r="676" spans="1:12" x14ac:dyDescent="0.25">
      <c r="A676">
        <v>2</v>
      </c>
      <c r="B676" s="1">
        <v>42211</v>
      </c>
      <c r="C676" t="s">
        <v>6</v>
      </c>
      <c r="D676" t="s">
        <v>439</v>
      </c>
      <c r="E676">
        <v>119</v>
      </c>
      <c r="F676">
        <v>4489</v>
      </c>
      <c r="H676" t="str">
        <f t="shared" si="8"/>
        <v>PX</v>
      </c>
      <c r="I676" t="str">
        <f>VLOOKUP(H676,Sheet1!$A$1:$B$28,2,0)</f>
        <v>PXPTA</v>
      </c>
      <c r="J676">
        <f>MONTH(Delivery[[#This Row],[DATE]])</f>
        <v>7</v>
      </c>
      <c r="K676" s="32">
        <f>IF(Delivery[[#This Row],[Month]]&gt;3,YEAR(Delivery[[#This Row],[DATE]]),YEAR(Delivery[[#This Row],[DATE]])-1)</f>
        <v>2015</v>
      </c>
      <c r="L676" s="32" t="str">
        <f>IF(Delivery[[#This Row],[Month]]&lt;4,"Q4",IF(Delivery[[#This Row],[Month]]&lt;7,"Q1",IF(Delivery[[#This Row],[Month]]&lt;10,"Q2",IF(Delivery[[#This Row],[Month]]&lt;13,"Q3"))))</f>
        <v>Q2</v>
      </c>
    </row>
    <row r="677" spans="1:12" x14ac:dyDescent="0.25">
      <c r="A677">
        <v>3</v>
      </c>
      <c r="B677" s="1">
        <v>42211</v>
      </c>
      <c r="C677" t="s">
        <v>6</v>
      </c>
      <c r="D677" t="s">
        <v>440</v>
      </c>
      <c r="E677">
        <v>123</v>
      </c>
      <c r="F677">
        <v>7103</v>
      </c>
      <c r="H677" t="str">
        <f t="shared" si="8"/>
        <v>PN</v>
      </c>
      <c r="I677" t="str">
        <f>VLOOKUP(H677,Sheet1!$A$1:$B$28,2,0)</f>
        <v>NAPTHA</v>
      </c>
      <c r="J677">
        <f>MONTH(Delivery[[#This Row],[DATE]])</f>
        <v>7</v>
      </c>
      <c r="K677" s="32">
        <f>IF(Delivery[[#This Row],[Month]]&gt;3,YEAR(Delivery[[#This Row],[DATE]]),YEAR(Delivery[[#This Row],[DATE]])-1)</f>
        <v>2015</v>
      </c>
      <c r="L677" s="32" t="str">
        <f>IF(Delivery[[#This Row],[Month]]&lt;4,"Q4",IF(Delivery[[#This Row],[Month]]&lt;7,"Q1",IF(Delivery[[#This Row],[Month]]&lt;10,"Q2",IF(Delivery[[#This Row],[Month]]&lt;13,"Q3"))))</f>
        <v>Q2</v>
      </c>
    </row>
    <row r="678" spans="1:12" x14ac:dyDescent="0.25">
      <c r="A678">
        <v>1</v>
      </c>
      <c r="B678" s="1">
        <v>42211</v>
      </c>
      <c r="C678" t="s">
        <v>463</v>
      </c>
      <c r="D678" t="s">
        <v>438</v>
      </c>
      <c r="E678">
        <v>31</v>
      </c>
      <c r="F678">
        <v>3310</v>
      </c>
      <c r="H678" t="str">
        <f t="shared" si="8"/>
        <v>A3</v>
      </c>
      <c r="I678" t="str">
        <f>VLOOKUP(H678,Sheet1!$A$1:$B$28,2,0)</f>
        <v>ATF</v>
      </c>
      <c r="J678">
        <f>MONTH(Delivery[[#This Row],[DATE]])</f>
        <v>7</v>
      </c>
      <c r="K678" s="32">
        <f>IF(Delivery[[#This Row],[Month]]&gt;3,YEAR(Delivery[[#This Row],[DATE]]),YEAR(Delivery[[#This Row],[DATE]])-1)</f>
        <v>2015</v>
      </c>
      <c r="L678" s="32" t="str">
        <f>IF(Delivery[[#This Row],[Month]]&lt;4,"Q4",IF(Delivery[[#This Row],[Month]]&lt;7,"Q1",IF(Delivery[[#This Row],[Month]]&lt;10,"Q2",IF(Delivery[[#This Row],[Month]]&lt;13,"Q3"))))</f>
        <v>Q2</v>
      </c>
    </row>
    <row r="679" spans="1:12" x14ac:dyDescent="0.25">
      <c r="A679">
        <v>2</v>
      </c>
      <c r="B679" s="1">
        <v>42211</v>
      </c>
      <c r="C679" t="s">
        <v>463</v>
      </c>
      <c r="D679" t="s">
        <v>441</v>
      </c>
      <c r="E679">
        <v>35</v>
      </c>
      <c r="F679">
        <v>450</v>
      </c>
      <c r="H679" t="str">
        <f t="shared" si="8"/>
        <v>A3</v>
      </c>
      <c r="I679" t="str">
        <f>VLOOKUP(H679,Sheet1!$A$1:$B$28,2,0)</f>
        <v>ATF</v>
      </c>
      <c r="J679">
        <f>MONTH(Delivery[[#This Row],[DATE]])</f>
        <v>7</v>
      </c>
      <c r="K679" s="32">
        <f>IF(Delivery[[#This Row],[Month]]&gt;3,YEAR(Delivery[[#This Row],[DATE]]),YEAR(Delivery[[#This Row],[DATE]])-1)</f>
        <v>2015</v>
      </c>
      <c r="L679" s="32" t="str">
        <f>IF(Delivery[[#This Row],[Month]]&lt;4,"Q4",IF(Delivery[[#This Row],[Month]]&lt;7,"Q1",IF(Delivery[[#This Row],[Month]]&lt;10,"Q2",IF(Delivery[[#This Row],[Month]]&lt;13,"Q3"))))</f>
        <v>Q2</v>
      </c>
    </row>
    <row r="680" spans="1:12" x14ac:dyDescent="0.25">
      <c r="A680">
        <v>3</v>
      </c>
      <c r="B680" s="1">
        <v>42211</v>
      </c>
      <c r="C680" t="s">
        <v>463</v>
      </c>
      <c r="D680" t="s">
        <v>442</v>
      </c>
      <c r="E680">
        <v>35</v>
      </c>
      <c r="F680">
        <v>2018</v>
      </c>
      <c r="H680" t="str">
        <f t="shared" si="8"/>
        <v>A3</v>
      </c>
      <c r="I680" t="str">
        <f>VLOOKUP(H680,Sheet1!$A$1:$B$28,2,0)</f>
        <v>ATF</v>
      </c>
      <c r="J680">
        <f>MONTH(Delivery[[#This Row],[DATE]])</f>
        <v>7</v>
      </c>
      <c r="K680" s="32">
        <f>IF(Delivery[[#This Row],[Month]]&gt;3,YEAR(Delivery[[#This Row],[DATE]]),YEAR(Delivery[[#This Row],[DATE]])-1)</f>
        <v>2015</v>
      </c>
      <c r="L680" s="32" t="str">
        <f>IF(Delivery[[#This Row],[Month]]&lt;4,"Q4",IF(Delivery[[#This Row],[Month]]&lt;7,"Q1",IF(Delivery[[#This Row],[Month]]&lt;10,"Q2",IF(Delivery[[#This Row],[Month]]&lt;13,"Q3"))))</f>
        <v>Q2</v>
      </c>
    </row>
    <row r="681" spans="1:12" x14ac:dyDescent="0.25">
      <c r="A681">
        <v>1</v>
      </c>
      <c r="B681" s="1">
        <v>42211</v>
      </c>
      <c r="C681" t="s">
        <v>274</v>
      </c>
      <c r="D681" t="s">
        <v>443</v>
      </c>
      <c r="E681" t="s">
        <v>58</v>
      </c>
      <c r="F681">
        <v>288</v>
      </c>
      <c r="H681" t="str">
        <f t="shared" si="8"/>
        <v>0S</v>
      </c>
      <c r="I681" t="str">
        <f>VLOOKUP(H681,Sheet1!$A$1:$B$28,2,0)</f>
        <v>SKO</v>
      </c>
      <c r="J681">
        <f>MONTH(Delivery[[#This Row],[DATE]])</f>
        <v>7</v>
      </c>
      <c r="K681" s="32">
        <f>IF(Delivery[[#This Row],[Month]]&gt;3,YEAR(Delivery[[#This Row],[DATE]]),YEAR(Delivery[[#This Row],[DATE]])-1)</f>
        <v>2015</v>
      </c>
      <c r="L681" s="32" t="str">
        <f>IF(Delivery[[#This Row],[Month]]&lt;4,"Q4",IF(Delivery[[#This Row],[Month]]&lt;7,"Q1",IF(Delivery[[#This Row],[Month]]&lt;10,"Q2",IF(Delivery[[#This Row],[Month]]&lt;13,"Q3"))))</f>
        <v>Q2</v>
      </c>
    </row>
    <row r="682" spans="1:12" x14ac:dyDescent="0.25">
      <c r="A682">
        <v>1</v>
      </c>
      <c r="B682" s="1">
        <v>42211</v>
      </c>
      <c r="C682" t="s">
        <v>162</v>
      </c>
      <c r="D682" t="s">
        <v>1547</v>
      </c>
      <c r="E682" t="s">
        <v>58</v>
      </c>
      <c r="F682">
        <v>3811</v>
      </c>
      <c r="H682" t="str">
        <f t="shared" si="8"/>
        <v>SK</v>
      </c>
      <c r="I682" t="str">
        <f>VLOOKUP(H682,Sheet1!$A$1:$B$28,2,0)</f>
        <v>SKO</v>
      </c>
      <c r="J682">
        <f>MONTH(Delivery[[#This Row],[DATE]])</f>
        <v>7</v>
      </c>
      <c r="K682" s="32">
        <f>IF(Delivery[[#This Row],[Month]]&gt;3,YEAR(Delivery[[#This Row],[DATE]]),YEAR(Delivery[[#This Row],[DATE]])-1)</f>
        <v>2015</v>
      </c>
      <c r="L682" s="32" t="str">
        <f>IF(Delivery[[#This Row],[Month]]&lt;4,"Q4",IF(Delivery[[#This Row],[Month]]&lt;7,"Q1",IF(Delivery[[#This Row],[Month]]&lt;10,"Q2",IF(Delivery[[#This Row],[Month]]&lt;13,"Q3"))))</f>
        <v>Q2</v>
      </c>
    </row>
    <row r="683" spans="1:12" x14ac:dyDescent="0.25">
      <c r="A683">
        <v>1</v>
      </c>
      <c r="B683" s="1">
        <v>42212</v>
      </c>
      <c r="C683" t="s">
        <v>6</v>
      </c>
      <c r="D683" t="s">
        <v>440</v>
      </c>
      <c r="E683">
        <v>123</v>
      </c>
      <c r="F683">
        <v>895</v>
      </c>
      <c r="H683" t="str">
        <f t="shared" si="8"/>
        <v>PN</v>
      </c>
      <c r="I683" t="str">
        <f>VLOOKUP(H683,Sheet1!$A$1:$B$28,2,0)</f>
        <v>NAPTHA</v>
      </c>
      <c r="J683">
        <f>MONTH(Delivery[[#This Row],[DATE]])</f>
        <v>7</v>
      </c>
      <c r="K683" s="32">
        <f>IF(Delivery[[#This Row],[Month]]&gt;3,YEAR(Delivery[[#This Row],[DATE]]),YEAR(Delivery[[#This Row],[DATE]])-1)</f>
        <v>2015</v>
      </c>
      <c r="L683" s="32" t="str">
        <f>IF(Delivery[[#This Row],[Month]]&lt;4,"Q4",IF(Delivery[[#This Row],[Month]]&lt;7,"Q1",IF(Delivery[[#This Row],[Month]]&lt;10,"Q2",IF(Delivery[[#This Row],[Month]]&lt;13,"Q3"))))</f>
        <v>Q2</v>
      </c>
    </row>
    <row r="684" spans="1:12" x14ac:dyDescent="0.25">
      <c r="A684">
        <v>2</v>
      </c>
      <c r="B684" s="1">
        <v>42212</v>
      </c>
      <c r="C684" t="s">
        <v>6</v>
      </c>
      <c r="D684" t="s">
        <v>444</v>
      </c>
      <c r="E684">
        <v>401</v>
      </c>
      <c r="F684">
        <v>150</v>
      </c>
      <c r="H684" t="str">
        <f t="shared" si="8"/>
        <v>NS</v>
      </c>
      <c r="I684" t="str">
        <f>VLOOKUP(H684,Sheet1!$A$1:$B$28,2,0)</f>
        <v>SKO</v>
      </c>
      <c r="J684">
        <f>MONTH(Delivery[[#This Row],[DATE]])</f>
        <v>7</v>
      </c>
      <c r="K684" s="32">
        <f>IF(Delivery[[#This Row],[Month]]&gt;3,YEAR(Delivery[[#This Row],[DATE]]),YEAR(Delivery[[#This Row],[DATE]])-1)</f>
        <v>2015</v>
      </c>
      <c r="L684" s="32" t="str">
        <f>IF(Delivery[[#This Row],[Month]]&lt;4,"Q4",IF(Delivery[[#This Row],[Month]]&lt;7,"Q1",IF(Delivery[[#This Row],[Month]]&lt;10,"Q2",IF(Delivery[[#This Row],[Month]]&lt;13,"Q3"))))</f>
        <v>Q2</v>
      </c>
    </row>
    <row r="685" spans="1:12" x14ac:dyDescent="0.25">
      <c r="A685">
        <v>3</v>
      </c>
      <c r="B685" s="1">
        <v>42212</v>
      </c>
      <c r="C685" t="s">
        <v>6</v>
      </c>
      <c r="D685" t="s">
        <v>445</v>
      </c>
      <c r="E685">
        <v>651</v>
      </c>
      <c r="F685">
        <v>150</v>
      </c>
      <c r="H685" t="str">
        <f t="shared" si="8"/>
        <v>PC</v>
      </c>
      <c r="I685" t="str">
        <f>VLOOKUP(H685,Sheet1!$A$1:$B$28,2,0)</f>
        <v>SKO</v>
      </c>
      <c r="J685">
        <f>MONTH(Delivery[[#This Row],[DATE]])</f>
        <v>7</v>
      </c>
      <c r="K685" s="32">
        <f>IF(Delivery[[#This Row],[Month]]&gt;3,YEAR(Delivery[[#This Row],[DATE]]),YEAR(Delivery[[#This Row],[DATE]])-1)</f>
        <v>2015</v>
      </c>
      <c r="L685" s="32" t="str">
        <f>IF(Delivery[[#This Row],[Month]]&lt;4,"Q4",IF(Delivery[[#This Row],[Month]]&lt;7,"Q1",IF(Delivery[[#This Row],[Month]]&lt;10,"Q2",IF(Delivery[[#This Row],[Month]]&lt;13,"Q3"))))</f>
        <v>Q2</v>
      </c>
    </row>
    <row r="686" spans="1:12" x14ac:dyDescent="0.25">
      <c r="A686">
        <v>4</v>
      </c>
      <c r="B686" s="1">
        <v>42212</v>
      </c>
      <c r="C686" t="s">
        <v>6</v>
      </c>
      <c r="D686" t="s">
        <v>446</v>
      </c>
      <c r="E686">
        <v>505</v>
      </c>
      <c r="F686">
        <v>533</v>
      </c>
      <c r="H686" t="str">
        <f t="shared" si="8"/>
        <v>4H</v>
      </c>
      <c r="I686" t="str">
        <f>VLOOKUP(H686,Sheet1!$A$1:$B$28,2,0)</f>
        <v>HSD-IV</v>
      </c>
      <c r="J686">
        <f>MONTH(Delivery[[#This Row],[DATE]])</f>
        <v>7</v>
      </c>
      <c r="K686" s="32">
        <f>IF(Delivery[[#This Row],[Month]]&gt;3,YEAR(Delivery[[#This Row],[DATE]]),YEAR(Delivery[[#This Row],[DATE]])-1)</f>
        <v>2015</v>
      </c>
      <c r="L686" s="32" t="str">
        <f>IF(Delivery[[#This Row],[Month]]&lt;4,"Q4",IF(Delivery[[#This Row],[Month]]&lt;7,"Q1",IF(Delivery[[#This Row],[Month]]&lt;10,"Q2",IF(Delivery[[#This Row],[Month]]&lt;13,"Q3"))))</f>
        <v>Q2</v>
      </c>
    </row>
    <row r="687" spans="1:12" x14ac:dyDescent="0.25">
      <c r="A687">
        <v>5</v>
      </c>
      <c r="B687" s="1">
        <v>42212</v>
      </c>
      <c r="C687" t="s">
        <v>6</v>
      </c>
      <c r="D687" t="s">
        <v>447</v>
      </c>
      <c r="E687">
        <v>513</v>
      </c>
      <c r="F687">
        <v>2223</v>
      </c>
      <c r="H687" t="str">
        <f t="shared" si="8"/>
        <v>4H</v>
      </c>
      <c r="I687" t="str">
        <f>VLOOKUP(H687,Sheet1!$A$1:$B$28,2,0)</f>
        <v>HSD-IV</v>
      </c>
      <c r="J687">
        <f>MONTH(Delivery[[#This Row],[DATE]])</f>
        <v>7</v>
      </c>
      <c r="K687" s="32">
        <f>IF(Delivery[[#This Row],[Month]]&gt;3,YEAR(Delivery[[#This Row],[DATE]]),YEAR(Delivery[[#This Row],[DATE]])-1)</f>
        <v>2015</v>
      </c>
      <c r="L687" s="32" t="str">
        <f>IF(Delivery[[#This Row],[Month]]&lt;4,"Q4",IF(Delivery[[#This Row],[Month]]&lt;7,"Q1",IF(Delivery[[#This Row],[Month]]&lt;10,"Q2",IF(Delivery[[#This Row],[Month]]&lt;13,"Q3"))))</f>
        <v>Q2</v>
      </c>
    </row>
    <row r="688" spans="1:12" x14ac:dyDescent="0.25">
      <c r="A688">
        <v>6</v>
      </c>
      <c r="B688" s="1">
        <v>42212</v>
      </c>
      <c r="C688" t="s">
        <v>6</v>
      </c>
      <c r="D688" t="s">
        <v>448</v>
      </c>
      <c r="E688">
        <v>505</v>
      </c>
      <c r="F688">
        <v>2480</v>
      </c>
      <c r="H688" t="str">
        <f t="shared" si="8"/>
        <v>4H</v>
      </c>
      <c r="I688" t="str">
        <f>VLOOKUP(H688,Sheet1!$A$1:$B$28,2,0)</f>
        <v>HSD-IV</v>
      </c>
      <c r="J688">
        <f>MONTH(Delivery[[#This Row],[DATE]])</f>
        <v>7</v>
      </c>
      <c r="K688" s="32">
        <f>IF(Delivery[[#This Row],[Month]]&gt;3,YEAR(Delivery[[#This Row],[DATE]]),YEAR(Delivery[[#This Row],[DATE]])-1)</f>
        <v>2015</v>
      </c>
      <c r="L688" s="32" t="str">
        <f>IF(Delivery[[#This Row],[Month]]&lt;4,"Q4",IF(Delivery[[#This Row],[Month]]&lt;7,"Q1",IF(Delivery[[#This Row],[Month]]&lt;10,"Q2",IF(Delivery[[#This Row],[Month]]&lt;13,"Q3"))))</f>
        <v>Q2</v>
      </c>
    </row>
    <row r="689" spans="1:12" x14ac:dyDescent="0.25">
      <c r="A689">
        <v>1</v>
      </c>
      <c r="B689" s="1">
        <v>42212</v>
      </c>
      <c r="C689" t="s">
        <v>463</v>
      </c>
      <c r="D689" t="s">
        <v>442</v>
      </c>
      <c r="E689">
        <v>35</v>
      </c>
      <c r="F689">
        <v>6908</v>
      </c>
      <c r="H689" t="str">
        <f t="shared" si="8"/>
        <v>A3</v>
      </c>
      <c r="I689" t="str">
        <f>VLOOKUP(H689,Sheet1!$A$1:$B$28,2,0)</f>
        <v>ATF</v>
      </c>
      <c r="J689">
        <f>MONTH(Delivery[[#This Row],[DATE]])</f>
        <v>7</v>
      </c>
      <c r="K689" s="32">
        <f>IF(Delivery[[#This Row],[Month]]&gt;3,YEAR(Delivery[[#This Row],[DATE]]),YEAR(Delivery[[#This Row],[DATE]])-1)</f>
        <v>2015</v>
      </c>
      <c r="L689" s="32" t="str">
        <f>IF(Delivery[[#This Row],[Month]]&lt;4,"Q4",IF(Delivery[[#This Row],[Month]]&lt;7,"Q1",IF(Delivery[[#This Row],[Month]]&lt;10,"Q2",IF(Delivery[[#This Row],[Month]]&lt;13,"Q3"))))</f>
        <v>Q2</v>
      </c>
    </row>
    <row r="690" spans="1:12" x14ac:dyDescent="0.25">
      <c r="A690">
        <v>1</v>
      </c>
      <c r="B690" s="1">
        <v>42212</v>
      </c>
      <c r="C690" t="s">
        <v>8</v>
      </c>
      <c r="D690" t="s">
        <v>436</v>
      </c>
      <c r="E690" t="s">
        <v>10</v>
      </c>
      <c r="F690">
        <v>207</v>
      </c>
      <c r="H690" t="str">
        <f t="shared" si="8"/>
        <v>0S</v>
      </c>
      <c r="I690" t="str">
        <f>VLOOKUP(H690,Sheet1!$A$1:$B$28,2,0)</f>
        <v>SKO</v>
      </c>
      <c r="J690">
        <f>MONTH(Delivery[[#This Row],[DATE]])</f>
        <v>7</v>
      </c>
      <c r="K690" s="32">
        <f>IF(Delivery[[#This Row],[Month]]&gt;3,YEAR(Delivery[[#This Row],[DATE]]),YEAR(Delivery[[#This Row],[DATE]])-1)</f>
        <v>2015</v>
      </c>
      <c r="L690" s="32" t="str">
        <f>IF(Delivery[[#This Row],[Month]]&lt;4,"Q4",IF(Delivery[[#This Row],[Month]]&lt;7,"Q1",IF(Delivery[[#This Row],[Month]]&lt;10,"Q2",IF(Delivery[[#This Row],[Month]]&lt;13,"Q3"))))</f>
        <v>Q2</v>
      </c>
    </row>
    <row r="691" spans="1:12" x14ac:dyDescent="0.25">
      <c r="A691">
        <v>2</v>
      </c>
      <c r="B691" s="1">
        <v>42212</v>
      </c>
      <c r="C691" t="s">
        <v>8</v>
      </c>
      <c r="D691" t="s">
        <v>437</v>
      </c>
      <c r="E691" t="s">
        <v>10</v>
      </c>
      <c r="F691">
        <v>2184</v>
      </c>
      <c r="H691" t="str">
        <f t="shared" si="8"/>
        <v>PN</v>
      </c>
      <c r="I691" t="str">
        <f>VLOOKUP(H691,Sheet1!$A$1:$B$28,2,0)</f>
        <v>NAPTHA</v>
      </c>
      <c r="J691">
        <f>MONTH(Delivery[[#This Row],[DATE]])</f>
        <v>7</v>
      </c>
      <c r="K691" s="32">
        <f>IF(Delivery[[#This Row],[Month]]&gt;3,YEAR(Delivery[[#This Row],[DATE]]),YEAR(Delivery[[#This Row],[DATE]])-1)</f>
        <v>2015</v>
      </c>
      <c r="L691" s="32" t="str">
        <f>IF(Delivery[[#This Row],[Month]]&lt;4,"Q4",IF(Delivery[[#This Row],[Month]]&lt;7,"Q1",IF(Delivery[[#This Row],[Month]]&lt;10,"Q2",IF(Delivery[[#This Row],[Month]]&lt;13,"Q3"))))</f>
        <v>Q2</v>
      </c>
    </row>
    <row r="692" spans="1:12" x14ac:dyDescent="0.25">
      <c r="A692">
        <v>3</v>
      </c>
      <c r="B692" s="1">
        <v>42212</v>
      </c>
      <c r="C692" t="s">
        <v>8</v>
      </c>
      <c r="D692" t="s">
        <v>439</v>
      </c>
      <c r="E692" t="s">
        <v>10</v>
      </c>
      <c r="F692">
        <v>66</v>
      </c>
      <c r="H692" t="str">
        <f t="shared" si="8"/>
        <v>PX</v>
      </c>
      <c r="I692" t="str">
        <f>VLOOKUP(H692,Sheet1!$A$1:$B$28,2,0)</f>
        <v>PXPTA</v>
      </c>
      <c r="J692">
        <f>MONTH(Delivery[[#This Row],[DATE]])</f>
        <v>7</v>
      </c>
      <c r="K692" s="32">
        <f>IF(Delivery[[#This Row],[Month]]&gt;3,YEAR(Delivery[[#This Row],[DATE]]),YEAR(Delivery[[#This Row],[DATE]])-1)</f>
        <v>2015</v>
      </c>
      <c r="L692" s="32" t="str">
        <f>IF(Delivery[[#This Row],[Month]]&lt;4,"Q4",IF(Delivery[[#This Row],[Month]]&lt;7,"Q1",IF(Delivery[[#This Row],[Month]]&lt;10,"Q2",IF(Delivery[[#This Row],[Month]]&lt;13,"Q3"))))</f>
        <v>Q2</v>
      </c>
    </row>
    <row r="693" spans="1:12" x14ac:dyDescent="0.25">
      <c r="A693">
        <v>1</v>
      </c>
      <c r="B693" s="1">
        <v>42213</v>
      </c>
      <c r="C693" t="s">
        <v>6</v>
      </c>
      <c r="D693" t="s">
        <v>448</v>
      </c>
      <c r="E693">
        <v>505</v>
      </c>
      <c r="F693">
        <v>7000</v>
      </c>
      <c r="H693" t="str">
        <f t="shared" si="8"/>
        <v>4H</v>
      </c>
      <c r="I693" t="str">
        <f>VLOOKUP(H693,Sheet1!$A$1:$B$28,2,0)</f>
        <v>HSD-IV</v>
      </c>
      <c r="J693">
        <f>MONTH(Delivery[[#This Row],[DATE]])</f>
        <v>7</v>
      </c>
      <c r="K693" s="32">
        <f>IF(Delivery[[#This Row],[Month]]&gt;3,YEAR(Delivery[[#This Row],[DATE]]),YEAR(Delivery[[#This Row],[DATE]])-1)</f>
        <v>2015</v>
      </c>
      <c r="L693" s="32" t="str">
        <f>IF(Delivery[[#This Row],[Month]]&lt;4,"Q4",IF(Delivery[[#This Row],[Month]]&lt;7,"Q1",IF(Delivery[[#This Row],[Month]]&lt;10,"Q2",IF(Delivery[[#This Row],[Month]]&lt;13,"Q3"))))</f>
        <v>Q2</v>
      </c>
    </row>
    <row r="694" spans="1:12" x14ac:dyDescent="0.25">
      <c r="A694">
        <v>1</v>
      </c>
      <c r="B694" s="1">
        <v>42213</v>
      </c>
      <c r="C694" t="s">
        <v>8</v>
      </c>
      <c r="D694" t="s">
        <v>439</v>
      </c>
      <c r="E694" t="s">
        <v>10</v>
      </c>
      <c r="F694">
        <v>4244</v>
      </c>
      <c r="H694" t="str">
        <f t="shared" si="8"/>
        <v>PX</v>
      </c>
      <c r="I694" t="str">
        <f>VLOOKUP(H694,Sheet1!$A$1:$B$28,2,0)</f>
        <v>PXPTA</v>
      </c>
      <c r="J694">
        <f>MONTH(Delivery[[#This Row],[DATE]])</f>
        <v>7</v>
      </c>
      <c r="K694" s="32">
        <f>IF(Delivery[[#This Row],[Month]]&gt;3,YEAR(Delivery[[#This Row],[DATE]]),YEAR(Delivery[[#This Row],[DATE]])-1)</f>
        <v>2015</v>
      </c>
      <c r="L694" s="32" t="str">
        <f>IF(Delivery[[#This Row],[Month]]&lt;4,"Q4",IF(Delivery[[#This Row],[Month]]&lt;7,"Q1",IF(Delivery[[#This Row],[Month]]&lt;10,"Q2",IF(Delivery[[#This Row],[Month]]&lt;13,"Q3"))))</f>
        <v>Q2</v>
      </c>
    </row>
    <row r="695" spans="1:12" x14ac:dyDescent="0.25">
      <c r="A695">
        <v>2</v>
      </c>
      <c r="B695" s="1">
        <v>42213</v>
      </c>
      <c r="C695" t="s">
        <v>8</v>
      </c>
      <c r="D695" t="s">
        <v>440</v>
      </c>
      <c r="E695" t="s">
        <v>10</v>
      </c>
      <c r="F695">
        <v>2640</v>
      </c>
      <c r="H695" t="str">
        <f t="shared" si="8"/>
        <v>PN</v>
      </c>
      <c r="I695" t="str">
        <f>VLOOKUP(H695,Sheet1!$A$1:$B$28,2,0)</f>
        <v>NAPTHA</v>
      </c>
      <c r="J695">
        <f>MONTH(Delivery[[#This Row],[DATE]])</f>
        <v>7</v>
      </c>
      <c r="K695" s="32">
        <f>IF(Delivery[[#This Row],[Month]]&gt;3,YEAR(Delivery[[#This Row],[DATE]]),YEAR(Delivery[[#This Row],[DATE]])-1)</f>
        <v>2015</v>
      </c>
      <c r="L695" s="32" t="str">
        <f>IF(Delivery[[#This Row],[Month]]&lt;4,"Q4",IF(Delivery[[#This Row],[Month]]&lt;7,"Q1",IF(Delivery[[#This Row],[Month]]&lt;10,"Q2",IF(Delivery[[#This Row],[Month]]&lt;13,"Q3"))))</f>
        <v>Q2</v>
      </c>
    </row>
    <row r="696" spans="1:12" x14ac:dyDescent="0.25">
      <c r="A696">
        <v>1</v>
      </c>
      <c r="B696" s="1">
        <v>42214</v>
      </c>
      <c r="C696" t="s">
        <v>6</v>
      </c>
      <c r="D696" t="s">
        <v>448</v>
      </c>
      <c r="E696">
        <v>505</v>
      </c>
      <c r="F696">
        <v>1266</v>
      </c>
      <c r="H696" t="str">
        <f t="shared" si="8"/>
        <v>4H</v>
      </c>
      <c r="I696" t="str">
        <f>VLOOKUP(H696,Sheet1!$A$1:$B$28,2,0)</f>
        <v>HSD-IV</v>
      </c>
      <c r="J696">
        <f>MONTH(Delivery[[#This Row],[DATE]])</f>
        <v>7</v>
      </c>
      <c r="K696" s="32">
        <f>IF(Delivery[[#This Row],[Month]]&gt;3,YEAR(Delivery[[#This Row],[DATE]]),YEAR(Delivery[[#This Row],[DATE]])-1)</f>
        <v>2015</v>
      </c>
      <c r="L696" s="32" t="str">
        <f>IF(Delivery[[#This Row],[Month]]&lt;4,"Q4",IF(Delivery[[#This Row],[Month]]&lt;7,"Q1",IF(Delivery[[#This Row],[Month]]&lt;10,"Q2",IF(Delivery[[#This Row],[Month]]&lt;13,"Q3"))))</f>
        <v>Q2</v>
      </c>
    </row>
    <row r="697" spans="1:12" x14ac:dyDescent="0.25">
      <c r="A697">
        <v>2</v>
      </c>
      <c r="B697" s="1">
        <v>42214</v>
      </c>
      <c r="C697" t="s">
        <v>6</v>
      </c>
      <c r="D697" t="s">
        <v>449</v>
      </c>
      <c r="E697">
        <v>507</v>
      </c>
      <c r="F697">
        <v>6608</v>
      </c>
      <c r="H697" t="str">
        <f t="shared" si="8"/>
        <v>4H</v>
      </c>
      <c r="I697" t="str">
        <f>VLOOKUP(H697,Sheet1!$A$1:$B$28,2,0)</f>
        <v>HSD-IV</v>
      </c>
      <c r="J697">
        <f>MONTH(Delivery[[#This Row],[DATE]])</f>
        <v>7</v>
      </c>
      <c r="K697" s="32">
        <f>IF(Delivery[[#This Row],[Month]]&gt;3,YEAR(Delivery[[#This Row],[DATE]]),YEAR(Delivery[[#This Row],[DATE]])-1)</f>
        <v>2015</v>
      </c>
      <c r="L697" s="32" t="str">
        <f>IF(Delivery[[#This Row],[Month]]&lt;4,"Q4",IF(Delivery[[#This Row],[Month]]&lt;7,"Q1",IF(Delivery[[#This Row],[Month]]&lt;10,"Q2",IF(Delivery[[#This Row],[Month]]&lt;13,"Q3"))))</f>
        <v>Q2</v>
      </c>
    </row>
    <row r="698" spans="1:12" x14ac:dyDescent="0.25">
      <c r="A698">
        <v>3</v>
      </c>
      <c r="B698" s="1">
        <v>42214</v>
      </c>
      <c r="C698" t="s">
        <v>6</v>
      </c>
      <c r="D698" t="s">
        <v>450</v>
      </c>
      <c r="E698">
        <v>351</v>
      </c>
      <c r="F698">
        <v>300</v>
      </c>
      <c r="H698" t="str">
        <f t="shared" si="8"/>
        <v>PC</v>
      </c>
      <c r="I698" t="str">
        <f>VLOOKUP(H698,Sheet1!$A$1:$B$28,2,0)</f>
        <v>SKO</v>
      </c>
      <c r="J698">
        <f>MONTH(Delivery[[#This Row],[DATE]])</f>
        <v>7</v>
      </c>
      <c r="K698" s="32">
        <f>IF(Delivery[[#This Row],[Month]]&gt;3,YEAR(Delivery[[#This Row],[DATE]]),YEAR(Delivery[[#This Row],[DATE]])-1)</f>
        <v>2015</v>
      </c>
      <c r="L698" s="32" t="str">
        <f>IF(Delivery[[#This Row],[Month]]&lt;4,"Q4",IF(Delivery[[#This Row],[Month]]&lt;7,"Q1",IF(Delivery[[#This Row],[Month]]&lt;10,"Q2",IF(Delivery[[#This Row],[Month]]&lt;13,"Q3"))))</f>
        <v>Q2</v>
      </c>
    </row>
    <row r="699" spans="1:12" x14ac:dyDescent="0.25">
      <c r="A699">
        <v>4</v>
      </c>
      <c r="B699" s="1">
        <v>42214</v>
      </c>
      <c r="C699" t="s">
        <v>6</v>
      </c>
      <c r="D699" t="s">
        <v>451</v>
      </c>
      <c r="E699">
        <v>201</v>
      </c>
      <c r="F699">
        <v>13</v>
      </c>
      <c r="H699" t="str">
        <f t="shared" si="8"/>
        <v>4M</v>
      </c>
      <c r="I699" t="str">
        <f>VLOOKUP(H699,Sheet1!$A$1:$B$28,2,0)</f>
        <v>MS-IV</v>
      </c>
      <c r="J699">
        <f>MONTH(Delivery[[#This Row],[DATE]])</f>
        <v>7</v>
      </c>
      <c r="K699" s="32">
        <f>IF(Delivery[[#This Row],[Month]]&gt;3,YEAR(Delivery[[#This Row],[DATE]]),YEAR(Delivery[[#This Row],[DATE]])-1)</f>
        <v>2015</v>
      </c>
      <c r="L699" s="32" t="str">
        <f>IF(Delivery[[#This Row],[Month]]&lt;4,"Q4",IF(Delivery[[#This Row],[Month]]&lt;7,"Q1",IF(Delivery[[#This Row],[Month]]&lt;10,"Q2",IF(Delivery[[#This Row],[Month]]&lt;13,"Q3"))))</f>
        <v>Q2</v>
      </c>
    </row>
    <row r="700" spans="1:12" x14ac:dyDescent="0.25">
      <c r="A700">
        <v>1</v>
      </c>
      <c r="B700" s="1">
        <v>42214</v>
      </c>
      <c r="C700" t="s">
        <v>463</v>
      </c>
      <c r="D700" t="s">
        <v>452</v>
      </c>
      <c r="E700">
        <v>34</v>
      </c>
      <c r="F700">
        <v>450</v>
      </c>
      <c r="H700" t="str">
        <f t="shared" si="8"/>
        <v>A3</v>
      </c>
      <c r="I700" t="str">
        <f>VLOOKUP(H700,Sheet1!$A$1:$B$28,2,0)</f>
        <v>ATF</v>
      </c>
      <c r="J700">
        <f>MONTH(Delivery[[#This Row],[DATE]])</f>
        <v>7</v>
      </c>
      <c r="K700" s="32">
        <f>IF(Delivery[[#This Row],[Month]]&gt;3,YEAR(Delivery[[#This Row],[DATE]]),YEAR(Delivery[[#This Row],[DATE]])-1)</f>
        <v>2015</v>
      </c>
      <c r="L700" s="32" t="str">
        <f>IF(Delivery[[#This Row],[Month]]&lt;4,"Q4",IF(Delivery[[#This Row],[Month]]&lt;7,"Q1",IF(Delivery[[#This Row],[Month]]&lt;10,"Q2",IF(Delivery[[#This Row],[Month]]&lt;13,"Q3"))))</f>
        <v>Q2</v>
      </c>
    </row>
    <row r="701" spans="1:12" x14ac:dyDescent="0.25">
      <c r="A701">
        <v>2</v>
      </c>
      <c r="B701" s="1">
        <v>42214</v>
      </c>
      <c r="C701" t="s">
        <v>463</v>
      </c>
      <c r="D701" t="s">
        <v>453</v>
      </c>
      <c r="E701">
        <v>34</v>
      </c>
      <c r="F701">
        <v>3358</v>
      </c>
      <c r="H701" t="str">
        <f t="shared" si="8"/>
        <v>A3</v>
      </c>
      <c r="I701" t="str">
        <f>VLOOKUP(H701,Sheet1!$A$1:$B$28,2,0)</f>
        <v>ATF</v>
      </c>
      <c r="J701">
        <f>MONTH(Delivery[[#This Row],[DATE]])</f>
        <v>7</v>
      </c>
      <c r="K701" s="32">
        <f>IF(Delivery[[#This Row],[Month]]&gt;3,YEAR(Delivery[[#This Row],[DATE]]),YEAR(Delivery[[#This Row],[DATE]])-1)</f>
        <v>2015</v>
      </c>
      <c r="L701" s="32" t="str">
        <f>IF(Delivery[[#This Row],[Month]]&lt;4,"Q4",IF(Delivery[[#This Row],[Month]]&lt;7,"Q1",IF(Delivery[[#This Row],[Month]]&lt;10,"Q2",IF(Delivery[[#This Row],[Month]]&lt;13,"Q3"))))</f>
        <v>Q2</v>
      </c>
    </row>
    <row r="702" spans="1:12" x14ac:dyDescent="0.25">
      <c r="A702">
        <v>1</v>
      </c>
      <c r="B702" s="1">
        <v>42214</v>
      </c>
      <c r="C702" t="s">
        <v>8</v>
      </c>
      <c r="D702" t="s">
        <v>440</v>
      </c>
      <c r="E702" t="s">
        <v>10</v>
      </c>
      <c r="F702">
        <v>5095</v>
      </c>
      <c r="H702" t="str">
        <f t="shared" si="8"/>
        <v>PN</v>
      </c>
      <c r="I702" t="str">
        <f>VLOOKUP(H702,Sheet1!$A$1:$B$28,2,0)</f>
        <v>NAPTHA</v>
      </c>
      <c r="J702">
        <f>MONTH(Delivery[[#This Row],[DATE]])</f>
        <v>7</v>
      </c>
      <c r="K702" s="32">
        <f>IF(Delivery[[#This Row],[Month]]&gt;3,YEAR(Delivery[[#This Row],[DATE]]),YEAR(Delivery[[#This Row],[DATE]])-1)</f>
        <v>2015</v>
      </c>
      <c r="L702" s="32" t="str">
        <f>IF(Delivery[[#This Row],[Month]]&lt;4,"Q4",IF(Delivery[[#This Row],[Month]]&lt;7,"Q1",IF(Delivery[[#This Row],[Month]]&lt;10,"Q2",IF(Delivery[[#This Row],[Month]]&lt;13,"Q3"))))</f>
        <v>Q2</v>
      </c>
    </row>
    <row r="703" spans="1:12" x14ac:dyDescent="0.25">
      <c r="A703">
        <v>1</v>
      </c>
      <c r="B703" s="1">
        <v>42215</v>
      </c>
      <c r="C703" t="s">
        <v>6</v>
      </c>
      <c r="D703" t="s">
        <v>451</v>
      </c>
      <c r="E703">
        <v>201</v>
      </c>
      <c r="F703">
        <v>5483</v>
      </c>
      <c r="H703" t="str">
        <f t="shared" si="8"/>
        <v>4M</v>
      </c>
      <c r="I703" t="str">
        <f>VLOOKUP(H703,Sheet1!$A$1:$B$28,2,0)</f>
        <v>MS-IV</v>
      </c>
      <c r="J703">
        <f>MONTH(Delivery[[#This Row],[DATE]])</f>
        <v>7</v>
      </c>
      <c r="K703" s="32">
        <f>IF(Delivery[[#This Row],[Month]]&gt;3,YEAR(Delivery[[#This Row],[DATE]]),YEAR(Delivery[[#This Row],[DATE]])-1)</f>
        <v>2015</v>
      </c>
      <c r="L703" s="32" t="str">
        <f>IF(Delivery[[#This Row],[Month]]&lt;4,"Q4",IF(Delivery[[#This Row],[Month]]&lt;7,"Q1",IF(Delivery[[#This Row],[Month]]&lt;10,"Q2",IF(Delivery[[#This Row],[Month]]&lt;13,"Q3"))))</f>
        <v>Q2</v>
      </c>
    </row>
    <row r="704" spans="1:12" x14ac:dyDescent="0.25">
      <c r="A704">
        <v>2</v>
      </c>
      <c r="B704" s="1">
        <v>42215</v>
      </c>
      <c r="C704" t="s">
        <v>6</v>
      </c>
      <c r="D704" t="s">
        <v>454</v>
      </c>
      <c r="E704">
        <v>204</v>
      </c>
      <c r="F704">
        <v>4932</v>
      </c>
      <c r="H704" t="str">
        <f t="shared" si="8"/>
        <v>4M</v>
      </c>
      <c r="I704" t="str">
        <f>VLOOKUP(H704,Sheet1!$A$1:$B$28,2,0)</f>
        <v>MS-IV</v>
      </c>
      <c r="J704">
        <f>MONTH(Delivery[[#This Row],[DATE]])</f>
        <v>7</v>
      </c>
      <c r="K704" s="32">
        <f>IF(Delivery[[#This Row],[Month]]&gt;3,YEAR(Delivery[[#This Row],[DATE]]),YEAR(Delivery[[#This Row],[DATE]])-1)</f>
        <v>2015</v>
      </c>
      <c r="L704" s="32" t="str">
        <f>IF(Delivery[[#This Row],[Month]]&lt;4,"Q4",IF(Delivery[[#This Row],[Month]]&lt;7,"Q1",IF(Delivery[[#This Row],[Month]]&lt;10,"Q2",IF(Delivery[[#This Row],[Month]]&lt;13,"Q3"))))</f>
        <v>Q2</v>
      </c>
    </row>
    <row r="705" spans="1:12" x14ac:dyDescent="0.25">
      <c r="A705">
        <v>3</v>
      </c>
      <c r="B705" s="1">
        <v>42215</v>
      </c>
      <c r="C705" t="s">
        <v>6</v>
      </c>
      <c r="D705" t="s">
        <v>455</v>
      </c>
      <c r="E705">
        <v>201</v>
      </c>
      <c r="F705">
        <v>272</v>
      </c>
      <c r="H705" t="str">
        <f t="shared" si="8"/>
        <v>4M</v>
      </c>
      <c r="I705" t="str">
        <f>VLOOKUP(H705,Sheet1!$A$1:$B$28,2,0)</f>
        <v>MS-IV</v>
      </c>
      <c r="J705">
        <f>MONTH(Delivery[[#This Row],[DATE]])</f>
        <v>7</v>
      </c>
      <c r="K705" s="32">
        <f>IF(Delivery[[#This Row],[Month]]&gt;3,YEAR(Delivery[[#This Row],[DATE]]),YEAR(Delivery[[#This Row],[DATE]])-1)</f>
        <v>2015</v>
      </c>
      <c r="L705" s="32" t="str">
        <f>IF(Delivery[[#This Row],[Month]]&lt;4,"Q4",IF(Delivery[[#This Row],[Month]]&lt;7,"Q1",IF(Delivery[[#This Row],[Month]]&lt;10,"Q2",IF(Delivery[[#This Row],[Month]]&lt;13,"Q3"))))</f>
        <v>Q2</v>
      </c>
    </row>
    <row r="706" spans="1:12" x14ac:dyDescent="0.25">
      <c r="A706">
        <v>1</v>
      </c>
      <c r="B706" s="1">
        <v>42215</v>
      </c>
      <c r="C706" t="s">
        <v>463</v>
      </c>
      <c r="D706" t="s">
        <v>453</v>
      </c>
      <c r="E706">
        <v>34</v>
      </c>
      <c r="F706">
        <v>366</v>
      </c>
      <c r="H706" t="str">
        <f t="shared" si="8"/>
        <v>A3</v>
      </c>
      <c r="I706" t="str">
        <f>VLOOKUP(H706,Sheet1!$A$1:$B$28,2,0)</f>
        <v>ATF</v>
      </c>
      <c r="J706">
        <f>MONTH(Delivery[[#This Row],[DATE]])</f>
        <v>7</v>
      </c>
      <c r="K706" s="32">
        <f>IF(Delivery[[#This Row],[Month]]&gt;3,YEAR(Delivery[[#This Row],[DATE]]),YEAR(Delivery[[#This Row],[DATE]])-1)</f>
        <v>2015</v>
      </c>
      <c r="L706" s="32" t="str">
        <f>IF(Delivery[[#This Row],[Month]]&lt;4,"Q4",IF(Delivery[[#This Row],[Month]]&lt;7,"Q1",IF(Delivery[[#This Row],[Month]]&lt;10,"Q2",IF(Delivery[[#This Row],[Month]]&lt;13,"Q3"))))</f>
        <v>Q2</v>
      </c>
    </row>
    <row r="707" spans="1:12" x14ac:dyDescent="0.25">
      <c r="A707">
        <v>1</v>
      </c>
      <c r="B707" s="1">
        <v>42216</v>
      </c>
      <c r="C707" t="s">
        <v>6</v>
      </c>
      <c r="D707" t="s">
        <v>455</v>
      </c>
      <c r="E707">
        <v>201</v>
      </c>
      <c r="F707">
        <v>1825</v>
      </c>
      <c r="H707" t="str">
        <f t="shared" si="8"/>
        <v>4M</v>
      </c>
      <c r="I707" t="str">
        <f>VLOOKUP(H707,Sheet1!$A$1:$B$28,2,0)</f>
        <v>MS-IV</v>
      </c>
      <c r="J707">
        <f>MONTH(Delivery[[#This Row],[DATE]])</f>
        <v>7</v>
      </c>
      <c r="K707" s="32">
        <f>IF(Delivery[[#This Row],[Month]]&gt;3,YEAR(Delivery[[#This Row],[DATE]]),YEAR(Delivery[[#This Row],[DATE]])-1)</f>
        <v>2015</v>
      </c>
      <c r="L707" s="32" t="str">
        <f>IF(Delivery[[#This Row],[Month]]&lt;4,"Q4",IF(Delivery[[#This Row],[Month]]&lt;7,"Q1",IF(Delivery[[#This Row],[Month]]&lt;10,"Q2",IF(Delivery[[#This Row],[Month]]&lt;13,"Q3"))))</f>
        <v>Q2</v>
      </c>
    </row>
    <row r="708" spans="1:12" x14ac:dyDescent="0.25">
      <c r="A708">
        <v>2</v>
      </c>
      <c r="B708" s="1">
        <v>42216</v>
      </c>
      <c r="C708" t="s">
        <v>6</v>
      </c>
      <c r="D708" t="s">
        <v>455</v>
      </c>
      <c r="E708">
        <v>205</v>
      </c>
      <c r="F708">
        <v>5476</v>
      </c>
      <c r="H708" t="str">
        <f t="shared" si="8"/>
        <v>4M</v>
      </c>
      <c r="I708" t="str">
        <f>VLOOKUP(H708,Sheet1!$A$1:$B$28,2,0)</f>
        <v>MS-IV</v>
      </c>
      <c r="J708">
        <f>MONTH(Delivery[[#This Row],[DATE]])</f>
        <v>7</v>
      </c>
      <c r="K708" s="32">
        <f>IF(Delivery[[#This Row],[Month]]&gt;3,YEAR(Delivery[[#This Row],[DATE]]),YEAR(Delivery[[#This Row],[DATE]])-1)</f>
        <v>2015</v>
      </c>
      <c r="L708" s="32" t="str">
        <f>IF(Delivery[[#This Row],[Month]]&lt;4,"Q4",IF(Delivery[[#This Row],[Month]]&lt;7,"Q1",IF(Delivery[[#This Row],[Month]]&lt;10,"Q2",IF(Delivery[[#This Row],[Month]]&lt;13,"Q3"))))</f>
        <v>Q2</v>
      </c>
    </row>
    <row r="709" spans="1:12" x14ac:dyDescent="0.25">
      <c r="A709">
        <v>3</v>
      </c>
      <c r="B709" s="1">
        <v>42216</v>
      </c>
      <c r="C709" t="s">
        <v>6</v>
      </c>
      <c r="D709" t="s">
        <v>456</v>
      </c>
      <c r="E709">
        <v>351</v>
      </c>
      <c r="F709">
        <v>150</v>
      </c>
      <c r="H709" t="str">
        <f t="shared" si="8"/>
        <v>PC</v>
      </c>
      <c r="I709" t="str">
        <f>VLOOKUP(H709,Sheet1!$A$1:$B$28,2,0)</f>
        <v>SKO</v>
      </c>
      <c r="J709">
        <f>MONTH(Delivery[[#This Row],[DATE]])</f>
        <v>7</v>
      </c>
      <c r="K709" s="32">
        <f>IF(Delivery[[#This Row],[Month]]&gt;3,YEAR(Delivery[[#This Row],[DATE]]),YEAR(Delivery[[#This Row],[DATE]])-1)</f>
        <v>2015</v>
      </c>
      <c r="L709" s="32" t="str">
        <f>IF(Delivery[[#This Row],[Month]]&lt;4,"Q4",IF(Delivery[[#This Row],[Month]]&lt;7,"Q1",IF(Delivery[[#This Row],[Month]]&lt;10,"Q2",IF(Delivery[[#This Row],[Month]]&lt;13,"Q3"))))</f>
        <v>Q2</v>
      </c>
    </row>
    <row r="710" spans="1:12" x14ac:dyDescent="0.25">
      <c r="A710">
        <v>4</v>
      </c>
      <c r="B710" s="1">
        <v>42216</v>
      </c>
      <c r="C710" t="s">
        <v>6</v>
      </c>
      <c r="D710" t="s">
        <v>457</v>
      </c>
      <c r="E710">
        <v>403</v>
      </c>
      <c r="F710">
        <v>163</v>
      </c>
      <c r="H710" t="str">
        <f t="shared" si="8"/>
        <v>NS</v>
      </c>
      <c r="I710" t="str">
        <f>VLOOKUP(H710,Sheet1!$A$1:$B$28,2,0)</f>
        <v>SKO</v>
      </c>
      <c r="J710">
        <f>MONTH(Delivery[[#This Row],[DATE]])</f>
        <v>7</v>
      </c>
      <c r="K710" s="32">
        <f>IF(Delivery[[#This Row],[Month]]&gt;3,YEAR(Delivery[[#This Row],[DATE]]),YEAR(Delivery[[#This Row],[DATE]])-1)</f>
        <v>2015</v>
      </c>
      <c r="L710" s="32" t="str">
        <f>IF(Delivery[[#This Row],[Month]]&lt;4,"Q4",IF(Delivery[[#This Row],[Month]]&lt;7,"Q1",IF(Delivery[[#This Row],[Month]]&lt;10,"Q2",IF(Delivery[[#This Row],[Month]]&lt;13,"Q3"))))</f>
        <v>Q2</v>
      </c>
    </row>
    <row r="711" spans="1:12" x14ac:dyDescent="0.25">
      <c r="A711">
        <v>5</v>
      </c>
      <c r="B711" s="1">
        <v>42216</v>
      </c>
      <c r="C711" t="s">
        <v>6</v>
      </c>
      <c r="D711" t="s">
        <v>458</v>
      </c>
      <c r="E711">
        <v>124</v>
      </c>
      <c r="F711">
        <v>1317</v>
      </c>
      <c r="H711" t="str">
        <f t="shared" si="8"/>
        <v>PN</v>
      </c>
      <c r="I711" t="str">
        <f>VLOOKUP(H711,Sheet1!$A$1:$B$28,2,0)</f>
        <v>NAPTHA</v>
      </c>
      <c r="J711">
        <f>MONTH(Delivery[[#This Row],[DATE]])</f>
        <v>7</v>
      </c>
      <c r="K711" s="32">
        <f>IF(Delivery[[#This Row],[Month]]&gt;3,YEAR(Delivery[[#This Row],[DATE]]),YEAR(Delivery[[#This Row],[DATE]])-1)</f>
        <v>2015</v>
      </c>
      <c r="L711" s="32" t="str">
        <f>IF(Delivery[[#This Row],[Month]]&lt;4,"Q4",IF(Delivery[[#This Row],[Month]]&lt;7,"Q1",IF(Delivery[[#This Row],[Month]]&lt;10,"Q2",IF(Delivery[[#This Row],[Month]]&lt;13,"Q3"))))</f>
        <v>Q2</v>
      </c>
    </row>
    <row r="712" spans="1:12" x14ac:dyDescent="0.25">
      <c r="A712">
        <v>1</v>
      </c>
      <c r="B712" s="1">
        <v>42216</v>
      </c>
      <c r="C712" t="s">
        <v>8</v>
      </c>
      <c r="D712" t="s">
        <v>459</v>
      </c>
      <c r="E712">
        <v>16</v>
      </c>
      <c r="F712">
        <v>3759</v>
      </c>
      <c r="H712" t="str">
        <f t="shared" ref="H712:H775" si="9">MID(D712,3,2)</f>
        <v>SK</v>
      </c>
      <c r="I712" t="str">
        <f>VLOOKUP(H712,Sheet1!$A$1:$B$28,2,0)</f>
        <v>SKO</v>
      </c>
      <c r="J712">
        <f>MONTH(Delivery[[#This Row],[DATE]])</f>
        <v>7</v>
      </c>
      <c r="K712" s="32">
        <f>IF(Delivery[[#This Row],[Month]]&gt;3,YEAR(Delivery[[#This Row],[DATE]]),YEAR(Delivery[[#This Row],[DATE]])-1)</f>
        <v>2015</v>
      </c>
      <c r="L712" s="32" t="str">
        <f>IF(Delivery[[#This Row],[Month]]&lt;4,"Q4",IF(Delivery[[#This Row],[Month]]&lt;7,"Q1",IF(Delivery[[#This Row],[Month]]&lt;10,"Q2",IF(Delivery[[#This Row],[Month]]&lt;13,"Q3"))))</f>
        <v>Q2</v>
      </c>
    </row>
    <row r="713" spans="1:12" x14ac:dyDescent="0.25">
      <c r="A713">
        <v>1</v>
      </c>
      <c r="B713" s="1">
        <v>42217</v>
      </c>
      <c r="C713" t="s">
        <v>6</v>
      </c>
      <c r="D713" t="s">
        <v>451</v>
      </c>
      <c r="E713">
        <v>11</v>
      </c>
      <c r="F713">
        <v>3595</v>
      </c>
      <c r="G713" t="s">
        <v>460</v>
      </c>
      <c r="H713" t="str">
        <f t="shared" si="9"/>
        <v>4M</v>
      </c>
      <c r="I713" t="str">
        <f>VLOOKUP(H713,Sheet1!$A$1:$B$28,2,0)</f>
        <v>MS-IV</v>
      </c>
      <c r="J713">
        <f>MONTH(Delivery[[#This Row],[DATE]])</f>
        <v>8</v>
      </c>
      <c r="K713" s="32">
        <f>IF(Delivery[[#This Row],[Month]]&gt;3,YEAR(Delivery[[#This Row],[DATE]]),YEAR(Delivery[[#This Row],[DATE]])-1)</f>
        <v>2015</v>
      </c>
      <c r="L713" s="32" t="str">
        <f>IF(Delivery[[#This Row],[Month]]&lt;4,"Q4",IF(Delivery[[#This Row],[Month]]&lt;7,"Q1",IF(Delivery[[#This Row],[Month]]&lt;10,"Q2",IF(Delivery[[#This Row],[Month]]&lt;13,"Q3"))))</f>
        <v>Q2</v>
      </c>
    </row>
    <row r="714" spans="1:12" x14ac:dyDescent="0.25">
      <c r="A714">
        <v>2</v>
      </c>
      <c r="B714" s="1">
        <v>42217</v>
      </c>
      <c r="C714" t="s">
        <v>6</v>
      </c>
      <c r="D714" t="s">
        <v>454</v>
      </c>
      <c r="E714">
        <v>11</v>
      </c>
      <c r="F714">
        <v>726</v>
      </c>
      <c r="G714" t="s">
        <v>460</v>
      </c>
      <c r="H714" t="str">
        <f t="shared" si="9"/>
        <v>4M</v>
      </c>
      <c r="I714" t="str">
        <f>VLOOKUP(H714,Sheet1!$A$1:$B$28,2,0)</f>
        <v>MS-IV</v>
      </c>
      <c r="J714">
        <f>MONTH(Delivery[[#This Row],[DATE]])</f>
        <v>8</v>
      </c>
      <c r="K714" s="32">
        <f>IF(Delivery[[#This Row],[Month]]&gt;3,YEAR(Delivery[[#This Row],[DATE]]),YEAR(Delivery[[#This Row],[DATE]])-1)</f>
        <v>2015</v>
      </c>
      <c r="L714" s="32" t="str">
        <f>IF(Delivery[[#This Row],[Month]]&lt;4,"Q4",IF(Delivery[[#This Row],[Month]]&lt;7,"Q1",IF(Delivery[[#This Row],[Month]]&lt;10,"Q2",IF(Delivery[[#This Row],[Month]]&lt;13,"Q3"))))</f>
        <v>Q2</v>
      </c>
    </row>
    <row r="715" spans="1:12" x14ac:dyDescent="0.25">
      <c r="A715">
        <v>3</v>
      </c>
      <c r="B715" s="1">
        <v>42217</v>
      </c>
      <c r="C715" t="s">
        <v>6</v>
      </c>
      <c r="D715" t="s">
        <v>454</v>
      </c>
      <c r="E715">
        <v>4</v>
      </c>
      <c r="F715">
        <v>616</v>
      </c>
      <c r="G715" t="s">
        <v>460</v>
      </c>
      <c r="H715" t="str">
        <f t="shared" si="9"/>
        <v>4M</v>
      </c>
      <c r="I715" t="str">
        <f>VLOOKUP(H715,Sheet1!$A$1:$B$28,2,0)</f>
        <v>MS-IV</v>
      </c>
      <c r="J715">
        <f>MONTH(Delivery[[#This Row],[DATE]])</f>
        <v>8</v>
      </c>
      <c r="K715" s="32">
        <f>IF(Delivery[[#This Row],[Month]]&gt;3,YEAR(Delivery[[#This Row],[DATE]]),YEAR(Delivery[[#This Row],[DATE]])-1)</f>
        <v>2015</v>
      </c>
      <c r="L715" s="32" t="str">
        <f>IF(Delivery[[#This Row],[Month]]&lt;4,"Q4",IF(Delivery[[#This Row],[Month]]&lt;7,"Q1",IF(Delivery[[#This Row],[Month]]&lt;10,"Q2",IF(Delivery[[#This Row],[Month]]&lt;13,"Q3"))))</f>
        <v>Q2</v>
      </c>
    </row>
    <row r="716" spans="1:12" x14ac:dyDescent="0.25">
      <c r="A716">
        <v>4</v>
      </c>
      <c r="B716" s="1">
        <v>42217</v>
      </c>
      <c r="C716" t="s">
        <v>6</v>
      </c>
      <c r="D716" t="s">
        <v>454</v>
      </c>
      <c r="E716">
        <v>12</v>
      </c>
      <c r="F716">
        <v>3550</v>
      </c>
      <c r="G716" t="s">
        <v>460</v>
      </c>
      <c r="H716" t="str">
        <f t="shared" si="9"/>
        <v>4M</v>
      </c>
      <c r="I716" t="str">
        <f>VLOOKUP(H716,Sheet1!$A$1:$B$28,2,0)</f>
        <v>MS-IV</v>
      </c>
      <c r="J716">
        <f>MONTH(Delivery[[#This Row],[DATE]])</f>
        <v>8</v>
      </c>
      <c r="K716" s="32">
        <f>IF(Delivery[[#This Row],[Month]]&gt;3,YEAR(Delivery[[#This Row],[DATE]]),YEAR(Delivery[[#This Row],[DATE]])-1)</f>
        <v>2015</v>
      </c>
      <c r="L716" s="32" t="str">
        <f>IF(Delivery[[#This Row],[Month]]&lt;4,"Q4",IF(Delivery[[#This Row],[Month]]&lt;7,"Q1",IF(Delivery[[#This Row],[Month]]&lt;10,"Q2",IF(Delivery[[#This Row],[Month]]&lt;13,"Q3"))))</f>
        <v>Q2</v>
      </c>
    </row>
    <row r="717" spans="1:12" x14ac:dyDescent="0.25">
      <c r="A717">
        <v>5</v>
      </c>
      <c r="B717" s="1">
        <v>42217</v>
      </c>
      <c r="C717" t="s">
        <v>6</v>
      </c>
      <c r="D717" t="s">
        <v>455</v>
      </c>
      <c r="E717">
        <v>12</v>
      </c>
      <c r="F717">
        <v>1769</v>
      </c>
      <c r="G717" t="s">
        <v>460</v>
      </c>
      <c r="H717" t="str">
        <f t="shared" si="9"/>
        <v>4M</v>
      </c>
      <c r="I717" t="str">
        <f>VLOOKUP(H717,Sheet1!$A$1:$B$28,2,0)</f>
        <v>MS-IV</v>
      </c>
      <c r="J717">
        <f>MONTH(Delivery[[#This Row],[DATE]])</f>
        <v>8</v>
      </c>
      <c r="K717" s="32">
        <f>IF(Delivery[[#This Row],[Month]]&gt;3,YEAR(Delivery[[#This Row],[DATE]]),YEAR(Delivery[[#This Row],[DATE]])-1)</f>
        <v>2015</v>
      </c>
      <c r="L717" s="32" t="str">
        <f>IF(Delivery[[#This Row],[Month]]&lt;4,"Q4",IF(Delivery[[#This Row],[Month]]&lt;7,"Q1",IF(Delivery[[#This Row],[Month]]&lt;10,"Q2",IF(Delivery[[#This Row],[Month]]&lt;13,"Q3"))))</f>
        <v>Q2</v>
      </c>
    </row>
    <row r="718" spans="1:12" x14ac:dyDescent="0.25">
      <c r="A718">
        <v>1</v>
      </c>
      <c r="B718" s="1">
        <v>42218</v>
      </c>
      <c r="C718" t="s">
        <v>6</v>
      </c>
      <c r="D718" t="s">
        <v>455</v>
      </c>
      <c r="E718">
        <v>12</v>
      </c>
      <c r="F718">
        <v>424</v>
      </c>
      <c r="G718" t="s">
        <v>460</v>
      </c>
      <c r="H718" t="str">
        <f t="shared" si="9"/>
        <v>4M</v>
      </c>
      <c r="I718" t="str">
        <f>VLOOKUP(H718,Sheet1!$A$1:$B$28,2,0)</f>
        <v>MS-IV</v>
      </c>
      <c r="J718">
        <f>MONTH(Delivery[[#This Row],[DATE]])</f>
        <v>8</v>
      </c>
      <c r="K718" s="32">
        <f>IF(Delivery[[#This Row],[Month]]&gt;3,YEAR(Delivery[[#This Row],[DATE]]),YEAR(Delivery[[#This Row],[DATE]])-1)</f>
        <v>2015</v>
      </c>
      <c r="L718" s="32" t="str">
        <f>IF(Delivery[[#This Row],[Month]]&lt;4,"Q4",IF(Delivery[[#This Row],[Month]]&lt;7,"Q1",IF(Delivery[[#This Row],[Month]]&lt;10,"Q2",IF(Delivery[[#This Row],[Month]]&lt;13,"Q3"))))</f>
        <v>Q2</v>
      </c>
    </row>
    <row r="719" spans="1:12" x14ac:dyDescent="0.25">
      <c r="A719">
        <v>2</v>
      </c>
      <c r="B719" s="1">
        <v>42218</v>
      </c>
      <c r="C719" t="s">
        <v>6</v>
      </c>
      <c r="D719" t="s">
        <v>461</v>
      </c>
      <c r="E719">
        <v>12</v>
      </c>
      <c r="F719">
        <v>282</v>
      </c>
      <c r="G719" t="s">
        <v>460</v>
      </c>
      <c r="H719" t="str">
        <f t="shared" si="9"/>
        <v>4M</v>
      </c>
      <c r="I719" t="str">
        <f>VLOOKUP(H719,Sheet1!$A$1:$B$28,2,0)</f>
        <v>MS-IV</v>
      </c>
      <c r="J719">
        <f>MONTH(Delivery[[#This Row],[DATE]])</f>
        <v>8</v>
      </c>
      <c r="K719" s="32">
        <f>IF(Delivery[[#This Row],[Month]]&gt;3,YEAR(Delivery[[#This Row],[DATE]]),YEAR(Delivery[[#This Row],[DATE]])-1)</f>
        <v>2015</v>
      </c>
      <c r="L719" s="32" t="str">
        <f>IF(Delivery[[#This Row],[Month]]&lt;4,"Q4",IF(Delivery[[#This Row],[Month]]&lt;7,"Q1",IF(Delivery[[#This Row],[Month]]&lt;10,"Q2",IF(Delivery[[#This Row],[Month]]&lt;13,"Q3"))))</f>
        <v>Q2</v>
      </c>
    </row>
    <row r="720" spans="1:12" x14ac:dyDescent="0.25">
      <c r="A720">
        <v>3</v>
      </c>
      <c r="B720" s="1">
        <v>42218</v>
      </c>
      <c r="C720" t="s">
        <v>6</v>
      </c>
      <c r="D720" t="s">
        <v>461</v>
      </c>
      <c r="E720">
        <v>4</v>
      </c>
      <c r="F720">
        <v>5145</v>
      </c>
      <c r="G720" t="s">
        <v>460</v>
      </c>
      <c r="H720" t="str">
        <f t="shared" si="9"/>
        <v>4M</v>
      </c>
      <c r="I720" t="str">
        <f>VLOOKUP(H720,Sheet1!$A$1:$B$28,2,0)</f>
        <v>MS-IV</v>
      </c>
      <c r="J720">
        <f>MONTH(Delivery[[#This Row],[DATE]])</f>
        <v>8</v>
      </c>
      <c r="K720" s="32">
        <f>IF(Delivery[[#This Row],[Month]]&gt;3,YEAR(Delivery[[#This Row],[DATE]]),YEAR(Delivery[[#This Row],[DATE]])-1)</f>
        <v>2015</v>
      </c>
      <c r="L720" s="32" t="str">
        <f>IF(Delivery[[#This Row],[Month]]&lt;4,"Q4",IF(Delivery[[#This Row],[Month]]&lt;7,"Q1",IF(Delivery[[#This Row],[Month]]&lt;10,"Q2",IF(Delivery[[#This Row],[Month]]&lt;13,"Q3"))))</f>
        <v>Q2</v>
      </c>
    </row>
    <row r="721" spans="1:12" x14ac:dyDescent="0.25">
      <c r="A721">
        <v>4</v>
      </c>
      <c r="B721" s="1">
        <v>42218</v>
      </c>
      <c r="C721" t="s">
        <v>6</v>
      </c>
      <c r="D721" t="s">
        <v>462</v>
      </c>
      <c r="E721" t="s">
        <v>239</v>
      </c>
      <c r="F721">
        <v>58</v>
      </c>
      <c r="G721" t="s">
        <v>460</v>
      </c>
      <c r="H721" t="str">
        <f t="shared" si="9"/>
        <v>F4</v>
      </c>
      <c r="I721" t="str">
        <f>VLOOKUP(H721,Sheet1!$A$1:$B$28,2,0)</f>
        <v>I/F</v>
      </c>
      <c r="J721">
        <f>MONTH(Delivery[[#This Row],[DATE]])</f>
        <v>8</v>
      </c>
      <c r="K721" s="32">
        <f>IF(Delivery[[#This Row],[Month]]&gt;3,YEAR(Delivery[[#This Row],[DATE]]),YEAR(Delivery[[#This Row],[DATE]])-1)</f>
        <v>2015</v>
      </c>
      <c r="L721" s="32" t="str">
        <f>IF(Delivery[[#This Row],[Month]]&lt;4,"Q4",IF(Delivery[[#This Row],[Month]]&lt;7,"Q1",IF(Delivery[[#This Row],[Month]]&lt;10,"Q2",IF(Delivery[[#This Row],[Month]]&lt;13,"Q3"))))</f>
        <v>Q2</v>
      </c>
    </row>
    <row r="722" spans="1:12" x14ac:dyDescent="0.25">
      <c r="A722">
        <v>5</v>
      </c>
      <c r="B722" s="1">
        <v>42218</v>
      </c>
      <c r="C722" t="s">
        <v>6</v>
      </c>
      <c r="D722" t="s">
        <v>456</v>
      </c>
      <c r="E722">
        <v>17</v>
      </c>
      <c r="F722">
        <v>122</v>
      </c>
      <c r="G722" t="s">
        <v>460</v>
      </c>
      <c r="H722" t="str">
        <f t="shared" si="9"/>
        <v>PC</v>
      </c>
      <c r="I722" t="str">
        <f>VLOOKUP(H722,Sheet1!$A$1:$B$28,2,0)</f>
        <v>SKO</v>
      </c>
      <c r="J722">
        <f>MONTH(Delivery[[#This Row],[DATE]])</f>
        <v>8</v>
      </c>
      <c r="K722" s="32">
        <f>IF(Delivery[[#This Row],[Month]]&gt;3,YEAR(Delivery[[#This Row],[DATE]]),YEAR(Delivery[[#This Row],[DATE]])-1)</f>
        <v>2015</v>
      </c>
      <c r="L722" s="32" t="str">
        <f>IF(Delivery[[#This Row],[Month]]&lt;4,"Q4",IF(Delivery[[#This Row],[Month]]&lt;7,"Q1",IF(Delivery[[#This Row],[Month]]&lt;10,"Q2",IF(Delivery[[#This Row],[Month]]&lt;13,"Q3"))))</f>
        <v>Q2</v>
      </c>
    </row>
    <row r="723" spans="1:12" x14ac:dyDescent="0.25">
      <c r="A723">
        <v>6</v>
      </c>
      <c r="B723" s="1">
        <v>42218</v>
      </c>
      <c r="C723" t="s">
        <v>6</v>
      </c>
      <c r="D723" t="s">
        <v>457</v>
      </c>
      <c r="E723">
        <v>17</v>
      </c>
      <c r="F723">
        <v>53</v>
      </c>
      <c r="G723" t="s">
        <v>460</v>
      </c>
      <c r="H723" t="str">
        <f t="shared" si="9"/>
        <v>NS</v>
      </c>
      <c r="I723" t="str">
        <f>VLOOKUP(H723,Sheet1!$A$1:$B$28,2,0)</f>
        <v>SKO</v>
      </c>
      <c r="J723">
        <f>MONTH(Delivery[[#This Row],[DATE]])</f>
        <v>8</v>
      </c>
      <c r="K723" s="32">
        <f>IF(Delivery[[#This Row],[Month]]&gt;3,YEAR(Delivery[[#This Row],[DATE]]),YEAR(Delivery[[#This Row],[DATE]])-1)</f>
        <v>2015</v>
      </c>
      <c r="L723" s="32" t="str">
        <f>IF(Delivery[[#This Row],[Month]]&lt;4,"Q4",IF(Delivery[[#This Row],[Month]]&lt;7,"Q1",IF(Delivery[[#This Row],[Month]]&lt;10,"Q2",IF(Delivery[[#This Row],[Month]]&lt;13,"Q3"))))</f>
        <v>Q2</v>
      </c>
    </row>
    <row r="724" spans="1:12" x14ac:dyDescent="0.25">
      <c r="A724">
        <v>7</v>
      </c>
      <c r="B724" s="1">
        <v>42218</v>
      </c>
      <c r="C724" t="s">
        <v>6</v>
      </c>
      <c r="D724" t="s">
        <v>458</v>
      </c>
      <c r="E724" t="s">
        <v>239</v>
      </c>
      <c r="F724">
        <v>933</v>
      </c>
      <c r="G724" t="s">
        <v>460</v>
      </c>
      <c r="H724" t="str">
        <f t="shared" si="9"/>
        <v>PN</v>
      </c>
      <c r="I724" t="str">
        <f>VLOOKUP(H724,Sheet1!$A$1:$B$28,2,0)</f>
        <v>NAPTHA</v>
      </c>
      <c r="J724">
        <f>MONTH(Delivery[[#This Row],[DATE]])</f>
        <v>8</v>
      </c>
      <c r="K724" s="32">
        <f>IF(Delivery[[#This Row],[Month]]&gt;3,YEAR(Delivery[[#This Row],[DATE]]),YEAR(Delivery[[#This Row],[DATE]])-1)</f>
        <v>2015</v>
      </c>
      <c r="L724" s="32" t="str">
        <f>IF(Delivery[[#This Row],[Month]]&lt;4,"Q4",IF(Delivery[[#This Row],[Month]]&lt;7,"Q1",IF(Delivery[[#This Row],[Month]]&lt;10,"Q2",IF(Delivery[[#This Row],[Month]]&lt;13,"Q3"))))</f>
        <v>Q2</v>
      </c>
    </row>
    <row r="725" spans="1:12" x14ac:dyDescent="0.25">
      <c r="A725">
        <v>1</v>
      </c>
      <c r="B725" s="1">
        <v>42218</v>
      </c>
      <c r="C725" t="s">
        <v>463</v>
      </c>
      <c r="D725" t="s">
        <v>442</v>
      </c>
      <c r="E725">
        <v>15</v>
      </c>
      <c r="F725">
        <v>5662</v>
      </c>
      <c r="G725" t="s">
        <v>464</v>
      </c>
      <c r="H725" t="str">
        <f t="shared" si="9"/>
        <v>A3</v>
      </c>
      <c r="I725" t="str">
        <f>VLOOKUP(H725,Sheet1!$A$1:$B$28,2,0)</f>
        <v>ATF</v>
      </c>
      <c r="J725">
        <f>MONTH(Delivery[[#This Row],[DATE]])</f>
        <v>8</v>
      </c>
      <c r="K725" s="32">
        <f>IF(Delivery[[#This Row],[Month]]&gt;3,YEAR(Delivery[[#This Row],[DATE]]),YEAR(Delivery[[#This Row],[DATE]])-1)</f>
        <v>2015</v>
      </c>
      <c r="L725" s="32" t="str">
        <f>IF(Delivery[[#This Row],[Month]]&lt;4,"Q4",IF(Delivery[[#This Row],[Month]]&lt;7,"Q1",IF(Delivery[[#This Row],[Month]]&lt;10,"Q2",IF(Delivery[[#This Row],[Month]]&lt;13,"Q3"))))</f>
        <v>Q2</v>
      </c>
    </row>
    <row r="726" spans="1:12" x14ac:dyDescent="0.25">
      <c r="A726">
        <v>1</v>
      </c>
      <c r="B726" s="1">
        <v>42219</v>
      </c>
      <c r="C726" t="s">
        <v>6</v>
      </c>
      <c r="D726" t="s">
        <v>458</v>
      </c>
      <c r="E726" t="s">
        <v>41</v>
      </c>
      <c r="F726">
        <v>1574</v>
      </c>
      <c r="G726" t="s">
        <v>460</v>
      </c>
      <c r="H726" t="str">
        <f t="shared" si="9"/>
        <v>PN</v>
      </c>
      <c r="I726" t="str">
        <f>VLOOKUP(H726,Sheet1!$A$1:$B$28,2,0)</f>
        <v>NAPTHA</v>
      </c>
      <c r="J726">
        <f>MONTH(Delivery[[#This Row],[DATE]])</f>
        <v>8</v>
      </c>
      <c r="K726" s="32">
        <f>IF(Delivery[[#This Row],[Month]]&gt;3,YEAR(Delivery[[#This Row],[DATE]]),YEAR(Delivery[[#This Row],[DATE]])-1)</f>
        <v>2015</v>
      </c>
      <c r="L726" s="32" t="str">
        <f>IF(Delivery[[#This Row],[Month]]&lt;4,"Q4",IF(Delivery[[#This Row],[Month]]&lt;7,"Q1",IF(Delivery[[#This Row],[Month]]&lt;10,"Q2",IF(Delivery[[#This Row],[Month]]&lt;13,"Q3"))))</f>
        <v>Q2</v>
      </c>
    </row>
    <row r="727" spans="1:12" x14ac:dyDescent="0.25">
      <c r="A727">
        <v>2</v>
      </c>
      <c r="B727" s="1">
        <v>42219</v>
      </c>
      <c r="C727" t="s">
        <v>6</v>
      </c>
      <c r="D727" t="s">
        <v>465</v>
      </c>
      <c r="E727" t="s">
        <v>41</v>
      </c>
      <c r="F727">
        <v>1218</v>
      </c>
      <c r="G727" t="s">
        <v>460</v>
      </c>
      <c r="H727" t="str">
        <f t="shared" si="9"/>
        <v>PN</v>
      </c>
      <c r="I727" t="str">
        <f>VLOOKUP(H727,Sheet1!$A$1:$B$28,2,0)</f>
        <v>NAPTHA</v>
      </c>
      <c r="J727">
        <f>MONTH(Delivery[[#This Row],[DATE]])</f>
        <v>8</v>
      </c>
      <c r="K727" s="32">
        <f>IF(Delivery[[#This Row],[Month]]&gt;3,YEAR(Delivery[[#This Row],[DATE]]),YEAR(Delivery[[#This Row],[DATE]])-1)</f>
        <v>2015</v>
      </c>
      <c r="L727" s="32" t="str">
        <f>IF(Delivery[[#This Row],[Month]]&lt;4,"Q4",IF(Delivery[[#This Row],[Month]]&lt;7,"Q1",IF(Delivery[[#This Row],[Month]]&lt;10,"Q2",IF(Delivery[[#This Row],[Month]]&lt;13,"Q3"))))</f>
        <v>Q2</v>
      </c>
    </row>
    <row r="728" spans="1:12" x14ac:dyDescent="0.25">
      <c r="A728">
        <v>1</v>
      </c>
      <c r="B728" s="1">
        <v>42219</v>
      </c>
      <c r="C728" t="s">
        <v>463</v>
      </c>
      <c r="D728" t="s">
        <v>452</v>
      </c>
      <c r="E728">
        <v>15</v>
      </c>
      <c r="F728">
        <v>1732</v>
      </c>
      <c r="G728" t="s">
        <v>464</v>
      </c>
      <c r="H728" t="str">
        <f t="shared" si="9"/>
        <v>A3</v>
      </c>
      <c r="I728" t="str">
        <f>VLOOKUP(H728,Sheet1!$A$1:$B$28,2,0)</f>
        <v>ATF</v>
      </c>
      <c r="J728">
        <f>MONTH(Delivery[[#This Row],[DATE]])</f>
        <v>8</v>
      </c>
      <c r="K728" s="32">
        <f>IF(Delivery[[#This Row],[Month]]&gt;3,YEAR(Delivery[[#This Row],[DATE]]),YEAR(Delivery[[#This Row],[DATE]])-1)</f>
        <v>2015</v>
      </c>
      <c r="L728" s="32" t="str">
        <f>IF(Delivery[[#This Row],[Month]]&lt;4,"Q4",IF(Delivery[[#This Row],[Month]]&lt;7,"Q1",IF(Delivery[[#This Row],[Month]]&lt;10,"Q2",IF(Delivery[[#This Row],[Month]]&lt;13,"Q3"))))</f>
        <v>Q2</v>
      </c>
    </row>
    <row r="729" spans="1:12" x14ac:dyDescent="0.25">
      <c r="A729">
        <v>2</v>
      </c>
      <c r="B729" s="1">
        <v>42219</v>
      </c>
      <c r="C729" t="s">
        <v>463</v>
      </c>
      <c r="D729" t="s">
        <v>453</v>
      </c>
      <c r="E729">
        <v>15</v>
      </c>
      <c r="F729">
        <v>1766</v>
      </c>
      <c r="G729" t="s">
        <v>464</v>
      </c>
      <c r="H729" t="str">
        <f t="shared" si="9"/>
        <v>A3</v>
      </c>
      <c r="I729" t="str">
        <f>VLOOKUP(H729,Sheet1!$A$1:$B$28,2,0)</f>
        <v>ATF</v>
      </c>
      <c r="J729">
        <f>MONTH(Delivery[[#This Row],[DATE]])</f>
        <v>8</v>
      </c>
      <c r="K729" s="32">
        <f>IF(Delivery[[#This Row],[Month]]&gt;3,YEAR(Delivery[[#This Row],[DATE]]),YEAR(Delivery[[#This Row],[DATE]])-1)</f>
        <v>2015</v>
      </c>
      <c r="L729" s="32" t="str">
        <f>IF(Delivery[[#This Row],[Month]]&lt;4,"Q4",IF(Delivery[[#This Row],[Month]]&lt;7,"Q1",IF(Delivery[[#This Row],[Month]]&lt;10,"Q2",IF(Delivery[[#This Row],[Month]]&lt;13,"Q3"))))</f>
        <v>Q2</v>
      </c>
    </row>
    <row r="730" spans="1:12" x14ac:dyDescent="0.25">
      <c r="A730">
        <v>3</v>
      </c>
      <c r="B730" s="1">
        <v>42219</v>
      </c>
      <c r="C730" t="s">
        <v>463</v>
      </c>
      <c r="D730" t="s">
        <v>453</v>
      </c>
      <c r="E730">
        <v>10</v>
      </c>
      <c r="F730">
        <v>715</v>
      </c>
      <c r="G730" t="s">
        <v>464</v>
      </c>
      <c r="H730" t="str">
        <f t="shared" si="9"/>
        <v>A3</v>
      </c>
      <c r="I730" t="str">
        <f>VLOOKUP(H730,Sheet1!$A$1:$B$28,2,0)</f>
        <v>ATF</v>
      </c>
      <c r="J730">
        <f>MONTH(Delivery[[#This Row],[DATE]])</f>
        <v>8</v>
      </c>
      <c r="K730" s="32">
        <f>IF(Delivery[[#This Row],[Month]]&gt;3,YEAR(Delivery[[#This Row],[DATE]]),YEAR(Delivery[[#This Row],[DATE]])-1)</f>
        <v>2015</v>
      </c>
      <c r="L730" s="32" t="str">
        <f>IF(Delivery[[#This Row],[Month]]&lt;4,"Q4",IF(Delivery[[#This Row],[Month]]&lt;7,"Q1",IF(Delivery[[#This Row],[Month]]&lt;10,"Q2",IF(Delivery[[#This Row],[Month]]&lt;13,"Q3"))))</f>
        <v>Q2</v>
      </c>
    </row>
    <row r="731" spans="1:12" x14ac:dyDescent="0.25">
      <c r="A731">
        <v>1</v>
      </c>
      <c r="B731" s="1">
        <v>42219</v>
      </c>
      <c r="C731" t="s">
        <v>463</v>
      </c>
      <c r="D731" t="s">
        <v>458</v>
      </c>
      <c r="E731" t="s">
        <v>41</v>
      </c>
      <c r="F731">
        <v>1574</v>
      </c>
      <c r="G731" t="s">
        <v>466</v>
      </c>
      <c r="H731" t="str">
        <f t="shared" si="9"/>
        <v>PN</v>
      </c>
      <c r="I731" t="str">
        <f>VLOOKUP(H731,Sheet1!$A$1:$B$28,2,0)</f>
        <v>NAPTHA</v>
      </c>
      <c r="J731">
        <f>MONTH(Delivery[[#This Row],[DATE]])</f>
        <v>8</v>
      </c>
      <c r="K731" s="32">
        <f>IF(Delivery[[#This Row],[Month]]&gt;3,YEAR(Delivery[[#This Row],[DATE]]),YEAR(Delivery[[#This Row],[DATE]])-1)</f>
        <v>2015</v>
      </c>
      <c r="L731" s="32" t="str">
        <f>IF(Delivery[[#This Row],[Month]]&lt;4,"Q4",IF(Delivery[[#This Row],[Month]]&lt;7,"Q1",IF(Delivery[[#This Row],[Month]]&lt;10,"Q2",IF(Delivery[[#This Row],[Month]]&lt;13,"Q3"))))</f>
        <v>Q2</v>
      </c>
    </row>
    <row r="732" spans="1:12" x14ac:dyDescent="0.25">
      <c r="A732">
        <v>2</v>
      </c>
      <c r="B732" s="1">
        <v>42219</v>
      </c>
      <c r="C732" t="s">
        <v>463</v>
      </c>
      <c r="D732" t="s">
        <v>465</v>
      </c>
      <c r="E732" t="s">
        <v>41</v>
      </c>
      <c r="F732">
        <v>1218</v>
      </c>
      <c r="G732" t="s">
        <v>466</v>
      </c>
      <c r="H732" t="str">
        <f t="shared" si="9"/>
        <v>PN</v>
      </c>
      <c r="I732" t="str">
        <f>VLOOKUP(H732,Sheet1!$A$1:$B$28,2,0)</f>
        <v>NAPTHA</v>
      </c>
      <c r="J732">
        <f>MONTH(Delivery[[#This Row],[DATE]])</f>
        <v>8</v>
      </c>
      <c r="K732" s="32">
        <f>IF(Delivery[[#This Row],[Month]]&gt;3,YEAR(Delivery[[#This Row],[DATE]]),YEAR(Delivery[[#This Row],[DATE]])-1)</f>
        <v>2015</v>
      </c>
      <c r="L732" s="32" t="str">
        <f>IF(Delivery[[#This Row],[Month]]&lt;4,"Q4",IF(Delivery[[#This Row],[Month]]&lt;7,"Q1",IF(Delivery[[#This Row],[Month]]&lt;10,"Q2",IF(Delivery[[#This Row],[Month]]&lt;13,"Q3"))))</f>
        <v>Q2</v>
      </c>
    </row>
    <row r="733" spans="1:12" x14ac:dyDescent="0.25">
      <c r="A733">
        <v>1</v>
      </c>
      <c r="B733" s="1">
        <v>42221</v>
      </c>
      <c r="C733" t="s">
        <v>6</v>
      </c>
      <c r="D733" t="s">
        <v>467</v>
      </c>
      <c r="E733" t="s">
        <v>41</v>
      </c>
      <c r="F733">
        <v>37</v>
      </c>
      <c r="G733" t="s">
        <v>460</v>
      </c>
      <c r="H733" t="str">
        <f t="shared" si="9"/>
        <v>PN</v>
      </c>
      <c r="I733" t="str">
        <f>VLOOKUP(H733,Sheet1!$A$1:$B$28,2,0)</f>
        <v>NAPTHA</v>
      </c>
      <c r="J733">
        <f>MONTH(Delivery[[#This Row],[DATE]])</f>
        <v>8</v>
      </c>
      <c r="K733" s="32">
        <f>IF(Delivery[[#This Row],[Month]]&gt;3,YEAR(Delivery[[#This Row],[DATE]]),YEAR(Delivery[[#This Row],[DATE]])-1)</f>
        <v>2015</v>
      </c>
      <c r="L733" s="32" t="str">
        <f>IF(Delivery[[#This Row],[Month]]&lt;4,"Q4",IF(Delivery[[#This Row],[Month]]&lt;7,"Q1",IF(Delivery[[#This Row],[Month]]&lt;10,"Q2",IF(Delivery[[#This Row],[Month]]&lt;13,"Q3"))))</f>
        <v>Q2</v>
      </c>
    </row>
    <row r="734" spans="1:12" x14ac:dyDescent="0.25">
      <c r="A734">
        <v>2</v>
      </c>
      <c r="B734" s="1">
        <v>42221</v>
      </c>
      <c r="C734" t="s">
        <v>6</v>
      </c>
      <c r="D734" t="s">
        <v>468</v>
      </c>
      <c r="E734">
        <v>17</v>
      </c>
      <c r="F734">
        <v>2740</v>
      </c>
      <c r="G734" t="s">
        <v>460</v>
      </c>
      <c r="H734" t="str">
        <f t="shared" si="9"/>
        <v>OS</v>
      </c>
      <c r="I734" t="str">
        <f>VLOOKUP(H734,Sheet1!$A$1:$B$28,2,0)</f>
        <v>SKO</v>
      </c>
      <c r="J734">
        <f>MONTH(Delivery[[#This Row],[DATE]])</f>
        <v>8</v>
      </c>
      <c r="K734" s="32">
        <f>IF(Delivery[[#This Row],[Month]]&gt;3,YEAR(Delivery[[#This Row],[DATE]]),YEAR(Delivery[[#This Row],[DATE]])-1)</f>
        <v>2015</v>
      </c>
      <c r="L734" s="32" t="str">
        <f>IF(Delivery[[#This Row],[Month]]&lt;4,"Q4",IF(Delivery[[#This Row],[Month]]&lt;7,"Q1",IF(Delivery[[#This Row],[Month]]&lt;10,"Q2",IF(Delivery[[#This Row],[Month]]&lt;13,"Q3"))))</f>
        <v>Q2</v>
      </c>
    </row>
    <row r="735" spans="1:12" x14ac:dyDescent="0.25">
      <c r="A735">
        <v>3</v>
      </c>
      <c r="B735" s="1">
        <v>42221</v>
      </c>
      <c r="C735" t="s">
        <v>6</v>
      </c>
      <c r="D735" t="s">
        <v>469</v>
      </c>
      <c r="E735">
        <v>14</v>
      </c>
      <c r="F735">
        <v>1193</v>
      </c>
      <c r="G735" t="s">
        <v>460</v>
      </c>
      <c r="H735" t="str">
        <f t="shared" si="9"/>
        <v>A2</v>
      </c>
      <c r="I735" t="str">
        <f>VLOOKUP(H735,Sheet1!$A$1:$B$28,2,0)</f>
        <v>ATF</v>
      </c>
      <c r="J735">
        <f>MONTH(Delivery[[#This Row],[DATE]])</f>
        <v>8</v>
      </c>
      <c r="K735" s="32">
        <f>IF(Delivery[[#This Row],[Month]]&gt;3,YEAR(Delivery[[#This Row],[DATE]]),YEAR(Delivery[[#This Row],[DATE]])-1)</f>
        <v>2015</v>
      </c>
      <c r="L735" s="32" t="str">
        <f>IF(Delivery[[#This Row],[Month]]&lt;4,"Q4",IF(Delivery[[#This Row],[Month]]&lt;7,"Q1",IF(Delivery[[#This Row],[Month]]&lt;10,"Q2",IF(Delivery[[#This Row],[Month]]&lt;13,"Q3"))))</f>
        <v>Q2</v>
      </c>
    </row>
    <row r="736" spans="1:12" x14ac:dyDescent="0.25">
      <c r="A736">
        <v>4</v>
      </c>
      <c r="B736" s="1">
        <v>42221</v>
      </c>
      <c r="C736" t="s">
        <v>6</v>
      </c>
      <c r="D736" t="s">
        <v>470</v>
      </c>
      <c r="E736">
        <v>14</v>
      </c>
      <c r="F736">
        <v>2010</v>
      </c>
      <c r="G736" t="s">
        <v>460</v>
      </c>
      <c r="H736" t="str">
        <f t="shared" si="9"/>
        <v>A2</v>
      </c>
      <c r="I736" t="str">
        <f>VLOOKUP(H736,Sheet1!$A$1:$B$28,2,0)</f>
        <v>ATF</v>
      </c>
      <c r="J736">
        <f>MONTH(Delivery[[#This Row],[DATE]])</f>
        <v>8</v>
      </c>
      <c r="K736" s="32">
        <f>IF(Delivery[[#This Row],[Month]]&gt;3,YEAR(Delivery[[#This Row],[DATE]]),YEAR(Delivery[[#This Row],[DATE]])-1)</f>
        <v>2015</v>
      </c>
      <c r="L736" s="32" t="str">
        <f>IF(Delivery[[#This Row],[Month]]&lt;4,"Q4",IF(Delivery[[#This Row],[Month]]&lt;7,"Q1",IF(Delivery[[#This Row],[Month]]&lt;10,"Q2",IF(Delivery[[#This Row],[Month]]&lt;13,"Q3"))))</f>
        <v>Q2</v>
      </c>
    </row>
    <row r="737" spans="1:12" x14ac:dyDescent="0.25">
      <c r="A737">
        <v>1</v>
      </c>
      <c r="B737" s="1">
        <v>42221</v>
      </c>
      <c r="C737" t="s">
        <v>463</v>
      </c>
      <c r="D737" t="s">
        <v>467</v>
      </c>
      <c r="E737" t="s">
        <v>41</v>
      </c>
      <c r="F737">
        <v>37</v>
      </c>
      <c r="G737" t="s">
        <v>466</v>
      </c>
      <c r="H737" t="str">
        <f t="shared" si="9"/>
        <v>PN</v>
      </c>
      <c r="I737" t="str">
        <f>VLOOKUP(H737,Sheet1!$A$1:$B$28,2,0)</f>
        <v>NAPTHA</v>
      </c>
      <c r="J737">
        <f>MONTH(Delivery[[#This Row],[DATE]])</f>
        <v>8</v>
      </c>
      <c r="K737" s="32">
        <f>IF(Delivery[[#This Row],[Month]]&gt;3,YEAR(Delivery[[#This Row],[DATE]]),YEAR(Delivery[[#This Row],[DATE]])-1)</f>
        <v>2015</v>
      </c>
      <c r="L737" s="32" t="str">
        <f>IF(Delivery[[#This Row],[Month]]&lt;4,"Q4",IF(Delivery[[#This Row],[Month]]&lt;7,"Q1",IF(Delivery[[#This Row],[Month]]&lt;10,"Q2",IF(Delivery[[#This Row],[Month]]&lt;13,"Q3"))))</f>
        <v>Q2</v>
      </c>
    </row>
    <row r="738" spans="1:12" x14ac:dyDescent="0.25">
      <c r="A738">
        <v>1</v>
      </c>
      <c r="B738" s="1">
        <v>42222</v>
      </c>
      <c r="C738" t="s">
        <v>6</v>
      </c>
      <c r="D738" t="s">
        <v>470</v>
      </c>
      <c r="E738">
        <v>14</v>
      </c>
      <c r="F738">
        <v>288</v>
      </c>
      <c r="G738" t="s">
        <v>460</v>
      </c>
      <c r="H738" t="str">
        <f t="shared" si="9"/>
        <v>A2</v>
      </c>
      <c r="I738" t="str">
        <f>VLOOKUP(H738,Sheet1!$A$1:$B$28,2,0)</f>
        <v>ATF</v>
      </c>
      <c r="J738">
        <f>MONTH(Delivery[[#This Row],[DATE]])</f>
        <v>8</v>
      </c>
      <c r="K738" s="32">
        <f>IF(Delivery[[#This Row],[Month]]&gt;3,YEAR(Delivery[[#This Row],[DATE]]),YEAR(Delivery[[#This Row],[DATE]])-1)</f>
        <v>2015</v>
      </c>
      <c r="L738" s="32" t="str">
        <f>IF(Delivery[[#This Row],[Month]]&lt;4,"Q4",IF(Delivery[[#This Row],[Month]]&lt;7,"Q1",IF(Delivery[[#This Row],[Month]]&lt;10,"Q2",IF(Delivery[[#This Row],[Month]]&lt;13,"Q3"))))</f>
        <v>Q2</v>
      </c>
    </row>
    <row r="739" spans="1:12" x14ac:dyDescent="0.25">
      <c r="A739">
        <v>2</v>
      </c>
      <c r="B739" s="1">
        <v>42222</v>
      </c>
      <c r="C739" t="s">
        <v>6</v>
      </c>
      <c r="D739" t="s">
        <v>471</v>
      </c>
      <c r="E739">
        <v>14</v>
      </c>
      <c r="F739">
        <v>2228</v>
      </c>
      <c r="G739" t="s">
        <v>460</v>
      </c>
      <c r="H739" t="str">
        <f t="shared" si="9"/>
        <v>A2</v>
      </c>
      <c r="I739" t="str">
        <f>VLOOKUP(H739,Sheet1!$A$1:$B$28,2,0)</f>
        <v>ATF</v>
      </c>
      <c r="J739">
        <f>MONTH(Delivery[[#This Row],[DATE]])</f>
        <v>8</v>
      </c>
      <c r="K739" s="32">
        <f>IF(Delivery[[#This Row],[Month]]&gt;3,YEAR(Delivery[[#This Row],[DATE]]),YEAR(Delivery[[#This Row],[DATE]])-1)</f>
        <v>2015</v>
      </c>
      <c r="L739" s="32" t="str">
        <f>IF(Delivery[[#This Row],[Month]]&lt;4,"Q4",IF(Delivery[[#This Row],[Month]]&lt;7,"Q1",IF(Delivery[[#This Row],[Month]]&lt;10,"Q2",IF(Delivery[[#This Row],[Month]]&lt;13,"Q3"))))</f>
        <v>Q2</v>
      </c>
    </row>
    <row r="740" spans="1:12" x14ac:dyDescent="0.25">
      <c r="A740">
        <v>3</v>
      </c>
      <c r="B740" s="1">
        <v>42222</v>
      </c>
      <c r="C740" t="s">
        <v>6</v>
      </c>
      <c r="D740" t="s">
        <v>471</v>
      </c>
      <c r="E740">
        <v>13</v>
      </c>
      <c r="F740">
        <v>2579</v>
      </c>
      <c r="G740" t="s">
        <v>460</v>
      </c>
      <c r="H740" t="str">
        <f t="shared" si="9"/>
        <v>A2</v>
      </c>
      <c r="I740" t="str">
        <f>VLOOKUP(H740,Sheet1!$A$1:$B$28,2,0)</f>
        <v>ATF</v>
      </c>
      <c r="J740">
        <f>MONTH(Delivery[[#This Row],[DATE]])</f>
        <v>8</v>
      </c>
      <c r="K740" s="32">
        <f>IF(Delivery[[#This Row],[Month]]&gt;3,YEAR(Delivery[[#This Row],[DATE]]),YEAR(Delivery[[#This Row],[DATE]])-1)</f>
        <v>2015</v>
      </c>
      <c r="L740" s="32" t="str">
        <f>IF(Delivery[[#This Row],[Month]]&lt;4,"Q4",IF(Delivery[[#This Row],[Month]]&lt;7,"Q1",IF(Delivery[[#This Row],[Month]]&lt;10,"Q2",IF(Delivery[[#This Row],[Month]]&lt;13,"Q3"))))</f>
        <v>Q2</v>
      </c>
    </row>
    <row r="741" spans="1:12" x14ac:dyDescent="0.25">
      <c r="A741">
        <v>4</v>
      </c>
      <c r="B741" s="1">
        <v>42222</v>
      </c>
      <c r="C741" t="s">
        <v>6</v>
      </c>
      <c r="D741" t="s">
        <v>472</v>
      </c>
      <c r="E741">
        <v>13</v>
      </c>
      <c r="F741">
        <v>2654</v>
      </c>
      <c r="G741" t="s">
        <v>460</v>
      </c>
      <c r="H741" t="str">
        <f t="shared" si="9"/>
        <v>A2</v>
      </c>
      <c r="I741" t="str">
        <f>VLOOKUP(H741,Sheet1!$A$1:$B$28,2,0)</f>
        <v>ATF</v>
      </c>
      <c r="J741">
        <f>MONTH(Delivery[[#This Row],[DATE]])</f>
        <v>8</v>
      </c>
      <c r="K741" s="32">
        <f>IF(Delivery[[#This Row],[Month]]&gt;3,YEAR(Delivery[[#This Row],[DATE]]),YEAR(Delivery[[#This Row],[DATE]])-1)</f>
        <v>2015</v>
      </c>
      <c r="L741" s="32" t="str">
        <f>IF(Delivery[[#This Row],[Month]]&lt;4,"Q4",IF(Delivery[[#This Row],[Month]]&lt;7,"Q1",IF(Delivery[[#This Row],[Month]]&lt;10,"Q2",IF(Delivery[[#This Row],[Month]]&lt;13,"Q3"))))</f>
        <v>Q2</v>
      </c>
    </row>
    <row r="742" spans="1:12" x14ac:dyDescent="0.25">
      <c r="A742">
        <v>1</v>
      </c>
      <c r="B742" s="1">
        <v>42222</v>
      </c>
      <c r="C742" t="s">
        <v>463</v>
      </c>
      <c r="D742" t="s">
        <v>473</v>
      </c>
      <c r="E742" t="s">
        <v>223</v>
      </c>
      <c r="F742">
        <v>42</v>
      </c>
      <c r="G742" t="s">
        <v>466</v>
      </c>
      <c r="H742" t="str">
        <f t="shared" si="9"/>
        <v xml:space="preserve"> I</v>
      </c>
      <c r="I742" t="str">
        <f>VLOOKUP(H742,Sheet1!$A$1:$B$28,2,0)</f>
        <v>I/F</v>
      </c>
      <c r="J742">
        <f>MONTH(Delivery[[#This Row],[DATE]])</f>
        <v>8</v>
      </c>
      <c r="K742" s="32">
        <f>IF(Delivery[[#This Row],[Month]]&gt;3,YEAR(Delivery[[#This Row],[DATE]]),YEAR(Delivery[[#This Row],[DATE]])-1)</f>
        <v>2015</v>
      </c>
      <c r="L742" s="32" t="str">
        <f>IF(Delivery[[#This Row],[Month]]&lt;4,"Q4",IF(Delivery[[#This Row],[Month]]&lt;7,"Q1",IF(Delivery[[#This Row],[Month]]&lt;10,"Q2",IF(Delivery[[#This Row],[Month]]&lt;13,"Q3"))))</f>
        <v>Q2</v>
      </c>
    </row>
    <row r="743" spans="1:12" x14ac:dyDescent="0.25">
      <c r="A743">
        <v>1</v>
      </c>
      <c r="B743" s="1">
        <v>42223</v>
      </c>
      <c r="C743" t="s">
        <v>6</v>
      </c>
      <c r="D743" t="s">
        <v>472</v>
      </c>
      <c r="E743">
        <v>13</v>
      </c>
      <c r="F743">
        <v>1759</v>
      </c>
      <c r="G743" t="s">
        <v>460</v>
      </c>
      <c r="H743" t="str">
        <f t="shared" si="9"/>
        <v>A2</v>
      </c>
      <c r="I743" t="str">
        <f>VLOOKUP(H743,Sheet1!$A$1:$B$28,2,0)</f>
        <v>ATF</v>
      </c>
      <c r="J743">
        <f>MONTH(Delivery[[#This Row],[DATE]])</f>
        <v>8</v>
      </c>
      <c r="K743" s="32">
        <f>IF(Delivery[[#This Row],[Month]]&gt;3,YEAR(Delivery[[#This Row],[DATE]]),YEAR(Delivery[[#This Row],[DATE]])-1)</f>
        <v>2015</v>
      </c>
      <c r="L743" s="32" t="str">
        <f>IF(Delivery[[#This Row],[Month]]&lt;4,"Q4",IF(Delivery[[#This Row],[Month]]&lt;7,"Q1",IF(Delivery[[#This Row],[Month]]&lt;10,"Q2",IF(Delivery[[#This Row],[Month]]&lt;13,"Q3"))))</f>
        <v>Q2</v>
      </c>
    </row>
    <row r="744" spans="1:12" x14ac:dyDescent="0.25">
      <c r="A744">
        <v>2</v>
      </c>
      <c r="B744" s="1">
        <v>42223</v>
      </c>
      <c r="C744" t="s">
        <v>6</v>
      </c>
      <c r="D744" t="s">
        <v>474</v>
      </c>
      <c r="E744">
        <v>17</v>
      </c>
      <c r="F744">
        <v>607</v>
      </c>
      <c r="G744" t="s">
        <v>460</v>
      </c>
      <c r="H744" t="str">
        <f t="shared" si="9"/>
        <v>0S</v>
      </c>
      <c r="I744" t="str">
        <f>VLOOKUP(H744,Sheet1!$A$1:$B$28,2,0)</f>
        <v>SKO</v>
      </c>
      <c r="J744">
        <f>MONTH(Delivery[[#This Row],[DATE]])</f>
        <v>8</v>
      </c>
      <c r="K744" s="32">
        <f>IF(Delivery[[#This Row],[Month]]&gt;3,YEAR(Delivery[[#This Row],[DATE]]),YEAR(Delivery[[#This Row],[DATE]])-1)</f>
        <v>2015</v>
      </c>
      <c r="L744" s="32" t="str">
        <f>IF(Delivery[[#This Row],[Month]]&lt;4,"Q4",IF(Delivery[[#This Row],[Month]]&lt;7,"Q1",IF(Delivery[[#This Row],[Month]]&lt;10,"Q2",IF(Delivery[[#This Row],[Month]]&lt;13,"Q3"))))</f>
        <v>Q2</v>
      </c>
    </row>
    <row r="745" spans="1:12" x14ac:dyDescent="0.25">
      <c r="A745">
        <v>3</v>
      </c>
      <c r="B745" s="1">
        <v>42223</v>
      </c>
      <c r="C745" t="s">
        <v>6</v>
      </c>
      <c r="D745" t="s">
        <v>475</v>
      </c>
      <c r="E745">
        <v>3</v>
      </c>
      <c r="F745">
        <v>6219</v>
      </c>
      <c r="G745" t="s">
        <v>460</v>
      </c>
      <c r="H745" t="str">
        <f t="shared" si="9"/>
        <v>4H</v>
      </c>
      <c r="I745" t="str">
        <f>VLOOKUP(H745,Sheet1!$A$1:$B$28,2,0)</f>
        <v>HSD-IV</v>
      </c>
      <c r="J745">
        <f>MONTH(Delivery[[#This Row],[DATE]])</f>
        <v>8</v>
      </c>
      <c r="K745" s="32">
        <f>IF(Delivery[[#This Row],[Month]]&gt;3,YEAR(Delivery[[#This Row],[DATE]]),YEAR(Delivery[[#This Row],[DATE]])-1)</f>
        <v>2015</v>
      </c>
      <c r="L745" s="32" t="str">
        <f>IF(Delivery[[#This Row],[Month]]&lt;4,"Q4",IF(Delivery[[#This Row],[Month]]&lt;7,"Q1",IF(Delivery[[#This Row],[Month]]&lt;10,"Q2",IF(Delivery[[#This Row],[Month]]&lt;13,"Q3"))))</f>
        <v>Q2</v>
      </c>
    </row>
    <row r="746" spans="1:12" x14ac:dyDescent="0.25">
      <c r="A746">
        <v>1</v>
      </c>
      <c r="B746" s="1">
        <v>42223</v>
      </c>
      <c r="C746" t="s">
        <v>463</v>
      </c>
      <c r="D746" t="s">
        <v>476</v>
      </c>
      <c r="E746">
        <v>10</v>
      </c>
      <c r="F746">
        <v>1699</v>
      </c>
      <c r="G746" t="s">
        <v>464</v>
      </c>
      <c r="H746" t="str">
        <f t="shared" si="9"/>
        <v>A3</v>
      </c>
      <c r="I746" t="str">
        <f>VLOOKUP(H746,Sheet1!$A$1:$B$28,2,0)</f>
        <v>ATF</v>
      </c>
      <c r="J746">
        <f>MONTH(Delivery[[#This Row],[DATE]])</f>
        <v>8</v>
      </c>
      <c r="K746" s="32">
        <f>IF(Delivery[[#This Row],[Month]]&gt;3,YEAR(Delivery[[#This Row],[DATE]]),YEAR(Delivery[[#This Row],[DATE]])-1)</f>
        <v>2015</v>
      </c>
      <c r="L746" s="32" t="str">
        <f>IF(Delivery[[#This Row],[Month]]&lt;4,"Q4",IF(Delivery[[#This Row],[Month]]&lt;7,"Q1",IF(Delivery[[#This Row],[Month]]&lt;10,"Q2",IF(Delivery[[#This Row],[Month]]&lt;13,"Q3"))))</f>
        <v>Q2</v>
      </c>
    </row>
    <row r="747" spans="1:12" x14ac:dyDescent="0.25">
      <c r="A747">
        <v>2</v>
      </c>
      <c r="B747" s="1">
        <v>42223</v>
      </c>
      <c r="C747" t="s">
        <v>463</v>
      </c>
      <c r="D747" t="s">
        <v>477</v>
      </c>
      <c r="E747">
        <v>10</v>
      </c>
      <c r="F747">
        <v>2786</v>
      </c>
      <c r="G747" t="s">
        <v>464</v>
      </c>
      <c r="H747" t="str">
        <f t="shared" si="9"/>
        <v>A3</v>
      </c>
      <c r="I747" t="str">
        <f>VLOOKUP(H747,Sheet1!$A$1:$B$28,2,0)</f>
        <v>ATF</v>
      </c>
      <c r="J747">
        <f>MONTH(Delivery[[#This Row],[DATE]])</f>
        <v>8</v>
      </c>
      <c r="K747" s="32">
        <f>IF(Delivery[[#This Row],[Month]]&gt;3,YEAR(Delivery[[#This Row],[DATE]]),YEAR(Delivery[[#This Row],[DATE]])-1)</f>
        <v>2015</v>
      </c>
      <c r="L747" s="32" t="str">
        <f>IF(Delivery[[#This Row],[Month]]&lt;4,"Q4",IF(Delivery[[#This Row],[Month]]&lt;7,"Q1",IF(Delivery[[#This Row],[Month]]&lt;10,"Q2",IF(Delivery[[#This Row],[Month]]&lt;13,"Q3"))))</f>
        <v>Q2</v>
      </c>
    </row>
    <row r="748" spans="1:12" x14ac:dyDescent="0.25">
      <c r="A748">
        <v>1</v>
      </c>
      <c r="B748" s="1">
        <v>42224</v>
      </c>
      <c r="C748" t="s">
        <v>6</v>
      </c>
      <c r="D748" t="s">
        <v>475</v>
      </c>
      <c r="E748">
        <v>3</v>
      </c>
      <c r="F748">
        <v>1419</v>
      </c>
      <c r="G748" t="s">
        <v>460</v>
      </c>
      <c r="H748" t="str">
        <f t="shared" si="9"/>
        <v>4H</v>
      </c>
      <c r="I748" t="str">
        <f>VLOOKUP(H748,Sheet1!$A$1:$B$28,2,0)</f>
        <v>HSD-IV</v>
      </c>
      <c r="J748">
        <f>MONTH(Delivery[[#This Row],[DATE]])</f>
        <v>8</v>
      </c>
      <c r="K748" s="32">
        <f>IF(Delivery[[#This Row],[Month]]&gt;3,YEAR(Delivery[[#This Row],[DATE]]),YEAR(Delivery[[#This Row],[DATE]])-1)</f>
        <v>2015</v>
      </c>
      <c r="L748" s="32" t="str">
        <f>IF(Delivery[[#This Row],[Month]]&lt;4,"Q4",IF(Delivery[[#This Row],[Month]]&lt;7,"Q1",IF(Delivery[[#This Row],[Month]]&lt;10,"Q2",IF(Delivery[[#This Row],[Month]]&lt;13,"Q3"))))</f>
        <v>Q2</v>
      </c>
    </row>
    <row r="749" spans="1:12" x14ac:dyDescent="0.25">
      <c r="A749">
        <v>2</v>
      </c>
      <c r="B749" s="1">
        <v>42224</v>
      </c>
      <c r="C749" t="s">
        <v>6</v>
      </c>
      <c r="D749" t="s">
        <v>478</v>
      </c>
      <c r="E749">
        <v>3</v>
      </c>
      <c r="F749">
        <v>1770</v>
      </c>
      <c r="G749" t="s">
        <v>460</v>
      </c>
      <c r="H749" t="str">
        <f t="shared" si="9"/>
        <v>4H</v>
      </c>
      <c r="I749" t="str">
        <f>VLOOKUP(H749,Sheet1!$A$1:$B$28,2,0)</f>
        <v>HSD-IV</v>
      </c>
      <c r="J749">
        <f>MONTH(Delivery[[#This Row],[DATE]])</f>
        <v>8</v>
      </c>
      <c r="K749" s="32">
        <f>IF(Delivery[[#This Row],[Month]]&gt;3,YEAR(Delivery[[#This Row],[DATE]]),YEAR(Delivery[[#This Row],[DATE]])-1)</f>
        <v>2015</v>
      </c>
      <c r="L749" s="32" t="str">
        <f>IF(Delivery[[#This Row],[Month]]&lt;4,"Q4",IF(Delivery[[#This Row],[Month]]&lt;7,"Q1",IF(Delivery[[#This Row],[Month]]&lt;10,"Q2",IF(Delivery[[#This Row],[Month]]&lt;13,"Q3"))))</f>
        <v>Q2</v>
      </c>
    </row>
    <row r="750" spans="1:12" x14ac:dyDescent="0.25">
      <c r="A750">
        <v>3</v>
      </c>
      <c r="B750" s="1">
        <v>42224</v>
      </c>
      <c r="C750" t="s">
        <v>6</v>
      </c>
      <c r="D750" t="s">
        <v>478</v>
      </c>
      <c r="E750">
        <v>1</v>
      </c>
      <c r="F750">
        <v>984</v>
      </c>
      <c r="G750" t="s">
        <v>460</v>
      </c>
      <c r="H750" t="str">
        <f t="shared" si="9"/>
        <v>4H</v>
      </c>
      <c r="I750" t="str">
        <f>VLOOKUP(H750,Sheet1!$A$1:$B$28,2,0)</f>
        <v>HSD-IV</v>
      </c>
      <c r="J750">
        <f>MONTH(Delivery[[#This Row],[DATE]])</f>
        <v>8</v>
      </c>
      <c r="K750" s="32">
        <f>IF(Delivery[[#This Row],[Month]]&gt;3,YEAR(Delivery[[#This Row],[DATE]]),YEAR(Delivery[[#This Row],[DATE]])-1)</f>
        <v>2015</v>
      </c>
      <c r="L750" s="32" t="str">
        <f>IF(Delivery[[#This Row],[Month]]&lt;4,"Q4",IF(Delivery[[#This Row],[Month]]&lt;7,"Q1",IF(Delivery[[#This Row],[Month]]&lt;10,"Q2",IF(Delivery[[#This Row],[Month]]&lt;13,"Q3"))))</f>
        <v>Q2</v>
      </c>
    </row>
    <row r="751" spans="1:12" x14ac:dyDescent="0.25">
      <c r="A751">
        <v>4</v>
      </c>
      <c r="B751" s="1">
        <v>42224</v>
      </c>
      <c r="C751" t="s">
        <v>6</v>
      </c>
      <c r="D751" t="s">
        <v>479</v>
      </c>
      <c r="E751">
        <v>17</v>
      </c>
      <c r="F751">
        <v>197</v>
      </c>
      <c r="G751" t="s">
        <v>460</v>
      </c>
      <c r="H751" t="str">
        <f t="shared" si="9"/>
        <v>PC</v>
      </c>
      <c r="I751" t="str">
        <f>VLOOKUP(H751,Sheet1!$A$1:$B$28,2,0)</f>
        <v>SKO</v>
      </c>
      <c r="J751">
        <f>MONTH(Delivery[[#This Row],[DATE]])</f>
        <v>8</v>
      </c>
      <c r="K751" s="32">
        <f>IF(Delivery[[#This Row],[Month]]&gt;3,YEAR(Delivery[[#This Row],[DATE]]),YEAR(Delivery[[#This Row],[DATE]])-1)</f>
        <v>2015</v>
      </c>
      <c r="L751" s="32" t="str">
        <f>IF(Delivery[[#This Row],[Month]]&lt;4,"Q4",IF(Delivery[[#This Row],[Month]]&lt;7,"Q1",IF(Delivery[[#This Row],[Month]]&lt;10,"Q2",IF(Delivery[[#This Row],[Month]]&lt;13,"Q3"))))</f>
        <v>Q2</v>
      </c>
    </row>
    <row r="752" spans="1:12" x14ac:dyDescent="0.25">
      <c r="A752">
        <v>5</v>
      </c>
      <c r="B752" s="1">
        <v>42224</v>
      </c>
      <c r="C752" t="s">
        <v>6</v>
      </c>
      <c r="D752" t="s">
        <v>480</v>
      </c>
      <c r="E752">
        <v>11</v>
      </c>
      <c r="F752">
        <v>4852</v>
      </c>
      <c r="G752" t="s">
        <v>460</v>
      </c>
      <c r="H752" t="str">
        <f t="shared" si="9"/>
        <v>4H</v>
      </c>
      <c r="I752" t="str">
        <f>VLOOKUP(H752,Sheet1!$A$1:$B$28,2,0)</f>
        <v>HSD-IV</v>
      </c>
      <c r="J752">
        <f>MONTH(Delivery[[#This Row],[DATE]])</f>
        <v>8</v>
      </c>
      <c r="K752" s="32">
        <f>IF(Delivery[[#This Row],[Month]]&gt;3,YEAR(Delivery[[#This Row],[DATE]]),YEAR(Delivery[[#This Row],[DATE]])-1)</f>
        <v>2015</v>
      </c>
      <c r="L752" s="32" t="str">
        <f>IF(Delivery[[#This Row],[Month]]&lt;4,"Q4",IF(Delivery[[#This Row],[Month]]&lt;7,"Q1",IF(Delivery[[#This Row],[Month]]&lt;10,"Q2",IF(Delivery[[#This Row],[Month]]&lt;13,"Q3"))))</f>
        <v>Q2</v>
      </c>
    </row>
    <row r="753" spans="1:12" x14ac:dyDescent="0.25">
      <c r="A753">
        <v>1</v>
      </c>
      <c r="B753" s="1">
        <v>42224</v>
      </c>
      <c r="C753" t="s">
        <v>463</v>
      </c>
      <c r="D753" t="s">
        <v>477</v>
      </c>
      <c r="E753">
        <v>10</v>
      </c>
      <c r="F753">
        <v>7069</v>
      </c>
      <c r="G753" t="s">
        <v>464</v>
      </c>
      <c r="H753" t="str">
        <f t="shared" si="9"/>
        <v>A3</v>
      </c>
      <c r="I753" t="str">
        <f>VLOOKUP(H753,Sheet1!$A$1:$B$28,2,0)</f>
        <v>ATF</v>
      </c>
      <c r="J753">
        <f>MONTH(Delivery[[#This Row],[DATE]])</f>
        <v>8</v>
      </c>
      <c r="K753" s="32">
        <f>IF(Delivery[[#This Row],[Month]]&gt;3,YEAR(Delivery[[#This Row],[DATE]]),YEAR(Delivery[[#This Row],[DATE]])-1)</f>
        <v>2015</v>
      </c>
      <c r="L753" s="32" t="str">
        <f>IF(Delivery[[#This Row],[Month]]&lt;4,"Q4",IF(Delivery[[#This Row],[Month]]&lt;7,"Q1",IF(Delivery[[#This Row],[Month]]&lt;10,"Q2",IF(Delivery[[#This Row],[Month]]&lt;13,"Q3"))))</f>
        <v>Q2</v>
      </c>
    </row>
    <row r="754" spans="1:12" x14ac:dyDescent="0.25">
      <c r="A754">
        <v>2</v>
      </c>
      <c r="B754" s="1">
        <v>42224</v>
      </c>
      <c r="C754" t="s">
        <v>463</v>
      </c>
      <c r="D754" t="s">
        <v>481</v>
      </c>
      <c r="E754">
        <v>10</v>
      </c>
      <c r="F754">
        <v>527</v>
      </c>
      <c r="G754" t="s">
        <v>464</v>
      </c>
      <c r="H754" t="str">
        <f t="shared" si="9"/>
        <v>A3</v>
      </c>
      <c r="I754" t="str">
        <f>VLOOKUP(H754,Sheet1!$A$1:$B$28,2,0)</f>
        <v>ATF</v>
      </c>
      <c r="J754">
        <f>MONTH(Delivery[[#This Row],[DATE]])</f>
        <v>8</v>
      </c>
      <c r="K754" s="32">
        <f>IF(Delivery[[#This Row],[Month]]&gt;3,YEAR(Delivery[[#This Row],[DATE]]),YEAR(Delivery[[#This Row],[DATE]])-1)</f>
        <v>2015</v>
      </c>
      <c r="L754" s="32" t="str">
        <f>IF(Delivery[[#This Row],[Month]]&lt;4,"Q4",IF(Delivery[[#This Row],[Month]]&lt;7,"Q1",IF(Delivery[[#This Row],[Month]]&lt;10,"Q2",IF(Delivery[[#This Row],[Month]]&lt;13,"Q3"))))</f>
        <v>Q2</v>
      </c>
    </row>
    <row r="755" spans="1:12" x14ac:dyDescent="0.25">
      <c r="A755">
        <v>1</v>
      </c>
      <c r="B755" s="1">
        <v>42225</v>
      </c>
      <c r="C755" t="s">
        <v>6</v>
      </c>
      <c r="D755" t="s">
        <v>482</v>
      </c>
      <c r="E755">
        <v>11</v>
      </c>
      <c r="F755">
        <v>1442</v>
      </c>
      <c r="G755" t="s">
        <v>460</v>
      </c>
      <c r="H755" t="str">
        <f t="shared" si="9"/>
        <v>4M</v>
      </c>
      <c r="I755" t="str">
        <f>VLOOKUP(H755,Sheet1!$A$1:$B$28,2,0)</f>
        <v>MS-IV</v>
      </c>
      <c r="J755">
        <f>MONTH(Delivery[[#This Row],[DATE]])</f>
        <v>8</v>
      </c>
      <c r="K755" s="32">
        <f>IF(Delivery[[#This Row],[Month]]&gt;3,YEAR(Delivery[[#This Row],[DATE]]),YEAR(Delivery[[#This Row],[DATE]])-1)</f>
        <v>2015</v>
      </c>
      <c r="L755" s="32" t="str">
        <f>IF(Delivery[[#This Row],[Month]]&lt;4,"Q4",IF(Delivery[[#This Row],[Month]]&lt;7,"Q1",IF(Delivery[[#This Row],[Month]]&lt;10,"Q2",IF(Delivery[[#This Row],[Month]]&lt;13,"Q3"))))</f>
        <v>Q2</v>
      </c>
    </row>
    <row r="756" spans="1:12" x14ac:dyDescent="0.25">
      <c r="A756">
        <v>2</v>
      </c>
      <c r="B756" s="1">
        <v>42225</v>
      </c>
      <c r="C756" t="s">
        <v>6</v>
      </c>
      <c r="D756" t="s">
        <v>482</v>
      </c>
      <c r="E756">
        <v>4</v>
      </c>
      <c r="F756">
        <v>1195</v>
      </c>
      <c r="G756" t="s">
        <v>460</v>
      </c>
      <c r="H756" t="str">
        <f t="shared" si="9"/>
        <v>4M</v>
      </c>
      <c r="I756" t="str">
        <f>VLOOKUP(H756,Sheet1!$A$1:$B$28,2,0)</f>
        <v>MS-IV</v>
      </c>
      <c r="J756">
        <f>MONTH(Delivery[[#This Row],[DATE]])</f>
        <v>8</v>
      </c>
      <c r="K756" s="32">
        <f>IF(Delivery[[#This Row],[Month]]&gt;3,YEAR(Delivery[[#This Row],[DATE]]),YEAR(Delivery[[#This Row],[DATE]])-1)</f>
        <v>2015</v>
      </c>
      <c r="L756" s="32" t="str">
        <f>IF(Delivery[[#This Row],[Month]]&lt;4,"Q4",IF(Delivery[[#This Row],[Month]]&lt;7,"Q1",IF(Delivery[[#This Row],[Month]]&lt;10,"Q2",IF(Delivery[[#This Row],[Month]]&lt;13,"Q3"))))</f>
        <v>Q2</v>
      </c>
    </row>
    <row r="757" spans="1:12" x14ac:dyDescent="0.25">
      <c r="A757">
        <v>3</v>
      </c>
      <c r="B757" s="1">
        <v>42225</v>
      </c>
      <c r="C757" t="s">
        <v>6</v>
      </c>
      <c r="D757" t="s">
        <v>483</v>
      </c>
      <c r="E757">
        <v>4</v>
      </c>
      <c r="F757">
        <v>4431</v>
      </c>
      <c r="G757" t="s">
        <v>460</v>
      </c>
      <c r="H757" t="str">
        <f t="shared" si="9"/>
        <v>4M</v>
      </c>
      <c r="I757" t="str">
        <f>VLOOKUP(H757,Sheet1!$A$1:$B$28,2,0)</f>
        <v>MS-IV</v>
      </c>
      <c r="J757">
        <f>MONTH(Delivery[[#This Row],[DATE]])</f>
        <v>8</v>
      </c>
      <c r="K757" s="32">
        <f>IF(Delivery[[#This Row],[Month]]&gt;3,YEAR(Delivery[[#This Row],[DATE]]),YEAR(Delivery[[#This Row],[DATE]])-1)</f>
        <v>2015</v>
      </c>
      <c r="L757" s="32" t="str">
        <f>IF(Delivery[[#This Row],[Month]]&lt;4,"Q4",IF(Delivery[[#This Row],[Month]]&lt;7,"Q1",IF(Delivery[[#This Row],[Month]]&lt;10,"Q2",IF(Delivery[[#This Row],[Month]]&lt;13,"Q3"))))</f>
        <v>Q2</v>
      </c>
    </row>
    <row r="758" spans="1:12" x14ac:dyDescent="0.25">
      <c r="A758">
        <v>1</v>
      </c>
      <c r="B758" s="1">
        <v>42225</v>
      </c>
      <c r="C758" t="s">
        <v>463</v>
      </c>
      <c r="D758" t="s">
        <v>484</v>
      </c>
      <c r="E758">
        <v>10</v>
      </c>
      <c r="F758">
        <v>2442</v>
      </c>
      <c r="G758" t="s">
        <v>464</v>
      </c>
      <c r="H758" t="str">
        <f t="shared" si="9"/>
        <v>A3</v>
      </c>
      <c r="I758" t="str">
        <f>VLOOKUP(H758,Sheet1!$A$1:$B$28,2,0)</f>
        <v>ATF</v>
      </c>
      <c r="J758">
        <f>MONTH(Delivery[[#This Row],[DATE]])</f>
        <v>8</v>
      </c>
      <c r="K758" s="32">
        <f>IF(Delivery[[#This Row],[Month]]&gt;3,YEAR(Delivery[[#This Row],[DATE]]),YEAR(Delivery[[#This Row],[DATE]])-1)</f>
        <v>2015</v>
      </c>
      <c r="L758" s="32" t="str">
        <f>IF(Delivery[[#This Row],[Month]]&lt;4,"Q4",IF(Delivery[[#This Row],[Month]]&lt;7,"Q1",IF(Delivery[[#This Row],[Month]]&lt;10,"Q2",IF(Delivery[[#This Row],[Month]]&lt;13,"Q3"))))</f>
        <v>Q2</v>
      </c>
    </row>
    <row r="759" spans="1:12" x14ac:dyDescent="0.25">
      <c r="A759">
        <v>2</v>
      </c>
      <c r="B759" s="1">
        <v>42225</v>
      </c>
      <c r="C759" t="s">
        <v>463</v>
      </c>
      <c r="D759" t="s">
        <v>481</v>
      </c>
      <c r="E759">
        <v>15</v>
      </c>
      <c r="F759">
        <v>5150</v>
      </c>
      <c r="G759" t="s">
        <v>464</v>
      </c>
      <c r="H759" t="str">
        <f t="shared" si="9"/>
        <v>A3</v>
      </c>
      <c r="I759" t="str">
        <f>VLOOKUP(H759,Sheet1!$A$1:$B$28,2,0)</f>
        <v>ATF</v>
      </c>
      <c r="J759">
        <f>MONTH(Delivery[[#This Row],[DATE]])</f>
        <v>8</v>
      </c>
      <c r="K759" s="32">
        <f>IF(Delivery[[#This Row],[Month]]&gt;3,YEAR(Delivery[[#This Row],[DATE]]),YEAR(Delivery[[#This Row],[DATE]])-1)</f>
        <v>2015</v>
      </c>
      <c r="L759" s="32" t="str">
        <f>IF(Delivery[[#This Row],[Month]]&lt;4,"Q4",IF(Delivery[[#This Row],[Month]]&lt;7,"Q1",IF(Delivery[[#This Row],[Month]]&lt;10,"Q2",IF(Delivery[[#This Row],[Month]]&lt;13,"Q3"))))</f>
        <v>Q2</v>
      </c>
    </row>
    <row r="760" spans="1:12" x14ac:dyDescent="0.25">
      <c r="A760">
        <v>1</v>
      </c>
      <c r="B760" s="1">
        <v>42226</v>
      </c>
      <c r="C760" t="s">
        <v>6</v>
      </c>
      <c r="D760" t="s">
        <v>483</v>
      </c>
      <c r="E760">
        <v>4</v>
      </c>
      <c r="F760">
        <v>1044</v>
      </c>
      <c r="G760" t="s">
        <v>460</v>
      </c>
      <c r="H760" t="str">
        <f t="shared" si="9"/>
        <v>4M</v>
      </c>
      <c r="I760" t="str">
        <f>VLOOKUP(H760,Sheet1!$A$1:$B$28,2,0)</f>
        <v>MS-IV</v>
      </c>
      <c r="J760">
        <f>MONTH(Delivery[[#This Row],[DATE]])</f>
        <v>8</v>
      </c>
      <c r="K760" s="32">
        <f>IF(Delivery[[#This Row],[Month]]&gt;3,YEAR(Delivery[[#This Row],[DATE]]),YEAR(Delivery[[#This Row],[DATE]])-1)</f>
        <v>2015</v>
      </c>
      <c r="L760" s="32" t="str">
        <f>IF(Delivery[[#This Row],[Month]]&lt;4,"Q4",IF(Delivery[[#This Row],[Month]]&lt;7,"Q1",IF(Delivery[[#This Row],[Month]]&lt;10,"Q2",IF(Delivery[[#This Row],[Month]]&lt;13,"Q3"))))</f>
        <v>Q2</v>
      </c>
    </row>
    <row r="761" spans="1:12" x14ac:dyDescent="0.25">
      <c r="A761">
        <v>2</v>
      </c>
      <c r="B761" s="1">
        <v>42226</v>
      </c>
      <c r="C761" t="s">
        <v>6</v>
      </c>
      <c r="D761" t="s">
        <v>485</v>
      </c>
      <c r="E761">
        <v>17</v>
      </c>
      <c r="F761">
        <v>80</v>
      </c>
      <c r="G761" t="s">
        <v>460</v>
      </c>
      <c r="H761" t="str">
        <f t="shared" si="9"/>
        <v>PC</v>
      </c>
      <c r="I761" t="str">
        <f>VLOOKUP(H761,Sheet1!$A$1:$B$28,2,0)</f>
        <v>SKO</v>
      </c>
      <c r="J761">
        <f>MONTH(Delivery[[#This Row],[DATE]])</f>
        <v>8</v>
      </c>
      <c r="K761" s="32">
        <f>IF(Delivery[[#This Row],[Month]]&gt;3,YEAR(Delivery[[#This Row],[DATE]]),YEAR(Delivery[[#This Row],[DATE]])-1)</f>
        <v>2015</v>
      </c>
      <c r="L761" s="32" t="str">
        <f>IF(Delivery[[#This Row],[Month]]&lt;4,"Q4",IF(Delivery[[#This Row],[Month]]&lt;7,"Q1",IF(Delivery[[#This Row],[Month]]&lt;10,"Q2",IF(Delivery[[#This Row],[Month]]&lt;13,"Q3"))))</f>
        <v>Q2</v>
      </c>
    </row>
    <row r="762" spans="1:12" x14ac:dyDescent="0.25">
      <c r="A762">
        <v>3</v>
      </c>
      <c r="B762" s="1">
        <v>42226</v>
      </c>
      <c r="C762" t="s">
        <v>6</v>
      </c>
      <c r="D762" t="s">
        <v>486</v>
      </c>
      <c r="E762">
        <v>17</v>
      </c>
      <c r="F762">
        <v>82</v>
      </c>
      <c r="G762" t="s">
        <v>460</v>
      </c>
      <c r="H762" t="str">
        <f t="shared" si="9"/>
        <v>NS</v>
      </c>
      <c r="I762" t="str">
        <f>VLOOKUP(H762,Sheet1!$A$1:$B$28,2,0)</f>
        <v>SKO</v>
      </c>
      <c r="J762">
        <f>MONTH(Delivery[[#This Row],[DATE]])</f>
        <v>8</v>
      </c>
      <c r="K762" s="32">
        <f>IF(Delivery[[#This Row],[Month]]&gt;3,YEAR(Delivery[[#This Row],[DATE]]),YEAR(Delivery[[#This Row],[DATE]])-1)</f>
        <v>2015</v>
      </c>
      <c r="L762" s="32" t="str">
        <f>IF(Delivery[[#This Row],[Month]]&lt;4,"Q4",IF(Delivery[[#This Row],[Month]]&lt;7,"Q1",IF(Delivery[[#This Row],[Month]]&lt;10,"Q2",IF(Delivery[[#This Row],[Month]]&lt;13,"Q3"))))</f>
        <v>Q2</v>
      </c>
    </row>
    <row r="763" spans="1:12" x14ac:dyDescent="0.25">
      <c r="A763">
        <v>4</v>
      </c>
      <c r="B763" s="1">
        <v>42226</v>
      </c>
      <c r="C763" t="s">
        <v>6</v>
      </c>
      <c r="D763" t="s">
        <v>487</v>
      </c>
      <c r="E763" t="s">
        <v>41</v>
      </c>
      <c r="F763">
        <v>2588</v>
      </c>
      <c r="G763" t="s">
        <v>460</v>
      </c>
      <c r="H763" t="str">
        <f t="shared" si="9"/>
        <v>PN</v>
      </c>
      <c r="I763" t="str">
        <f>VLOOKUP(H763,Sheet1!$A$1:$B$28,2,0)</f>
        <v>NAPTHA</v>
      </c>
      <c r="J763">
        <f>MONTH(Delivery[[#This Row],[DATE]])</f>
        <v>8</v>
      </c>
      <c r="K763" s="32">
        <f>IF(Delivery[[#This Row],[Month]]&gt;3,YEAR(Delivery[[#This Row],[DATE]]),YEAR(Delivery[[#This Row],[DATE]])-1)</f>
        <v>2015</v>
      </c>
      <c r="L763" s="32" t="str">
        <f>IF(Delivery[[#This Row],[Month]]&lt;4,"Q4",IF(Delivery[[#This Row],[Month]]&lt;7,"Q1",IF(Delivery[[#This Row],[Month]]&lt;10,"Q2",IF(Delivery[[#This Row],[Month]]&lt;13,"Q3"))))</f>
        <v>Q2</v>
      </c>
    </row>
    <row r="764" spans="1:12" x14ac:dyDescent="0.25">
      <c r="A764">
        <v>1</v>
      </c>
      <c r="B764" s="1">
        <v>42226</v>
      </c>
      <c r="C764" t="s">
        <v>463</v>
      </c>
      <c r="D764" t="s">
        <v>488</v>
      </c>
      <c r="E764">
        <v>15</v>
      </c>
      <c r="F764">
        <v>1381</v>
      </c>
      <c r="G764" t="s">
        <v>464</v>
      </c>
      <c r="H764" t="str">
        <f t="shared" si="9"/>
        <v>A3</v>
      </c>
      <c r="I764" t="str">
        <f>VLOOKUP(H764,Sheet1!$A$1:$B$28,2,0)</f>
        <v>ATF</v>
      </c>
      <c r="J764">
        <f>MONTH(Delivery[[#This Row],[DATE]])</f>
        <v>8</v>
      </c>
      <c r="K764" s="32">
        <f>IF(Delivery[[#This Row],[Month]]&gt;3,YEAR(Delivery[[#This Row],[DATE]]),YEAR(Delivery[[#This Row],[DATE]])-1)</f>
        <v>2015</v>
      </c>
      <c r="L764" s="32" t="str">
        <f>IF(Delivery[[#This Row],[Month]]&lt;4,"Q4",IF(Delivery[[#This Row],[Month]]&lt;7,"Q1",IF(Delivery[[#This Row],[Month]]&lt;10,"Q2",IF(Delivery[[#This Row],[Month]]&lt;13,"Q3"))))</f>
        <v>Q2</v>
      </c>
    </row>
    <row r="765" spans="1:12" x14ac:dyDescent="0.25">
      <c r="A765">
        <v>2</v>
      </c>
      <c r="B765" s="1">
        <v>42226</v>
      </c>
      <c r="C765" t="s">
        <v>463</v>
      </c>
      <c r="D765" t="s">
        <v>489</v>
      </c>
      <c r="E765">
        <v>15</v>
      </c>
      <c r="F765">
        <v>2692</v>
      </c>
      <c r="G765" t="s">
        <v>464</v>
      </c>
      <c r="H765" t="str">
        <f t="shared" si="9"/>
        <v>A3</v>
      </c>
      <c r="I765" t="str">
        <f>VLOOKUP(H765,Sheet1!$A$1:$B$28,2,0)</f>
        <v>ATF</v>
      </c>
      <c r="J765">
        <f>MONTH(Delivery[[#This Row],[DATE]])</f>
        <v>8</v>
      </c>
      <c r="K765" s="32">
        <f>IF(Delivery[[#This Row],[Month]]&gt;3,YEAR(Delivery[[#This Row],[DATE]]),YEAR(Delivery[[#This Row],[DATE]])-1)</f>
        <v>2015</v>
      </c>
      <c r="L765" s="32" t="str">
        <f>IF(Delivery[[#This Row],[Month]]&lt;4,"Q4",IF(Delivery[[#This Row],[Month]]&lt;7,"Q1",IF(Delivery[[#This Row],[Month]]&lt;10,"Q2",IF(Delivery[[#This Row],[Month]]&lt;13,"Q3"))))</f>
        <v>Q2</v>
      </c>
    </row>
    <row r="766" spans="1:12" x14ac:dyDescent="0.25">
      <c r="A766">
        <v>3</v>
      </c>
      <c r="B766" s="1">
        <v>42226</v>
      </c>
      <c r="C766" t="s">
        <v>463</v>
      </c>
      <c r="D766" t="s">
        <v>489</v>
      </c>
      <c r="E766">
        <v>14</v>
      </c>
      <c r="F766">
        <v>1802</v>
      </c>
      <c r="G766" t="s">
        <v>464</v>
      </c>
      <c r="H766" t="str">
        <f t="shared" si="9"/>
        <v>A3</v>
      </c>
      <c r="I766" t="str">
        <f>VLOOKUP(H766,Sheet1!$A$1:$B$28,2,0)</f>
        <v>ATF</v>
      </c>
      <c r="J766">
        <f>MONTH(Delivery[[#This Row],[DATE]])</f>
        <v>8</v>
      </c>
      <c r="K766" s="32">
        <f>IF(Delivery[[#This Row],[Month]]&gt;3,YEAR(Delivery[[#This Row],[DATE]]),YEAR(Delivery[[#This Row],[DATE]])-1)</f>
        <v>2015</v>
      </c>
      <c r="L766" s="32" t="str">
        <f>IF(Delivery[[#This Row],[Month]]&lt;4,"Q4",IF(Delivery[[#This Row],[Month]]&lt;7,"Q1",IF(Delivery[[#This Row],[Month]]&lt;10,"Q2",IF(Delivery[[#This Row],[Month]]&lt;13,"Q3"))))</f>
        <v>Q2</v>
      </c>
    </row>
    <row r="767" spans="1:12" x14ac:dyDescent="0.25">
      <c r="A767">
        <v>1</v>
      </c>
      <c r="B767" s="1">
        <v>42226</v>
      </c>
      <c r="C767" t="s">
        <v>463</v>
      </c>
      <c r="D767" t="s">
        <v>487</v>
      </c>
      <c r="E767" t="s">
        <v>41</v>
      </c>
      <c r="F767">
        <v>2588</v>
      </c>
      <c r="G767" t="s">
        <v>466</v>
      </c>
      <c r="H767" t="str">
        <f t="shared" si="9"/>
        <v>PN</v>
      </c>
      <c r="I767" t="str">
        <f>VLOOKUP(H767,Sheet1!$A$1:$B$28,2,0)</f>
        <v>NAPTHA</v>
      </c>
      <c r="J767">
        <f>MONTH(Delivery[[#This Row],[DATE]])</f>
        <v>8</v>
      </c>
      <c r="K767" s="32">
        <f>IF(Delivery[[#This Row],[Month]]&gt;3,YEAR(Delivery[[#This Row],[DATE]]),YEAR(Delivery[[#This Row],[DATE]])-1)</f>
        <v>2015</v>
      </c>
      <c r="L767" s="32" t="str">
        <f>IF(Delivery[[#This Row],[Month]]&lt;4,"Q4",IF(Delivery[[#This Row],[Month]]&lt;7,"Q1",IF(Delivery[[#This Row],[Month]]&lt;10,"Q2",IF(Delivery[[#This Row],[Month]]&lt;13,"Q3"))))</f>
        <v>Q2</v>
      </c>
    </row>
    <row r="768" spans="1:12" x14ac:dyDescent="0.25">
      <c r="A768">
        <v>1</v>
      </c>
      <c r="B768" s="1">
        <v>42227</v>
      </c>
      <c r="C768" t="s">
        <v>6</v>
      </c>
      <c r="D768" t="s">
        <v>411</v>
      </c>
      <c r="E768">
        <v>2</v>
      </c>
      <c r="F768">
        <v>1908</v>
      </c>
      <c r="G768" t="s">
        <v>490</v>
      </c>
      <c r="H768" t="str">
        <f t="shared" si="9"/>
        <v>4H</v>
      </c>
      <c r="I768" t="str">
        <f>VLOOKUP(H768,Sheet1!$A$1:$B$28,2,0)</f>
        <v>HSD-IV</v>
      </c>
      <c r="J768">
        <f>MONTH(Delivery[[#This Row],[DATE]])</f>
        <v>8</v>
      </c>
      <c r="K768" s="32">
        <f>IF(Delivery[[#This Row],[Month]]&gt;3,YEAR(Delivery[[#This Row],[DATE]]),YEAR(Delivery[[#This Row],[DATE]])-1)</f>
        <v>2015</v>
      </c>
      <c r="L768" s="32" t="str">
        <f>IF(Delivery[[#This Row],[Month]]&lt;4,"Q4",IF(Delivery[[#This Row],[Month]]&lt;7,"Q1",IF(Delivery[[#This Row],[Month]]&lt;10,"Q2",IF(Delivery[[#This Row],[Month]]&lt;13,"Q3"))))</f>
        <v>Q2</v>
      </c>
    </row>
    <row r="769" spans="1:12" x14ac:dyDescent="0.25">
      <c r="A769">
        <v>1</v>
      </c>
      <c r="B769" s="1">
        <v>42227</v>
      </c>
      <c r="C769" t="s">
        <v>463</v>
      </c>
      <c r="D769" t="s">
        <v>489</v>
      </c>
      <c r="E769">
        <v>14</v>
      </c>
      <c r="F769">
        <v>4515</v>
      </c>
      <c r="G769" t="s">
        <v>464</v>
      </c>
      <c r="H769" t="str">
        <f t="shared" si="9"/>
        <v>A3</v>
      </c>
      <c r="I769" t="str">
        <f>VLOOKUP(H769,Sheet1!$A$1:$B$28,2,0)</f>
        <v>ATF</v>
      </c>
      <c r="J769">
        <f>MONTH(Delivery[[#This Row],[DATE]])</f>
        <v>8</v>
      </c>
      <c r="K769" s="32">
        <f>IF(Delivery[[#This Row],[Month]]&gt;3,YEAR(Delivery[[#This Row],[DATE]]),YEAR(Delivery[[#This Row],[DATE]])-1)</f>
        <v>2015</v>
      </c>
      <c r="L769" s="32" t="str">
        <f>IF(Delivery[[#This Row],[Month]]&lt;4,"Q4",IF(Delivery[[#This Row],[Month]]&lt;7,"Q1",IF(Delivery[[#This Row],[Month]]&lt;10,"Q2",IF(Delivery[[#This Row],[Month]]&lt;13,"Q3"))))</f>
        <v>Q2</v>
      </c>
    </row>
    <row r="770" spans="1:12" x14ac:dyDescent="0.25">
      <c r="A770">
        <v>1</v>
      </c>
      <c r="B770" s="1">
        <v>42227</v>
      </c>
      <c r="C770" t="s">
        <v>463</v>
      </c>
      <c r="D770" t="s">
        <v>491</v>
      </c>
      <c r="E770">
        <v>108</v>
      </c>
      <c r="F770">
        <v>843</v>
      </c>
      <c r="G770" t="s">
        <v>492</v>
      </c>
      <c r="H770" t="str">
        <f t="shared" si="9"/>
        <v>4H</v>
      </c>
      <c r="I770" t="str">
        <f>VLOOKUP(H770,Sheet1!$A$1:$B$28,2,0)</f>
        <v>HSD-IV</v>
      </c>
      <c r="J770">
        <f>MONTH(Delivery[[#This Row],[DATE]])</f>
        <v>8</v>
      </c>
      <c r="K770" s="32">
        <f>IF(Delivery[[#This Row],[Month]]&gt;3,YEAR(Delivery[[#This Row],[DATE]]),YEAR(Delivery[[#This Row],[DATE]])-1)</f>
        <v>2015</v>
      </c>
      <c r="L770" s="32" t="str">
        <f>IF(Delivery[[#This Row],[Month]]&lt;4,"Q4",IF(Delivery[[#This Row],[Month]]&lt;7,"Q1",IF(Delivery[[#This Row],[Month]]&lt;10,"Q2",IF(Delivery[[#This Row],[Month]]&lt;13,"Q3"))))</f>
        <v>Q2</v>
      </c>
    </row>
    <row r="771" spans="1:12" x14ac:dyDescent="0.25">
      <c r="A771">
        <v>2</v>
      </c>
      <c r="B771" s="1">
        <v>42227</v>
      </c>
      <c r="C771" t="s">
        <v>463</v>
      </c>
      <c r="D771" t="s">
        <v>493</v>
      </c>
      <c r="E771">
        <v>108</v>
      </c>
      <c r="F771">
        <v>2444</v>
      </c>
      <c r="G771" t="s">
        <v>492</v>
      </c>
      <c r="H771" t="str">
        <f t="shared" si="9"/>
        <v>4H</v>
      </c>
      <c r="I771" t="str">
        <f>VLOOKUP(H771,Sheet1!$A$1:$B$28,2,0)</f>
        <v>HSD-IV</v>
      </c>
      <c r="J771">
        <f>MONTH(Delivery[[#This Row],[DATE]])</f>
        <v>8</v>
      </c>
      <c r="K771" s="32">
        <f>IF(Delivery[[#This Row],[Month]]&gt;3,YEAR(Delivery[[#This Row],[DATE]]),YEAR(Delivery[[#This Row],[DATE]])-1)</f>
        <v>2015</v>
      </c>
      <c r="L771" s="32" t="str">
        <f>IF(Delivery[[#This Row],[Month]]&lt;4,"Q4",IF(Delivery[[#This Row],[Month]]&lt;7,"Q1",IF(Delivery[[#This Row],[Month]]&lt;10,"Q2",IF(Delivery[[#This Row],[Month]]&lt;13,"Q3"))))</f>
        <v>Q2</v>
      </c>
    </row>
    <row r="772" spans="1:12" x14ac:dyDescent="0.25">
      <c r="A772">
        <v>3</v>
      </c>
      <c r="B772" s="1">
        <v>42227</v>
      </c>
      <c r="C772" t="s">
        <v>463</v>
      </c>
      <c r="D772" t="s">
        <v>493</v>
      </c>
      <c r="E772">
        <v>109</v>
      </c>
      <c r="F772">
        <v>2120</v>
      </c>
      <c r="G772" t="s">
        <v>492</v>
      </c>
      <c r="H772" t="str">
        <f t="shared" si="9"/>
        <v>4H</v>
      </c>
      <c r="I772" t="str">
        <f>VLOOKUP(H772,Sheet1!$A$1:$B$28,2,0)</f>
        <v>HSD-IV</v>
      </c>
      <c r="J772">
        <f>MONTH(Delivery[[#This Row],[DATE]])</f>
        <v>8</v>
      </c>
      <c r="K772" s="32">
        <f>IF(Delivery[[#This Row],[Month]]&gt;3,YEAR(Delivery[[#This Row],[DATE]]),YEAR(Delivery[[#This Row],[DATE]])-1)</f>
        <v>2015</v>
      </c>
      <c r="L772" s="32" t="str">
        <f>IF(Delivery[[#This Row],[Month]]&lt;4,"Q4",IF(Delivery[[#This Row],[Month]]&lt;7,"Q1",IF(Delivery[[#This Row],[Month]]&lt;10,"Q2",IF(Delivery[[#This Row],[Month]]&lt;13,"Q3"))))</f>
        <v>Q2</v>
      </c>
    </row>
    <row r="773" spans="1:12" x14ac:dyDescent="0.25">
      <c r="A773">
        <v>1</v>
      </c>
      <c r="B773" s="1">
        <v>42227</v>
      </c>
      <c r="C773" t="s">
        <v>463</v>
      </c>
      <c r="D773" t="s">
        <v>494</v>
      </c>
      <c r="E773" t="s">
        <v>223</v>
      </c>
      <c r="F773">
        <v>602</v>
      </c>
      <c r="G773" t="s">
        <v>466</v>
      </c>
      <c r="H773" t="str">
        <f t="shared" si="9"/>
        <v>PN</v>
      </c>
      <c r="I773" t="str">
        <f>VLOOKUP(H773,Sheet1!$A$1:$B$28,2,0)</f>
        <v>NAPTHA</v>
      </c>
      <c r="J773">
        <f>MONTH(Delivery[[#This Row],[DATE]])</f>
        <v>8</v>
      </c>
      <c r="K773" s="32">
        <f>IF(Delivery[[#This Row],[Month]]&gt;3,YEAR(Delivery[[#This Row],[DATE]]),YEAR(Delivery[[#This Row],[DATE]])-1)</f>
        <v>2015</v>
      </c>
      <c r="L773" s="32" t="str">
        <f>IF(Delivery[[#This Row],[Month]]&lt;4,"Q4",IF(Delivery[[#This Row],[Month]]&lt;7,"Q1",IF(Delivery[[#This Row],[Month]]&lt;10,"Q2",IF(Delivery[[#This Row],[Month]]&lt;13,"Q3"))))</f>
        <v>Q2</v>
      </c>
    </row>
    <row r="774" spans="1:12" x14ac:dyDescent="0.25">
      <c r="A774">
        <v>1</v>
      </c>
      <c r="B774" s="1">
        <v>42228</v>
      </c>
      <c r="C774" t="s">
        <v>6</v>
      </c>
      <c r="D774" t="s">
        <v>495</v>
      </c>
      <c r="E774">
        <v>17</v>
      </c>
      <c r="F774">
        <v>704</v>
      </c>
      <c r="G774" t="s">
        <v>460</v>
      </c>
      <c r="H774" t="str">
        <f t="shared" si="9"/>
        <v>0S</v>
      </c>
      <c r="I774" t="str">
        <f>VLOOKUP(H774,Sheet1!$A$1:$B$28,2,0)</f>
        <v>SKO</v>
      </c>
      <c r="J774">
        <f>MONTH(Delivery[[#This Row],[DATE]])</f>
        <v>8</v>
      </c>
      <c r="K774" s="32">
        <f>IF(Delivery[[#This Row],[Month]]&gt;3,YEAR(Delivery[[#This Row],[DATE]]),YEAR(Delivery[[#This Row],[DATE]])-1)</f>
        <v>2015</v>
      </c>
      <c r="L774" s="32" t="str">
        <f>IF(Delivery[[#This Row],[Month]]&lt;4,"Q4",IF(Delivery[[#This Row],[Month]]&lt;7,"Q1",IF(Delivery[[#This Row],[Month]]&lt;10,"Q2",IF(Delivery[[#This Row],[Month]]&lt;13,"Q3"))))</f>
        <v>Q2</v>
      </c>
    </row>
    <row r="775" spans="1:12" x14ac:dyDescent="0.25">
      <c r="A775">
        <v>2</v>
      </c>
      <c r="B775" s="1">
        <v>42228</v>
      </c>
      <c r="C775" t="s">
        <v>6</v>
      </c>
      <c r="D775" t="s">
        <v>496</v>
      </c>
      <c r="E775">
        <v>13</v>
      </c>
      <c r="F775">
        <v>2871</v>
      </c>
      <c r="G775" t="s">
        <v>460</v>
      </c>
      <c r="H775" t="str">
        <f t="shared" si="9"/>
        <v>A2</v>
      </c>
      <c r="I775" t="str">
        <f>VLOOKUP(H775,Sheet1!$A$1:$B$28,2,0)</f>
        <v>ATF</v>
      </c>
      <c r="J775">
        <f>MONTH(Delivery[[#This Row],[DATE]])</f>
        <v>8</v>
      </c>
      <c r="K775" s="32">
        <f>IF(Delivery[[#This Row],[Month]]&gt;3,YEAR(Delivery[[#This Row],[DATE]]),YEAR(Delivery[[#This Row],[DATE]])-1)</f>
        <v>2015</v>
      </c>
      <c r="L775" s="32" t="str">
        <f>IF(Delivery[[#This Row],[Month]]&lt;4,"Q4",IF(Delivery[[#This Row],[Month]]&lt;7,"Q1",IF(Delivery[[#This Row],[Month]]&lt;10,"Q2",IF(Delivery[[#This Row],[Month]]&lt;13,"Q3"))))</f>
        <v>Q2</v>
      </c>
    </row>
    <row r="776" spans="1:12" x14ac:dyDescent="0.25">
      <c r="A776">
        <v>1</v>
      </c>
      <c r="B776" s="1">
        <v>42228</v>
      </c>
      <c r="C776" t="s">
        <v>463</v>
      </c>
      <c r="D776" t="s">
        <v>493</v>
      </c>
      <c r="E776">
        <v>109</v>
      </c>
      <c r="F776">
        <v>976</v>
      </c>
      <c r="G776" t="s">
        <v>492</v>
      </c>
      <c r="H776" t="str">
        <f t="shared" ref="H776:H839" si="10">MID(D776,3,2)</f>
        <v>4H</v>
      </c>
      <c r="I776" t="str">
        <f>VLOOKUP(H776,Sheet1!$A$1:$B$28,2,0)</f>
        <v>HSD-IV</v>
      </c>
      <c r="J776">
        <f>MONTH(Delivery[[#This Row],[DATE]])</f>
        <v>8</v>
      </c>
      <c r="K776" s="32">
        <f>IF(Delivery[[#This Row],[Month]]&gt;3,YEAR(Delivery[[#This Row],[DATE]]),YEAR(Delivery[[#This Row],[DATE]])-1)</f>
        <v>2015</v>
      </c>
      <c r="L776" s="32" t="str">
        <f>IF(Delivery[[#This Row],[Month]]&lt;4,"Q4",IF(Delivery[[#This Row],[Month]]&lt;7,"Q1",IF(Delivery[[#This Row],[Month]]&lt;10,"Q2",IF(Delivery[[#This Row],[Month]]&lt;13,"Q3"))))</f>
        <v>Q2</v>
      </c>
    </row>
    <row r="777" spans="1:12" x14ac:dyDescent="0.25">
      <c r="A777">
        <v>2</v>
      </c>
      <c r="B777" s="1">
        <v>42228</v>
      </c>
      <c r="C777" t="s">
        <v>463</v>
      </c>
      <c r="D777" t="s">
        <v>493</v>
      </c>
      <c r="E777">
        <v>110</v>
      </c>
      <c r="F777">
        <v>3231</v>
      </c>
      <c r="G777" t="s">
        <v>492</v>
      </c>
      <c r="H777" t="str">
        <f t="shared" si="10"/>
        <v>4H</v>
      </c>
      <c r="I777" t="str">
        <f>VLOOKUP(H777,Sheet1!$A$1:$B$28,2,0)</f>
        <v>HSD-IV</v>
      </c>
      <c r="J777">
        <f>MONTH(Delivery[[#This Row],[DATE]])</f>
        <v>8</v>
      </c>
      <c r="K777" s="32">
        <f>IF(Delivery[[#This Row],[Month]]&gt;3,YEAR(Delivery[[#This Row],[DATE]]),YEAR(Delivery[[#This Row],[DATE]])-1)</f>
        <v>2015</v>
      </c>
      <c r="L777" s="32" t="str">
        <f>IF(Delivery[[#This Row],[Month]]&lt;4,"Q4",IF(Delivery[[#This Row],[Month]]&lt;7,"Q1",IF(Delivery[[#This Row],[Month]]&lt;10,"Q2",IF(Delivery[[#This Row],[Month]]&lt;13,"Q3"))))</f>
        <v>Q2</v>
      </c>
    </row>
    <row r="778" spans="1:12" x14ac:dyDescent="0.25">
      <c r="A778">
        <v>3</v>
      </c>
      <c r="B778" s="1">
        <v>42228</v>
      </c>
      <c r="C778" t="s">
        <v>463</v>
      </c>
      <c r="D778" t="s">
        <v>493</v>
      </c>
      <c r="E778">
        <v>105</v>
      </c>
      <c r="F778">
        <v>1376</v>
      </c>
      <c r="G778" t="s">
        <v>492</v>
      </c>
      <c r="H778" t="str">
        <f t="shared" si="10"/>
        <v>4H</v>
      </c>
      <c r="I778" t="str">
        <f>VLOOKUP(H778,Sheet1!$A$1:$B$28,2,0)</f>
        <v>HSD-IV</v>
      </c>
      <c r="J778">
        <f>MONTH(Delivery[[#This Row],[DATE]])</f>
        <v>8</v>
      </c>
      <c r="K778" s="32">
        <f>IF(Delivery[[#This Row],[Month]]&gt;3,YEAR(Delivery[[#This Row],[DATE]]),YEAR(Delivery[[#This Row],[DATE]])-1)</f>
        <v>2015</v>
      </c>
      <c r="L778" s="32" t="str">
        <f>IF(Delivery[[#This Row],[Month]]&lt;4,"Q4",IF(Delivery[[#This Row],[Month]]&lt;7,"Q1",IF(Delivery[[#This Row],[Month]]&lt;10,"Q2",IF(Delivery[[#This Row],[Month]]&lt;13,"Q3"))))</f>
        <v>Q2</v>
      </c>
    </row>
    <row r="779" spans="1:12" x14ac:dyDescent="0.25">
      <c r="A779">
        <v>1</v>
      </c>
      <c r="B779" s="1">
        <v>42228</v>
      </c>
      <c r="C779" t="s">
        <v>463</v>
      </c>
      <c r="D779" t="s">
        <v>494</v>
      </c>
      <c r="E779" t="s">
        <v>223</v>
      </c>
      <c r="F779">
        <v>208</v>
      </c>
      <c r="G779" t="s">
        <v>466</v>
      </c>
      <c r="H779" t="str">
        <f t="shared" si="10"/>
        <v>PN</v>
      </c>
      <c r="I779" t="str">
        <f>VLOOKUP(H779,Sheet1!$A$1:$B$28,2,0)</f>
        <v>NAPTHA</v>
      </c>
      <c r="J779">
        <f>MONTH(Delivery[[#This Row],[DATE]])</f>
        <v>8</v>
      </c>
      <c r="K779" s="32">
        <f>IF(Delivery[[#This Row],[Month]]&gt;3,YEAR(Delivery[[#This Row],[DATE]]),YEAR(Delivery[[#This Row],[DATE]])-1)</f>
        <v>2015</v>
      </c>
      <c r="L779" s="32" t="str">
        <f>IF(Delivery[[#This Row],[Month]]&lt;4,"Q4",IF(Delivery[[#This Row],[Month]]&lt;7,"Q1",IF(Delivery[[#This Row],[Month]]&lt;10,"Q2",IF(Delivery[[#This Row],[Month]]&lt;13,"Q3"))))</f>
        <v>Q2</v>
      </c>
    </row>
    <row r="780" spans="1:12" x14ac:dyDescent="0.25">
      <c r="A780">
        <v>1</v>
      </c>
      <c r="B780" s="1">
        <v>42229</v>
      </c>
      <c r="C780" t="s">
        <v>6</v>
      </c>
      <c r="D780" t="s">
        <v>496</v>
      </c>
      <c r="E780">
        <v>13</v>
      </c>
      <c r="F780">
        <v>559</v>
      </c>
      <c r="G780" t="s">
        <v>460</v>
      </c>
      <c r="H780" t="str">
        <f t="shared" si="10"/>
        <v>A2</v>
      </c>
      <c r="I780" t="str">
        <f>VLOOKUP(H780,Sheet1!$A$1:$B$28,2,0)</f>
        <v>ATF</v>
      </c>
      <c r="J780">
        <f>MONTH(Delivery[[#This Row],[DATE]])</f>
        <v>8</v>
      </c>
      <c r="K780" s="32">
        <f>IF(Delivery[[#This Row],[Month]]&gt;3,YEAR(Delivery[[#This Row],[DATE]]),YEAR(Delivery[[#This Row],[DATE]])-1)</f>
        <v>2015</v>
      </c>
      <c r="L780" s="32" t="str">
        <f>IF(Delivery[[#This Row],[Month]]&lt;4,"Q4",IF(Delivery[[#This Row],[Month]]&lt;7,"Q1",IF(Delivery[[#This Row],[Month]]&lt;10,"Q2",IF(Delivery[[#This Row],[Month]]&lt;13,"Q3"))))</f>
        <v>Q2</v>
      </c>
    </row>
    <row r="781" spans="1:12" x14ac:dyDescent="0.25">
      <c r="A781">
        <v>2</v>
      </c>
      <c r="B781" s="1">
        <v>42229</v>
      </c>
      <c r="C781" t="s">
        <v>6</v>
      </c>
      <c r="D781" t="s">
        <v>497</v>
      </c>
      <c r="E781">
        <v>13</v>
      </c>
      <c r="F781">
        <v>876</v>
      </c>
      <c r="G781" t="s">
        <v>460</v>
      </c>
      <c r="H781" t="str">
        <f t="shared" si="10"/>
        <v>A2</v>
      </c>
      <c r="I781" t="str">
        <f>VLOOKUP(H781,Sheet1!$A$1:$B$28,2,0)</f>
        <v>ATF</v>
      </c>
      <c r="J781">
        <f>MONTH(Delivery[[#This Row],[DATE]])</f>
        <v>8</v>
      </c>
      <c r="K781" s="32">
        <f>IF(Delivery[[#This Row],[Month]]&gt;3,YEAR(Delivery[[#This Row],[DATE]]),YEAR(Delivery[[#This Row],[DATE]])-1)</f>
        <v>2015</v>
      </c>
      <c r="L781" s="32" t="str">
        <f>IF(Delivery[[#This Row],[Month]]&lt;4,"Q4",IF(Delivery[[#This Row],[Month]]&lt;7,"Q1",IF(Delivery[[#This Row],[Month]]&lt;10,"Q2",IF(Delivery[[#This Row],[Month]]&lt;13,"Q3"))))</f>
        <v>Q2</v>
      </c>
    </row>
    <row r="782" spans="1:12" x14ac:dyDescent="0.25">
      <c r="A782">
        <v>3</v>
      </c>
      <c r="B782" s="1">
        <v>42229</v>
      </c>
      <c r="C782" t="s">
        <v>6</v>
      </c>
      <c r="D782" t="s">
        <v>498</v>
      </c>
      <c r="E782">
        <v>13</v>
      </c>
      <c r="F782">
        <v>3196</v>
      </c>
      <c r="G782" t="s">
        <v>460</v>
      </c>
      <c r="H782" t="str">
        <f t="shared" si="10"/>
        <v>A2</v>
      </c>
      <c r="I782" t="str">
        <f>VLOOKUP(H782,Sheet1!$A$1:$B$28,2,0)</f>
        <v>ATF</v>
      </c>
      <c r="J782">
        <f>MONTH(Delivery[[#This Row],[DATE]])</f>
        <v>8</v>
      </c>
      <c r="K782" s="32">
        <f>IF(Delivery[[#This Row],[Month]]&gt;3,YEAR(Delivery[[#This Row],[DATE]]),YEAR(Delivery[[#This Row],[DATE]])-1)</f>
        <v>2015</v>
      </c>
      <c r="L782" s="32" t="str">
        <f>IF(Delivery[[#This Row],[Month]]&lt;4,"Q4",IF(Delivery[[#This Row],[Month]]&lt;7,"Q1",IF(Delivery[[#This Row],[Month]]&lt;10,"Q2",IF(Delivery[[#This Row],[Month]]&lt;13,"Q3"))))</f>
        <v>Q2</v>
      </c>
    </row>
    <row r="783" spans="1:12" x14ac:dyDescent="0.25">
      <c r="A783">
        <v>4</v>
      </c>
      <c r="B783" s="1">
        <v>42229</v>
      </c>
      <c r="C783" t="s">
        <v>6</v>
      </c>
      <c r="D783" t="s">
        <v>498</v>
      </c>
      <c r="E783">
        <v>10</v>
      </c>
      <c r="F783">
        <v>438</v>
      </c>
      <c r="G783" t="s">
        <v>460</v>
      </c>
      <c r="H783" t="str">
        <f t="shared" si="10"/>
        <v>A2</v>
      </c>
      <c r="I783" t="str">
        <f>VLOOKUP(H783,Sheet1!$A$1:$B$28,2,0)</f>
        <v>ATF</v>
      </c>
      <c r="J783">
        <f>MONTH(Delivery[[#This Row],[DATE]])</f>
        <v>8</v>
      </c>
      <c r="K783" s="32">
        <f>IF(Delivery[[#This Row],[Month]]&gt;3,YEAR(Delivery[[#This Row],[DATE]]),YEAR(Delivery[[#This Row],[DATE]])-1)</f>
        <v>2015</v>
      </c>
      <c r="L783" s="32" t="str">
        <f>IF(Delivery[[#This Row],[Month]]&lt;4,"Q4",IF(Delivery[[#This Row],[Month]]&lt;7,"Q1",IF(Delivery[[#This Row],[Month]]&lt;10,"Q2",IF(Delivery[[#This Row],[Month]]&lt;13,"Q3"))))</f>
        <v>Q2</v>
      </c>
    </row>
    <row r="784" spans="1:12" x14ac:dyDescent="0.25">
      <c r="A784">
        <v>1</v>
      </c>
      <c r="B784" s="1">
        <v>42230</v>
      </c>
      <c r="C784" t="s">
        <v>6</v>
      </c>
      <c r="D784" t="s">
        <v>498</v>
      </c>
      <c r="E784">
        <v>10</v>
      </c>
      <c r="F784">
        <v>1009</v>
      </c>
      <c r="G784" t="s">
        <v>460</v>
      </c>
      <c r="H784" t="str">
        <f t="shared" si="10"/>
        <v>A2</v>
      </c>
      <c r="I784" t="str">
        <f>VLOOKUP(H784,Sheet1!$A$1:$B$28,2,0)</f>
        <v>ATF</v>
      </c>
      <c r="J784">
        <f>MONTH(Delivery[[#This Row],[DATE]])</f>
        <v>8</v>
      </c>
      <c r="K784" s="32">
        <f>IF(Delivery[[#This Row],[Month]]&gt;3,YEAR(Delivery[[#This Row],[DATE]]),YEAR(Delivery[[#This Row],[DATE]])-1)</f>
        <v>2015</v>
      </c>
      <c r="L784" s="32" t="str">
        <f>IF(Delivery[[#This Row],[Month]]&lt;4,"Q4",IF(Delivery[[#This Row],[Month]]&lt;7,"Q1",IF(Delivery[[#This Row],[Month]]&lt;10,"Q2",IF(Delivery[[#This Row],[Month]]&lt;13,"Q3"))))</f>
        <v>Q2</v>
      </c>
    </row>
    <row r="785" spans="1:12" x14ac:dyDescent="0.25">
      <c r="A785">
        <v>2</v>
      </c>
      <c r="B785" s="1">
        <v>42230</v>
      </c>
      <c r="C785" t="s">
        <v>6</v>
      </c>
      <c r="D785" t="s">
        <v>499</v>
      </c>
      <c r="E785">
        <v>17</v>
      </c>
      <c r="F785">
        <v>24</v>
      </c>
      <c r="G785" t="s">
        <v>460</v>
      </c>
      <c r="H785" t="str">
        <f t="shared" si="10"/>
        <v>PC</v>
      </c>
      <c r="I785" t="str">
        <f>VLOOKUP(H785,Sheet1!$A$1:$B$28,2,0)</f>
        <v>SKO</v>
      </c>
      <c r="J785">
        <f>MONTH(Delivery[[#This Row],[DATE]])</f>
        <v>8</v>
      </c>
      <c r="K785" s="32">
        <f>IF(Delivery[[#This Row],[Month]]&gt;3,YEAR(Delivery[[#This Row],[DATE]]),YEAR(Delivery[[#This Row],[DATE]])-1)</f>
        <v>2015</v>
      </c>
      <c r="L785" s="32" t="str">
        <f>IF(Delivery[[#This Row],[Month]]&lt;4,"Q4",IF(Delivery[[#This Row],[Month]]&lt;7,"Q1",IF(Delivery[[#This Row],[Month]]&lt;10,"Q2",IF(Delivery[[#This Row],[Month]]&lt;13,"Q3"))))</f>
        <v>Q2</v>
      </c>
    </row>
    <row r="786" spans="1:12" x14ac:dyDescent="0.25">
      <c r="A786">
        <v>3</v>
      </c>
      <c r="B786" s="1">
        <v>42230</v>
      </c>
      <c r="C786" t="s">
        <v>6</v>
      </c>
      <c r="D786" t="s">
        <v>500</v>
      </c>
      <c r="E786" t="s">
        <v>41</v>
      </c>
      <c r="F786">
        <v>20</v>
      </c>
      <c r="G786" t="s">
        <v>460</v>
      </c>
      <c r="H786" t="str">
        <f t="shared" si="10"/>
        <v>NE</v>
      </c>
      <c r="I786" t="s">
        <v>149</v>
      </c>
      <c r="J786">
        <f>MONTH(Delivery[[#This Row],[DATE]])</f>
        <v>8</v>
      </c>
      <c r="K786" s="32">
        <f>IF(Delivery[[#This Row],[Month]]&gt;3,YEAR(Delivery[[#This Row],[DATE]]),YEAR(Delivery[[#This Row],[DATE]])-1)</f>
        <v>2015</v>
      </c>
      <c r="L786" s="32" t="str">
        <f>IF(Delivery[[#This Row],[Month]]&lt;4,"Q4",IF(Delivery[[#This Row],[Month]]&lt;7,"Q1",IF(Delivery[[#This Row],[Month]]&lt;10,"Q2",IF(Delivery[[#This Row],[Month]]&lt;13,"Q3"))))</f>
        <v>Q2</v>
      </c>
    </row>
    <row r="787" spans="1:12" x14ac:dyDescent="0.25">
      <c r="A787">
        <v>4</v>
      </c>
      <c r="B787" s="1">
        <v>42230</v>
      </c>
      <c r="C787" t="s">
        <v>6</v>
      </c>
      <c r="D787" t="s">
        <v>501</v>
      </c>
      <c r="E787">
        <v>1</v>
      </c>
      <c r="F787">
        <v>2359</v>
      </c>
      <c r="G787" t="s">
        <v>460</v>
      </c>
      <c r="H787" t="str">
        <f t="shared" si="10"/>
        <v>4H</v>
      </c>
      <c r="I787" t="str">
        <f>VLOOKUP(H787,Sheet1!$A$1:$B$28,2,0)</f>
        <v>HSD-IV</v>
      </c>
      <c r="J787">
        <f>MONTH(Delivery[[#This Row],[DATE]])</f>
        <v>8</v>
      </c>
      <c r="K787" s="32">
        <f>IF(Delivery[[#This Row],[Month]]&gt;3,YEAR(Delivery[[#This Row],[DATE]]),YEAR(Delivery[[#This Row],[DATE]])-1)</f>
        <v>2015</v>
      </c>
      <c r="L787" s="32" t="str">
        <f>IF(Delivery[[#This Row],[Month]]&lt;4,"Q4",IF(Delivery[[#This Row],[Month]]&lt;7,"Q1",IF(Delivery[[#This Row],[Month]]&lt;10,"Q2",IF(Delivery[[#This Row],[Month]]&lt;13,"Q3"))))</f>
        <v>Q2</v>
      </c>
    </row>
    <row r="788" spans="1:12" x14ac:dyDescent="0.25">
      <c r="A788">
        <v>1</v>
      </c>
      <c r="B788" s="1">
        <v>42230</v>
      </c>
      <c r="C788" t="s">
        <v>463</v>
      </c>
      <c r="D788" t="s">
        <v>502</v>
      </c>
      <c r="E788" t="s">
        <v>113</v>
      </c>
      <c r="F788">
        <v>20</v>
      </c>
      <c r="G788" t="s">
        <v>466</v>
      </c>
      <c r="H788" t="str">
        <f t="shared" si="10"/>
        <v>NE</v>
      </c>
      <c r="I788" t="s">
        <v>149</v>
      </c>
      <c r="J788">
        <f>MONTH(Delivery[[#This Row],[DATE]])</f>
        <v>8</v>
      </c>
      <c r="K788" s="32">
        <f>IF(Delivery[[#This Row],[Month]]&gt;3,YEAR(Delivery[[#This Row],[DATE]]),YEAR(Delivery[[#This Row],[DATE]])-1)</f>
        <v>2015</v>
      </c>
      <c r="L788" s="32" t="str">
        <f>IF(Delivery[[#This Row],[Month]]&lt;4,"Q4",IF(Delivery[[#This Row],[Month]]&lt;7,"Q1",IF(Delivery[[#This Row],[Month]]&lt;10,"Q2",IF(Delivery[[#This Row],[Month]]&lt;13,"Q3"))))</f>
        <v>Q2</v>
      </c>
    </row>
    <row r="789" spans="1:12" x14ac:dyDescent="0.25">
      <c r="A789">
        <v>1</v>
      </c>
      <c r="B789" s="1">
        <v>42231</v>
      </c>
      <c r="C789" t="s">
        <v>6</v>
      </c>
      <c r="D789" t="s">
        <v>501</v>
      </c>
      <c r="E789">
        <v>1</v>
      </c>
      <c r="F789">
        <v>842</v>
      </c>
      <c r="G789" t="s">
        <v>460</v>
      </c>
      <c r="H789" t="str">
        <f t="shared" si="10"/>
        <v>4H</v>
      </c>
      <c r="I789" t="str">
        <f>VLOOKUP(H789,Sheet1!$A$1:$B$28,2,0)</f>
        <v>HSD-IV</v>
      </c>
      <c r="J789">
        <f>MONTH(Delivery[[#This Row],[DATE]])</f>
        <v>8</v>
      </c>
      <c r="K789" s="32">
        <f>IF(Delivery[[#This Row],[Month]]&gt;3,YEAR(Delivery[[#This Row],[DATE]]),YEAR(Delivery[[#This Row],[DATE]])-1)</f>
        <v>2015</v>
      </c>
      <c r="L789" s="32" t="str">
        <f>IF(Delivery[[#This Row],[Month]]&lt;4,"Q4",IF(Delivery[[#This Row],[Month]]&lt;7,"Q1",IF(Delivery[[#This Row],[Month]]&lt;10,"Q2",IF(Delivery[[#This Row],[Month]]&lt;13,"Q3"))))</f>
        <v>Q2</v>
      </c>
    </row>
    <row r="790" spans="1:12" x14ac:dyDescent="0.25">
      <c r="A790">
        <v>2</v>
      </c>
      <c r="B790" s="1">
        <v>42231</v>
      </c>
      <c r="C790" t="s">
        <v>6</v>
      </c>
      <c r="D790" t="s">
        <v>503</v>
      </c>
      <c r="E790">
        <v>1</v>
      </c>
      <c r="F790">
        <v>893</v>
      </c>
      <c r="G790" t="s">
        <v>460</v>
      </c>
      <c r="H790" t="str">
        <f t="shared" si="10"/>
        <v>4H</v>
      </c>
      <c r="I790" t="str">
        <f>VLOOKUP(H790,Sheet1!$A$1:$B$28,2,0)</f>
        <v>HSD-IV</v>
      </c>
      <c r="J790">
        <f>MONTH(Delivery[[#This Row],[DATE]])</f>
        <v>8</v>
      </c>
      <c r="K790" s="32">
        <f>IF(Delivery[[#This Row],[Month]]&gt;3,YEAR(Delivery[[#This Row],[DATE]]),YEAR(Delivery[[#This Row],[DATE]])-1)</f>
        <v>2015</v>
      </c>
      <c r="L790" s="32" t="str">
        <f>IF(Delivery[[#This Row],[Month]]&lt;4,"Q4",IF(Delivery[[#This Row],[Month]]&lt;7,"Q1",IF(Delivery[[#This Row],[Month]]&lt;10,"Q2",IF(Delivery[[#This Row],[Month]]&lt;13,"Q3"))))</f>
        <v>Q2</v>
      </c>
    </row>
    <row r="791" spans="1:12" x14ac:dyDescent="0.25">
      <c r="A791">
        <v>1</v>
      </c>
      <c r="B791" s="1">
        <v>42232</v>
      </c>
      <c r="C791" t="s">
        <v>6</v>
      </c>
      <c r="D791" t="s">
        <v>503</v>
      </c>
      <c r="E791">
        <v>1</v>
      </c>
      <c r="F791">
        <v>303</v>
      </c>
      <c r="G791" t="s">
        <v>460</v>
      </c>
      <c r="H791" t="str">
        <f t="shared" si="10"/>
        <v>4H</v>
      </c>
      <c r="I791" t="str">
        <f>VLOOKUP(H791,Sheet1!$A$1:$B$28,2,0)</f>
        <v>HSD-IV</v>
      </c>
      <c r="J791">
        <f>MONTH(Delivery[[#This Row],[DATE]])</f>
        <v>8</v>
      </c>
      <c r="K791" s="32">
        <f>IF(Delivery[[#This Row],[Month]]&gt;3,YEAR(Delivery[[#This Row],[DATE]]),YEAR(Delivery[[#This Row],[DATE]])-1)</f>
        <v>2015</v>
      </c>
      <c r="L791" s="32" t="str">
        <f>IF(Delivery[[#This Row],[Month]]&lt;4,"Q4",IF(Delivery[[#This Row],[Month]]&lt;7,"Q1",IF(Delivery[[#This Row],[Month]]&lt;10,"Q2",IF(Delivery[[#This Row],[Month]]&lt;13,"Q3"))))</f>
        <v>Q2</v>
      </c>
    </row>
    <row r="792" spans="1:12" x14ac:dyDescent="0.25">
      <c r="A792">
        <v>2</v>
      </c>
      <c r="B792" s="1">
        <v>42232</v>
      </c>
      <c r="C792" t="s">
        <v>6</v>
      </c>
      <c r="D792" t="s">
        <v>504</v>
      </c>
      <c r="E792">
        <v>1</v>
      </c>
      <c r="F792">
        <v>166</v>
      </c>
      <c r="G792" t="s">
        <v>460</v>
      </c>
      <c r="H792" t="str">
        <f t="shared" si="10"/>
        <v>PC</v>
      </c>
      <c r="I792" t="str">
        <f>VLOOKUP(H792,Sheet1!$A$1:$B$28,2,0)</f>
        <v>SKO</v>
      </c>
      <c r="J792">
        <f>MONTH(Delivery[[#This Row],[DATE]])</f>
        <v>8</v>
      </c>
      <c r="K792" s="32">
        <f>IF(Delivery[[#This Row],[Month]]&gt;3,YEAR(Delivery[[#This Row],[DATE]]),YEAR(Delivery[[#This Row],[DATE]])-1)</f>
        <v>2015</v>
      </c>
      <c r="L792" s="32" t="str">
        <f>IF(Delivery[[#This Row],[Month]]&lt;4,"Q4",IF(Delivery[[#This Row],[Month]]&lt;7,"Q1",IF(Delivery[[#This Row],[Month]]&lt;10,"Q2",IF(Delivery[[#This Row],[Month]]&lt;13,"Q3"))))</f>
        <v>Q2</v>
      </c>
    </row>
    <row r="793" spans="1:12" x14ac:dyDescent="0.25">
      <c r="A793">
        <v>3</v>
      </c>
      <c r="B793" s="1">
        <v>42232</v>
      </c>
      <c r="C793" t="s">
        <v>6</v>
      </c>
      <c r="D793" t="s">
        <v>505</v>
      </c>
      <c r="E793">
        <v>12</v>
      </c>
      <c r="F793">
        <v>5922</v>
      </c>
      <c r="G793" t="s">
        <v>460</v>
      </c>
      <c r="H793" t="str">
        <f t="shared" si="10"/>
        <v>4M</v>
      </c>
      <c r="I793" t="str">
        <f>VLOOKUP(H793,Sheet1!$A$1:$B$28,2,0)</f>
        <v>MS-IV</v>
      </c>
      <c r="J793">
        <f>MONTH(Delivery[[#This Row],[DATE]])</f>
        <v>8</v>
      </c>
      <c r="K793" s="32">
        <f>IF(Delivery[[#This Row],[Month]]&gt;3,YEAR(Delivery[[#This Row],[DATE]]),YEAR(Delivery[[#This Row],[DATE]])-1)</f>
        <v>2015</v>
      </c>
      <c r="L793" s="32" t="str">
        <f>IF(Delivery[[#This Row],[Month]]&lt;4,"Q4",IF(Delivery[[#This Row],[Month]]&lt;7,"Q1",IF(Delivery[[#This Row],[Month]]&lt;10,"Q2",IF(Delivery[[#This Row],[Month]]&lt;13,"Q3"))))</f>
        <v>Q2</v>
      </c>
    </row>
    <row r="794" spans="1:12" x14ac:dyDescent="0.25">
      <c r="A794">
        <v>4</v>
      </c>
      <c r="B794" s="1">
        <v>42232</v>
      </c>
      <c r="C794" t="s">
        <v>6</v>
      </c>
      <c r="D794" t="s">
        <v>505</v>
      </c>
      <c r="E794">
        <v>4</v>
      </c>
      <c r="F794">
        <v>1457</v>
      </c>
      <c r="G794" t="s">
        <v>460</v>
      </c>
      <c r="H794" t="str">
        <f t="shared" si="10"/>
        <v>4M</v>
      </c>
      <c r="I794" t="str">
        <f>VLOOKUP(H794,Sheet1!$A$1:$B$28,2,0)</f>
        <v>MS-IV</v>
      </c>
      <c r="J794">
        <f>MONTH(Delivery[[#This Row],[DATE]])</f>
        <v>8</v>
      </c>
      <c r="K794" s="32">
        <f>IF(Delivery[[#This Row],[Month]]&gt;3,YEAR(Delivery[[#This Row],[DATE]]),YEAR(Delivery[[#This Row],[DATE]])-1)</f>
        <v>2015</v>
      </c>
      <c r="L794" s="32" t="str">
        <f>IF(Delivery[[#This Row],[Month]]&lt;4,"Q4",IF(Delivery[[#This Row],[Month]]&lt;7,"Q1",IF(Delivery[[#This Row],[Month]]&lt;10,"Q2",IF(Delivery[[#This Row],[Month]]&lt;13,"Q3"))))</f>
        <v>Q2</v>
      </c>
    </row>
    <row r="795" spans="1:12" x14ac:dyDescent="0.25">
      <c r="A795">
        <v>5</v>
      </c>
      <c r="B795" s="1">
        <v>42232</v>
      </c>
      <c r="C795" t="s">
        <v>6</v>
      </c>
      <c r="D795" t="s">
        <v>506</v>
      </c>
      <c r="E795">
        <v>4</v>
      </c>
      <c r="F795">
        <v>946</v>
      </c>
      <c r="G795" t="s">
        <v>460</v>
      </c>
      <c r="H795" t="str">
        <f t="shared" si="10"/>
        <v>4M</v>
      </c>
      <c r="I795" t="str">
        <f>VLOOKUP(H795,Sheet1!$A$1:$B$28,2,0)</f>
        <v>MS-IV</v>
      </c>
      <c r="J795">
        <f>MONTH(Delivery[[#This Row],[DATE]])</f>
        <v>8</v>
      </c>
      <c r="K795" s="32">
        <f>IF(Delivery[[#This Row],[Month]]&gt;3,YEAR(Delivery[[#This Row],[DATE]]),YEAR(Delivery[[#This Row],[DATE]])-1)</f>
        <v>2015</v>
      </c>
      <c r="L795" s="32" t="str">
        <f>IF(Delivery[[#This Row],[Month]]&lt;4,"Q4",IF(Delivery[[#This Row],[Month]]&lt;7,"Q1",IF(Delivery[[#This Row],[Month]]&lt;10,"Q2",IF(Delivery[[#This Row],[Month]]&lt;13,"Q3"))))</f>
        <v>Q2</v>
      </c>
    </row>
    <row r="796" spans="1:12" x14ac:dyDescent="0.25">
      <c r="A796">
        <v>1</v>
      </c>
      <c r="B796" s="1">
        <v>42232</v>
      </c>
      <c r="C796" t="s">
        <v>463</v>
      </c>
      <c r="D796" t="s">
        <v>507</v>
      </c>
      <c r="E796" t="s">
        <v>239</v>
      </c>
      <c r="F796">
        <v>50</v>
      </c>
      <c r="G796" t="s">
        <v>466</v>
      </c>
      <c r="H796" t="str">
        <f t="shared" si="10"/>
        <v>F4</v>
      </c>
      <c r="I796" t="str">
        <f>VLOOKUP(H796,Sheet1!$A$1:$B$28,2,0)</f>
        <v>I/F</v>
      </c>
      <c r="J796">
        <f>MONTH(Delivery[[#This Row],[DATE]])</f>
        <v>8</v>
      </c>
      <c r="K796" s="32">
        <f>IF(Delivery[[#This Row],[Month]]&gt;3,YEAR(Delivery[[#This Row],[DATE]]),YEAR(Delivery[[#This Row],[DATE]])-1)</f>
        <v>2015</v>
      </c>
      <c r="L796" s="32" t="str">
        <f>IF(Delivery[[#This Row],[Month]]&lt;4,"Q4",IF(Delivery[[#This Row],[Month]]&lt;7,"Q1",IF(Delivery[[#This Row],[Month]]&lt;10,"Q2",IF(Delivery[[#This Row],[Month]]&lt;13,"Q3"))))</f>
        <v>Q2</v>
      </c>
    </row>
    <row r="797" spans="1:12" x14ac:dyDescent="0.25">
      <c r="A797">
        <v>1</v>
      </c>
      <c r="B797" s="1">
        <v>42233</v>
      </c>
      <c r="C797" t="s">
        <v>6</v>
      </c>
      <c r="D797" t="s">
        <v>506</v>
      </c>
      <c r="E797">
        <v>4</v>
      </c>
      <c r="F797">
        <v>4618</v>
      </c>
      <c r="G797" t="s">
        <v>460</v>
      </c>
      <c r="H797" t="str">
        <f t="shared" si="10"/>
        <v>4M</v>
      </c>
      <c r="I797" t="str">
        <f>VLOOKUP(H797,Sheet1!$A$1:$B$28,2,0)</f>
        <v>MS-IV</v>
      </c>
      <c r="J797">
        <f>MONTH(Delivery[[#This Row],[DATE]])</f>
        <v>8</v>
      </c>
      <c r="K797" s="32">
        <f>IF(Delivery[[#This Row],[Month]]&gt;3,YEAR(Delivery[[#This Row],[DATE]]),YEAR(Delivery[[#This Row],[DATE]])-1)</f>
        <v>2015</v>
      </c>
      <c r="L797" s="32" t="str">
        <f>IF(Delivery[[#This Row],[Month]]&lt;4,"Q4",IF(Delivery[[#This Row],[Month]]&lt;7,"Q1",IF(Delivery[[#This Row],[Month]]&lt;10,"Q2",IF(Delivery[[#This Row],[Month]]&lt;13,"Q3"))))</f>
        <v>Q2</v>
      </c>
    </row>
    <row r="798" spans="1:12" x14ac:dyDescent="0.25">
      <c r="A798">
        <v>2</v>
      </c>
      <c r="B798" s="1">
        <v>42233</v>
      </c>
      <c r="C798" t="s">
        <v>6</v>
      </c>
      <c r="D798" t="s">
        <v>508</v>
      </c>
      <c r="E798" t="s">
        <v>41</v>
      </c>
      <c r="F798">
        <v>60</v>
      </c>
      <c r="G798" t="s">
        <v>460</v>
      </c>
      <c r="H798" t="str">
        <f t="shared" si="10"/>
        <v>4M</v>
      </c>
      <c r="I798" t="str">
        <f>VLOOKUP(H798,Sheet1!$A$1:$B$28,2,0)</f>
        <v>MS-IV</v>
      </c>
      <c r="J798">
        <f>MONTH(Delivery[[#This Row],[DATE]])</f>
        <v>8</v>
      </c>
      <c r="K798" s="32">
        <f>IF(Delivery[[#This Row],[Month]]&gt;3,YEAR(Delivery[[#This Row],[DATE]]),YEAR(Delivery[[#This Row],[DATE]])-1)</f>
        <v>2015</v>
      </c>
      <c r="L798" s="32" t="str">
        <f>IF(Delivery[[#This Row],[Month]]&lt;4,"Q4",IF(Delivery[[#This Row],[Month]]&lt;7,"Q1",IF(Delivery[[#This Row],[Month]]&lt;10,"Q2",IF(Delivery[[#This Row],[Month]]&lt;13,"Q3"))))</f>
        <v>Q2</v>
      </c>
    </row>
    <row r="799" spans="1:12" x14ac:dyDescent="0.25">
      <c r="A799">
        <v>3</v>
      </c>
      <c r="B799" s="1">
        <v>42233</v>
      </c>
      <c r="C799" t="s">
        <v>6</v>
      </c>
      <c r="D799" t="s">
        <v>509</v>
      </c>
      <c r="E799">
        <v>17</v>
      </c>
      <c r="F799">
        <v>168</v>
      </c>
      <c r="G799" t="s">
        <v>460</v>
      </c>
      <c r="H799" t="str">
        <f t="shared" si="10"/>
        <v>PC</v>
      </c>
      <c r="I799" t="str">
        <f>VLOOKUP(H799,Sheet1!$A$1:$B$28,2,0)</f>
        <v>SKO</v>
      </c>
      <c r="J799">
        <f>MONTH(Delivery[[#This Row],[DATE]])</f>
        <v>8</v>
      </c>
      <c r="K799" s="32">
        <f>IF(Delivery[[#This Row],[Month]]&gt;3,YEAR(Delivery[[#This Row],[DATE]]),YEAR(Delivery[[#This Row],[DATE]])-1)</f>
        <v>2015</v>
      </c>
      <c r="L799" s="32" t="str">
        <f>IF(Delivery[[#This Row],[Month]]&lt;4,"Q4",IF(Delivery[[#This Row],[Month]]&lt;7,"Q1",IF(Delivery[[#This Row],[Month]]&lt;10,"Q2",IF(Delivery[[#This Row],[Month]]&lt;13,"Q3"))))</f>
        <v>Q2</v>
      </c>
    </row>
    <row r="800" spans="1:12" x14ac:dyDescent="0.25">
      <c r="A800">
        <v>4</v>
      </c>
      <c r="B800" s="1">
        <v>42233</v>
      </c>
      <c r="C800" t="s">
        <v>6</v>
      </c>
      <c r="D800" t="s">
        <v>510</v>
      </c>
      <c r="E800">
        <v>2</v>
      </c>
      <c r="F800">
        <v>2885</v>
      </c>
      <c r="G800" t="s">
        <v>460</v>
      </c>
      <c r="H800" t="str">
        <f t="shared" si="10"/>
        <v>4H</v>
      </c>
      <c r="I800" t="str">
        <f>VLOOKUP(H800,Sheet1!$A$1:$B$28,2,0)</f>
        <v>HSD-IV</v>
      </c>
      <c r="J800">
        <f>MONTH(Delivery[[#This Row],[DATE]])</f>
        <v>8</v>
      </c>
      <c r="K800" s="32">
        <f>IF(Delivery[[#This Row],[Month]]&gt;3,YEAR(Delivery[[#This Row],[DATE]]),YEAR(Delivery[[#This Row],[DATE]])-1)</f>
        <v>2015</v>
      </c>
      <c r="L800" s="32" t="str">
        <f>IF(Delivery[[#This Row],[Month]]&lt;4,"Q4",IF(Delivery[[#This Row],[Month]]&lt;7,"Q1",IF(Delivery[[#This Row],[Month]]&lt;10,"Q2",IF(Delivery[[#This Row],[Month]]&lt;13,"Q3"))))</f>
        <v>Q2</v>
      </c>
    </row>
    <row r="801" spans="1:12" x14ac:dyDescent="0.25">
      <c r="A801">
        <v>1</v>
      </c>
      <c r="B801" s="1">
        <v>42233</v>
      </c>
      <c r="C801" t="s">
        <v>463</v>
      </c>
      <c r="D801" t="s">
        <v>508</v>
      </c>
      <c r="E801" t="s">
        <v>239</v>
      </c>
      <c r="F801">
        <v>60</v>
      </c>
      <c r="G801" t="s">
        <v>466</v>
      </c>
      <c r="H801" t="str">
        <f t="shared" si="10"/>
        <v>4M</v>
      </c>
      <c r="I801" t="str">
        <f>VLOOKUP(H801,Sheet1!$A$1:$B$28,2,0)</f>
        <v>MS-IV</v>
      </c>
      <c r="J801">
        <f>MONTH(Delivery[[#This Row],[DATE]])</f>
        <v>8</v>
      </c>
      <c r="K801" s="32">
        <f>IF(Delivery[[#This Row],[Month]]&gt;3,YEAR(Delivery[[#This Row],[DATE]]),YEAR(Delivery[[#This Row],[DATE]])-1)</f>
        <v>2015</v>
      </c>
      <c r="L801" s="32" t="str">
        <f>IF(Delivery[[#This Row],[Month]]&lt;4,"Q4",IF(Delivery[[#This Row],[Month]]&lt;7,"Q1",IF(Delivery[[#This Row],[Month]]&lt;10,"Q2",IF(Delivery[[#This Row],[Month]]&lt;13,"Q3"))))</f>
        <v>Q2</v>
      </c>
    </row>
    <row r="802" spans="1:12" x14ac:dyDescent="0.25">
      <c r="A802">
        <v>1</v>
      </c>
      <c r="B802" s="1">
        <v>42234</v>
      </c>
      <c r="C802" t="s">
        <v>6</v>
      </c>
      <c r="D802" t="s">
        <v>510</v>
      </c>
      <c r="E802">
        <v>2</v>
      </c>
      <c r="F802">
        <v>3889</v>
      </c>
      <c r="G802" t="s">
        <v>460</v>
      </c>
      <c r="H802" t="str">
        <f t="shared" si="10"/>
        <v>4H</v>
      </c>
      <c r="I802" t="str">
        <f>VLOOKUP(H802,Sheet1!$A$1:$B$28,2,0)</f>
        <v>HSD-IV</v>
      </c>
      <c r="J802">
        <f>MONTH(Delivery[[#This Row],[DATE]])</f>
        <v>8</v>
      </c>
      <c r="K802" s="32">
        <f>IF(Delivery[[#This Row],[Month]]&gt;3,YEAR(Delivery[[#This Row],[DATE]]),YEAR(Delivery[[#This Row],[DATE]])-1)</f>
        <v>2015</v>
      </c>
      <c r="L802" s="32" t="str">
        <f>IF(Delivery[[#This Row],[Month]]&lt;4,"Q4",IF(Delivery[[#This Row],[Month]]&lt;7,"Q1",IF(Delivery[[#This Row],[Month]]&lt;10,"Q2",IF(Delivery[[#This Row],[Month]]&lt;13,"Q3"))))</f>
        <v>Q2</v>
      </c>
    </row>
    <row r="803" spans="1:12" x14ac:dyDescent="0.25">
      <c r="A803">
        <v>2</v>
      </c>
      <c r="B803" s="1">
        <v>42234</v>
      </c>
      <c r="C803" t="s">
        <v>6</v>
      </c>
      <c r="D803" t="s">
        <v>511</v>
      </c>
      <c r="E803">
        <v>2</v>
      </c>
      <c r="F803">
        <v>3282</v>
      </c>
      <c r="G803" t="s">
        <v>460</v>
      </c>
      <c r="H803" t="str">
        <f t="shared" si="10"/>
        <v>4H</v>
      </c>
      <c r="I803" t="str">
        <f>VLOOKUP(H803,Sheet1!$A$1:$B$28,2,0)</f>
        <v>HSD-IV</v>
      </c>
      <c r="J803">
        <f>MONTH(Delivery[[#This Row],[DATE]])</f>
        <v>8</v>
      </c>
      <c r="K803" s="32">
        <f>IF(Delivery[[#This Row],[Month]]&gt;3,YEAR(Delivery[[#This Row],[DATE]]),YEAR(Delivery[[#This Row],[DATE]])-1)</f>
        <v>2015</v>
      </c>
      <c r="L803" s="32" t="str">
        <f>IF(Delivery[[#This Row],[Month]]&lt;4,"Q4",IF(Delivery[[#This Row],[Month]]&lt;7,"Q1",IF(Delivery[[#This Row],[Month]]&lt;10,"Q2",IF(Delivery[[#This Row],[Month]]&lt;13,"Q3"))))</f>
        <v>Q2</v>
      </c>
    </row>
    <row r="804" spans="1:12" x14ac:dyDescent="0.25">
      <c r="A804">
        <v>3</v>
      </c>
      <c r="B804" s="1">
        <v>42234</v>
      </c>
      <c r="C804" t="s">
        <v>6</v>
      </c>
      <c r="D804" t="s">
        <v>512</v>
      </c>
      <c r="E804">
        <v>17</v>
      </c>
      <c r="F804">
        <v>147</v>
      </c>
      <c r="G804" t="s">
        <v>460</v>
      </c>
      <c r="H804" t="str">
        <f t="shared" si="10"/>
        <v>PC</v>
      </c>
      <c r="I804" t="str">
        <f>VLOOKUP(H804,Sheet1!$A$1:$B$28,2,0)</f>
        <v>SKO</v>
      </c>
      <c r="J804">
        <f>MONTH(Delivery[[#This Row],[DATE]])</f>
        <v>8</v>
      </c>
      <c r="K804" s="32">
        <f>IF(Delivery[[#This Row],[Month]]&gt;3,YEAR(Delivery[[#This Row],[DATE]]),YEAR(Delivery[[#This Row],[DATE]])-1)</f>
        <v>2015</v>
      </c>
      <c r="L804" s="32" t="str">
        <f>IF(Delivery[[#This Row],[Month]]&lt;4,"Q4",IF(Delivery[[#This Row],[Month]]&lt;7,"Q1",IF(Delivery[[#This Row],[Month]]&lt;10,"Q2",IF(Delivery[[#This Row],[Month]]&lt;13,"Q3"))))</f>
        <v>Q2</v>
      </c>
    </row>
    <row r="805" spans="1:12" x14ac:dyDescent="0.25">
      <c r="A805">
        <v>4</v>
      </c>
      <c r="B805" s="1">
        <v>42234</v>
      </c>
      <c r="C805" t="s">
        <v>6</v>
      </c>
      <c r="D805" t="s">
        <v>513</v>
      </c>
      <c r="E805" t="s">
        <v>41</v>
      </c>
      <c r="F805">
        <v>2107</v>
      </c>
      <c r="G805" t="s">
        <v>460</v>
      </c>
      <c r="H805" t="str">
        <f t="shared" si="10"/>
        <v>PN</v>
      </c>
      <c r="I805" t="str">
        <f>VLOOKUP(H805,Sheet1!$A$1:$B$28,2,0)</f>
        <v>NAPTHA</v>
      </c>
      <c r="J805">
        <f>MONTH(Delivery[[#This Row],[DATE]])</f>
        <v>8</v>
      </c>
      <c r="K805" s="32">
        <f>IF(Delivery[[#This Row],[Month]]&gt;3,YEAR(Delivery[[#This Row],[DATE]]),YEAR(Delivery[[#This Row],[DATE]])-1)</f>
        <v>2015</v>
      </c>
      <c r="L805" s="32" t="str">
        <f>IF(Delivery[[#This Row],[Month]]&lt;4,"Q4",IF(Delivery[[#This Row],[Month]]&lt;7,"Q1",IF(Delivery[[#This Row],[Month]]&lt;10,"Q2",IF(Delivery[[#This Row],[Month]]&lt;13,"Q3"))))</f>
        <v>Q2</v>
      </c>
    </row>
    <row r="806" spans="1:12" x14ac:dyDescent="0.25">
      <c r="A806">
        <v>1</v>
      </c>
      <c r="B806" s="1">
        <v>42234</v>
      </c>
      <c r="C806" t="s">
        <v>463</v>
      </c>
      <c r="D806" t="s">
        <v>500</v>
      </c>
      <c r="E806" t="s">
        <v>514</v>
      </c>
      <c r="F806">
        <v>7</v>
      </c>
      <c r="G806" t="s">
        <v>464</v>
      </c>
      <c r="H806" t="str">
        <f t="shared" si="10"/>
        <v>NE</v>
      </c>
      <c r="I806" t="s">
        <v>204</v>
      </c>
      <c r="J806">
        <f>MONTH(Delivery[[#This Row],[DATE]])</f>
        <v>8</v>
      </c>
      <c r="K806" s="32">
        <f>IF(Delivery[[#This Row],[Month]]&gt;3,YEAR(Delivery[[#This Row],[DATE]]),YEAR(Delivery[[#This Row],[DATE]])-1)</f>
        <v>2015</v>
      </c>
      <c r="L806" s="32" t="str">
        <f>IF(Delivery[[#This Row],[Month]]&lt;4,"Q4",IF(Delivery[[#This Row],[Month]]&lt;7,"Q1",IF(Delivery[[#This Row],[Month]]&lt;10,"Q2",IF(Delivery[[#This Row],[Month]]&lt;13,"Q3"))))</f>
        <v>Q2</v>
      </c>
    </row>
    <row r="807" spans="1:12" x14ac:dyDescent="0.25">
      <c r="A807">
        <v>2</v>
      </c>
      <c r="B807" s="1">
        <v>42234</v>
      </c>
      <c r="C807" t="s">
        <v>463</v>
      </c>
      <c r="D807" t="s">
        <v>503</v>
      </c>
      <c r="E807">
        <v>2</v>
      </c>
      <c r="F807">
        <v>1997</v>
      </c>
      <c r="G807" t="s">
        <v>464</v>
      </c>
      <c r="H807" t="str">
        <f t="shared" si="10"/>
        <v>4H</v>
      </c>
      <c r="I807" t="str">
        <f>VLOOKUP(H807,Sheet1!$A$1:$B$28,2,0)</f>
        <v>HSD-IV</v>
      </c>
      <c r="J807">
        <f>MONTH(Delivery[[#This Row],[DATE]])</f>
        <v>8</v>
      </c>
      <c r="K807" s="32">
        <f>IF(Delivery[[#This Row],[Month]]&gt;3,YEAR(Delivery[[#This Row],[DATE]]),YEAR(Delivery[[#This Row],[DATE]])-1)</f>
        <v>2015</v>
      </c>
      <c r="L807" s="32" t="str">
        <f>IF(Delivery[[#This Row],[Month]]&lt;4,"Q4",IF(Delivery[[#This Row],[Month]]&lt;7,"Q1",IF(Delivery[[#This Row],[Month]]&lt;10,"Q2",IF(Delivery[[#This Row],[Month]]&lt;13,"Q3"))))</f>
        <v>Q2</v>
      </c>
    </row>
    <row r="808" spans="1:12" x14ac:dyDescent="0.25">
      <c r="A808">
        <v>3</v>
      </c>
      <c r="B808" s="1">
        <v>42234</v>
      </c>
      <c r="C808" t="s">
        <v>463</v>
      </c>
      <c r="D808" t="s">
        <v>503</v>
      </c>
      <c r="E808">
        <v>3</v>
      </c>
      <c r="F808">
        <v>616</v>
      </c>
      <c r="G808" t="s">
        <v>464</v>
      </c>
      <c r="H808" t="str">
        <f t="shared" si="10"/>
        <v>4H</v>
      </c>
      <c r="I808" t="str">
        <f>VLOOKUP(H808,Sheet1!$A$1:$B$28,2,0)</f>
        <v>HSD-IV</v>
      </c>
      <c r="J808">
        <f>MONTH(Delivery[[#This Row],[DATE]])</f>
        <v>8</v>
      </c>
      <c r="K808" s="32">
        <f>IF(Delivery[[#This Row],[Month]]&gt;3,YEAR(Delivery[[#This Row],[DATE]]),YEAR(Delivery[[#This Row],[DATE]])-1)</f>
        <v>2015</v>
      </c>
      <c r="L808" s="32" t="str">
        <f>IF(Delivery[[#This Row],[Month]]&lt;4,"Q4",IF(Delivery[[#This Row],[Month]]&lt;7,"Q1",IF(Delivery[[#This Row],[Month]]&lt;10,"Q2",IF(Delivery[[#This Row],[Month]]&lt;13,"Q3"))))</f>
        <v>Q2</v>
      </c>
    </row>
    <row r="809" spans="1:12" x14ac:dyDescent="0.25">
      <c r="A809">
        <v>4</v>
      </c>
      <c r="B809" s="1">
        <v>42234</v>
      </c>
      <c r="C809" t="s">
        <v>463</v>
      </c>
      <c r="D809" t="s">
        <v>501</v>
      </c>
      <c r="E809">
        <v>3</v>
      </c>
      <c r="F809">
        <v>176</v>
      </c>
      <c r="G809" t="s">
        <v>464</v>
      </c>
      <c r="H809" t="str">
        <f t="shared" si="10"/>
        <v>4H</v>
      </c>
      <c r="I809" t="str">
        <f>VLOOKUP(H809,Sheet1!$A$1:$B$28,2,0)</f>
        <v>HSD-IV</v>
      </c>
      <c r="J809">
        <f>MONTH(Delivery[[#This Row],[DATE]])</f>
        <v>8</v>
      </c>
      <c r="K809" s="32">
        <f>IF(Delivery[[#This Row],[Month]]&gt;3,YEAR(Delivery[[#This Row],[DATE]]),YEAR(Delivery[[#This Row],[DATE]])-1)</f>
        <v>2015</v>
      </c>
      <c r="L809" s="32" t="str">
        <f>IF(Delivery[[#This Row],[Month]]&lt;4,"Q4",IF(Delivery[[#This Row],[Month]]&lt;7,"Q1",IF(Delivery[[#This Row],[Month]]&lt;10,"Q2",IF(Delivery[[#This Row],[Month]]&lt;13,"Q3"))))</f>
        <v>Q2</v>
      </c>
    </row>
    <row r="810" spans="1:12" x14ac:dyDescent="0.25">
      <c r="A810">
        <v>1</v>
      </c>
      <c r="B810" s="1">
        <v>42234</v>
      </c>
      <c r="C810" t="s">
        <v>463</v>
      </c>
      <c r="D810" t="s">
        <v>503</v>
      </c>
      <c r="E810">
        <v>107</v>
      </c>
      <c r="F810">
        <v>1438</v>
      </c>
      <c r="G810" t="s">
        <v>492</v>
      </c>
      <c r="H810" t="str">
        <f t="shared" si="10"/>
        <v>4H</v>
      </c>
      <c r="I810" t="str">
        <f>VLOOKUP(H810,Sheet1!$A$1:$B$28,2,0)</f>
        <v>HSD-IV</v>
      </c>
      <c r="J810">
        <f>MONTH(Delivery[[#This Row],[DATE]])</f>
        <v>8</v>
      </c>
      <c r="K810" s="32">
        <f>IF(Delivery[[#This Row],[Month]]&gt;3,YEAR(Delivery[[#This Row],[DATE]]),YEAR(Delivery[[#This Row],[DATE]])-1)</f>
        <v>2015</v>
      </c>
      <c r="L810" s="32" t="str">
        <f>IF(Delivery[[#This Row],[Month]]&lt;4,"Q4",IF(Delivery[[#This Row],[Month]]&lt;7,"Q1",IF(Delivery[[#This Row],[Month]]&lt;10,"Q2",IF(Delivery[[#This Row],[Month]]&lt;13,"Q3"))))</f>
        <v>Q2</v>
      </c>
    </row>
    <row r="811" spans="1:12" x14ac:dyDescent="0.25">
      <c r="A811">
        <v>1</v>
      </c>
      <c r="B811" s="1">
        <v>42234</v>
      </c>
      <c r="C811" t="s">
        <v>463</v>
      </c>
      <c r="D811" t="s">
        <v>513</v>
      </c>
      <c r="E811" t="s">
        <v>41</v>
      </c>
      <c r="F811">
        <v>2107</v>
      </c>
      <c r="G811" t="s">
        <v>466</v>
      </c>
      <c r="H811" t="str">
        <f t="shared" si="10"/>
        <v>PN</v>
      </c>
      <c r="I811" t="str">
        <f>VLOOKUP(H811,Sheet1!$A$1:$B$28,2,0)</f>
        <v>NAPTHA</v>
      </c>
      <c r="J811">
        <f>MONTH(Delivery[[#This Row],[DATE]])</f>
        <v>8</v>
      </c>
      <c r="K811" s="32">
        <f>IF(Delivery[[#This Row],[Month]]&gt;3,YEAR(Delivery[[#This Row],[DATE]]),YEAR(Delivery[[#This Row],[DATE]])-1)</f>
        <v>2015</v>
      </c>
      <c r="L811" s="32" t="str">
        <f>IF(Delivery[[#This Row],[Month]]&lt;4,"Q4",IF(Delivery[[#This Row],[Month]]&lt;7,"Q1",IF(Delivery[[#This Row],[Month]]&lt;10,"Q2",IF(Delivery[[#This Row],[Month]]&lt;13,"Q3"))))</f>
        <v>Q2</v>
      </c>
    </row>
    <row r="812" spans="1:12" x14ac:dyDescent="0.25">
      <c r="A812">
        <v>1</v>
      </c>
      <c r="B812" s="1">
        <v>42235</v>
      </c>
      <c r="C812" t="s">
        <v>6</v>
      </c>
      <c r="D812" t="s">
        <v>515</v>
      </c>
      <c r="E812">
        <v>17</v>
      </c>
      <c r="F812">
        <v>2759</v>
      </c>
      <c r="G812" t="s">
        <v>460</v>
      </c>
      <c r="H812" t="str">
        <f t="shared" si="10"/>
        <v>0S</v>
      </c>
      <c r="I812" t="str">
        <f>VLOOKUP(H812,Sheet1!$A$1:$B$28,2,0)</f>
        <v>SKO</v>
      </c>
      <c r="J812">
        <f>MONTH(Delivery[[#This Row],[DATE]])</f>
        <v>8</v>
      </c>
      <c r="K812" s="32">
        <f>IF(Delivery[[#This Row],[Month]]&gt;3,YEAR(Delivery[[#This Row],[DATE]]),YEAR(Delivery[[#This Row],[DATE]])-1)</f>
        <v>2015</v>
      </c>
      <c r="L812" s="32" t="str">
        <f>IF(Delivery[[#This Row],[Month]]&lt;4,"Q4",IF(Delivery[[#This Row],[Month]]&lt;7,"Q1",IF(Delivery[[#This Row],[Month]]&lt;10,"Q2",IF(Delivery[[#This Row],[Month]]&lt;13,"Q3"))))</f>
        <v>Q2</v>
      </c>
    </row>
    <row r="813" spans="1:12" x14ac:dyDescent="0.25">
      <c r="A813">
        <v>2</v>
      </c>
      <c r="B813" s="1">
        <v>42235</v>
      </c>
      <c r="C813" t="s">
        <v>6</v>
      </c>
      <c r="D813" t="s">
        <v>516</v>
      </c>
      <c r="E813">
        <v>10</v>
      </c>
      <c r="F813">
        <v>574</v>
      </c>
      <c r="G813" t="s">
        <v>460</v>
      </c>
      <c r="H813" t="str">
        <f t="shared" si="10"/>
        <v>A2</v>
      </c>
      <c r="I813" t="str">
        <f>VLOOKUP(H813,Sheet1!$A$1:$B$28,2,0)</f>
        <v>ATF</v>
      </c>
      <c r="J813">
        <f>MONTH(Delivery[[#This Row],[DATE]])</f>
        <v>8</v>
      </c>
      <c r="K813" s="32">
        <f>IF(Delivery[[#This Row],[Month]]&gt;3,YEAR(Delivery[[#This Row],[DATE]]),YEAR(Delivery[[#This Row],[DATE]])-1)</f>
        <v>2015</v>
      </c>
      <c r="L813" s="32" t="str">
        <f>IF(Delivery[[#This Row],[Month]]&lt;4,"Q4",IF(Delivery[[#This Row],[Month]]&lt;7,"Q1",IF(Delivery[[#This Row],[Month]]&lt;10,"Q2",IF(Delivery[[#This Row],[Month]]&lt;13,"Q3"))))</f>
        <v>Q2</v>
      </c>
    </row>
    <row r="814" spans="1:12" x14ac:dyDescent="0.25">
      <c r="A814">
        <v>1</v>
      </c>
      <c r="B814" s="1">
        <v>42235</v>
      </c>
      <c r="C814" t="s">
        <v>463</v>
      </c>
      <c r="D814" t="s">
        <v>501</v>
      </c>
      <c r="E814">
        <v>3</v>
      </c>
      <c r="F814">
        <v>5472</v>
      </c>
      <c r="G814" t="s">
        <v>464</v>
      </c>
      <c r="H814" t="str">
        <f t="shared" si="10"/>
        <v>4H</v>
      </c>
      <c r="I814" t="str">
        <f>VLOOKUP(H814,Sheet1!$A$1:$B$28,2,0)</f>
        <v>HSD-IV</v>
      </c>
      <c r="J814">
        <f>MONTH(Delivery[[#This Row],[DATE]])</f>
        <v>8</v>
      </c>
      <c r="K814" s="32">
        <f>IF(Delivery[[#This Row],[Month]]&gt;3,YEAR(Delivery[[#This Row],[DATE]]),YEAR(Delivery[[#This Row],[DATE]])-1)</f>
        <v>2015</v>
      </c>
      <c r="L814" s="32" t="str">
        <f>IF(Delivery[[#This Row],[Month]]&lt;4,"Q4",IF(Delivery[[#This Row],[Month]]&lt;7,"Q1",IF(Delivery[[#This Row],[Month]]&lt;10,"Q2",IF(Delivery[[#This Row],[Month]]&lt;13,"Q3"))))</f>
        <v>Q2</v>
      </c>
    </row>
    <row r="815" spans="1:12" x14ac:dyDescent="0.25">
      <c r="A815">
        <v>1</v>
      </c>
      <c r="B815" s="1">
        <v>42235</v>
      </c>
      <c r="C815" t="s">
        <v>463</v>
      </c>
      <c r="D815" t="s">
        <v>501</v>
      </c>
      <c r="E815">
        <v>107</v>
      </c>
      <c r="F815">
        <v>1419</v>
      </c>
      <c r="G815" t="s">
        <v>492</v>
      </c>
      <c r="H815" t="str">
        <f t="shared" si="10"/>
        <v>4H</v>
      </c>
      <c r="I815" t="str">
        <f>VLOOKUP(H815,Sheet1!$A$1:$B$28,2,0)</f>
        <v>HSD-IV</v>
      </c>
      <c r="J815">
        <f>MONTH(Delivery[[#This Row],[DATE]])</f>
        <v>8</v>
      </c>
      <c r="K815" s="32">
        <f>IF(Delivery[[#This Row],[Month]]&gt;3,YEAR(Delivery[[#This Row],[DATE]]),YEAR(Delivery[[#This Row],[DATE]])-1)</f>
        <v>2015</v>
      </c>
      <c r="L815" s="32" t="str">
        <f>IF(Delivery[[#This Row],[Month]]&lt;4,"Q4",IF(Delivery[[#This Row],[Month]]&lt;7,"Q1",IF(Delivery[[#This Row],[Month]]&lt;10,"Q2",IF(Delivery[[#This Row],[Month]]&lt;13,"Q3"))))</f>
        <v>Q2</v>
      </c>
    </row>
    <row r="816" spans="1:12" x14ac:dyDescent="0.25">
      <c r="A816">
        <v>1</v>
      </c>
      <c r="B816" s="1">
        <v>42235</v>
      </c>
      <c r="C816" t="s">
        <v>463</v>
      </c>
      <c r="D816" t="s">
        <v>517</v>
      </c>
      <c r="E816" t="s">
        <v>41</v>
      </c>
      <c r="F816">
        <v>74</v>
      </c>
      <c r="G816" t="s">
        <v>466</v>
      </c>
      <c r="H816" t="str">
        <f t="shared" si="10"/>
        <v xml:space="preserve"> S</v>
      </c>
      <c r="I816" t="s">
        <v>204</v>
      </c>
      <c r="J816">
        <f>MONTH(Delivery[[#This Row],[DATE]])</f>
        <v>8</v>
      </c>
      <c r="K816" s="32">
        <f>IF(Delivery[[#This Row],[Month]]&gt;3,YEAR(Delivery[[#This Row],[DATE]]),YEAR(Delivery[[#This Row],[DATE]])-1)</f>
        <v>2015</v>
      </c>
      <c r="L816" s="32" t="str">
        <f>IF(Delivery[[#This Row],[Month]]&lt;4,"Q4",IF(Delivery[[#This Row],[Month]]&lt;7,"Q1",IF(Delivery[[#This Row],[Month]]&lt;10,"Q2",IF(Delivery[[#This Row],[Month]]&lt;13,"Q3"))))</f>
        <v>Q2</v>
      </c>
    </row>
    <row r="817" spans="1:12" x14ac:dyDescent="0.25">
      <c r="A817">
        <v>2</v>
      </c>
      <c r="B817" s="1">
        <v>42235</v>
      </c>
      <c r="C817" t="s">
        <v>463</v>
      </c>
      <c r="D817" t="s">
        <v>518</v>
      </c>
      <c r="E817" t="s">
        <v>41</v>
      </c>
      <c r="F817">
        <v>1611</v>
      </c>
      <c r="G817" t="s">
        <v>466</v>
      </c>
      <c r="H817" t="str">
        <f t="shared" si="10"/>
        <v>PN</v>
      </c>
      <c r="I817" t="str">
        <f>VLOOKUP(H817,Sheet1!$A$1:$B$28,2,0)</f>
        <v>NAPTHA</v>
      </c>
      <c r="J817">
        <f>MONTH(Delivery[[#This Row],[DATE]])</f>
        <v>8</v>
      </c>
      <c r="K817" s="32">
        <f>IF(Delivery[[#This Row],[Month]]&gt;3,YEAR(Delivery[[#This Row],[DATE]]),YEAR(Delivery[[#This Row],[DATE]])-1)</f>
        <v>2015</v>
      </c>
      <c r="L817" s="32" t="str">
        <f>IF(Delivery[[#This Row],[Month]]&lt;4,"Q4",IF(Delivery[[#This Row],[Month]]&lt;7,"Q1",IF(Delivery[[#This Row],[Month]]&lt;10,"Q2",IF(Delivery[[#This Row],[Month]]&lt;13,"Q3"))))</f>
        <v>Q2</v>
      </c>
    </row>
    <row r="818" spans="1:12" x14ac:dyDescent="0.25">
      <c r="A818">
        <v>3</v>
      </c>
      <c r="B818" s="1">
        <v>42235</v>
      </c>
      <c r="C818" t="s">
        <v>463</v>
      </c>
      <c r="D818" t="s">
        <v>502</v>
      </c>
      <c r="E818" t="s">
        <v>41</v>
      </c>
      <c r="F818">
        <v>36</v>
      </c>
      <c r="G818" t="s">
        <v>466</v>
      </c>
      <c r="H818" t="str">
        <f t="shared" si="10"/>
        <v>NE</v>
      </c>
      <c r="I818" t="s">
        <v>149</v>
      </c>
      <c r="J818">
        <f>MONTH(Delivery[[#This Row],[DATE]])</f>
        <v>8</v>
      </c>
      <c r="K818" s="32">
        <f>IF(Delivery[[#This Row],[Month]]&gt;3,YEAR(Delivery[[#This Row],[DATE]]),YEAR(Delivery[[#This Row],[DATE]])-1)</f>
        <v>2015</v>
      </c>
      <c r="L818" s="32" t="str">
        <f>IF(Delivery[[#This Row],[Month]]&lt;4,"Q4",IF(Delivery[[#This Row],[Month]]&lt;7,"Q1",IF(Delivery[[#This Row],[Month]]&lt;10,"Q2",IF(Delivery[[#This Row],[Month]]&lt;13,"Q3"))))</f>
        <v>Q2</v>
      </c>
    </row>
    <row r="819" spans="1:12" x14ac:dyDescent="0.25">
      <c r="A819">
        <v>1</v>
      </c>
      <c r="B819" s="1">
        <v>42236</v>
      </c>
      <c r="C819" t="s">
        <v>6</v>
      </c>
      <c r="D819" t="s">
        <v>516</v>
      </c>
      <c r="E819">
        <v>10</v>
      </c>
      <c r="F819">
        <v>2301</v>
      </c>
      <c r="G819" t="s">
        <v>460</v>
      </c>
      <c r="H819" t="str">
        <f t="shared" si="10"/>
        <v>A2</v>
      </c>
      <c r="I819" t="str">
        <f>VLOOKUP(H819,Sheet1!$A$1:$B$28,2,0)</f>
        <v>ATF</v>
      </c>
      <c r="J819">
        <f>MONTH(Delivery[[#This Row],[DATE]])</f>
        <v>8</v>
      </c>
      <c r="K819" s="32">
        <f>IF(Delivery[[#This Row],[Month]]&gt;3,YEAR(Delivery[[#This Row],[DATE]]),YEAR(Delivery[[#This Row],[DATE]])-1)</f>
        <v>2015</v>
      </c>
      <c r="L819" s="32" t="str">
        <f>IF(Delivery[[#This Row],[Month]]&lt;4,"Q4",IF(Delivery[[#This Row],[Month]]&lt;7,"Q1",IF(Delivery[[#This Row],[Month]]&lt;10,"Q2",IF(Delivery[[#This Row],[Month]]&lt;13,"Q3"))))</f>
        <v>Q2</v>
      </c>
    </row>
    <row r="820" spans="1:12" x14ac:dyDescent="0.25">
      <c r="A820">
        <v>2</v>
      </c>
      <c r="B820" s="1">
        <v>42236</v>
      </c>
      <c r="C820" t="s">
        <v>6</v>
      </c>
      <c r="D820" t="s">
        <v>519</v>
      </c>
      <c r="E820">
        <v>10</v>
      </c>
      <c r="F820">
        <v>191</v>
      </c>
      <c r="G820" t="s">
        <v>460</v>
      </c>
      <c r="H820" t="str">
        <f t="shared" si="10"/>
        <v>A2</v>
      </c>
      <c r="I820" t="str">
        <f>VLOOKUP(H820,Sheet1!$A$1:$B$28,2,0)</f>
        <v>ATF</v>
      </c>
      <c r="J820">
        <f>MONTH(Delivery[[#This Row],[DATE]])</f>
        <v>8</v>
      </c>
      <c r="K820" s="32">
        <f>IF(Delivery[[#This Row],[Month]]&gt;3,YEAR(Delivery[[#This Row],[DATE]]),YEAR(Delivery[[#This Row],[DATE]])-1)</f>
        <v>2015</v>
      </c>
      <c r="L820" s="32" t="str">
        <f>IF(Delivery[[#This Row],[Month]]&lt;4,"Q4",IF(Delivery[[#This Row],[Month]]&lt;7,"Q1",IF(Delivery[[#This Row],[Month]]&lt;10,"Q2",IF(Delivery[[#This Row],[Month]]&lt;13,"Q3"))))</f>
        <v>Q2</v>
      </c>
    </row>
    <row r="821" spans="1:12" x14ac:dyDescent="0.25">
      <c r="A821">
        <v>3</v>
      </c>
      <c r="B821" s="1">
        <v>42236</v>
      </c>
      <c r="C821" t="s">
        <v>6</v>
      </c>
      <c r="D821" t="s">
        <v>519</v>
      </c>
      <c r="E821">
        <v>13</v>
      </c>
      <c r="F821">
        <v>6302</v>
      </c>
      <c r="G821" t="s">
        <v>460</v>
      </c>
      <c r="H821" t="str">
        <f t="shared" si="10"/>
        <v>A2</v>
      </c>
      <c r="I821" t="str">
        <f>VLOOKUP(H821,Sheet1!$A$1:$B$28,2,0)</f>
        <v>ATF</v>
      </c>
      <c r="J821">
        <f>MONTH(Delivery[[#This Row],[DATE]])</f>
        <v>8</v>
      </c>
      <c r="K821" s="32">
        <f>IF(Delivery[[#This Row],[Month]]&gt;3,YEAR(Delivery[[#This Row],[DATE]]),YEAR(Delivery[[#This Row],[DATE]])-1)</f>
        <v>2015</v>
      </c>
      <c r="L821" s="32" t="str">
        <f>IF(Delivery[[#This Row],[Month]]&lt;4,"Q4",IF(Delivery[[#This Row],[Month]]&lt;7,"Q1",IF(Delivery[[#This Row],[Month]]&lt;10,"Q2",IF(Delivery[[#This Row],[Month]]&lt;13,"Q3"))))</f>
        <v>Q2</v>
      </c>
    </row>
    <row r="822" spans="1:12" x14ac:dyDescent="0.25">
      <c r="A822">
        <v>4</v>
      </c>
      <c r="B822" s="1">
        <v>42236</v>
      </c>
      <c r="C822" t="s">
        <v>6</v>
      </c>
      <c r="D822" t="s">
        <v>520</v>
      </c>
      <c r="E822">
        <v>13</v>
      </c>
      <c r="F822">
        <v>1539</v>
      </c>
      <c r="G822" t="s">
        <v>460</v>
      </c>
      <c r="H822" t="str">
        <f t="shared" si="10"/>
        <v>A2</v>
      </c>
      <c r="I822" t="str">
        <f>VLOOKUP(H822,Sheet1!$A$1:$B$28,2,0)</f>
        <v>ATF</v>
      </c>
      <c r="J822">
        <f>MONTH(Delivery[[#This Row],[DATE]])</f>
        <v>8</v>
      </c>
      <c r="K822" s="32">
        <f>IF(Delivery[[#This Row],[Month]]&gt;3,YEAR(Delivery[[#This Row],[DATE]]),YEAR(Delivery[[#This Row],[DATE]])-1)</f>
        <v>2015</v>
      </c>
      <c r="L822" s="32" t="str">
        <f>IF(Delivery[[#This Row],[Month]]&lt;4,"Q4",IF(Delivery[[#This Row],[Month]]&lt;7,"Q1",IF(Delivery[[#This Row],[Month]]&lt;10,"Q2",IF(Delivery[[#This Row],[Month]]&lt;13,"Q3"))))</f>
        <v>Q2</v>
      </c>
    </row>
    <row r="823" spans="1:12" x14ac:dyDescent="0.25">
      <c r="A823">
        <v>1</v>
      </c>
      <c r="B823" s="1">
        <v>42236</v>
      </c>
      <c r="C823" t="s">
        <v>463</v>
      </c>
      <c r="D823" t="s">
        <v>521</v>
      </c>
      <c r="E823" t="s">
        <v>522</v>
      </c>
      <c r="F823">
        <v>15</v>
      </c>
      <c r="G823" t="s">
        <v>464</v>
      </c>
      <c r="H823" t="str">
        <f t="shared" si="10"/>
        <v>0S</v>
      </c>
      <c r="I823" t="str">
        <f>VLOOKUP(H823,Sheet1!$A$1:$B$28,2,0)</f>
        <v>SKO</v>
      </c>
      <c r="J823">
        <f>MONTH(Delivery[[#This Row],[DATE]])</f>
        <v>8</v>
      </c>
      <c r="K823" s="32">
        <f>IF(Delivery[[#This Row],[Month]]&gt;3,YEAR(Delivery[[#This Row],[DATE]]),YEAR(Delivery[[#This Row],[DATE]])-1)</f>
        <v>2015</v>
      </c>
      <c r="L823" s="32" t="str">
        <f>IF(Delivery[[#This Row],[Month]]&lt;4,"Q4",IF(Delivery[[#This Row],[Month]]&lt;7,"Q1",IF(Delivery[[#This Row],[Month]]&lt;10,"Q2",IF(Delivery[[#This Row],[Month]]&lt;13,"Q3"))))</f>
        <v>Q2</v>
      </c>
    </row>
    <row r="824" spans="1:12" x14ac:dyDescent="0.25">
      <c r="A824">
        <v>2</v>
      </c>
      <c r="B824" s="1">
        <v>42236</v>
      </c>
      <c r="C824" t="s">
        <v>463</v>
      </c>
      <c r="D824" t="s">
        <v>521</v>
      </c>
      <c r="E824">
        <v>17</v>
      </c>
      <c r="F824">
        <v>338</v>
      </c>
      <c r="G824" t="s">
        <v>464</v>
      </c>
      <c r="H824" t="str">
        <f t="shared" si="10"/>
        <v>0S</v>
      </c>
      <c r="I824" t="str">
        <f>VLOOKUP(H824,Sheet1!$A$1:$B$28,2,0)</f>
        <v>SKO</v>
      </c>
      <c r="J824">
        <f>MONTH(Delivery[[#This Row],[DATE]])</f>
        <v>8</v>
      </c>
      <c r="K824" s="32">
        <f>IF(Delivery[[#This Row],[Month]]&gt;3,YEAR(Delivery[[#This Row],[DATE]]),YEAR(Delivery[[#This Row],[DATE]])-1)</f>
        <v>2015</v>
      </c>
      <c r="L824" s="32" t="str">
        <f>IF(Delivery[[#This Row],[Month]]&lt;4,"Q4",IF(Delivery[[#This Row],[Month]]&lt;7,"Q1",IF(Delivery[[#This Row],[Month]]&lt;10,"Q2",IF(Delivery[[#This Row],[Month]]&lt;13,"Q3"))))</f>
        <v>Q2</v>
      </c>
    </row>
    <row r="825" spans="1:12" x14ac:dyDescent="0.25">
      <c r="A825">
        <v>3</v>
      </c>
      <c r="B825" s="1">
        <v>42236</v>
      </c>
      <c r="C825" t="s">
        <v>463</v>
      </c>
      <c r="D825" t="s">
        <v>523</v>
      </c>
      <c r="E825">
        <v>15</v>
      </c>
      <c r="F825">
        <v>1029</v>
      </c>
      <c r="G825" t="s">
        <v>464</v>
      </c>
      <c r="H825" t="str">
        <f t="shared" si="10"/>
        <v>A3</v>
      </c>
      <c r="I825" t="str">
        <f>VLOOKUP(H825,Sheet1!$A$1:$B$28,2,0)</f>
        <v>ATF</v>
      </c>
      <c r="J825">
        <f>MONTH(Delivery[[#This Row],[DATE]])</f>
        <v>8</v>
      </c>
      <c r="K825" s="32">
        <f>IF(Delivery[[#This Row],[Month]]&gt;3,YEAR(Delivery[[#This Row],[DATE]]),YEAR(Delivery[[#This Row],[DATE]])-1)</f>
        <v>2015</v>
      </c>
      <c r="L825" s="32" t="str">
        <f>IF(Delivery[[#This Row],[Month]]&lt;4,"Q4",IF(Delivery[[#This Row],[Month]]&lt;7,"Q1",IF(Delivery[[#This Row],[Month]]&lt;10,"Q2",IF(Delivery[[#This Row],[Month]]&lt;13,"Q3"))))</f>
        <v>Q2</v>
      </c>
    </row>
    <row r="826" spans="1:12" x14ac:dyDescent="0.25">
      <c r="A826">
        <v>1</v>
      </c>
      <c r="B826" s="1">
        <v>42237</v>
      </c>
      <c r="C826" t="s">
        <v>463</v>
      </c>
      <c r="D826" t="s">
        <v>523</v>
      </c>
      <c r="E826">
        <v>15</v>
      </c>
      <c r="F826">
        <v>661</v>
      </c>
      <c r="G826" t="s">
        <v>464</v>
      </c>
      <c r="H826" t="str">
        <f t="shared" si="10"/>
        <v>A3</v>
      </c>
      <c r="I826" t="str">
        <f>VLOOKUP(H826,Sheet1!$A$1:$B$28,2,0)</f>
        <v>ATF</v>
      </c>
      <c r="J826">
        <f>MONTH(Delivery[[#This Row],[DATE]])</f>
        <v>8</v>
      </c>
      <c r="K826" s="32">
        <f>IF(Delivery[[#This Row],[Month]]&gt;3,YEAR(Delivery[[#This Row],[DATE]]),YEAR(Delivery[[#This Row],[DATE]])-1)</f>
        <v>2015</v>
      </c>
      <c r="L826" s="32" t="str">
        <f>IF(Delivery[[#This Row],[Month]]&lt;4,"Q4",IF(Delivery[[#This Row],[Month]]&lt;7,"Q1",IF(Delivery[[#This Row],[Month]]&lt;10,"Q2",IF(Delivery[[#This Row],[Month]]&lt;13,"Q3"))))</f>
        <v>Q2</v>
      </c>
    </row>
    <row r="827" spans="1:12" x14ac:dyDescent="0.25">
      <c r="A827">
        <v>2</v>
      </c>
      <c r="B827" s="1">
        <v>42237</v>
      </c>
      <c r="C827" t="s">
        <v>463</v>
      </c>
      <c r="D827" t="s">
        <v>524</v>
      </c>
      <c r="E827">
        <v>15</v>
      </c>
      <c r="F827">
        <v>7515</v>
      </c>
      <c r="G827" t="s">
        <v>464</v>
      </c>
      <c r="H827" t="str">
        <f t="shared" si="10"/>
        <v>A3</v>
      </c>
      <c r="I827" t="str">
        <f>VLOOKUP(H827,Sheet1!$A$1:$B$28,2,0)</f>
        <v>ATF</v>
      </c>
      <c r="J827">
        <f>MONTH(Delivery[[#This Row],[DATE]])</f>
        <v>8</v>
      </c>
      <c r="K827" s="32">
        <f>IF(Delivery[[#This Row],[Month]]&gt;3,YEAR(Delivery[[#This Row],[DATE]]),YEAR(Delivery[[#This Row],[DATE]])-1)</f>
        <v>2015</v>
      </c>
      <c r="L827" s="32" t="str">
        <f>IF(Delivery[[#This Row],[Month]]&lt;4,"Q4",IF(Delivery[[#This Row],[Month]]&lt;7,"Q1",IF(Delivery[[#This Row],[Month]]&lt;10,"Q2",IF(Delivery[[#This Row],[Month]]&lt;13,"Q3"))))</f>
        <v>Q2</v>
      </c>
    </row>
    <row r="828" spans="1:12" x14ac:dyDescent="0.25">
      <c r="A828">
        <v>3</v>
      </c>
      <c r="B828" s="1">
        <v>42237</v>
      </c>
      <c r="C828" t="s">
        <v>463</v>
      </c>
      <c r="D828" t="s">
        <v>524</v>
      </c>
      <c r="E828">
        <v>14</v>
      </c>
      <c r="F828">
        <v>2101</v>
      </c>
      <c r="G828" t="s">
        <v>464</v>
      </c>
      <c r="H828" t="str">
        <f t="shared" si="10"/>
        <v>A3</v>
      </c>
      <c r="I828" t="str">
        <f>VLOOKUP(H828,Sheet1!$A$1:$B$28,2,0)</f>
        <v>ATF</v>
      </c>
      <c r="J828">
        <f>MONTH(Delivery[[#This Row],[DATE]])</f>
        <v>8</v>
      </c>
      <c r="K828" s="32">
        <f>IF(Delivery[[#This Row],[Month]]&gt;3,YEAR(Delivery[[#This Row],[DATE]]),YEAR(Delivery[[#This Row],[DATE]])-1)</f>
        <v>2015</v>
      </c>
      <c r="L828" s="32" t="str">
        <f>IF(Delivery[[#This Row],[Month]]&lt;4,"Q4",IF(Delivery[[#This Row],[Month]]&lt;7,"Q1",IF(Delivery[[#This Row],[Month]]&lt;10,"Q2",IF(Delivery[[#This Row],[Month]]&lt;13,"Q3"))))</f>
        <v>Q2</v>
      </c>
    </row>
    <row r="829" spans="1:12" x14ac:dyDescent="0.25">
      <c r="A829">
        <v>4</v>
      </c>
      <c r="B829" s="1">
        <v>42237</v>
      </c>
      <c r="C829" t="s">
        <v>463</v>
      </c>
      <c r="D829" t="s">
        <v>525</v>
      </c>
      <c r="E829">
        <v>14</v>
      </c>
      <c r="F829">
        <v>1783</v>
      </c>
      <c r="G829" t="s">
        <v>464</v>
      </c>
      <c r="H829" t="str">
        <f t="shared" si="10"/>
        <v>A3</v>
      </c>
      <c r="I829" t="str">
        <f>VLOOKUP(H829,Sheet1!$A$1:$B$28,2,0)</f>
        <v>ATF</v>
      </c>
      <c r="J829">
        <f>MONTH(Delivery[[#This Row],[DATE]])</f>
        <v>8</v>
      </c>
      <c r="K829" s="32">
        <f>IF(Delivery[[#This Row],[Month]]&gt;3,YEAR(Delivery[[#This Row],[DATE]]),YEAR(Delivery[[#This Row],[DATE]])-1)</f>
        <v>2015</v>
      </c>
      <c r="L829" s="32" t="str">
        <f>IF(Delivery[[#This Row],[Month]]&lt;4,"Q4",IF(Delivery[[#This Row],[Month]]&lt;7,"Q1",IF(Delivery[[#This Row],[Month]]&lt;10,"Q2",IF(Delivery[[#This Row],[Month]]&lt;13,"Q3"))))</f>
        <v>Q2</v>
      </c>
    </row>
    <row r="830" spans="1:12" x14ac:dyDescent="0.25">
      <c r="A830">
        <v>1</v>
      </c>
      <c r="B830" s="1">
        <v>42238</v>
      </c>
      <c r="C830" t="s">
        <v>463</v>
      </c>
      <c r="D830" t="s">
        <v>525</v>
      </c>
      <c r="E830">
        <v>14</v>
      </c>
      <c r="F830">
        <v>792</v>
      </c>
      <c r="G830" t="s">
        <v>464</v>
      </c>
      <c r="H830" t="str">
        <f t="shared" si="10"/>
        <v>A3</v>
      </c>
      <c r="I830" t="str">
        <f>VLOOKUP(H830,Sheet1!$A$1:$B$28,2,0)</f>
        <v>ATF</v>
      </c>
      <c r="J830">
        <f>MONTH(Delivery[[#This Row],[DATE]])</f>
        <v>8</v>
      </c>
      <c r="K830" s="32">
        <f>IF(Delivery[[#This Row],[Month]]&gt;3,YEAR(Delivery[[#This Row],[DATE]]),YEAR(Delivery[[#This Row],[DATE]])-1)</f>
        <v>2015</v>
      </c>
      <c r="L830" s="32" t="str">
        <f>IF(Delivery[[#This Row],[Month]]&lt;4,"Q4",IF(Delivery[[#This Row],[Month]]&lt;7,"Q1",IF(Delivery[[#This Row],[Month]]&lt;10,"Q2",IF(Delivery[[#This Row],[Month]]&lt;13,"Q3"))))</f>
        <v>Q2</v>
      </c>
    </row>
    <row r="831" spans="1:12" x14ac:dyDescent="0.25">
      <c r="A831">
        <v>1</v>
      </c>
      <c r="B831" s="1">
        <v>42239</v>
      </c>
      <c r="C831" t="s">
        <v>463</v>
      </c>
      <c r="D831" t="s">
        <v>525</v>
      </c>
      <c r="E831">
        <v>10</v>
      </c>
      <c r="F831">
        <v>6146</v>
      </c>
      <c r="G831" t="s">
        <v>464</v>
      </c>
      <c r="H831" t="str">
        <f t="shared" si="10"/>
        <v>A3</v>
      </c>
      <c r="I831" t="str">
        <f>VLOOKUP(H831,Sheet1!$A$1:$B$28,2,0)</f>
        <v>ATF</v>
      </c>
      <c r="J831">
        <f>MONTH(Delivery[[#This Row],[DATE]])</f>
        <v>8</v>
      </c>
      <c r="K831" s="32">
        <f>IF(Delivery[[#This Row],[Month]]&gt;3,YEAR(Delivery[[#This Row],[DATE]]),YEAR(Delivery[[#This Row],[DATE]])-1)</f>
        <v>2015</v>
      </c>
      <c r="L831" s="32" t="str">
        <f>IF(Delivery[[#This Row],[Month]]&lt;4,"Q4",IF(Delivery[[#This Row],[Month]]&lt;7,"Q1",IF(Delivery[[#This Row],[Month]]&lt;10,"Q2",IF(Delivery[[#This Row],[Month]]&lt;13,"Q3"))))</f>
        <v>Q2</v>
      </c>
    </row>
    <row r="832" spans="1:12" x14ac:dyDescent="0.25">
      <c r="A832">
        <v>1</v>
      </c>
      <c r="B832" s="1">
        <v>42240</v>
      </c>
      <c r="C832" t="s">
        <v>6</v>
      </c>
      <c r="D832" t="s">
        <v>526</v>
      </c>
      <c r="E832">
        <v>17</v>
      </c>
      <c r="F832">
        <v>645</v>
      </c>
      <c r="G832" t="s">
        <v>460</v>
      </c>
      <c r="H832" t="str">
        <f t="shared" si="10"/>
        <v>0S</v>
      </c>
      <c r="I832" t="str">
        <f>VLOOKUP(H832,Sheet1!$A$1:$B$28,2,0)</f>
        <v>SKO</v>
      </c>
      <c r="J832">
        <f>MONTH(Delivery[[#This Row],[DATE]])</f>
        <v>8</v>
      </c>
      <c r="K832" s="32">
        <f>IF(Delivery[[#This Row],[Month]]&gt;3,YEAR(Delivery[[#This Row],[DATE]]),YEAR(Delivery[[#This Row],[DATE]])-1)</f>
        <v>2015</v>
      </c>
      <c r="L832" s="32" t="str">
        <f>IF(Delivery[[#This Row],[Month]]&lt;4,"Q4",IF(Delivery[[#This Row],[Month]]&lt;7,"Q1",IF(Delivery[[#This Row],[Month]]&lt;10,"Q2",IF(Delivery[[#This Row],[Month]]&lt;13,"Q3"))))</f>
        <v>Q2</v>
      </c>
    </row>
    <row r="833" spans="1:12" x14ac:dyDescent="0.25">
      <c r="A833">
        <v>2</v>
      </c>
      <c r="B833" s="1">
        <v>42240</v>
      </c>
      <c r="C833" t="s">
        <v>6</v>
      </c>
      <c r="D833" t="s">
        <v>527</v>
      </c>
      <c r="E833">
        <v>17</v>
      </c>
      <c r="F833">
        <v>96</v>
      </c>
      <c r="G833" t="s">
        <v>460</v>
      </c>
      <c r="H833" t="str">
        <f t="shared" si="10"/>
        <v>PC</v>
      </c>
      <c r="I833" t="str">
        <f>VLOOKUP(H833,Sheet1!$A$1:$B$28,2,0)</f>
        <v>SKO</v>
      </c>
      <c r="J833">
        <f>MONTH(Delivery[[#This Row],[DATE]])</f>
        <v>8</v>
      </c>
      <c r="K833" s="32">
        <f>IF(Delivery[[#This Row],[Month]]&gt;3,YEAR(Delivery[[#This Row],[DATE]]),YEAR(Delivery[[#This Row],[DATE]])-1)</f>
        <v>2015</v>
      </c>
      <c r="L833" s="32" t="str">
        <f>IF(Delivery[[#This Row],[Month]]&lt;4,"Q4",IF(Delivery[[#This Row],[Month]]&lt;7,"Q1",IF(Delivery[[#This Row],[Month]]&lt;10,"Q2",IF(Delivery[[#This Row],[Month]]&lt;13,"Q3"))))</f>
        <v>Q2</v>
      </c>
    </row>
    <row r="834" spans="1:12" x14ac:dyDescent="0.25">
      <c r="A834">
        <v>3</v>
      </c>
      <c r="B834" s="1">
        <v>42240</v>
      </c>
      <c r="C834" t="s">
        <v>6</v>
      </c>
      <c r="D834" t="s">
        <v>204</v>
      </c>
      <c r="E834" t="s">
        <v>41</v>
      </c>
      <c r="F834">
        <v>57</v>
      </c>
      <c r="G834" t="s">
        <v>460</v>
      </c>
      <c r="H834" t="str">
        <f t="shared" si="10"/>
        <v>F</v>
      </c>
      <c r="I834" t="str">
        <f>VLOOKUP(H834,Sheet1!$A$1:$B$28,2,0)</f>
        <v>I/F</v>
      </c>
      <c r="J834">
        <f>MONTH(Delivery[[#This Row],[DATE]])</f>
        <v>8</v>
      </c>
      <c r="K834" s="32">
        <f>IF(Delivery[[#This Row],[Month]]&gt;3,YEAR(Delivery[[#This Row],[DATE]]),YEAR(Delivery[[#This Row],[DATE]])-1)</f>
        <v>2015</v>
      </c>
      <c r="L834" s="32" t="str">
        <f>IF(Delivery[[#This Row],[Month]]&lt;4,"Q4",IF(Delivery[[#This Row],[Month]]&lt;7,"Q1",IF(Delivery[[#This Row],[Month]]&lt;10,"Q2",IF(Delivery[[#This Row],[Month]]&lt;13,"Q3"))))</f>
        <v>Q2</v>
      </c>
    </row>
    <row r="835" spans="1:12" x14ac:dyDescent="0.25">
      <c r="A835">
        <v>4</v>
      </c>
      <c r="B835" s="1">
        <v>42240</v>
      </c>
      <c r="C835" t="s">
        <v>6</v>
      </c>
      <c r="D835" t="s">
        <v>528</v>
      </c>
      <c r="E835">
        <v>1</v>
      </c>
      <c r="F835">
        <v>3911</v>
      </c>
      <c r="G835" t="s">
        <v>460</v>
      </c>
      <c r="H835" t="str">
        <f t="shared" si="10"/>
        <v>4H</v>
      </c>
      <c r="I835" t="str">
        <f>VLOOKUP(H835,Sheet1!$A$1:$B$28,2,0)</f>
        <v>HSD-IV</v>
      </c>
      <c r="J835">
        <f>MONTH(Delivery[[#This Row],[DATE]])</f>
        <v>8</v>
      </c>
      <c r="K835" s="32">
        <f>IF(Delivery[[#This Row],[Month]]&gt;3,YEAR(Delivery[[#This Row],[DATE]]),YEAR(Delivery[[#This Row],[DATE]])-1)</f>
        <v>2015</v>
      </c>
      <c r="L835" s="32" t="str">
        <f>IF(Delivery[[#This Row],[Month]]&lt;4,"Q4",IF(Delivery[[#This Row],[Month]]&lt;7,"Q1",IF(Delivery[[#This Row],[Month]]&lt;10,"Q2",IF(Delivery[[#This Row],[Month]]&lt;13,"Q3"))))</f>
        <v>Q2</v>
      </c>
    </row>
    <row r="836" spans="1:12" x14ac:dyDescent="0.25">
      <c r="A836">
        <v>1</v>
      </c>
      <c r="B836" s="1">
        <v>42240</v>
      </c>
      <c r="C836" t="s">
        <v>463</v>
      </c>
      <c r="D836" t="s">
        <v>525</v>
      </c>
      <c r="E836">
        <v>10</v>
      </c>
      <c r="F836">
        <v>1395</v>
      </c>
      <c r="G836" t="s">
        <v>464</v>
      </c>
      <c r="H836" t="str">
        <f t="shared" si="10"/>
        <v>A3</v>
      </c>
      <c r="I836" t="str">
        <f>VLOOKUP(H836,Sheet1!$A$1:$B$28,2,0)</f>
        <v>ATF</v>
      </c>
      <c r="J836">
        <f>MONTH(Delivery[[#This Row],[DATE]])</f>
        <v>8</v>
      </c>
      <c r="K836" s="32">
        <f>IF(Delivery[[#This Row],[Month]]&gt;3,YEAR(Delivery[[#This Row],[DATE]]),YEAR(Delivery[[#This Row],[DATE]])-1)</f>
        <v>2015</v>
      </c>
      <c r="L836" s="32" t="str">
        <f>IF(Delivery[[#This Row],[Month]]&lt;4,"Q4",IF(Delivery[[#This Row],[Month]]&lt;7,"Q1",IF(Delivery[[#This Row],[Month]]&lt;10,"Q2",IF(Delivery[[#This Row],[Month]]&lt;13,"Q3"))))</f>
        <v>Q2</v>
      </c>
    </row>
    <row r="837" spans="1:12" x14ac:dyDescent="0.25">
      <c r="A837">
        <v>2</v>
      </c>
      <c r="B837" s="1">
        <v>42240</v>
      </c>
      <c r="C837" t="s">
        <v>463</v>
      </c>
      <c r="D837" t="s">
        <v>529</v>
      </c>
      <c r="E837">
        <v>10</v>
      </c>
      <c r="F837">
        <v>707</v>
      </c>
      <c r="G837" t="s">
        <v>464</v>
      </c>
      <c r="H837" t="str">
        <f t="shared" si="10"/>
        <v>A3</v>
      </c>
      <c r="I837" t="str">
        <f>VLOOKUP(H837,Sheet1!$A$1:$B$28,2,0)</f>
        <v>ATF</v>
      </c>
      <c r="J837">
        <f>MONTH(Delivery[[#This Row],[DATE]])</f>
        <v>8</v>
      </c>
      <c r="K837" s="32">
        <f>IF(Delivery[[#This Row],[Month]]&gt;3,YEAR(Delivery[[#This Row],[DATE]]),YEAR(Delivery[[#This Row],[DATE]])-1)</f>
        <v>2015</v>
      </c>
      <c r="L837" s="32" t="str">
        <f>IF(Delivery[[#This Row],[Month]]&lt;4,"Q4",IF(Delivery[[#This Row],[Month]]&lt;7,"Q1",IF(Delivery[[#This Row],[Month]]&lt;10,"Q2",IF(Delivery[[#This Row],[Month]]&lt;13,"Q3"))))</f>
        <v>Q2</v>
      </c>
    </row>
    <row r="838" spans="1:12" x14ac:dyDescent="0.25">
      <c r="A838">
        <v>1</v>
      </c>
      <c r="B838" s="1">
        <v>42241</v>
      </c>
      <c r="C838" t="s">
        <v>6</v>
      </c>
      <c r="D838" t="s">
        <v>528</v>
      </c>
      <c r="E838">
        <v>1</v>
      </c>
      <c r="F838">
        <v>338</v>
      </c>
      <c r="G838" t="s">
        <v>460</v>
      </c>
      <c r="H838" t="str">
        <f t="shared" si="10"/>
        <v>4H</v>
      </c>
      <c r="I838" t="str">
        <f>VLOOKUP(H838,Sheet1!$A$1:$B$28,2,0)</f>
        <v>HSD-IV</v>
      </c>
      <c r="J838">
        <f>MONTH(Delivery[[#This Row],[DATE]])</f>
        <v>8</v>
      </c>
      <c r="K838" s="32">
        <f>IF(Delivery[[#This Row],[Month]]&gt;3,YEAR(Delivery[[#This Row],[DATE]]),YEAR(Delivery[[#This Row],[DATE]])-1)</f>
        <v>2015</v>
      </c>
      <c r="L838" s="32" t="str">
        <f>IF(Delivery[[#This Row],[Month]]&lt;4,"Q4",IF(Delivery[[#This Row],[Month]]&lt;7,"Q1",IF(Delivery[[#This Row],[Month]]&lt;10,"Q2",IF(Delivery[[#This Row],[Month]]&lt;13,"Q3"))))</f>
        <v>Q2</v>
      </c>
    </row>
    <row r="839" spans="1:12" x14ac:dyDescent="0.25">
      <c r="A839">
        <v>2</v>
      </c>
      <c r="B839" s="1">
        <v>42241</v>
      </c>
      <c r="C839" t="s">
        <v>6</v>
      </c>
      <c r="D839" t="s">
        <v>530</v>
      </c>
      <c r="E839">
        <v>1</v>
      </c>
      <c r="F839">
        <v>6192</v>
      </c>
      <c r="G839" t="s">
        <v>460</v>
      </c>
      <c r="H839" t="str">
        <f t="shared" si="10"/>
        <v>4H</v>
      </c>
      <c r="I839" t="str">
        <f>VLOOKUP(H839,Sheet1!$A$1:$B$28,2,0)</f>
        <v>HSD-IV</v>
      </c>
      <c r="J839">
        <f>MONTH(Delivery[[#This Row],[DATE]])</f>
        <v>8</v>
      </c>
      <c r="K839" s="32">
        <f>IF(Delivery[[#This Row],[Month]]&gt;3,YEAR(Delivery[[#This Row],[DATE]]),YEAR(Delivery[[#This Row],[DATE]])-1)</f>
        <v>2015</v>
      </c>
      <c r="L839" s="32" t="str">
        <f>IF(Delivery[[#This Row],[Month]]&lt;4,"Q4",IF(Delivery[[#This Row],[Month]]&lt;7,"Q1",IF(Delivery[[#This Row],[Month]]&lt;10,"Q2",IF(Delivery[[#This Row],[Month]]&lt;13,"Q3"))))</f>
        <v>Q2</v>
      </c>
    </row>
    <row r="840" spans="1:12" x14ac:dyDescent="0.25">
      <c r="A840">
        <v>3</v>
      </c>
      <c r="B840" s="1">
        <v>42241</v>
      </c>
      <c r="C840" t="s">
        <v>6</v>
      </c>
      <c r="D840" t="s">
        <v>530</v>
      </c>
      <c r="E840">
        <v>3</v>
      </c>
      <c r="F840">
        <v>1902</v>
      </c>
      <c r="G840" t="s">
        <v>460</v>
      </c>
      <c r="H840" t="str">
        <f t="shared" ref="H840:H900" si="11">MID(D840,3,2)</f>
        <v>4H</v>
      </c>
      <c r="I840" t="str">
        <f>VLOOKUP(H840,Sheet1!$A$1:$B$28,2,0)</f>
        <v>HSD-IV</v>
      </c>
      <c r="J840">
        <f>MONTH(Delivery[[#This Row],[DATE]])</f>
        <v>8</v>
      </c>
      <c r="K840" s="32">
        <f>IF(Delivery[[#This Row],[Month]]&gt;3,YEAR(Delivery[[#This Row],[DATE]]),YEAR(Delivery[[#This Row],[DATE]])-1)</f>
        <v>2015</v>
      </c>
      <c r="L840" s="32" t="str">
        <f>IF(Delivery[[#This Row],[Month]]&lt;4,"Q4",IF(Delivery[[#This Row],[Month]]&lt;7,"Q1",IF(Delivery[[#This Row],[Month]]&lt;10,"Q2",IF(Delivery[[#This Row],[Month]]&lt;13,"Q3"))))</f>
        <v>Q2</v>
      </c>
    </row>
    <row r="841" spans="1:12" x14ac:dyDescent="0.25">
      <c r="A841">
        <v>4</v>
      </c>
      <c r="B841" s="1">
        <v>42241</v>
      </c>
      <c r="C841" t="s">
        <v>6</v>
      </c>
      <c r="D841" t="s">
        <v>530</v>
      </c>
      <c r="E841">
        <v>1</v>
      </c>
      <c r="F841">
        <v>434</v>
      </c>
      <c r="G841" t="s">
        <v>460</v>
      </c>
      <c r="H841" t="str">
        <f t="shared" si="11"/>
        <v>4H</v>
      </c>
      <c r="I841" t="str">
        <f>VLOOKUP(H841,Sheet1!$A$1:$B$28,2,0)</f>
        <v>HSD-IV</v>
      </c>
      <c r="J841">
        <f>MONTH(Delivery[[#This Row],[DATE]])</f>
        <v>8</v>
      </c>
      <c r="K841" s="32">
        <f>IF(Delivery[[#This Row],[Month]]&gt;3,YEAR(Delivery[[#This Row],[DATE]]),YEAR(Delivery[[#This Row],[DATE]])-1)</f>
        <v>2015</v>
      </c>
      <c r="L841" s="32" t="str">
        <f>IF(Delivery[[#This Row],[Month]]&lt;4,"Q4",IF(Delivery[[#This Row],[Month]]&lt;7,"Q1",IF(Delivery[[#This Row],[Month]]&lt;10,"Q2",IF(Delivery[[#This Row],[Month]]&lt;13,"Q3"))))</f>
        <v>Q2</v>
      </c>
    </row>
    <row r="842" spans="1:12" x14ac:dyDescent="0.25">
      <c r="A842">
        <v>1</v>
      </c>
      <c r="B842" s="1">
        <v>42241</v>
      </c>
      <c r="C842" t="s">
        <v>463</v>
      </c>
      <c r="D842" t="s">
        <v>529</v>
      </c>
      <c r="E842">
        <v>14</v>
      </c>
      <c r="F842">
        <v>3324</v>
      </c>
      <c r="G842" t="s">
        <v>464</v>
      </c>
      <c r="H842" t="str">
        <f t="shared" si="11"/>
        <v>A3</v>
      </c>
      <c r="I842" t="str">
        <f>VLOOKUP(H842,Sheet1!$A$1:$B$28,2,0)</f>
        <v>ATF</v>
      </c>
      <c r="J842">
        <f>MONTH(Delivery[[#This Row],[DATE]])</f>
        <v>8</v>
      </c>
      <c r="K842" s="32">
        <f>IF(Delivery[[#This Row],[Month]]&gt;3,YEAR(Delivery[[#This Row],[DATE]]),YEAR(Delivery[[#This Row],[DATE]])-1)</f>
        <v>2015</v>
      </c>
      <c r="L842" s="32" t="str">
        <f>IF(Delivery[[#This Row],[Month]]&lt;4,"Q4",IF(Delivery[[#This Row],[Month]]&lt;7,"Q1",IF(Delivery[[#This Row],[Month]]&lt;10,"Q2",IF(Delivery[[#This Row],[Month]]&lt;13,"Q3"))))</f>
        <v>Q2</v>
      </c>
    </row>
    <row r="843" spans="1:12" x14ac:dyDescent="0.25">
      <c r="A843">
        <v>2</v>
      </c>
      <c r="B843" s="1">
        <v>42241</v>
      </c>
      <c r="C843" t="s">
        <v>463</v>
      </c>
      <c r="D843" t="s">
        <v>531</v>
      </c>
      <c r="E843">
        <v>14</v>
      </c>
      <c r="F843">
        <v>101</v>
      </c>
      <c r="G843" t="s">
        <v>464</v>
      </c>
      <c r="H843" t="str">
        <f t="shared" si="11"/>
        <v>A3</v>
      </c>
      <c r="I843" t="str">
        <f>VLOOKUP(H843,Sheet1!$A$1:$B$28,2,0)</f>
        <v>ATF</v>
      </c>
      <c r="J843">
        <f>MONTH(Delivery[[#This Row],[DATE]])</f>
        <v>8</v>
      </c>
      <c r="K843" s="32">
        <f>IF(Delivery[[#This Row],[Month]]&gt;3,YEAR(Delivery[[#This Row],[DATE]]),YEAR(Delivery[[#This Row],[DATE]])-1)</f>
        <v>2015</v>
      </c>
      <c r="L843" s="32" t="str">
        <f>IF(Delivery[[#This Row],[Month]]&lt;4,"Q4",IF(Delivery[[#This Row],[Month]]&lt;7,"Q1",IF(Delivery[[#This Row],[Month]]&lt;10,"Q2",IF(Delivery[[#This Row],[Month]]&lt;13,"Q3"))))</f>
        <v>Q2</v>
      </c>
    </row>
    <row r="844" spans="1:12" x14ac:dyDescent="0.25">
      <c r="A844">
        <v>1</v>
      </c>
      <c r="B844" s="1">
        <v>42242</v>
      </c>
      <c r="C844" t="s">
        <v>6</v>
      </c>
      <c r="D844" t="s">
        <v>530</v>
      </c>
      <c r="E844">
        <v>1</v>
      </c>
      <c r="F844">
        <v>43</v>
      </c>
      <c r="G844" t="s">
        <v>460</v>
      </c>
      <c r="H844" t="str">
        <f t="shared" si="11"/>
        <v>4H</v>
      </c>
      <c r="I844" t="str">
        <f>VLOOKUP(H844,Sheet1!$A$1:$B$28,2,0)</f>
        <v>HSD-IV</v>
      </c>
      <c r="J844">
        <f>MONTH(Delivery[[#This Row],[DATE]])</f>
        <v>8</v>
      </c>
      <c r="K844" s="32">
        <f>IF(Delivery[[#This Row],[Month]]&gt;3,YEAR(Delivery[[#This Row],[DATE]]),YEAR(Delivery[[#This Row],[DATE]])-1)</f>
        <v>2015</v>
      </c>
      <c r="L844" s="32" t="str">
        <f>IF(Delivery[[#This Row],[Month]]&lt;4,"Q4",IF(Delivery[[#This Row],[Month]]&lt;7,"Q1",IF(Delivery[[#This Row],[Month]]&lt;10,"Q2",IF(Delivery[[#This Row],[Month]]&lt;13,"Q3"))))</f>
        <v>Q2</v>
      </c>
    </row>
    <row r="845" spans="1:12" x14ac:dyDescent="0.25">
      <c r="A845">
        <v>2</v>
      </c>
      <c r="B845" s="1">
        <v>42242</v>
      </c>
      <c r="C845" t="s">
        <v>6</v>
      </c>
      <c r="D845" t="s">
        <v>532</v>
      </c>
      <c r="E845">
        <v>17</v>
      </c>
      <c r="F845">
        <v>132</v>
      </c>
      <c r="G845" t="s">
        <v>460</v>
      </c>
      <c r="H845" t="str">
        <f t="shared" si="11"/>
        <v>PC</v>
      </c>
      <c r="I845" t="str">
        <f>VLOOKUP(H845,Sheet1!$A$1:$B$28,2,0)</f>
        <v>SKO</v>
      </c>
      <c r="J845">
        <f>MONTH(Delivery[[#This Row],[DATE]])</f>
        <v>8</v>
      </c>
      <c r="K845" s="32">
        <f>IF(Delivery[[#This Row],[Month]]&gt;3,YEAR(Delivery[[#This Row],[DATE]]),YEAR(Delivery[[#This Row],[DATE]])-1)</f>
        <v>2015</v>
      </c>
      <c r="L845" s="32" t="str">
        <f>IF(Delivery[[#This Row],[Month]]&lt;4,"Q4",IF(Delivery[[#This Row],[Month]]&lt;7,"Q1",IF(Delivery[[#This Row],[Month]]&lt;10,"Q2",IF(Delivery[[#This Row],[Month]]&lt;13,"Q3"))))</f>
        <v>Q2</v>
      </c>
    </row>
    <row r="846" spans="1:12" x14ac:dyDescent="0.25">
      <c r="A846">
        <v>3</v>
      </c>
      <c r="B846" s="1">
        <v>42242</v>
      </c>
      <c r="C846" t="s">
        <v>6</v>
      </c>
      <c r="D846" t="s">
        <v>533</v>
      </c>
      <c r="E846">
        <v>11</v>
      </c>
      <c r="F846">
        <v>5839</v>
      </c>
      <c r="G846" t="s">
        <v>460</v>
      </c>
      <c r="H846" t="str">
        <f t="shared" si="11"/>
        <v>4M</v>
      </c>
      <c r="I846" t="str">
        <f>VLOOKUP(H846,Sheet1!$A$1:$B$28,2,0)</f>
        <v>MS-IV</v>
      </c>
      <c r="J846">
        <f>MONTH(Delivery[[#This Row],[DATE]])</f>
        <v>8</v>
      </c>
      <c r="K846" s="32">
        <f>IF(Delivery[[#This Row],[Month]]&gt;3,YEAR(Delivery[[#This Row],[DATE]]),YEAR(Delivery[[#This Row],[DATE]])-1)</f>
        <v>2015</v>
      </c>
      <c r="L846" s="32" t="str">
        <f>IF(Delivery[[#This Row],[Month]]&lt;4,"Q4",IF(Delivery[[#This Row],[Month]]&lt;7,"Q1",IF(Delivery[[#This Row],[Month]]&lt;10,"Q2",IF(Delivery[[#This Row],[Month]]&lt;13,"Q3"))))</f>
        <v>Q2</v>
      </c>
    </row>
    <row r="847" spans="1:12" x14ac:dyDescent="0.25">
      <c r="A847">
        <v>4</v>
      </c>
      <c r="B847" s="1">
        <v>42242</v>
      </c>
      <c r="C847" t="s">
        <v>6</v>
      </c>
      <c r="D847" t="s">
        <v>533</v>
      </c>
      <c r="E847">
        <v>4</v>
      </c>
      <c r="F847">
        <v>1558</v>
      </c>
      <c r="G847" t="s">
        <v>460</v>
      </c>
      <c r="H847" t="str">
        <f t="shared" si="11"/>
        <v>4M</v>
      </c>
      <c r="I847" t="str">
        <f>VLOOKUP(H847,Sheet1!$A$1:$B$28,2,0)</f>
        <v>MS-IV</v>
      </c>
      <c r="J847">
        <f>MONTH(Delivery[[#This Row],[DATE]])</f>
        <v>8</v>
      </c>
      <c r="K847" s="32">
        <f>IF(Delivery[[#This Row],[Month]]&gt;3,YEAR(Delivery[[#This Row],[DATE]]),YEAR(Delivery[[#This Row],[DATE]])-1)</f>
        <v>2015</v>
      </c>
      <c r="L847" s="32" t="str">
        <f>IF(Delivery[[#This Row],[Month]]&lt;4,"Q4",IF(Delivery[[#This Row],[Month]]&lt;7,"Q1",IF(Delivery[[#This Row],[Month]]&lt;10,"Q2",IF(Delivery[[#This Row],[Month]]&lt;13,"Q3"))))</f>
        <v>Q2</v>
      </c>
    </row>
    <row r="848" spans="1:12" x14ac:dyDescent="0.25">
      <c r="A848">
        <v>5</v>
      </c>
      <c r="B848" s="1">
        <v>42242</v>
      </c>
      <c r="C848" t="s">
        <v>6</v>
      </c>
      <c r="D848" t="s">
        <v>534</v>
      </c>
      <c r="E848">
        <v>12</v>
      </c>
      <c r="F848">
        <v>2180</v>
      </c>
      <c r="G848" t="s">
        <v>460</v>
      </c>
      <c r="H848" t="str">
        <f t="shared" si="11"/>
        <v>4M</v>
      </c>
      <c r="I848" t="str">
        <f>VLOOKUP(H848,Sheet1!$A$1:$B$28,2,0)</f>
        <v>MS-IV</v>
      </c>
      <c r="J848">
        <f>MONTH(Delivery[[#This Row],[DATE]])</f>
        <v>8</v>
      </c>
      <c r="K848" s="32">
        <f>IF(Delivery[[#This Row],[Month]]&gt;3,YEAR(Delivery[[#This Row],[DATE]]),YEAR(Delivery[[#This Row],[DATE]])-1)</f>
        <v>2015</v>
      </c>
      <c r="L848" s="32" t="str">
        <f>IF(Delivery[[#This Row],[Month]]&lt;4,"Q4",IF(Delivery[[#This Row],[Month]]&lt;7,"Q1",IF(Delivery[[#This Row],[Month]]&lt;10,"Q2",IF(Delivery[[#This Row],[Month]]&lt;13,"Q3"))))</f>
        <v>Q2</v>
      </c>
    </row>
    <row r="849" spans="1:12" x14ac:dyDescent="0.25">
      <c r="A849">
        <v>6</v>
      </c>
      <c r="B849" s="1">
        <v>42242</v>
      </c>
      <c r="C849" t="s">
        <v>6</v>
      </c>
      <c r="D849" t="s">
        <v>535</v>
      </c>
      <c r="E849">
        <v>4</v>
      </c>
      <c r="F849">
        <v>1774</v>
      </c>
      <c r="G849" t="s">
        <v>460</v>
      </c>
      <c r="H849" t="str">
        <f t="shared" si="11"/>
        <v>4M</v>
      </c>
      <c r="I849" t="str">
        <f>VLOOKUP(H849,Sheet1!$A$1:$B$28,2,0)</f>
        <v>MS-IV</v>
      </c>
      <c r="J849">
        <f>MONTH(Delivery[[#This Row],[DATE]])</f>
        <v>8</v>
      </c>
      <c r="K849" s="32">
        <f>IF(Delivery[[#This Row],[Month]]&gt;3,YEAR(Delivery[[#This Row],[DATE]]),YEAR(Delivery[[#This Row],[DATE]])-1)</f>
        <v>2015</v>
      </c>
      <c r="L849" s="32" t="str">
        <f>IF(Delivery[[#This Row],[Month]]&lt;4,"Q4",IF(Delivery[[#This Row],[Month]]&lt;7,"Q1",IF(Delivery[[#This Row],[Month]]&lt;10,"Q2",IF(Delivery[[#This Row],[Month]]&lt;13,"Q3"))))</f>
        <v>Q2</v>
      </c>
    </row>
    <row r="850" spans="1:12" x14ac:dyDescent="0.25">
      <c r="A850">
        <v>1</v>
      </c>
      <c r="B850" s="1">
        <v>42242</v>
      </c>
      <c r="C850" t="s">
        <v>463</v>
      </c>
      <c r="D850" t="s">
        <v>531</v>
      </c>
      <c r="E850">
        <v>14</v>
      </c>
      <c r="F850">
        <v>2318</v>
      </c>
      <c r="G850" t="s">
        <v>464</v>
      </c>
      <c r="H850" t="str">
        <f t="shared" si="11"/>
        <v>A3</v>
      </c>
      <c r="I850" t="str">
        <f>VLOOKUP(H850,Sheet1!$A$1:$B$28,2,0)</f>
        <v>ATF</v>
      </c>
      <c r="J850">
        <f>MONTH(Delivery[[#This Row],[DATE]])</f>
        <v>8</v>
      </c>
      <c r="K850" s="32">
        <f>IF(Delivery[[#This Row],[Month]]&gt;3,YEAR(Delivery[[#This Row],[DATE]]),YEAR(Delivery[[#This Row],[DATE]])-1)</f>
        <v>2015</v>
      </c>
      <c r="L850" s="32" t="str">
        <f>IF(Delivery[[#This Row],[Month]]&lt;4,"Q4",IF(Delivery[[#This Row],[Month]]&lt;7,"Q1",IF(Delivery[[#This Row],[Month]]&lt;10,"Q2",IF(Delivery[[#This Row],[Month]]&lt;13,"Q3"))))</f>
        <v>Q2</v>
      </c>
    </row>
    <row r="851" spans="1:12" x14ac:dyDescent="0.25">
      <c r="A851">
        <v>1</v>
      </c>
      <c r="B851" s="1">
        <v>42243</v>
      </c>
      <c r="C851" t="s">
        <v>6</v>
      </c>
      <c r="D851" t="s">
        <v>535</v>
      </c>
      <c r="E851">
        <v>4</v>
      </c>
      <c r="F851">
        <v>2594</v>
      </c>
      <c r="G851" t="s">
        <v>460</v>
      </c>
      <c r="H851" t="str">
        <f t="shared" si="11"/>
        <v>4M</v>
      </c>
      <c r="I851" t="str">
        <f>VLOOKUP(H851,Sheet1!$A$1:$B$28,2,0)</f>
        <v>MS-IV</v>
      </c>
      <c r="J851">
        <f>MONTH(Delivery[[#This Row],[DATE]])</f>
        <v>8</v>
      </c>
      <c r="K851" s="32">
        <f>IF(Delivery[[#This Row],[Month]]&gt;3,YEAR(Delivery[[#This Row],[DATE]]),YEAR(Delivery[[#This Row],[DATE]])-1)</f>
        <v>2015</v>
      </c>
      <c r="L851" s="32" t="str">
        <f>IF(Delivery[[#This Row],[Month]]&lt;4,"Q4",IF(Delivery[[#This Row],[Month]]&lt;7,"Q1",IF(Delivery[[#This Row],[Month]]&lt;10,"Q2",IF(Delivery[[#This Row],[Month]]&lt;13,"Q3"))))</f>
        <v>Q2</v>
      </c>
    </row>
    <row r="852" spans="1:12" x14ac:dyDescent="0.25">
      <c r="A852">
        <v>2</v>
      </c>
      <c r="B852" s="1">
        <v>42243</v>
      </c>
      <c r="C852" t="s">
        <v>6</v>
      </c>
      <c r="D852" t="s">
        <v>204</v>
      </c>
      <c r="E852" t="s">
        <v>41</v>
      </c>
      <c r="F852">
        <v>33</v>
      </c>
      <c r="G852" t="s">
        <v>460</v>
      </c>
      <c r="H852" t="str">
        <f t="shared" si="11"/>
        <v>F</v>
      </c>
      <c r="I852" t="str">
        <f>VLOOKUP(H852,Sheet1!$A$1:$B$28,2,0)</f>
        <v>I/F</v>
      </c>
      <c r="J852">
        <f>MONTH(Delivery[[#This Row],[DATE]])</f>
        <v>8</v>
      </c>
      <c r="K852" s="32">
        <f>IF(Delivery[[#This Row],[Month]]&gt;3,YEAR(Delivery[[#This Row],[DATE]]),YEAR(Delivery[[#This Row],[DATE]])-1)</f>
        <v>2015</v>
      </c>
      <c r="L852" s="32" t="str">
        <f>IF(Delivery[[#This Row],[Month]]&lt;4,"Q4",IF(Delivery[[#This Row],[Month]]&lt;7,"Q1",IF(Delivery[[#This Row],[Month]]&lt;10,"Q2",IF(Delivery[[#This Row],[Month]]&lt;13,"Q3"))))</f>
        <v>Q2</v>
      </c>
    </row>
    <row r="853" spans="1:12" x14ac:dyDescent="0.25">
      <c r="A853">
        <v>1</v>
      </c>
      <c r="B853" s="1">
        <v>42243</v>
      </c>
      <c r="C853" t="s">
        <v>463</v>
      </c>
      <c r="D853" t="s">
        <v>531</v>
      </c>
      <c r="E853">
        <v>10</v>
      </c>
      <c r="F853">
        <v>4951</v>
      </c>
      <c r="G853" t="s">
        <v>464</v>
      </c>
      <c r="H853" t="str">
        <f t="shared" si="11"/>
        <v>A3</v>
      </c>
      <c r="I853" t="str">
        <f>VLOOKUP(H853,Sheet1!$A$1:$B$28,2,0)</f>
        <v>ATF</v>
      </c>
      <c r="J853">
        <f>MONTH(Delivery[[#This Row],[DATE]])</f>
        <v>8</v>
      </c>
      <c r="K853" s="32">
        <f>IF(Delivery[[#This Row],[Month]]&gt;3,YEAR(Delivery[[#This Row],[DATE]]),YEAR(Delivery[[#This Row],[DATE]])-1)</f>
        <v>2015</v>
      </c>
      <c r="L853" s="32" t="str">
        <f>IF(Delivery[[#This Row],[Month]]&lt;4,"Q4",IF(Delivery[[#This Row],[Month]]&lt;7,"Q1",IF(Delivery[[#This Row],[Month]]&lt;10,"Q2",IF(Delivery[[#This Row],[Month]]&lt;13,"Q3"))))</f>
        <v>Q2</v>
      </c>
    </row>
    <row r="854" spans="1:12" x14ac:dyDescent="0.25">
      <c r="A854">
        <v>2</v>
      </c>
      <c r="B854" s="1">
        <v>42243</v>
      </c>
      <c r="C854" t="s">
        <v>463</v>
      </c>
      <c r="D854" t="s">
        <v>531</v>
      </c>
      <c r="E854">
        <v>15</v>
      </c>
      <c r="F854">
        <v>766</v>
      </c>
      <c r="G854" t="s">
        <v>464</v>
      </c>
      <c r="H854" t="str">
        <f t="shared" si="11"/>
        <v>A3</v>
      </c>
      <c r="I854" t="str">
        <f>VLOOKUP(H854,Sheet1!$A$1:$B$28,2,0)</f>
        <v>ATF</v>
      </c>
      <c r="J854">
        <f>MONTH(Delivery[[#This Row],[DATE]])</f>
        <v>8</v>
      </c>
      <c r="K854" s="32">
        <f>IF(Delivery[[#This Row],[Month]]&gt;3,YEAR(Delivery[[#This Row],[DATE]]),YEAR(Delivery[[#This Row],[DATE]])-1)</f>
        <v>2015</v>
      </c>
      <c r="L854" s="32" t="str">
        <f>IF(Delivery[[#This Row],[Month]]&lt;4,"Q4",IF(Delivery[[#This Row],[Month]]&lt;7,"Q1",IF(Delivery[[#This Row],[Month]]&lt;10,"Q2",IF(Delivery[[#This Row],[Month]]&lt;13,"Q3"))))</f>
        <v>Q2</v>
      </c>
    </row>
    <row r="855" spans="1:12" x14ac:dyDescent="0.25">
      <c r="A855">
        <v>1</v>
      </c>
      <c r="B855" s="1">
        <v>42243</v>
      </c>
      <c r="C855" t="s">
        <v>463</v>
      </c>
      <c r="D855" t="s">
        <v>204</v>
      </c>
      <c r="E855" t="s">
        <v>536</v>
      </c>
      <c r="F855">
        <v>33</v>
      </c>
      <c r="G855" t="s">
        <v>466</v>
      </c>
      <c r="H855" t="str">
        <f t="shared" si="11"/>
        <v>F</v>
      </c>
      <c r="I855" t="str">
        <f>VLOOKUP(H855,Sheet1!$A$1:$B$28,2,0)</f>
        <v>I/F</v>
      </c>
      <c r="J855">
        <f>MONTH(Delivery[[#This Row],[DATE]])</f>
        <v>8</v>
      </c>
      <c r="K855" s="32">
        <f>IF(Delivery[[#This Row],[Month]]&gt;3,YEAR(Delivery[[#This Row],[DATE]]),YEAR(Delivery[[#This Row],[DATE]])-1)</f>
        <v>2015</v>
      </c>
      <c r="L855" s="32" t="str">
        <f>IF(Delivery[[#This Row],[Month]]&lt;4,"Q4",IF(Delivery[[#This Row],[Month]]&lt;7,"Q1",IF(Delivery[[#This Row],[Month]]&lt;10,"Q2",IF(Delivery[[#This Row],[Month]]&lt;13,"Q3"))))</f>
        <v>Q2</v>
      </c>
    </row>
    <row r="856" spans="1:12" x14ac:dyDescent="0.25">
      <c r="A856">
        <v>1</v>
      </c>
      <c r="B856" s="1">
        <v>42244</v>
      </c>
      <c r="C856" t="s">
        <v>463</v>
      </c>
      <c r="D856" t="s">
        <v>531</v>
      </c>
      <c r="E856">
        <v>15</v>
      </c>
      <c r="F856">
        <v>92</v>
      </c>
      <c r="G856" t="s">
        <v>464</v>
      </c>
      <c r="H856" t="str">
        <f t="shared" si="11"/>
        <v>A3</v>
      </c>
      <c r="I856" t="str">
        <f>VLOOKUP(H856,Sheet1!$A$1:$B$28,2,0)</f>
        <v>ATF</v>
      </c>
      <c r="J856">
        <f>MONTH(Delivery[[#This Row],[DATE]])</f>
        <v>8</v>
      </c>
      <c r="K856" s="32">
        <f>IF(Delivery[[#This Row],[Month]]&gt;3,YEAR(Delivery[[#This Row],[DATE]]),YEAR(Delivery[[#This Row],[DATE]])-1)</f>
        <v>2015</v>
      </c>
      <c r="L856" s="32" t="str">
        <f>IF(Delivery[[#This Row],[Month]]&lt;4,"Q4",IF(Delivery[[#This Row],[Month]]&lt;7,"Q1",IF(Delivery[[#This Row],[Month]]&lt;10,"Q2",IF(Delivery[[#This Row],[Month]]&lt;13,"Q3"))))</f>
        <v>Q2</v>
      </c>
    </row>
    <row r="857" spans="1:12" x14ac:dyDescent="0.25">
      <c r="A857">
        <v>2</v>
      </c>
      <c r="B857" s="1">
        <v>42244</v>
      </c>
      <c r="C857" t="s">
        <v>463</v>
      </c>
      <c r="D857" t="s">
        <v>537</v>
      </c>
      <c r="E857">
        <v>15</v>
      </c>
      <c r="F857">
        <v>5789</v>
      </c>
      <c r="G857" t="s">
        <v>464</v>
      </c>
      <c r="H857" t="str">
        <f t="shared" si="11"/>
        <v>A3</v>
      </c>
      <c r="I857" t="str">
        <f>VLOOKUP(H857,Sheet1!$A$1:$B$28,2,0)</f>
        <v>ATF</v>
      </c>
      <c r="J857">
        <f>MONTH(Delivery[[#This Row],[DATE]])</f>
        <v>8</v>
      </c>
      <c r="K857" s="32">
        <f>IF(Delivery[[#This Row],[Month]]&gt;3,YEAR(Delivery[[#This Row],[DATE]]),YEAR(Delivery[[#This Row],[DATE]])-1)</f>
        <v>2015</v>
      </c>
      <c r="L857" s="32" t="str">
        <f>IF(Delivery[[#This Row],[Month]]&lt;4,"Q4",IF(Delivery[[#This Row],[Month]]&lt;7,"Q1",IF(Delivery[[#This Row],[Month]]&lt;10,"Q2",IF(Delivery[[#This Row],[Month]]&lt;13,"Q3"))))</f>
        <v>Q2</v>
      </c>
    </row>
    <row r="858" spans="1:12" x14ac:dyDescent="0.25">
      <c r="A858">
        <v>3</v>
      </c>
      <c r="B858" s="1">
        <v>42244</v>
      </c>
      <c r="C858" t="s">
        <v>463</v>
      </c>
      <c r="D858" t="s">
        <v>538</v>
      </c>
      <c r="E858">
        <v>15</v>
      </c>
      <c r="F858">
        <v>2528</v>
      </c>
      <c r="G858" t="s">
        <v>464</v>
      </c>
      <c r="H858" t="str">
        <f t="shared" si="11"/>
        <v>A3</v>
      </c>
      <c r="I858" t="str">
        <f>VLOOKUP(H858,Sheet1!$A$1:$B$28,2,0)</f>
        <v>ATF</v>
      </c>
      <c r="J858">
        <f>MONTH(Delivery[[#This Row],[DATE]])</f>
        <v>8</v>
      </c>
      <c r="K858" s="32">
        <f>IF(Delivery[[#This Row],[Month]]&gt;3,YEAR(Delivery[[#This Row],[DATE]]),YEAR(Delivery[[#This Row],[DATE]])-1)</f>
        <v>2015</v>
      </c>
      <c r="L858" s="32" t="str">
        <f>IF(Delivery[[#This Row],[Month]]&lt;4,"Q4",IF(Delivery[[#This Row],[Month]]&lt;7,"Q1",IF(Delivery[[#This Row],[Month]]&lt;10,"Q2",IF(Delivery[[#This Row],[Month]]&lt;13,"Q3"))))</f>
        <v>Q2</v>
      </c>
    </row>
    <row r="859" spans="1:12" x14ac:dyDescent="0.25">
      <c r="A859">
        <v>4</v>
      </c>
      <c r="B859" s="1">
        <v>42244</v>
      </c>
      <c r="C859" t="s">
        <v>463</v>
      </c>
      <c r="D859" t="s">
        <v>538</v>
      </c>
      <c r="E859">
        <v>14</v>
      </c>
      <c r="F859">
        <v>1941</v>
      </c>
      <c r="G859" t="s">
        <v>464</v>
      </c>
      <c r="H859" t="str">
        <f t="shared" si="11"/>
        <v>A3</v>
      </c>
      <c r="I859" t="str">
        <f>VLOOKUP(H859,Sheet1!$A$1:$B$28,2,0)</f>
        <v>ATF</v>
      </c>
      <c r="J859">
        <f>MONTH(Delivery[[#This Row],[DATE]])</f>
        <v>8</v>
      </c>
      <c r="K859" s="32">
        <f>IF(Delivery[[#This Row],[Month]]&gt;3,YEAR(Delivery[[#This Row],[DATE]]),YEAR(Delivery[[#This Row],[DATE]])-1)</f>
        <v>2015</v>
      </c>
      <c r="L859" s="32" t="str">
        <f>IF(Delivery[[#This Row],[Month]]&lt;4,"Q4",IF(Delivery[[#This Row],[Month]]&lt;7,"Q1",IF(Delivery[[#This Row],[Month]]&lt;10,"Q2",IF(Delivery[[#This Row],[Month]]&lt;13,"Q3"))))</f>
        <v>Q2</v>
      </c>
    </row>
    <row r="860" spans="1:12" x14ac:dyDescent="0.25">
      <c r="A860">
        <v>1</v>
      </c>
      <c r="B860" s="1">
        <v>42245</v>
      </c>
      <c r="C860" t="s">
        <v>463</v>
      </c>
      <c r="D860" t="s">
        <v>538</v>
      </c>
      <c r="E860">
        <v>14</v>
      </c>
      <c r="F860">
        <v>2963</v>
      </c>
      <c r="G860" t="s">
        <v>464</v>
      </c>
      <c r="H860" t="str">
        <f t="shared" si="11"/>
        <v>A3</v>
      </c>
      <c r="I860" t="str">
        <f>VLOOKUP(H860,Sheet1!$A$1:$B$28,2,0)</f>
        <v>ATF</v>
      </c>
      <c r="J860">
        <f>MONTH(Delivery[[#This Row],[DATE]])</f>
        <v>8</v>
      </c>
      <c r="K860" s="32">
        <f>IF(Delivery[[#This Row],[Month]]&gt;3,YEAR(Delivery[[#This Row],[DATE]]),YEAR(Delivery[[#This Row],[DATE]])-1)</f>
        <v>2015</v>
      </c>
      <c r="L860" s="32" t="str">
        <f>IF(Delivery[[#This Row],[Month]]&lt;4,"Q4",IF(Delivery[[#This Row],[Month]]&lt;7,"Q1",IF(Delivery[[#This Row],[Month]]&lt;10,"Q2",IF(Delivery[[#This Row],[Month]]&lt;13,"Q3"))))</f>
        <v>Q2</v>
      </c>
    </row>
    <row r="861" spans="1:12" x14ac:dyDescent="0.25">
      <c r="A861">
        <v>1</v>
      </c>
      <c r="B861" s="1">
        <v>42245</v>
      </c>
      <c r="C861" t="s">
        <v>463</v>
      </c>
      <c r="D861" t="s">
        <v>204</v>
      </c>
      <c r="E861">
        <v>105</v>
      </c>
      <c r="F861">
        <v>20</v>
      </c>
      <c r="G861" t="s">
        <v>492</v>
      </c>
      <c r="H861" t="str">
        <f t="shared" si="11"/>
        <v>F</v>
      </c>
      <c r="I861" t="str">
        <f>VLOOKUP(H861,Sheet1!$A$1:$B$28,2,0)</f>
        <v>I/F</v>
      </c>
      <c r="J861">
        <f>MONTH(Delivery[[#This Row],[DATE]])</f>
        <v>8</v>
      </c>
      <c r="K861" s="32">
        <f>IF(Delivery[[#This Row],[Month]]&gt;3,YEAR(Delivery[[#This Row],[DATE]]),YEAR(Delivery[[#This Row],[DATE]])-1)</f>
        <v>2015</v>
      </c>
      <c r="L861" s="32" t="str">
        <f>IF(Delivery[[#This Row],[Month]]&lt;4,"Q4",IF(Delivery[[#This Row],[Month]]&lt;7,"Q1",IF(Delivery[[#This Row],[Month]]&lt;10,"Q2",IF(Delivery[[#This Row],[Month]]&lt;13,"Q3"))))</f>
        <v>Q2</v>
      </c>
    </row>
    <row r="862" spans="1:12" x14ac:dyDescent="0.25">
      <c r="A862">
        <v>2</v>
      </c>
      <c r="B862" s="1">
        <v>42245</v>
      </c>
      <c r="C862" t="s">
        <v>463</v>
      </c>
      <c r="D862" t="s">
        <v>539</v>
      </c>
      <c r="E862">
        <v>111</v>
      </c>
      <c r="F862">
        <v>167</v>
      </c>
      <c r="G862" t="s">
        <v>492</v>
      </c>
      <c r="H862" t="str">
        <f t="shared" si="11"/>
        <v>PC</v>
      </c>
      <c r="I862" t="str">
        <f>VLOOKUP(H862,Sheet1!$A$1:$B$28,2,0)</f>
        <v>SKO</v>
      </c>
      <c r="J862">
        <f>MONTH(Delivery[[#This Row],[DATE]])</f>
        <v>8</v>
      </c>
      <c r="K862" s="32">
        <f>IF(Delivery[[#This Row],[Month]]&gt;3,YEAR(Delivery[[#This Row],[DATE]]),YEAR(Delivery[[#This Row],[DATE]])-1)</f>
        <v>2015</v>
      </c>
      <c r="L862" s="32" t="str">
        <f>IF(Delivery[[#This Row],[Month]]&lt;4,"Q4",IF(Delivery[[#This Row],[Month]]&lt;7,"Q1",IF(Delivery[[#This Row],[Month]]&lt;10,"Q2",IF(Delivery[[#This Row],[Month]]&lt;13,"Q3"))))</f>
        <v>Q2</v>
      </c>
    </row>
    <row r="863" spans="1:12" x14ac:dyDescent="0.25">
      <c r="A863">
        <v>3</v>
      </c>
      <c r="B863" s="1">
        <v>42245</v>
      </c>
      <c r="C863" t="s">
        <v>463</v>
      </c>
      <c r="D863" t="s">
        <v>540</v>
      </c>
      <c r="E863">
        <v>101</v>
      </c>
      <c r="F863">
        <v>842</v>
      </c>
      <c r="G863" t="s">
        <v>492</v>
      </c>
      <c r="H863" t="str">
        <f t="shared" si="11"/>
        <v>4M</v>
      </c>
      <c r="I863" t="str">
        <f>VLOOKUP(H863,Sheet1!$A$1:$B$28,2,0)</f>
        <v>MS-IV</v>
      </c>
      <c r="J863">
        <f>MONTH(Delivery[[#This Row],[DATE]])</f>
        <v>8</v>
      </c>
      <c r="K863" s="32">
        <f>IF(Delivery[[#This Row],[Month]]&gt;3,YEAR(Delivery[[#This Row],[DATE]]),YEAR(Delivery[[#This Row],[DATE]])-1)</f>
        <v>2015</v>
      </c>
      <c r="L863" s="32" t="str">
        <f>IF(Delivery[[#This Row],[Month]]&lt;4,"Q4",IF(Delivery[[#This Row],[Month]]&lt;7,"Q1",IF(Delivery[[#This Row],[Month]]&lt;10,"Q2",IF(Delivery[[#This Row],[Month]]&lt;13,"Q3"))))</f>
        <v>Q2</v>
      </c>
    </row>
    <row r="864" spans="1:12" x14ac:dyDescent="0.25">
      <c r="A864">
        <v>4</v>
      </c>
      <c r="B864" s="1">
        <v>42245</v>
      </c>
      <c r="C864" t="s">
        <v>463</v>
      </c>
      <c r="D864" t="s">
        <v>541</v>
      </c>
      <c r="E864">
        <v>101</v>
      </c>
      <c r="F864">
        <v>3214</v>
      </c>
      <c r="G864" t="s">
        <v>492</v>
      </c>
      <c r="H864" t="str">
        <f t="shared" si="11"/>
        <v>4M</v>
      </c>
      <c r="I864" t="str">
        <f>VLOOKUP(H864,Sheet1!$A$1:$B$28,2,0)</f>
        <v>MS-IV</v>
      </c>
      <c r="J864">
        <f>MONTH(Delivery[[#This Row],[DATE]])</f>
        <v>8</v>
      </c>
      <c r="K864" s="32">
        <f>IF(Delivery[[#This Row],[Month]]&gt;3,YEAR(Delivery[[#This Row],[DATE]]),YEAR(Delivery[[#This Row],[DATE]])-1)</f>
        <v>2015</v>
      </c>
      <c r="L864" s="32" t="str">
        <f>IF(Delivery[[#This Row],[Month]]&lt;4,"Q4",IF(Delivery[[#This Row],[Month]]&lt;7,"Q1",IF(Delivery[[#This Row],[Month]]&lt;10,"Q2",IF(Delivery[[#This Row],[Month]]&lt;13,"Q3"))))</f>
        <v>Q2</v>
      </c>
    </row>
    <row r="865" spans="1:12" x14ac:dyDescent="0.25">
      <c r="A865">
        <v>5</v>
      </c>
      <c r="B865" s="1">
        <v>42245</v>
      </c>
      <c r="C865" t="s">
        <v>463</v>
      </c>
      <c r="D865" t="s">
        <v>541</v>
      </c>
      <c r="E865">
        <v>103</v>
      </c>
      <c r="F865">
        <v>997</v>
      </c>
      <c r="G865" t="s">
        <v>492</v>
      </c>
      <c r="H865" t="str">
        <f t="shared" si="11"/>
        <v>4M</v>
      </c>
      <c r="I865" t="str">
        <f>VLOOKUP(H865,Sheet1!$A$1:$B$28,2,0)</f>
        <v>MS-IV</v>
      </c>
      <c r="J865">
        <f>MONTH(Delivery[[#This Row],[DATE]])</f>
        <v>8</v>
      </c>
      <c r="K865" s="32">
        <f>IF(Delivery[[#This Row],[Month]]&gt;3,YEAR(Delivery[[#This Row],[DATE]]),YEAR(Delivery[[#This Row],[DATE]])-1)</f>
        <v>2015</v>
      </c>
      <c r="L865" s="32" t="str">
        <f>IF(Delivery[[#This Row],[Month]]&lt;4,"Q4",IF(Delivery[[#This Row],[Month]]&lt;7,"Q1",IF(Delivery[[#This Row],[Month]]&lt;10,"Q2",IF(Delivery[[#This Row],[Month]]&lt;13,"Q3"))))</f>
        <v>Q2</v>
      </c>
    </row>
    <row r="866" spans="1:12" x14ac:dyDescent="0.25">
      <c r="A866">
        <v>1</v>
      </c>
      <c r="B866" s="1">
        <v>42246</v>
      </c>
      <c r="C866" t="s">
        <v>463</v>
      </c>
      <c r="D866" t="s">
        <v>538</v>
      </c>
      <c r="E866">
        <v>14</v>
      </c>
      <c r="F866">
        <v>1226</v>
      </c>
      <c r="G866" t="s">
        <v>464</v>
      </c>
      <c r="H866" t="str">
        <f t="shared" si="11"/>
        <v>A3</v>
      </c>
      <c r="I866" t="str">
        <f>VLOOKUP(H866,Sheet1!$A$1:$B$28,2,0)</f>
        <v>ATF</v>
      </c>
      <c r="J866">
        <f>MONTH(Delivery[[#This Row],[DATE]])</f>
        <v>8</v>
      </c>
      <c r="K866" s="32">
        <f>IF(Delivery[[#This Row],[Month]]&gt;3,YEAR(Delivery[[#This Row],[DATE]]),YEAR(Delivery[[#This Row],[DATE]])-1)</f>
        <v>2015</v>
      </c>
      <c r="L866" s="32" t="str">
        <f>IF(Delivery[[#This Row],[Month]]&lt;4,"Q4",IF(Delivery[[#This Row],[Month]]&lt;7,"Q1",IF(Delivery[[#This Row],[Month]]&lt;10,"Q2",IF(Delivery[[#This Row],[Month]]&lt;13,"Q3"))))</f>
        <v>Q2</v>
      </c>
    </row>
    <row r="867" spans="1:12" x14ac:dyDescent="0.25">
      <c r="A867">
        <v>2</v>
      </c>
      <c r="B867" s="1">
        <v>42246</v>
      </c>
      <c r="C867" t="s">
        <v>463</v>
      </c>
      <c r="D867" t="s">
        <v>542</v>
      </c>
      <c r="E867">
        <v>17</v>
      </c>
      <c r="F867">
        <v>485</v>
      </c>
      <c r="G867" t="s">
        <v>464</v>
      </c>
      <c r="H867" t="str">
        <f t="shared" si="11"/>
        <v>KO</v>
      </c>
      <c r="I867" t="s">
        <v>146</v>
      </c>
      <c r="J867">
        <f>MONTH(Delivery[[#This Row],[DATE]])</f>
        <v>8</v>
      </c>
      <c r="K867" s="32">
        <f>IF(Delivery[[#This Row],[Month]]&gt;3,YEAR(Delivery[[#This Row],[DATE]]),YEAR(Delivery[[#This Row],[DATE]])-1)</f>
        <v>2015</v>
      </c>
      <c r="L867" s="32" t="str">
        <f>IF(Delivery[[#This Row],[Month]]&lt;4,"Q4",IF(Delivery[[#This Row],[Month]]&lt;7,"Q1",IF(Delivery[[#This Row],[Month]]&lt;10,"Q2",IF(Delivery[[#This Row],[Month]]&lt;13,"Q3"))))</f>
        <v>Q2</v>
      </c>
    </row>
    <row r="868" spans="1:12" x14ac:dyDescent="0.25">
      <c r="A868">
        <v>3</v>
      </c>
      <c r="B868" s="1">
        <v>42246</v>
      </c>
      <c r="C868" t="s">
        <v>463</v>
      </c>
      <c r="D868" t="s">
        <v>539</v>
      </c>
      <c r="E868">
        <v>17</v>
      </c>
      <c r="F868">
        <v>98</v>
      </c>
      <c r="G868" t="s">
        <v>464</v>
      </c>
      <c r="H868" t="str">
        <f t="shared" si="11"/>
        <v>PC</v>
      </c>
      <c r="I868" t="str">
        <f>VLOOKUP(H868,Sheet1!$A$1:$B$28,2,0)</f>
        <v>SKO</v>
      </c>
      <c r="J868">
        <f>MONTH(Delivery[[#This Row],[DATE]])</f>
        <v>8</v>
      </c>
      <c r="K868" s="32">
        <f>IF(Delivery[[#This Row],[Month]]&gt;3,YEAR(Delivery[[#This Row],[DATE]]),YEAR(Delivery[[#This Row],[DATE]])-1)</f>
        <v>2015</v>
      </c>
      <c r="L868" s="32" t="str">
        <f>IF(Delivery[[#This Row],[Month]]&lt;4,"Q4",IF(Delivery[[#This Row],[Month]]&lt;7,"Q1",IF(Delivery[[#This Row],[Month]]&lt;10,"Q2",IF(Delivery[[#This Row],[Month]]&lt;13,"Q3"))))</f>
        <v>Q2</v>
      </c>
    </row>
    <row r="869" spans="1:12" x14ac:dyDescent="0.25">
      <c r="A869">
        <v>4</v>
      </c>
      <c r="B869" s="1">
        <v>42246</v>
      </c>
      <c r="C869" t="s">
        <v>463</v>
      </c>
      <c r="D869" t="s">
        <v>543</v>
      </c>
      <c r="E869" t="s">
        <v>514</v>
      </c>
      <c r="F869">
        <v>46</v>
      </c>
      <c r="G869" t="s">
        <v>464</v>
      </c>
      <c r="H869" t="str">
        <f t="shared" si="11"/>
        <v>FS</v>
      </c>
      <c r="I869" t="s">
        <v>204</v>
      </c>
      <c r="J869">
        <f>MONTH(Delivery[[#This Row],[DATE]])</f>
        <v>8</v>
      </c>
      <c r="K869" s="32">
        <f>IF(Delivery[[#This Row],[Month]]&gt;3,YEAR(Delivery[[#This Row],[DATE]]),YEAR(Delivery[[#This Row],[DATE]])-1)</f>
        <v>2015</v>
      </c>
      <c r="L869" s="32" t="str">
        <f>IF(Delivery[[#This Row],[Month]]&lt;4,"Q4",IF(Delivery[[#This Row],[Month]]&lt;7,"Q1",IF(Delivery[[#This Row],[Month]]&lt;10,"Q2",IF(Delivery[[#This Row],[Month]]&lt;13,"Q3"))))</f>
        <v>Q2</v>
      </c>
    </row>
    <row r="870" spans="1:12" x14ac:dyDescent="0.25">
      <c r="A870">
        <v>5</v>
      </c>
      <c r="B870" s="1">
        <v>42246</v>
      </c>
      <c r="C870" t="s">
        <v>463</v>
      </c>
      <c r="D870" t="s">
        <v>544</v>
      </c>
      <c r="E870">
        <v>17</v>
      </c>
      <c r="F870">
        <v>239</v>
      </c>
      <c r="G870" t="s">
        <v>464</v>
      </c>
      <c r="H870" t="str">
        <f t="shared" si="11"/>
        <v>NS</v>
      </c>
      <c r="I870" t="str">
        <f>VLOOKUP(H870,Sheet1!$A$1:$B$28,2,0)</f>
        <v>SKO</v>
      </c>
      <c r="J870">
        <f>MONTH(Delivery[[#This Row],[DATE]])</f>
        <v>8</v>
      </c>
      <c r="K870" s="32">
        <f>IF(Delivery[[#This Row],[Month]]&gt;3,YEAR(Delivery[[#This Row],[DATE]]),YEAR(Delivery[[#This Row],[DATE]])-1)</f>
        <v>2015</v>
      </c>
      <c r="L870" s="32" t="str">
        <f>IF(Delivery[[#This Row],[Month]]&lt;4,"Q4",IF(Delivery[[#This Row],[Month]]&lt;7,"Q1",IF(Delivery[[#This Row],[Month]]&lt;10,"Q2",IF(Delivery[[#This Row],[Month]]&lt;13,"Q3"))))</f>
        <v>Q2</v>
      </c>
    </row>
    <row r="871" spans="1:12" x14ac:dyDescent="0.25">
      <c r="A871">
        <v>6</v>
      </c>
      <c r="B871" s="1">
        <v>42246</v>
      </c>
      <c r="C871" t="s">
        <v>463</v>
      </c>
      <c r="D871" t="s">
        <v>545</v>
      </c>
      <c r="E871">
        <v>17</v>
      </c>
      <c r="F871">
        <v>181</v>
      </c>
      <c r="G871" t="s">
        <v>464</v>
      </c>
      <c r="H871" t="str">
        <f t="shared" si="11"/>
        <v>NS</v>
      </c>
      <c r="I871" t="str">
        <f>VLOOKUP(H871,Sheet1!$A$1:$B$28,2,0)</f>
        <v>SKO</v>
      </c>
      <c r="J871">
        <f>MONTH(Delivery[[#This Row],[DATE]])</f>
        <v>8</v>
      </c>
      <c r="K871" s="32">
        <f>IF(Delivery[[#This Row],[Month]]&gt;3,YEAR(Delivery[[#This Row],[DATE]]),YEAR(Delivery[[#This Row],[DATE]])-1)</f>
        <v>2015</v>
      </c>
      <c r="L871" s="32" t="str">
        <f>IF(Delivery[[#This Row],[Month]]&lt;4,"Q4",IF(Delivery[[#This Row],[Month]]&lt;7,"Q1",IF(Delivery[[#This Row],[Month]]&lt;10,"Q2",IF(Delivery[[#This Row],[Month]]&lt;13,"Q3"))))</f>
        <v>Q2</v>
      </c>
    </row>
    <row r="872" spans="1:12" x14ac:dyDescent="0.25">
      <c r="A872">
        <v>1</v>
      </c>
      <c r="B872" s="1">
        <v>42246</v>
      </c>
      <c r="C872" t="s">
        <v>463</v>
      </c>
      <c r="D872" t="s">
        <v>541</v>
      </c>
      <c r="E872">
        <v>103</v>
      </c>
      <c r="F872">
        <v>337</v>
      </c>
      <c r="G872" t="s">
        <v>492</v>
      </c>
      <c r="H872" t="str">
        <f t="shared" si="11"/>
        <v>4M</v>
      </c>
      <c r="I872" t="str">
        <f>VLOOKUP(H872,Sheet1!$A$1:$B$28,2,0)</f>
        <v>MS-IV</v>
      </c>
      <c r="J872">
        <f>MONTH(Delivery[[#This Row],[DATE]])</f>
        <v>8</v>
      </c>
      <c r="K872" s="32">
        <f>IF(Delivery[[#This Row],[Month]]&gt;3,YEAR(Delivery[[#This Row],[DATE]]),YEAR(Delivery[[#This Row],[DATE]])-1)</f>
        <v>2015</v>
      </c>
      <c r="L872" s="32" t="str">
        <f>IF(Delivery[[#This Row],[Month]]&lt;4,"Q4",IF(Delivery[[#This Row],[Month]]&lt;7,"Q1",IF(Delivery[[#This Row],[Month]]&lt;10,"Q2",IF(Delivery[[#This Row],[Month]]&lt;13,"Q3"))))</f>
        <v>Q2</v>
      </c>
    </row>
    <row r="873" spans="1:12" x14ac:dyDescent="0.25">
      <c r="A873">
        <v>2</v>
      </c>
      <c r="B873" s="1">
        <v>42246</v>
      </c>
      <c r="C873" t="s">
        <v>463</v>
      </c>
      <c r="D873" t="s">
        <v>541</v>
      </c>
      <c r="E873">
        <v>102</v>
      </c>
      <c r="F873">
        <v>566</v>
      </c>
      <c r="G873" t="s">
        <v>492</v>
      </c>
      <c r="H873" t="str">
        <f t="shared" si="11"/>
        <v>4M</v>
      </c>
      <c r="I873" t="str">
        <f>VLOOKUP(H873,Sheet1!$A$1:$B$28,2,0)</f>
        <v>MS-IV</v>
      </c>
      <c r="J873">
        <f>MONTH(Delivery[[#This Row],[DATE]])</f>
        <v>8</v>
      </c>
      <c r="K873" s="32">
        <f>IF(Delivery[[#This Row],[Month]]&gt;3,YEAR(Delivery[[#This Row],[DATE]]),YEAR(Delivery[[#This Row],[DATE]])-1)</f>
        <v>2015</v>
      </c>
      <c r="L873" s="32" t="str">
        <f>IF(Delivery[[#This Row],[Month]]&lt;4,"Q4",IF(Delivery[[#This Row],[Month]]&lt;7,"Q1",IF(Delivery[[#This Row],[Month]]&lt;10,"Q2",IF(Delivery[[#This Row],[Month]]&lt;13,"Q3"))))</f>
        <v>Q2</v>
      </c>
    </row>
    <row r="874" spans="1:12" x14ac:dyDescent="0.25">
      <c r="A874">
        <v>3</v>
      </c>
      <c r="B874" s="1">
        <v>42246</v>
      </c>
      <c r="C874" t="s">
        <v>463</v>
      </c>
      <c r="D874" t="s">
        <v>546</v>
      </c>
      <c r="E874">
        <v>102</v>
      </c>
      <c r="F874">
        <v>3340</v>
      </c>
      <c r="G874" t="s">
        <v>492</v>
      </c>
      <c r="H874" t="str">
        <f t="shared" si="11"/>
        <v>4M</v>
      </c>
      <c r="I874" t="str">
        <f>VLOOKUP(H874,Sheet1!$A$1:$B$28,2,0)</f>
        <v>MS-IV</v>
      </c>
      <c r="J874">
        <f>MONTH(Delivery[[#This Row],[DATE]])</f>
        <v>8</v>
      </c>
      <c r="K874" s="32">
        <f>IF(Delivery[[#This Row],[Month]]&gt;3,YEAR(Delivery[[#This Row],[DATE]]),YEAR(Delivery[[#This Row],[DATE]])-1)</f>
        <v>2015</v>
      </c>
      <c r="L874" s="32" t="str">
        <f>IF(Delivery[[#This Row],[Month]]&lt;4,"Q4",IF(Delivery[[#This Row],[Month]]&lt;7,"Q1",IF(Delivery[[#This Row],[Month]]&lt;10,"Q2",IF(Delivery[[#This Row],[Month]]&lt;13,"Q3"))))</f>
        <v>Q2</v>
      </c>
    </row>
    <row r="875" spans="1:12" x14ac:dyDescent="0.25">
      <c r="A875">
        <v>4</v>
      </c>
      <c r="B875" s="1">
        <v>42246</v>
      </c>
      <c r="C875" t="s">
        <v>463</v>
      </c>
      <c r="D875" t="s">
        <v>539</v>
      </c>
      <c r="E875">
        <v>111</v>
      </c>
      <c r="F875">
        <v>20</v>
      </c>
      <c r="G875" t="s">
        <v>492</v>
      </c>
      <c r="H875" t="str">
        <f t="shared" si="11"/>
        <v>PC</v>
      </c>
      <c r="I875" t="str">
        <f>VLOOKUP(H875,Sheet1!$A$1:$B$28,2,0)</f>
        <v>SKO</v>
      </c>
      <c r="J875">
        <f>MONTH(Delivery[[#This Row],[DATE]])</f>
        <v>8</v>
      </c>
      <c r="K875" s="32">
        <f>IF(Delivery[[#This Row],[Month]]&gt;3,YEAR(Delivery[[#This Row],[DATE]]),YEAR(Delivery[[#This Row],[DATE]])-1)</f>
        <v>2015</v>
      </c>
      <c r="L875" s="32" t="str">
        <f>IF(Delivery[[#This Row],[Month]]&lt;4,"Q4",IF(Delivery[[#This Row],[Month]]&lt;7,"Q1",IF(Delivery[[#This Row],[Month]]&lt;10,"Q2",IF(Delivery[[#This Row],[Month]]&lt;13,"Q3"))))</f>
        <v>Q2</v>
      </c>
    </row>
    <row r="876" spans="1:12" x14ac:dyDescent="0.25">
      <c r="A876">
        <v>1</v>
      </c>
      <c r="B876" s="1">
        <v>42247</v>
      </c>
      <c r="C876" t="s">
        <v>6</v>
      </c>
      <c r="D876" t="s">
        <v>502</v>
      </c>
      <c r="E876" t="s">
        <v>113</v>
      </c>
      <c r="F876">
        <v>49</v>
      </c>
      <c r="G876" t="s">
        <v>460</v>
      </c>
      <c r="H876" t="str">
        <f t="shared" si="11"/>
        <v>NE</v>
      </c>
      <c r="I876" t="s">
        <v>149</v>
      </c>
      <c r="J876">
        <f>MONTH(Delivery[[#This Row],[DATE]])</f>
        <v>8</v>
      </c>
      <c r="K876" s="32">
        <f>IF(Delivery[[#This Row],[Month]]&gt;3,YEAR(Delivery[[#This Row],[DATE]]),YEAR(Delivery[[#This Row],[DATE]])-1)</f>
        <v>2015</v>
      </c>
      <c r="L876" s="32" t="str">
        <f>IF(Delivery[[#This Row],[Month]]&lt;4,"Q4",IF(Delivery[[#This Row],[Month]]&lt;7,"Q1",IF(Delivery[[#This Row],[Month]]&lt;10,"Q2",IF(Delivery[[#This Row],[Month]]&lt;13,"Q3"))))</f>
        <v>Q2</v>
      </c>
    </row>
    <row r="877" spans="1:12" x14ac:dyDescent="0.25">
      <c r="A877">
        <v>2</v>
      </c>
      <c r="B877" s="1">
        <v>42247</v>
      </c>
      <c r="C877" t="s">
        <v>6</v>
      </c>
      <c r="D877" t="s">
        <v>547</v>
      </c>
      <c r="E877">
        <v>2</v>
      </c>
      <c r="F877">
        <v>5382</v>
      </c>
      <c r="G877" t="s">
        <v>460</v>
      </c>
      <c r="H877" t="str">
        <f t="shared" si="11"/>
        <v>4H</v>
      </c>
      <c r="I877" t="str">
        <f>VLOOKUP(H877,Sheet1!$A$1:$B$28,2,0)</f>
        <v>HSD-IV</v>
      </c>
      <c r="J877">
        <f>MONTH(Delivery[[#This Row],[DATE]])</f>
        <v>8</v>
      </c>
      <c r="K877" s="32">
        <f>IF(Delivery[[#This Row],[Month]]&gt;3,YEAR(Delivery[[#This Row],[DATE]]),YEAR(Delivery[[#This Row],[DATE]])-1)</f>
        <v>2015</v>
      </c>
      <c r="L877" s="32" t="str">
        <f>IF(Delivery[[#This Row],[Month]]&lt;4,"Q4",IF(Delivery[[#This Row],[Month]]&lt;7,"Q1",IF(Delivery[[#This Row],[Month]]&lt;10,"Q2",IF(Delivery[[#This Row],[Month]]&lt;13,"Q3"))))</f>
        <v>Q2</v>
      </c>
    </row>
    <row r="878" spans="1:12" x14ac:dyDescent="0.25">
      <c r="A878">
        <v>1</v>
      </c>
      <c r="B878" s="1">
        <v>42247</v>
      </c>
      <c r="C878" t="s">
        <v>463</v>
      </c>
      <c r="D878" t="s">
        <v>545</v>
      </c>
      <c r="E878">
        <v>17</v>
      </c>
      <c r="F878">
        <v>852</v>
      </c>
      <c r="G878" t="s">
        <v>464</v>
      </c>
      <c r="H878" t="str">
        <f t="shared" si="11"/>
        <v>NS</v>
      </c>
      <c r="I878" t="str">
        <f>VLOOKUP(H878,Sheet1!$A$1:$B$28,2,0)</f>
        <v>SKO</v>
      </c>
      <c r="J878">
        <f>MONTH(Delivery[[#This Row],[DATE]])</f>
        <v>8</v>
      </c>
      <c r="K878" s="32">
        <f>IF(Delivery[[#This Row],[Month]]&gt;3,YEAR(Delivery[[#This Row],[DATE]]),YEAR(Delivery[[#This Row],[DATE]])-1)</f>
        <v>2015</v>
      </c>
      <c r="L878" s="32" t="str">
        <f>IF(Delivery[[#This Row],[Month]]&lt;4,"Q4",IF(Delivery[[#This Row],[Month]]&lt;7,"Q1",IF(Delivery[[#This Row],[Month]]&lt;10,"Q2",IF(Delivery[[#This Row],[Month]]&lt;13,"Q3"))))</f>
        <v>Q2</v>
      </c>
    </row>
    <row r="879" spans="1:12" x14ac:dyDescent="0.25">
      <c r="A879">
        <v>2</v>
      </c>
      <c r="B879" s="1">
        <v>42247</v>
      </c>
      <c r="C879" t="s">
        <v>463</v>
      </c>
      <c r="D879" t="s">
        <v>548</v>
      </c>
      <c r="E879">
        <v>17</v>
      </c>
      <c r="F879">
        <v>450</v>
      </c>
      <c r="G879" t="s">
        <v>464</v>
      </c>
      <c r="H879" t="str">
        <f t="shared" si="11"/>
        <v>0S</v>
      </c>
      <c r="I879" t="str">
        <f>VLOOKUP(H879,Sheet1!$A$1:$B$28,2,0)</f>
        <v>SKO</v>
      </c>
      <c r="J879">
        <f>MONTH(Delivery[[#This Row],[DATE]])</f>
        <v>8</v>
      </c>
      <c r="K879" s="32">
        <f>IF(Delivery[[#This Row],[Month]]&gt;3,YEAR(Delivery[[#This Row],[DATE]]),YEAR(Delivery[[#This Row],[DATE]])-1)</f>
        <v>2015</v>
      </c>
      <c r="L879" s="32" t="str">
        <f>IF(Delivery[[#This Row],[Month]]&lt;4,"Q4",IF(Delivery[[#This Row],[Month]]&lt;7,"Q1",IF(Delivery[[#This Row],[Month]]&lt;10,"Q2",IF(Delivery[[#This Row],[Month]]&lt;13,"Q3"))))</f>
        <v>Q2</v>
      </c>
    </row>
    <row r="880" spans="1:12" x14ac:dyDescent="0.25">
      <c r="A880">
        <v>3</v>
      </c>
      <c r="B880" s="1">
        <v>42247</v>
      </c>
      <c r="C880" t="s">
        <v>463</v>
      </c>
      <c r="D880" t="s">
        <v>549</v>
      </c>
      <c r="E880">
        <v>17</v>
      </c>
      <c r="F880">
        <v>572</v>
      </c>
      <c r="G880" t="s">
        <v>464</v>
      </c>
      <c r="H880" t="str">
        <f t="shared" si="11"/>
        <v>0S</v>
      </c>
      <c r="I880" t="str">
        <f>VLOOKUP(H880,Sheet1!$A$1:$B$28,2,0)</f>
        <v>SKO</v>
      </c>
      <c r="J880">
        <f>MONTH(Delivery[[#This Row],[DATE]])</f>
        <v>8</v>
      </c>
      <c r="K880" s="32">
        <f>IF(Delivery[[#This Row],[Month]]&gt;3,YEAR(Delivery[[#This Row],[DATE]]),YEAR(Delivery[[#This Row],[DATE]])-1)</f>
        <v>2015</v>
      </c>
      <c r="L880" s="32" t="str">
        <f>IF(Delivery[[#This Row],[Month]]&lt;4,"Q4",IF(Delivery[[#This Row],[Month]]&lt;7,"Q1",IF(Delivery[[#This Row],[Month]]&lt;10,"Q2",IF(Delivery[[#This Row],[Month]]&lt;13,"Q3"))))</f>
        <v>Q2</v>
      </c>
    </row>
    <row r="881" spans="1:12" x14ac:dyDescent="0.25">
      <c r="A881">
        <v>4</v>
      </c>
      <c r="B881" s="1">
        <v>42247</v>
      </c>
      <c r="C881" t="s">
        <v>463</v>
      </c>
      <c r="D881" t="s">
        <v>550</v>
      </c>
      <c r="E881">
        <v>10</v>
      </c>
      <c r="F881">
        <v>49</v>
      </c>
      <c r="G881" t="s">
        <v>464</v>
      </c>
      <c r="H881" t="str">
        <f t="shared" si="11"/>
        <v>A3</v>
      </c>
      <c r="I881" t="str">
        <f>VLOOKUP(H881,Sheet1!$A$1:$B$28,2,0)</f>
        <v>ATF</v>
      </c>
      <c r="J881">
        <f>MONTH(Delivery[[#This Row],[DATE]])</f>
        <v>8</v>
      </c>
      <c r="K881" s="32">
        <f>IF(Delivery[[#This Row],[Month]]&gt;3,YEAR(Delivery[[#This Row],[DATE]]),YEAR(Delivery[[#This Row],[DATE]])-1)</f>
        <v>2015</v>
      </c>
      <c r="L881" s="32" t="str">
        <f>IF(Delivery[[#This Row],[Month]]&lt;4,"Q4",IF(Delivery[[#This Row],[Month]]&lt;7,"Q1",IF(Delivery[[#This Row],[Month]]&lt;10,"Q2",IF(Delivery[[#This Row],[Month]]&lt;13,"Q3"))))</f>
        <v>Q2</v>
      </c>
    </row>
    <row r="882" spans="1:12" x14ac:dyDescent="0.25">
      <c r="A882">
        <v>1</v>
      </c>
      <c r="B882" s="1">
        <v>42247</v>
      </c>
      <c r="C882" t="s">
        <v>463</v>
      </c>
      <c r="D882" t="s">
        <v>502</v>
      </c>
      <c r="E882" t="s">
        <v>113</v>
      </c>
      <c r="F882">
        <v>49</v>
      </c>
      <c r="G882" t="s">
        <v>466</v>
      </c>
      <c r="H882" t="str">
        <f t="shared" si="11"/>
        <v>NE</v>
      </c>
      <c r="I882" t="s">
        <v>149</v>
      </c>
      <c r="J882">
        <f>MONTH(Delivery[[#This Row],[DATE]])</f>
        <v>8</v>
      </c>
      <c r="K882" s="32">
        <f>IF(Delivery[[#This Row],[Month]]&gt;3,YEAR(Delivery[[#This Row],[DATE]]),YEAR(Delivery[[#This Row],[DATE]])-1)</f>
        <v>2015</v>
      </c>
      <c r="L882" s="32" t="str">
        <f>IF(Delivery[[#This Row],[Month]]&lt;4,"Q4",IF(Delivery[[#This Row],[Month]]&lt;7,"Q1",IF(Delivery[[#This Row],[Month]]&lt;10,"Q2",IF(Delivery[[#This Row],[Month]]&lt;13,"Q3"))))</f>
        <v>Q2</v>
      </c>
    </row>
    <row r="883" spans="1:12" x14ac:dyDescent="0.25">
      <c r="A883">
        <v>1</v>
      </c>
      <c r="B883" s="1">
        <v>42248</v>
      </c>
      <c r="C883" t="s">
        <v>6</v>
      </c>
      <c r="D883" t="s">
        <v>547</v>
      </c>
      <c r="E883">
        <v>2</v>
      </c>
      <c r="F883">
        <v>2034</v>
      </c>
      <c r="G883" t="s">
        <v>460</v>
      </c>
      <c r="H883" t="str">
        <f t="shared" si="11"/>
        <v>4H</v>
      </c>
      <c r="I883" t="str">
        <f>VLOOKUP(H883,Sheet1!$A$1:$B$28,2,0)</f>
        <v>HSD-IV</v>
      </c>
      <c r="J883">
        <f>MONTH(Delivery[[#This Row],[DATE]])</f>
        <v>9</v>
      </c>
      <c r="K883" s="32">
        <f>IF(Delivery[[#This Row],[Month]]&gt;3,YEAR(Delivery[[#This Row],[DATE]]),YEAR(Delivery[[#This Row],[DATE]])-1)</f>
        <v>2015</v>
      </c>
      <c r="L883" s="32" t="str">
        <f>IF(Delivery[[#This Row],[Month]]&lt;4,"Q4",IF(Delivery[[#This Row],[Month]]&lt;7,"Q1",IF(Delivery[[#This Row],[Month]]&lt;10,"Q2",IF(Delivery[[#This Row],[Month]]&lt;13,"Q3"))))</f>
        <v>Q2</v>
      </c>
    </row>
    <row r="884" spans="1:12" x14ac:dyDescent="0.25">
      <c r="A884">
        <v>1</v>
      </c>
      <c r="B884" s="1">
        <v>42248</v>
      </c>
      <c r="C884" t="s">
        <v>463</v>
      </c>
      <c r="D884" t="s">
        <v>550</v>
      </c>
      <c r="E884">
        <v>10</v>
      </c>
      <c r="F884">
        <v>8065</v>
      </c>
      <c r="G884" t="s">
        <v>464</v>
      </c>
      <c r="H884" t="str">
        <f t="shared" si="11"/>
        <v>A3</v>
      </c>
      <c r="I884" t="str">
        <f>VLOOKUP(H884,Sheet1!$A$1:$B$28,2,0)</f>
        <v>ATF</v>
      </c>
      <c r="J884">
        <f>MONTH(Delivery[[#This Row],[DATE]])</f>
        <v>9</v>
      </c>
      <c r="K884" s="32">
        <f>IF(Delivery[[#This Row],[Month]]&gt;3,YEAR(Delivery[[#This Row],[DATE]]),YEAR(Delivery[[#This Row],[DATE]])-1)</f>
        <v>2015</v>
      </c>
      <c r="L884" s="32" t="str">
        <f>IF(Delivery[[#This Row],[Month]]&lt;4,"Q4",IF(Delivery[[#This Row],[Month]]&lt;7,"Q1",IF(Delivery[[#This Row],[Month]]&lt;10,"Q2",IF(Delivery[[#This Row],[Month]]&lt;13,"Q3"))))</f>
        <v>Q2</v>
      </c>
    </row>
    <row r="885" spans="1:12" x14ac:dyDescent="0.25">
      <c r="A885">
        <v>1</v>
      </c>
      <c r="B885" s="1">
        <v>42249</v>
      </c>
      <c r="C885" t="s">
        <v>6</v>
      </c>
      <c r="D885" t="s">
        <v>547</v>
      </c>
      <c r="E885">
        <v>2</v>
      </c>
      <c r="F885">
        <v>29</v>
      </c>
      <c r="G885" t="s">
        <v>460</v>
      </c>
      <c r="H885" t="str">
        <f t="shared" si="11"/>
        <v>4H</v>
      </c>
      <c r="I885" t="str">
        <f>VLOOKUP(H885,Sheet1!$A$1:$B$28,2,0)</f>
        <v>HSD-IV</v>
      </c>
      <c r="J885">
        <f>MONTH(Delivery[[#This Row],[DATE]])</f>
        <v>9</v>
      </c>
      <c r="K885" s="32">
        <f>IF(Delivery[[#This Row],[Month]]&gt;3,YEAR(Delivery[[#This Row],[DATE]]),YEAR(Delivery[[#This Row],[DATE]])-1)</f>
        <v>2015</v>
      </c>
      <c r="L885" s="32" t="str">
        <f>IF(Delivery[[#This Row],[Month]]&lt;4,"Q4",IF(Delivery[[#This Row],[Month]]&lt;7,"Q1",IF(Delivery[[#This Row],[Month]]&lt;10,"Q2",IF(Delivery[[#This Row],[Month]]&lt;13,"Q3"))))</f>
        <v>Q2</v>
      </c>
    </row>
    <row r="886" spans="1:12" x14ac:dyDescent="0.25">
      <c r="A886">
        <v>2</v>
      </c>
      <c r="B886" s="1">
        <v>42249</v>
      </c>
      <c r="C886" t="s">
        <v>6</v>
      </c>
      <c r="D886" t="s">
        <v>204</v>
      </c>
      <c r="E886" t="s">
        <v>41</v>
      </c>
      <c r="F886">
        <v>40</v>
      </c>
      <c r="G886" t="s">
        <v>460</v>
      </c>
      <c r="H886" t="str">
        <f t="shared" si="11"/>
        <v>F</v>
      </c>
      <c r="I886" t="str">
        <f>VLOOKUP(H886,Sheet1!$A$1:$B$28,2,0)</f>
        <v>I/F</v>
      </c>
      <c r="J886">
        <f>MONTH(Delivery[[#This Row],[DATE]])</f>
        <v>9</v>
      </c>
      <c r="K886" s="32">
        <f>IF(Delivery[[#This Row],[Month]]&gt;3,YEAR(Delivery[[#This Row],[DATE]]),YEAR(Delivery[[#This Row],[DATE]])-1)</f>
        <v>2015</v>
      </c>
      <c r="L886" s="32" t="str">
        <f>IF(Delivery[[#This Row],[Month]]&lt;4,"Q4",IF(Delivery[[#This Row],[Month]]&lt;7,"Q1",IF(Delivery[[#This Row],[Month]]&lt;10,"Q2",IF(Delivery[[#This Row],[Month]]&lt;13,"Q3"))))</f>
        <v>Q2</v>
      </c>
    </row>
    <row r="887" spans="1:12" x14ac:dyDescent="0.25">
      <c r="A887">
        <v>3</v>
      </c>
      <c r="B887" s="1">
        <v>42249</v>
      </c>
      <c r="C887" t="s">
        <v>6</v>
      </c>
      <c r="D887" t="s">
        <v>1384</v>
      </c>
      <c r="E887">
        <v>11</v>
      </c>
      <c r="F887">
        <v>3160</v>
      </c>
      <c r="G887" t="s">
        <v>460</v>
      </c>
      <c r="H887" t="str">
        <f t="shared" si="11"/>
        <v>4M</v>
      </c>
      <c r="I887" t="str">
        <f>VLOOKUP(H887,Sheet1!$A$1:$B$28,2,0)</f>
        <v>MS-IV</v>
      </c>
      <c r="J887">
        <f>MONTH(Delivery[[#This Row],[DATE]])</f>
        <v>9</v>
      </c>
      <c r="K887" s="32">
        <f>IF(Delivery[[#This Row],[Month]]&gt;3,YEAR(Delivery[[#This Row],[DATE]]),YEAR(Delivery[[#This Row],[DATE]])-1)</f>
        <v>2015</v>
      </c>
      <c r="L887" s="32" t="str">
        <f>IF(Delivery[[#This Row],[Month]]&lt;4,"Q4",IF(Delivery[[#This Row],[Month]]&lt;7,"Q1",IF(Delivery[[#This Row],[Month]]&lt;10,"Q2",IF(Delivery[[#This Row],[Month]]&lt;13,"Q3"))))</f>
        <v>Q2</v>
      </c>
    </row>
    <row r="888" spans="1:12" x14ac:dyDescent="0.25">
      <c r="A888">
        <v>4</v>
      </c>
      <c r="B888" s="1">
        <v>42249</v>
      </c>
      <c r="C888" t="s">
        <v>6</v>
      </c>
      <c r="D888" t="s">
        <v>1385</v>
      </c>
      <c r="E888">
        <v>11</v>
      </c>
      <c r="F888">
        <v>1807</v>
      </c>
      <c r="G888" t="s">
        <v>460</v>
      </c>
      <c r="H888" t="str">
        <f t="shared" si="11"/>
        <v>4M</v>
      </c>
      <c r="I888" t="str">
        <f>VLOOKUP(H888,Sheet1!$A$1:$B$28,2,0)</f>
        <v>MS-IV</v>
      </c>
      <c r="J888">
        <f>MONTH(Delivery[[#This Row],[DATE]])</f>
        <v>9</v>
      </c>
      <c r="K888" s="32">
        <f>IF(Delivery[[#This Row],[Month]]&gt;3,YEAR(Delivery[[#This Row],[DATE]]),YEAR(Delivery[[#This Row],[DATE]])-1)</f>
        <v>2015</v>
      </c>
      <c r="L888" s="32" t="str">
        <f>IF(Delivery[[#This Row],[Month]]&lt;4,"Q4",IF(Delivery[[#This Row],[Month]]&lt;7,"Q1",IF(Delivery[[#This Row],[Month]]&lt;10,"Q2",IF(Delivery[[#This Row],[Month]]&lt;13,"Q3"))))</f>
        <v>Q2</v>
      </c>
    </row>
    <row r="889" spans="1:12" x14ac:dyDescent="0.25">
      <c r="A889">
        <v>5</v>
      </c>
      <c r="B889" s="1">
        <v>42249</v>
      </c>
      <c r="C889" t="s">
        <v>6</v>
      </c>
      <c r="D889" t="s">
        <v>551</v>
      </c>
      <c r="E889">
        <v>11</v>
      </c>
      <c r="F889">
        <v>843</v>
      </c>
      <c r="G889" t="s">
        <v>460</v>
      </c>
      <c r="H889" t="str">
        <f t="shared" si="11"/>
        <v>4M</v>
      </c>
      <c r="I889" t="str">
        <f>VLOOKUP(H889,Sheet1!$A$1:$B$28,2,0)</f>
        <v>MS-IV</v>
      </c>
      <c r="J889">
        <f>MONTH(Delivery[[#This Row],[DATE]])</f>
        <v>9</v>
      </c>
      <c r="K889" s="32">
        <f>IF(Delivery[[#This Row],[Month]]&gt;3,YEAR(Delivery[[#This Row],[DATE]]),YEAR(Delivery[[#This Row],[DATE]])-1)</f>
        <v>2015</v>
      </c>
      <c r="L889" s="32" t="str">
        <f>IF(Delivery[[#This Row],[Month]]&lt;4,"Q4",IF(Delivery[[#This Row],[Month]]&lt;7,"Q1",IF(Delivery[[#This Row],[Month]]&lt;10,"Q2",IF(Delivery[[#This Row],[Month]]&lt;13,"Q3"))))</f>
        <v>Q2</v>
      </c>
    </row>
    <row r="890" spans="1:12" x14ac:dyDescent="0.25">
      <c r="A890">
        <v>6</v>
      </c>
      <c r="B890" s="1">
        <v>42249</v>
      </c>
      <c r="C890" t="s">
        <v>6</v>
      </c>
      <c r="D890" t="s">
        <v>551</v>
      </c>
      <c r="E890">
        <v>4</v>
      </c>
      <c r="F890">
        <v>3919</v>
      </c>
      <c r="G890" t="s">
        <v>460</v>
      </c>
      <c r="H890" t="str">
        <f t="shared" si="11"/>
        <v>4M</v>
      </c>
      <c r="I890" t="str">
        <f>VLOOKUP(H890,Sheet1!$A$1:$B$28,2,0)</f>
        <v>MS-IV</v>
      </c>
      <c r="J890">
        <f>MONTH(Delivery[[#This Row],[DATE]])</f>
        <v>9</v>
      </c>
      <c r="K890" s="32">
        <f>IF(Delivery[[#This Row],[Month]]&gt;3,YEAR(Delivery[[#This Row],[DATE]]),YEAR(Delivery[[#This Row],[DATE]])-1)</f>
        <v>2015</v>
      </c>
      <c r="L890" s="32" t="str">
        <f>IF(Delivery[[#This Row],[Month]]&lt;4,"Q4",IF(Delivery[[#This Row],[Month]]&lt;7,"Q1",IF(Delivery[[#This Row],[Month]]&lt;10,"Q2",IF(Delivery[[#This Row],[Month]]&lt;13,"Q3"))))</f>
        <v>Q2</v>
      </c>
    </row>
    <row r="891" spans="1:12" x14ac:dyDescent="0.25">
      <c r="A891">
        <v>1</v>
      </c>
      <c r="B891" s="1">
        <v>42249</v>
      </c>
      <c r="C891" t="s">
        <v>463</v>
      </c>
      <c r="D891" t="s">
        <v>204</v>
      </c>
      <c r="E891" t="s">
        <v>41</v>
      </c>
      <c r="F891">
        <v>40</v>
      </c>
      <c r="G891" t="s">
        <v>466</v>
      </c>
      <c r="H891" t="str">
        <f t="shared" si="11"/>
        <v>F</v>
      </c>
      <c r="I891" t="str">
        <f>VLOOKUP(H891,Sheet1!$A$1:$B$28,2,0)</f>
        <v>I/F</v>
      </c>
      <c r="J891">
        <f>MONTH(Delivery[[#This Row],[DATE]])</f>
        <v>9</v>
      </c>
      <c r="K891" s="32">
        <f>IF(Delivery[[#This Row],[Month]]&gt;3,YEAR(Delivery[[#This Row],[DATE]]),YEAR(Delivery[[#This Row],[DATE]])-1)</f>
        <v>2015</v>
      </c>
      <c r="L891" s="32" t="str">
        <f>IF(Delivery[[#This Row],[Month]]&lt;4,"Q4",IF(Delivery[[#This Row],[Month]]&lt;7,"Q1",IF(Delivery[[#This Row],[Month]]&lt;10,"Q2",IF(Delivery[[#This Row],[Month]]&lt;13,"Q3"))))</f>
        <v>Q2</v>
      </c>
    </row>
    <row r="892" spans="1:12" x14ac:dyDescent="0.25">
      <c r="A892">
        <v>1</v>
      </c>
      <c r="B892" s="1">
        <v>42250</v>
      </c>
      <c r="C892" t="s">
        <v>6</v>
      </c>
      <c r="D892" t="s">
        <v>551</v>
      </c>
      <c r="E892">
        <v>4</v>
      </c>
      <c r="F892">
        <v>2584</v>
      </c>
      <c r="G892" t="s">
        <v>460</v>
      </c>
      <c r="H892" t="str">
        <f t="shared" si="11"/>
        <v>4M</v>
      </c>
      <c r="I892" t="str">
        <f>VLOOKUP(H892,Sheet1!$A$1:$B$28,2,0)</f>
        <v>MS-IV</v>
      </c>
      <c r="J892">
        <f>MONTH(Delivery[[#This Row],[DATE]])</f>
        <v>9</v>
      </c>
      <c r="K892" s="32">
        <f>IF(Delivery[[#This Row],[Month]]&gt;3,YEAR(Delivery[[#This Row],[DATE]]),YEAR(Delivery[[#This Row],[DATE]])-1)</f>
        <v>2015</v>
      </c>
      <c r="L892" s="32" t="str">
        <f>IF(Delivery[[#This Row],[Month]]&lt;4,"Q4",IF(Delivery[[#This Row],[Month]]&lt;7,"Q1",IF(Delivery[[#This Row],[Month]]&lt;10,"Q2",IF(Delivery[[#This Row],[Month]]&lt;13,"Q3"))))</f>
        <v>Q2</v>
      </c>
    </row>
    <row r="893" spans="1:12" x14ac:dyDescent="0.25">
      <c r="A893">
        <v>2</v>
      </c>
      <c r="B893" s="1">
        <v>42250</v>
      </c>
      <c r="C893" t="s">
        <v>6</v>
      </c>
      <c r="D893" t="s">
        <v>552</v>
      </c>
      <c r="E893">
        <v>4</v>
      </c>
      <c r="F893">
        <v>154</v>
      </c>
      <c r="G893" t="s">
        <v>460</v>
      </c>
      <c r="H893" t="str">
        <f t="shared" si="11"/>
        <v>4M</v>
      </c>
      <c r="I893" t="str">
        <f>VLOOKUP(H893,Sheet1!$A$1:$B$28,2,0)</f>
        <v>MS-IV</v>
      </c>
      <c r="J893">
        <f>MONTH(Delivery[[#This Row],[DATE]])</f>
        <v>9</v>
      </c>
      <c r="K893" s="32">
        <f>IF(Delivery[[#This Row],[Month]]&gt;3,YEAR(Delivery[[#This Row],[DATE]]),YEAR(Delivery[[#This Row],[DATE]])-1)</f>
        <v>2015</v>
      </c>
      <c r="L893" s="32" t="str">
        <f>IF(Delivery[[#This Row],[Month]]&lt;4,"Q4",IF(Delivery[[#This Row],[Month]]&lt;7,"Q1",IF(Delivery[[#This Row],[Month]]&lt;10,"Q2",IF(Delivery[[#This Row],[Month]]&lt;13,"Q3"))))</f>
        <v>Q2</v>
      </c>
    </row>
    <row r="894" spans="1:12" x14ac:dyDescent="0.25">
      <c r="A894">
        <v>3</v>
      </c>
      <c r="B894" s="1">
        <v>42250</v>
      </c>
      <c r="C894" t="s">
        <v>6</v>
      </c>
      <c r="D894" t="s">
        <v>552</v>
      </c>
      <c r="E894">
        <v>12</v>
      </c>
      <c r="F894">
        <v>5468</v>
      </c>
      <c r="G894" t="s">
        <v>460</v>
      </c>
      <c r="H894" t="str">
        <f t="shared" si="11"/>
        <v>4M</v>
      </c>
      <c r="I894" t="str">
        <f>VLOOKUP(H894,Sheet1!$A$1:$B$28,2,0)</f>
        <v>MS-IV</v>
      </c>
      <c r="J894">
        <f>MONTH(Delivery[[#This Row],[DATE]])</f>
        <v>9</v>
      </c>
      <c r="K894" s="32">
        <f>IF(Delivery[[#This Row],[Month]]&gt;3,YEAR(Delivery[[#This Row],[DATE]]),YEAR(Delivery[[#This Row],[DATE]])-1)</f>
        <v>2015</v>
      </c>
      <c r="L894" s="32" t="str">
        <f>IF(Delivery[[#This Row],[Month]]&lt;4,"Q4",IF(Delivery[[#This Row],[Month]]&lt;7,"Q1",IF(Delivery[[#This Row],[Month]]&lt;10,"Q2",IF(Delivery[[#This Row],[Month]]&lt;13,"Q3"))))</f>
        <v>Q2</v>
      </c>
    </row>
    <row r="895" spans="1:12" x14ac:dyDescent="0.25">
      <c r="A895">
        <v>1</v>
      </c>
      <c r="B895" s="1">
        <v>42250</v>
      </c>
      <c r="C895" t="s">
        <v>463</v>
      </c>
      <c r="D895" t="s">
        <v>1386</v>
      </c>
      <c r="E895">
        <v>13</v>
      </c>
      <c r="F895">
        <v>1541</v>
      </c>
      <c r="G895" t="s">
        <v>464</v>
      </c>
      <c r="H895" t="str">
        <f t="shared" si="11"/>
        <v>A3</v>
      </c>
      <c r="I895" t="str">
        <f>VLOOKUP(H895,Sheet1!$A$1:$B$28,2,0)</f>
        <v>ATF</v>
      </c>
      <c r="J895">
        <f>MONTH(Delivery[[#This Row],[DATE]])</f>
        <v>9</v>
      </c>
      <c r="K895" s="32">
        <f>IF(Delivery[[#This Row],[Month]]&gt;3,YEAR(Delivery[[#This Row],[DATE]]),YEAR(Delivery[[#This Row],[DATE]])-1)</f>
        <v>2015</v>
      </c>
      <c r="L895" s="32" t="str">
        <f>IF(Delivery[[#This Row],[Month]]&lt;4,"Q4",IF(Delivery[[#This Row],[Month]]&lt;7,"Q1",IF(Delivery[[#This Row],[Month]]&lt;10,"Q2",IF(Delivery[[#This Row],[Month]]&lt;13,"Q3"))))</f>
        <v>Q2</v>
      </c>
    </row>
    <row r="896" spans="1:12" x14ac:dyDescent="0.25">
      <c r="A896">
        <v>2</v>
      </c>
      <c r="B896" s="1">
        <v>42250</v>
      </c>
      <c r="C896" t="s">
        <v>463</v>
      </c>
      <c r="D896" t="s">
        <v>553</v>
      </c>
      <c r="E896">
        <v>13</v>
      </c>
      <c r="F896">
        <v>6304</v>
      </c>
      <c r="G896" t="s">
        <v>464</v>
      </c>
      <c r="H896" t="str">
        <f t="shared" si="11"/>
        <v>A3</v>
      </c>
      <c r="I896" t="str">
        <f>VLOOKUP(H896,Sheet1!$A$1:$B$28,2,0)</f>
        <v>ATF</v>
      </c>
      <c r="J896">
        <f>MONTH(Delivery[[#This Row],[DATE]])</f>
        <v>9</v>
      </c>
      <c r="K896" s="32">
        <f>IF(Delivery[[#This Row],[Month]]&gt;3,YEAR(Delivery[[#This Row],[DATE]]),YEAR(Delivery[[#This Row],[DATE]])-1)</f>
        <v>2015</v>
      </c>
      <c r="L896" s="32" t="str">
        <f>IF(Delivery[[#This Row],[Month]]&lt;4,"Q4",IF(Delivery[[#This Row],[Month]]&lt;7,"Q1",IF(Delivery[[#This Row],[Month]]&lt;10,"Q2",IF(Delivery[[#This Row],[Month]]&lt;13,"Q3"))))</f>
        <v>Q2</v>
      </c>
    </row>
    <row r="897" spans="1:12" x14ac:dyDescent="0.25">
      <c r="A897">
        <v>1</v>
      </c>
      <c r="B897" s="1">
        <v>42251</v>
      </c>
      <c r="C897" t="s">
        <v>6</v>
      </c>
      <c r="D897" t="s">
        <v>556</v>
      </c>
      <c r="E897" t="s">
        <v>41</v>
      </c>
      <c r="F897">
        <v>795</v>
      </c>
      <c r="G897" t="s">
        <v>460</v>
      </c>
      <c r="H897" t="str">
        <f t="shared" si="11"/>
        <v>PN</v>
      </c>
      <c r="I897" t="str">
        <f>VLOOKUP(H897,Sheet1!$A$1:$B$28,2,0)</f>
        <v>NAPTHA</v>
      </c>
      <c r="J897">
        <f>MONTH(Delivery[[#This Row],[DATE]])</f>
        <v>9</v>
      </c>
      <c r="K897" s="32">
        <f>IF(Delivery[[#This Row],[Month]]&gt;3,YEAR(Delivery[[#This Row],[DATE]]),YEAR(Delivery[[#This Row],[DATE]])-1)</f>
        <v>2015</v>
      </c>
      <c r="L897" s="32" t="str">
        <f>IF(Delivery[[#This Row],[Month]]&lt;4,"Q4",IF(Delivery[[#This Row],[Month]]&lt;7,"Q1",IF(Delivery[[#This Row],[Month]]&lt;10,"Q2",IF(Delivery[[#This Row],[Month]]&lt;13,"Q3"))))</f>
        <v>Q2</v>
      </c>
    </row>
    <row r="898" spans="1:12" x14ac:dyDescent="0.25">
      <c r="A898">
        <v>1</v>
      </c>
      <c r="B898" s="1">
        <v>42251</v>
      </c>
      <c r="C898" t="s">
        <v>463</v>
      </c>
      <c r="D898" t="s">
        <v>1387</v>
      </c>
      <c r="E898">
        <v>13</v>
      </c>
      <c r="F898">
        <v>305</v>
      </c>
      <c r="G898" t="s">
        <v>464</v>
      </c>
      <c r="H898" t="str">
        <f t="shared" si="11"/>
        <v>A3</v>
      </c>
      <c r="I898" t="str">
        <f>VLOOKUP(H898,Sheet1!$A$1:$B$28,2,0)</f>
        <v>ATF</v>
      </c>
      <c r="J898">
        <f>MONTH(Delivery[[#This Row],[DATE]])</f>
        <v>9</v>
      </c>
      <c r="K898" s="32">
        <f>IF(Delivery[[#This Row],[Month]]&gt;3,YEAR(Delivery[[#This Row],[DATE]]),YEAR(Delivery[[#This Row],[DATE]])-1)</f>
        <v>2015</v>
      </c>
      <c r="L898" s="32" t="str">
        <f>IF(Delivery[[#This Row],[Month]]&lt;4,"Q4",IF(Delivery[[#This Row],[Month]]&lt;7,"Q1",IF(Delivery[[#This Row],[Month]]&lt;10,"Q2",IF(Delivery[[#This Row],[Month]]&lt;13,"Q3"))))</f>
        <v>Q2</v>
      </c>
    </row>
    <row r="899" spans="1:12" x14ac:dyDescent="0.25">
      <c r="A899">
        <v>2</v>
      </c>
      <c r="B899" s="1">
        <v>42251</v>
      </c>
      <c r="C899" t="s">
        <v>463</v>
      </c>
      <c r="D899" t="s">
        <v>1387</v>
      </c>
      <c r="E899">
        <v>15</v>
      </c>
      <c r="F899">
        <v>3483</v>
      </c>
      <c r="G899" t="s">
        <v>464</v>
      </c>
      <c r="H899" t="str">
        <f t="shared" si="11"/>
        <v>A3</v>
      </c>
      <c r="I899" t="str">
        <f>VLOOKUP(H899,Sheet1!$A$1:$B$28,2,0)</f>
        <v>ATF</v>
      </c>
      <c r="J899">
        <f>MONTH(Delivery[[#This Row],[DATE]])</f>
        <v>9</v>
      </c>
      <c r="K899" s="32">
        <f>IF(Delivery[[#This Row],[Month]]&gt;3,YEAR(Delivery[[#This Row],[DATE]]),YEAR(Delivery[[#This Row],[DATE]])-1)</f>
        <v>2015</v>
      </c>
      <c r="L899" s="32" t="str">
        <f>IF(Delivery[[#This Row],[Month]]&lt;4,"Q4",IF(Delivery[[#This Row],[Month]]&lt;7,"Q1",IF(Delivery[[#This Row],[Month]]&lt;10,"Q2",IF(Delivery[[#This Row],[Month]]&lt;13,"Q3"))))</f>
        <v>Q2</v>
      </c>
    </row>
    <row r="900" spans="1:12" x14ac:dyDescent="0.25">
      <c r="A900">
        <v>3</v>
      </c>
      <c r="B900" s="1">
        <v>42251</v>
      </c>
      <c r="C900" t="s">
        <v>463</v>
      </c>
      <c r="D900" t="s">
        <v>562</v>
      </c>
      <c r="E900">
        <v>15</v>
      </c>
      <c r="F900">
        <v>2837</v>
      </c>
      <c r="G900" t="s">
        <v>464</v>
      </c>
      <c r="H900" t="str">
        <f t="shared" si="11"/>
        <v>A4</v>
      </c>
      <c r="I900" t="str">
        <f>VLOOKUP(H900,Sheet1!$A$1:$B$28,2,0)</f>
        <v>ATF</v>
      </c>
      <c r="J900">
        <f>MONTH(Delivery[[#This Row],[DATE]])</f>
        <v>9</v>
      </c>
      <c r="K900" s="32">
        <f>IF(Delivery[[#This Row],[Month]]&gt;3,YEAR(Delivery[[#This Row],[DATE]]),YEAR(Delivery[[#This Row],[DATE]])-1)</f>
        <v>2015</v>
      </c>
      <c r="L900" s="32" t="str">
        <f>IF(Delivery[[#This Row],[Month]]&lt;4,"Q4",IF(Delivery[[#This Row],[Month]]&lt;7,"Q1",IF(Delivery[[#This Row],[Month]]&lt;10,"Q2",IF(Delivery[[#This Row],[Month]]&lt;13,"Q3"))))</f>
        <v>Q2</v>
      </c>
    </row>
    <row r="901" spans="1:12" x14ac:dyDescent="0.25">
      <c r="A901">
        <v>1</v>
      </c>
      <c r="B901" s="1">
        <v>42251</v>
      </c>
      <c r="C901" t="s">
        <v>463</v>
      </c>
      <c r="D901" t="s">
        <v>556</v>
      </c>
      <c r="E901" t="s">
        <v>41</v>
      </c>
      <c r="F901">
        <v>795</v>
      </c>
      <c r="G901" t="s">
        <v>466</v>
      </c>
      <c r="H901" t="str">
        <f t="shared" ref="H901:H964" si="12">MID(D901,3,2)</f>
        <v>PN</v>
      </c>
      <c r="I901" t="str">
        <f>VLOOKUP(H901,Sheet1!$A$1:$B$28,2,0)</f>
        <v>NAPTHA</v>
      </c>
      <c r="J901">
        <f>MONTH(Delivery[[#This Row],[DATE]])</f>
        <v>9</v>
      </c>
      <c r="K901" s="32">
        <f>IF(Delivery[[#This Row],[Month]]&gt;3,YEAR(Delivery[[#This Row],[DATE]]),YEAR(Delivery[[#This Row],[DATE]])-1)</f>
        <v>2015</v>
      </c>
      <c r="L901" s="32" t="str">
        <f>IF(Delivery[[#This Row],[Month]]&lt;4,"Q4",IF(Delivery[[#This Row],[Month]]&lt;7,"Q1",IF(Delivery[[#This Row],[Month]]&lt;10,"Q2",IF(Delivery[[#This Row],[Month]]&lt;13,"Q3"))))</f>
        <v>Q2</v>
      </c>
    </row>
    <row r="902" spans="1:12" x14ac:dyDescent="0.25">
      <c r="A902">
        <v>1</v>
      </c>
      <c r="B902" s="1">
        <v>42252</v>
      </c>
      <c r="C902" t="s">
        <v>6</v>
      </c>
      <c r="D902" t="s">
        <v>557</v>
      </c>
      <c r="E902">
        <v>17</v>
      </c>
      <c r="F902">
        <v>2743</v>
      </c>
      <c r="G902" t="s">
        <v>460</v>
      </c>
      <c r="H902" t="str">
        <f t="shared" si="12"/>
        <v>0S</v>
      </c>
      <c r="I902" t="str">
        <f>VLOOKUP(H902,Sheet1!$A$1:$B$28,2,0)</f>
        <v>SKO</v>
      </c>
      <c r="J902">
        <f>MONTH(Delivery[[#This Row],[DATE]])</f>
        <v>9</v>
      </c>
      <c r="K902" s="32">
        <f>IF(Delivery[[#This Row],[Month]]&gt;3,YEAR(Delivery[[#This Row],[DATE]]),YEAR(Delivery[[#This Row],[DATE]])-1)</f>
        <v>2015</v>
      </c>
      <c r="L902" s="32" t="str">
        <f>IF(Delivery[[#This Row],[Month]]&lt;4,"Q4",IF(Delivery[[#This Row],[Month]]&lt;7,"Q1",IF(Delivery[[#This Row],[Month]]&lt;10,"Q2",IF(Delivery[[#This Row],[Month]]&lt;13,"Q3"))))</f>
        <v>Q2</v>
      </c>
    </row>
    <row r="903" spans="1:12" x14ac:dyDescent="0.25">
      <c r="A903">
        <v>2</v>
      </c>
      <c r="B903" s="1">
        <v>42252</v>
      </c>
      <c r="C903" t="s">
        <v>6</v>
      </c>
      <c r="D903" t="s">
        <v>559</v>
      </c>
      <c r="E903">
        <v>10</v>
      </c>
      <c r="F903">
        <v>2379</v>
      </c>
      <c r="G903" t="s">
        <v>460</v>
      </c>
      <c r="H903" t="str">
        <f t="shared" si="12"/>
        <v>A3</v>
      </c>
      <c r="I903" t="str">
        <f>VLOOKUP(H903,Sheet1!$A$1:$B$28,2,0)</f>
        <v>ATF</v>
      </c>
      <c r="J903">
        <f>MONTH(Delivery[[#This Row],[DATE]])</f>
        <v>9</v>
      </c>
      <c r="K903" s="32">
        <f>IF(Delivery[[#This Row],[Month]]&gt;3,YEAR(Delivery[[#This Row],[DATE]]),YEAR(Delivery[[#This Row],[DATE]])-1)</f>
        <v>2015</v>
      </c>
      <c r="L903" s="32" t="str">
        <f>IF(Delivery[[#This Row],[Month]]&lt;4,"Q4",IF(Delivery[[#This Row],[Month]]&lt;7,"Q1",IF(Delivery[[#This Row],[Month]]&lt;10,"Q2",IF(Delivery[[#This Row],[Month]]&lt;13,"Q3"))))</f>
        <v>Q2</v>
      </c>
    </row>
    <row r="904" spans="1:12" x14ac:dyDescent="0.25">
      <c r="A904">
        <v>1</v>
      </c>
      <c r="B904" s="1">
        <v>42252</v>
      </c>
      <c r="C904" t="s">
        <v>6</v>
      </c>
      <c r="D904" t="s">
        <v>411</v>
      </c>
      <c r="E904">
        <v>12</v>
      </c>
      <c r="F904">
        <v>1377</v>
      </c>
      <c r="G904" t="s">
        <v>490</v>
      </c>
      <c r="H904" t="str">
        <f t="shared" si="12"/>
        <v>4H</v>
      </c>
      <c r="I904" t="str">
        <f>VLOOKUP(H904,Sheet1!$A$1:$B$28,2,0)</f>
        <v>HSD-IV</v>
      </c>
      <c r="J904">
        <f>MONTH(Delivery[[#This Row],[DATE]])</f>
        <v>9</v>
      </c>
      <c r="K904" s="32">
        <f>IF(Delivery[[#This Row],[Month]]&gt;3,YEAR(Delivery[[#This Row],[DATE]]),YEAR(Delivery[[#This Row],[DATE]])-1)</f>
        <v>2015</v>
      </c>
      <c r="L904" s="32" t="str">
        <f>IF(Delivery[[#This Row],[Month]]&lt;4,"Q4",IF(Delivery[[#This Row],[Month]]&lt;7,"Q1",IF(Delivery[[#This Row],[Month]]&lt;10,"Q2",IF(Delivery[[#This Row],[Month]]&lt;13,"Q3"))))</f>
        <v>Q2</v>
      </c>
    </row>
    <row r="905" spans="1:12" x14ac:dyDescent="0.25">
      <c r="A905">
        <v>2</v>
      </c>
      <c r="B905" s="1">
        <v>42252</v>
      </c>
      <c r="C905" t="s">
        <v>6</v>
      </c>
      <c r="D905" t="s">
        <v>420</v>
      </c>
      <c r="E905">
        <v>12</v>
      </c>
      <c r="F905">
        <v>484</v>
      </c>
      <c r="G905" t="s">
        <v>490</v>
      </c>
      <c r="H905" t="str">
        <f t="shared" si="12"/>
        <v>4H</v>
      </c>
      <c r="I905" t="str">
        <f>VLOOKUP(H905,Sheet1!$A$1:$B$28,2,0)</f>
        <v>HSD-IV</v>
      </c>
      <c r="J905">
        <f>MONTH(Delivery[[#This Row],[DATE]])</f>
        <v>9</v>
      </c>
      <c r="K905" s="32">
        <f>IF(Delivery[[#This Row],[Month]]&gt;3,YEAR(Delivery[[#This Row],[DATE]]),YEAR(Delivery[[#This Row],[DATE]])-1)</f>
        <v>2015</v>
      </c>
      <c r="L905" s="32" t="str">
        <f>IF(Delivery[[#This Row],[Month]]&lt;4,"Q4",IF(Delivery[[#This Row],[Month]]&lt;7,"Q1",IF(Delivery[[#This Row],[Month]]&lt;10,"Q2",IF(Delivery[[#This Row],[Month]]&lt;13,"Q3"))))</f>
        <v>Q2</v>
      </c>
    </row>
    <row r="906" spans="1:12" x14ac:dyDescent="0.25">
      <c r="A906">
        <v>3</v>
      </c>
      <c r="B906" s="1">
        <v>42252</v>
      </c>
      <c r="C906" t="s">
        <v>6</v>
      </c>
      <c r="D906" t="s">
        <v>1388</v>
      </c>
      <c r="E906">
        <v>12</v>
      </c>
      <c r="F906">
        <v>835</v>
      </c>
      <c r="G906" t="s">
        <v>490</v>
      </c>
      <c r="H906" t="str">
        <f t="shared" si="12"/>
        <v>4H</v>
      </c>
      <c r="I906" t="str">
        <f>VLOOKUP(H906,Sheet1!$A$1:$B$28,2,0)</f>
        <v>HSD-IV</v>
      </c>
      <c r="J906">
        <f>MONTH(Delivery[[#This Row],[DATE]])</f>
        <v>9</v>
      </c>
      <c r="K906" s="32">
        <f>IF(Delivery[[#This Row],[Month]]&gt;3,YEAR(Delivery[[#This Row],[DATE]]),YEAR(Delivery[[#This Row],[DATE]])-1)</f>
        <v>2015</v>
      </c>
      <c r="L906" s="32" t="str">
        <f>IF(Delivery[[#This Row],[Month]]&lt;4,"Q4",IF(Delivery[[#This Row],[Month]]&lt;7,"Q1",IF(Delivery[[#This Row],[Month]]&lt;10,"Q2",IF(Delivery[[#This Row],[Month]]&lt;13,"Q3"))))</f>
        <v>Q2</v>
      </c>
    </row>
    <row r="907" spans="1:12" x14ac:dyDescent="0.25">
      <c r="A907">
        <v>4</v>
      </c>
      <c r="B907" s="1">
        <v>42252</v>
      </c>
      <c r="C907" t="s">
        <v>6</v>
      </c>
      <c r="D907" t="s">
        <v>1389</v>
      </c>
      <c r="E907">
        <v>12</v>
      </c>
      <c r="F907">
        <v>115</v>
      </c>
      <c r="G907" t="s">
        <v>490</v>
      </c>
      <c r="H907" t="str">
        <f t="shared" si="12"/>
        <v>4H</v>
      </c>
      <c r="I907" t="str">
        <f>VLOOKUP(H907,Sheet1!$A$1:$B$28,2,0)</f>
        <v>HSD-IV</v>
      </c>
      <c r="J907">
        <f>MONTH(Delivery[[#This Row],[DATE]])</f>
        <v>9</v>
      </c>
      <c r="K907" s="32">
        <f>IF(Delivery[[#This Row],[Month]]&gt;3,YEAR(Delivery[[#This Row],[DATE]]),YEAR(Delivery[[#This Row],[DATE]])-1)</f>
        <v>2015</v>
      </c>
      <c r="L907" s="32" t="str">
        <f>IF(Delivery[[#This Row],[Month]]&lt;4,"Q4",IF(Delivery[[#This Row],[Month]]&lt;7,"Q1",IF(Delivery[[#This Row],[Month]]&lt;10,"Q2",IF(Delivery[[#This Row],[Month]]&lt;13,"Q3"))))</f>
        <v>Q2</v>
      </c>
    </row>
    <row r="908" spans="1:12" x14ac:dyDescent="0.25">
      <c r="A908">
        <v>5</v>
      </c>
      <c r="B908" s="1">
        <v>42252</v>
      </c>
      <c r="C908" t="s">
        <v>6</v>
      </c>
      <c r="D908" t="s">
        <v>493</v>
      </c>
      <c r="E908">
        <v>12</v>
      </c>
      <c r="F908">
        <v>632</v>
      </c>
      <c r="G908" t="s">
        <v>490</v>
      </c>
      <c r="H908" t="str">
        <f t="shared" si="12"/>
        <v>4H</v>
      </c>
      <c r="I908" t="str">
        <f>VLOOKUP(H908,Sheet1!$A$1:$B$28,2,0)</f>
        <v>HSD-IV</v>
      </c>
      <c r="J908">
        <f>MONTH(Delivery[[#This Row],[DATE]])</f>
        <v>9</v>
      </c>
      <c r="K908" s="32">
        <f>IF(Delivery[[#This Row],[Month]]&gt;3,YEAR(Delivery[[#This Row],[DATE]]),YEAR(Delivery[[#This Row],[DATE]])-1)</f>
        <v>2015</v>
      </c>
      <c r="L908" s="32" t="str">
        <f>IF(Delivery[[#This Row],[Month]]&lt;4,"Q4",IF(Delivery[[#This Row],[Month]]&lt;7,"Q1",IF(Delivery[[#This Row],[Month]]&lt;10,"Q2",IF(Delivery[[#This Row],[Month]]&lt;13,"Q3"))))</f>
        <v>Q2</v>
      </c>
    </row>
    <row r="909" spans="1:12" x14ac:dyDescent="0.25">
      <c r="A909">
        <v>1</v>
      </c>
      <c r="B909" s="1">
        <v>42252</v>
      </c>
      <c r="C909" t="s">
        <v>463</v>
      </c>
      <c r="D909" t="s">
        <v>562</v>
      </c>
      <c r="E909">
        <v>15</v>
      </c>
      <c r="F909">
        <v>1877</v>
      </c>
      <c r="G909" t="s">
        <v>464</v>
      </c>
      <c r="H909" t="str">
        <f t="shared" si="12"/>
        <v>A4</v>
      </c>
      <c r="I909" t="str">
        <f>VLOOKUP(H909,Sheet1!$A$1:$B$28,2,0)</f>
        <v>ATF</v>
      </c>
      <c r="J909">
        <f>MONTH(Delivery[[#This Row],[DATE]])</f>
        <v>9</v>
      </c>
      <c r="K909" s="32">
        <f>IF(Delivery[[#This Row],[Month]]&gt;3,YEAR(Delivery[[#This Row],[DATE]]),YEAR(Delivery[[#This Row],[DATE]])-1)</f>
        <v>2015</v>
      </c>
      <c r="L909" s="32" t="str">
        <f>IF(Delivery[[#This Row],[Month]]&lt;4,"Q4",IF(Delivery[[#This Row],[Month]]&lt;7,"Q1",IF(Delivery[[#This Row],[Month]]&lt;10,"Q2",IF(Delivery[[#This Row],[Month]]&lt;13,"Q3"))))</f>
        <v>Q2</v>
      </c>
    </row>
    <row r="910" spans="1:12" x14ac:dyDescent="0.25">
      <c r="A910">
        <v>2</v>
      </c>
      <c r="B910" s="1">
        <v>42252</v>
      </c>
      <c r="C910" t="s">
        <v>463</v>
      </c>
      <c r="D910" t="s">
        <v>562</v>
      </c>
      <c r="E910">
        <v>14</v>
      </c>
      <c r="F910">
        <v>2414</v>
      </c>
      <c r="G910" t="s">
        <v>464</v>
      </c>
      <c r="H910" t="str">
        <f t="shared" si="12"/>
        <v>A4</v>
      </c>
      <c r="I910" t="str">
        <f>VLOOKUP(H910,Sheet1!$A$1:$B$28,2,0)</f>
        <v>ATF</v>
      </c>
      <c r="J910">
        <f>MONTH(Delivery[[#This Row],[DATE]])</f>
        <v>9</v>
      </c>
      <c r="K910" s="32">
        <f>IF(Delivery[[#This Row],[Month]]&gt;3,YEAR(Delivery[[#This Row],[DATE]]),YEAR(Delivery[[#This Row],[DATE]])-1)</f>
        <v>2015</v>
      </c>
      <c r="L910" s="32" t="str">
        <f>IF(Delivery[[#This Row],[Month]]&lt;4,"Q4",IF(Delivery[[#This Row],[Month]]&lt;7,"Q1",IF(Delivery[[#This Row],[Month]]&lt;10,"Q2",IF(Delivery[[#This Row],[Month]]&lt;13,"Q3"))))</f>
        <v>Q2</v>
      </c>
    </row>
    <row r="911" spans="1:12" x14ac:dyDescent="0.25">
      <c r="A911">
        <v>1</v>
      </c>
      <c r="B911" s="1">
        <v>42252</v>
      </c>
      <c r="C911" t="s">
        <v>463</v>
      </c>
      <c r="D911" t="s">
        <v>566</v>
      </c>
      <c r="E911">
        <v>111</v>
      </c>
      <c r="F911">
        <v>76</v>
      </c>
      <c r="G911" t="s">
        <v>492</v>
      </c>
      <c r="H911" t="str">
        <f t="shared" si="12"/>
        <v>PC</v>
      </c>
      <c r="I911" t="str">
        <f>VLOOKUP(H911,Sheet1!$A$1:$B$28,2,0)</f>
        <v>SKO</v>
      </c>
      <c r="J911">
        <f>MONTH(Delivery[[#This Row],[DATE]])</f>
        <v>9</v>
      </c>
      <c r="K911" s="32">
        <f>IF(Delivery[[#This Row],[Month]]&gt;3,YEAR(Delivery[[#This Row],[DATE]]),YEAR(Delivery[[#This Row],[DATE]])-1)</f>
        <v>2015</v>
      </c>
      <c r="L911" s="32" t="str">
        <f>IF(Delivery[[#This Row],[Month]]&lt;4,"Q4",IF(Delivery[[#This Row],[Month]]&lt;7,"Q1",IF(Delivery[[#This Row],[Month]]&lt;10,"Q2",IF(Delivery[[#This Row],[Month]]&lt;13,"Q3"))))</f>
        <v>Q2</v>
      </c>
    </row>
    <row r="912" spans="1:12" x14ac:dyDescent="0.25">
      <c r="A912">
        <v>2</v>
      </c>
      <c r="B912" s="1">
        <v>42252</v>
      </c>
      <c r="C912" t="s">
        <v>463</v>
      </c>
      <c r="D912" t="s">
        <v>1390</v>
      </c>
      <c r="E912">
        <v>108</v>
      </c>
      <c r="F912">
        <v>47</v>
      </c>
      <c r="G912" t="s">
        <v>492</v>
      </c>
      <c r="H912" t="str">
        <f t="shared" si="12"/>
        <v xml:space="preserve"> I</v>
      </c>
      <c r="I912" t="str">
        <f>VLOOKUP(H912,Sheet1!$A$1:$B$28,2,0)</f>
        <v>I/F</v>
      </c>
      <c r="J912">
        <f>MONTH(Delivery[[#This Row],[DATE]])</f>
        <v>9</v>
      </c>
      <c r="K912" s="32">
        <f>IF(Delivery[[#This Row],[Month]]&gt;3,YEAR(Delivery[[#This Row],[DATE]]),YEAR(Delivery[[#This Row],[DATE]])-1)</f>
        <v>2015</v>
      </c>
      <c r="L912" s="32" t="str">
        <f>IF(Delivery[[#This Row],[Month]]&lt;4,"Q4",IF(Delivery[[#This Row],[Month]]&lt;7,"Q1",IF(Delivery[[#This Row],[Month]]&lt;10,"Q2",IF(Delivery[[#This Row],[Month]]&lt;13,"Q3"))))</f>
        <v>Q2</v>
      </c>
    </row>
    <row r="913" spans="1:12" x14ac:dyDescent="0.25">
      <c r="A913">
        <v>3</v>
      </c>
      <c r="B913" s="1">
        <v>42252</v>
      </c>
      <c r="C913" t="s">
        <v>463</v>
      </c>
      <c r="D913" t="s">
        <v>1390</v>
      </c>
      <c r="E913">
        <v>106</v>
      </c>
      <c r="F913">
        <v>19</v>
      </c>
      <c r="G913" t="s">
        <v>492</v>
      </c>
      <c r="H913" t="str">
        <f t="shared" si="12"/>
        <v xml:space="preserve"> I</v>
      </c>
      <c r="I913" t="str">
        <f>VLOOKUP(H913,Sheet1!$A$1:$B$28,2,0)</f>
        <v>I/F</v>
      </c>
      <c r="J913">
        <f>MONTH(Delivery[[#This Row],[DATE]])</f>
        <v>9</v>
      </c>
      <c r="K913" s="32">
        <f>IF(Delivery[[#This Row],[Month]]&gt;3,YEAR(Delivery[[#This Row],[DATE]]),YEAR(Delivery[[#This Row],[DATE]])-1)</f>
        <v>2015</v>
      </c>
      <c r="L913" s="32" t="str">
        <f>IF(Delivery[[#This Row],[Month]]&lt;4,"Q4",IF(Delivery[[#This Row],[Month]]&lt;7,"Q1",IF(Delivery[[#This Row],[Month]]&lt;10,"Q2",IF(Delivery[[#This Row],[Month]]&lt;13,"Q3"))))</f>
        <v>Q2</v>
      </c>
    </row>
    <row r="914" spans="1:12" x14ac:dyDescent="0.25">
      <c r="A914">
        <v>4</v>
      </c>
      <c r="B914" s="1">
        <v>42252</v>
      </c>
      <c r="C914" t="s">
        <v>463</v>
      </c>
      <c r="D914" t="s">
        <v>1390</v>
      </c>
      <c r="E914" t="s">
        <v>522</v>
      </c>
      <c r="F914">
        <v>18</v>
      </c>
      <c r="G914" t="s">
        <v>492</v>
      </c>
      <c r="H914" t="str">
        <f t="shared" si="12"/>
        <v xml:space="preserve"> I</v>
      </c>
      <c r="I914" t="str">
        <f>VLOOKUP(H914,Sheet1!$A$1:$B$28,2,0)</f>
        <v>I/F</v>
      </c>
      <c r="J914">
        <f>MONTH(Delivery[[#This Row],[DATE]])</f>
        <v>9</v>
      </c>
      <c r="K914" s="32">
        <f>IF(Delivery[[#This Row],[Month]]&gt;3,YEAR(Delivery[[#This Row],[DATE]]),YEAR(Delivery[[#This Row],[DATE]])-1)</f>
        <v>2015</v>
      </c>
      <c r="L914" s="32" t="str">
        <f>IF(Delivery[[#This Row],[Month]]&lt;4,"Q4",IF(Delivery[[#This Row],[Month]]&lt;7,"Q1",IF(Delivery[[#This Row],[Month]]&lt;10,"Q2",IF(Delivery[[#This Row],[Month]]&lt;13,"Q3"))))</f>
        <v>Q2</v>
      </c>
    </row>
    <row r="915" spans="1:12" x14ac:dyDescent="0.25">
      <c r="A915">
        <v>5</v>
      </c>
      <c r="B915" s="1">
        <v>42252</v>
      </c>
      <c r="C915" t="s">
        <v>463</v>
      </c>
      <c r="D915" t="s">
        <v>567</v>
      </c>
      <c r="E915">
        <v>106</v>
      </c>
      <c r="F915">
        <v>1927</v>
      </c>
      <c r="G915" t="s">
        <v>492</v>
      </c>
      <c r="H915" t="str">
        <f t="shared" si="12"/>
        <v>4H</v>
      </c>
      <c r="I915" t="str">
        <f>VLOOKUP(H915,Sheet1!$A$1:$B$28,2,0)</f>
        <v>HSD-IV</v>
      </c>
      <c r="J915">
        <f>MONTH(Delivery[[#This Row],[DATE]])</f>
        <v>9</v>
      </c>
      <c r="K915" s="32">
        <f>IF(Delivery[[#This Row],[Month]]&gt;3,YEAR(Delivery[[#This Row],[DATE]]),YEAR(Delivery[[#This Row],[DATE]])-1)</f>
        <v>2015</v>
      </c>
      <c r="L915" s="32" t="str">
        <f>IF(Delivery[[#This Row],[Month]]&lt;4,"Q4",IF(Delivery[[#This Row],[Month]]&lt;7,"Q1",IF(Delivery[[#This Row],[Month]]&lt;10,"Q2",IF(Delivery[[#This Row],[Month]]&lt;13,"Q3"))))</f>
        <v>Q2</v>
      </c>
    </row>
    <row r="916" spans="1:12" x14ac:dyDescent="0.25">
      <c r="A916">
        <v>1</v>
      </c>
      <c r="B916" s="1">
        <v>42252</v>
      </c>
      <c r="C916" t="s">
        <v>463</v>
      </c>
      <c r="D916" t="s">
        <v>556</v>
      </c>
      <c r="E916" t="s">
        <v>536</v>
      </c>
      <c r="F916">
        <v>38</v>
      </c>
      <c r="G916" t="s">
        <v>466</v>
      </c>
      <c r="H916" t="str">
        <f t="shared" si="12"/>
        <v>PN</v>
      </c>
      <c r="I916" t="str">
        <f>VLOOKUP(H916,Sheet1!$A$1:$B$28,2,0)</f>
        <v>NAPTHA</v>
      </c>
      <c r="J916">
        <f>MONTH(Delivery[[#This Row],[DATE]])</f>
        <v>9</v>
      </c>
      <c r="K916" s="32">
        <f>IF(Delivery[[#This Row],[Month]]&gt;3,YEAR(Delivery[[#This Row],[DATE]]),YEAR(Delivery[[#This Row],[DATE]])-1)</f>
        <v>2015</v>
      </c>
      <c r="L916" s="32" t="str">
        <f>IF(Delivery[[#This Row],[Month]]&lt;4,"Q4",IF(Delivery[[#This Row],[Month]]&lt;7,"Q1",IF(Delivery[[#This Row],[Month]]&lt;10,"Q2",IF(Delivery[[#This Row],[Month]]&lt;13,"Q3"))))</f>
        <v>Q2</v>
      </c>
    </row>
    <row r="917" spans="1:12" x14ac:dyDescent="0.25">
      <c r="A917">
        <v>1</v>
      </c>
      <c r="B917" s="1">
        <v>42253</v>
      </c>
      <c r="C917" t="s">
        <v>6</v>
      </c>
      <c r="D917" t="s">
        <v>559</v>
      </c>
      <c r="E917">
        <v>10</v>
      </c>
      <c r="F917">
        <v>4589</v>
      </c>
      <c r="G917" t="s">
        <v>460</v>
      </c>
      <c r="H917" t="str">
        <f t="shared" si="12"/>
        <v>A3</v>
      </c>
      <c r="I917" t="str">
        <f>VLOOKUP(H917,Sheet1!$A$1:$B$28,2,0)</f>
        <v>ATF</v>
      </c>
      <c r="J917">
        <f>MONTH(Delivery[[#This Row],[DATE]])</f>
        <v>9</v>
      </c>
      <c r="K917" s="32">
        <f>IF(Delivery[[#This Row],[Month]]&gt;3,YEAR(Delivery[[#This Row],[DATE]]),YEAR(Delivery[[#This Row],[DATE]])-1)</f>
        <v>2015</v>
      </c>
      <c r="L917" s="32" t="str">
        <f>IF(Delivery[[#This Row],[Month]]&lt;4,"Q4",IF(Delivery[[#This Row],[Month]]&lt;7,"Q1",IF(Delivery[[#This Row],[Month]]&lt;10,"Q2",IF(Delivery[[#This Row],[Month]]&lt;13,"Q3"))))</f>
        <v>Q2</v>
      </c>
    </row>
    <row r="918" spans="1:12" x14ac:dyDescent="0.25">
      <c r="A918">
        <v>2</v>
      </c>
      <c r="B918" s="1">
        <v>42253</v>
      </c>
      <c r="C918" t="s">
        <v>6</v>
      </c>
      <c r="D918" t="s">
        <v>559</v>
      </c>
      <c r="E918">
        <v>13</v>
      </c>
      <c r="F918">
        <v>290</v>
      </c>
      <c r="G918" t="s">
        <v>460</v>
      </c>
      <c r="H918" t="str">
        <f t="shared" si="12"/>
        <v>A3</v>
      </c>
      <c r="I918" t="str">
        <f>VLOOKUP(H918,Sheet1!$A$1:$B$28,2,0)</f>
        <v>ATF</v>
      </c>
      <c r="J918">
        <f>MONTH(Delivery[[#This Row],[DATE]])</f>
        <v>9</v>
      </c>
      <c r="K918" s="32">
        <f>IF(Delivery[[#This Row],[Month]]&gt;3,YEAR(Delivery[[#This Row],[DATE]]),YEAR(Delivery[[#This Row],[DATE]])-1)</f>
        <v>2015</v>
      </c>
      <c r="L918" s="32" t="str">
        <f>IF(Delivery[[#This Row],[Month]]&lt;4,"Q4",IF(Delivery[[#This Row],[Month]]&lt;7,"Q1",IF(Delivery[[#This Row],[Month]]&lt;10,"Q2",IF(Delivery[[#This Row],[Month]]&lt;13,"Q3"))))</f>
        <v>Q2</v>
      </c>
    </row>
    <row r="919" spans="1:12" x14ac:dyDescent="0.25">
      <c r="A919">
        <v>3</v>
      </c>
      <c r="B919" s="1">
        <v>42253</v>
      </c>
      <c r="C919" t="s">
        <v>6</v>
      </c>
      <c r="D919" t="s">
        <v>560</v>
      </c>
      <c r="E919">
        <v>13</v>
      </c>
      <c r="F919">
        <v>5263</v>
      </c>
      <c r="G919" t="s">
        <v>460</v>
      </c>
      <c r="H919" t="str">
        <f t="shared" si="12"/>
        <v>A3</v>
      </c>
      <c r="I919" t="str">
        <f>VLOOKUP(H919,Sheet1!$A$1:$B$28,2,0)</f>
        <v>ATF</v>
      </c>
      <c r="J919">
        <f>MONTH(Delivery[[#This Row],[DATE]])</f>
        <v>9</v>
      </c>
      <c r="K919" s="32">
        <f>IF(Delivery[[#This Row],[Month]]&gt;3,YEAR(Delivery[[#This Row],[DATE]]),YEAR(Delivery[[#This Row],[DATE]])-1)</f>
        <v>2015</v>
      </c>
      <c r="L919" s="32" t="str">
        <f>IF(Delivery[[#This Row],[Month]]&lt;4,"Q4",IF(Delivery[[#This Row],[Month]]&lt;7,"Q1",IF(Delivery[[#This Row],[Month]]&lt;10,"Q2",IF(Delivery[[#This Row],[Month]]&lt;13,"Q3"))))</f>
        <v>Q2</v>
      </c>
    </row>
    <row r="920" spans="1:12" x14ac:dyDescent="0.25">
      <c r="A920">
        <v>1</v>
      </c>
      <c r="B920" s="1">
        <v>42253</v>
      </c>
      <c r="C920" t="s">
        <v>463</v>
      </c>
      <c r="D920" t="s">
        <v>567</v>
      </c>
      <c r="E920">
        <v>106</v>
      </c>
      <c r="F920">
        <v>434</v>
      </c>
      <c r="G920" t="s">
        <v>492</v>
      </c>
      <c r="H920" t="str">
        <f t="shared" si="12"/>
        <v>4H</v>
      </c>
      <c r="I920" t="str">
        <f>VLOOKUP(H920,Sheet1!$A$1:$B$28,2,0)</f>
        <v>HSD-IV</v>
      </c>
      <c r="J920">
        <f>MONTH(Delivery[[#This Row],[DATE]])</f>
        <v>9</v>
      </c>
      <c r="K920" s="32">
        <f>IF(Delivery[[#This Row],[Month]]&gt;3,YEAR(Delivery[[#This Row],[DATE]]),YEAR(Delivery[[#This Row],[DATE]])-1)</f>
        <v>2015</v>
      </c>
      <c r="L920" s="32" t="str">
        <f>IF(Delivery[[#This Row],[Month]]&lt;4,"Q4",IF(Delivery[[#This Row],[Month]]&lt;7,"Q1",IF(Delivery[[#This Row],[Month]]&lt;10,"Q2",IF(Delivery[[#This Row],[Month]]&lt;13,"Q3"))))</f>
        <v>Q2</v>
      </c>
    </row>
    <row r="921" spans="1:12" x14ac:dyDescent="0.25">
      <c r="A921">
        <v>2</v>
      </c>
      <c r="B921" s="1">
        <v>42253</v>
      </c>
      <c r="C921" t="s">
        <v>463</v>
      </c>
      <c r="D921" t="s">
        <v>569</v>
      </c>
      <c r="E921">
        <v>106</v>
      </c>
      <c r="F921">
        <v>475</v>
      </c>
      <c r="G921" t="s">
        <v>492</v>
      </c>
      <c r="H921" t="str">
        <f t="shared" si="12"/>
        <v>4H</v>
      </c>
      <c r="I921" t="str">
        <f>VLOOKUP(H921,Sheet1!$A$1:$B$28,2,0)</f>
        <v>HSD-IV</v>
      </c>
      <c r="J921">
        <f>MONTH(Delivery[[#This Row],[DATE]])</f>
        <v>9</v>
      </c>
      <c r="K921" s="32">
        <f>IF(Delivery[[#This Row],[Month]]&gt;3,YEAR(Delivery[[#This Row],[DATE]]),YEAR(Delivery[[#This Row],[DATE]])-1)</f>
        <v>2015</v>
      </c>
      <c r="L921" s="32" t="str">
        <f>IF(Delivery[[#This Row],[Month]]&lt;4,"Q4",IF(Delivery[[#This Row],[Month]]&lt;7,"Q1",IF(Delivery[[#This Row],[Month]]&lt;10,"Q2",IF(Delivery[[#This Row],[Month]]&lt;13,"Q3"))))</f>
        <v>Q2</v>
      </c>
    </row>
    <row r="922" spans="1:12" x14ac:dyDescent="0.25">
      <c r="A922">
        <v>3</v>
      </c>
      <c r="B922" s="1">
        <v>42253</v>
      </c>
      <c r="C922" t="s">
        <v>463</v>
      </c>
      <c r="D922" t="s">
        <v>571</v>
      </c>
      <c r="E922">
        <v>106</v>
      </c>
      <c r="F922">
        <v>173</v>
      </c>
      <c r="G922" t="s">
        <v>492</v>
      </c>
      <c r="H922" t="str">
        <f t="shared" si="12"/>
        <v>4H</v>
      </c>
      <c r="I922" t="str">
        <f>VLOOKUP(H922,Sheet1!$A$1:$B$28,2,0)</f>
        <v>HSD-IV</v>
      </c>
      <c r="J922">
        <f>MONTH(Delivery[[#This Row],[DATE]])</f>
        <v>9</v>
      </c>
      <c r="K922" s="32">
        <f>IF(Delivery[[#This Row],[Month]]&gt;3,YEAR(Delivery[[#This Row],[DATE]]),YEAR(Delivery[[#This Row],[DATE]])-1)</f>
        <v>2015</v>
      </c>
      <c r="L922" s="32" t="str">
        <f>IF(Delivery[[#This Row],[Month]]&lt;4,"Q4",IF(Delivery[[#This Row],[Month]]&lt;7,"Q1",IF(Delivery[[#This Row],[Month]]&lt;10,"Q2",IF(Delivery[[#This Row],[Month]]&lt;13,"Q3"))))</f>
        <v>Q2</v>
      </c>
    </row>
    <row r="923" spans="1:12" x14ac:dyDescent="0.25">
      <c r="A923">
        <v>4</v>
      </c>
      <c r="B923" s="1">
        <v>42253</v>
      </c>
      <c r="C923" t="s">
        <v>463</v>
      </c>
      <c r="D923" t="s">
        <v>571</v>
      </c>
      <c r="E923">
        <v>108</v>
      </c>
      <c r="F923">
        <v>704</v>
      </c>
      <c r="G923" t="s">
        <v>492</v>
      </c>
      <c r="H923" t="str">
        <f t="shared" si="12"/>
        <v>4H</v>
      </c>
      <c r="I923" t="str">
        <f>VLOOKUP(H923,Sheet1!$A$1:$B$28,2,0)</f>
        <v>HSD-IV</v>
      </c>
      <c r="J923">
        <f>MONTH(Delivery[[#This Row],[DATE]])</f>
        <v>9</v>
      </c>
      <c r="K923" s="32">
        <f>IF(Delivery[[#This Row],[Month]]&gt;3,YEAR(Delivery[[#This Row],[DATE]]),YEAR(Delivery[[#This Row],[DATE]])-1)</f>
        <v>2015</v>
      </c>
      <c r="L923" s="32" t="str">
        <f>IF(Delivery[[#This Row],[Month]]&lt;4,"Q4",IF(Delivery[[#This Row],[Month]]&lt;7,"Q1",IF(Delivery[[#This Row],[Month]]&lt;10,"Q2",IF(Delivery[[#This Row],[Month]]&lt;13,"Q3"))))</f>
        <v>Q2</v>
      </c>
    </row>
    <row r="924" spans="1:12" x14ac:dyDescent="0.25">
      <c r="A924">
        <v>5</v>
      </c>
      <c r="B924" s="1">
        <v>42253</v>
      </c>
      <c r="C924" t="s">
        <v>463</v>
      </c>
      <c r="D924" t="s">
        <v>571</v>
      </c>
      <c r="E924">
        <v>105</v>
      </c>
      <c r="F924">
        <v>2926</v>
      </c>
      <c r="G924" t="s">
        <v>492</v>
      </c>
      <c r="H924" t="str">
        <f t="shared" si="12"/>
        <v>4H</v>
      </c>
      <c r="I924" t="str">
        <f>VLOOKUP(H924,Sheet1!$A$1:$B$28,2,0)</f>
        <v>HSD-IV</v>
      </c>
      <c r="J924">
        <f>MONTH(Delivery[[#This Row],[DATE]])</f>
        <v>9</v>
      </c>
      <c r="K924" s="32">
        <f>IF(Delivery[[#This Row],[Month]]&gt;3,YEAR(Delivery[[#This Row],[DATE]]),YEAR(Delivery[[#This Row],[DATE]])-1)</f>
        <v>2015</v>
      </c>
      <c r="L924" s="32" t="str">
        <f>IF(Delivery[[#This Row],[Month]]&lt;4,"Q4",IF(Delivery[[#This Row],[Month]]&lt;7,"Q1",IF(Delivery[[#This Row],[Month]]&lt;10,"Q2",IF(Delivery[[#This Row],[Month]]&lt;13,"Q3"))))</f>
        <v>Q2</v>
      </c>
    </row>
    <row r="925" spans="1:12" x14ac:dyDescent="0.25">
      <c r="A925">
        <v>6</v>
      </c>
      <c r="B925" s="1">
        <v>42253</v>
      </c>
      <c r="C925" t="s">
        <v>463</v>
      </c>
      <c r="D925" t="s">
        <v>571</v>
      </c>
      <c r="E925">
        <v>108</v>
      </c>
      <c r="F925">
        <v>424</v>
      </c>
      <c r="G925" t="s">
        <v>492</v>
      </c>
      <c r="H925" t="str">
        <f t="shared" si="12"/>
        <v>4H</v>
      </c>
      <c r="I925" t="str">
        <f>VLOOKUP(H925,Sheet1!$A$1:$B$28,2,0)</f>
        <v>HSD-IV</v>
      </c>
      <c r="J925">
        <f>MONTH(Delivery[[#This Row],[DATE]])</f>
        <v>9</v>
      </c>
      <c r="K925" s="32">
        <f>IF(Delivery[[#This Row],[Month]]&gt;3,YEAR(Delivery[[#This Row],[DATE]]),YEAR(Delivery[[#This Row],[DATE]])-1)</f>
        <v>2015</v>
      </c>
      <c r="L925" s="32" t="str">
        <f>IF(Delivery[[#This Row],[Month]]&lt;4,"Q4",IF(Delivery[[#This Row],[Month]]&lt;7,"Q1",IF(Delivery[[#This Row],[Month]]&lt;10,"Q2",IF(Delivery[[#This Row],[Month]]&lt;13,"Q3"))))</f>
        <v>Q2</v>
      </c>
    </row>
    <row r="926" spans="1:12" x14ac:dyDescent="0.25">
      <c r="A926">
        <v>1</v>
      </c>
      <c r="B926" s="1">
        <v>42254</v>
      </c>
      <c r="C926" t="s">
        <v>6</v>
      </c>
      <c r="D926" t="s">
        <v>560</v>
      </c>
      <c r="E926">
        <v>13</v>
      </c>
      <c r="F926">
        <v>632</v>
      </c>
      <c r="G926" t="s">
        <v>460</v>
      </c>
      <c r="H926" t="str">
        <f t="shared" si="12"/>
        <v>A3</v>
      </c>
      <c r="I926" t="str">
        <f>VLOOKUP(H926,Sheet1!$A$1:$B$28,2,0)</f>
        <v>ATF</v>
      </c>
      <c r="J926">
        <f>MONTH(Delivery[[#This Row],[DATE]])</f>
        <v>9</v>
      </c>
      <c r="K926" s="32">
        <f>IF(Delivery[[#This Row],[Month]]&gt;3,YEAR(Delivery[[#This Row],[DATE]]),YEAR(Delivery[[#This Row],[DATE]])-1)</f>
        <v>2015</v>
      </c>
      <c r="L926" s="32" t="str">
        <f>IF(Delivery[[#This Row],[Month]]&lt;4,"Q4",IF(Delivery[[#This Row],[Month]]&lt;7,"Q1",IF(Delivery[[#This Row],[Month]]&lt;10,"Q2",IF(Delivery[[#This Row],[Month]]&lt;13,"Q3"))))</f>
        <v>Q2</v>
      </c>
    </row>
    <row r="927" spans="1:12" x14ac:dyDescent="0.25">
      <c r="A927">
        <v>1</v>
      </c>
      <c r="B927" s="1">
        <v>42254</v>
      </c>
      <c r="C927" t="s">
        <v>6</v>
      </c>
      <c r="D927" t="s">
        <v>493</v>
      </c>
      <c r="E927">
        <v>1</v>
      </c>
      <c r="F927">
        <v>337</v>
      </c>
      <c r="G927" t="s">
        <v>490</v>
      </c>
      <c r="H927" t="str">
        <f t="shared" si="12"/>
        <v>4H</v>
      </c>
      <c r="I927" t="str">
        <f>VLOOKUP(H927,Sheet1!$A$1:$B$28,2,0)</f>
        <v>HSD-IV</v>
      </c>
      <c r="J927">
        <f>MONTH(Delivery[[#This Row],[DATE]])</f>
        <v>9</v>
      </c>
      <c r="K927" s="32">
        <f>IF(Delivery[[#This Row],[Month]]&gt;3,YEAR(Delivery[[#This Row],[DATE]]),YEAR(Delivery[[#This Row],[DATE]])-1)</f>
        <v>2015</v>
      </c>
      <c r="L927" s="32" t="str">
        <f>IF(Delivery[[#This Row],[Month]]&lt;4,"Q4",IF(Delivery[[#This Row],[Month]]&lt;7,"Q1",IF(Delivery[[#This Row],[Month]]&lt;10,"Q2",IF(Delivery[[#This Row],[Month]]&lt;13,"Q3"))))</f>
        <v>Q2</v>
      </c>
    </row>
    <row r="928" spans="1:12" x14ac:dyDescent="0.25">
      <c r="A928">
        <v>2</v>
      </c>
      <c r="B928" s="1">
        <v>42254</v>
      </c>
      <c r="C928" t="s">
        <v>6</v>
      </c>
      <c r="D928" t="s">
        <v>567</v>
      </c>
      <c r="E928">
        <v>1</v>
      </c>
      <c r="F928">
        <v>1356</v>
      </c>
      <c r="G928" t="s">
        <v>490</v>
      </c>
      <c r="H928" t="str">
        <f t="shared" si="12"/>
        <v>4H</v>
      </c>
      <c r="I928" t="str">
        <f>VLOOKUP(H928,Sheet1!$A$1:$B$28,2,0)</f>
        <v>HSD-IV</v>
      </c>
      <c r="J928">
        <f>MONTH(Delivery[[#This Row],[DATE]])</f>
        <v>9</v>
      </c>
      <c r="K928" s="32">
        <f>IF(Delivery[[#This Row],[Month]]&gt;3,YEAR(Delivery[[#This Row],[DATE]]),YEAR(Delivery[[#This Row],[DATE]])-1)</f>
        <v>2015</v>
      </c>
      <c r="L928" s="32" t="str">
        <f>IF(Delivery[[#This Row],[Month]]&lt;4,"Q4",IF(Delivery[[#This Row],[Month]]&lt;7,"Q1",IF(Delivery[[#This Row],[Month]]&lt;10,"Q2",IF(Delivery[[#This Row],[Month]]&lt;13,"Q3"))))</f>
        <v>Q2</v>
      </c>
    </row>
    <row r="929" spans="1:12" x14ac:dyDescent="0.25">
      <c r="A929">
        <v>1</v>
      </c>
      <c r="B929" s="1">
        <v>42254</v>
      </c>
      <c r="C929" t="s">
        <v>463</v>
      </c>
      <c r="D929" t="s">
        <v>562</v>
      </c>
      <c r="E929">
        <v>14</v>
      </c>
      <c r="F929">
        <v>1212</v>
      </c>
      <c r="G929" t="s">
        <v>464</v>
      </c>
      <c r="H929" t="str">
        <f t="shared" si="12"/>
        <v>A4</v>
      </c>
      <c r="I929" t="str">
        <f>VLOOKUP(H929,Sheet1!$A$1:$B$28,2,0)</f>
        <v>ATF</v>
      </c>
      <c r="J929">
        <f>MONTH(Delivery[[#This Row],[DATE]])</f>
        <v>9</v>
      </c>
      <c r="K929" s="32">
        <f>IF(Delivery[[#This Row],[Month]]&gt;3,YEAR(Delivery[[#This Row],[DATE]]),YEAR(Delivery[[#This Row],[DATE]])-1)</f>
        <v>2015</v>
      </c>
      <c r="L929" s="32" t="str">
        <f>IF(Delivery[[#This Row],[Month]]&lt;4,"Q4",IF(Delivery[[#This Row],[Month]]&lt;7,"Q1",IF(Delivery[[#This Row],[Month]]&lt;10,"Q2",IF(Delivery[[#This Row],[Month]]&lt;13,"Q3"))))</f>
        <v>Q2</v>
      </c>
    </row>
    <row r="930" spans="1:12" x14ac:dyDescent="0.25">
      <c r="A930">
        <v>2</v>
      </c>
      <c r="B930" s="1">
        <v>42254</v>
      </c>
      <c r="C930" t="s">
        <v>463</v>
      </c>
      <c r="D930" t="s">
        <v>565</v>
      </c>
      <c r="E930">
        <v>16</v>
      </c>
      <c r="F930">
        <v>371</v>
      </c>
      <c r="G930" t="s">
        <v>464</v>
      </c>
      <c r="H930" t="str">
        <f t="shared" si="12"/>
        <v>0S</v>
      </c>
      <c r="I930" t="str">
        <f>VLOOKUP(H930,Sheet1!$A$1:$B$28,2,0)</f>
        <v>SKO</v>
      </c>
      <c r="J930">
        <f>MONTH(Delivery[[#This Row],[DATE]])</f>
        <v>9</v>
      </c>
      <c r="K930" s="32">
        <f>IF(Delivery[[#This Row],[Month]]&gt;3,YEAR(Delivery[[#This Row],[DATE]]),YEAR(Delivery[[#This Row],[DATE]])-1)</f>
        <v>2015</v>
      </c>
      <c r="L930" s="32" t="str">
        <f>IF(Delivery[[#This Row],[Month]]&lt;4,"Q4",IF(Delivery[[#This Row],[Month]]&lt;7,"Q1",IF(Delivery[[#This Row],[Month]]&lt;10,"Q2",IF(Delivery[[#This Row],[Month]]&lt;13,"Q3"))))</f>
        <v>Q2</v>
      </c>
    </row>
    <row r="931" spans="1:12" x14ac:dyDescent="0.25">
      <c r="A931">
        <v>3</v>
      </c>
      <c r="B931" s="1">
        <v>42254</v>
      </c>
      <c r="C931" t="s">
        <v>463</v>
      </c>
      <c r="D931" t="s">
        <v>566</v>
      </c>
      <c r="E931">
        <v>16</v>
      </c>
      <c r="F931">
        <v>225</v>
      </c>
      <c r="G931" t="s">
        <v>464</v>
      </c>
      <c r="H931" t="str">
        <f t="shared" si="12"/>
        <v>PC</v>
      </c>
      <c r="I931" t="str">
        <f>VLOOKUP(H931,Sheet1!$A$1:$B$28,2,0)</f>
        <v>SKO</v>
      </c>
      <c r="J931">
        <f>MONTH(Delivery[[#This Row],[DATE]])</f>
        <v>9</v>
      </c>
      <c r="K931" s="32">
        <f>IF(Delivery[[#This Row],[Month]]&gt;3,YEAR(Delivery[[#This Row],[DATE]]),YEAR(Delivery[[#This Row],[DATE]])-1)</f>
        <v>2015</v>
      </c>
      <c r="L931" s="32" t="str">
        <f>IF(Delivery[[#This Row],[Month]]&lt;4,"Q4",IF(Delivery[[#This Row],[Month]]&lt;7,"Q1",IF(Delivery[[#This Row],[Month]]&lt;10,"Q2",IF(Delivery[[#This Row],[Month]]&lt;13,"Q3"))))</f>
        <v>Q2</v>
      </c>
    </row>
    <row r="932" spans="1:12" x14ac:dyDescent="0.25">
      <c r="A932">
        <v>4</v>
      </c>
      <c r="B932" s="1">
        <v>42254</v>
      </c>
      <c r="C932" t="s">
        <v>463</v>
      </c>
      <c r="D932" t="s">
        <v>1391</v>
      </c>
      <c r="E932" t="s">
        <v>1392</v>
      </c>
      <c r="F932">
        <v>56</v>
      </c>
      <c r="G932" t="s">
        <v>464</v>
      </c>
      <c r="H932" t="s">
        <v>204</v>
      </c>
      <c r="I932" t="s">
        <v>204</v>
      </c>
      <c r="J932">
        <f>MONTH(Delivery[[#This Row],[DATE]])</f>
        <v>9</v>
      </c>
      <c r="K932" s="32">
        <f>IF(Delivery[[#This Row],[Month]]&gt;3,YEAR(Delivery[[#This Row],[DATE]]),YEAR(Delivery[[#This Row],[DATE]])-1)</f>
        <v>2015</v>
      </c>
      <c r="L932" s="32" t="str">
        <f>IF(Delivery[[#This Row],[Month]]&lt;4,"Q4",IF(Delivery[[#This Row],[Month]]&lt;7,"Q1",IF(Delivery[[#This Row],[Month]]&lt;10,"Q2",IF(Delivery[[#This Row],[Month]]&lt;13,"Q3"))))</f>
        <v>Q2</v>
      </c>
    </row>
    <row r="933" spans="1:12" x14ac:dyDescent="0.25">
      <c r="A933">
        <v>5</v>
      </c>
      <c r="B933" s="1">
        <v>42254</v>
      </c>
      <c r="C933" t="s">
        <v>463</v>
      </c>
      <c r="D933" t="s">
        <v>566</v>
      </c>
      <c r="E933">
        <v>16</v>
      </c>
      <c r="F933">
        <v>240</v>
      </c>
      <c r="G933" t="s">
        <v>464</v>
      </c>
      <c r="H933" t="str">
        <f t="shared" si="12"/>
        <v>PC</v>
      </c>
      <c r="I933" t="str">
        <f>VLOOKUP(H933,Sheet1!$A$1:$B$28,2,0)</f>
        <v>SKO</v>
      </c>
      <c r="J933">
        <f>MONTH(Delivery[[#This Row],[DATE]])</f>
        <v>9</v>
      </c>
      <c r="K933" s="32">
        <f>IF(Delivery[[#This Row],[Month]]&gt;3,YEAR(Delivery[[#This Row],[DATE]]),YEAR(Delivery[[#This Row],[DATE]])-1)</f>
        <v>2015</v>
      </c>
      <c r="L933" s="32" t="str">
        <f>IF(Delivery[[#This Row],[Month]]&lt;4,"Q4",IF(Delivery[[#This Row],[Month]]&lt;7,"Q1",IF(Delivery[[#This Row],[Month]]&lt;10,"Q2",IF(Delivery[[#This Row],[Month]]&lt;13,"Q3"))))</f>
        <v>Q2</v>
      </c>
    </row>
    <row r="934" spans="1:12" x14ac:dyDescent="0.25">
      <c r="A934">
        <v>6</v>
      </c>
      <c r="B934" s="1">
        <v>42254</v>
      </c>
      <c r="C934" t="s">
        <v>463</v>
      </c>
      <c r="D934" t="s">
        <v>572</v>
      </c>
      <c r="E934">
        <v>16</v>
      </c>
      <c r="F934">
        <v>314</v>
      </c>
      <c r="G934" t="s">
        <v>464</v>
      </c>
      <c r="H934" t="str">
        <f t="shared" si="12"/>
        <v>NS</v>
      </c>
      <c r="I934" t="str">
        <f>VLOOKUP(H934,Sheet1!$A$1:$B$28,2,0)</f>
        <v>SKO</v>
      </c>
      <c r="J934">
        <f>MONTH(Delivery[[#This Row],[DATE]])</f>
        <v>9</v>
      </c>
      <c r="K934" s="32">
        <f>IF(Delivery[[#This Row],[Month]]&gt;3,YEAR(Delivery[[#This Row],[DATE]]),YEAR(Delivery[[#This Row],[DATE]])-1)</f>
        <v>2015</v>
      </c>
      <c r="L934" s="32" t="str">
        <f>IF(Delivery[[#This Row],[Month]]&lt;4,"Q4",IF(Delivery[[#This Row],[Month]]&lt;7,"Q1",IF(Delivery[[#This Row],[Month]]&lt;10,"Q2",IF(Delivery[[#This Row],[Month]]&lt;13,"Q3"))))</f>
        <v>Q2</v>
      </c>
    </row>
    <row r="935" spans="1:12" x14ac:dyDescent="0.25">
      <c r="A935">
        <v>1</v>
      </c>
      <c r="B935" s="1">
        <v>42254</v>
      </c>
      <c r="C935" t="s">
        <v>463</v>
      </c>
      <c r="D935" t="s">
        <v>571</v>
      </c>
      <c r="E935">
        <v>108</v>
      </c>
      <c r="F935">
        <v>1490</v>
      </c>
      <c r="G935" t="s">
        <v>492</v>
      </c>
      <c r="H935" t="str">
        <f t="shared" si="12"/>
        <v>4H</v>
      </c>
      <c r="I935" t="str">
        <f>VLOOKUP(H935,Sheet1!$A$1:$B$28,2,0)</f>
        <v>HSD-IV</v>
      </c>
      <c r="J935">
        <f>MONTH(Delivery[[#This Row],[DATE]])</f>
        <v>9</v>
      </c>
      <c r="K935" s="32">
        <f>IF(Delivery[[#This Row],[Month]]&gt;3,YEAR(Delivery[[#This Row],[DATE]]),YEAR(Delivery[[#This Row],[DATE]])-1)</f>
        <v>2015</v>
      </c>
      <c r="L935" s="32" t="str">
        <f>IF(Delivery[[#This Row],[Month]]&lt;4,"Q4",IF(Delivery[[#This Row],[Month]]&lt;7,"Q1",IF(Delivery[[#This Row],[Month]]&lt;10,"Q2",IF(Delivery[[#This Row],[Month]]&lt;13,"Q3"))))</f>
        <v>Q2</v>
      </c>
    </row>
    <row r="936" spans="1:12" x14ac:dyDescent="0.25">
      <c r="A936">
        <v>2</v>
      </c>
      <c r="B936" s="1">
        <v>42254</v>
      </c>
      <c r="C936" t="s">
        <v>463</v>
      </c>
      <c r="D936" t="s">
        <v>571</v>
      </c>
      <c r="E936">
        <v>109</v>
      </c>
      <c r="F936">
        <v>2715</v>
      </c>
      <c r="G936" t="s">
        <v>492</v>
      </c>
      <c r="H936" t="str">
        <f t="shared" si="12"/>
        <v>4H</v>
      </c>
      <c r="I936" t="str">
        <f>VLOOKUP(H936,Sheet1!$A$1:$B$28,2,0)</f>
        <v>HSD-IV</v>
      </c>
      <c r="J936">
        <f>MONTH(Delivery[[#This Row],[DATE]])</f>
        <v>9</v>
      </c>
      <c r="K936" s="32">
        <f>IF(Delivery[[#This Row],[Month]]&gt;3,YEAR(Delivery[[#This Row],[DATE]]),YEAR(Delivery[[#This Row],[DATE]])-1)</f>
        <v>2015</v>
      </c>
      <c r="L936" s="32" t="str">
        <f>IF(Delivery[[#This Row],[Month]]&lt;4,"Q4",IF(Delivery[[#This Row],[Month]]&lt;7,"Q1",IF(Delivery[[#This Row],[Month]]&lt;10,"Q2",IF(Delivery[[#This Row],[Month]]&lt;13,"Q3"))))</f>
        <v>Q2</v>
      </c>
    </row>
    <row r="937" spans="1:12" x14ac:dyDescent="0.25">
      <c r="A937">
        <v>1</v>
      </c>
      <c r="B937" s="1">
        <v>42255</v>
      </c>
      <c r="C937" t="s">
        <v>6</v>
      </c>
      <c r="D937" t="s">
        <v>563</v>
      </c>
      <c r="E937">
        <v>16</v>
      </c>
      <c r="F937">
        <v>648</v>
      </c>
      <c r="G937" t="s">
        <v>460</v>
      </c>
      <c r="H937" t="str">
        <f t="shared" si="12"/>
        <v>0S</v>
      </c>
      <c r="I937" t="str">
        <f>VLOOKUP(H937,Sheet1!$A$1:$B$28,2,0)</f>
        <v>SKO</v>
      </c>
      <c r="J937">
        <f>MONTH(Delivery[[#This Row],[DATE]])</f>
        <v>9</v>
      </c>
      <c r="K937" s="32">
        <f>IF(Delivery[[#This Row],[Month]]&gt;3,YEAR(Delivery[[#This Row],[DATE]]),YEAR(Delivery[[#This Row],[DATE]])-1)</f>
        <v>2015</v>
      </c>
      <c r="L937" s="32" t="str">
        <f>IF(Delivery[[#This Row],[Month]]&lt;4,"Q4",IF(Delivery[[#This Row],[Month]]&lt;7,"Q1",IF(Delivery[[#This Row],[Month]]&lt;10,"Q2",IF(Delivery[[#This Row],[Month]]&lt;13,"Q3"))))</f>
        <v>Q2</v>
      </c>
    </row>
    <row r="938" spans="1:12" x14ac:dyDescent="0.25">
      <c r="A938">
        <v>2</v>
      </c>
      <c r="B938" s="1">
        <v>42255</v>
      </c>
      <c r="C938" t="s">
        <v>6</v>
      </c>
      <c r="D938" t="s">
        <v>564</v>
      </c>
      <c r="E938">
        <v>16</v>
      </c>
      <c r="F938">
        <v>84</v>
      </c>
      <c r="G938" t="s">
        <v>460</v>
      </c>
      <c r="H938" t="str">
        <f t="shared" si="12"/>
        <v>PC</v>
      </c>
      <c r="I938" t="str">
        <f>VLOOKUP(H938,Sheet1!$A$1:$B$28,2,0)</f>
        <v>SKO</v>
      </c>
      <c r="J938">
        <f>MONTH(Delivery[[#This Row],[DATE]])</f>
        <v>9</v>
      </c>
      <c r="K938" s="32">
        <f>IF(Delivery[[#This Row],[Month]]&gt;3,YEAR(Delivery[[#This Row],[DATE]]),YEAR(Delivery[[#This Row],[DATE]])-1)</f>
        <v>2015</v>
      </c>
      <c r="L938" s="32" t="str">
        <f>IF(Delivery[[#This Row],[Month]]&lt;4,"Q4",IF(Delivery[[#This Row],[Month]]&lt;7,"Q1",IF(Delivery[[#This Row],[Month]]&lt;10,"Q2",IF(Delivery[[#This Row],[Month]]&lt;13,"Q3"))))</f>
        <v>Q2</v>
      </c>
    </row>
    <row r="939" spans="1:12" x14ac:dyDescent="0.25">
      <c r="A939">
        <v>3</v>
      </c>
      <c r="B939" s="1">
        <v>42255</v>
      </c>
      <c r="C939" t="s">
        <v>6</v>
      </c>
      <c r="D939" t="s">
        <v>568</v>
      </c>
      <c r="E939">
        <v>1</v>
      </c>
      <c r="F939">
        <v>1849</v>
      </c>
      <c r="G939" t="s">
        <v>460</v>
      </c>
      <c r="H939" t="str">
        <f t="shared" si="12"/>
        <v>4H</v>
      </c>
      <c r="I939" t="str">
        <f>VLOOKUP(H939,Sheet1!$A$1:$B$28,2,0)</f>
        <v>HSD-IV</v>
      </c>
      <c r="J939">
        <f>MONTH(Delivery[[#This Row],[DATE]])</f>
        <v>9</v>
      </c>
      <c r="K939" s="32">
        <f>IF(Delivery[[#This Row],[Month]]&gt;3,YEAR(Delivery[[#This Row],[DATE]]),YEAR(Delivery[[#This Row],[DATE]])-1)</f>
        <v>2015</v>
      </c>
      <c r="L939" s="32" t="str">
        <f>IF(Delivery[[#This Row],[Month]]&lt;4,"Q4",IF(Delivery[[#This Row],[Month]]&lt;7,"Q1",IF(Delivery[[#This Row],[Month]]&lt;10,"Q2",IF(Delivery[[#This Row],[Month]]&lt;13,"Q3"))))</f>
        <v>Q2</v>
      </c>
    </row>
    <row r="940" spans="1:12" x14ac:dyDescent="0.25">
      <c r="A940">
        <v>1</v>
      </c>
      <c r="B940" s="1">
        <v>42255</v>
      </c>
      <c r="C940" t="s">
        <v>463</v>
      </c>
      <c r="D940" t="s">
        <v>1393</v>
      </c>
      <c r="E940">
        <v>16</v>
      </c>
      <c r="F940">
        <v>567</v>
      </c>
      <c r="G940" t="s">
        <v>464</v>
      </c>
      <c r="H940" t="str">
        <f t="shared" si="12"/>
        <v>NS</v>
      </c>
      <c r="I940" t="str">
        <f>VLOOKUP(H940,Sheet1!$A$1:$B$28,2,0)</f>
        <v>SKO</v>
      </c>
      <c r="J940">
        <f>MONTH(Delivery[[#This Row],[DATE]])</f>
        <v>9</v>
      </c>
      <c r="K940" s="32">
        <f>IF(Delivery[[#This Row],[Month]]&gt;3,YEAR(Delivery[[#This Row],[DATE]]),YEAR(Delivery[[#This Row],[DATE]])-1)</f>
        <v>2015</v>
      </c>
      <c r="L940" s="32" t="str">
        <f>IF(Delivery[[#This Row],[Month]]&lt;4,"Q4",IF(Delivery[[#This Row],[Month]]&lt;7,"Q1",IF(Delivery[[#This Row],[Month]]&lt;10,"Q2",IF(Delivery[[#This Row],[Month]]&lt;13,"Q3"))))</f>
        <v>Q2</v>
      </c>
    </row>
    <row r="941" spans="1:12" x14ac:dyDescent="0.25">
      <c r="A941">
        <v>2</v>
      </c>
      <c r="B941" s="1">
        <v>42255</v>
      </c>
      <c r="C941" t="s">
        <v>463</v>
      </c>
      <c r="D941" t="s">
        <v>565</v>
      </c>
      <c r="E941">
        <v>16</v>
      </c>
      <c r="F941">
        <v>515</v>
      </c>
      <c r="G941" t="s">
        <v>464</v>
      </c>
      <c r="H941" t="str">
        <f t="shared" si="12"/>
        <v>0S</v>
      </c>
      <c r="I941" t="str">
        <f>VLOOKUP(H941,Sheet1!$A$1:$B$28,2,0)</f>
        <v>SKO</v>
      </c>
      <c r="J941">
        <f>MONTH(Delivery[[#This Row],[DATE]])</f>
        <v>9</v>
      </c>
      <c r="K941" s="32">
        <f>IF(Delivery[[#This Row],[Month]]&gt;3,YEAR(Delivery[[#This Row],[DATE]]),YEAR(Delivery[[#This Row],[DATE]])-1)</f>
        <v>2015</v>
      </c>
      <c r="L941" s="32" t="str">
        <f>IF(Delivery[[#This Row],[Month]]&lt;4,"Q4",IF(Delivery[[#This Row],[Month]]&lt;7,"Q1",IF(Delivery[[#This Row],[Month]]&lt;10,"Q2",IF(Delivery[[#This Row],[Month]]&lt;13,"Q3"))))</f>
        <v>Q2</v>
      </c>
    </row>
    <row r="942" spans="1:12" x14ac:dyDescent="0.25">
      <c r="A942">
        <v>3</v>
      </c>
      <c r="B942" s="1">
        <v>42255</v>
      </c>
      <c r="C942" t="s">
        <v>463</v>
      </c>
      <c r="D942" t="s">
        <v>574</v>
      </c>
      <c r="E942">
        <v>16</v>
      </c>
      <c r="F942">
        <v>579</v>
      </c>
      <c r="G942" t="s">
        <v>464</v>
      </c>
      <c r="H942" t="str">
        <f t="shared" si="12"/>
        <v>0S</v>
      </c>
      <c r="I942" t="str">
        <f>VLOOKUP(H942,Sheet1!$A$1:$B$28,2,0)</f>
        <v>SKO</v>
      </c>
      <c r="J942">
        <f>MONTH(Delivery[[#This Row],[DATE]])</f>
        <v>9</v>
      </c>
      <c r="K942" s="32">
        <f>IF(Delivery[[#This Row],[Month]]&gt;3,YEAR(Delivery[[#This Row],[DATE]]),YEAR(Delivery[[#This Row],[DATE]])-1)</f>
        <v>2015</v>
      </c>
      <c r="L942" s="32" t="str">
        <f>IF(Delivery[[#This Row],[Month]]&lt;4,"Q4",IF(Delivery[[#This Row],[Month]]&lt;7,"Q1",IF(Delivery[[#This Row],[Month]]&lt;10,"Q2",IF(Delivery[[#This Row],[Month]]&lt;13,"Q3"))))</f>
        <v>Q2</v>
      </c>
    </row>
    <row r="943" spans="1:12" x14ac:dyDescent="0.25">
      <c r="A943">
        <v>4</v>
      </c>
      <c r="B943" s="1">
        <v>42255</v>
      </c>
      <c r="C943" t="s">
        <v>463</v>
      </c>
      <c r="D943" t="s">
        <v>575</v>
      </c>
      <c r="E943">
        <v>15</v>
      </c>
      <c r="F943">
        <v>156</v>
      </c>
      <c r="G943" t="s">
        <v>464</v>
      </c>
      <c r="H943" t="str">
        <f t="shared" si="12"/>
        <v>A4</v>
      </c>
      <c r="I943" t="str">
        <f>VLOOKUP(H943,Sheet1!$A$1:$B$28,2,0)</f>
        <v>ATF</v>
      </c>
      <c r="J943">
        <f>MONTH(Delivery[[#This Row],[DATE]])</f>
        <v>9</v>
      </c>
      <c r="K943" s="32">
        <f>IF(Delivery[[#This Row],[Month]]&gt;3,YEAR(Delivery[[#This Row],[DATE]]),YEAR(Delivery[[#This Row],[DATE]])-1)</f>
        <v>2015</v>
      </c>
      <c r="L943" s="32" t="str">
        <f>IF(Delivery[[#This Row],[Month]]&lt;4,"Q4",IF(Delivery[[#This Row],[Month]]&lt;7,"Q1",IF(Delivery[[#This Row],[Month]]&lt;10,"Q2",IF(Delivery[[#This Row],[Month]]&lt;13,"Q3"))))</f>
        <v>Q2</v>
      </c>
    </row>
    <row r="944" spans="1:12" x14ac:dyDescent="0.25">
      <c r="A944">
        <v>1</v>
      </c>
      <c r="B944" s="1">
        <v>42256</v>
      </c>
      <c r="C944" t="s">
        <v>6</v>
      </c>
      <c r="D944" t="s">
        <v>568</v>
      </c>
      <c r="E944">
        <v>1</v>
      </c>
      <c r="F944">
        <v>7186</v>
      </c>
      <c r="G944" t="s">
        <v>460</v>
      </c>
      <c r="H944" t="str">
        <f t="shared" si="12"/>
        <v>4H</v>
      </c>
      <c r="I944" t="str">
        <f>VLOOKUP(H944,Sheet1!$A$1:$B$28,2,0)</f>
        <v>HSD-IV</v>
      </c>
      <c r="J944">
        <f>MONTH(Delivery[[#This Row],[DATE]])</f>
        <v>9</v>
      </c>
      <c r="K944" s="32">
        <f>IF(Delivery[[#This Row],[Month]]&gt;3,YEAR(Delivery[[#This Row],[DATE]]),YEAR(Delivery[[#This Row],[DATE]])-1)</f>
        <v>2015</v>
      </c>
      <c r="L944" s="32" t="str">
        <f>IF(Delivery[[#This Row],[Month]]&lt;4,"Q4",IF(Delivery[[#This Row],[Month]]&lt;7,"Q1",IF(Delivery[[#This Row],[Month]]&lt;10,"Q2",IF(Delivery[[#This Row],[Month]]&lt;13,"Q3"))))</f>
        <v>Q2</v>
      </c>
    </row>
    <row r="945" spans="1:12" x14ac:dyDescent="0.25">
      <c r="A945">
        <v>1</v>
      </c>
      <c r="B945" s="1">
        <v>42257</v>
      </c>
      <c r="C945" t="s">
        <v>6</v>
      </c>
      <c r="D945" t="s">
        <v>568</v>
      </c>
      <c r="E945">
        <v>1</v>
      </c>
      <c r="F945">
        <v>2013</v>
      </c>
      <c r="G945" t="s">
        <v>460</v>
      </c>
      <c r="H945" t="str">
        <f t="shared" si="12"/>
        <v>4H</v>
      </c>
      <c r="I945" t="str">
        <f>VLOOKUP(H945,Sheet1!$A$1:$B$28,2,0)</f>
        <v>HSD-IV</v>
      </c>
      <c r="J945">
        <f>MONTH(Delivery[[#This Row],[DATE]])</f>
        <v>9</v>
      </c>
      <c r="K945" s="32">
        <f>IF(Delivery[[#This Row],[Month]]&gt;3,YEAR(Delivery[[#This Row],[DATE]]),YEAR(Delivery[[#This Row],[DATE]])-1)</f>
        <v>2015</v>
      </c>
      <c r="L945" s="32" t="str">
        <f>IF(Delivery[[#This Row],[Month]]&lt;4,"Q4",IF(Delivery[[#This Row],[Month]]&lt;7,"Q1",IF(Delivery[[#This Row],[Month]]&lt;10,"Q2",IF(Delivery[[#This Row],[Month]]&lt;13,"Q3"))))</f>
        <v>Q2</v>
      </c>
    </row>
    <row r="946" spans="1:12" x14ac:dyDescent="0.25">
      <c r="A946">
        <v>2</v>
      </c>
      <c r="B946" s="1">
        <v>42257</v>
      </c>
      <c r="C946" t="s">
        <v>6</v>
      </c>
      <c r="D946" t="s">
        <v>568</v>
      </c>
      <c r="E946">
        <v>3</v>
      </c>
      <c r="F946">
        <v>5663</v>
      </c>
      <c r="G946" t="s">
        <v>460</v>
      </c>
      <c r="H946" t="str">
        <f t="shared" si="12"/>
        <v>4H</v>
      </c>
      <c r="I946" t="str">
        <f>VLOOKUP(H946,Sheet1!$A$1:$B$28,2,0)</f>
        <v>HSD-IV</v>
      </c>
      <c r="J946">
        <f>MONTH(Delivery[[#This Row],[DATE]])</f>
        <v>9</v>
      </c>
      <c r="K946" s="32">
        <f>IF(Delivery[[#This Row],[Month]]&gt;3,YEAR(Delivery[[#This Row],[DATE]]),YEAR(Delivery[[#This Row],[DATE]])-1)</f>
        <v>2015</v>
      </c>
      <c r="L946" s="32" t="str">
        <f>IF(Delivery[[#This Row],[Month]]&lt;4,"Q4",IF(Delivery[[#This Row],[Month]]&lt;7,"Q1",IF(Delivery[[#This Row],[Month]]&lt;10,"Q2",IF(Delivery[[#This Row],[Month]]&lt;13,"Q3"))))</f>
        <v>Q2</v>
      </c>
    </row>
    <row r="947" spans="1:12" x14ac:dyDescent="0.25">
      <c r="A947">
        <v>1</v>
      </c>
      <c r="B947" s="1">
        <v>42257</v>
      </c>
      <c r="C947" t="s">
        <v>463</v>
      </c>
      <c r="D947" t="s">
        <v>575</v>
      </c>
      <c r="E947">
        <v>15</v>
      </c>
      <c r="F947">
        <v>1297</v>
      </c>
      <c r="G947" t="s">
        <v>464</v>
      </c>
      <c r="H947" t="str">
        <f t="shared" si="12"/>
        <v>A4</v>
      </c>
      <c r="I947" t="str">
        <f>VLOOKUP(H947,Sheet1!$A$1:$B$28,2,0)</f>
        <v>ATF</v>
      </c>
      <c r="J947">
        <f>MONTH(Delivery[[#This Row],[DATE]])</f>
        <v>9</v>
      </c>
      <c r="K947" s="32">
        <f>IF(Delivery[[#This Row],[Month]]&gt;3,YEAR(Delivery[[#This Row],[DATE]]),YEAR(Delivery[[#This Row],[DATE]])-1)</f>
        <v>2015</v>
      </c>
      <c r="L947" s="32" t="str">
        <f>IF(Delivery[[#This Row],[Month]]&lt;4,"Q4",IF(Delivery[[#This Row],[Month]]&lt;7,"Q1",IF(Delivery[[#This Row],[Month]]&lt;10,"Q2",IF(Delivery[[#This Row],[Month]]&lt;13,"Q3"))))</f>
        <v>Q2</v>
      </c>
    </row>
    <row r="948" spans="1:12" x14ac:dyDescent="0.25">
      <c r="A948">
        <v>1</v>
      </c>
      <c r="B948" s="1">
        <v>42258</v>
      </c>
      <c r="C948" t="s">
        <v>6</v>
      </c>
      <c r="D948" t="s">
        <v>568</v>
      </c>
      <c r="E948">
        <v>3</v>
      </c>
      <c r="F948">
        <v>368</v>
      </c>
      <c r="G948" t="s">
        <v>460</v>
      </c>
      <c r="H948" t="str">
        <f t="shared" si="12"/>
        <v>4H</v>
      </c>
      <c r="I948" t="str">
        <f>VLOOKUP(H948,Sheet1!$A$1:$B$28,2,0)</f>
        <v>HSD-IV</v>
      </c>
      <c r="J948">
        <f>MONTH(Delivery[[#This Row],[DATE]])</f>
        <v>9</v>
      </c>
      <c r="K948" s="32">
        <f>IF(Delivery[[#This Row],[Month]]&gt;3,YEAR(Delivery[[#This Row],[DATE]]),YEAR(Delivery[[#This Row],[DATE]])-1)</f>
        <v>2015</v>
      </c>
      <c r="L948" s="32" t="str">
        <f>IF(Delivery[[#This Row],[Month]]&lt;4,"Q4",IF(Delivery[[#This Row],[Month]]&lt;7,"Q1",IF(Delivery[[#This Row],[Month]]&lt;10,"Q2",IF(Delivery[[#This Row],[Month]]&lt;13,"Q3"))))</f>
        <v>Q2</v>
      </c>
    </row>
    <row r="949" spans="1:12" x14ac:dyDescent="0.25">
      <c r="A949">
        <v>2</v>
      </c>
      <c r="B949" s="1">
        <v>42258</v>
      </c>
      <c r="C949" t="s">
        <v>6</v>
      </c>
      <c r="D949" t="s">
        <v>578</v>
      </c>
      <c r="E949">
        <v>3</v>
      </c>
      <c r="F949">
        <v>834</v>
      </c>
      <c r="G949" t="s">
        <v>460</v>
      </c>
      <c r="H949" t="str">
        <f t="shared" si="12"/>
        <v>4H</v>
      </c>
      <c r="I949" t="str">
        <f>VLOOKUP(H949,Sheet1!$A$1:$B$28,2,0)</f>
        <v>HSD-IV</v>
      </c>
      <c r="J949">
        <f>MONTH(Delivery[[#This Row],[DATE]])</f>
        <v>9</v>
      </c>
      <c r="K949" s="32">
        <f>IF(Delivery[[#This Row],[Month]]&gt;3,YEAR(Delivery[[#This Row],[DATE]]),YEAR(Delivery[[#This Row],[DATE]])-1)</f>
        <v>2015</v>
      </c>
      <c r="L949" s="32" t="str">
        <f>IF(Delivery[[#This Row],[Month]]&lt;4,"Q4",IF(Delivery[[#This Row],[Month]]&lt;7,"Q1",IF(Delivery[[#This Row],[Month]]&lt;10,"Q2",IF(Delivery[[#This Row],[Month]]&lt;13,"Q3"))))</f>
        <v>Q2</v>
      </c>
    </row>
    <row r="950" spans="1:12" x14ac:dyDescent="0.25">
      <c r="A950">
        <v>3</v>
      </c>
      <c r="B950" s="1">
        <v>42258</v>
      </c>
      <c r="C950" t="s">
        <v>6</v>
      </c>
      <c r="D950" t="s">
        <v>578</v>
      </c>
      <c r="E950">
        <v>2</v>
      </c>
      <c r="F950">
        <v>1638</v>
      </c>
      <c r="G950" t="s">
        <v>460</v>
      </c>
      <c r="H950" t="str">
        <f t="shared" si="12"/>
        <v>4H</v>
      </c>
      <c r="I950" t="str">
        <f>VLOOKUP(H950,Sheet1!$A$1:$B$28,2,0)</f>
        <v>HSD-IV</v>
      </c>
      <c r="J950">
        <f>MONTH(Delivery[[#This Row],[DATE]])</f>
        <v>9</v>
      </c>
      <c r="K950" s="32">
        <f>IF(Delivery[[#This Row],[Month]]&gt;3,YEAR(Delivery[[#This Row],[DATE]]),YEAR(Delivery[[#This Row],[DATE]])-1)</f>
        <v>2015</v>
      </c>
      <c r="L950" s="32" t="str">
        <f>IF(Delivery[[#This Row],[Month]]&lt;4,"Q4",IF(Delivery[[#This Row],[Month]]&lt;7,"Q1",IF(Delivery[[#This Row],[Month]]&lt;10,"Q2",IF(Delivery[[#This Row],[Month]]&lt;13,"Q3"))))</f>
        <v>Q2</v>
      </c>
    </row>
    <row r="951" spans="1:12" x14ac:dyDescent="0.25">
      <c r="A951">
        <v>4</v>
      </c>
      <c r="B951" s="1">
        <v>42258</v>
      </c>
      <c r="C951" t="s">
        <v>6</v>
      </c>
      <c r="D951" t="s">
        <v>578</v>
      </c>
      <c r="E951">
        <v>3</v>
      </c>
      <c r="F951">
        <v>1021</v>
      </c>
      <c r="G951" t="s">
        <v>460</v>
      </c>
      <c r="H951" t="str">
        <f t="shared" si="12"/>
        <v>4H</v>
      </c>
      <c r="I951" t="str">
        <f>VLOOKUP(H951,Sheet1!$A$1:$B$28,2,0)</f>
        <v>HSD-IV</v>
      </c>
      <c r="J951">
        <f>MONTH(Delivery[[#This Row],[DATE]])</f>
        <v>9</v>
      </c>
      <c r="K951" s="32">
        <f>IF(Delivery[[#This Row],[Month]]&gt;3,YEAR(Delivery[[#This Row],[DATE]]),YEAR(Delivery[[#This Row],[DATE]])-1)</f>
        <v>2015</v>
      </c>
      <c r="L951" s="32" t="str">
        <f>IF(Delivery[[#This Row],[Month]]&lt;4,"Q4",IF(Delivery[[#This Row],[Month]]&lt;7,"Q1",IF(Delivery[[#This Row],[Month]]&lt;10,"Q2",IF(Delivery[[#This Row],[Month]]&lt;13,"Q3"))))</f>
        <v>Q2</v>
      </c>
    </row>
    <row r="952" spans="1:12" x14ac:dyDescent="0.25">
      <c r="A952">
        <v>5</v>
      </c>
      <c r="B952" s="1">
        <v>42258</v>
      </c>
      <c r="C952" t="s">
        <v>6</v>
      </c>
      <c r="D952" t="s">
        <v>579</v>
      </c>
      <c r="E952">
        <v>1611</v>
      </c>
      <c r="F952">
        <v>161</v>
      </c>
      <c r="G952" t="s">
        <v>460</v>
      </c>
      <c r="H952" t="str">
        <f t="shared" si="12"/>
        <v>PC</v>
      </c>
      <c r="I952" t="str">
        <f>VLOOKUP(H952,Sheet1!$A$1:$B$28,2,0)</f>
        <v>SKO</v>
      </c>
      <c r="J952">
        <f>MONTH(Delivery[[#This Row],[DATE]])</f>
        <v>9</v>
      </c>
      <c r="K952" s="32">
        <f>IF(Delivery[[#This Row],[Month]]&gt;3,YEAR(Delivery[[#This Row],[DATE]]),YEAR(Delivery[[#This Row],[DATE]])-1)</f>
        <v>2015</v>
      </c>
      <c r="L952" s="32" t="str">
        <f>IF(Delivery[[#This Row],[Month]]&lt;4,"Q4",IF(Delivery[[#This Row],[Month]]&lt;7,"Q1",IF(Delivery[[#This Row],[Month]]&lt;10,"Q2",IF(Delivery[[#This Row],[Month]]&lt;13,"Q3"))))</f>
        <v>Q2</v>
      </c>
    </row>
    <row r="953" spans="1:12" x14ac:dyDescent="0.25">
      <c r="A953">
        <v>6</v>
      </c>
      <c r="B953" s="1">
        <v>42258</v>
      </c>
      <c r="C953" t="s">
        <v>6</v>
      </c>
      <c r="D953" t="s">
        <v>580</v>
      </c>
      <c r="E953">
        <v>11</v>
      </c>
      <c r="F953">
        <v>587</v>
      </c>
      <c r="G953" t="s">
        <v>460</v>
      </c>
      <c r="H953" t="str">
        <f t="shared" si="12"/>
        <v>4M</v>
      </c>
      <c r="I953" t="str">
        <f>VLOOKUP(H953,Sheet1!$A$1:$B$28,2,0)</f>
        <v>MS-IV</v>
      </c>
      <c r="J953">
        <f>MONTH(Delivery[[#This Row],[DATE]])</f>
        <v>9</v>
      </c>
      <c r="K953" s="32">
        <f>IF(Delivery[[#This Row],[Month]]&gt;3,YEAR(Delivery[[#This Row],[DATE]]),YEAR(Delivery[[#This Row],[DATE]])-1)</f>
        <v>2015</v>
      </c>
      <c r="L953" s="32" t="str">
        <f>IF(Delivery[[#This Row],[Month]]&lt;4,"Q4",IF(Delivery[[#This Row],[Month]]&lt;7,"Q1",IF(Delivery[[#This Row],[Month]]&lt;10,"Q2",IF(Delivery[[#This Row],[Month]]&lt;13,"Q3"))))</f>
        <v>Q2</v>
      </c>
    </row>
    <row r="954" spans="1:12" x14ac:dyDescent="0.25">
      <c r="A954">
        <v>7</v>
      </c>
      <c r="B954" s="1">
        <v>42258</v>
      </c>
      <c r="C954" t="s">
        <v>6</v>
      </c>
      <c r="D954" t="s">
        <v>581</v>
      </c>
      <c r="E954">
        <v>11</v>
      </c>
      <c r="F954">
        <v>2619</v>
      </c>
      <c r="G954" t="s">
        <v>460</v>
      </c>
      <c r="H954" t="str">
        <f t="shared" si="12"/>
        <v>4M</v>
      </c>
      <c r="I954" t="str">
        <f>VLOOKUP(H954,Sheet1!$A$1:$B$28,2,0)</f>
        <v>MS-IV</v>
      </c>
      <c r="J954">
        <f>MONTH(Delivery[[#This Row],[DATE]])</f>
        <v>9</v>
      </c>
      <c r="K954" s="32">
        <f>IF(Delivery[[#This Row],[Month]]&gt;3,YEAR(Delivery[[#This Row],[DATE]]),YEAR(Delivery[[#This Row],[DATE]])-1)</f>
        <v>2015</v>
      </c>
      <c r="L954" s="32" t="str">
        <f>IF(Delivery[[#This Row],[Month]]&lt;4,"Q4",IF(Delivery[[#This Row],[Month]]&lt;7,"Q1",IF(Delivery[[#This Row],[Month]]&lt;10,"Q2",IF(Delivery[[#This Row],[Month]]&lt;13,"Q3"))))</f>
        <v>Q2</v>
      </c>
    </row>
    <row r="955" spans="1:12" x14ac:dyDescent="0.25">
      <c r="A955">
        <v>8</v>
      </c>
      <c r="B955" s="1">
        <v>42258</v>
      </c>
      <c r="C955" t="s">
        <v>6</v>
      </c>
      <c r="D955" t="s">
        <v>582</v>
      </c>
      <c r="E955">
        <v>11</v>
      </c>
      <c r="F955">
        <v>573</v>
      </c>
      <c r="G955" t="s">
        <v>460</v>
      </c>
      <c r="H955" t="str">
        <f t="shared" si="12"/>
        <v>4M</v>
      </c>
      <c r="I955" t="str">
        <f>VLOOKUP(H955,Sheet1!$A$1:$B$28,2,0)</f>
        <v>MS-IV</v>
      </c>
      <c r="J955">
        <f>MONTH(Delivery[[#This Row],[DATE]])</f>
        <v>9</v>
      </c>
      <c r="K955" s="32">
        <f>IF(Delivery[[#This Row],[Month]]&gt;3,YEAR(Delivery[[#This Row],[DATE]]),YEAR(Delivery[[#This Row],[DATE]])-1)</f>
        <v>2015</v>
      </c>
      <c r="L955" s="32" t="str">
        <f>IF(Delivery[[#This Row],[Month]]&lt;4,"Q4",IF(Delivery[[#This Row],[Month]]&lt;7,"Q1",IF(Delivery[[#This Row],[Month]]&lt;10,"Q2",IF(Delivery[[#This Row],[Month]]&lt;13,"Q3"))))</f>
        <v>Q2</v>
      </c>
    </row>
    <row r="956" spans="1:12" x14ac:dyDescent="0.25">
      <c r="A956">
        <v>1</v>
      </c>
      <c r="B956" s="1">
        <v>42258</v>
      </c>
      <c r="C956" t="s">
        <v>463</v>
      </c>
      <c r="D956" t="s">
        <v>575</v>
      </c>
      <c r="E956">
        <v>15</v>
      </c>
      <c r="F956">
        <v>7612</v>
      </c>
      <c r="G956" t="s">
        <v>464</v>
      </c>
      <c r="H956" t="str">
        <f t="shared" si="12"/>
        <v>A4</v>
      </c>
      <c r="I956" t="str">
        <f>VLOOKUP(H956,Sheet1!$A$1:$B$28,2,0)</f>
        <v>ATF</v>
      </c>
      <c r="J956">
        <f>MONTH(Delivery[[#This Row],[DATE]])</f>
        <v>9</v>
      </c>
      <c r="K956" s="32">
        <f>IF(Delivery[[#This Row],[Month]]&gt;3,YEAR(Delivery[[#This Row],[DATE]]),YEAR(Delivery[[#This Row],[DATE]])-1)</f>
        <v>2015</v>
      </c>
      <c r="L956" s="32" t="str">
        <f>IF(Delivery[[#This Row],[Month]]&lt;4,"Q4",IF(Delivery[[#This Row],[Month]]&lt;7,"Q1",IF(Delivery[[#This Row],[Month]]&lt;10,"Q2",IF(Delivery[[#This Row],[Month]]&lt;13,"Q3"))))</f>
        <v>Q2</v>
      </c>
    </row>
    <row r="957" spans="1:12" x14ac:dyDescent="0.25">
      <c r="A957">
        <v>1</v>
      </c>
      <c r="B957" s="1">
        <v>42258</v>
      </c>
      <c r="C957" t="s">
        <v>463</v>
      </c>
      <c r="D957" t="s">
        <v>1394</v>
      </c>
      <c r="E957" t="s">
        <v>536</v>
      </c>
      <c r="F957">
        <v>55</v>
      </c>
      <c r="G957" t="s">
        <v>466</v>
      </c>
      <c r="H957" t="str">
        <f t="shared" si="12"/>
        <v xml:space="preserve"> P</v>
      </c>
      <c r="I957" t="s">
        <v>149</v>
      </c>
      <c r="J957">
        <f>MONTH(Delivery[[#This Row],[DATE]])</f>
        <v>9</v>
      </c>
      <c r="K957" s="32">
        <f>IF(Delivery[[#This Row],[Month]]&gt;3,YEAR(Delivery[[#This Row],[DATE]]),YEAR(Delivery[[#This Row],[DATE]])-1)</f>
        <v>2015</v>
      </c>
      <c r="L957" s="32" t="str">
        <f>IF(Delivery[[#This Row],[Month]]&lt;4,"Q4",IF(Delivery[[#This Row],[Month]]&lt;7,"Q1",IF(Delivery[[#This Row],[Month]]&lt;10,"Q2",IF(Delivery[[#This Row],[Month]]&lt;13,"Q3"))))</f>
        <v>Q2</v>
      </c>
    </row>
    <row r="958" spans="1:12" x14ac:dyDescent="0.25">
      <c r="A958">
        <v>1</v>
      </c>
      <c r="B958" s="1">
        <v>42259</v>
      </c>
      <c r="C958" t="s">
        <v>6</v>
      </c>
      <c r="D958" t="s">
        <v>582</v>
      </c>
      <c r="E958">
        <v>411</v>
      </c>
      <c r="F958">
        <v>2056</v>
      </c>
      <c r="G958" t="s">
        <v>460</v>
      </c>
      <c r="H958" t="str">
        <f t="shared" si="12"/>
        <v>4M</v>
      </c>
      <c r="I958" t="str">
        <f>VLOOKUP(H958,Sheet1!$A$1:$B$28,2,0)</f>
        <v>MS-IV</v>
      </c>
      <c r="J958">
        <f>MONTH(Delivery[[#This Row],[DATE]])</f>
        <v>9</v>
      </c>
      <c r="K958" s="32">
        <f>IF(Delivery[[#This Row],[Month]]&gt;3,YEAR(Delivery[[#This Row],[DATE]]),YEAR(Delivery[[#This Row],[DATE]])-1)</f>
        <v>2015</v>
      </c>
      <c r="L958" s="32" t="str">
        <f>IF(Delivery[[#This Row],[Month]]&lt;4,"Q4",IF(Delivery[[#This Row],[Month]]&lt;7,"Q1",IF(Delivery[[#This Row],[Month]]&lt;10,"Q2",IF(Delivery[[#This Row],[Month]]&lt;13,"Q3"))))</f>
        <v>Q2</v>
      </c>
    </row>
    <row r="959" spans="1:12" x14ac:dyDescent="0.25">
      <c r="A959">
        <v>2</v>
      </c>
      <c r="B959" s="1">
        <v>42259</v>
      </c>
      <c r="C959" t="s">
        <v>6</v>
      </c>
      <c r="D959" t="s">
        <v>582</v>
      </c>
      <c r="E959">
        <v>4</v>
      </c>
      <c r="F959">
        <v>4684</v>
      </c>
      <c r="G959" t="s">
        <v>460</v>
      </c>
      <c r="H959" t="str">
        <f t="shared" si="12"/>
        <v>4M</v>
      </c>
      <c r="I959" t="str">
        <f>VLOOKUP(H959,Sheet1!$A$1:$B$28,2,0)</f>
        <v>MS-IV</v>
      </c>
      <c r="J959">
        <f>MONTH(Delivery[[#This Row],[DATE]])</f>
        <v>9</v>
      </c>
      <c r="K959" s="32">
        <f>IF(Delivery[[#This Row],[Month]]&gt;3,YEAR(Delivery[[#This Row],[DATE]]),YEAR(Delivery[[#This Row],[DATE]])-1)</f>
        <v>2015</v>
      </c>
      <c r="L959" s="32" t="str">
        <f>IF(Delivery[[#This Row],[Month]]&lt;4,"Q4",IF(Delivery[[#This Row],[Month]]&lt;7,"Q1",IF(Delivery[[#This Row],[Month]]&lt;10,"Q2",IF(Delivery[[#This Row],[Month]]&lt;13,"Q3"))))</f>
        <v>Q2</v>
      </c>
    </row>
    <row r="960" spans="1:12" x14ac:dyDescent="0.25">
      <c r="A960">
        <v>3</v>
      </c>
      <c r="B960" s="1">
        <v>42259</v>
      </c>
      <c r="C960" t="s">
        <v>6</v>
      </c>
      <c r="D960" t="s">
        <v>583</v>
      </c>
      <c r="E960">
        <v>4</v>
      </c>
      <c r="F960">
        <v>2345</v>
      </c>
      <c r="G960" t="s">
        <v>460</v>
      </c>
      <c r="H960" t="str">
        <f t="shared" si="12"/>
        <v>4M</v>
      </c>
      <c r="I960" t="str">
        <f>VLOOKUP(H960,Sheet1!$A$1:$B$28,2,0)</f>
        <v>MS-IV</v>
      </c>
      <c r="J960">
        <f>MONTH(Delivery[[#This Row],[DATE]])</f>
        <v>9</v>
      </c>
      <c r="K960" s="32">
        <f>IF(Delivery[[#This Row],[Month]]&gt;3,YEAR(Delivery[[#This Row],[DATE]]),YEAR(Delivery[[#This Row],[DATE]])-1)</f>
        <v>2015</v>
      </c>
      <c r="L960" s="32" t="str">
        <f>IF(Delivery[[#This Row],[Month]]&lt;4,"Q4",IF(Delivery[[#This Row],[Month]]&lt;7,"Q1",IF(Delivery[[#This Row],[Month]]&lt;10,"Q2",IF(Delivery[[#This Row],[Month]]&lt;13,"Q3"))))</f>
        <v>Q2</v>
      </c>
    </row>
    <row r="961" spans="1:12" x14ac:dyDescent="0.25">
      <c r="A961">
        <v>1</v>
      </c>
      <c r="B961" s="1">
        <v>42259</v>
      </c>
      <c r="C961" t="s">
        <v>463</v>
      </c>
      <c r="D961" t="s">
        <v>575</v>
      </c>
      <c r="E961">
        <v>15</v>
      </c>
      <c r="F961">
        <v>169</v>
      </c>
      <c r="G961" t="s">
        <v>464</v>
      </c>
      <c r="H961" t="str">
        <f t="shared" si="12"/>
        <v>A4</v>
      </c>
      <c r="I961" t="str">
        <f>VLOOKUP(H961,Sheet1!$A$1:$B$28,2,0)</f>
        <v>ATF</v>
      </c>
      <c r="J961">
        <f>MONTH(Delivery[[#This Row],[DATE]])</f>
        <v>9</v>
      </c>
      <c r="K961" s="32">
        <f>IF(Delivery[[#This Row],[Month]]&gt;3,YEAR(Delivery[[#This Row],[DATE]]),YEAR(Delivery[[#This Row],[DATE]])-1)</f>
        <v>2015</v>
      </c>
      <c r="L961" s="32" t="str">
        <f>IF(Delivery[[#This Row],[Month]]&lt;4,"Q4",IF(Delivery[[#This Row],[Month]]&lt;7,"Q1",IF(Delivery[[#This Row],[Month]]&lt;10,"Q2",IF(Delivery[[#This Row],[Month]]&lt;13,"Q3"))))</f>
        <v>Q2</v>
      </c>
    </row>
    <row r="962" spans="1:12" x14ac:dyDescent="0.25">
      <c r="A962">
        <v>2</v>
      </c>
      <c r="B962" s="1">
        <v>42259</v>
      </c>
      <c r="C962" t="s">
        <v>463</v>
      </c>
      <c r="D962" t="s">
        <v>575</v>
      </c>
      <c r="E962">
        <v>14</v>
      </c>
      <c r="F962">
        <v>42</v>
      </c>
      <c r="G962" t="s">
        <v>464</v>
      </c>
      <c r="H962" t="str">
        <f t="shared" si="12"/>
        <v>A4</v>
      </c>
      <c r="I962" t="str">
        <f>VLOOKUP(H962,Sheet1!$A$1:$B$28,2,0)</f>
        <v>ATF</v>
      </c>
      <c r="J962">
        <f>MONTH(Delivery[[#This Row],[DATE]])</f>
        <v>9</v>
      </c>
      <c r="K962" s="32">
        <f>IF(Delivery[[#This Row],[Month]]&gt;3,YEAR(Delivery[[#This Row],[DATE]]),YEAR(Delivery[[#This Row],[DATE]])-1)</f>
        <v>2015</v>
      </c>
      <c r="L962" s="32" t="str">
        <f>IF(Delivery[[#This Row],[Month]]&lt;4,"Q4",IF(Delivery[[#This Row],[Month]]&lt;7,"Q1",IF(Delivery[[#This Row],[Month]]&lt;10,"Q2",IF(Delivery[[#This Row],[Month]]&lt;13,"Q3"))))</f>
        <v>Q2</v>
      </c>
    </row>
    <row r="963" spans="1:12" x14ac:dyDescent="0.25">
      <c r="A963">
        <v>3</v>
      </c>
      <c r="B963" s="1">
        <v>42259</v>
      </c>
      <c r="C963" t="s">
        <v>463</v>
      </c>
      <c r="D963" t="s">
        <v>576</v>
      </c>
      <c r="E963">
        <v>14</v>
      </c>
      <c r="F963">
        <v>1948</v>
      </c>
      <c r="G963" t="s">
        <v>464</v>
      </c>
      <c r="H963" t="str">
        <f t="shared" si="12"/>
        <v>A4</v>
      </c>
      <c r="I963" t="str">
        <f>VLOOKUP(H963,Sheet1!$A$1:$B$28,2,0)</f>
        <v>ATF</v>
      </c>
      <c r="J963">
        <f>MONTH(Delivery[[#This Row],[DATE]])</f>
        <v>9</v>
      </c>
      <c r="K963" s="32">
        <f>IF(Delivery[[#This Row],[Month]]&gt;3,YEAR(Delivery[[#This Row],[DATE]]),YEAR(Delivery[[#This Row],[DATE]])-1)</f>
        <v>2015</v>
      </c>
      <c r="L963" s="32" t="str">
        <f>IF(Delivery[[#This Row],[Month]]&lt;4,"Q4",IF(Delivery[[#This Row],[Month]]&lt;7,"Q1",IF(Delivery[[#This Row],[Month]]&lt;10,"Q2",IF(Delivery[[#This Row],[Month]]&lt;13,"Q3"))))</f>
        <v>Q2</v>
      </c>
    </row>
    <row r="964" spans="1:12" x14ac:dyDescent="0.25">
      <c r="A964">
        <v>4</v>
      </c>
      <c r="B964" s="1">
        <v>42259</v>
      </c>
      <c r="C964" t="s">
        <v>463</v>
      </c>
      <c r="D964" t="s">
        <v>587</v>
      </c>
      <c r="E964">
        <v>14</v>
      </c>
      <c r="F964">
        <v>4608</v>
      </c>
      <c r="G964" t="s">
        <v>464</v>
      </c>
      <c r="H964" t="str">
        <f t="shared" si="12"/>
        <v>A4</v>
      </c>
      <c r="I964" t="str">
        <f>VLOOKUP(H964,Sheet1!$A$1:$B$28,2,0)</f>
        <v>ATF</v>
      </c>
      <c r="J964">
        <f>MONTH(Delivery[[#This Row],[DATE]])</f>
        <v>9</v>
      </c>
      <c r="K964" s="32">
        <f>IF(Delivery[[#This Row],[Month]]&gt;3,YEAR(Delivery[[#This Row],[DATE]]),YEAR(Delivery[[#This Row],[DATE]])-1)</f>
        <v>2015</v>
      </c>
      <c r="L964" s="32" t="str">
        <f>IF(Delivery[[#This Row],[Month]]&lt;4,"Q4",IF(Delivery[[#This Row],[Month]]&lt;7,"Q1",IF(Delivery[[#This Row],[Month]]&lt;10,"Q2",IF(Delivery[[#This Row],[Month]]&lt;13,"Q3"))))</f>
        <v>Q2</v>
      </c>
    </row>
    <row r="965" spans="1:12" x14ac:dyDescent="0.25">
      <c r="A965">
        <v>5</v>
      </c>
      <c r="B965" s="1">
        <v>42259</v>
      </c>
      <c r="C965" t="s">
        <v>463</v>
      </c>
      <c r="D965" t="s">
        <v>587</v>
      </c>
      <c r="E965">
        <v>24</v>
      </c>
      <c r="F965">
        <v>1819</v>
      </c>
      <c r="G965" t="s">
        <v>464</v>
      </c>
      <c r="H965" t="str">
        <f t="shared" ref="H965:H1028" si="13">MID(D965,3,2)</f>
        <v>A4</v>
      </c>
      <c r="I965" t="str">
        <f>VLOOKUP(H965,Sheet1!$A$1:$B$28,2,0)</f>
        <v>ATF</v>
      </c>
      <c r="J965">
        <f>MONTH(Delivery[[#This Row],[DATE]])</f>
        <v>9</v>
      </c>
      <c r="K965" s="32">
        <f>IF(Delivery[[#This Row],[Month]]&gt;3,YEAR(Delivery[[#This Row],[DATE]]),YEAR(Delivery[[#This Row],[DATE]])-1)</f>
        <v>2015</v>
      </c>
      <c r="L965" s="32" t="str">
        <f>IF(Delivery[[#This Row],[Month]]&lt;4,"Q4",IF(Delivery[[#This Row],[Month]]&lt;7,"Q1",IF(Delivery[[#This Row],[Month]]&lt;10,"Q2",IF(Delivery[[#This Row],[Month]]&lt;13,"Q3"))))</f>
        <v>Q2</v>
      </c>
    </row>
    <row r="966" spans="1:12" x14ac:dyDescent="0.25">
      <c r="A966">
        <v>6</v>
      </c>
      <c r="B966" s="1">
        <v>42259</v>
      </c>
      <c r="C966" t="s">
        <v>463</v>
      </c>
      <c r="D966" t="s">
        <v>590</v>
      </c>
      <c r="E966">
        <v>24</v>
      </c>
      <c r="F966">
        <v>406</v>
      </c>
      <c r="G966" t="s">
        <v>464</v>
      </c>
      <c r="H966" t="str">
        <f t="shared" si="13"/>
        <v>A4</v>
      </c>
      <c r="I966" t="str">
        <f>VLOOKUP(H966,Sheet1!$A$1:$B$28,2,0)</f>
        <v>ATF</v>
      </c>
      <c r="J966">
        <f>MONTH(Delivery[[#This Row],[DATE]])</f>
        <v>9</v>
      </c>
      <c r="K966" s="32">
        <f>IF(Delivery[[#This Row],[Month]]&gt;3,YEAR(Delivery[[#This Row],[DATE]]),YEAR(Delivery[[#This Row],[DATE]])-1)</f>
        <v>2015</v>
      </c>
      <c r="L966" s="32" t="str">
        <f>IF(Delivery[[#This Row],[Month]]&lt;4,"Q4",IF(Delivery[[#This Row],[Month]]&lt;7,"Q1",IF(Delivery[[#This Row],[Month]]&lt;10,"Q2",IF(Delivery[[#This Row],[Month]]&lt;13,"Q3"))))</f>
        <v>Q2</v>
      </c>
    </row>
    <row r="967" spans="1:12" x14ac:dyDescent="0.25">
      <c r="A967">
        <v>1</v>
      </c>
      <c r="B967" s="1">
        <v>42260</v>
      </c>
      <c r="C967" t="s">
        <v>6</v>
      </c>
      <c r="D967" t="s">
        <v>583</v>
      </c>
      <c r="E967">
        <v>4</v>
      </c>
      <c r="F967">
        <v>147</v>
      </c>
      <c r="G967" t="s">
        <v>460</v>
      </c>
      <c r="H967" t="str">
        <f t="shared" si="13"/>
        <v>4M</v>
      </c>
      <c r="I967" t="str">
        <f>VLOOKUP(H967,Sheet1!$A$1:$B$28,2,0)</f>
        <v>MS-IV</v>
      </c>
      <c r="J967">
        <f>MONTH(Delivery[[#This Row],[DATE]])</f>
        <v>9</v>
      </c>
      <c r="K967" s="32">
        <f>IF(Delivery[[#This Row],[Month]]&gt;3,YEAR(Delivery[[#This Row],[DATE]]),YEAR(Delivery[[#This Row],[DATE]])-1)</f>
        <v>2015</v>
      </c>
      <c r="L967" s="32" t="str">
        <f>IF(Delivery[[#This Row],[Month]]&lt;4,"Q4",IF(Delivery[[#This Row],[Month]]&lt;7,"Q1",IF(Delivery[[#This Row],[Month]]&lt;10,"Q2",IF(Delivery[[#This Row],[Month]]&lt;13,"Q3"))))</f>
        <v>Q2</v>
      </c>
    </row>
    <row r="968" spans="1:12" x14ac:dyDescent="0.25">
      <c r="A968">
        <v>2</v>
      </c>
      <c r="B968" s="1">
        <v>42260</v>
      </c>
      <c r="C968" t="s">
        <v>6</v>
      </c>
      <c r="D968" t="s">
        <v>1395</v>
      </c>
      <c r="E968" t="s">
        <v>239</v>
      </c>
      <c r="F968">
        <v>13</v>
      </c>
      <c r="G968" t="s">
        <v>460</v>
      </c>
      <c r="H968" t="str">
        <f t="shared" si="13"/>
        <v>ne</v>
      </c>
      <c r="I968" t="s">
        <v>149</v>
      </c>
      <c r="J968">
        <f>MONTH(Delivery[[#This Row],[DATE]])</f>
        <v>9</v>
      </c>
      <c r="K968" s="32">
        <f>IF(Delivery[[#This Row],[Month]]&gt;3,YEAR(Delivery[[#This Row],[DATE]]),YEAR(Delivery[[#This Row],[DATE]])-1)</f>
        <v>2015</v>
      </c>
      <c r="L968" s="32" t="str">
        <f>IF(Delivery[[#This Row],[Month]]&lt;4,"Q4",IF(Delivery[[#This Row],[Month]]&lt;7,"Q1",IF(Delivery[[#This Row],[Month]]&lt;10,"Q2",IF(Delivery[[#This Row],[Month]]&lt;13,"Q3"))))</f>
        <v>Q2</v>
      </c>
    </row>
    <row r="969" spans="1:12" x14ac:dyDescent="0.25">
      <c r="A969">
        <v>1</v>
      </c>
      <c r="B969" s="1">
        <v>42260</v>
      </c>
      <c r="C969" t="s">
        <v>463</v>
      </c>
      <c r="D969" t="s">
        <v>590</v>
      </c>
      <c r="E969">
        <v>24</v>
      </c>
      <c r="F969">
        <v>769</v>
      </c>
      <c r="G969" t="s">
        <v>464</v>
      </c>
      <c r="H969" t="str">
        <f t="shared" si="13"/>
        <v>A4</v>
      </c>
      <c r="I969" t="str">
        <f>VLOOKUP(H969,Sheet1!$A$1:$B$28,2,0)</f>
        <v>ATF</v>
      </c>
      <c r="J969">
        <f>MONTH(Delivery[[#This Row],[DATE]])</f>
        <v>9</v>
      </c>
      <c r="K969" s="32">
        <f>IF(Delivery[[#This Row],[Month]]&gt;3,YEAR(Delivery[[#This Row],[DATE]]),YEAR(Delivery[[#This Row],[DATE]])-1)</f>
        <v>2015</v>
      </c>
      <c r="L969" s="32" t="str">
        <f>IF(Delivery[[#This Row],[Month]]&lt;4,"Q4",IF(Delivery[[#This Row],[Month]]&lt;7,"Q1",IF(Delivery[[#This Row],[Month]]&lt;10,"Q2",IF(Delivery[[#This Row],[Month]]&lt;13,"Q3"))))</f>
        <v>Q2</v>
      </c>
    </row>
    <row r="970" spans="1:12" x14ac:dyDescent="0.25">
      <c r="A970">
        <v>2</v>
      </c>
      <c r="B970" s="1">
        <v>42260</v>
      </c>
      <c r="C970" t="s">
        <v>463</v>
      </c>
      <c r="D970" t="s">
        <v>590</v>
      </c>
      <c r="E970">
        <v>10</v>
      </c>
      <c r="F970">
        <v>4019</v>
      </c>
      <c r="G970" t="s">
        <v>464</v>
      </c>
      <c r="H970" t="str">
        <f t="shared" si="13"/>
        <v>A4</v>
      </c>
      <c r="I970" t="str">
        <f>VLOOKUP(H970,Sheet1!$A$1:$B$28,2,0)</f>
        <v>ATF</v>
      </c>
      <c r="J970">
        <f>MONTH(Delivery[[#This Row],[DATE]])</f>
        <v>9</v>
      </c>
      <c r="K970" s="32">
        <f>IF(Delivery[[#This Row],[Month]]&gt;3,YEAR(Delivery[[#This Row],[DATE]]),YEAR(Delivery[[#This Row],[DATE]])-1)</f>
        <v>2015</v>
      </c>
      <c r="L970" s="32" t="str">
        <f>IF(Delivery[[#This Row],[Month]]&lt;4,"Q4",IF(Delivery[[#This Row],[Month]]&lt;7,"Q1",IF(Delivery[[#This Row],[Month]]&lt;10,"Q2",IF(Delivery[[#This Row],[Month]]&lt;13,"Q3"))))</f>
        <v>Q2</v>
      </c>
    </row>
    <row r="971" spans="1:12" x14ac:dyDescent="0.25">
      <c r="A971">
        <v>1</v>
      </c>
      <c r="B971" s="1">
        <v>42260</v>
      </c>
      <c r="C971" t="s">
        <v>463</v>
      </c>
      <c r="D971" t="s">
        <v>502</v>
      </c>
      <c r="E971" t="s">
        <v>239</v>
      </c>
      <c r="F971">
        <v>13</v>
      </c>
      <c r="G971" t="s">
        <v>466</v>
      </c>
      <c r="H971" t="str">
        <f t="shared" si="13"/>
        <v>NE</v>
      </c>
      <c r="I971" t="s">
        <v>149</v>
      </c>
      <c r="J971">
        <f>MONTH(Delivery[[#This Row],[DATE]])</f>
        <v>9</v>
      </c>
      <c r="K971" s="32">
        <f>IF(Delivery[[#This Row],[Month]]&gt;3,YEAR(Delivery[[#This Row],[DATE]]),YEAR(Delivery[[#This Row],[DATE]])-1)</f>
        <v>2015</v>
      </c>
      <c r="L971" s="32" t="str">
        <f>IF(Delivery[[#This Row],[Month]]&lt;4,"Q4",IF(Delivery[[#This Row],[Month]]&lt;7,"Q1",IF(Delivery[[#This Row],[Month]]&lt;10,"Q2",IF(Delivery[[#This Row],[Month]]&lt;13,"Q3"))))</f>
        <v>Q2</v>
      </c>
    </row>
    <row r="972" spans="1:12" x14ac:dyDescent="0.25">
      <c r="A972">
        <v>1</v>
      </c>
      <c r="B972" s="1">
        <v>42261</v>
      </c>
      <c r="C972" t="s">
        <v>6</v>
      </c>
      <c r="D972" t="s">
        <v>586</v>
      </c>
      <c r="E972" t="s">
        <v>41</v>
      </c>
      <c r="F972">
        <v>1023</v>
      </c>
      <c r="G972" t="s">
        <v>460</v>
      </c>
      <c r="H972" t="str">
        <f t="shared" si="13"/>
        <v>PN</v>
      </c>
      <c r="I972" t="str">
        <f>VLOOKUP(H972,Sheet1!$A$1:$B$28,2,0)</f>
        <v>NAPTHA</v>
      </c>
      <c r="J972">
        <f>MONTH(Delivery[[#This Row],[DATE]])</f>
        <v>9</v>
      </c>
      <c r="K972" s="32">
        <f>IF(Delivery[[#This Row],[Month]]&gt;3,YEAR(Delivery[[#This Row],[DATE]]),YEAR(Delivery[[#This Row],[DATE]])-1)</f>
        <v>2015</v>
      </c>
      <c r="L972" s="32" t="str">
        <f>IF(Delivery[[#This Row],[Month]]&lt;4,"Q4",IF(Delivery[[#This Row],[Month]]&lt;7,"Q1",IF(Delivery[[#This Row],[Month]]&lt;10,"Q2",IF(Delivery[[#This Row],[Month]]&lt;13,"Q3"))))</f>
        <v>Q2</v>
      </c>
    </row>
    <row r="973" spans="1:12" x14ac:dyDescent="0.25">
      <c r="A973">
        <v>1</v>
      </c>
      <c r="B973" s="1">
        <v>42261</v>
      </c>
      <c r="C973" t="s">
        <v>463</v>
      </c>
      <c r="D973" t="s">
        <v>586</v>
      </c>
      <c r="E973" t="s">
        <v>41</v>
      </c>
      <c r="F973">
        <v>1023</v>
      </c>
      <c r="G973" t="s">
        <v>466</v>
      </c>
      <c r="H973" t="str">
        <f t="shared" si="13"/>
        <v>PN</v>
      </c>
      <c r="I973" t="str">
        <f>VLOOKUP(H973,Sheet1!$A$1:$B$28,2,0)</f>
        <v>NAPTHA</v>
      </c>
      <c r="J973">
        <f>MONTH(Delivery[[#This Row],[DATE]])</f>
        <v>9</v>
      </c>
      <c r="K973" s="32">
        <f>IF(Delivery[[#This Row],[Month]]&gt;3,YEAR(Delivery[[#This Row],[DATE]]),YEAR(Delivery[[#This Row],[DATE]])-1)</f>
        <v>2015</v>
      </c>
      <c r="L973" s="32" t="str">
        <f>IF(Delivery[[#This Row],[Month]]&lt;4,"Q4",IF(Delivery[[#This Row],[Month]]&lt;7,"Q1",IF(Delivery[[#This Row],[Month]]&lt;10,"Q2",IF(Delivery[[#This Row],[Month]]&lt;13,"Q3"))))</f>
        <v>Q2</v>
      </c>
    </row>
    <row r="974" spans="1:12" x14ac:dyDescent="0.25">
      <c r="A974">
        <v>1</v>
      </c>
      <c r="B974" s="1">
        <v>42261</v>
      </c>
      <c r="C974" t="s">
        <v>6</v>
      </c>
      <c r="D974" t="s">
        <v>586</v>
      </c>
      <c r="E974" t="s">
        <v>41</v>
      </c>
      <c r="F974">
        <v>1023</v>
      </c>
      <c r="G974" t="s">
        <v>460</v>
      </c>
      <c r="H974" t="str">
        <f t="shared" si="13"/>
        <v>PN</v>
      </c>
      <c r="I974" t="str">
        <f>VLOOKUP(H974,Sheet1!$A$1:$B$28,2,0)</f>
        <v>NAPTHA</v>
      </c>
      <c r="J974">
        <f>MONTH(Delivery[[#This Row],[DATE]])</f>
        <v>9</v>
      </c>
      <c r="K974" s="32">
        <f>IF(Delivery[[#This Row],[Month]]&gt;3,YEAR(Delivery[[#This Row],[DATE]]),YEAR(Delivery[[#This Row],[DATE]])-1)</f>
        <v>2015</v>
      </c>
      <c r="L974" s="32" t="str">
        <f>IF(Delivery[[#This Row],[Month]]&lt;4,"Q4",IF(Delivery[[#This Row],[Month]]&lt;7,"Q1",IF(Delivery[[#This Row],[Month]]&lt;10,"Q2",IF(Delivery[[#This Row],[Month]]&lt;13,"Q3"))))</f>
        <v>Q2</v>
      </c>
    </row>
    <row r="975" spans="1:12" x14ac:dyDescent="0.25">
      <c r="A975">
        <v>1</v>
      </c>
      <c r="B975" s="1">
        <v>42261</v>
      </c>
      <c r="C975" t="s">
        <v>463</v>
      </c>
      <c r="D975" t="s">
        <v>586</v>
      </c>
      <c r="E975" t="s">
        <v>41</v>
      </c>
      <c r="F975">
        <v>1023</v>
      </c>
      <c r="G975" t="s">
        <v>466</v>
      </c>
      <c r="H975" t="str">
        <f t="shared" si="13"/>
        <v>PN</v>
      </c>
      <c r="I975" t="str">
        <f>VLOOKUP(H975,Sheet1!$A$1:$B$28,2,0)</f>
        <v>NAPTHA</v>
      </c>
      <c r="J975">
        <f>MONTH(Delivery[[#This Row],[DATE]])</f>
        <v>9</v>
      </c>
      <c r="K975" s="32">
        <f>IF(Delivery[[#This Row],[Month]]&gt;3,YEAR(Delivery[[#This Row],[DATE]]),YEAR(Delivery[[#This Row],[DATE]])-1)</f>
        <v>2015</v>
      </c>
      <c r="L975" s="32" t="str">
        <f>IF(Delivery[[#This Row],[Month]]&lt;4,"Q4",IF(Delivery[[#This Row],[Month]]&lt;7,"Q1",IF(Delivery[[#This Row],[Month]]&lt;10,"Q2",IF(Delivery[[#This Row],[Month]]&lt;13,"Q3"))))</f>
        <v>Q2</v>
      </c>
    </row>
    <row r="976" spans="1:12" x14ac:dyDescent="0.25">
      <c r="A976">
        <v>1</v>
      </c>
      <c r="B976" s="1">
        <v>42262</v>
      </c>
      <c r="C976" t="s">
        <v>463</v>
      </c>
      <c r="D976" t="s">
        <v>590</v>
      </c>
      <c r="E976">
        <v>10</v>
      </c>
      <c r="F976">
        <v>1790</v>
      </c>
      <c r="G976" t="s">
        <v>464</v>
      </c>
      <c r="H976" t="str">
        <f t="shared" si="13"/>
        <v>A4</v>
      </c>
      <c r="I976" t="str">
        <f>VLOOKUP(H976,Sheet1!$A$1:$B$28,2,0)</f>
        <v>ATF</v>
      </c>
      <c r="J976">
        <f>MONTH(Delivery[[#This Row],[DATE]])</f>
        <v>9</v>
      </c>
      <c r="K976" s="32">
        <f>IF(Delivery[[#This Row],[Month]]&gt;3,YEAR(Delivery[[#This Row],[DATE]]),YEAR(Delivery[[#This Row],[DATE]])-1)</f>
        <v>2015</v>
      </c>
      <c r="L976" s="32" t="str">
        <f>IF(Delivery[[#This Row],[Month]]&lt;4,"Q4",IF(Delivery[[#This Row],[Month]]&lt;7,"Q1",IF(Delivery[[#This Row],[Month]]&lt;10,"Q2",IF(Delivery[[#This Row],[Month]]&lt;13,"Q3"))))</f>
        <v>Q2</v>
      </c>
    </row>
    <row r="977" spans="1:12" x14ac:dyDescent="0.25">
      <c r="A977">
        <v>2</v>
      </c>
      <c r="B977" s="1">
        <v>42262</v>
      </c>
      <c r="C977" t="s">
        <v>463</v>
      </c>
      <c r="D977" t="s">
        <v>593</v>
      </c>
      <c r="E977">
        <v>10</v>
      </c>
      <c r="F977">
        <v>3201</v>
      </c>
      <c r="G977" t="s">
        <v>464</v>
      </c>
      <c r="H977" t="str">
        <f t="shared" si="13"/>
        <v>A4</v>
      </c>
      <c r="I977" t="str">
        <f>VLOOKUP(H977,Sheet1!$A$1:$B$28,2,0)</f>
        <v>ATF</v>
      </c>
      <c r="J977">
        <f>MONTH(Delivery[[#This Row],[DATE]])</f>
        <v>9</v>
      </c>
      <c r="K977" s="32">
        <f>IF(Delivery[[#This Row],[Month]]&gt;3,YEAR(Delivery[[#This Row],[DATE]]),YEAR(Delivery[[#This Row],[DATE]])-1)</f>
        <v>2015</v>
      </c>
      <c r="L977" s="32" t="str">
        <f>IF(Delivery[[#This Row],[Month]]&lt;4,"Q4",IF(Delivery[[#This Row],[Month]]&lt;7,"Q1",IF(Delivery[[#This Row],[Month]]&lt;10,"Q2",IF(Delivery[[#This Row],[Month]]&lt;13,"Q3"))))</f>
        <v>Q2</v>
      </c>
    </row>
    <row r="978" spans="1:12" x14ac:dyDescent="0.25">
      <c r="A978">
        <v>1</v>
      </c>
      <c r="B978" s="1">
        <v>42262</v>
      </c>
      <c r="C978" t="s">
        <v>463</v>
      </c>
      <c r="D978" t="s">
        <v>586</v>
      </c>
      <c r="E978" t="s">
        <v>536</v>
      </c>
      <c r="F978">
        <v>1026</v>
      </c>
      <c r="G978" t="s">
        <v>466</v>
      </c>
      <c r="H978" t="str">
        <f t="shared" si="13"/>
        <v>PN</v>
      </c>
      <c r="I978" t="str">
        <f>VLOOKUP(H978,Sheet1!$A$1:$B$28,2,0)</f>
        <v>NAPTHA</v>
      </c>
      <c r="J978">
        <f>MONTH(Delivery[[#This Row],[DATE]])</f>
        <v>9</v>
      </c>
      <c r="K978" s="32">
        <f>IF(Delivery[[#This Row],[Month]]&gt;3,YEAR(Delivery[[#This Row],[DATE]]),YEAR(Delivery[[#This Row],[DATE]])-1)</f>
        <v>2015</v>
      </c>
      <c r="L978" s="32" t="str">
        <f>IF(Delivery[[#This Row],[Month]]&lt;4,"Q4",IF(Delivery[[#This Row],[Month]]&lt;7,"Q1",IF(Delivery[[#This Row],[Month]]&lt;10,"Q2",IF(Delivery[[#This Row],[Month]]&lt;13,"Q3"))))</f>
        <v>Q2</v>
      </c>
    </row>
    <row r="979" spans="1:12" x14ac:dyDescent="0.25">
      <c r="A979">
        <v>2</v>
      </c>
      <c r="B979" s="1">
        <v>42262</v>
      </c>
      <c r="C979" t="s">
        <v>463</v>
      </c>
      <c r="D979" t="s">
        <v>591</v>
      </c>
      <c r="E979" t="s">
        <v>536</v>
      </c>
      <c r="F979">
        <v>52</v>
      </c>
      <c r="G979" t="s">
        <v>466</v>
      </c>
      <c r="H979" t="str">
        <f t="shared" si="13"/>
        <v>PN</v>
      </c>
      <c r="I979" t="str">
        <f>VLOOKUP(H979,Sheet1!$A$1:$B$28,2,0)</f>
        <v>NAPTHA</v>
      </c>
      <c r="J979">
        <f>MONTH(Delivery[[#This Row],[DATE]])</f>
        <v>9</v>
      </c>
      <c r="K979" s="32">
        <f>IF(Delivery[[#This Row],[Month]]&gt;3,YEAR(Delivery[[#This Row],[DATE]]),YEAR(Delivery[[#This Row],[DATE]])-1)</f>
        <v>2015</v>
      </c>
      <c r="L979" s="32" t="str">
        <f>IF(Delivery[[#This Row],[Month]]&lt;4,"Q4",IF(Delivery[[#This Row],[Month]]&lt;7,"Q1",IF(Delivery[[#This Row],[Month]]&lt;10,"Q2",IF(Delivery[[#This Row],[Month]]&lt;13,"Q3"))))</f>
        <v>Q2</v>
      </c>
    </row>
    <row r="980" spans="1:12" x14ac:dyDescent="0.25">
      <c r="A980">
        <v>1</v>
      </c>
      <c r="B980" s="1">
        <v>42263</v>
      </c>
      <c r="C980" t="s">
        <v>463</v>
      </c>
      <c r="D980" t="s">
        <v>593</v>
      </c>
      <c r="E980">
        <v>10</v>
      </c>
      <c r="F980">
        <v>4933</v>
      </c>
      <c r="G980" t="s">
        <v>464</v>
      </c>
      <c r="H980" t="str">
        <f t="shared" si="13"/>
        <v>A4</v>
      </c>
      <c r="I980" t="str">
        <f>VLOOKUP(H980,Sheet1!$A$1:$B$28,2,0)</f>
        <v>ATF</v>
      </c>
      <c r="J980">
        <f>MONTH(Delivery[[#This Row],[DATE]])</f>
        <v>9</v>
      </c>
      <c r="K980" s="32">
        <f>IF(Delivery[[#This Row],[Month]]&gt;3,YEAR(Delivery[[#This Row],[DATE]]),YEAR(Delivery[[#This Row],[DATE]])-1)</f>
        <v>2015</v>
      </c>
      <c r="L980" s="32" t="str">
        <f>IF(Delivery[[#This Row],[Month]]&lt;4,"Q4",IF(Delivery[[#This Row],[Month]]&lt;7,"Q1",IF(Delivery[[#This Row],[Month]]&lt;10,"Q2",IF(Delivery[[#This Row],[Month]]&lt;13,"Q3"))))</f>
        <v>Q2</v>
      </c>
    </row>
    <row r="981" spans="1:12" x14ac:dyDescent="0.25">
      <c r="A981">
        <v>1</v>
      </c>
      <c r="B981" s="1">
        <v>42263</v>
      </c>
      <c r="C981" t="s">
        <v>463</v>
      </c>
      <c r="D981" t="s">
        <v>604</v>
      </c>
      <c r="E981" t="s">
        <v>41</v>
      </c>
      <c r="F981">
        <v>998</v>
      </c>
      <c r="G981" t="s">
        <v>466</v>
      </c>
      <c r="H981" t="str">
        <f t="shared" si="13"/>
        <v>PN</v>
      </c>
      <c r="I981" t="str">
        <f>VLOOKUP(H981,Sheet1!$A$1:$B$28,2,0)</f>
        <v>NAPTHA</v>
      </c>
      <c r="J981">
        <f>MONTH(Delivery[[#This Row],[DATE]])</f>
        <v>9</v>
      </c>
      <c r="K981" s="32">
        <f>IF(Delivery[[#This Row],[Month]]&gt;3,YEAR(Delivery[[#This Row],[DATE]]),YEAR(Delivery[[#This Row],[DATE]])-1)</f>
        <v>2015</v>
      </c>
      <c r="L981" s="32" t="str">
        <f>IF(Delivery[[#This Row],[Month]]&lt;4,"Q4",IF(Delivery[[#This Row],[Month]]&lt;7,"Q1",IF(Delivery[[#This Row],[Month]]&lt;10,"Q2",IF(Delivery[[#This Row],[Month]]&lt;13,"Q3"))))</f>
        <v>Q2</v>
      </c>
    </row>
    <row r="982" spans="1:12" x14ac:dyDescent="0.25">
      <c r="A982">
        <v>2</v>
      </c>
      <c r="B982" s="1">
        <v>42263</v>
      </c>
      <c r="C982" t="s">
        <v>463</v>
      </c>
      <c r="D982" t="s">
        <v>1396</v>
      </c>
      <c r="E982" t="s">
        <v>41</v>
      </c>
      <c r="F982">
        <v>31</v>
      </c>
      <c r="G982" t="s">
        <v>466</v>
      </c>
      <c r="H982" t="str">
        <f t="shared" si="13"/>
        <v>NE</v>
      </c>
      <c r="I982" t="s">
        <v>149</v>
      </c>
      <c r="J982">
        <f>MONTH(Delivery[[#This Row],[DATE]])</f>
        <v>9</v>
      </c>
      <c r="K982" s="32">
        <f>IF(Delivery[[#This Row],[Month]]&gt;3,YEAR(Delivery[[#This Row],[DATE]]),YEAR(Delivery[[#This Row],[DATE]])-1)</f>
        <v>2015</v>
      </c>
      <c r="L982" s="32" t="str">
        <f>IF(Delivery[[#This Row],[Month]]&lt;4,"Q4",IF(Delivery[[#This Row],[Month]]&lt;7,"Q1",IF(Delivery[[#This Row],[Month]]&lt;10,"Q2",IF(Delivery[[#This Row],[Month]]&lt;13,"Q3"))))</f>
        <v>Q2</v>
      </c>
    </row>
    <row r="983" spans="1:12" x14ac:dyDescent="0.25">
      <c r="A983">
        <v>1</v>
      </c>
      <c r="B983" s="1">
        <v>42264</v>
      </c>
      <c r="C983" t="s">
        <v>6</v>
      </c>
      <c r="D983" t="s">
        <v>1397</v>
      </c>
      <c r="E983" t="s">
        <v>41</v>
      </c>
      <c r="F983">
        <v>22</v>
      </c>
      <c r="G983" t="s">
        <v>460</v>
      </c>
      <c r="H983" t="str">
        <f t="shared" si="13"/>
        <v>F</v>
      </c>
      <c r="I983" t="str">
        <f>VLOOKUP(H983,Sheet1!$A$1:$B$28,2,0)</f>
        <v>I/F</v>
      </c>
      <c r="J983">
        <f>MONTH(Delivery[[#This Row],[DATE]])</f>
        <v>9</v>
      </c>
      <c r="K983" s="32">
        <f>IF(Delivery[[#This Row],[Month]]&gt;3,YEAR(Delivery[[#This Row],[DATE]]),YEAR(Delivery[[#This Row],[DATE]])-1)</f>
        <v>2015</v>
      </c>
      <c r="L983" s="32" t="str">
        <f>IF(Delivery[[#This Row],[Month]]&lt;4,"Q4",IF(Delivery[[#This Row],[Month]]&lt;7,"Q1",IF(Delivery[[#This Row],[Month]]&lt;10,"Q2",IF(Delivery[[#This Row],[Month]]&lt;13,"Q3"))))</f>
        <v>Q2</v>
      </c>
    </row>
    <row r="984" spans="1:12" x14ac:dyDescent="0.25">
      <c r="A984">
        <v>2</v>
      </c>
      <c r="B984" s="1">
        <v>42264</v>
      </c>
      <c r="C984" t="s">
        <v>6</v>
      </c>
      <c r="D984" t="s">
        <v>594</v>
      </c>
      <c r="E984">
        <v>17</v>
      </c>
      <c r="F984">
        <v>459</v>
      </c>
      <c r="G984" t="s">
        <v>460</v>
      </c>
      <c r="H984" t="str">
        <f t="shared" si="13"/>
        <v>0S</v>
      </c>
      <c r="I984" t="str">
        <f>VLOOKUP(H984,Sheet1!$A$1:$B$28,2,0)</f>
        <v>SKO</v>
      </c>
      <c r="J984">
        <f>MONTH(Delivery[[#This Row],[DATE]])</f>
        <v>9</v>
      </c>
      <c r="K984" s="32">
        <f>IF(Delivery[[#This Row],[Month]]&gt;3,YEAR(Delivery[[#This Row],[DATE]]),YEAR(Delivery[[#This Row],[DATE]])-1)</f>
        <v>2015</v>
      </c>
      <c r="L984" s="32" t="str">
        <f>IF(Delivery[[#This Row],[Month]]&lt;4,"Q4",IF(Delivery[[#This Row],[Month]]&lt;7,"Q1",IF(Delivery[[#This Row],[Month]]&lt;10,"Q2",IF(Delivery[[#This Row],[Month]]&lt;13,"Q3"))))</f>
        <v>Q2</v>
      </c>
    </row>
    <row r="985" spans="1:12" x14ac:dyDescent="0.25">
      <c r="A985">
        <v>3</v>
      </c>
      <c r="B985" s="1">
        <v>42264</v>
      </c>
      <c r="C985" t="s">
        <v>6</v>
      </c>
      <c r="D985" t="s">
        <v>595</v>
      </c>
      <c r="E985">
        <v>13</v>
      </c>
      <c r="F985">
        <v>4836</v>
      </c>
      <c r="G985" t="s">
        <v>460</v>
      </c>
      <c r="H985" t="str">
        <f t="shared" si="13"/>
        <v>A3</v>
      </c>
      <c r="I985" t="str">
        <f>VLOOKUP(H985,Sheet1!$A$1:$B$28,2,0)</f>
        <v>ATF</v>
      </c>
      <c r="J985">
        <f>MONTH(Delivery[[#This Row],[DATE]])</f>
        <v>9</v>
      </c>
      <c r="K985" s="32">
        <f>IF(Delivery[[#This Row],[Month]]&gt;3,YEAR(Delivery[[#This Row],[DATE]]),YEAR(Delivery[[#This Row],[DATE]])-1)</f>
        <v>2015</v>
      </c>
      <c r="L985" s="32" t="str">
        <f>IF(Delivery[[#This Row],[Month]]&lt;4,"Q4",IF(Delivery[[#This Row],[Month]]&lt;7,"Q1",IF(Delivery[[#This Row],[Month]]&lt;10,"Q2",IF(Delivery[[#This Row],[Month]]&lt;13,"Q3"))))</f>
        <v>Q2</v>
      </c>
    </row>
    <row r="986" spans="1:12" x14ac:dyDescent="0.25">
      <c r="A986">
        <v>4</v>
      </c>
      <c r="B986" s="1">
        <v>42264</v>
      </c>
      <c r="C986" t="s">
        <v>6</v>
      </c>
      <c r="D986" t="s">
        <v>596</v>
      </c>
      <c r="E986">
        <v>14</v>
      </c>
      <c r="F986">
        <v>866</v>
      </c>
      <c r="G986" t="s">
        <v>460</v>
      </c>
      <c r="H986" t="str">
        <f t="shared" si="13"/>
        <v>A3</v>
      </c>
      <c r="I986" t="str">
        <f>VLOOKUP(H986,Sheet1!$A$1:$B$28,2,0)</f>
        <v>ATF</v>
      </c>
      <c r="J986">
        <f>MONTH(Delivery[[#This Row],[DATE]])</f>
        <v>9</v>
      </c>
      <c r="K986" s="32">
        <f>IF(Delivery[[#This Row],[Month]]&gt;3,YEAR(Delivery[[#This Row],[DATE]]),YEAR(Delivery[[#This Row],[DATE]])-1)</f>
        <v>2015</v>
      </c>
      <c r="L986" s="32" t="str">
        <f>IF(Delivery[[#This Row],[Month]]&lt;4,"Q4",IF(Delivery[[#This Row],[Month]]&lt;7,"Q1",IF(Delivery[[#This Row],[Month]]&lt;10,"Q2",IF(Delivery[[#This Row],[Month]]&lt;13,"Q3"))))</f>
        <v>Q2</v>
      </c>
    </row>
    <row r="987" spans="1:12" x14ac:dyDescent="0.25">
      <c r="A987">
        <v>1</v>
      </c>
      <c r="B987" s="1">
        <v>42264</v>
      </c>
      <c r="C987" t="s">
        <v>463</v>
      </c>
      <c r="D987" t="s">
        <v>1397</v>
      </c>
      <c r="E987" t="s">
        <v>41</v>
      </c>
      <c r="F987">
        <v>22</v>
      </c>
      <c r="G987" t="s">
        <v>466</v>
      </c>
      <c r="H987" t="str">
        <f t="shared" si="13"/>
        <v>F</v>
      </c>
      <c r="I987" t="str">
        <f>VLOOKUP(H987,Sheet1!$A$1:$B$28,2,0)</f>
        <v>I/F</v>
      </c>
      <c r="J987">
        <f>MONTH(Delivery[[#This Row],[DATE]])</f>
        <v>9</v>
      </c>
      <c r="K987" s="32">
        <f>IF(Delivery[[#This Row],[Month]]&gt;3,YEAR(Delivery[[#This Row],[DATE]]),YEAR(Delivery[[#This Row],[DATE]])-1)</f>
        <v>2015</v>
      </c>
      <c r="L987" s="32" t="str">
        <f>IF(Delivery[[#This Row],[Month]]&lt;4,"Q4",IF(Delivery[[#This Row],[Month]]&lt;7,"Q1",IF(Delivery[[#This Row],[Month]]&lt;10,"Q2",IF(Delivery[[#This Row],[Month]]&lt;13,"Q3"))))</f>
        <v>Q2</v>
      </c>
    </row>
    <row r="988" spans="1:12" x14ac:dyDescent="0.25">
      <c r="A988">
        <v>1</v>
      </c>
      <c r="B988" s="1">
        <v>42265</v>
      </c>
      <c r="C988" t="s">
        <v>6</v>
      </c>
      <c r="D988" t="s">
        <v>596</v>
      </c>
      <c r="E988">
        <v>14</v>
      </c>
      <c r="F988">
        <v>2347</v>
      </c>
      <c r="G988" t="s">
        <v>460</v>
      </c>
      <c r="H988" t="str">
        <f t="shared" si="13"/>
        <v>A3</v>
      </c>
      <c r="I988" t="str">
        <f>VLOOKUP(H988,Sheet1!$A$1:$B$28,2,0)</f>
        <v>ATF</v>
      </c>
      <c r="J988">
        <f>MONTH(Delivery[[#This Row],[DATE]])</f>
        <v>9</v>
      </c>
      <c r="K988" s="32">
        <f>IF(Delivery[[#This Row],[Month]]&gt;3,YEAR(Delivery[[#This Row],[DATE]]),YEAR(Delivery[[#This Row],[DATE]])-1)</f>
        <v>2015</v>
      </c>
      <c r="L988" s="32" t="str">
        <f>IF(Delivery[[#This Row],[Month]]&lt;4,"Q4",IF(Delivery[[#This Row],[Month]]&lt;7,"Q1",IF(Delivery[[#This Row],[Month]]&lt;10,"Q2",IF(Delivery[[#This Row],[Month]]&lt;13,"Q3"))))</f>
        <v>Q2</v>
      </c>
    </row>
    <row r="989" spans="1:12" x14ac:dyDescent="0.25">
      <c r="A989">
        <v>2</v>
      </c>
      <c r="B989" s="1">
        <v>42265</v>
      </c>
      <c r="C989" t="s">
        <v>6</v>
      </c>
      <c r="D989" t="s">
        <v>597</v>
      </c>
      <c r="E989">
        <v>17</v>
      </c>
      <c r="F989">
        <v>54</v>
      </c>
      <c r="G989" t="s">
        <v>460</v>
      </c>
      <c r="H989" t="str">
        <f t="shared" si="13"/>
        <v>0S</v>
      </c>
      <c r="I989" t="str">
        <f>VLOOKUP(H989,Sheet1!$A$1:$B$28,2,0)</f>
        <v>SKO</v>
      </c>
      <c r="J989">
        <f>MONTH(Delivery[[#This Row],[DATE]])</f>
        <v>9</v>
      </c>
      <c r="K989" s="32">
        <f>IF(Delivery[[#This Row],[Month]]&gt;3,YEAR(Delivery[[#This Row],[DATE]]),YEAR(Delivery[[#This Row],[DATE]])-1)</f>
        <v>2015</v>
      </c>
      <c r="L989" s="32" t="str">
        <f>IF(Delivery[[#This Row],[Month]]&lt;4,"Q4",IF(Delivery[[#This Row],[Month]]&lt;7,"Q1",IF(Delivery[[#This Row],[Month]]&lt;10,"Q2",IF(Delivery[[#This Row],[Month]]&lt;13,"Q3"))))</f>
        <v>Q2</v>
      </c>
    </row>
    <row r="990" spans="1:12" x14ac:dyDescent="0.25">
      <c r="A990">
        <v>1</v>
      </c>
      <c r="B990" s="1">
        <v>42265</v>
      </c>
      <c r="C990" t="s">
        <v>463</v>
      </c>
      <c r="D990" t="s">
        <v>593</v>
      </c>
      <c r="E990">
        <v>24</v>
      </c>
      <c r="F990">
        <v>1635</v>
      </c>
      <c r="G990" t="s">
        <v>464</v>
      </c>
      <c r="H990" t="str">
        <f t="shared" si="13"/>
        <v>A4</v>
      </c>
      <c r="I990" t="str">
        <f>VLOOKUP(H990,Sheet1!$A$1:$B$28,2,0)</f>
        <v>ATF</v>
      </c>
      <c r="J990">
        <f>MONTH(Delivery[[#This Row],[DATE]])</f>
        <v>9</v>
      </c>
      <c r="K990" s="32">
        <f>IF(Delivery[[#This Row],[Month]]&gt;3,YEAR(Delivery[[#This Row],[DATE]]),YEAR(Delivery[[#This Row],[DATE]])-1)</f>
        <v>2015</v>
      </c>
      <c r="L990" s="32" t="str">
        <f>IF(Delivery[[#This Row],[Month]]&lt;4,"Q4",IF(Delivery[[#This Row],[Month]]&lt;7,"Q1",IF(Delivery[[#This Row],[Month]]&lt;10,"Q2",IF(Delivery[[#This Row],[Month]]&lt;13,"Q3"))))</f>
        <v>Q2</v>
      </c>
    </row>
    <row r="991" spans="1:12" x14ac:dyDescent="0.25">
      <c r="A991">
        <v>2</v>
      </c>
      <c r="B991" s="1">
        <v>42265</v>
      </c>
      <c r="C991" t="s">
        <v>463</v>
      </c>
      <c r="D991" t="s">
        <v>599</v>
      </c>
      <c r="E991">
        <v>24</v>
      </c>
      <c r="F991">
        <v>2069</v>
      </c>
      <c r="G991" t="s">
        <v>464</v>
      </c>
      <c r="H991" t="str">
        <f t="shared" si="13"/>
        <v>A4</v>
      </c>
      <c r="I991" t="str">
        <f>VLOOKUP(H991,Sheet1!$A$1:$B$28,2,0)</f>
        <v>ATF</v>
      </c>
      <c r="J991">
        <f>MONTH(Delivery[[#This Row],[DATE]])</f>
        <v>9</v>
      </c>
      <c r="K991" s="32">
        <f>IF(Delivery[[#This Row],[Month]]&gt;3,YEAR(Delivery[[#This Row],[DATE]]),YEAR(Delivery[[#This Row],[DATE]])-1)</f>
        <v>2015</v>
      </c>
      <c r="L991" s="32" t="str">
        <f>IF(Delivery[[#This Row],[Month]]&lt;4,"Q4",IF(Delivery[[#This Row],[Month]]&lt;7,"Q1",IF(Delivery[[#This Row],[Month]]&lt;10,"Q2",IF(Delivery[[#This Row],[Month]]&lt;13,"Q3"))))</f>
        <v>Q2</v>
      </c>
    </row>
    <row r="992" spans="1:12" x14ac:dyDescent="0.25">
      <c r="A992">
        <v>1</v>
      </c>
      <c r="B992" s="1">
        <v>42266</v>
      </c>
      <c r="C992" t="s">
        <v>6</v>
      </c>
      <c r="D992" t="s">
        <v>608</v>
      </c>
      <c r="E992">
        <v>17</v>
      </c>
      <c r="F992">
        <v>36</v>
      </c>
      <c r="G992" t="s">
        <v>460</v>
      </c>
      <c r="H992" t="str">
        <f t="shared" si="13"/>
        <v>NS</v>
      </c>
      <c r="I992" t="str">
        <f>VLOOKUP(H992,Sheet1!$A$1:$B$28,2,0)</f>
        <v>SKO</v>
      </c>
      <c r="J992">
        <f>MONTH(Delivery[[#This Row],[DATE]])</f>
        <v>9</v>
      </c>
      <c r="K992" s="32">
        <f>IF(Delivery[[#This Row],[Month]]&gt;3,YEAR(Delivery[[#This Row],[DATE]]),YEAR(Delivery[[#This Row],[DATE]])-1)</f>
        <v>2015</v>
      </c>
      <c r="L992" s="32" t="str">
        <f>IF(Delivery[[#This Row],[Month]]&lt;4,"Q4",IF(Delivery[[#This Row],[Month]]&lt;7,"Q1",IF(Delivery[[#This Row],[Month]]&lt;10,"Q2",IF(Delivery[[#This Row],[Month]]&lt;13,"Q3"))))</f>
        <v>Q2</v>
      </c>
    </row>
    <row r="993" spans="1:12" x14ac:dyDescent="0.25">
      <c r="A993">
        <v>2</v>
      </c>
      <c r="B993" s="1">
        <v>42266</v>
      </c>
      <c r="C993" t="s">
        <v>6</v>
      </c>
      <c r="D993" t="s">
        <v>609</v>
      </c>
      <c r="E993">
        <v>17</v>
      </c>
      <c r="F993">
        <v>108</v>
      </c>
      <c r="G993" t="s">
        <v>460</v>
      </c>
      <c r="H993" t="str">
        <f t="shared" si="13"/>
        <v>PC</v>
      </c>
      <c r="I993" t="str">
        <f>VLOOKUP(H993,Sheet1!$A$1:$B$28,2,0)</f>
        <v>SKO</v>
      </c>
      <c r="J993">
        <f>MONTH(Delivery[[#This Row],[DATE]])</f>
        <v>9</v>
      </c>
      <c r="K993" s="32">
        <f>IF(Delivery[[#This Row],[Month]]&gt;3,YEAR(Delivery[[#This Row],[DATE]]),YEAR(Delivery[[#This Row],[DATE]])-1)</f>
        <v>2015</v>
      </c>
      <c r="L993" s="32" t="str">
        <f>IF(Delivery[[#This Row],[Month]]&lt;4,"Q4",IF(Delivery[[#This Row],[Month]]&lt;7,"Q1",IF(Delivery[[#This Row],[Month]]&lt;10,"Q2",IF(Delivery[[#This Row],[Month]]&lt;13,"Q3"))))</f>
        <v>Q2</v>
      </c>
    </row>
    <row r="994" spans="1:12" x14ac:dyDescent="0.25">
      <c r="A994">
        <v>3</v>
      </c>
      <c r="B994" s="1">
        <v>42266</v>
      </c>
      <c r="C994" t="s">
        <v>6</v>
      </c>
      <c r="D994" t="s">
        <v>610</v>
      </c>
      <c r="E994">
        <v>12</v>
      </c>
      <c r="F994">
        <v>1292</v>
      </c>
      <c r="G994" t="s">
        <v>460</v>
      </c>
      <c r="H994" t="str">
        <f t="shared" si="13"/>
        <v>4M</v>
      </c>
      <c r="I994" t="str">
        <f>VLOOKUP(H994,Sheet1!$A$1:$B$28,2,0)</f>
        <v>MS-IV</v>
      </c>
      <c r="J994">
        <f>MONTH(Delivery[[#This Row],[DATE]])</f>
        <v>9</v>
      </c>
      <c r="K994" s="32">
        <f>IF(Delivery[[#This Row],[Month]]&gt;3,YEAR(Delivery[[#This Row],[DATE]]),YEAR(Delivery[[#This Row],[DATE]])-1)</f>
        <v>2015</v>
      </c>
      <c r="L994" s="32" t="str">
        <f>IF(Delivery[[#This Row],[Month]]&lt;4,"Q4",IF(Delivery[[#This Row],[Month]]&lt;7,"Q1",IF(Delivery[[#This Row],[Month]]&lt;10,"Q2",IF(Delivery[[#This Row],[Month]]&lt;13,"Q3"))))</f>
        <v>Q2</v>
      </c>
    </row>
    <row r="995" spans="1:12" x14ac:dyDescent="0.25">
      <c r="A995">
        <v>1</v>
      </c>
      <c r="B995" s="1">
        <v>42266</v>
      </c>
      <c r="C995" t="s">
        <v>463</v>
      </c>
      <c r="D995" t="s">
        <v>599</v>
      </c>
      <c r="E995">
        <v>10</v>
      </c>
      <c r="F995">
        <v>5972</v>
      </c>
      <c r="G995" t="s">
        <v>464</v>
      </c>
      <c r="H995" t="str">
        <f t="shared" si="13"/>
        <v>A4</v>
      </c>
      <c r="I995" t="str">
        <f>VLOOKUP(H995,Sheet1!$A$1:$B$28,2,0)</f>
        <v>ATF</v>
      </c>
      <c r="J995">
        <f>MONTH(Delivery[[#This Row],[DATE]])</f>
        <v>9</v>
      </c>
      <c r="K995" s="32">
        <f>IF(Delivery[[#This Row],[Month]]&gt;3,YEAR(Delivery[[#This Row],[DATE]]),YEAR(Delivery[[#This Row],[DATE]])-1)</f>
        <v>2015</v>
      </c>
      <c r="L995" s="32" t="str">
        <f>IF(Delivery[[#This Row],[Month]]&lt;4,"Q4",IF(Delivery[[#This Row],[Month]]&lt;7,"Q1",IF(Delivery[[#This Row],[Month]]&lt;10,"Q2",IF(Delivery[[#This Row],[Month]]&lt;13,"Q3"))))</f>
        <v>Q2</v>
      </c>
    </row>
    <row r="996" spans="1:12" x14ac:dyDescent="0.25">
      <c r="A996">
        <v>2</v>
      </c>
      <c r="B996" s="1">
        <v>42266</v>
      </c>
      <c r="C996" t="s">
        <v>463</v>
      </c>
      <c r="D996" t="s">
        <v>599</v>
      </c>
      <c r="E996">
        <v>14</v>
      </c>
      <c r="F996">
        <v>1896</v>
      </c>
      <c r="G996" t="s">
        <v>464</v>
      </c>
      <c r="H996" t="str">
        <f t="shared" si="13"/>
        <v>A4</v>
      </c>
      <c r="I996" t="str">
        <f>VLOOKUP(H996,Sheet1!$A$1:$B$28,2,0)</f>
        <v>ATF</v>
      </c>
      <c r="J996">
        <f>MONTH(Delivery[[#This Row],[DATE]])</f>
        <v>9</v>
      </c>
      <c r="K996" s="32">
        <f>IF(Delivery[[#This Row],[Month]]&gt;3,YEAR(Delivery[[#This Row],[DATE]]),YEAR(Delivery[[#This Row],[DATE]])-1)</f>
        <v>2015</v>
      </c>
      <c r="L996" s="32" t="str">
        <f>IF(Delivery[[#This Row],[Month]]&lt;4,"Q4",IF(Delivery[[#This Row],[Month]]&lt;7,"Q1",IF(Delivery[[#This Row],[Month]]&lt;10,"Q2",IF(Delivery[[#This Row],[Month]]&lt;13,"Q3"))))</f>
        <v>Q2</v>
      </c>
    </row>
    <row r="997" spans="1:12" x14ac:dyDescent="0.25">
      <c r="A997">
        <v>3</v>
      </c>
      <c r="B997" s="1">
        <v>42266</v>
      </c>
      <c r="C997" t="s">
        <v>463</v>
      </c>
      <c r="D997" t="s">
        <v>615</v>
      </c>
      <c r="E997">
        <v>14</v>
      </c>
      <c r="F997">
        <v>557</v>
      </c>
      <c r="G997" t="s">
        <v>464</v>
      </c>
      <c r="H997" t="str">
        <f t="shared" si="13"/>
        <v>A4</v>
      </c>
      <c r="I997" t="str">
        <f>VLOOKUP(H997,Sheet1!$A$1:$B$28,2,0)</f>
        <v>ATF</v>
      </c>
      <c r="J997">
        <f>MONTH(Delivery[[#This Row],[DATE]])</f>
        <v>9</v>
      </c>
      <c r="K997" s="32">
        <f>IF(Delivery[[#This Row],[Month]]&gt;3,YEAR(Delivery[[#This Row],[DATE]]),YEAR(Delivery[[#This Row],[DATE]])-1)</f>
        <v>2015</v>
      </c>
      <c r="L997" s="32" t="str">
        <f>IF(Delivery[[#This Row],[Month]]&lt;4,"Q4",IF(Delivery[[#This Row],[Month]]&lt;7,"Q1",IF(Delivery[[#This Row],[Month]]&lt;10,"Q2",IF(Delivery[[#This Row],[Month]]&lt;13,"Q3"))))</f>
        <v>Q2</v>
      </c>
    </row>
    <row r="998" spans="1:12" x14ac:dyDescent="0.25">
      <c r="A998">
        <v>1</v>
      </c>
      <c r="B998" s="1">
        <v>42266</v>
      </c>
      <c r="C998" t="s">
        <v>463</v>
      </c>
      <c r="D998" t="s">
        <v>502</v>
      </c>
      <c r="E998" t="s">
        <v>239</v>
      </c>
      <c r="F998">
        <v>30</v>
      </c>
      <c r="G998" t="s">
        <v>466</v>
      </c>
      <c r="H998" t="str">
        <f t="shared" si="13"/>
        <v>NE</v>
      </c>
      <c r="I998" t="s">
        <v>149</v>
      </c>
      <c r="J998">
        <f>MONTH(Delivery[[#This Row],[DATE]])</f>
        <v>9</v>
      </c>
      <c r="K998" s="32">
        <f>IF(Delivery[[#This Row],[Month]]&gt;3,YEAR(Delivery[[#This Row],[DATE]]),YEAR(Delivery[[#This Row],[DATE]])-1)</f>
        <v>2015</v>
      </c>
      <c r="L998" s="32" t="str">
        <f>IF(Delivery[[#This Row],[Month]]&lt;4,"Q4",IF(Delivery[[#This Row],[Month]]&lt;7,"Q1",IF(Delivery[[#This Row],[Month]]&lt;10,"Q2",IF(Delivery[[#This Row],[Month]]&lt;13,"Q3"))))</f>
        <v>Q2</v>
      </c>
    </row>
    <row r="999" spans="1:12" x14ac:dyDescent="0.25">
      <c r="A999">
        <v>2</v>
      </c>
      <c r="B999" s="1">
        <v>42266</v>
      </c>
      <c r="C999" t="s">
        <v>463</v>
      </c>
      <c r="D999" t="s">
        <v>1398</v>
      </c>
      <c r="E999" t="s">
        <v>239</v>
      </c>
      <c r="F999">
        <v>25</v>
      </c>
      <c r="G999" t="s">
        <v>466</v>
      </c>
      <c r="H999" t="str">
        <f t="shared" si="13"/>
        <v>FP</v>
      </c>
      <c r="I999" t="str">
        <f>VLOOKUP(H999,Sheet1!$A$1:$B$28,2,0)</f>
        <v>I/F</v>
      </c>
      <c r="J999">
        <f>MONTH(Delivery[[#This Row],[DATE]])</f>
        <v>9</v>
      </c>
      <c r="K999" s="32">
        <f>IF(Delivery[[#This Row],[Month]]&gt;3,YEAR(Delivery[[#This Row],[DATE]]),YEAR(Delivery[[#This Row],[DATE]])-1)</f>
        <v>2015</v>
      </c>
      <c r="L999" s="32" t="str">
        <f>IF(Delivery[[#This Row],[Month]]&lt;4,"Q4",IF(Delivery[[#This Row],[Month]]&lt;7,"Q1",IF(Delivery[[#This Row],[Month]]&lt;10,"Q2",IF(Delivery[[#This Row],[Month]]&lt;13,"Q3"))))</f>
        <v>Q2</v>
      </c>
    </row>
    <row r="1000" spans="1:12" x14ac:dyDescent="0.25">
      <c r="A1000">
        <v>1</v>
      </c>
      <c r="B1000" s="1">
        <v>42267</v>
      </c>
      <c r="C1000" t="s">
        <v>6</v>
      </c>
      <c r="D1000" t="s">
        <v>610</v>
      </c>
      <c r="E1000">
        <v>12</v>
      </c>
      <c r="F1000">
        <v>1004</v>
      </c>
      <c r="G1000" t="s">
        <v>460</v>
      </c>
      <c r="H1000" t="str">
        <f t="shared" si="13"/>
        <v>4M</v>
      </c>
      <c r="I1000" t="str">
        <f>VLOOKUP(H1000,Sheet1!$A$1:$B$28,2,0)</f>
        <v>MS-IV</v>
      </c>
      <c r="J1000">
        <f>MONTH(Delivery[[#This Row],[DATE]])</f>
        <v>9</v>
      </c>
      <c r="K1000" s="32">
        <f>IF(Delivery[[#This Row],[Month]]&gt;3,YEAR(Delivery[[#This Row],[DATE]]),YEAR(Delivery[[#This Row],[DATE]])-1)</f>
        <v>2015</v>
      </c>
      <c r="L1000" s="32" t="str">
        <f>IF(Delivery[[#This Row],[Month]]&lt;4,"Q4",IF(Delivery[[#This Row],[Month]]&lt;7,"Q1",IF(Delivery[[#This Row],[Month]]&lt;10,"Q2",IF(Delivery[[#This Row],[Month]]&lt;13,"Q3"))))</f>
        <v>Q2</v>
      </c>
    </row>
    <row r="1001" spans="1:12" x14ac:dyDescent="0.25">
      <c r="A1001">
        <v>2</v>
      </c>
      <c r="B1001" s="1">
        <v>42267</v>
      </c>
      <c r="C1001" t="s">
        <v>6</v>
      </c>
      <c r="D1001" t="s">
        <v>613</v>
      </c>
      <c r="E1001">
        <v>12</v>
      </c>
      <c r="F1001">
        <v>3557</v>
      </c>
      <c r="G1001" t="s">
        <v>460</v>
      </c>
      <c r="H1001" t="str">
        <f t="shared" si="13"/>
        <v>4M</v>
      </c>
      <c r="I1001" t="str">
        <f>VLOOKUP(H1001,Sheet1!$A$1:$B$28,2,0)</f>
        <v>MS-IV</v>
      </c>
      <c r="J1001">
        <f>MONTH(Delivery[[#This Row],[DATE]])</f>
        <v>9</v>
      </c>
      <c r="K1001" s="32">
        <f>IF(Delivery[[#This Row],[Month]]&gt;3,YEAR(Delivery[[#This Row],[DATE]]),YEAR(Delivery[[#This Row],[DATE]])-1)</f>
        <v>2015</v>
      </c>
      <c r="L1001" s="32" t="str">
        <f>IF(Delivery[[#This Row],[Month]]&lt;4,"Q4",IF(Delivery[[#This Row],[Month]]&lt;7,"Q1",IF(Delivery[[#This Row],[Month]]&lt;10,"Q2",IF(Delivery[[#This Row],[Month]]&lt;13,"Q3"))))</f>
        <v>Q2</v>
      </c>
    </row>
    <row r="1002" spans="1:12" x14ac:dyDescent="0.25">
      <c r="A1002">
        <v>3</v>
      </c>
      <c r="B1002" s="1">
        <v>42267</v>
      </c>
      <c r="C1002" t="s">
        <v>6</v>
      </c>
      <c r="D1002" t="s">
        <v>613</v>
      </c>
      <c r="E1002">
        <v>4</v>
      </c>
      <c r="F1002">
        <v>3253</v>
      </c>
      <c r="G1002" t="s">
        <v>460</v>
      </c>
      <c r="H1002" t="str">
        <f t="shared" si="13"/>
        <v>4M</v>
      </c>
      <c r="I1002" t="str">
        <f>VLOOKUP(H1002,Sheet1!$A$1:$B$28,2,0)</f>
        <v>MS-IV</v>
      </c>
      <c r="J1002">
        <f>MONTH(Delivery[[#This Row],[DATE]])</f>
        <v>9</v>
      </c>
      <c r="K1002" s="32">
        <f>IF(Delivery[[#This Row],[Month]]&gt;3,YEAR(Delivery[[#This Row],[DATE]]),YEAR(Delivery[[#This Row],[DATE]])-1)</f>
        <v>2015</v>
      </c>
      <c r="L1002" s="32" t="str">
        <f>IF(Delivery[[#This Row],[Month]]&lt;4,"Q4",IF(Delivery[[#This Row],[Month]]&lt;7,"Q1",IF(Delivery[[#This Row],[Month]]&lt;10,"Q2",IF(Delivery[[#This Row],[Month]]&lt;13,"Q3"))))</f>
        <v>Q2</v>
      </c>
    </row>
    <row r="1003" spans="1:12" x14ac:dyDescent="0.25">
      <c r="A1003">
        <v>1</v>
      </c>
      <c r="B1003" s="1">
        <v>42267</v>
      </c>
      <c r="C1003" t="s">
        <v>463</v>
      </c>
      <c r="D1003" t="s">
        <v>615</v>
      </c>
      <c r="E1003">
        <v>14</v>
      </c>
      <c r="F1003">
        <v>286</v>
      </c>
      <c r="G1003" t="s">
        <v>464</v>
      </c>
      <c r="H1003" t="str">
        <f t="shared" si="13"/>
        <v>A4</v>
      </c>
      <c r="I1003" t="str">
        <f>VLOOKUP(H1003,Sheet1!$A$1:$B$28,2,0)</f>
        <v>ATF</v>
      </c>
      <c r="J1003">
        <f>MONTH(Delivery[[#This Row],[DATE]])</f>
        <v>9</v>
      </c>
      <c r="K1003" s="32">
        <f>IF(Delivery[[#This Row],[Month]]&gt;3,YEAR(Delivery[[#This Row],[DATE]]),YEAR(Delivery[[#This Row],[DATE]])-1)</f>
        <v>2015</v>
      </c>
      <c r="L1003" s="32" t="str">
        <f>IF(Delivery[[#This Row],[Month]]&lt;4,"Q4",IF(Delivery[[#This Row],[Month]]&lt;7,"Q1",IF(Delivery[[#This Row],[Month]]&lt;10,"Q2",IF(Delivery[[#This Row],[Month]]&lt;13,"Q3"))))</f>
        <v>Q2</v>
      </c>
    </row>
    <row r="1004" spans="1:12" x14ac:dyDescent="0.25">
      <c r="A1004">
        <v>1</v>
      </c>
      <c r="B1004" s="1">
        <v>42268</v>
      </c>
      <c r="C1004" t="s">
        <v>6</v>
      </c>
      <c r="D1004" t="s">
        <v>1399</v>
      </c>
      <c r="E1004">
        <v>4</v>
      </c>
      <c r="F1004">
        <v>527</v>
      </c>
      <c r="G1004" t="s">
        <v>460</v>
      </c>
      <c r="H1004" t="str">
        <f t="shared" si="13"/>
        <v>4M</v>
      </c>
      <c r="I1004" t="str">
        <f>VLOOKUP(H1004,Sheet1!$A$1:$B$28,2,0)</f>
        <v>MS-IV</v>
      </c>
      <c r="J1004">
        <f>MONTH(Delivery[[#This Row],[DATE]])</f>
        <v>9</v>
      </c>
      <c r="K1004" s="32">
        <f>IF(Delivery[[#This Row],[Month]]&gt;3,YEAR(Delivery[[#This Row],[DATE]]),YEAR(Delivery[[#This Row],[DATE]])-1)</f>
        <v>2015</v>
      </c>
      <c r="L1004" s="32" t="str">
        <f>IF(Delivery[[#This Row],[Month]]&lt;4,"Q4",IF(Delivery[[#This Row],[Month]]&lt;7,"Q1",IF(Delivery[[#This Row],[Month]]&lt;10,"Q2",IF(Delivery[[#This Row],[Month]]&lt;13,"Q3"))))</f>
        <v>Q2</v>
      </c>
    </row>
    <row r="1005" spans="1:12" x14ac:dyDescent="0.25">
      <c r="A1005">
        <v>2</v>
      </c>
      <c r="B1005" s="1">
        <v>42268</v>
      </c>
      <c r="C1005" t="s">
        <v>6</v>
      </c>
      <c r="D1005" t="s">
        <v>614</v>
      </c>
      <c r="E1005">
        <v>4</v>
      </c>
      <c r="F1005">
        <v>1680</v>
      </c>
      <c r="G1005" t="s">
        <v>460</v>
      </c>
      <c r="H1005" t="str">
        <f t="shared" si="13"/>
        <v>4M</v>
      </c>
      <c r="I1005" t="str">
        <f>VLOOKUP(H1005,Sheet1!$A$1:$B$28,2,0)</f>
        <v>MS-IV</v>
      </c>
      <c r="J1005">
        <f>MONTH(Delivery[[#This Row],[DATE]])</f>
        <v>9</v>
      </c>
      <c r="K1005" s="32">
        <f>IF(Delivery[[#This Row],[Month]]&gt;3,YEAR(Delivery[[#This Row],[DATE]]),YEAR(Delivery[[#This Row],[DATE]])-1)</f>
        <v>2015</v>
      </c>
      <c r="L1005" s="32" t="str">
        <f>IF(Delivery[[#This Row],[Month]]&lt;4,"Q4",IF(Delivery[[#This Row],[Month]]&lt;7,"Q1",IF(Delivery[[#This Row],[Month]]&lt;10,"Q2",IF(Delivery[[#This Row],[Month]]&lt;13,"Q3"))))</f>
        <v>Q2</v>
      </c>
    </row>
    <row r="1006" spans="1:12" x14ac:dyDescent="0.25">
      <c r="A1006">
        <v>3</v>
      </c>
      <c r="B1006" s="1">
        <v>42268</v>
      </c>
      <c r="C1006" t="s">
        <v>6</v>
      </c>
      <c r="D1006" t="s">
        <v>614</v>
      </c>
      <c r="E1006">
        <v>11</v>
      </c>
      <c r="F1006">
        <v>1430</v>
      </c>
      <c r="G1006" t="s">
        <v>460</v>
      </c>
      <c r="H1006" t="str">
        <f t="shared" si="13"/>
        <v>4M</v>
      </c>
      <c r="I1006" t="str">
        <f>VLOOKUP(H1006,Sheet1!$A$1:$B$28,2,0)</f>
        <v>MS-IV</v>
      </c>
      <c r="J1006">
        <f>MONTH(Delivery[[#This Row],[DATE]])</f>
        <v>9</v>
      </c>
      <c r="K1006" s="32">
        <f>IF(Delivery[[#This Row],[Month]]&gt;3,YEAR(Delivery[[#This Row],[DATE]]),YEAR(Delivery[[#This Row],[DATE]])-1)</f>
        <v>2015</v>
      </c>
      <c r="L1006" s="32" t="str">
        <f>IF(Delivery[[#This Row],[Month]]&lt;4,"Q4",IF(Delivery[[#This Row],[Month]]&lt;7,"Q1",IF(Delivery[[#This Row],[Month]]&lt;10,"Q2",IF(Delivery[[#This Row],[Month]]&lt;13,"Q3"))))</f>
        <v>Q2</v>
      </c>
    </row>
    <row r="1007" spans="1:12" x14ac:dyDescent="0.25">
      <c r="A1007">
        <v>4</v>
      </c>
      <c r="B1007" s="1">
        <v>42268</v>
      </c>
      <c r="C1007" t="s">
        <v>6</v>
      </c>
      <c r="D1007" t="s">
        <v>614</v>
      </c>
      <c r="E1007">
        <v>4</v>
      </c>
      <c r="F1007">
        <v>1269</v>
      </c>
      <c r="G1007" t="s">
        <v>460</v>
      </c>
      <c r="H1007" t="str">
        <f t="shared" si="13"/>
        <v>4M</v>
      </c>
      <c r="I1007" t="str">
        <f>VLOOKUP(H1007,Sheet1!$A$1:$B$28,2,0)</f>
        <v>MS-IV</v>
      </c>
      <c r="J1007">
        <f>MONTH(Delivery[[#This Row],[DATE]])</f>
        <v>9</v>
      </c>
      <c r="K1007" s="32">
        <f>IF(Delivery[[#This Row],[Month]]&gt;3,YEAR(Delivery[[#This Row],[DATE]]),YEAR(Delivery[[#This Row],[DATE]])-1)</f>
        <v>2015</v>
      </c>
      <c r="L1007" s="32" t="str">
        <f>IF(Delivery[[#This Row],[Month]]&lt;4,"Q4",IF(Delivery[[#This Row],[Month]]&lt;7,"Q1",IF(Delivery[[#This Row],[Month]]&lt;10,"Q2",IF(Delivery[[#This Row],[Month]]&lt;13,"Q3"))))</f>
        <v>Q2</v>
      </c>
    </row>
    <row r="1008" spans="1:12" x14ac:dyDescent="0.25">
      <c r="A1008">
        <v>5</v>
      </c>
      <c r="B1008" s="1">
        <v>42268</v>
      </c>
      <c r="C1008" t="s">
        <v>6</v>
      </c>
      <c r="D1008" t="s">
        <v>618</v>
      </c>
      <c r="E1008">
        <v>17</v>
      </c>
      <c r="F1008">
        <v>184</v>
      </c>
      <c r="G1008" t="s">
        <v>460</v>
      </c>
      <c r="H1008" t="str">
        <f t="shared" si="13"/>
        <v>PC</v>
      </c>
      <c r="I1008" t="str">
        <f>VLOOKUP(H1008,Sheet1!$A$1:$B$28,2,0)</f>
        <v>SKO</v>
      </c>
      <c r="J1008">
        <f>MONTH(Delivery[[#This Row],[DATE]])</f>
        <v>9</v>
      </c>
      <c r="K1008" s="32">
        <f>IF(Delivery[[#This Row],[Month]]&gt;3,YEAR(Delivery[[#This Row],[DATE]]),YEAR(Delivery[[#This Row],[DATE]])-1)</f>
        <v>2015</v>
      </c>
      <c r="L1008" s="32" t="str">
        <f>IF(Delivery[[#This Row],[Month]]&lt;4,"Q4",IF(Delivery[[#This Row],[Month]]&lt;7,"Q1",IF(Delivery[[#This Row],[Month]]&lt;10,"Q2",IF(Delivery[[#This Row],[Month]]&lt;13,"Q3"))))</f>
        <v>Q2</v>
      </c>
    </row>
    <row r="1009" spans="1:12" x14ac:dyDescent="0.25">
      <c r="A1009">
        <v>6</v>
      </c>
      <c r="B1009" s="1">
        <v>42268</v>
      </c>
      <c r="C1009" t="s">
        <v>6</v>
      </c>
      <c r="D1009" t="s">
        <v>619</v>
      </c>
      <c r="E1009">
        <v>1</v>
      </c>
      <c r="F1009">
        <v>226</v>
      </c>
      <c r="G1009" t="s">
        <v>460</v>
      </c>
      <c r="H1009" t="str">
        <f t="shared" si="13"/>
        <v>4H</v>
      </c>
      <c r="I1009" t="str">
        <f>VLOOKUP(H1009,Sheet1!$A$1:$B$28,2,0)</f>
        <v>HSD-IV</v>
      </c>
      <c r="J1009">
        <f>MONTH(Delivery[[#This Row],[DATE]])</f>
        <v>9</v>
      </c>
      <c r="K1009" s="32">
        <f>IF(Delivery[[#This Row],[Month]]&gt;3,YEAR(Delivery[[#This Row],[DATE]]),YEAR(Delivery[[#This Row],[DATE]])-1)</f>
        <v>2015</v>
      </c>
      <c r="L1009" s="32" t="str">
        <f>IF(Delivery[[#This Row],[Month]]&lt;4,"Q4",IF(Delivery[[#This Row],[Month]]&lt;7,"Q1",IF(Delivery[[#This Row],[Month]]&lt;10,"Q2",IF(Delivery[[#This Row],[Month]]&lt;13,"Q3"))))</f>
        <v>Q2</v>
      </c>
    </row>
    <row r="1010" spans="1:12" x14ac:dyDescent="0.25">
      <c r="A1010">
        <v>7</v>
      </c>
      <c r="B1010" s="1">
        <v>42268</v>
      </c>
      <c r="C1010" t="s">
        <v>6</v>
      </c>
      <c r="D1010" t="s">
        <v>620</v>
      </c>
      <c r="E1010">
        <v>1</v>
      </c>
      <c r="F1010">
        <v>2118</v>
      </c>
      <c r="G1010" t="s">
        <v>460</v>
      </c>
      <c r="H1010" t="str">
        <f t="shared" si="13"/>
        <v>4H</v>
      </c>
      <c r="I1010" t="str">
        <f>VLOOKUP(H1010,Sheet1!$A$1:$B$28,2,0)</f>
        <v>HSD-IV</v>
      </c>
      <c r="J1010">
        <f>MONTH(Delivery[[#This Row],[DATE]])</f>
        <v>9</v>
      </c>
      <c r="K1010" s="32">
        <f>IF(Delivery[[#This Row],[Month]]&gt;3,YEAR(Delivery[[#This Row],[DATE]]),YEAR(Delivery[[#This Row],[DATE]])-1)</f>
        <v>2015</v>
      </c>
      <c r="L1010" s="32" t="str">
        <f>IF(Delivery[[#This Row],[Month]]&lt;4,"Q4",IF(Delivery[[#This Row],[Month]]&lt;7,"Q1",IF(Delivery[[#This Row],[Month]]&lt;10,"Q2",IF(Delivery[[#This Row],[Month]]&lt;13,"Q3"))))</f>
        <v>Q2</v>
      </c>
    </row>
    <row r="1011" spans="1:12" x14ac:dyDescent="0.25">
      <c r="A1011">
        <v>1</v>
      </c>
      <c r="B1011" s="1">
        <v>42268</v>
      </c>
      <c r="C1011" t="s">
        <v>463</v>
      </c>
      <c r="D1011" t="s">
        <v>615</v>
      </c>
      <c r="E1011">
        <v>14</v>
      </c>
      <c r="F1011">
        <v>758</v>
      </c>
      <c r="G1011" t="s">
        <v>464</v>
      </c>
      <c r="H1011" t="str">
        <f t="shared" si="13"/>
        <v>A4</v>
      </c>
      <c r="I1011" t="str">
        <f>VLOOKUP(H1011,Sheet1!$A$1:$B$28,2,0)</f>
        <v>ATF</v>
      </c>
      <c r="J1011">
        <f>MONTH(Delivery[[#This Row],[DATE]])</f>
        <v>9</v>
      </c>
      <c r="K1011" s="32">
        <f>IF(Delivery[[#This Row],[Month]]&gt;3,YEAR(Delivery[[#This Row],[DATE]]),YEAR(Delivery[[#This Row],[DATE]])-1)</f>
        <v>2015</v>
      </c>
      <c r="L1011" s="32" t="str">
        <f>IF(Delivery[[#This Row],[Month]]&lt;4,"Q4",IF(Delivery[[#This Row],[Month]]&lt;7,"Q1",IF(Delivery[[#This Row],[Month]]&lt;10,"Q2",IF(Delivery[[#This Row],[Month]]&lt;13,"Q3"))))</f>
        <v>Q2</v>
      </c>
    </row>
    <row r="1012" spans="1:12" x14ac:dyDescent="0.25">
      <c r="A1012">
        <v>2</v>
      </c>
      <c r="B1012" s="1">
        <v>42268</v>
      </c>
      <c r="C1012" t="s">
        <v>463</v>
      </c>
      <c r="D1012" t="s">
        <v>615</v>
      </c>
      <c r="E1012">
        <v>13</v>
      </c>
      <c r="F1012">
        <v>5577</v>
      </c>
      <c r="G1012" t="s">
        <v>464</v>
      </c>
      <c r="H1012" t="str">
        <f t="shared" si="13"/>
        <v>A4</v>
      </c>
      <c r="I1012" t="str">
        <f>VLOOKUP(H1012,Sheet1!$A$1:$B$28,2,0)</f>
        <v>ATF</v>
      </c>
      <c r="J1012">
        <f>MONTH(Delivery[[#This Row],[DATE]])</f>
        <v>9</v>
      </c>
      <c r="K1012" s="32">
        <f>IF(Delivery[[#This Row],[Month]]&gt;3,YEAR(Delivery[[#This Row],[DATE]]),YEAR(Delivery[[#This Row],[DATE]])-1)</f>
        <v>2015</v>
      </c>
      <c r="L1012" s="32" t="str">
        <f>IF(Delivery[[#This Row],[Month]]&lt;4,"Q4",IF(Delivery[[#This Row],[Month]]&lt;7,"Q1",IF(Delivery[[#This Row],[Month]]&lt;10,"Q2",IF(Delivery[[#This Row],[Month]]&lt;13,"Q3"))))</f>
        <v>Q2</v>
      </c>
    </row>
    <row r="1013" spans="1:12" x14ac:dyDescent="0.25">
      <c r="A1013">
        <v>3</v>
      </c>
      <c r="B1013" s="1">
        <v>42268</v>
      </c>
      <c r="C1013" t="s">
        <v>463</v>
      </c>
      <c r="D1013" t="s">
        <v>622</v>
      </c>
      <c r="E1013">
        <v>13</v>
      </c>
      <c r="F1013">
        <v>2518</v>
      </c>
      <c r="G1013" t="s">
        <v>464</v>
      </c>
      <c r="H1013" t="str">
        <f t="shared" si="13"/>
        <v>A4</v>
      </c>
      <c r="I1013" t="str">
        <f>VLOOKUP(H1013,Sheet1!$A$1:$B$28,2,0)</f>
        <v>ATF</v>
      </c>
      <c r="J1013">
        <f>MONTH(Delivery[[#This Row],[DATE]])</f>
        <v>9</v>
      </c>
      <c r="K1013" s="32">
        <f>IF(Delivery[[#This Row],[Month]]&gt;3,YEAR(Delivery[[#This Row],[DATE]]),YEAR(Delivery[[#This Row],[DATE]])-1)</f>
        <v>2015</v>
      </c>
      <c r="L1013" s="32" t="str">
        <f>IF(Delivery[[#This Row],[Month]]&lt;4,"Q4",IF(Delivery[[#This Row],[Month]]&lt;7,"Q1",IF(Delivery[[#This Row],[Month]]&lt;10,"Q2",IF(Delivery[[#This Row],[Month]]&lt;13,"Q3"))))</f>
        <v>Q2</v>
      </c>
    </row>
    <row r="1014" spans="1:12" x14ac:dyDescent="0.25">
      <c r="A1014">
        <v>4</v>
      </c>
      <c r="B1014" s="1">
        <v>42268</v>
      </c>
      <c r="C1014" t="s">
        <v>463</v>
      </c>
      <c r="D1014" t="s">
        <v>622</v>
      </c>
      <c r="E1014">
        <v>24</v>
      </c>
      <c r="F1014">
        <v>2307</v>
      </c>
      <c r="G1014" t="s">
        <v>464</v>
      </c>
      <c r="H1014" t="str">
        <f t="shared" si="13"/>
        <v>A4</v>
      </c>
      <c r="I1014" t="str">
        <f>VLOOKUP(H1014,Sheet1!$A$1:$B$28,2,0)</f>
        <v>ATF</v>
      </c>
      <c r="J1014">
        <f>MONTH(Delivery[[#This Row],[DATE]])</f>
        <v>9</v>
      </c>
      <c r="K1014" s="32">
        <f>IF(Delivery[[#This Row],[Month]]&gt;3,YEAR(Delivery[[#This Row],[DATE]]),YEAR(Delivery[[#This Row],[DATE]])-1)</f>
        <v>2015</v>
      </c>
      <c r="L1014" s="32" t="str">
        <f>IF(Delivery[[#This Row],[Month]]&lt;4,"Q4",IF(Delivery[[#This Row],[Month]]&lt;7,"Q1",IF(Delivery[[#This Row],[Month]]&lt;10,"Q2",IF(Delivery[[#This Row],[Month]]&lt;13,"Q3"))))</f>
        <v>Q2</v>
      </c>
    </row>
    <row r="1015" spans="1:12" x14ac:dyDescent="0.25">
      <c r="A1015">
        <v>1</v>
      </c>
      <c r="B1015" s="1">
        <v>42268</v>
      </c>
      <c r="C1015" t="s">
        <v>463</v>
      </c>
      <c r="D1015" t="s">
        <v>1400</v>
      </c>
      <c r="E1015" t="s">
        <v>41</v>
      </c>
      <c r="F1015">
        <v>43</v>
      </c>
      <c r="G1015" t="s">
        <v>466</v>
      </c>
      <c r="H1015" t="str">
        <f t="shared" si="13"/>
        <v>4M</v>
      </c>
      <c r="I1015" t="str">
        <f>VLOOKUP(H1015,Sheet1!$A$1:$B$28,2,0)</f>
        <v>MS-IV</v>
      </c>
      <c r="J1015">
        <f>MONTH(Delivery[[#This Row],[DATE]])</f>
        <v>9</v>
      </c>
      <c r="K1015" s="32">
        <f>IF(Delivery[[#This Row],[Month]]&gt;3,YEAR(Delivery[[#This Row],[DATE]]),YEAR(Delivery[[#This Row],[DATE]])-1)</f>
        <v>2015</v>
      </c>
      <c r="L1015" s="32" t="str">
        <f>IF(Delivery[[#This Row],[Month]]&lt;4,"Q4",IF(Delivery[[#This Row],[Month]]&lt;7,"Q1",IF(Delivery[[#This Row],[Month]]&lt;10,"Q2",IF(Delivery[[#This Row],[Month]]&lt;13,"Q3"))))</f>
        <v>Q2</v>
      </c>
    </row>
    <row r="1016" spans="1:12" x14ac:dyDescent="0.25">
      <c r="A1016">
        <v>2</v>
      </c>
      <c r="B1016" s="1">
        <v>42268</v>
      </c>
      <c r="C1016" t="s">
        <v>463</v>
      </c>
      <c r="D1016" t="s">
        <v>1401</v>
      </c>
      <c r="E1016" t="s">
        <v>41</v>
      </c>
      <c r="F1016">
        <v>19</v>
      </c>
      <c r="G1016" t="s">
        <v>466</v>
      </c>
      <c r="H1016" t="str">
        <f t="shared" si="13"/>
        <v>PC</v>
      </c>
      <c r="I1016" t="str">
        <f>VLOOKUP(H1016,Sheet1!$A$1:$B$28,2,0)</f>
        <v>SKO</v>
      </c>
      <c r="J1016">
        <f>MONTH(Delivery[[#This Row],[DATE]])</f>
        <v>9</v>
      </c>
      <c r="K1016" s="32">
        <f>IF(Delivery[[#This Row],[Month]]&gt;3,YEAR(Delivery[[#This Row],[DATE]]),YEAR(Delivery[[#This Row],[DATE]])-1)</f>
        <v>2015</v>
      </c>
      <c r="L1016" s="32" t="str">
        <f>IF(Delivery[[#This Row],[Month]]&lt;4,"Q4",IF(Delivery[[#This Row],[Month]]&lt;7,"Q1",IF(Delivery[[#This Row],[Month]]&lt;10,"Q2",IF(Delivery[[#This Row],[Month]]&lt;13,"Q3"))))</f>
        <v>Q2</v>
      </c>
    </row>
    <row r="1017" spans="1:12" x14ac:dyDescent="0.25">
      <c r="A1017">
        <v>1</v>
      </c>
      <c r="B1017" s="1">
        <v>42269</v>
      </c>
      <c r="C1017" t="s">
        <v>6</v>
      </c>
      <c r="D1017" t="s">
        <v>620</v>
      </c>
      <c r="E1017">
        <v>1</v>
      </c>
      <c r="F1017">
        <v>792</v>
      </c>
      <c r="G1017" t="s">
        <v>460</v>
      </c>
      <c r="H1017" t="str">
        <f t="shared" si="13"/>
        <v>4H</v>
      </c>
      <c r="I1017" t="str">
        <f>VLOOKUP(H1017,Sheet1!$A$1:$B$28,2,0)</f>
        <v>HSD-IV</v>
      </c>
      <c r="J1017">
        <f>MONTH(Delivery[[#This Row],[DATE]])</f>
        <v>9</v>
      </c>
      <c r="K1017" s="32">
        <f>IF(Delivery[[#This Row],[Month]]&gt;3,YEAR(Delivery[[#This Row],[DATE]]),YEAR(Delivery[[#This Row],[DATE]])-1)</f>
        <v>2015</v>
      </c>
      <c r="L1017" s="32" t="str">
        <f>IF(Delivery[[#This Row],[Month]]&lt;4,"Q4",IF(Delivery[[#This Row],[Month]]&lt;7,"Q1",IF(Delivery[[#This Row],[Month]]&lt;10,"Q2",IF(Delivery[[#This Row],[Month]]&lt;13,"Q3"))))</f>
        <v>Q2</v>
      </c>
    </row>
    <row r="1018" spans="1:12" x14ac:dyDescent="0.25">
      <c r="A1018">
        <v>1</v>
      </c>
      <c r="B1018" s="1">
        <v>42269</v>
      </c>
      <c r="C1018" t="s">
        <v>463</v>
      </c>
      <c r="D1018" t="s">
        <v>622</v>
      </c>
      <c r="E1018">
        <v>24</v>
      </c>
      <c r="F1018">
        <v>90</v>
      </c>
      <c r="G1018" t="s">
        <v>464</v>
      </c>
      <c r="H1018" t="str">
        <f t="shared" si="13"/>
        <v>A4</v>
      </c>
      <c r="I1018" t="str">
        <f>VLOOKUP(H1018,Sheet1!$A$1:$B$28,2,0)</f>
        <v>ATF</v>
      </c>
      <c r="J1018">
        <f>MONTH(Delivery[[#This Row],[DATE]])</f>
        <v>9</v>
      </c>
      <c r="K1018" s="32">
        <f>IF(Delivery[[#This Row],[Month]]&gt;3,YEAR(Delivery[[#This Row],[DATE]]),YEAR(Delivery[[#This Row],[DATE]])-1)</f>
        <v>2015</v>
      </c>
      <c r="L1018" s="32" t="str">
        <f>IF(Delivery[[#This Row],[Month]]&lt;4,"Q4",IF(Delivery[[#This Row],[Month]]&lt;7,"Q1",IF(Delivery[[#This Row],[Month]]&lt;10,"Q2",IF(Delivery[[#This Row],[Month]]&lt;13,"Q3"))))</f>
        <v>Q2</v>
      </c>
    </row>
    <row r="1019" spans="1:12" x14ac:dyDescent="0.25">
      <c r="A1019">
        <v>2</v>
      </c>
      <c r="B1019" s="1">
        <v>42269</v>
      </c>
      <c r="C1019" t="s">
        <v>463</v>
      </c>
      <c r="D1019" t="s">
        <v>623</v>
      </c>
      <c r="E1019">
        <v>24</v>
      </c>
      <c r="F1019">
        <v>1127</v>
      </c>
      <c r="G1019" t="s">
        <v>464</v>
      </c>
      <c r="H1019" t="str">
        <f t="shared" si="13"/>
        <v>A4</v>
      </c>
      <c r="I1019" t="str">
        <f>VLOOKUP(H1019,Sheet1!$A$1:$B$28,2,0)</f>
        <v>ATF</v>
      </c>
      <c r="J1019">
        <f>MONTH(Delivery[[#This Row],[DATE]])</f>
        <v>9</v>
      </c>
      <c r="K1019" s="32">
        <f>IF(Delivery[[#This Row],[Month]]&gt;3,YEAR(Delivery[[#This Row],[DATE]]),YEAR(Delivery[[#This Row],[DATE]])-1)</f>
        <v>2015</v>
      </c>
      <c r="L1019" s="32" t="str">
        <f>IF(Delivery[[#This Row],[Month]]&lt;4,"Q4",IF(Delivery[[#This Row],[Month]]&lt;7,"Q1",IF(Delivery[[#This Row],[Month]]&lt;10,"Q2",IF(Delivery[[#This Row],[Month]]&lt;13,"Q3"))))</f>
        <v>Q2</v>
      </c>
    </row>
    <row r="1020" spans="1:12" x14ac:dyDescent="0.25">
      <c r="A1020">
        <v>1</v>
      </c>
      <c r="B1020" s="1">
        <v>42270</v>
      </c>
      <c r="C1020" t="s">
        <v>463</v>
      </c>
      <c r="D1020" t="s">
        <v>623</v>
      </c>
      <c r="E1020">
        <v>10</v>
      </c>
      <c r="F1020">
        <v>3048</v>
      </c>
      <c r="G1020" t="s">
        <v>464</v>
      </c>
      <c r="H1020" t="str">
        <f t="shared" si="13"/>
        <v>A4</v>
      </c>
      <c r="I1020" t="str">
        <f>VLOOKUP(H1020,Sheet1!$A$1:$B$28,2,0)</f>
        <v>ATF</v>
      </c>
      <c r="J1020">
        <f>MONTH(Delivery[[#This Row],[DATE]])</f>
        <v>9</v>
      </c>
      <c r="K1020" s="32">
        <f>IF(Delivery[[#This Row],[Month]]&gt;3,YEAR(Delivery[[#This Row],[DATE]]),YEAR(Delivery[[#This Row],[DATE]])-1)</f>
        <v>2015</v>
      </c>
      <c r="L1020" s="32" t="str">
        <f>IF(Delivery[[#This Row],[Month]]&lt;4,"Q4",IF(Delivery[[#This Row],[Month]]&lt;7,"Q1",IF(Delivery[[#This Row],[Month]]&lt;10,"Q2",IF(Delivery[[#This Row],[Month]]&lt;13,"Q3"))))</f>
        <v>Q2</v>
      </c>
    </row>
    <row r="1021" spans="1:12" x14ac:dyDescent="0.25">
      <c r="A1021">
        <v>2</v>
      </c>
      <c r="B1021" s="1">
        <v>42270</v>
      </c>
      <c r="C1021" t="s">
        <v>463</v>
      </c>
      <c r="D1021" t="s">
        <v>624</v>
      </c>
      <c r="E1021">
        <v>10</v>
      </c>
      <c r="F1021">
        <v>2707</v>
      </c>
      <c r="G1021" t="s">
        <v>464</v>
      </c>
      <c r="H1021" t="str">
        <f t="shared" si="13"/>
        <v>A4</v>
      </c>
      <c r="I1021" t="str">
        <f>VLOOKUP(H1021,Sheet1!$A$1:$B$28,2,0)</f>
        <v>ATF</v>
      </c>
      <c r="J1021">
        <f>MONTH(Delivery[[#This Row],[DATE]])</f>
        <v>9</v>
      </c>
      <c r="K1021" s="32">
        <f>IF(Delivery[[#This Row],[Month]]&gt;3,YEAR(Delivery[[#This Row],[DATE]]),YEAR(Delivery[[#This Row],[DATE]])-1)</f>
        <v>2015</v>
      </c>
      <c r="L1021" s="32" t="str">
        <f>IF(Delivery[[#This Row],[Month]]&lt;4,"Q4",IF(Delivery[[#This Row],[Month]]&lt;7,"Q1",IF(Delivery[[#This Row],[Month]]&lt;10,"Q2",IF(Delivery[[#This Row],[Month]]&lt;13,"Q3"))))</f>
        <v>Q2</v>
      </c>
    </row>
    <row r="1022" spans="1:12" x14ac:dyDescent="0.25">
      <c r="A1022">
        <v>1</v>
      </c>
      <c r="B1022" s="1">
        <v>42271</v>
      </c>
      <c r="C1022" t="s">
        <v>6</v>
      </c>
      <c r="D1022" t="s">
        <v>619</v>
      </c>
      <c r="E1022">
        <v>1</v>
      </c>
      <c r="F1022">
        <v>3969</v>
      </c>
      <c r="G1022" t="s">
        <v>460</v>
      </c>
      <c r="H1022" t="str">
        <f t="shared" si="13"/>
        <v>4H</v>
      </c>
      <c r="I1022" t="str">
        <f>VLOOKUP(H1022,Sheet1!$A$1:$B$28,2,0)</f>
        <v>HSD-IV</v>
      </c>
      <c r="J1022">
        <f>MONTH(Delivery[[#This Row],[DATE]])</f>
        <v>9</v>
      </c>
      <c r="K1022" s="32">
        <f>IF(Delivery[[#This Row],[Month]]&gt;3,YEAR(Delivery[[#This Row],[DATE]]),YEAR(Delivery[[#This Row],[DATE]])-1)</f>
        <v>2015</v>
      </c>
      <c r="L1022" s="32" t="str">
        <f>IF(Delivery[[#This Row],[Month]]&lt;4,"Q4",IF(Delivery[[#This Row],[Month]]&lt;7,"Q1",IF(Delivery[[#This Row],[Month]]&lt;10,"Q2",IF(Delivery[[#This Row],[Month]]&lt;13,"Q3"))))</f>
        <v>Q2</v>
      </c>
    </row>
    <row r="1023" spans="1:12" x14ac:dyDescent="0.25">
      <c r="A1023">
        <v>1</v>
      </c>
      <c r="B1023" s="1">
        <v>42271</v>
      </c>
      <c r="C1023" t="s">
        <v>463</v>
      </c>
      <c r="D1023" t="s">
        <v>624</v>
      </c>
      <c r="E1023">
        <v>10</v>
      </c>
      <c r="F1023">
        <v>2226</v>
      </c>
      <c r="G1023" t="s">
        <v>464</v>
      </c>
      <c r="H1023" t="str">
        <f t="shared" si="13"/>
        <v>A4</v>
      </c>
      <c r="I1023" t="str">
        <f>VLOOKUP(H1023,Sheet1!$A$1:$B$28,2,0)</f>
        <v>ATF</v>
      </c>
      <c r="J1023">
        <f>MONTH(Delivery[[#This Row],[DATE]])</f>
        <v>9</v>
      </c>
      <c r="K1023" s="32">
        <f>IF(Delivery[[#This Row],[Month]]&gt;3,YEAR(Delivery[[#This Row],[DATE]]),YEAR(Delivery[[#This Row],[DATE]])-1)</f>
        <v>2015</v>
      </c>
      <c r="L1023" s="32" t="str">
        <f>IF(Delivery[[#This Row],[Month]]&lt;4,"Q4",IF(Delivery[[#This Row],[Month]]&lt;7,"Q1",IF(Delivery[[#This Row],[Month]]&lt;10,"Q2",IF(Delivery[[#This Row],[Month]]&lt;13,"Q3"))))</f>
        <v>Q2</v>
      </c>
    </row>
    <row r="1024" spans="1:12" x14ac:dyDescent="0.25">
      <c r="A1024">
        <v>2</v>
      </c>
      <c r="B1024" s="1">
        <v>42271</v>
      </c>
      <c r="C1024" t="s">
        <v>463</v>
      </c>
      <c r="D1024" t="s">
        <v>624</v>
      </c>
      <c r="E1024">
        <v>14</v>
      </c>
      <c r="F1024">
        <v>1596</v>
      </c>
      <c r="G1024" t="s">
        <v>464</v>
      </c>
      <c r="H1024" t="str">
        <f t="shared" si="13"/>
        <v>A4</v>
      </c>
      <c r="I1024" t="str">
        <f>VLOOKUP(H1024,Sheet1!$A$1:$B$28,2,0)</f>
        <v>ATF</v>
      </c>
      <c r="J1024">
        <f>MONTH(Delivery[[#This Row],[DATE]])</f>
        <v>9</v>
      </c>
      <c r="K1024" s="32">
        <f>IF(Delivery[[#This Row],[Month]]&gt;3,YEAR(Delivery[[#This Row],[DATE]]),YEAR(Delivery[[#This Row],[DATE]])-1)</f>
        <v>2015</v>
      </c>
      <c r="L1024" s="32" t="str">
        <f>IF(Delivery[[#This Row],[Month]]&lt;4,"Q4",IF(Delivery[[#This Row],[Month]]&lt;7,"Q1",IF(Delivery[[#This Row],[Month]]&lt;10,"Q2",IF(Delivery[[#This Row],[Month]]&lt;13,"Q3"))))</f>
        <v>Q2</v>
      </c>
    </row>
    <row r="1025" spans="1:12" x14ac:dyDescent="0.25">
      <c r="A1025">
        <v>1</v>
      </c>
      <c r="B1025" s="1">
        <v>42271</v>
      </c>
      <c r="C1025" t="s">
        <v>463</v>
      </c>
      <c r="D1025" t="s">
        <v>626</v>
      </c>
      <c r="E1025">
        <v>111</v>
      </c>
      <c r="F1025">
        <v>20</v>
      </c>
      <c r="G1025" t="s">
        <v>492</v>
      </c>
      <c r="H1025" t="str">
        <f t="shared" si="13"/>
        <v>PC</v>
      </c>
      <c r="I1025" t="str">
        <f>VLOOKUP(H1025,Sheet1!$A$1:$B$28,2,0)</f>
        <v>SKO</v>
      </c>
      <c r="J1025">
        <f>MONTH(Delivery[[#This Row],[DATE]])</f>
        <v>9</v>
      </c>
      <c r="K1025" s="32">
        <f>IF(Delivery[[#This Row],[Month]]&gt;3,YEAR(Delivery[[#This Row],[DATE]]),YEAR(Delivery[[#This Row],[DATE]])-1)</f>
        <v>2015</v>
      </c>
      <c r="L1025" s="32" t="str">
        <f>IF(Delivery[[#This Row],[Month]]&lt;4,"Q4",IF(Delivery[[#This Row],[Month]]&lt;7,"Q1",IF(Delivery[[#This Row],[Month]]&lt;10,"Q2",IF(Delivery[[#This Row],[Month]]&lt;13,"Q3"))))</f>
        <v>Q2</v>
      </c>
    </row>
    <row r="1026" spans="1:12" x14ac:dyDescent="0.25">
      <c r="A1026">
        <v>2</v>
      </c>
      <c r="B1026" s="1">
        <v>42271</v>
      </c>
      <c r="C1026" t="s">
        <v>463</v>
      </c>
      <c r="D1026" t="s">
        <v>627</v>
      </c>
      <c r="E1026">
        <v>101</v>
      </c>
      <c r="F1026">
        <v>850</v>
      </c>
      <c r="G1026" t="s">
        <v>492</v>
      </c>
      <c r="H1026" t="str">
        <f t="shared" si="13"/>
        <v>4M</v>
      </c>
      <c r="I1026" t="str">
        <f>VLOOKUP(H1026,Sheet1!$A$1:$B$28,2,0)</f>
        <v>MS-IV</v>
      </c>
      <c r="J1026">
        <f>MONTH(Delivery[[#This Row],[DATE]])</f>
        <v>9</v>
      </c>
      <c r="K1026" s="32">
        <f>IF(Delivery[[#This Row],[Month]]&gt;3,YEAR(Delivery[[#This Row],[DATE]]),YEAR(Delivery[[#This Row],[DATE]])-1)</f>
        <v>2015</v>
      </c>
      <c r="L1026" s="32" t="str">
        <f>IF(Delivery[[#This Row],[Month]]&lt;4,"Q4",IF(Delivery[[#This Row],[Month]]&lt;7,"Q1",IF(Delivery[[#This Row],[Month]]&lt;10,"Q2",IF(Delivery[[#This Row],[Month]]&lt;13,"Q3"))))</f>
        <v>Q2</v>
      </c>
    </row>
    <row r="1027" spans="1:12" x14ac:dyDescent="0.25">
      <c r="A1027">
        <v>3</v>
      </c>
      <c r="B1027" s="1">
        <v>42271</v>
      </c>
      <c r="C1027" t="s">
        <v>463</v>
      </c>
      <c r="D1027" t="s">
        <v>628</v>
      </c>
      <c r="E1027">
        <v>101</v>
      </c>
      <c r="F1027">
        <v>3145</v>
      </c>
      <c r="G1027" t="s">
        <v>492</v>
      </c>
      <c r="H1027" t="str">
        <f t="shared" si="13"/>
        <v>4M</v>
      </c>
      <c r="I1027" t="str">
        <f>VLOOKUP(H1027,Sheet1!$A$1:$B$28,2,0)</f>
        <v>MS-IV</v>
      </c>
      <c r="J1027">
        <f>MONTH(Delivery[[#This Row],[DATE]])</f>
        <v>9</v>
      </c>
      <c r="K1027" s="32">
        <f>IF(Delivery[[#This Row],[Month]]&gt;3,YEAR(Delivery[[#This Row],[DATE]]),YEAR(Delivery[[#This Row],[DATE]])-1)</f>
        <v>2015</v>
      </c>
      <c r="L1027" s="32" t="str">
        <f>IF(Delivery[[#This Row],[Month]]&lt;4,"Q4",IF(Delivery[[#This Row],[Month]]&lt;7,"Q1",IF(Delivery[[#This Row],[Month]]&lt;10,"Q2",IF(Delivery[[#This Row],[Month]]&lt;13,"Q3"))))</f>
        <v>Q2</v>
      </c>
    </row>
    <row r="1028" spans="1:12" x14ac:dyDescent="0.25">
      <c r="A1028">
        <v>4</v>
      </c>
      <c r="B1028" s="1">
        <v>42271</v>
      </c>
      <c r="C1028" t="s">
        <v>463</v>
      </c>
      <c r="D1028" t="s">
        <v>628</v>
      </c>
      <c r="E1028">
        <v>103</v>
      </c>
      <c r="F1028">
        <v>1043</v>
      </c>
      <c r="G1028" t="s">
        <v>492</v>
      </c>
      <c r="H1028" t="str">
        <f t="shared" si="13"/>
        <v>4M</v>
      </c>
      <c r="I1028" t="str">
        <f>VLOOKUP(H1028,Sheet1!$A$1:$B$28,2,0)</f>
        <v>MS-IV</v>
      </c>
      <c r="J1028">
        <f>MONTH(Delivery[[#This Row],[DATE]])</f>
        <v>9</v>
      </c>
      <c r="K1028" s="32">
        <f>IF(Delivery[[#This Row],[Month]]&gt;3,YEAR(Delivery[[#This Row],[DATE]]),YEAR(Delivery[[#This Row],[DATE]])-1)</f>
        <v>2015</v>
      </c>
      <c r="L1028" s="32" t="str">
        <f>IF(Delivery[[#This Row],[Month]]&lt;4,"Q4",IF(Delivery[[#This Row],[Month]]&lt;7,"Q1",IF(Delivery[[#This Row],[Month]]&lt;10,"Q2",IF(Delivery[[#This Row],[Month]]&lt;13,"Q3"))))</f>
        <v>Q2</v>
      </c>
    </row>
    <row r="1029" spans="1:12" x14ac:dyDescent="0.25">
      <c r="A1029">
        <v>1</v>
      </c>
      <c r="B1029" s="1">
        <v>42272</v>
      </c>
      <c r="C1029" t="s">
        <v>6</v>
      </c>
      <c r="D1029" t="s">
        <v>620</v>
      </c>
      <c r="E1029">
        <v>1</v>
      </c>
      <c r="F1029">
        <v>5271</v>
      </c>
      <c r="G1029" t="s">
        <v>460</v>
      </c>
      <c r="H1029" t="str">
        <f t="shared" ref="H1029:H1089" si="14">MID(D1029,3,2)</f>
        <v>4H</v>
      </c>
      <c r="I1029" t="str">
        <f>VLOOKUP(H1029,Sheet1!$A$1:$B$28,2,0)</f>
        <v>HSD-IV</v>
      </c>
      <c r="J1029">
        <f>MONTH(Delivery[[#This Row],[DATE]])</f>
        <v>9</v>
      </c>
      <c r="K1029" s="32">
        <f>IF(Delivery[[#This Row],[Month]]&gt;3,YEAR(Delivery[[#This Row],[DATE]]),YEAR(Delivery[[#This Row],[DATE]])-1)</f>
        <v>2015</v>
      </c>
      <c r="L1029" s="32" t="str">
        <f>IF(Delivery[[#This Row],[Month]]&lt;4,"Q4",IF(Delivery[[#This Row],[Month]]&lt;7,"Q1",IF(Delivery[[#This Row],[Month]]&lt;10,"Q2",IF(Delivery[[#This Row],[Month]]&lt;13,"Q3"))))</f>
        <v>Q2</v>
      </c>
    </row>
    <row r="1030" spans="1:12" x14ac:dyDescent="0.25">
      <c r="A1030">
        <v>2</v>
      </c>
      <c r="B1030" s="1">
        <v>42272</v>
      </c>
      <c r="C1030" t="s">
        <v>6</v>
      </c>
      <c r="D1030" t="s">
        <v>620</v>
      </c>
      <c r="E1030">
        <v>3</v>
      </c>
      <c r="F1030">
        <v>2360</v>
      </c>
      <c r="G1030" t="s">
        <v>460</v>
      </c>
      <c r="H1030" t="str">
        <f t="shared" si="14"/>
        <v>4H</v>
      </c>
      <c r="I1030" t="str">
        <f>VLOOKUP(H1030,Sheet1!$A$1:$B$28,2,0)</f>
        <v>HSD-IV</v>
      </c>
      <c r="J1030">
        <f>MONTH(Delivery[[#This Row],[DATE]])</f>
        <v>9</v>
      </c>
      <c r="K1030" s="32">
        <f>IF(Delivery[[#This Row],[Month]]&gt;3,YEAR(Delivery[[#This Row],[DATE]]),YEAR(Delivery[[#This Row],[DATE]])-1)</f>
        <v>2015</v>
      </c>
      <c r="L1030" s="32" t="str">
        <f>IF(Delivery[[#This Row],[Month]]&lt;4,"Q4",IF(Delivery[[#This Row],[Month]]&lt;7,"Q1",IF(Delivery[[#This Row],[Month]]&lt;10,"Q2",IF(Delivery[[#This Row],[Month]]&lt;13,"Q3"))))</f>
        <v>Q2</v>
      </c>
    </row>
    <row r="1031" spans="1:12" x14ac:dyDescent="0.25">
      <c r="A1031">
        <v>3</v>
      </c>
      <c r="B1031" s="1">
        <v>42272</v>
      </c>
      <c r="C1031" t="s">
        <v>6</v>
      </c>
      <c r="D1031" t="s">
        <v>625</v>
      </c>
      <c r="E1031">
        <v>3</v>
      </c>
      <c r="F1031">
        <v>204</v>
      </c>
      <c r="G1031" t="s">
        <v>460</v>
      </c>
      <c r="H1031" t="str">
        <f t="shared" si="14"/>
        <v>4H</v>
      </c>
      <c r="I1031" t="str">
        <f>VLOOKUP(H1031,Sheet1!$A$1:$B$28,2,0)</f>
        <v>HSD-IV</v>
      </c>
      <c r="J1031">
        <f>MONTH(Delivery[[#This Row],[DATE]])</f>
        <v>9</v>
      </c>
      <c r="K1031" s="32">
        <f>IF(Delivery[[#This Row],[Month]]&gt;3,YEAR(Delivery[[#This Row],[DATE]]),YEAR(Delivery[[#This Row],[DATE]])-1)</f>
        <v>2015</v>
      </c>
      <c r="L1031" s="32" t="str">
        <f>IF(Delivery[[#This Row],[Month]]&lt;4,"Q4",IF(Delivery[[#This Row],[Month]]&lt;7,"Q1",IF(Delivery[[#This Row],[Month]]&lt;10,"Q2",IF(Delivery[[#This Row],[Month]]&lt;13,"Q3"))))</f>
        <v>Q2</v>
      </c>
    </row>
    <row r="1032" spans="1:12" x14ac:dyDescent="0.25">
      <c r="A1032">
        <v>1</v>
      </c>
      <c r="B1032" s="1">
        <v>42272</v>
      </c>
      <c r="C1032" t="s">
        <v>6</v>
      </c>
      <c r="D1032" t="s">
        <v>567</v>
      </c>
      <c r="E1032">
        <v>10</v>
      </c>
      <c r="F1032">
        <v>995</v>
      </c>
      <c r="G1032" t="s">
        <v>490</v>
      </c>
      <c r="H1032" t="str">
        <f t="shared" si="14"/>
        <v>4H</v>
      </c>
      <c r="I1032" t="str">
        <f>VLOOKUP(H1032,Sheet1!$A$1:$B$28,2,0)</f>
        <v>HSD-IV</v>
      </c>
      <c r="J1032">
        <f>MONTH(Delivery[[#This Row],[DATE]])</f>
        <v>9</v>
      </c>
      <c r="K1032" s="32">
        <f>IF(Delivery[[#This Row],[Month]]&gt;3,YEAR(Delivery[[#This Row],[DATE]]),YEAR(Delivery[[#This Row],[DATE]])-1)</f>
        <v>2015</v>
      </c>
      <c r="L1032" s="32" t="str">
        <f>IF(Delivery[[#This Row],[Month]]&lt;4,"Q4",IF(Delivery[[#This Row],[Month]]&lt;7,"Q1",IF(Delivery[[#This Row],[Month]]&lt;10,"Q2",IF(Delivery[[#This Row],[Month]]&lt;13,"Q3"))))</f>
        <v>Q2</v>
      </c>
    </row>
    <row r="1033" spans="1:12" x14ac:dyDescent="0.25">
      <c r="A1033">
        <v>2</v>
      </c>
      <c r="B1033" s="1">
        <v>42272</v>
      </c>
      <c r="C1033" t="s">
        <v>6</v>
      </c>
      <c r="D1033" t="s">
        <v>569</v>
      </c>
      <c r="E1033">
        <v>10</v>
      </c>
      <c r="F1033">
        <v>810</v>
      </c>
      <c r="G1033" t="s">
        <v>490</v>
      </c>
      <c r="H1033" t="str">
        <f t="shared" si="14"/>
        <v>4H</v>
      </c>
      <c r="I1033" t="str">
        <f>VLOOKUP(H1033,Sheet1!$A$1:$B$28,2,0)</f>
        <v>HSD-IV</v>
      </c>
      <c r="J1033">
        <f>MONTH(Delivery[[#This Row],[DATE]])</f>
        <v>9</v>
      </c>
      <c r="K1033" s="32">
        <f>IF(Delivery[[#This Row],[Month]]&gt;3,YEAR(Delivery[[#This Row],[DATE]]),YEAR(Delivery[[#This Row],[DATE]])-1)</f>
        <v>2015</v>
      </c>
      <c r="L1033" s="32" t="str">
        <f>IF(Delivery[[#This Row],[Month]]&lt;4,"Q4",IF(Delivery[[#This Row],[Month]]&lt;7,"Q1",IF(Delivery[[#This Row],[Month]]&lt;10,"Q2",IF(Delivery[[#This Row],[Month]]&lt;13,"Q3"))))</f>
        <v>Q2</v>
      </c>
    </row>
    <row r="1034" spans="1:12" x14ac:dyDescent="0.25">
      <c r="A1034">
        <v>1</v>
      </c>
      <c r="B1034" s="1">
        <v>42272</v>
      </c>
      <c r="C1034" t="s">
        <v>463</v>
      </c>
      <c r="D1034" t="s">
        <v>624</v>
      </c>
      <c r="E1034">
        <v>13</v>
      </c>
      <c r="F1034">
        <v>1113</v>
      </c>
      <c r="G1034" t="s">
        <v>464</v>
      </c>
      <c r="H1034" t="str">
        <f t="shared" si="14"/>
        <v>A4</v>
      </c>
      <c r="I1034" t="str">
        <f>VLOOKUP(H1034,Sheet1!$A$1:$B$28,2,0)</f>
        <v>ATF</v>
      </c>
      <c r="J1034">
        <f>MONTH(Delivery[[#This Row],[DATE]])</f>
        <v>9</v>
      </c>
      <c r="K1034" s="32">
        <f>IF(Delivery[[#This Row],[Month]]&gt;3,YEAR(Delivery[[#This Row],[DATE]]),YEAR(Delivery[[#This Row],[DATE]])-1)</f>
        <v>2015</v>
      </c>
      <c r="L1034" s="32" t="str">
        <f>IF(Delivery[[#This Row],[Month]]&lt;4,"Q4",IF(Delivery[[#This Row],[Month]]&lt;7,"Q1",IF(Delivery[[#This Row],[Month]]&lt;10,"Q2",IF(Delivery[[#This Row],[Month]]&lt;13,"Q3"))))</f>
        <v>Q2</v>
      </c>
    </row>
    <row r="1035" spans="1:12" x14ac:dyDescent="0.25">
      <c r="A1035">
        <v>2</v>
      </c>
      <c r="B1035" s="1">
        <v>42272</v>
      </c>
      <c r="C1035" t="s">
        <v>463</v>
      </c>
      <c r="D1035" t="s">
        <v>1402</v>
      </c>
      <c r="E1035">
        <v>16</v>
      </c>
      <c r="F1035">
        <v>465</v>
      </c>
      <c r="G1035" t="s">
        <v>464</v>
      </c>
      <c r="H1035" t="str">
        <f t="shared" si="14"/>
        <v>0S</v>
      </c>
      <c r="I1035" t="str">
        <f>VLOOKUP(H1035,Sheet1!$A$1:$B$28,2,0)</f>
        <v>SKO</v>
      </c>
      <c r="J1035">
        <f>MONTH(Delivery[[#This Row],[DATE]])</f>
        <v>9</v>
      </c>
      <c r="K1035" s="32">
        <f>IF(Delivery[[#This Row],[Month]]&gt;3,YEAR(Delivery[[#This Row],[DATE]]),YEAR(Delivery[[#This Row],[DATE]])-1)</f>
        <v>2015</v>
      </c>
      <c r="L1035" s="32" t="str">
        <f>IF(Delivery[[#This Row],[Month]]&lt;4,"Q4",IF(Delivery[[#This Row],[Month]]&lt;7,"Q1",IF(Delivery[[#This Row],[Month]]&lt;10,"Q2",IF(Delivery[[#This Row],[Month]]&lt;13,"Q3"))))</f>
        <v>Q2</v>
      </c>
    </row>
    <row r="1036" spans="1:12" x14ac:dyDescent="0.25">
      <c r="A1036">
        <v>3</v>
      </c>
      <c r="B1036" s="1">
        <v>42272</v>
      </c>
      <c r="C1036" t="s">
        <v>463</v>
      </c>
      <c r="D1036" t="s">
        <v>1403</v>
      </c>
      <c r="E1036">
        <v>16</v>
      </c>
      <c r="F1036">
        <v>190</v>
      </c>
      <c r="G1036" t="s">
        <v>464</v>
      </c>
      <c r="H1036" t="str">
        <f t="shared" si="14"/>
        <v>PC</v>
      </c>
      <c r="I1036" t="str">
        <f>VLOOKUP(H1036,Sheet1!$A$1:$B$28,2,0)</f>
        <v>SKO</v>
      </c>
      <c r="J1036">
        <f>MONTH(Delivery[[#This Row],[DATE]])</f>
        <v>9</v>
      </c>
      <c r="K1036" s="32">
        <f>IF(Delivery[[#This Row],[Month]]&gt;3,YEAR(Delivery[[#This Row],[DATE]]),YEAR(Delivery[[#This Row],[DATE]])-1)</f>
        <v>2015</v>
      </c>
      <c r="L1036" s="32" t="str">
        <f>IF(Delivery[[#This Row],[Month]]&lt;4,"Q4",IF(Delivery[[#This Row],[Month]]&lt;7,"Q1",IF(Delivery[[#This Row],[Month]]&lt;10,"Q2",IF(Delivery[[#This Row],[Month]]&lt;13,"Q3"))))</f>
        <v>Q2</v>
      </c>
    </row>
    <row r="1037" spans="1:12" x14ac:dyDescent="0.25">
      <c r="A1037">
        <v>4</v>
      </c>
      <c r="B1037" s="1">
        <v>42272</v>
      </c>
      <c r="C1037" t="s">
        <v>463</v>
      </c>
      <c r="D1037" t="s">
        <v>204</v>
      </c>
      <c r="E1037" t="s">
        <v>1392</v>
      </c>
      <c r="F1037">
        <v>63</v>
      </c>
      <c r="G1037" t="s">
        <v>464</v>
      </c>
      <c r="H1037" t="str">
        <f t="shared" si="14"/>
        <v>F</v>
      </c>
      <c r="I1037" t="str">
        <f>VLOOKUP(H1037,Sheet1!$A$1:$B$28,2,0)</f>
        <v>I/F</v>
      </c>
      <c r="J1037">
        <f>MONTH(Delivery[[#This Row],[DATE]])</f>
        <v>9</v>
      </c>
      <c r="K1037" s="32">
        <f>IF(Delivery[[#This Row],[Month]]&gt;3,YEAR(Delivery[[#This Row],[DATE]]),YEAR(Delivery[[#This Row],[DATE]])-1)</f>
        <v>2015</v>
      </c>
      <c r="L1037" s="32" t="str">
        <f>IF(Delivery[[#This Row],[Month]]&lt;4,"Q4",IF(Delivery[[#This Row],[Month]]&lt;7,"Q1",IF(Delivery[[#This Row],[Month]]&lt;10,"Q2",IF(Delivery[[#This Row],[Month]]&lt;13,"Q3"))))</f>
        <v>Q2</v>
      </c>
    </row>
    <row r="1038" spans="1:12" x14ac:dyDescent="0.25">
      <c r="A1038">
        <v>5</v>
      </c>
      <c r="B1038" s="1">
        <v>42272</v>
      </c>
      <c r="C1038" t="s">
        <v>463</v>
      </c>
      <c r="D1038" t="s">
        <v>628</v>
      </c>
      <c r="E1038">
        <v>12</v>
      </c>
      <c r="F1038">
        <v>2863</v>
      </c>
      <c r="G1038" t="s">
        <v>464</v>
      </c>
      <c r="H1038" t="str">
        <f t="shared" si="14"/>
        <v>4M</v>
      </c>
      <c r="I1038" t="str">
        <f>VLOOKUP(H1038,Sheet1!$A$1:$B$28,2,0)</f>
        <v>MS-IV</v>
      </c>
      <c r="J1038">
        <f>MONTH(Delivery[[#This Row],[DATE]])</f>
        <v>9</v>
      </c>
      <c r="K1038" s="32">
        <f>IF(Delivery[[#This Row],[Month]]&gt;3,YEAR(Delivery[[#This Row],[DATE]]),YEAR(Delivery[[#This Row],[DATE]])-1)</f>
        <v>2015</v>
      </c>
      <c r="L1038" s="32" t="str">
        <f>IF(Delivery[[#This Row],[Month]]&lt;4,"Q4",IF(Delivery[[#This Row],[Month]]&lt;7,"Q1",IF(Delivery[[#This Row],[Month]]&lt;10,"Q2",IF(Delivery[[#This Row],[Month]]&lt;13,"Q3"))))</f>
        <v>Q2</v>
      </c>
    </row>
    <row r="1039" spans="1:12" x14ac:dyDescent="0.25">
      <c r="A1039">
        <v>6</v>
      </c>
      <c r="B1039" s="1">
        <v>42272</v>
      </c>
      <c r="C1039" t="s">
        <v>463</v>
      </c>
      <c r="D1039" t="s">
        <v>633</v>
      </c>
      <c r="E1039">
        <v>12</v>
      </c>
      <c r="F1039">
        <v>52</v>
      </c>
      <c r="G1039" t="s">
        <v>464</v>
      </c>
      <c r="H1039" t="str">
        <f t="shared" si="14"/>
        <v>4M</v>
      </c>
      <c r="I1039" t="str">
        <f>VLOOKUP(H1039,Sheet1!$A$1:$B$28,2,0)</f>
        <v>MS-IV</v>
      </c>
      <c r="J1039">
        <f>MONTH(Delivery[[#This Row],[DATE]])</f>
        <v>9</v>
      </c>
      <c r="K1039" s="32">
        <f>IF(Delivery[[#This Row],[Month]]&gt;3,YEAR(Delivery[[#This Row],[DATE]]),YEAR(Delivery[[#This Row],[DATE]])-1)</f>
        <v>2015</v>
      </c>
      <c r="L1039" s="32" t="str">
        <f>IF(Delivery[[#This Row],[Month]]&lt;4,"Q4",IF(Delivery[[#This Row],[Month]]&lt;7,"Q1",IF(Delivery[[#This Row],[Month]]&lt;10,"Q2",IF(Delivery[[#This Row],[Month]]&lt;13,"Q3"))))</f>
        <v>Q2</v>
      </c>
    </row>
    <row r="1040" spans="1:12" x14ac:dyDescent="0.25">
      <c r="A1040">
        <v>1</v>
      </c>
      <c r="B1040" s="1">
        <v>42272</v>
      </c>
      <c r="C1040" t="s">
        <v>463</v>
      </c>
      <c r="D1040" t="s">
        <v>628</v>
      </c>
      <c r="E1040">
        <v>102</v>
      </c>
      <c r="F1040">
        <v>3774</v>
      </c>
      <c r="G1040" t="s">
        <v>492</v>
      </c>
      <c r="H1040" t="str">
        <f t="shared" si="14"/>
        <v>4M</v>
      </c>
      <c r="I1040" t="str">
        <f>VLOOKUP(H1040,Sheet1!$A$1:$B$28,2,0)</f>
        <v>MS-IV</v>
      </c>
      <c r="J1040">
        <f>MONTH(Delivery[[#This Row],[DATE]])</f>
        <v>9</v>
      </c>
      <c r="K1040" s="32">
        <f>IF(Delivery[[#This Row],[Month]]&gt;3,YEAR(Delivery[[#This Row],[DATE]]),YEAR(Delivery[[#This Row],[DATE]])-1)</f>
        <v>2015</v>
      </c>
      <c r="L1040" s="32" t="str">
        <f>IF(Delivery[[#This Row],[Month]]&lt;4,"Q4",IF(Delivery[[#This Row],[Month]]&lt;7,"Q1",IF(Delivery[[#This Row],[Month]]&lt;10,"Q2",IF(Delivery[[#This Row],[Month]]&lt;13,"Q3"))))</f>
        <v>Q2</v>
      </c>
    </row>
    <row r="1041" spans="1:12" x14ac:dyDescent="0.25">
      <c r="A1041">
        <v>1</v>
      </c>
      <c r="B1041" s="1">
        <v>42273</v>
      </c>
      <c r="C1041" t="s">
        <v>6</v>
      </c>
      <c r="D1041" t="s">
        <v>1404</v>
      </c>
      <c r="E1041">
        <v>3</v>
      </c>
      <c r="F1041">
        <v>6053</v>
      </c>
      <c r="G1041" t="s">
        <v>460</v>
      </c>
      <c r="H1041" t="str">
        <f t="shared" si="14"/>
        <v>4H</v>
      </c>
      <c r="I1041" t="str">
        <f>VLOOKUP(H1041,Sheet1!$A$1:$B$28,2,0)</f>
        <v>HSD-IV</v>
      </c>
      <c r="J1041">
        <f>MONTH(Delivery[[#This Row],[DATE]])</f>
        <v>9</v>
      </c>
      <c r="K1041" s="32">
        <f>IF(Delivery[[#This Row],[Month]]&gt;3,YEAR(Delivery[[#This Row],[DATE]]),YEAR(Delivery[[#This Row],[DATE]])-1)</f>
        <v>2015</v>
      </c>
      <c r="L1041" s="32" t="str">
        <f>IF(Delivery[[#This Row],[Month]]&lt;4,"Q4",IF(Delivery[[#This Row],[Month]]&lt;7,"Q1",IF(Delivery[[#This Row],[Month]]&lt;10,"Q2",IF(Delivery[[#This Row],[Month]]&lt;13,"Q3"))))</f>
        <v>Q2</v>
      </c>
    </row>
    <row r="1042" spans="1:12" x14ac:dyDescent="0.25">
      <c r="A1042">
        <v>2</v>
      </c>
      <c r="B1042" s="1">
        <v>42273</v>
      </c>
      <c r="C1042" t="s">
        <v>6</v>
      </c>
      <c r="D1042" t="s">
        <v>629</v>
      </c>
      <c r="E1042">
        <v>16</v>
      </c>
      <c r="F1042">
        <v>103</v>
      </c>
      <c r="G1042" t="s">
        <v>460</v>
      </c>
      <c r="H1042" t="str">
        <f t="shared" si="14"/>
        <v>PC</v>
      </c>
      <c r="I1042" t="str">
        <f>VLOOKUP(H1042,Sheet1!$A$1:$B$28,2,0)</f>
        <v>SKO</v>
      </c>
      <c r="J1042">
        <f>MONTH(Delivery[[#This Row],[DATE]])</f>
        <v>9</v>
      </c>
      <c r="K1042" s="32">
        <f>IF(Delivery[[#This Row],[Month]]&gt;3,YEAR(Delivery[[#This Row],[DATE]]),YEAR(Delivery[[#This Row],[DATE]])-1)</f>
        <v>2015</v>
      </c>
      <c r="L1042" s="32" t="str">
        <f>IF(Delivery[[#This Row],[Month]]&lt;4,"Q4",IF(Delivery[[#This Row],[Month]]&lt;7,"Q1",IF(Delivery[[#This Row],[Month]]&lt;10,"Q2",IF(Delivery[[#This Row],[Month]]&lt;13,"Q3"))))</f>
        <v>Q2</v>
      </c>
    </row>
    <row r="1043" spans="1:12" x14ac:dyDescent="0.25">
      <c r="A1043">
        <v>3</v>
      </c>
      <c r="B1043" s="1">
        <v>42273</v>
      </c>
      <c r="C1043" t="s">
        <v>6</v>
      </c>
      <c r="D1043" t="s">
        <v>630</v>
      </c>
      <c r="E1043">
        <v>16</v>
      </c>
      <c r="F1043">
        <v>105</v>
      </c>
      <c r="G1043" t="s">
        <v>460</v>
      </c>
      <c r="H1043" t="str">
        <f t="shared" si="14"/>
        <v>NS</v>
      </c>
      <c r="I1043" t="str">
        <f>VLOOKUP(H1043,Sheet1!$A$1:$B$28,2,0)</f>
        <v>SKO</v>
      </c>
      <c r="J1043">
        <f>MONTH(Delivery[[#This Row],[DATE]])</f>
        <v>9</v>
      </c>
      <c r="K1043" s="32">
        <f>IF(Delivery[[#This Row],[Month]]&gt;3,YEAR(Delivery[[#This Row],[DATE]]),YEAR(Delivery[[#This Row],[DATE]])-1)</f>
        <v>2015</v>
      </c>
      <c r="L1043" s="32" t="str">
        <f>IF(Delivery[[#This Row],[Month]]&lt;4,"Q4",IF(Delivery[[#This Row],[Month]]&lt;7,"Q1",IF(Delivery[[#This Row],[Month]]&lt;10,"Q2",IF(Delivery[[#This Row],[Month]]&lt;13,"Q3"))))</f>
        <v>Q2</v>
      </c>
    </row>
    <row r="1044" spans="1:12" x14ac:dyDescent="0.25">
      <c r="A1044">
        <v>4</v>
      </c>
      <c r="B1044" s="1">
        <v>42273</v>
      </c>
      <c r="C1044" t="s">
        <v>6</v>
      </c>
      <c r="D1044" t="s">
        <v>631</v>
      </c>
      <c r="E1044" t="s">
        <v>41</v>
      </c>
      <c r="F1044">
        <v>1083</v>
      </c>
      <c r="G1044" t="s">
        <v>460</v>
      </c>
      <c r="H1044" t="str">
        <f t="shared" si="14"/>
        <v>PN</v>
      </c>
      <c r="I1044" t="str">
        <f>VLOOKUP(H1044,Sheet1!$A$1:$B$28,2,0)</f>
        <v>NAPTHA</v>
      </c>
      <c r="J1044">
        <f>MONTH(Delivery[[#This Row],[DATE]])</f>
        <v>9</v>
      </c>
      <c r="K1044" s="32">
        <f>IF(Delivery[[#This Row],[Month]]&gt;3,YEAR(Delivery[[#This Row],[DATE]]),YEAR(Delivery[[#This Row],[DATE]])-1)</f>
        <v>2015</v>
      </c>
      <c r="L1044" s="32" t="str">
        <f>IF(Delivery[[#This Row],[Month]]&lt;4,"Q4",IF(Delivery[[#This Row],[Month]]&lt;7,"Q1",IF(Delivery[[#This Row],[Month]]&lt;10,"Q2",IF(Delivery[[#This Row],[Month]]&lt;13,"Q3"))))</f>
        <v>Q2</v>
      </c>
    </row>
    <row r="1045" spans="1:12" x14ac:dyDescent="0.25">
      <c r="A1045">
        <v>1</v>
      </c>
      <c r="B1045" s="1">
        <v>42273</v>
      </c>
      <c r="C1045" t="s">
        <v>6</v>
      </c>
      <c r="D1045" t="s">
        <v>569</v>
      </c>
      <c r="E1045">
        <v>10</v>
      </c>
      <c r="F1045">
        <v>277</v>
      </c>
      <c r="G1045" t="s">
        <v>490</v>
      </c>
      <c r="H1045" t="str">
        <f t="shared" si="14"/>
        <v>4H</v>
      </c>
      <c r="I1045" t="str">
        <f>VLOOKUP(H1045,Sheet1!$A$1:$B$28,2,0)</f>
        <v>HSD-IV</v>
      </c>
      <c r="J1045">
        <f>MONTH(Delivery[[#This Row],[DATE]])</f>
        <v>9</v>
      </c>
      <c r="K1045" s="32">
        <f>IF(Delivery[[#This Row],[Month]]&gt;3,YEAR(Delivery[[#This Row],[DATE]]),YEAR(Delivery[[#This Row],[DATE]])-1)</f>
        <v>2015</v>
      </c>
      <c r="L1045" s="32" t="str">
        <f>IF(Delivery[[#This Row],[Month]]&lt;4,"Q4",IF(Delivery[[#This Row],[Month]]&lt;7,"Q1",IF(Delivery[[#This Row],[Month]]&lt;10,"Q2",IF(Delivery[[#This Row],[Month]]&lt;13,"Q3"))))</f>
        <v>Q2</v>
      </c>
    </row>
    <row r="1046" spans="1:12" x14ac:dyDescent="0.25">
      <c r="A1046">
        <v>2</v>
      </c>
      <c r="B1046" s="1">
        <v>42273</v>
      </c>
      <c r="C1046" t="s">
        <v>6</v>
      </c>
      <c r="D1046" t="s">
        <v>571</v>
      </c>
      <c r="E1046">
        <v>10</v>
      </c>
      <c r="F1046">
        <v>1430</v>
      </c>
      <c r="G1046" t="s">
        <v>490</v>
      </c>
      <c r="H1046" t="str">
        <f t="shared" si="14"/>
        <v>4H</v>
      </c>
      <c r="I1046" t="str">
        <f>VLOOKUP(H1046,Sheet1!$A$1:$B$28,2,0)</f>
        <v>HSD-IV</v>
      </c>
      <c r="J1046">
        <f>MONTH(Delivery[[#This Row],[DATE]])</f>
        <v>9</v>
      </c>
      <c r="K1046" s="32">
        <f>IF(Delivery[[#This Row],[Month]]&gt;3,YEAR(Delivery[[#This Row],[DATE]]),YEAR(Delivery[[#This Row],[DATE]])-1)</f>
        <v>2015</v>
      </c>
      <c r="L1046" s="32" t="str">
        <f>IF(Delivery[[#This Row],[Month]]&lt;4,"Q4",IF(Delivery[[#This Row],[Month]]&lt;7,"Q1",IF(Delivery[[#This Row],[Month]]&lt;10,"Q2",IF(Delivery[[#This Row],[Month]]&lt;13,"Q3"))))</f>
        <v>Q2</v>
      </c>
    </row>
    <row r="1047" spans="1:12" x14ac:dyDescent="0.25">
      <c r="A1047">
        <v>3</v>
      </c>
      <c r="B1047" s="1">
        <v>42273</v>
      </c>
      <c r="C1047" t="s">
        <v>6</v>
      </c>
      <c r="D1047" t="s">
        <v>571</v>
      </c>
      <c r="E1047">
        <v>12</v>
      </c>
      <c r="F1047">
        <v>263</v>
      </c>
      <c r="G1047" t="s">
        <v>490</v>
      </c>
      <c r="H1047" t="str">
        <f t="shared" si="14"/>
        <v>4H</v>
      </c>
      <c r="I1047" t="str">
        <f>VLOOKUP(H1047,Sheet1!$A$1:$B$28,2,0)</f>
        <v>HSD-IV</v>
      </c>
      <c r="J1047">
        <f>MONTH(Delivery[[#This Row],[DATE]])</f>
        <v>9</v>
      </c>
      <c r="K1047" s="32">
        <f>IF(Delivery[[#This Row],[Month]]&gt;3,YEAR(Delivery[[#This Row],[DATE]]),YEAR(Delivery[[#This Row],[DATE]])-1)</f>
        <v>2015</v>
      </c>
      <c r="L1047" s="32" t="str">
        <f>IF(Delivery[[#This Row],[Month]]&lt;4,"Q4",IF(Delivery[[#This Row],[Month]]&lt;7,"Q1",IF(Delivery[[#This Row],[Month]]&lt;10,"Q2",IF(Delivery[[#This Row],[Month]]&lt;13,"Q3"))))</f>
        <v>Q2</v>
      </c>
    </row>
    <row r="1048" spans="1:12" x14ac:dyDescent="0.25">
      <c r="A1048">
        <v>4</v>
      </c>
      <c r="B1048" s="1">
        <v>42273</v>
      </c>
      <c r="C1048" t="s">
        <v>6</v>
      </c>
      <c r="D1048" t="s">
        <v>639</v>
      </c>
      <c r="E1048">
        <v>12</v>
      </c>
      <c r="F1048">
        <v>2420</v>
      </c>
      <c r="G1048" t="s">
        <v>490</v>
      </c>
      <c r="H1048" t="str">
        <f t="shared" si="14"/>
        <v>4H</v>
      </c>
      <c r="I1048" t="str">
        <f>VLOOKUP(H1048,Sheet1!$A$1:$B$28,2,0)</f>
        <v>HSD-IV</v>
      </c>
      <c r="J1048">
        <f>MONTH(Delivery[[#This Row],[DATE]])</f>
        <v>9</v>
      </c>
      <c r="K1048" s="32">
        <f>IF(Delivery[[#This Row],[Month]]&gt;3,YEAR(Delivery[[#This Row],[DATE]]),YEAR(Delivery[[#This Row],[DATE]])-1)</f>
        <v>2015</v>
      </c>
      <c r="L1048" s="32" t="str">
        <f>IF(Delivery[[#This Row],[Month]]&lt;4,"Q4",IF(Delivery[[#This Row],[Month]]&lt;7,"Q1",IF(Delivery[[#This Row],[Month]]&lt;10,"Q2",IF(Delivery[[#This Row],[Month]]&lt;13,"Q3"))))</f>
        <v>Q2</v>
      </c>
    </row>
    <row r="1049" spans="1:12" x14ac:dyDescent="0.25">
      <c r="A1049">
        <v>1</v>
      </c>
      <c r="B1049" s="1">
        <v>42273</v>
      </c>
      <c r="C1049" t="s">
        <v>463</v>
      </c>
      <c r="D1049" t="s">
        <v>633</v>
      </c>
      <c r="E1049">
        <v>12</v>
      </c>
      <c r="F1049">
        <v>418</v>
      </c>
      <c r="G1049" t="s">
        <v>464</v>
      </c>
      <c r="H1049" t="str">
        <f t="shared" si="14"/>
        <v>4M</v>
      </c>
      <c r="I1049" t="str">
        <f>VLOOKUP(H1049,Sheet1!$A$1:$B$28,2,0)</f>
        <v>MS-IV</v>
      </c>
      <c r="J1049">
        <f>MONTH(Delivery[[#This Row],[DATE]])</f>
        <v>9</v>
      </c>
      <c r="K1049" s="32">
        <f>IF(Delivery[[#This Row],[Month]]&gt;3,YEAR(Delivery[[#This Row],[DATE]]),YEAR(Delivery[[#This Row],[DATE]])-1)</f>
        <v>2015</v>
      </c>
      <c r="L1049" s="32" t="str">
        <f>IF(Delivery[[#This Row],[Month]]&lt;4,"Q4",IF(Delivery[[#This Row],[Month]]&lt;7,"Q1",IF(Delivery[[#This Row],[Month]]&lt;10,"Q2",IF(Delivery[[#This Row],[Month]]&lt;13,"Q3"))))</f>
        <v>Q2</v>
      </c>
    </row>
    <row r="1050" spans="1:12" x14ac:dyDescent="0.25">
      <c r="A1050">
        <v>1</v>
      </c>
      <c r="B1050" s="1">
        <v>42273</v>
      </c>
      <c r="C1050" t="s">
        <v>463</v>
      </c>
      <c r="D1050" t="s">
        <v>633</v>
      </c>
      <c r="E1050">
        <v>102</v>
      </c>
      <c r="F1050">
        <v>95</v>
      </c>
      <c r="G1050" t="s">
        <v>492</v>
      </c>
      <c r="H1050" t="str">
        <f t="shared" si="14"/>
        <v>4M</v>
      </c>
      <c r="I1050" t="str">
        <f>VLOOKUP(H1050,Sheet1!$A$1:$B$28,2,0)</f>
        <v>MS-IV</v>
      </c>
      <c r="J1050">
        <f>MONTH(Delivery[[#This Row],[DATE]])</f>
        <v>9</v>
      </c>
      <c r="K1050" s="32">
        <f>IF(Delivery[[#This Row],[Month]]&gt;3,YEAR(Delivery[[#This Row],[DATE]]),YEAR(Delivery[[#This Row],[DATE]])-1)</f>
        <v>2015</v>
      </c>
      <c r="L1050" s="32" t="str">
        <f>IF(Delivery[[#This Row],[Month]]&lt;4,"Q4",IF(Delivery[[#This Row],[Month]]&lt;7,"Q1",IF(Delivery[[#This Row],[Month]]&lt;10,"Q2",IF(Delivery[[#This Row],[Month]]&lt;13,"Q3"))))</f>
        <v>Q2</v>
      </c>
    </row>
    <row r="1051" spans="1:12" x14ac:dyDescent="0.25">
      <c r="A1051">
        <v>2</v>
      </c>
      <c r="B1051" s="1">
        <v>42273</v>
      </c>
      <c r="C1051" t="s">
        <v>463</v>
      </c>
      <c r="D1051" t="s">
        <v>204</v>
      </c>
      <c r="E1051" t="s">
        <v>1405</v>
      </c>
      <c r="F1051">
        <v>19</v>
      </c>
      <c r="G1051" t="s">
        <v>492</v>
      </c>
      <c r="H1051" t="str">
        <f t="shared" si="14"/>
        <v>F</v>
      </c>
      <c r="I1051" t="str">
        <f>VLOOKUP(H1051,Sheet1!$A$1:$B$28,2,0)</f>
        <v>I/F</v>
      </c>
      <c r="J1051">
        <f>MONTH(Delivery[[#This Row],[DATE]])</f>
        <v>9</v>
      </c>
      <c r="K1051" s="32">
        <f>IF(Delivery[[#This Row],[Month]]&gt;3,YEAR(Delivery[[#This Row],[DATE]]),YEAR(Delivery[[#This Row],[DATE]])-1)</f>
        <v>2015</v>
      </c>
      <c r="L1051" s="32" t="str">
        <f>IF(Delivery[[#This Row],[Month]]&lt;4,"Q4",IF(Delivery[[#This Row],[Month]]&lt;7,"Q1",IF(Delivery[[#This Row],[Month]]&lt;10,"Q2",IF(Delivery[[#This Row],[Month]]&lt;13,"Q3"))))</f>
        <v>Q2</v>
      </c>
    </row>
    <row r="1052" spans="1:12" x14ac:dyDescent="0.25">
      <c r="A1052">
        <v>3</v>
      </c>
      <c r="B1052" s="1">
        <v>42273</v>
      </c>
      <c r="C1052" t="s">
        <v>463</v>
      </c>
      <c r="D1052" t="s">
        <v>626</v>
      </c>
      <c r="E1052">
        <v>111</v>
      </c>
      <c r="F1052">
        <v>53</v>
      </c>
      <c r="G1052" t="s">
        <v>492</v>
      </c>
      <c r="H1052" t="str">
        <f t="shared" si="14"/>
        <v>PC</v>
      </c>
      <c r="I1052" t="str">
        <f>VLOOKUP(H1052,Sheet1!$A$1:$B$28,2,0)</f>
        <v>SKO</v>
      </c>
      <c r="J1052">
        <f>MONTH(Delivery[[#This Row],[DATE]])</f>
        <v>9</v>
      </c>
      <c r="K1052" s="32">
        <f>IF(Delivery[[#This Row],[Month]]&gt;3,YEAR(Delivery[[#This Row],[DATE]]),YEAR(Delivery[[#This Row],[DATE]])-1)</f>
        <v>2015</v>
      </c>
      <c r="L1052" s="32" t="str">
        <f>IF(Delivery[[#This Row],[Month]]&lt;4,"Q4",IF(Delivery[[#This Row],[Month]]&lt;7,"Q1",IF(Delivery[[#This Row],[Month]]&lt;10,"Q2",IF(Delivery[[#This Row],[Month]]&lt;13,"Q3"))))</f>
        <v>Q2</v>
      </c>
    </row>
    <row r="1053" spans="1:12" x14ac:dyDescent="0.25">
      <c r="A1053">
        <v>4</v>
      </c>
      <c r="B1053" s="1">
        <v>42273</v>
      </c>
      <c r="C1053" t="s">
        <v>463</v>
      </c>
      <c r="D1053" t="s">
        <v>639</v>
      </c>
      <c r="E1053">
        <v>109</v>
      </c>
      <c r="F1053">
        <v>3262</v>
      </c>
      <c r="G1053" t="s">
        <v>492</v>
      </c>
      <c r="H1053" t="str">
        <f t="shared" si="14"/>
        <v>4H</v>
      </c>
      <c r="I1053" t="str">
        <f>VLOOKUP(H1053,Sheet1!$A$1:$B$28,2,0)</f>
        <v>HSD-IV</v>
      </c>
      <c r="J1053">
        <f>MONTH(Delivery[[#This Row],[DATE]])</f>
        <v>9</v>
      </c>
      <c r="K1053" s="32">
        <f>IF(Delivery[[#This Row],[Month]]&gt;3,YEAR(Delivery[[#This Row],[DATE]]),YEAR(Delivery[[#This Row],[DATE]])-1)</f>
        <v>2015</v>
      </c>
      <c r="L1053" s="32" t="str">
        <f>IF(Delivery[[#This Row],[Month]]&lt;4,"Q4",IF(Delivery[[#This Row],[Month]]&lt;7,"Q1",IF(Delivery[[#This Row],[Month]]&lt;10,"Q2",IF(Delivery[[#This Row],[Month]]&lt;13,"Q3"))))</f>
        <v>Q2</v>
      </c>
    </row>
    <row r="1054" spans="1:12" x14ac:dyDescent="0.25">
      <c r="A1054">
        <v>5</v>
      </c>
      <c r="B1054" s="1">
        <v>42273</v>
      </c>
      <c r="C1054" t="s">
        <v>463</v>
      </c>
      <c r="D1054" t="s">
        <v>639</v>
      </c>
      <c r="E1054">
        <v>105</v>
      </c>
      <c r="F1054">
        <v>2835</v>
      </c>
      <c r="G1054" t="s">
        <v>492</v>
      </c>
      <c r="H1054" t="str">
        <f t="shared" si="14"/>
        <v>4H</v>
      </c>
      <c r="I1054" t="str">
        <f>VLOOKUP(H1054,Sheet1!$A$1:$B$28,2,0)</f>
        <v>HSD-IV</v>
      </c>
      <c r="J1054">
        <f>MONTH(Delivery[[#This Row],[DATE]])</f>
        <v>9</v>
      </c>
      <c r="K1054" s="32">
        <f>IF(Delivery[[#This Row],[Month]]&gt;3,YEAR(Delivery[[#This Row],[DATE]]),YEAR(Delivery[[#This Row],[DATE]])-1)</f>
        <v>2015</v>
      </c>
      <c r="L1054" s="32" t="str">
        <f>IF(Delivery[[#This Row],[Month]]&lt;4,"Q4",IF(Delivery[[#This Row],[Month]]&lt;7,"Q1",IF(Delivery[[#This Row],[Month]]&lt;10,"Q2",IF(Delivery[[#This Row],[Month]]&lt;13,"Q3"))))</f>
        <v>Q2</v>
      </c>
    </row>
    <row r="1055" spans="1:12" x14ac:dyDescent="0.25">
      <c r="A1055">
        <v>6</v>
      </c>
      <c r="B1055" s="1">
        <v>42273</v>
      </c>
      <c r="C1055" t="s">
        <v>463</v>
      </c>
      <c r="D1055" t="s">
        <v>639</v>
      </c>
      <c r="E1055">
        <v>106</v>
      </c>
      <c r="F1055">
        <v>1513</v>
      </c>
      <c r="G1055" t="s">
        <v>492</v>
      </c>
      <c r="H1055" t="str">
        <f t="shared" si="14"/>
        <v>4H</v>
      </c>
      <c r="I1055" t="str">
        <f>VLOOKUP(H1055,Sheet1!$A$1:$B$28,2,0)</f>
        <v>HSD-IV</v>
      </c>
      <c r="J1055">
        <f>MONTH(Delivery[[#This Row],[DATE]])</f>
        <v>9</v>
      </c>
      <c r="K1055" s="32">
        <f>IF(Delivery[[#This Row],[Month]]&gt;3,YEAR(Delivery[[#This Row],[DATE]]),YEAR(Delivery[[#This Row],[DATE]])-1)</f>
        <v>2015</v>
      </c>
      <c r="L1055" s="32" t="str">
        <f>IF(Delivery[[#This Row],[Month]]&lt;4,"Q4",IF(Delivery[[#This Row],[Month]]&lt;7,"Q1",IF(Delivery[[#This Row],[Month]]&lt;10,"Q2",IF(Delivery[[#This Row],[Month]]&lt;13,"Q3"))))</f>
        <v>Q2</v>
      </c>
    </row>
    <row r="1056" spans="1:12" x14ac:dyDescent="0.25">
      <c r="A1056">
        <v>1</v>
      </c>
      <c r="B1056" s="1">
        <v>42273</v>
      </c>
      <c r="C1056" t="s">
        <v>463</v>
      </c>
      <c r="D1056" t="s">
        <v>631</v>
      </c>
      <c r="E1056" t="s">
        <v>41</v>
      </c>
      <c r="F1056">
        <v>1083</v>
      </c>
      <c r="G1056" t="s">
        <v>466</v>
      </c>
      <c r="H1056" t="str">
        <f t="shared" si="14"/>
        <v>PN</v>
      </c>
      <c r="I1056" t="str">
        <f>VLOOKUP(H1056,Sheet1!$A$1:$B$28,2,0)</f>
        <v>NAPTHA</v>
      </c>
      <c r="J1056">
        <f>MONTH(Delivery[[#This Row],[DATE]])</f>
        <v>9</v>
      </c>
      <c r="K1056" s="32">
        <f>IF(Delivery[[#This Row],[Month]]&gt;3,YEAR(Delivery[[#This Row],[DATE]]),YEAR(Delivery[[#This Row],[DATE]])-1)</f>
        <v>2015</v>
      </c>
      <c r="L1056" s="32" t="str">
        <f>IF(Delivery[[#This Row],[Month]]&lt;4,"Q4",IF(Delivery[[#This Row],[Month]]&lt;7,"Q1",IF(Delivery[[#This Row],[Month]]&lt;10,"Q2",IF(Delivery[[#This Row],[Month]]&lt;13,"Q3"))))</f>
        <v>Q2</v>
      </c>
    </row>
    <row r="1057" spans="1:12" x14ac:dyDescent="0.25">
      <c r="A1057">
        <v>1</v>
      </c>
      <c r="B1057" s="1">
        <v>42274</v>
      </c>
      <c r="C1057" t="s">
        <v>6</v>
      </c>
      <c r="D1057" t="s">
        <v>631</v>
      </c>
      <c r="E1057" t="s">
        <v>41</v>
      </c>
      <c r="F1057">
        <v>130</v>
      </c>
      <c r="G1057" t="s">
        <v>460</v>
      </c>
      <c r="H1057" t="str">
        <f t="shared" si="14"/>
        <v>PN</v>
      </c>
      <c r="I1057" t="str">
        <f>VLOOKUP(H1057,Sheet1!$A$1:$B$28,2,0)</f>
        <v>NAPTHA</v>
      </c>
      <c r="J1057">
        <f>MONTH(Delivery[[#This Row],[DATE]])</f>
        <v>9</v>
      </c>
      <c r="K1057" s="32">
        <f>IF(Delivery[[#This Row],[Month]]&gt;3,YEAR(Delivery[[#This Row],[DATE]]),YEAR(Delivery[[#This Row],[DATE]])-1)</f>
        <v>2015</v>
      </c>
      <c r="L1057" s="32" t="str">
        <f>IF(Delivery[[#This Row],[Month]]&lt;4,"Q4",IF(Delivery[[#This Row],[Month]]&lt;7,"Q1",IF(Delivery[[#This Row],[Month]]&lt;10,"Q2",IF(Delivery[[#This Row],[Month]]&lt;13,"Q3"))))</f>
        <v>Q2</v>
      </c>
    </row>
    <row r="1058" spans="1:12" x14ac:dyDescent="0.25">
      <c r="A1058">
        <v>2</v>
      </c>
      <c r="B1058" s="1">
        <v>42274</v>
      </c>
      <c r="C1058" t="s">
        <v>6</v>
      </c>
      <c r="D1058" t="s">
        <v>637</v>
      </c>
      <c r="E1058" t="s">
        <v>41</v>
      </c>
      <c r="F1058">
        <v>536</v>
      </c>
      <c r="G1058" t="s">
        <v>460</v>
      </c>
      <c r="H1058" t="str">
        <f t="shared" si="14"/>
        <v>PN</v>
      </c>
      <c r="I1058" t="str">
        <f>VLOOKUP(H1058,Sheet1!$A$1:$B$28,2,0)</f>
        <v>NAPTHA</v>
      </c>
      <c r="J1058">
        <f>MONTH(Delivery[[#This Row],[DATE]])</f>
        <v>9</v>
      </c>
      <c r="K1058" s="32">
        <f>IF(Delivery[[#This Row],[Month]]&gt;3,YEAR(Delivery[[#This Row],[DATE]]),YEAR(Delivery[[#This Row],[DATE]])-1)</f>
        <v>2015</v>
      </c>
      <c r="L1058" s="32" t="str">
        <f>IF(Delivery[[#This Row],[Month]]&lt;4,"Q4",IF(Delivery[[#This Row],[Month]]&lt;7,"Q1",IF(Delivery[[#This Row],[Month]]&lt;10,"Q2",IF(Delivery[[#This Row],[Month]]&lt;13,"Q3"))))</f>
        <v>Q2</v>
      </c>
    </row>
    <row r="1059" spans="1:12" x14ac:dyDescent="0.25">
      <c r="A1059">
        <v>1</v>
      </c>
      <c r="B1059" s="1">
        <v>42274</v>
      </c>
      <c r="C1059" t="s">
        <v>6</v>
      </c>
      <c r="D1059" t="s">
        <v>639</v>
      </c>
      <c r="E1059">
        <v>12</v>
      </c>
      <c r="F1059">
        <v>701</v>
      </c>
      <c r="G1059" t="s">
        <v>490</v>
      </c>
      <c r="H1059" t="str">
        <f t="shared" si="14"/>
        <v>4H</v>
      </c>
      <c r="I1059" t="str">
        <f>VLOOKUP(H1059,Sheet1!$A$1:$B$28,2,0)</f>
        <v>HSD-IV</v>
      </c>
      <c r="J1059">
        <f>MONTH(Delivery[[#This Row],[DATE]])</f>
        <v>9</v>
      </c>
      <c r="K1059" s="32">
        <f>IF(Delivery[[#This Row],[Month]]&gt;3,YEAR(Delivery[[#This Row],[DATE]]),YEAR(Delivery[[#This Row],[DATE]])-1)</f>
        <v>2015</v>
      </c>
      <c r="L1059" s="32" t="str">
        <f>IF(Delivery[[#This Row],[Month]]&lt;4,"Q4",IF(Delivery[[#This Row],[Month]]&lt;7,"Q1",IF(Delivery[[#This Row],[Month]]&lt;10,"Q2",IF(Delivery[[#This Row],[Month]]&lt;13,"Q3"))))</f>
        <v>Q2</v>
      </c>
    </row>
    <row r="1060" spans="1:12" x14ac:dyDescent="0.25">
      <c r="A1060">
        <v>2</v>
      </c>
      <c r="B1060" s="1">
        <v>42274</v>
      </c>
      <c r="C1060" t="s">
        <v>6</v>
      </c>
      <c r="D1060" t="s">
        <v>639</v>
      </c>
      <c r="E1060">
        <v>3</v>
      </c>
      <c r="F1060">
        <v>1516</v>
      </c>
      <c r="G1060" t="s">
        <v>490</v>
      </c>
      <c r="H1060" t="str">
        <f t="shared" si="14"/>
        <v>4H</v>
      </c>
      <c r="I1060" t="str">
        <f>VLOOKUP(H1060,Sheet1!$A$1:$B$28,2,0)</f>
        <v>HSD-IV</v>
      </c>
      <c r="J1060">
        <f>MONTH(Delivery[[#This Row],[DATE]])</f>
        <v>9</v>
      </c>
      <c r="K1060" s="32">
        <f>IF(Delivery[[#This Row],[Month]]&gt;3,YEAR(Delivery[[#This Row],[DATE]]),YEAR(Delivery[[#This Row],[DATE]])-1)</f>
        <v>2015</v>
      </c>
      <c r="L1060" s="32" t="str">
        <f>IF(Delivery[[#This Row],[Month]]&lt;4,"Q4",IF(Delivery[[#This Row],[Month]]&lt;7,"Q1",IF(Delivery[[#This Row],[Month]]&lt;10,"Q2",IF(Delivery[[#This Row],[Month]]&lt;13,"Q3"))))</f>
        <v>Q2</v>
      </c>
    </row>
    <row r="1061" spans="1:12" x14ac:dyDescent="0.25">
      <c r="A1061">
        <v>1</v>
      </c>
      <c r="B1061" s="1">
        <v>42274</v>
      </c>
      <c r="C1061" t="s">
        <v>463</v>
      </c>
      <c r="D1061" t="s">
        <v>639</v>
      </c>
      <c r="E1061">
        <v>106</v>
      </c>
      <c r="F1061">
        <v>1262</v>
      </c>
      <c r="G1061" t="s">
        <v>492</v>
      </c>
      <c r="H1061" t="str">
        <f t="shared" si="14"/>
        <v>4H</v>
      </c>
      <c r="I1061" t="str">
        <f>VLOOKUP(H1061,Sheet1!$A$1:$B$28,2,0)</f>
        <v>HSD-IV</v>
      </c>
      <c r="J1061">
        <f>MONTH(Delivery[[#This Row],[DATE]])</f>
        <v>9</v>
      </c>
      <c r="K1061" s="32">
        <f>IF(Delivery[[#This Row],[Month]]&gt;3,YEAR(Delivery[[#This Row],[DATE]]),YEAR(Delivery[[#This Row],[DATE]])-1)</f>
        <v>2015</v>
      </c>
      <c r="L1061" s="32" t="str">
        <f>IF(Delivery[[#This Row],[Month]]&lt;4,"Q4",IF(Delivery[[#This Row],[Month]]&lt;7,"Q1",IF(Delivery[[#This Row],[Month]]&lt;10,"Q2",IF(Delivery[[#This Row],[Month]]&lt;13,"Q3"))))</f>
        <v>Q2</v>
      </c>
    </row>
    <row r="1062" spans="1:12" x14ac:dyDescent="0.25">
      <c r="A1062">
        <v>2</v>
      </c>
      <c r="B1062" s="1">
        <v>42274</v>
      </c>
      <c r="C1062" t="s">
        <v>463</v>
      </c>
      <c r="D1062" t="s">
        <v>642</v>
      </c>
      <c r="E1062">
        <v>106</v>
      </c>
      <c r="F1062">
        <v>179</v>
      </c>
      <c r="G1062" t="s">
        <v>492</v>
      </c>
      <c r="H1062" t="str">
        <f t="shared" si="14"/>
        <v>4H</v>
      </c>
      <c r="I1062" t="str">
        <f>VLOOKUP(H1062,Sheet1!$A$1:$B$28,2,0)</f>
        <v>HSD-IV</v>
      </c>
      <c r="J1062">
        <f>MONTH(Delivery[[#This Row],[DATE]])</f>
        <v>9</v>
      </c>
      <c r="K1062" s="32">
        <f>IF(Delivery[[#This Row],[Month]]&gt;3,YEAR(Delivery[[#This Row],[DATE]]),YEAR(Delivery[[#This Row],[DATE]])-1)</f>
        <v>2015</v>
      </c>
      <c r="L1062" s="32" t="str">
        <f>IF(Delivery[[#This Row],[Month]]&lt;4,"Q4",IF(Delivery[[#This Row],[Month]]&lt;7,"Q1",IF(Delivery[[#This Row],[Month]]&lt;10,"Q2",IF(Delivery[[#This Row],[Month]]&lt;13,"Q3"))))</f>
        <v>Q2</v>
      </c>
    </row>
    <row r="1063" spans="1:12" x14ac:dyDescent="0.25">
      <c r="A1063">
        <v>3</v>
      </c>
      <c r="B1063" s="1">
        <v>42274</v>
      </c>
      <c r="C1063" t="s">
        <v>463</v>
      </c>
      <c r="D1063" t="s">
        <v>642</v>
      </c>
      <c r="E1063">
        <v>108</v>
      </c>
      <c r="F1063">
        <v>3093</v>
      </c>
      <c r="G1063" t="s">
        <v>492</v>
      </c>
      <c r="H1063" t="str">
        <f t="shared" si="14"/>
        <v>4H</v>
      </c>
      <c r="I1063" t="str">
        <f>VLOOKUP(H1063,Sheet1!$A$1:$B$28,2,0)</f>
        <v>HSD-IV</v>
      </c>
      <c r="J1063">
        <f>MONTH(Delivery[[#This Row],[DATE]])</f>
        <v>9</v>
      </c>
      <c r="K1063" s="32">
        <f>IF(Delivery[[#This Row],[Month]]&gt;3,YEAR(Delivery[[#This Row],[DATE]]),YEAR(Delivery[[#This Row],[DATE]])-1)</f>
        <v>2015</v>
      </c>
      <c r="L1063" s="32" t="str">
        <f>IF(Delivery[[#This Row],[Month]]&lt;4,"Q4",IF(Delivery[[#This Row],[Month]]&lt;7,"Q1",IF(Delivery[[#This Row],[Month]]&lt;10,"Q2",IF(Delivery[[#This Row],[Month]]&lt;13,"Q3"))))</f>
        <v>Q2</v>
      </c>
    </row>
    <row r="1064" spans="1:12" x14ac:dyDescent="0.25">
      <c r="A1064">
        <v>4</v>
      </c>
      <c r="B1064" s="1">
        <v>42274</v>
      </c>
      <c r="C1064" t="s">
        <v>463</v>
      </c>
      <c r="D1064" t="s">
        <v>642</v>
      </c>
      <c r="E1064">
        <v>110</v>
      </c>
      <c r="F1064">
        <v>1494</v>
      </c>
      <c r="G1064" t="s">
        <v>492</v>
      </c>
      <c r="H1064" t="str">
        <f t="shared" si="14"/>
        <v>4H</v>
      </c>
      <c r="I1064" t="str">
        <f>VLOOKUP(H1064,Sheet1!$A$1:$B$28,2,0)</f>
        <v>HSD-IV</v>
      </c>
      <c r="J1064">
        <f>MONTH(Delivery[[#This Row],[DATE]])</f>
        <v>9</v>
      </c>
      <c r="K1064" s="32">
        <f>IF(Delivery[[#This Row],[Month]]&gt;3,YEAR(Delivery[[#This Row],[DATE]]),YEAR(Delivery[[#This Row],[DATE]])-1)</f>
        <v>2015</v>
      </c>
      <c r="L1064" s="32" t="str">
        <f>IF(Delivery[[#This Row],[Month]]&lt;4,"Q4",IF(Delivery[[#This Row],[Month]]&lt;7,"Q1",IF(Delivery[[#This Row],[Month]]&lt;10,"Q2",IF(Delivery[[#This Row],[Month]]&lt;13,"Q3"))))</f>
        <v>Q2</v>
      </c>
    </row>
    <row r="1065" spans="1:12" x14ac:dyDescent="0.25">
      <c r="A1065">
        <v>1</v>
      </c>
      <c r="B1065" s="1">
        <v>42274</v>
      </c>
      <c r="C1065" t="s">
        <v>463</v>
      </c>
      <c r="D1065" t="s">
        <v>631</v>
      </c>
      <c r="E1065" t="s">
        <v>41</v>
      </c>
      <c r="F1065">
        <v>130</v>
      </c>
      <c r="G1065" t="s">
        <v>466</v>
      </c>
      <c r="H1065" t="str">
        <f t="shared" si="14"/>
        <v>PN</v>
      </c>
      <c r="I1065" t="str">
        <f>VLOOKUP(H1065,Sheet1!$A$1:$B$28,2,0)</f>
        <v>NAPTHA</v>
      </c>
      <c r="J1065">
        <f>MONTH(Delivery[[#This Row],[DATE]])</f>
        <v>9</v>
      </c>
      <c r="K1065" s="32">
        <f>IF(Delivery[[#This Row],[Month]]&gt;3,YEAR(Delivery[[#This Row],[DATE]]),YEAR(Delivery[[#This Row],[DATE]])-1)</f>
        <v>2015</v>
      </c>
      <c r="L1065" s="32" t="str">
        <f>IF(Delivery[[#This Row],[Month]]&lt;4,"Q4",IF(Delivery[[#This Row],[Month]]&lt;7,"Q1",IF(Delivery[[#This Row],[Month]]&lt;10,"Q2",IF(Delivery[[#This Row],[Month]]&lt;13,"Q3"))))</f>
        <v>Q2</v>
      </c>
    </row>
    <row r="1066" spans="1:12" x14ac:dyDescent="0.25">
      <c r="A1066">
        <v>2</v>
      </c>
      <c r="B1066" s="1">
        <v>42274</v>
      </c>
      <c r="C1066" t="s">
        <v>463</v>
      </c>
      <c r="D1066" t="s">
        <v>637</v>
      </c>
      <c r="E1066" t="s">
        <v>41</v>
      </c>
      <c r="F1066">
        <v>536</v>
      </c>
      <c r="G1066" t="s">
        <v>466</v>
      </c>
      <c r="H1066" t="str">
        <f t="shared" si="14"/>
        <v>PN</v>
      </c>
      <c r="I1066" t="str">
        <f>VLOOKUP(H1066,Sheet1!$A$1:$B$28,2,0)</f>
        <v>NAPTHA</v>
      </c>
      <c r="J1066">
        <f>MONTH(Delivery[[#This Row],[DATE]])</f>
        <v>9</v>
      </c>
      <c r="K1066" s="32">
        <f>IF(Delivery[[#This Row],[Month]]&gt;3,YEAR(Delivery[[#This Row],[DATE]]),YEAR(Delivery[[#This Row],[DATE]])-1)</f>
        <v>2015</v>
      </c>
      <c r="L1066" s="32" t="str">
        <f>IF(Delivery[[#This Row],[Month]]&lt;4,"Q4",IF(Delivery[[#This Row],[Month]]&lt;7,"Q1",IF(Delivery[[#This Row],[Month]]&lt;10,"Q2",IF(Delivery[[#This Row],[Month]]&lt;13,"Q3"))))</f>
        <v>Q2</v>
      </c>
    </row>
    <row r="1067" spans="1:12" x14ac:dyDescent="0.25">
      <c r="A1067">
        <v>1</v>
      </c>
      <c r="B1067" s="1">
        <v>42275</v>
      </c>
      <c r="C1067" t="s">
        <v>6</v>
      </c>
      <c r="D1067" t="s">
        <v>637</v>
      </c>
      <c r="E1067" t="s">
        <v>41</v>
      </c>
      <c r="F1067">
        <v>3163</v>
      </c>
      <c r="G1067" t="s">
        <v>460</v>
      </c>
      <c r="H1067" t="str">
        <f t="shared" si="14"/>
        <v>PN</v>
      </c>
      <c r="I1067" t="str">
        <f>VLOOKUP(H1067,Sheet1!$A$1:$B$28,2,0)</f>
        <v>NAPTHA</v>
      </c>
      <c r="J1067">
        <f>MONTH(Delivery[[#This Row],[DATE]])</f>
        <v>9</v>
      </c>
      <c r="K1067" s="32">
        <f>IF(Delivery[[#This Row],[Month]]&gt;3,YEAR(Delivery[[#This Row],[DATE]]),YEAR(Delivery[[#This Row],[DATE]])-1)</f>
        <v>2015</v>
      </c>
      <c r="L1067" s="32" t="str">
        <f>IF(Delivery[[#This Row],[Month]]&lt;4,"Q4",IF(Delivery[[#This Row],[Month]]&lt;7,"Q1",IF(Delivery[[#This Row],[Month]]&lt;10,"Q2",IF(Delivery[[#This Row],[Month]]&lt;13,"Q3"))))</f>
        <v>Q2</v>
      </c>
    </row>
    <row r="1068" spans="1:12" x14ac:dyDescent="0.25">
      <c r="A1068">
        <v>1</v>
      </c>
      <c r="B1068" s="1">
        <v>42275</v>
      </c>
      <c r="C1068" t="s">
        <v>463</v>
      </c>
      <c r="D1068" t="s">
        <v>633</v>
      </c>
      <c r="E1068">
        <v>12</v>
      </c>
      <c r="F1068">
        <v>1617</v>
      </c>
      <c r="G1068" t="s">
        <v>464</v>
      </c>
      <c r="H1068" t="str">
        <f t="shared" si="14"/>
        <v>4M</v>
      </c>
      <c r="I1068" t="str">
        <f>VLOOKUP(H1068,Sheet1!$A$1:$B$28,2,0)</f>
        <v>MS-IV</v>
      </c>
      <c r="J1068">
        <f>MONTH(Delivery[[#This Row],[DATE]])</f>
        <v>9</v>
      </c>
      <c r="K1068" s="32">
        <f>IF(Delivery[[#This Row],[Month]]&gt;3,YEAR(Delivery[[#This Row],[DATE]]),YEAR(Delivery[[#This Row],[DATE]])-1)</f>
        <v>2015</v>
      </c>
      <c r="L1068" s="32" t="str">
        <f>IF(Delivery[[#This Row],[Month]]&lt;4,"Q4",IF(Delivery[[#This Row],[Month]]&lt;7,"Q1",IF(Delivery[[#This Row],[Month]]&lt;10,"Q2",IF(Delivery[[#This Row],[Month]]&lt;13,"Q3"))))</f>
        <v>Q2</v>
      </c>
    </row>
    <row r="1069" spans="1:12" x14ac:dyDescent="0.25">
      <c r="A1069">
        <v>2</v>
      </c>
      <c r="B1069" s="1">
        <v>42275</v>
      </c>
      <c r="C1069" t="s">
        <v>463</v>
      </c>
      <c r="D1069" t="s">
        <v>1406</v>
      </c>
      <c r="E1069" t="s">
        <v>1392</v>
      </c>
      <c r="F1069">
        <v>41</v>
      </c>
      <c r="G1069" t="s">
        <v>464</v>
      </c>
      <c r="H1069" t="s">
        <v>204</v>
      </c>
      <c r="I1069" t="s">
        <v>204</v>
      </c>
      <c r="J1069">
        <f>MONTH(Delivery[[#This Row],[DATE]])</f>
        <v>9</v>
      </c>
      <c r="K1069" s="32">
        <f>IF(Delivery[[#This Row],[Month]]&gt;3,YEAR(Delivery[[#This Row],[DATE]]),YEAR(Delivery[[#This Row],[DATE]])-1)</f>
        <v>2015</v>
      </c>
      <c r="L1069" s="32" t="str">
        <f>IF(Delivery[[#This Row],[Month]]&lt;4,"Q4",IF(Delivery[[#This Row],[Month]]&lt;7,"Q1",IF(Delivery[[#This Row],[Month]]&lt;10,"Q2",IF(Delivery[[#This Row],[Month]]&lt;13,"Q3"))))</f>
        <v>Q2</v>
      </c>
    </row>
    <row r="1070" spans="1:12" x14ac:dyDescent="0.25">
      <c r="A1070">
        <v>3</v>
      </c>
      <c r="B1070" s="1">
        <v>42275</v>
      </c>
      <c r="C1070" t="s">
        <v>463</v>
      </c>
      <c r="D1070" t="s">
        <v>626</v>
      </c>
      <c r="E1070">
        <v>16</v>
      </c>
      <c r="F1070">
        <v>348</v>
      </c>
      <c r="G1070" t="s">
        <v>464</v>
      </c>
      <c r="H1070" t="str">
        <f t="shared" si="14"/>
        <v>PC</v>
      </c>
      <c r="I1070" t="str">
        <f>VLOOKUP(H1070,Sheet1!$A$1:$B$28,2,0)</f>
        <v>SKO</v>
      </c>
      <c r="J1070">
        <f>MONTH(Delivery[[#This Row],[DATE]])</f>
        <v>9</v>
      </c>
      <c r="K1070" s="32">
        <f>IF(Delivery[[#This Row],[Month]]&gt;3,YEAR(Delivery[[#This Row],[DATE]]),YEAR(Delivery[[#This Row],[DATE]])-1)</f>
        <v>2015</v>
      </c>
      <c r="L1070" s="32" t="str">
        <f>IF(Delivery[[#This Row],[Month]]&lt;4,"Q4",IF(Delivery[[#This Row],[Month]]&lt;7,"Q1",IF(Delivery[[#This Row],[Month]]&lt;10,"Q2",IF(Delivery[[#This Row],[Month]]&lt;13,"Q3"))))</f>
        <v>Q2</v>
      </c>
    </row>
    <row r="1071" spans="1:12" x14ac:dyDescent="0.25">
      <c r="A1071">
        <v>4</v>
      </c>
      <c r="B1071" s="1">
        <v>42275</v>
      </c>
      <c r="C1071" t="s">
        <v>463</v>
      </c>
      <c r="D1071" t="s">
        <v>1407</v>
      </c>
      <c r="E1071" t="s">
        <v>1392</v>
      </c>
      <c r="F1071">
        <v>25</v>
      </c>
      <c r="G1071" t="s">
        <v>464</v>
      </c>
      <c r="H1071" t="str">
        <f t="shared" si="14"/>
        <v>K/</v>
      </c>
      <c r="I1071" t="s">
        <v>204</v>
      </c>
      <c r="J1071">
        <f>MONTH(Delivery[[#This Row],[DATE]])</f>
        <v>9</v>
      </c>
      <c r="K1071" s="32">
        <f>IF(Delivery[[#This Row],[Month]]&gt;3,YEAR(Delivery[[#This Row],[DATE]]),YEAR(Delivery[[#This Row],[DATE]])-1)</f>
        <v>2015</v>
      </c>
      <c r="L1071" s="32" t="str">
        <f>IF(Delivery[[#This Row],[Month]]&lt;4,"Q4",IF(Delivery[[#This Row],[Month]]&lt;7,"Q1",IF(Delivery[[#This Row],[Month]]&lt;10,"Q2",IF(Delivery[[#This Row],[Month]]&lt;13,"Q3"))))</f>
        <v>Q2</v>
      </c>
    </row>
    <row r="1072" spans="1:12" x14ac:dyDescent="0.25">
      <c r="A1072">
        <v>5</v>
      </c>
      <c r="B1072" s="1">
        <v>42275</v>
      </c>
      <c r="C1072" t="s">
        <v>463</v>
      </c>
      <c r="D1072" t="s">
        <v>646</v>
      </c>
      <c r="E1072">
        <v>16</v>
      </c>
      <c r="F1072">
        <v>377</v>
      </c>
      <c r="G1072" t="s">
        <v>464</v>
      </c>
      <c r="H1072" t="str">
        <f t="shared" si="14"/>
        <v>NS</v>
      </c>
      <c r="I1072" t="str">
        <f>VLOOKUP(H1072,Sheet1!$A$1:$B$28,2,0)</f>
        <v>SKO</v>
      </c>
      <c r="J1072">
        <f>MONTH(Delivery[[#This Row],[DATE]])</f>
        <v>9</v>
      </c>
      <c r="K1072" s="32">
        <f>IF(Delivery[[#This Row],[Month]]&gt;3,YEAR(Delivery[[#This Row],[DATE]]),YEAR(Delivery[[#This Row],[DATE]])-1)</f>
        <v>2015</v>
      </c>
      <c r="L1072" s="32" t="str">
        <f>IF(Delivery[[#This Row],[Month]]&lt;4,"Q4",IF(Delivery[[#This Row],[Month]]&lt;7,"Q1",IF(Delivery[[#This Row],[Month]]&lt;10,"Q2",IF(Delivery[[#This Row],[Month]]&lt;13,"Q3"))))</f>
        <v>Q2</v>
      </c>
    </row>
    <row r="1073" spans="1:12" x14ac:dyDescent="0.25">
      <c r="A1073">
        <v>6</v>
      </c>
      <c r="B1073" s="1">
        <v>42275</v>
      </c>
      <c r="C1073" t="s">
        <v>463</v>
      </c>
      <c r="D1073" t="s">
        <v>647</v>
      </c>
      <c r="E1073">
        <v>16</v>
      </c>
      <c r="F1073">
        <v>564</v>
      </c>
      <c r="G1073" t="s">
        <v>464</v>
      </c>
      <c r="H1073" t="str">
        <f t="shared" si="14"/>
        <v>NS</v>
      </c>
      <c r="I1073" t="str">
        <f>VLOOKUP(H1073,Sheet1!$A$1:$B$28,2,0)</f>
        <v>SKO</v>
      </c>
      <c r="J1073">
        <f>MONTH(Delivery[[#This Row],[DATE]])</f>
        <v>9</v>
      </c>
      <c r="K1073" s="32">
        <f>IF(Delivery[[#This Row],[Month]]&gt;3,YEAR(Delivery[[#This Row],[DATE]]),YEAR(Delivery[[#This Row],[DATE]])-1)</f>
        <v>2015</v>
      </c>
      <c r="L1073" s="32" t="str">
        <f>IF(Delivery[[#This Row],[Month]]&lt;4,"Q4",IF(Delivery[[#This Row],[Month]]&lt;7,"Q1",IF(Delivery[[#This Row],[Month]]&lt;10,"Q2",IF(Delivery[[#This Row],[Month]]&lt;13,"Q3"))))</f>
        <v>Q2</v>
      </c>
    </row>
    <row r="1074" spans="1:12" x14ac:dyDescent="0.25">
      <c r="A1074">
        <v>7</v>
      </c>
      <c r="B1074" s="1">
        <v>42275</v>
      </c>
      <c r="C1074" t="s">
        <v>463</v>
      </c>
      <c r="D1074" t="s">
        <v>648</v>
      </c>
      <c r="E1074">
        <v>16</v>
      </c>
      <c r="F1074">
        <v>420</v>
      </c>
      <c r="G1074" t="s">
        <v>464</v>
      </c>
      <c r="H1074" t="str">
        <f t="shared" si="14"/>
        <v>0S</v>
      </c>
      <c r="I1074" t="str">
        <f>VLOOKUP(H1074,Sheet1!$A$1:$B$28,2,0)</f>
        <v>SKO</v>
      </c>
      <c r="J1074">
        <f>MONTH(Delivery[[#This Row],[DATE]])</f>
        <v>9</v>
      </c>
      <c r="K1074" s="32">
        <f>IF(Delivery[[#This Row],[Month]]&gt;3,YEAR(Delivery[[#This Row],[DATE]]),YEAR(Delivery[[#This Row],[DATE]])-1)</f>
        <v>2015</v>
      </c>
      <c r="L1074" s="32" t="str">
        <f>IF(Delivery[[#This Row],[Month]]&lt;4,"Q4",IF(Delivery[[#This Row],[Month]]&lt;7,"Q1",IF(Delivery[[#This Row],[Month]]&lt;10,"Q2",IF(Delivery[[#This Row],[Month]]&lt;13,"Q3"))))</f>
        <v>Q2</v>
      </c>
    </row>
    <row r="1075" spans="1:12" x14ac:dyDescent="0.25">
      <c r="A1075">
        <v>8</v>
      </c>
      <c r="B1075" s="1">
        <v>42275</v>
      </c>
      <c r="C1075" t="s">
        <v>463</v>
      </c>
      <c r="D1075" t="s">
        <v>649</v>
      </c>
      <c r="E1075">
        <v>16</v>
      </c>
      <c r="F1075">
        <v>562</v>
      </c>
      <c r="G1075" t="s">
        <v>464</v>
      </c>
      <c r="H1075" t="str">
        <f t="shared" si="14"/>
        <v>0S</v>
      </c>
      <c r="I1075" t="str">
        <f>VLOOKUP(H1075,Sheet1!$A$1:$B$28,2,0)</f>
        <v>SKO</v>
      </c>
      <c r="J1075">
        <f>MONTH(Delivery[[#This Row],[DATE]])</f>
        <v>9</v>
      </c>
      <c r="K1075" s="32">
        <f>IF(Delivery[[#This Row],[Month]]&gt;3,YEAR(Delivery[[#This Row],[DATE]]),YEAR(Delivery[[#This Row],[DATE]])-1)</f>
        <v>2015</v>
      </c>
      <c r="L1075" s="32" t="str">
        <f>IF(Delivery[[#This Row],[Month]]&lt;4,"Q4",IF(Delivery[[#This Row],[Month]]&lt;7,"Q1",IF(Delivery[[#This Row],[Month]]&lt;10,"Q2",IF(Delivery[[#This Row],[Month]]&lt;13,"Q3"))))</f>
        <v>Q2</v>
      </c>
    </row>
    <row r="1076" spans="1:12" x14ac:dyDescent="0.25">
      <c r="A1076">
        <v>9</v>
      </c>
      <c r="B1076" s="1">
        <v>42275</v>
      </c>
      <c r="C1076" t="s">
        <v>463</v>
      </c>
      <c r="D1076" t="s">
        <v>650</v>
      </c>
      <c r="E1076">
        <v>24</v>
      </c>
      <c r="F1076">
        <v>283</v>
      </c>
      <c r="G1076" t="s">
        <v>464</v>
      </c>
      <c r="H1076" t="str">
        <f t="shared" si="14"/>
        <v>A4</v>
      </c>
      <c r="I1076" t="str">
        <f>VLOOKUP(H1076,Sheet1!$A$1:$B$28,2,0)</f>
        <v>ATF</v>
      </c>
      <c r="J1076">
        <f>MONTH(Delivery[[#This Row],[DATE]])</f>
        <v>9</v>
      </c>
      <c r="K1076" s="32">
        <f>IF(Delivery[[#This Row],[Month]]&gt;3,YEAR(Delivery[[#This Row],[DATE]]),YEAR(Delivery[[#This Row],[DATE]])-1)</f>
        <v>2015</v>
      </c>
      <c r="L1076" s="32" t="str">
        <f>IF(Delivery[[#This Row],[Month]]&lt;4,"Q4",IF(Delivery[[#This Row],[Month]]&lt;7,"Q1",IF(Delivery[[#This Row],[Month]]&lt;10,"Q2",IF(Delivery[[#This Row],[Month]]&lt;13,"Q3"))))</f>
        <v>Q2</v>
      </c>
    </row>
    <row r="1077" spans="1:12" x14ac:dyDescent="0.25">
      <c r="A1077">
        <v>1</v>
      </c>
      <c r="B1077" s="1">
        <v>42275</v>
      </c>
      <c r="C1077" t="s">
        <v>463</v>
      </c>
      <c r="D1077" t="s">
        <v>639</v>
      </c>
      <c r="E1077">
        <v>106</v>
      </c>
      <c r="F1077">
        <v>1262</v>
      </c>
      <c r="G1077" t="s">
        <v>492</v>
      </c>
      <c r="H1077" t="str">
        <f t="shared" si="14"/>
        <v>4H</v>
      </c>
      <c r="I1077" t="str">
        <f>VLOOKUP(H1077,Sheet1!$A$1:$B$28,2,0)</f>
        <v>HSD-IV</v>
      </c>
      <c r="J1077">
        <f>MONTH(Delivery[[#This Row],[DATE]])</f>
        <v>9</v>
      </c>
      <c r="K1077" s="32">
        <f>IF(Delivery[[#This Row],[Month]]&gt;3,YEAR(Delivery[[#This Row],[DATE]]),YEAR(Delivery[[#This Row],[DATE]])-1)</f>
        <v>2015</v>
      </c>
      <c r="L1077" s="32" t="str">
        <f>IF(Delivery[[#This Row],[Month]]&lt;4,"Q4",IF(Delivery[[#This Row],[Month]]&lt;7,"Q1",IF(Delivery[[#This Row],[Month]]&lt;10,"Q2",IF(Delivery[[#This Row],[Month]]&lt;13,"Q3"))))</f>
        <v>Q2</v>
      </c>
    </row>
    <row r="1078" spans="1:12" x14ac:dyDescent="0.25">
      <c r="A1078">
        <v>2</v>
      </c>
      <c r="B1078" s="1">
        <v>42275</v>
      </c>
      <c r="C1078" t="s">
        <v>463</v>
      </c>
      <c r="D1078" t="s">
        <v>642</v>
      </c>
      <c r="E1078">
        <v>106</v>
      </c>
      <c r="F1078">
        <v>179</v>
      </c>
      <c r="G1078" t="s">
        <v>492</v>
      </c>
      <c r="H1078" t="str">
        <f t="shared" si="14"/>
        <v>4H</v>
      </c>
      <c r="I1078" t="str">
        <f>VLOOKUP(H1078,Sheet1!$A$1:$B$28,2,0)</f>
        <v>HSD-IV</v>
      </c>
      <c r="J1078">
        <f>MONTH(Delivery[[#This Row],[DATE]])</f>
        <v>9</v>
      </c>
      <c r="K1078" s="32">
        <f>IF(Delivery[[#This Row],[Month]]&gt;3,YEAR(Delivery[[#This Row],[DATE]]),YEAR(Delivery[[#This Row],[DATE]])-1)</f>
        <v>2015</v>
      </c>
      <c r="L1078" s="32" t="str">
        <f>IF(Delivery[[#This Row],[Month]]&lt;4,"Q4",IF(Delivery[[#This Row],[Month]]&lt;7,"Q1",IF(Delivery[[#This Row],[Month]]&lt;10,"Q2",IF(Delivery[[#This Row],[Month]]&lt;13,"Q3"))))</f>
        <v>Q2</v>
      </c>
    </row>
    <row r="1079" spans="1:12" x14ac:dyDescent="0.25">
      <c r="A1079">
        <v>3</v>
      </c>
      <c r="B1079" s="1">
        <v>42275</v>
      </c>
      <c r="C1079" t="s">
        <v>463</v>
      </c>
      <c r="D1079" t="s">
        <v>642</v>
      </c>
      <c r="E1079">
        <v>108</v>
      </c>
      <c r="F1079">
        <v>3093</v>
      </c>
      <c r="G1079" t="s">
        <v>492</v>
      </c>
      <c r="H1079" t="str">
        <f t="shared" si="14"/>
        <v>4H</v>
      </c>
      <c r="I1079" t="str">
        <f>VLOOKUP(H1079,Sheet1!$A$1:$B$28,2,0)</f>
        <v>HSD-IV</v>
      </c>
      <c r="J1079">
        <f>MONTH(Delivery[[#This Row],[DATE]])</f>
        <v>9</v>
      </c>
      <c r="K1079" s="32">
        <f>IF(Delivery[[#This Row],[Month]]&gt;3,YEAR(Delivery[[#This Row],[DATE]]),YEAR(Delivery[[#This Row],[DATE]])-1)</f>
        <v>2015</v>
      </c>
      <c r="L1079" s="32" t="str">
        <f>IF(Delivery[[#This Row],[Month]]&lt;4,"Q4",IF(Delivery[[#This Row],[Month]]&lt;7,"Q1",IF(Delivery[[#This Row],[Month]]&lt;10,"Q2",IF(Delivery[[#This Row],[Month]]&lt;13,"Q3"))))</f>
        <v>Q2</v>
      </c>
    </row>
    <row r="1080" spans="1:12" x14ac:dyDescent="0.25">
      <c r="A1080">
        <v>4</v>
      </c>
      <c r="B1080" s="1">
        <v>42275</v>
      </c>
      <c r="C1080" t="s">
        <v>463</v>
      </c>
      <c r="D1080" t="s">
        <v>642</v>
      </c>
      <c r="E1080">
        <v>110</v>
      </c>
      <c r="F1080">
        <v>1494</v>
      </c>
      <c r="G1080" t="s">
        <v>492</v>
      </c>
      <c r="H1080" t="str">
        <f t="shared" si="14"/>
        <v>4H</v>
      </c>
      <c r="I1080" t="str">
        <f>VLOOKUP(H1080,Sheet1!$A$1:$B$28,2,0)</f>
        <v>HSD-IV</v>
      </c>
      <c r="J1080">
        <f>MONTH(Delivery[[#This Row],[DATE]])</f>
        <v>9</v>
      </c>
      <c r="K1080" s="32">
        <f>IF(Delivery[[#This Row],[Month]]&gt;3,YEAR(Delivery[[#This Row],[DATE]]),YEAR(Delivery[[#This Row],[DATE]])-1)</f>
        <v>2015</v>
      </c>
      <c r="L1080" s="32" t="str">
        <f>IF(Delivery[[#This Row],[Month]]&lt;4,"Q4",IF(Delivery[[#This Row],[Month]]&lt;7,"Q1",IF(Delivery[[#This Row],[Month]]&lt;10,"Q2",IF(Delivery[[#This Row],[Month]]&lt;13,"Q3"))))</f>
        <v>Q2</v>
      </c>
    </row>
    <row r="1081" spans="1:12" x14ac:dyDescent="0.25">
      <c r="A1081">
        <v>1</v>
      </c>
      <c r="B1081" s="1">
        <v>42275</v>
      </c>
      <c r="C1081" t="s">
        <v>463</v>
      </c>
      <c r="D1081" t="s">
        <v>637</v>
      </c>
      <c r="E1081" t="s">
        <v>41</v>
      </c>
      <c r="F1081">
        <v>3163</v>
      </c>
      <c r="G1081" t="s">
        <v>466</v>
      </c>
      <c r="H1081" t="str">
        <f t="shared" si="14"/>
        <v>PN</v>
      </c>
      <c r="I1081" t="str">
        <f>VLOOKUP(H1081,Sheet1!$A$1:$B$28,2,0)</f>
        <v>NAPTHA</v>
      </c>
      <c r="J1081">
        <f>MONTH(Delivery[[#This Row],[DATE]])</f>
        <v>9</v>
      </c>
      <c r="K1081" s="32">
        <f>IF(Delivery[[#This Row],[Month]]&gt;3,YEAR(Delivery[[#This Row],[DATE]]),YEAR(Delivery[[#This Row],[DATE]])-1)</f>
        <v>2015</v>
      </c>
      <c r="L1081" s="32" t="str">
        <f>IF(Delivery[[#This Row],[Month]]&lt;4,"Q4",IF(Delivery[[#This Row],[Month]]&lt;7,"Q1",IF(Delivery[[#This Row],[Month]]&lt;10,"Q2",IF(Delivery[[#This Row],[Month]]&lt;13,"Q3"))))</f>
        <v>Q2</v>
      </c>
    </row>
    <row r="1082" spans="1:12" x14ac:dyDescent="0.25">
      <c r="A1082">
        <v>1</v>
      </c>
      <c r="B1082" s="1">
        <v>42276</v>
      </c>
      <c r="C1082" t="s">
        <v>6</v>
      </c>
      <c r="D1082" t="s">
        <v>640</v>
      </c>
      <c r="E1082">
        <v>16</v>
      </c>
      <c r="F1082">
        <v>1910</v>
      </c>
      <c r="G1082" t="s">
        <v>460</v>
      </c>
      <c r="H1082" t="str">
        <f t="shared" si="14"/>
        <v>0S</v>
      </c>
      <c r="I1082" t="str">
        <f>VLOOKUP(H1082,Sheet1!$A$1:$B$28,2,0)</f>
        <v>SKO</v>
      </c>
      <c r="J1082">
        <f>MONTH(Delivery[[#This Row],[DATE]])</f>
        <v>9</v>
      </c>
      <c r="K1082" s="32">
        <f>IF(Delivery[[#This Row],[Month]]&gt;3,YEAR(Delivery[[#This Row],[DATE]]),YEAR(Delivery[[#This Row],[DATE]])-1)</f>
        <v>2015</v>
      </c>
      <c r="L1082" s="32" t="str">
        <f>IF(Delivery[[#This Row],[Month]]&lt;4,"Q4",IF(Delivery[[#This Row],[Month]]&lt;7,"Q1",IF(Delivery[[#This Row],[Month]]&lt;10,"Q2",IF(Delivery[[#This Row],[Month]]&lt;13,"Q3"))))</f>
        <v>Q2</v>
      </c>
    </row>
    <row r="1083" spans="1:12" x14ac:dyDescent="0.25">
      <c r="A1083">
        <v>2</v>
      </c>
      <c r="B1083" s="1">
        <v>42276</v>
      </c>
      <c r="C1083" t="s">
        <v>6</v>
      </c>
      <c r="D1083" t="s">
        <v>643</v>
      </c>
      <c r="E1083">
        <v>16</v>
      </c>
      <c r="F1083">
        <v>902</v>
      </c>
      <c r="G1083" t="s">
        <v>460</v>
      </c>
      <c r="H1083" t="str">
        <f t="shared" si="14"/>
        <v>0S</v>
      </c>
      <c r="I1083" t="str">
        <f>VLOOKUP(H1083,Sheet1!$A$1:$B$28,2,0)</f>
        <v>SKO</v>
      </c>
      <c r="J1083">
        <f>MONTH(Delivery[[#This Row],[DATE]])</f>
        <v>9</v>
      </c>
      <c r="K1083" s="32">
        <f>IF(Delivery[[#This Row],[Month]]&gt;3,YEAR(Delivery[[#This Row],[DATE]]),YEAR(Delivery[[#This Row],[DATE]])-1)</f>
        <v>2015</v>
      </c>
      <c r="L1083" s="32" t="str">
        <f>IF(Delivery[[#This Row],[Month]]&lt;4,"Q4",IF(Delivery[[#This Row],[Month]]&lt;7,"Q1",IF(Delivery[[#This Row],[Month]]&lt;10,"Q2",IF(Delivery[[#This Row],[Month]]&lt;13,"Q3"))))</f>
        <v>Q2</v>
      </c>
    </row>
    <row r="1084" spans="1:12" x14ac:dyDescent="0.25">
      <c r="A1084">
        <v>3</v>
      </c>
      <c r="B1084" s="1">
        <v>42276</v>
      </c>
      <c r="C1084" t="s">
        <v>6</v>
      </c>
      <c r="D1084" t="s">
        <v>644</v>
      </c>
      <c r="E1084">
        <v>10</v>
      </c>
      <c r="F1084">
        <v>1731</v>
      </c>
      <c r="G1084" t="s">
        <v>460</v>
      </c>
      <c r="H1084" t="str">
        <f t="shared" si="14"/>
        <v>A3</v>
      </c>
      <c r="I1084" t="str">
        <f>VLOOKUP(H1084,Sheet1!$A$1:$B$28,2,0)</f>
        <v>ATF</v>
      </c>
      <c r="J1084">
        <f>MONTH(Delivery[[#This Row],[DATE]])</f>
        <v>9</v>
      </c>
      <c r="K1084" s="32">
        <f>IF(Delivery[[#This Row],[Month]]&gt;3,YEAR(Delivery[[#This Row],[DATE]]),YEAR(Delivery[[#This Row],[DATE]])-1)</f>
        <v>2015</v>
      </c>
      <c r="L1084" s="32" t="str">
        <f>IF(Delivery[[#This Row],[Month]]&lt;4,"Q4",IF(Delivery[[#This Row],[Month]]&lt;7,"Q1",IF(Delivery[[#This Row],[Month]]&lt;10,"Q2",IF(Delivery[[#This Row],[Month]]&lt;13,"Q3"))))</f>
        <v>Q2</v>
      </c>
    </row>
    <row r="1085" spans="1:12" x14ac:dyDescent="0.25">
      <c r="A1085">
        <v>1</v>
      </c>
      <c r="B1085" s="1">
        <v>42276</v>
      </c>
      <c r="C1085" t="s">
        <v>463</v>
      </c>
      <c r="D1085" t="s">
        <v>650</v>
      </c>
      <c r="E1085">
        <v>24</v>
      </c>
      <c r="F1085">
        <v>3163</v>
      </c>
      <c r="G1085" t="s">
        <v>464</v>
      </c>
      <c r="H1085" t="str">
        <f t="shared" si="14"/>
        <v>A4</v>
      </c>
      <c r="I1085" t="str">
        <f>VLOOKUP(H1085,Sheet1!$A$1:$B$28,2,0)</f>
        <v>ATF</v>
      </c>
      <c r="J1085">
        <f>MONTH(Delivery[[#This Row],[DATE]])</f>
        <v>9</v>
      </c>
      <c r="K1085" s="32">
        <f>IF(Delivery[[#This Row],[Month]]&gt;3,YEAR(Delivery[[#This Row],[DATE]]),YEAR(Delivery[[#This Row],[DATE]])-1)</f>
        <v>2015</v>
      </c>
      <c r="L1085" s="32" t="str">
        <f>IF(Delivery[[#This Row],[Month]]&lt;4,"Q4",IF(Delivery[[#This Row],[Month]]&lt;7,"Q1",IF(Delivery[[#This Row],[Month]]&lt;10,"Q2",IF(Delivery[[#This Row],[Month]]&lt;13,"Q3"))))</f>
        <v>Q2</v>
      </c>
    </row>
    <row r="1086" spans="1:12" x14ac:dyDescent="0.25">
      <c r="A1086">
        <v>1</v>
      </c>
      <c r="B1086" s="1">
        <v>42276</v>
      </c>
      <c r="C1086" t="s">
        <v>463</v>
      </c>
      <c r="D1086" t="s">
        <v>502</v>
      </c>
      <c r="E1086" t="s">
        <v>41</v>
      </c>
      <c r="F1086">
        <v>36</v>
      </c>
      <c r="G1086" t="s">
        <v>466</v>
      </c>
      <c r="H1086" t="str">
        <f t="shared" si="14"/>
        <v>NE</v>
      </c>
      <c r="I1086" t="s">
        <v>149</v>
      </c>
      <c r="J1086">
        <f>MONTH(Delivery[[#This Row],[DATE]])</f>
        <v>9</v>
      </c>
      <c r="K1086" s="32">
        <f>IF(Delivery[[#This Row],[Month]]&gt;3,YEAR(Delivery[[#This Row],[DATE]]),YEAR(Delivery[[#This Row],[DATE]])-1)</f>
        <v>2015</v>
      </c>
      <c r="L1086" s="32" t="str">
        <f>IF(Delivery[[#This Row],[Month]]&lt;4,"Q4",IF(Delivery[[#This Row],[Month]]&lt;7,"Q1",IF(Delivery[[#This Row],[Month]]&lt;10,"Q2",IF(Delivery[[#This Row],[Month]]&lt;13,"Q3"))))</f>
        <v>Q2</v>
      </c>
    </row>
    <row r="1087" spans="1:12" x14ac:dyDescent="0.25">
      <c r="A1087">
        <v>1</v>
      </c>
      <c r="B1087" s="1">
        <v>42277</v>
      </c>
      <c r="C1087" t="s">
        <v>6</v>
      </c>
      <c r="D1087" t="s">
        <v>644</v>
      </c>
      <c r="E1087">
        <v>10</v>
      </c>
      <c r="F1087">
        <v>2276</v>
      </c>
      <c r="G1087" t="s">
        <v>460</v>
      </c>
      <c r="H1087" t="str">
        <f t="shared" si="14"/>
        <v>A3</v>
      </c>
      <c r="I1087" t="str">
        <f>VLOOKUP(H1087,Sheet1!$A$1:$B$28,2,0)</f>
        <v>ATF</v>
      </c>
      <c r="J1087">
        <f>MONTH(Delivery[[#This Row],[DATE]])</f>
        <v>9</v>
      </c>
      <c r="K1087" s="32">
        <f>IF(Delivery[[#This Row],[Month]]&gt;3,YEAR(Delivery[[#This Row],[DATE]]),YEAR(Delivery[[#This Row],[DATE]])-1)</f>
        <v>2015</v>
      </c>
      <c r="L1087" s="32" t="str">
        <f>IF(Delivery[[#This Row],[Month]]&lt;4,"Q4",IF(Delivery[[#This Row],[Month]]&lt;7,"Q1",IF(Delivery[[#This Row],[Month]]&lt;10,"Q2",IF(Delivery[[#This Row],[Month]]&lt;13,"Q3"))))</f>
        <v>Q2</v>
      </c>
    </row>
    <row r="1088" spans="1:12" x14ac:dyDescent="0.25">
      <c r="A1088">
        <v>2</v>
      </c>
      <c r="B1088" s="1">
        <v>42277</v>
      </c>
      <c r="C1088" t="s">
        <v>6</v>
      </c>
      <c r="D1088" t="s">
        <v>645</v>
      </c>
      <c r="E1088">
        <v>10</v>
      </c>
      <c r="F1088">
        <v>4767</v>
      </c>
      <c r="G1088" t="s">
        <v>460</v>
      </c>
      <c r="H1088" t="str">
        <f t="shared" si="14"/>
        <v>A3</v>
      </c>
      <c r="I1088" t="str">
        <f>VLOOKUP(H1088,Sheet1!$A$1:$B$28,2,0)</f>
        <v>ATF</v>
      </c>
      <c r="J1088">
        <f>MONTH(Delivery[[#This Row],[DATE]])</f>
        <v>9</v>
      </c>
      <c r="K1088" s="32">
        <f>IF(Delivery[[#This Row],[Month]]&gt;3,YEAR(Delivery[[#This Row],[DATE]]),YEAR(Delivery[[#This Row],[DATE]])-1)</f>
        <v>2015</v>
      </c>
      <c r="L1088" s="32" t="str">
        <f>IF(Delivery[[#This Row],[Month]]&lt;4,"Q4",IF(Delivery[[#This Row],[Month]]&lt;7,"Q1",IF(Delivery[[#This Row],[Month]]&lt;10,"Q2",IF(Delivery[[#This Row],[Month]]&lt;13,"Q3"))))</f>
        <v>Q2</v>
      </c>
    </row>
    <row r="1089" spans="1:12" x14ac:dyDescent="0.25">
      <c r="A1089">
        <v>3</v>
      </c>
      <c r="B1089" s="1">
        <v>42277</v>
      </c>
      <c r="C1089" t="s">
        <v>6</v>
      </c>
      <c r="D1089" t="s">
        <v>652</v>
      </c>
      <c r="E1089">
        <v>10</v>
      </c>
      <c r="F1089">
        <v>1412</v>
      </c>
      <c r="G1089" t="s">
        <v>460</v>
      </c>
      <c r="H1089" t="str">
        <f t="shared" si="14"/>
        <v>A3</v>
      </c>
      <c r="I1089" t="str">
        <f>VLOOKUP(H1089,Sheet1!$A$1:$B$28,2,0)</f>
        <v>ATF</v>
      </c>
      <c r="J1089">
        <f>MONTH(Delivery[[#This Row],[DATE]])</f>
        <v>9</v>
      </c>
      <c r="K1089" s="32">
        <f>IF(Delivery[[#This Row],[Month]]&gt;3,YEAR(Delivery[[#This Row],[DATE]]),YEAR(Delivery[[#This Row],[DATE]])-1)</f>
        <v>2015</v>
      </c>
      <c r="L1089" s="32" t="str">
        <f>IF(Delivery[[#This Row],[Month]]&lt;4,"Q4",IF(Delivery[[#This Row],[Month]]&lt;7,"Q1",IF(Delivery[[#This Row],[Month]]&lt;10,"Q2",IF(Delivery[[#This Row],[Month]]&lt;13,"Q3"))))</f>
        <v>Q2</v>
      </c>
    </row>
    <row r="1090" spans="1:12" x14ac:dyDescent="0.25">
      <c r="A1090">
        <v>1</v>
      </c>
      <c r="B1090" s="1">
        <v>42278</v>
      </c>
      <c r="C1090" t="s">
        <v>6</v>
      </c>
      <c r="D1090" t="s">
        <v>652</v>
      </c>
      <c r="E1090">
        <v>10</v>
      </c>
      <c r="F1090">
        <v>3632</v>
      </c>
      <c r="G1090" t="s">
        <v>460</v>
      </c>
      <c r="H1090" t="s">
        <v>700</v>
      </c>
      <c r="I1090" t="str">
        <f>VLOOKUP(H1090,Sheet1!$A$1:$B$28,2,0)</f>
        <v>ATF</v>
      </c>
      <c r="J1090">
        <f>MONTH(Delivery[[#This Row],[DATE]])</f>
        <v>10</v>
      </c>
      <c r="K1090" s="32">
        <f>IF(Delivery[[#This Row],[Month]]&gt;3,YEAR(Delivery[[#This Row],[DATE]]),YEAR(Delivery[[#This Row],[DATE]])-1)</f>
        <v>2015</v>
      </c>
      <c r="L1090" s="32" t="str">
        <f>IF(Delivery[[#This Row],[Month]]&lt;4,"Q4",IF(Delivery[[#This Row],[Month]]&lt;7,"Q1",IF(Delivery[[#This Row],[Month]]&lt;10,"Q2",IF(Delivery[[#This Row],[Month]]&lt;13,"Q3"))))</f>
        <v>Q3</v>
      </c>
    </row>
    <row r="1091" spans="1:12" x14ac:dyDescent="0.25">
      <c r="A1091">
        <v>2</v>
      </c>
      <c r="B1091" s="1">
        <v>42278</v>
      </c>
      <c r="C1091" t="s">
        <v>6</v>
      </c>
      <c r="D1091" t="s">
        <v>655</v>
      </c>
      <c r="E1091">
        <v>16</v>
      </c>
      <c r="F1091">
        <v>492</v>
      </c>
      <c r="G1091" t="s">
        <v>460</v>
      </c>
      <c r="H1091" t="s">
        <v>145</v>
      </c>
      <c r="I1091" t="str">
        <f>VLOOKUP(H1091,Sheet1!$A$1:$B$28,2,0)</f>
        <v>SKO</v>
      </c>
      <c r="J1091">
        <f>MONTH(Delivery[[#This Row],[DATE]])</f>
        <v>10</v>
      </c>
      <c r="K1091" s="32">
        <f>IF(Delivery[[#This Row],[Month]]&gt;3,YEAR(Delivery[[#This Row],[DATE]]),YEAR(Delivery[[#This Row],[DATE]])-1)</f>
        <v>2015</v>
      </c>
      <c r="L1091" s="32" t="str">
        <f>IF(Delivery[[#This Row],[Month]]&lt;4,"Q4",IF(Delivery[[#This Row],[Month]]&lt;7,"Q1",IF(Delivery[[#This Row],[Month]]&lt;10,"Q2",IF(Delivery[[#This Row],[Month]]&lt;13,"Q3"))))</f>
        <v>Q3</v>
      </c>
    </row>
    <row r="1092" spans="1:12" x14ac:dyDescent="0.25">
      <c r="A1092">
        <v>3</v>
      </c>
      <c r="B1092" s="1">
        <v>42278</v>
      </c>
      <c r="C1092" t="s">
        <v>6</v>
      </c>
      <c r="D1092" t="s">
        <v>656</v>
      </c>
      <c r="E1092" t="s">
        <v>41</v>
      </c>
      <c r="F1092">
        <v>1241</v>
      </c>
      <c r="G1092" t="s">
        <v>460</v>
      </c>
      <c r="H1092" t="s">
        <v>148</v>
      </c>
      <c r="I1092" t="str">
        <f>VLOOKUP(H1092,Sheet1!$A$1:$B$28,2,0)</f>
        <v>NAPTHA</v>
      </c>
      <c r="J1092">
        <f>MONTH(Delivery[[#This Row],[DATE]])</f>
        <v>10</v>
      </c>
      <c r="K1092" s="32">
        <f>IF(Delivery[[#This Row],[Month]]&gt;3,YEAR(Delivery[[#This Row],[DATE]]),YEAR(Delivery[[#This Row],[DATE]])-1)</f>
        <v>2015</v>
      </c>
      <c r="L1092" s="32" t="str">
        <f>IF(Delivery[[#This Row],[Month]]&lt;4,"Q4",IF(Delivery[[#This Row],[Month]]&lt;7,"Q1",IF(Delivery[[#This Row],[Month]]&lt;10,"Q2",IF(Delivery[[#This Row],[Month]]&lt;13,"Q3"))))</f>
        <v>Q3</v>
      </c>
    </row>
    <row r="1093" spans="1:12" x14ac:dyDescent="0.25">
      <c r="A1093">
        <v>4</v>
      </c>
      <c r="B1093" s="1">
        <v>42278</v>
      </c>
      <c r="C1093" t="s">
        <v>6</v>
      </c>
      <c r="D1093" t="s">
        <v>657</v>
      </c>
      <c r="E1093" t="s">
        <v>41</v>
      </c>
      <c r="F1093">
        <v>66</v>
      </c>
      <c r="G1093" t="s">
        <v>460</v>
      </c>
      <c r="H1093" t="s">
        <v>148</v>
      </c>
      <c r="I1093" t="str">
        <f>VLOOKUP(H1093,Sheet1!$A$1:$B$28,2,0)</f>
        <v>NAPTHA</v>
      </c>
      <c r="J1093">
        <f>MONTH(Delivery[[#This Row],[DATE]])</f>
        <v>10</v>
      </c>
      <c r="K1093" s="32">
        <f>IF(Delivery[[#This Row],[Month]]&gt;3,YEAR(Delivery[[#This Row],[DATE]]),YEAR(Delivery[[#This Row],[DATE]])-1)</f>
        <v>2015</v>
      </c>
      <c r="L1093" s="32" t="str">
        <f>IF(Delivery[[#This Row],[Month]]&lt;4,"Q4",IF(Delivery[[#This Row],[Month]]&lt;7,"Q1",IF(Delivery[[#This Row],[Month]]&lt;10,"Q2",IF(Delivery[[#This Row],[Month]]&lt;13,"Q3"))))</f>
        <v>Q3</v>
      </c>
    </row>
    <row r="1094" spans="1:12" x14ac:dyDescent="0.25">
      <c r="A1094">
        <v>1</v>
      </c>
      <c r="B1094" s="1">
        <v>42278</v>
      </c>
      <c r="C1094" t="s">
        <v>463</v>
      </c>
      <c r="D1094" t="s">
        <v>1408</v>
      </c>
      <c r="E1094">
        <v>13</v>
      </c>
      <c r="F1094">
        <v>2894</v>
      </c>
      <c r="G1094" t="s">
        <v>464</v>
      </c>
      <c r="H1094" t="s">
        <v>142</v>
      </c>
      <c r="I1094" t="str">
        <f>VLOOKUP(H1094,Sheet1!$A$1:$B$28,2,0)</f>
        <v>ATF</v>
      </c>
      <c r="J1094">
        <f>MONTH(Delivery[[#This Row],[DATE]])</f>
        <v>10</v>
      </c>
      <c r="K1094" s="32">
        <f>IF(Delivery[[#This Row],[Month]]&gt;3,YEAR(Delivery[[#This Row],[DATE]]),YEAR(Delivery[[#This Row],[DATE]])-1)</f>
        <v>2015</v>
      </c>
      <c r="L1094" s="32" t="str">
        <f>IF(Delivery[[#This Row],[Month]]&lt;4,"Q4",IF(Delivery[[#This Row],[Month]]&lt;7,"Q1",IF(Delivery[[#This Row],[Month]]&lt;10,"Q2",IF(Delivery[[#This Row],[Month]]&lt;13,"Q3"))))</f>
        <v>Q3</v>
      </c>
    </row>
    <row r="1095" spans="1:12" x14ac:dyDescent="0.25">
      <c r="A1095">
        <v>1</v>
      </c>
      <c r="B1095" s="1">
        <v>42278</v>
      </c>
      <c r="C1095" t="s">
        <v>463</v>
      </c>
      <c r="D1095" t="s">
        <v>656</v>
      </c>
      <c r="E1095" t="s">
        <v>41</v>
      </c>
      <c r="F1095">
        <v>1241</v>
      </c>
      <c r="G1095" t="s">
        <v>466</v>
      </c>
      <c r="H1095" t="s">
        <v>148</v>
      </c>
      <c r="I1095" t="str">
        <f>VLOOKUP(H1095,Sheet1!$A$1:$B$28,2,0)</f>
        <v>NAPTHA</v>
      </c>
      <c r="J1095">
        <f>MONTH(Delivery[[#This Row],[DATE]])</f>
        <v>10</v>
      </c>
      <c r="K1095" s="32">
        <f>IF(Delivery[[#This Row],[Month]]&gt;3,YEAR(Delivery[[#This Row],[DATE]]),YEAR(Delivery[[#This Row],[DATE]])-1)</f>
        <v>2015</v>
      </c>
      <c r="L1095" s="32" t="str">
        <f>IF(Delivery[[#This Row],[Month]]&lt;4,"Q4",IF(Delivery[[#This Row],[Month]]&lt;7,"Q1",IF(Delivery[[#This Row],[Month]]&lt;10,"Q2",IF(Delivery[[#This Row],[Month]]&lt;13,"Q3"))))</f>
        <v>Q3</v>
      </c>
    </row>
    <row r="1096" spans="1:12" x14ac:dyDescent="0.25">
      <c r="A1096">
        <v>2</v>
      </c>
      <c r="B1096" s="1">
        <v>42278</v>
      </c>
      <c r="C1096" t="s">
        <v>463</v>
      </c>
      <c r="D1096" t="s">
        <v>657</v>
      </c>
      <c r="E1096" t="s">
        <v>41</v>
      </c>
      <c r="F1096">
        <v>66</v>
      </c>
      <c r="G1096" t="s">
        <v>466</v>
      </c>
      <c r="H1096" t="s">
        <v>148</v>
      </c>
      <c r="I1096" t="str">
        <f>VLOOKUP(H1096,Sheet1!$A$1:$B$28,2,0)</f>
        <v>NAPTHA</v>
      </c>
      <c r="J1096">
        <f>MONTH(Delivery[[#This Row],[DATE]])</f>
        <v>10</v>
      </c>
      <c r="K1096" s="32">
        <f>IF(Delivery[[#This Row],[Month]]&gt;3,YEAR(Delivery[[#This Row],[DATE]]),YEAR(Delivery[[#This Row],[DATE]])-1)</f>
        <v>2015</v>
      </c>
      <c r="L1096" s="32" t="str">
        <f>IF(Delivery[[#This Row],[Month]]&lt;4,"Q4",IF(Delivery[[#This Row],[Month]]&lt;7,"Q1",IF(Delivery[[#This Row],[Month]]&lt;10,"Q2",IF(Delivery[[#This Row],[Month]]&lt;13,"Q3"))))</f>
        <v>Q3</v>
      </c>
    </row>
    <row r="1097" spans="1:12" x14ac:dyDescent="0.25">
      <c r="A1097">
        <v>1</v>
      </c>
      <c r="B1097" s="1">
        <v>42279</v>
      </c>
      <c r="C1097" t="s">
        <v>6</v>
      </c>
      <c r="D1097" t="s">
        <v>657</v>
      </c>
      <c r="E1097" t="s">
        <v>41</v>
      </c>
      <c r="F1097">
        <v>1596</v>
      </c>
      <c r="G1097" t="s">
        <v>460</v>
      </c>
      <c r="H1097" t="s">
        <v>148</v>
      </c>
      <c r="I1097" t="str">
        <f>VLOOKUP(H1097,Sheet1!$A$1:$B$28,2,0)</f>
        <v>NAPTHA</v>
      </c>
      <c r="J1097">
        <f>MONTH(Delivery[[#This Row],[DATE]])</f>
        <v>10</v>
      </c>
      <c r="K1097" s="32">
        <f>IF(Delivery[[#This Row],[Month]]&gt;3,YEAR(Delivery[[#This Row],[DATE]]),YEAR(Delivery[[#This Row],[DATE]])-1)</f>
        <v>2015</v>
      </c>
      <c r="L1097" s="32" t="str">
        <f>IF(Delivery[[#This Row],[Month]]&lt;4,"Q4",IF(Delivery[[#This Row],[Month]]&lt;7,"Q1",IF(Delivery[[#This Row],[Month]]&lt;10,"Q2",IF(Delivery[[#This Row],[Month]]&lt;13,"Q3"))))</f>
        <v>Q3</v>
      </c>
    </row>
    <row r="1098" spans="1:12" x14ac:dyDescent="0.25">
      <c r="A1098">
        <v>1</v>
      </c>
      <c r="B1098" s="1">
        <v>42279</v>
      </c>
      <c r="C1098" t="s">
        <v>463</v>
      </c>
      <c r="D1098" t="s">
        <v>650</v>
      </c>
      <c r="E1098">
        <v>13</v>
      </c>
      <c r="F1098">
        <v>1273</v>
      </c>
      <c r="G1098" t="s">
        <v>464</v>
      </c>
      <c r="H1098" t="s">
        <v>142</v>
      </c>
      <c r="I1098" t="str">
        <f>VLOOKUP(H1098,Sheet1!$A$1:$B$28,2,0)</f>
        <v>ATF</v>
      </c>
      <c r="J1098">
        <f>MONTH(Delivery[[#This Row],[DATE]])</f>
        <v>10</v>
      </c>
      <c r="K1098" s="32">
        <f>IF(Delivery[[#This Row],[Month]]&gt;3,YEAR(Delivery[[#This Row],[DATE]]),YEAR(Delivery[[#This Row],[DATE]])-1)</f>
        <v>2015</v>
      </c>
      <c r="L1098" s="32" t="str">
        <f>IF(Delivery[[#This Row],[Month]]&lt;4,"Q4",IF(Delivery[[#This Row],[Month]]&lt;7,"Q1",IF(Delivery[[#This Row],[Month]]&lt;10,"Q2",IF(Delivery[[#This Row],[Month]]&lt;13,"Q3"))))</f>
        <v>Q3</v>
      </c>
    </row>
    <row r="1099" spans="1:12" x14ac:dyDescent="0.25">
      <c r="A1099">
        <v>2</v>
      </c>
      <c r="B1099" s="1">
        <v>42279</v>
      </c>
      <c r="C1099" t="s">
        <v>463</v>
      </c>
      <c r="D1099" t="s">
        <v>654</v>
      </c>
      <c r="E1099">
        <v>13</v>
      </c>
      <c r="F1099">
        <v>4019</v>
      </c>
      <c r="G1099" t="s">
        <v>464</v>
      </c>
      <c r="H1099" t="s">
        <v>142</v>
      </c>
      <c r="I1099" t="str">
        <f>VLOOKUP(H1099,Sheet1!$A$1:$B$28,2,0)</f>
        <v>ATF</v>
      </c>
      <c r="J1099">
        <f>MONTH(Delivery[[#This Row],[DATE]])</f>
        <v>10</v>
      </c>
      <c r="K1099" s="32">
        <f>IF(Delivery[[#This Row],[Month]]&gt;3,YEAR(Delivery[[#This Row],[DATE]]),YEAR(Delivery[[#This Row],[DATE]])-1)</f>
        <v>2015</v>
      </c>
      <c r="L1099" s="32" t="str">
        <f>IF(Delivery[[#This Row],[Month]]&lt;4,"Q4",IF(Delivery[[#This Row],[Month]]&lt;7,"Q1",IF(Delivery[[#This Row],[Month]]&lt;10,"Q2",IF(Delivery[[#This Row],[Month]]&lt;13,"Q3"))))</f>
        <v>Q3</v>
      </c>
    </row>
    <row r="1100" spans="1:12" x14ac:dyDescent="0.25">
      <c r="A1100">
        <v>1</v>
      </c>
      <c r="B1100" s="1">
        <v>42280</v>
      </c>
      <c r="C1100" t="s">
        <v>6</v>
      </c>
      <c r="D1100" t="s">
        <v>661</v>
      </c>
      <c r="E1100">
        <v>4</v>
      </c>
      <c r="F1100">
        <v>2301</v>
      </c>
      <c r="G1100" t="s">
        <v>460</v>
      </c>
      <c r="H1100" t="s">
        <v>151</v>
      </c>
      <c r="I1100" t="str">
        <f>VLOOKUP(H1100,Sheet1!$A$1:$B$28,2,0)</f>
        <v>MS-IV</v>
      </c>
      <c r="J1100">
        <f>MONTH(Delivery[[#This Row],[DATE]])</f>
        <v>10</v>
      </c>
      <c r="K1100" s="32">
        <f>IF(Delivery[[#This Row],[Month]]&gt;3,YEAR(Delivery[[#This Row],[DATE]]),YEAR(Delivery[[#This Row],[DATE]])-1)</f>
        <v>2015</v>
      </c>
      <c r="L1100" s="32" t="str">
        <f>IF(Delivery[[#This Row],[Month]]&lt;4,"Q4",IF(Delivery[[#This Row],[Month]]&lt;7,"Q1",IF(Delivery[[#This Row],[Month]]&lt;10,"Q2",IF(Delivery[[#This Row],[Month]]&lt;13,"Q3"))))</f>
        <v>Q3</v>
      </c>
    </row>
    <row r="1101" spans="1:12" x14ac:dyDescent="0.25">
      <c r="A1101">
        <v>2</v>
      </c>
      <c r="B1101" s="1">
        <v>42280</v>
      </c>
      <c r="C1101" t="s">
        <v>6</v>
      </c>
      <c r="D1101" t="s">
        <v>662</v>
      </c>
      <c r="E1101">
        <v>4</v>
      </c>
      <c r="F1101">
        <v>1161</v>
      </c>
      <c r="G1101" t="s">
        <v>460</v>
      </c>
      <c r="H1101" t="s">
        <v>151</v>
      </c>
      <c r="I1101" t="str">
        <f>VLOOKUP(H1101,Sheet1!$A$1:$B$28,2,0)</f>
        <v>MS-IV</v>
      </c>
      <c r="J1101">
        <f>MONTH(Delivery[[#This Row],[DATE]])</f>
        <v>10</v>
      </c>
      <c r="K1101" s="32">
        <f>IF(Delivery[[#This Row],[Month]]&gt;3,YEAR(Delivery[[#This Row],[DATE]]),YEAR(Delivery[[#This Row],[DATE]])-1)</f>
        <v>2015</v>
      </c>
      <c r="L1101" s="32" t="str">
        <f>IF(Delivery[[#This Row],[Month]]&lt;4,"Q4",IF(Delivery[[#This Row],[Month]]&lt;7,"Q1",IF(Delivery[[#This Row],[Month]]&lt;10,"Q2",IF(Delivery[[#This Row],[Month]]&lt;13,"Q3"))))</f>
        <v>Q3</v>
      </c>
    </row>
    <row r="1102" spans="1:12" x14ac:dyDescent="0.25">
      <c r="A1102">
        <v>1</v>
      </c>
      <c r="B1102" s="1">
        <v>42280</v>
      </c>
      <c r="C1102" t="s">
        <v>463</v>
      </c>
      <c r="D1102" t="s">
        <v>654</v>
      </c>
      <c r="E1102">
        <v>14</v>
      </c>
      <c r="F1102">
        <v>3371</v>
      </c>
      <c r="G1102" t="s">
        <v>464</v>
      </c>
      <c r="H1102" t="s">
        <v>142</v>
      </c>
      <c r="I1102" t="str">
        <f>VLOOKUP(H1102,Sheet1!$A$1:$B$28,2,0)</f>
        <v>ATF</v>
      </c>
      <c r="J1102">
        <f>MONTH(Delivery[[#This Row],[DATE]])</f>
        <v>10</v>
      </c>
      <c r="K1102" s="32">
        <f>IF(Delivery[[#This Row],[Month]]&gt;3,YEAR(Delivery[[#This Row],[DATE]]),YEAR(Delivery[[#This Row],[DATE]])-1)</f>
        <v>2015</v>
      </c>
      <c r="L1102" s="32" t="str">
        <f>IF(Delivery[[#This Row],[Month]]&lt;4,"Q4",IF(Delivery[[#This Row],[Month]]&lt;7,"Q1",IF(Delivery[[#This Row],[Month]]&lt;10,"Q2",IF(Delivery[[#This Row],[Month]]&lt;13,"Q3"))))</f>
        <v>Q3</v>
      </c>
    </row>
    <row r="1103" spans="1:12" x14ac:dyDescent="0.25">
      <c r="A1103">
        <v>2</v>
      </c>
      <c r="B1103" s="1">
        <v>42280</v>
      </c>
      <c r="C1103" t="s">
        <v>463</v>
      </c>
      <c r="D1103" t="s">
        <v>664</v>
      </c>
      <c r="E1103">
        <v>14</v>
      </c>
      <c r="F1103">
        <v>3352</v>
      </c>
      <c r="G1103" t="s">
        <v>464</v>
      </c>
      <c r="H1103" t="s">
        <v>142</v>
      </c>
      <c r="I1103" t="str">
        <f>VLOOKUP(H1103,Sheet1!$A$1:$B$28,2,0)</f>
        <v>ATF</v>
      </c>
      <c r="J1103">
        <f>MONTH(Delivery[[#This Row],[DATE]])</f>
        <v>10</v>
      </c>
      <c r="K1103" s="32">
        <f>IF(Delivery[[#This Row],[Month]]&gt;3,YEAR(Delivery[[#This Row],[DATE]]),YEAR(Delivery[[#This Row],[DATE]])-1)</f>
        <v>2015</v>
      </c>
      <c r="L1103" s="32" t="str">
        <f>IF(Delivery[[#This Row],[Month]]&lt;4,"Q4",IF(Delivery[[#This Row],[Month]]&lt;7,"Q1",IF(Delivery[[#This Row],[Month]]&lt;10,"Q2",IF(Delivery[[#This Row],[Month]]&lt;13,"Q3"))))</f>
        <v>Q3</v>
      </c>
    </row>
    <row r="1104" spans="1:12" x14ac:dyDescent="0.25">
      <c r="A1104">
        <v>3</v>
      </c>
      <c r="B1104" s="1">
        <v>42280</v>
      </c>
      <c r="C1104" t="s">
        <v>463</v>
      </c>
      <c r="D1104" t="s">
        <v>664</v>
      </c>
      <c r="E1104">
        <v>24</v>
      </c>
      <c r="F1104">
        <v>1878</v>
      </c>
      <c r="G1104" t="s">
        <v>464</v>
      </c>
      <c r="H1104" t="s">
        <v>142</v>
      </c>
      <c r="I1104" t="str">
        <f>VLOOKUP(H1104,Sheet1!$A$1:$B$28,2,0)</f>
        <v>ATF</v>
      </c>
      <c r="J1104">
        <f>MONTH(Delivery[[#This Row],[DATE]])</f>
        <v>10</v>
      </c>
      <c r="K1104" s="32">
        <f>IF(Delivery[[#This Row],[Month]]&gt;3,YEAR(Delivery[[#This Row],[DATE]]),YEAR(Delivery[[#This Row],[DATE]])-1)</f>
        <v>2015</v>
      </c>
      <c r="L1104" s="32" t="str">
        <f>IF(Delivery[[#This Row],[Month]]&lt;4,"Q4",IF(Delivery[[#This Row],[Month]]&lt;7,"Q1",IF(Delivery[[#This Row],[Month]]&lt;10,"Q2",IF(Delivery[[#This Row],[Month]]&lt;13,"Q3"))))</f>
        <v>Q3</v>
      </c>
    </row>
    <row r="1105" spans="1:12" x14ac:dyDescent="0.25">
      <c r="A1105">
        <v>1</v>
      </c>
      <c r="B1105" s="1">
        <v>42280</v>
      </c>
      <c r="C1105" t="s">
        <v>463</v>
      </c>
      <c r="D1105" t="s">
        <v>660</v>
      </c>
      <c r="E1105" t="s">
        <v>239</v>
      </c>
      <c r="F1105">
        <v>1405</v>
      </c>
      <c r="G1105" t="s">
        <v>466</v>
      </c>
      <c r="H1105" t="s">
        <v>148</v>
      </c>
      <c r="I1105" t="str">
        <f>VLOOKUP(H1105,Sheet1!$A$1:$B$28,2,0)</f>
        <v>NAPTHA</v>
      </c>
      <c r="J1105">
        <f>MONTH(Delivery[[#This Row],[DATE]])</f>
        <v>10</v>
      </c>
      <c r="K1105" s="32">
        <f>IF(Delivery[[#This Row],[Month]]&gt;3,YEAR(Delivery[[#This Row],[DATE]]),YEAR(Delivery[[#This Row],[DATE]])-1)</f>
        <v>2015</v>
      </c>
      <c r="L1105" s="32" t="str">
        <f>IF(Delivery[[#This Row],[Month]]&lt;4,"Q4",IF(Delivery[[#This Row],[Month]]&lt;7,"Q1",IF(Delivery[[#This Row],[Month]]&lt;10,"Q2",IF(Delivery[[#This Row],[Month]]&lt;13,"Q3"))))</f>
        <v>Q3</v>
      </c>
    </row>
    <row r="1106" spans="1:12" x14ac:dyDescent="0.25">
      <c r="A1106">
        <v>1</v>
      </c>
      <c r="B1106" s="1">
        <v>42281</v>
      </c>
      <c r="C1106" t="s">
        <v>6</v>
      </c>
      <c r="D1106" t="s">
        <v>662</v>
      </c>
      <c r="E1106">
        <v>4</v>
      </c>
      <c r="F1106">
        <v>1870</v>
      </c>
      <c r="G1106" t="s">
        <v>460</v>
      </c>
      <c r="H1106" t="s">
        <v>151</v>
      </c>
      <c r="I1106" t="str">
        <f>VLOOKUP(H1106,Sheet1!$A$1:$B$28,2,0)</f>
        <v>MS-IV</v>
      </c>
      <c r="J1106">
        <f>MONTH(Delivery[[#This Row],[DATE]])</f>
        <v>10</v>
      </c>
      <c r="K1106" s="32">
        <f>IF(Delivery[[#This Row],[Month]]&gt;3,YEAR(Delivery[[#This Row],[DATE]]),YEAR(Delivery[[#This Row],[DATE]])-1)</f>
        <v>2015</v>
      </c>
      <c r="L1106" s="32" t="str">
        <f>IF(Delivery[[#This Row],[Month]]&lt;4,"Q4",IF(Delivery[[#This Row],[Month]]&lt;7,"Q1",IF(Delivery[[#This Row],[Month]]&lt;10,"Q2",IF(Delivery[[#This Row],[Month]]&lt;13,"Q3"))))</f>
        <v>Q3</v>
      </c>
    </row>
    <row r="1107" spans="1:12" x14ac:dyDescent="0.25">
      <c r="A1107">
        <v>2</v>
      </c>
      <c r="B1107" s="1">
        <v>42281</v>
      </c>
      <c r="C1107" t="s">
        <v>6</v>
      </c>
      <c r="D1107" t="s">
        <v>662</v>
      </c>
      <c r="E1107">
        <v>11</v>
      </c>
      <c r="F1107">
        <v>1830</v>
      </c>
      <c r="G1107" t="s">
        <v>460</v>
      </c>
      <c r="H1107" t="s">
        <v>151</v>
      </c>
      <c r="I1107" t="str">
        <f>VLOOKUP(H1107,Sheet1!$A$1:$B$28,2,0)</f>
        <v>MS-IV</v>
      </c>
      <c r="J1107">
        <f>MONTH(Delivery[[#This Row],[DATE]])</f>
        <v>10</v>
      </c>
      <c r="K1107" s="32">
        <f>IF(Delivery[[#This Row],[Month]]&gt;3,YEAR(Delivery[[#This Row],[DATE]]),YEAR(Delivery[[#This Row],[DATE]])-1)</f>
        <v>2015</v>
      </c>
      <c r="L1107" s="32" t="str">
        <f>IF(Delivery[[#This Row],[Month]]&lt;4,"Q4",IF(Delivery[[#This Row],[Month]]&lt;7,"Q1",IF(Delivery[[#This Row],[Month]]&lt;10,"Q2",IF(Delivery[[#This Row],[Month]]&lt;13,"Q3"))))</f>
        <v>Q3</v>
      </c>
    </row>
    <row r="1108" spans="1:12" x14ac:dyDescent="0.25">
      <c r="A1108">
        <v>3</v>
      </c>
      <c r="B1108" s="1">
        <v>42281</v>
      </c>
      <c r="C1108" t="s">
        <v>6</v>
      </c>
      <c r="D1108" t="s">
        <v>665</v>
      </c>
      <c r="E1108">
        <v>11</v>
      </c>
      <c r="F1108">
        <v>3654</v>
      </c>
      <c r="G1108" t="s">
        <v>460</v>
      </c>
      <c r="H1108" t="s">
        <v>151</v>
      </c>
      <c r="I1108" t="str">
        <f>VLOOKUP(H1108,Sheet1!$A$1:$B$28,2,0)</f>
        <v>MS-IV</v>
      </c>
      <c r="J1108">
        <f>MONTH(Delivery[[#This Row],[DATE]])</f>
        <v>10</v>
      </c>
      <c r="K1108" s="32">
        <f>IF(Delivery[[#This Row],[Month]]&gt;3,YEAR(Delivery[[#This Row],[DATE]]),YEAR(Delivery[[#This Row],[DATE]])-1)</f>
        <v>2015</v>
      </c>
      <c r="L1108" s="32" t="str">
        <f>IF(Delivery[[#This Row],[Month]]&lt;4,"Q4",IF(Delivery[[#This Row],[Month]]&lt;7,"Q1",IF(Delivery[[#This Row],[Month]]&lt;10,"Q2",IF(Delivery[[#This Row],[Month]]&lt;13,"Q3"))))</f>
        <v>Q3</v>
      </c>
    </row>
    <row r="1109" spans="1:12" x14ac:dyDescent="0.25">
      <c r="A1109">
        <v>1</v>
      </c>
      <c r="B1109" s="1">
        <v>42281</v>
      </c>
      <c r="C1109" t="s">
        <v>463</v>
      </c>
      <c r="D1109" t="s">
        <v>664</v>
      </c>
      <c r="E1109">
        <v>24</v>
      </c>
      <c r="F1109">
        <v>1377</v>
      </c>
      <c r="G1109" t="s">
        <v>464</v>
      </c>
      <c r="H1109" t="s">
        <v>142</v>
      </c>
      <c r="I1109" t="str">
        <f>VLOOKUP(H1109,Sheet1!$A$1:$B$28,2,0)</f>
        <v>ATF</v>
      </c>
      <c r="J1109">
        <f>MONTH(Delivery[[#This Row],[DATE]])</f>
        <v>10</v>
      </c>
      <c r="K1109" s="32">
        <f>IF(Delivery[[#This Row],[Month]]&gt;3,YEAR(Delivery[[#This Row],[DATE]]),YEAR(Delivery[[#This Row],[DATE]])-1)</f>
        <v>2015</v>
      </c>
      <c r="L1109" s="32" t="str">
        <f>IF(Delivery[[#This Row],[Month]]&lt;4,"Q4",IF(Delivery[[#This Row],[Month]]&lt;7,"Q1",IF(Delivery[[#This Row],[Month]]&lt;10,"Q2",IF(Delivery[[#This Row],[Month]]&lt;13,"Q3"))))</f>
        <v>Q3</v>
      </c>
    </row>
    <row r="1110" spans="1:12" x14ac:dyDescent="0.25">
      <c r="A1110">
        <v>2</v>
      </c>
      <c r="B1110" s="1">
        <v>42281</v>
      </c>
      <c r="C1110" t="s">
        <v>463</v>
      </c>
      <c r="D1110" t="s">
        <v>664</v>
      </c>
      <c r="E1110">
        <v>13</v>
      </c>
      <c r="F1110">
        <v>1576</v>
      </c>
      <c r="G1110" t="s">
        <v>464</v>
      </c>
      <c r="H1110" t="s">
        <v>142</v>
      </c>
      <c r="I1110" t="str">
        <f>VLOOKUP(H1110,Sheet1!$A$1:$B$28,2,0)</f>
        <v>ATF</v>
      </c>
      <c r="J1110">
        <f>MONTH(Delivery[[#This Row],[DATE]])</f>
        <v>10</v>
      </c>
      <c r="K1110" s="32">
        <f>IF(Delivery[[#This Row],[Month]]&gt;3,YEAR(Delivery[[#This Row],[DATE]]),YEAR(Delivery[[#This Row],[DATE]])-1)</f>
        <v>2015</v>
      </c>
      <c r="L1110" s="32" t="str">
        <f>IF(Delivery[[#This Row],[Month]]&lt;4,"Q4",IF(Delivery[[#This Row],[Month]]&lt;7,"Q1",IF(Delivery[[#This Row],[Month]]&lt;10,"Q2",IF(Delivery[[#This Row],[Month]]&lt;13,"Q3"))))</f>
        <v>Q3</v>
      </c>
    </row>
    <row r="1111" spans="1:12" x14ac:dyDescent="0.25">
      <c r="A1111">
        <v>1</v>
      </c>
      <c r="B1111" s="1">
        <v>42281</v>
      </c>
      <c r="C1111" t="s">
        <v>463</v>
      </c>
      <c r="D1111" t="s">
        <v>666</v>
      </c>
      <c r="E1111" t="s">
        <v>536</v>
      </c>
      <c r="F1111">
        <v>77</v>
      </c>
      <c r="G1111" t="s">
        <v>466</v>
      </c>
      <c r="H1111" t="s">
        <v>148</v>
      </c>
      <c r="I1111" t="str">
        <f>VLOOKUP(H1111,Sheet1!$A$1:$B$28,2,0)</f>
        <v>NAPTHA</v>
      </c>
      <c r="J1111">
        <f>MONTH(Delivery[[#This Row],[DATE]])</f>
        <v>10</v>
      </c>
      <c r="K1111" s="32">
        <f>IF(Delivery[[#This Row],[Month]]&gt;3,YEAR(Delivery[[#This Row],[DATE]]),YEAR(Delivery[[#This Row],[DATE]])-1)</f>
        <v>2015</v>
      </c>
      <c r="L1111" s="32" t="str">
        <f>IF(Delivery[[#This Row],[Month]]&lt;4,"Q4",IF(Delivery[[#This Row],[Month]]&lt;7,"Q1",IF(Delivery[[#This Row],[Month]]&lt;10,"Q2",IF(Delivery[[#This Row],[Month]]&lt;13,"Q3"))))</f>
        <v>Q3</v>
      </c>
    </row>
    <row r="1112" spans="1:12" x14ac:dyDescent="0.25">
      <c r="A1112">
        <v>1</v>
      </c>
      <c r="B1112" s="1">
        <v>42282</v>
      </c>
      <c r="C1112" t="s">
        <v>6</v>
      </c>
      <c r="D1112" t="s">
        <v>666</v>
      </c>
      <c r="E1112" t="s">
        <v>41</v>
      </c>
      <c r="F1112">
        <v>275</v>
      </c>
      <c r="G1112" t="s">
        <v>460</v>
      </c>
      <c r="H1112" t="s">
        <v>148</v>
      </c>
      <c r="I1112" t="str">
        <f>VLOOKUP(H1112,Sheet1!$A$1:$B$28,2,0)</f>
        <v>NAPTHA</v>
      </c>
      <c r="J1112">
        <f>MONTH(Delivery[[#This Row],[DATE]])</f>
        <v>10</v>
      </c>
      <c r="K1112" s="32">
        <f>IF(Delivery[[#This Row],[Month]]&gt;3,YEAR(Delivery[[#This Row],[DATE]]),YEAR(Delivery[[#This Row],[DATE]])-1)</f>
        <v>2015</v>
      </c>
      <c r="L1112" s="32" t="str">
        <f>IF(Delivery[[#This Row],[Month]]&lt;4,"Q4",IF(Delivery[[#This Row],[Month]]&lt;7,"Q1",IF(Delivery[[#This Row],[Month]]&lt;10,"Q2",IF(Delivery[[#This Row],[Month]]&lt;13,"Q3"))))</f>
        <v>Q3</v>
      </c>
    </row>
    <row r="1113" spans="1:12" x14ac:dyDescent="0.25">
      <c r="A1113">
        <v>1</v>
      </c>
      <c r="B1113" s="1">
        <v>42282</v>
      </c>
      <c r="C1113" t="s">
        <v>463</v>
      </c>
      <c r="D1113" t="s">
        <v>664</v>
      </c>
      <c r="E1113">
        <v>13</v>
      </c>
      <c r="F1113">
        <v>2057</v>
      </c>
      <c r="G1113" t="s">
        <v>464</v>
      </c>
      <c r="H1113" t="s">
        <v>142</v>
      </c>
      <c r="I1113" t="str">
        <f>VLOOKUP(H1113,Sheet1!$A$1:$B$28,2,0)</f>
        <v>ATF</v>
      </c>
      <c r="J1113">
        <f>MONTH(Delivery[[#This Row],[DATE]])</f>
        <v>10</v>
      </c>
      <c r="K1113" s="32">
        <f>IF(Delivery[[#This Row],[Month]]&gt;3,YEAR(Delivery[[#This Row],[DATE]]),YEAR(Delivery[[#This Row],[DATE]])-1)</f>
        <v>2015</v>
      </c>
      <c r="L1113" s="32" t="str">
        <f>IF(Delivery[[#This Row],[Month]]&lt;4,"Q4",IF(Delivery[[#This Row],[Month]]&lt;7,"Q1",IF(Delivery[[#This Row],[Month]]&lt;10,"Q2",IF(Delivery[[#This Row],[Month]]&lt;13,"Q3"))))</f>
        <v>Q3</v>
      </c>
    </row>
    <row r="1114" spans="1:12" x14ac:dyDescent="0.25">
      <c r="A1114">
        <v>2</v>
      </c>
      <c r="B1114" s="1">
        <v>42282</v>
      </c>
      <c r="C1114" t="s">
        <v>463</v>
      </c>
      <c r="D1114" t="s">
        <v>672</v>
      </c>
      <c r="E1114">
        <v>13</v>
      </c>
      <c r="F1114">
        <v>847</v>
      </c>
      <c r="G1114" t="s">
        <v>464</v>
      </c>
      <c r="H1114" t="s">
        <v>142</v>
      </c>
      <c r="I1114" t="str">
        <f>VLOOKUP(H1114,Sheet1!$A$1:$B$28,2,0)</f>
        <v>ATF</v>
      </c>
      <c r="J1114">
        <f>MONTH(Delivery[[#This Row],[DATE]])</f>
        <v>10</v>
      </c>
      <c r="K1114" s="32">
        <f>IF(Delivery[[#This Row],[Month]]&gt;3,YEAR(Delivery[[#This Row],[DATE]]),YEAR(Delivery[[#This Row],[DATE]])-1)</f>
        <v>2015</v>
      </c>
      <c r="L1114" s="32" t="str">
        <f>IF(Delivery[[#This Row],[Month]]&lt;4,"Q4",IF(Delivery[[#This Row],[Month]]&lt;7,"Q1",IF(Delivery[[#This Row],[Month]]&lt;10,"Q2",IF(Delivery[[#This Row],[Month]]&lt;13,"Q3"))))</f>
        <v>Q3</v>
      </c>
    </row>
    <row r="1115" spans="1:12" x14ac:dyDescent="0.25">
      <c r="A1115">
        <v>1</v>
      </c>
      <c r="B1115" s="1">
        <v>42282</v>
      </c>
      <c r="C1115" t="s">
        <v>463</v>
      </c>
      <c r="D1115" t="s">
        <v>666</v>
      </c>
      <c r="E1115" t="s">
        <v>41</v>
      </c>
      <c r="F1115">
        <v>275</v>
      </c>
      <c r="G1115" t="s">
        <v>466</v>
      </c>
      <c r="H1115" t="s">
        <v>148</v>
      </c>
      <c r="I1115" t="str">
        <f>VLOOKUP(H1115,Sheet1!$A$1:$B$28,2,0)</f>
        <v>NAPTHA</v>
      </c>
      <c r="J1115">
        <f>MONTH(Delivery[[#This Row],[DATE]])</f>
        <v>10</v>
      </c>
      <c r="K1115" s="32">
        <f>IF(Delivery[[#This Row],[Month]]&gt;3,YEAR(Delivery[[#This Row],[DATE]]),YEAR(Delivery[[#This Row],[DATE]])-1)</f>
        <v>2015</v>
      </c>
      <c r="L1115" s="32" t="str">
        <f>IF(Delivery[[#This Row],[Month]]&lt;4,"Q4",IF(Delivery[[#This Row],[Month]]&lt;7,"Q1",IF(Delivery[[#This Row],[Month]]&lt;10,"Q2",IF(Delivery[[#This Row],[Month]]&lt;13,"Q3"))))</f>
        <v>Q3</v>
      </c>
    </row>
    <row r="1116" spans="1:12" x14ac:dyDescent="0.25">
      <c r="A1116">
        <v>1</v>
      </c>
      <c r="B1116" s="1">
        <v>42283</v>
      </c>
      <c r="C1116" t="s">
        <v>463</v>
      </c>
      <c r="D1116" t="s">
        <v>672</v>
      </c>
      <c r="E1116">
        <v>13</v>
      </c>
      <c r="F1116">
        <v>3566</v>
      </c>
      <c r="G1116" t="s">
        <v>464</v>
      </c>
      <c r="H1116" t="s">
        <v>142</v>
      </c>
      <c r="I1116" t="str">
        <f>VLOOKUP(H1116,Sheet1!$A$1:$B$28,2,0)</f>
        <v>ATF</v>
      </c>
      <c r="J1116">
        <f>MONTH(Delivery[[#This Row],[DATE]])</f>
        <v>10</v>
      </c>
      <c r="K1116" s="32">
        <f>IF(Delivery[[#This Row],[Month]]&gt;3,YEAR(Delivery[[#This Row],[DATE]]),YEAR(Delivery[[#This Row],[DATE]])-1)</f>
        <v>2015</v>
      </c>
      <c r="L1116" s="32" t="str">
        <f>IF(Delivery[[#This Row],[Month]]&lt;4,"Q4",IF(Delivery[[#This Row],[Month]]&lt;7,"Q1",IF(Delivery[[#This Row],[Month]]&lt;10,"Q2",IF(Delivery[[#This Row],[Month]]&lt;13,"Q3"))))</f>
        <v>Q3</v>
      </c>
    </row>
    <row r="1117" spans="1:12" x14ac:dyDescent="0.25">
      <c r="A1117">
        <v>2</v>
      </c>
      <c r="B1117" s="1">
        <v>42283</v>
      </c>
      <c r="C1117" t="s">
        <v>463</v>
      </c>
      <c r="D1117" t="s">
        <v>672</v>
      </c>
      <c r="E1117">
        <v>10</v>
      </c>
      <c r="F1117">
        <v>3412</v>
      </c>
      <c r="G1117" t="s">
        <v>464</v>
      </c>
      <c r="H1117" t="s">
        <v>142</v>
      </c>
      <c r="I1117" t="str">
        <f>VLOOKUP(H1117,Sheet1!$A$1:$B$28,2,0)</f>
        <v>ATF</v>
      </c>
      <c r="J1117">
        <f>MONTH(Delivery[[#This Row],[DATE]])</f>
        <v>10</v>
      </c>
      <c r="K1117" s="32">
        <f>IF(Delivery[[#This Row],[Month]]&gt;3,YEAR(Delivery[[#This Row],[DATE]]),YEAR(Delivery[[#This Row],[DATE]])-1)</f>
        <v>2015</v>
      </c>
      <c r="L1117" s="32" t="str">
        <f>IF(Delivery[[#This Row],[Month]]&lt;4,"Q4",IF(Delivery[[#This Row],[Month]]&lt;7,"Q1",IF(Delivery[[#This Row],[Month]]&lt;10,"Q2",IF(Delivery[[#This Row],[Month]]&lt;13,"Q3"))))</f>
        <v>Q3</v>
      </c>
    </row>
    <row r="1118" spans="1:12" x14ac:dyDescent="0.25">
      <c r="A1118">
        <v>1</v>
      </c>
      <c r="B1118" s="1">
        <v>42284</v>
      </c>
      <c r="C1118" t="s">
        <v>6</v>
      </c>
      <c r="D1118" t="s">
        <v>1397</v>
      </c>
      <c r="E1118" t="s">
        <v>41</v>
      </c>
      <c r="F1118">
        <v>24</v>
      </c>
      <c r="G1118" t="s">
        <v>460</v>
      </c>
      <c r="H1118" t="s">
        <v>738</v>
      </c>
      <c r="I1118" t="str">
        <f>VLOOKUP(H1118,Sheet1!$A$1:$B$28,2,0)</f>
        <v>I/F</v>
      </c>
      <c r="J1118">
        <f>MONTH(Delivery[[#This Row],[DATE]])</f>
        <v>10</v>
      </c>
      <c r="K1118" s="32">
        <f>IF(Delivery[[#This Row],[Month]]&gt;3,YEAR(Delivery[[#This Row],[DATE]]),YEAR(Delivery[[#This Row],[DATE]])-1)</f>
        <v>2015</v>
      </c>
      <c r="L1118" s="32" t="str">
        <f>IF(Delivery[[#This Row],[Month]]&lt;4,"Q4",IF(Delivery[[#This Row],[Month]]&lt;7,"Q1",IF(Delivery[[#This Row],[Month]]&lt;10,"Q2",IF(Delivery[[#This Row],[Month]]&lt;13,"Q3"))))</f>
        <v>Q3</v>
      </c>
    </row>
    <row r="1119" spans="1:12" x14ac:dyDescent="0.25">
      <c r="A1119">
        <v>2</v>
      </c>
      <c r="B1119" s="1">
        <v>42284</v>
      </c>
      <c r="C1119" t="s">
        <v>6</v>
      </c>
      <c r="D1119" t="s">
        <v>1409</v>
      </c>
      <c r="E1119">
        <v>16</v>
      </c>
      <c r="F1119">
        <v>166</v>
      </c>
      <c r="G1119" t="s">
        <v>460</v>
      </c>
      <c r="H1119" t="s">
        <v>155</v>
      </c>
      <c r="I1119" t="str">
        <f>VLOOKUP(H1119,Sheet1!$A$1:$B$28,2,0)</f>
        <v>SKO</v>
      </c>
      <c r="J1119">
        <f>MONTH(Delivery[[#This Row],[DATE]])</f>
        <v>10</v>
      </c>
      <c r="K1119" s="32">
        <f>IF(Delivery[[#This Row],[Month]]&gt;3,YEAR(Delivery[[#This Row],[DATE]]),YEAR(Delivery[[#This Row],[DATE]])-1)</f>
        <v>2015</v>
      </c>
      <c r="L1119" s="32" t="str">
        <f>IF(Delivery[[#This Row],[Month]]&lt;4,"Q4",IF(Delivery[[#This Row],[Month]]&lt;7,"Q1",IF(Delivery[[#This Row],[Month]]&lt;10,"Q2",IF(Delivery[[#This Row],[Month]]&lt;13,"Q3"))))</f>
        <v>Q3</v>
      </c>
    </row>
    <row r="1120" spans="1:12" x14ac:dyDescent="0.25">
      <c r="A1120">
        <v>3</v>
      </c>
      <c r="B1120" s="1">
        <v>42284</v>
      </c>
      <c r="C1120" t="s">
        <v>6</v>
      </c>
      <c r="D1120" t="s">
        <v>669</v>
      </c>
      <c r="E1120">
        <v>2</v>
      </c>
      <c r="F1120">
        <v>1443</v>
      </c>
      <c r="G1120" t="s">
        <v>460</v>
      </c>
      <c r="H1120" t="s">
        <v>153</v>
      </c>
      <c r="I1120" t="str">
        <f>VLOOKUP(H1120,Sheet1!$A$1:$B$28,2,0)</f>
        <v>HSD-IV</v>
      </c>
      <c r="J1120">
        <f>MONTH(Delivery[[#This Row],[DATE]])</f>
        <v>10</v>
      </c>
      <c r="K1120" s="32">
        <f>IF(Delivery[[#This Row],[Month]]&gt;3,YEAR(Delivery[[#This Row],[DATE]]),YEAR(Delivery[[#This Row],[DATE]])-1)</f>
        <v>2015</v>
      </c>
      <c r="L1120" s="32" t="str">
        <f>IF(Delivery[[#This Row],[Month]]&lt;4,"Q4",IF(Delivery[[#This Row],[Month]]&lt;7,"Q1",IF(Delivery[[#This Row],[Month]]&lt;10,"Q2",IF(Delivery[[#This Row],[Month]]&lt;13,"Q3"))))</f>
        <v>Q3</v>
      </c>
    </row>
    <row r="1121" spans="1:12" x14ac:dyDescent="0.25">
      <c r="A1121">
        <v>4</v>
      </c>
      <c r="B1121" s="1">
        <v>42284</v>
      </c>
      <c r="C1121" t="s">
        <v>6</v>
      </c>
      <c r="D1121" t="s">
        <v>670</v>
      </c>
      <c r="E1121">
        <v>2</v>
      </c>
      <c r="F1121">
        <v>5561</v>
      </c>
      <c r="G1121" t="s">
        <v>460</v>
      </c>
      <c r="H1121" t="s">
        <v>153</v>
      </c>
      <c r="I1121" t="str">
        <f>VLOOKUP(H1121,Sheet1!$A$1:$B$28,2,0)</f>
        <v>HSD-IV</v>
      </c>
      <c r="J1121">
        <f>MONTH(Delivery[[#This Row],[DATE]])</f>
        <v>10</v>
      </c>
      <c r="K1121" s="32">
        <f>IF(Delivery[[#This Row],[Month]]&gt;3,YEAR(Delivery[[#This Row],[DATE]]),YEAR(Delivery[[#This Row],[DATE]])-1)</f>
        <v>2015</v>
      </c>
      <c r="L1121" s="32" t="str">
        <f>IF(Delivery[[#This Row],[Month]]&lt;4,"Q4",IF(Delivery[[#This Row],[Month]]&lt;7,"Q1",IF(Delivery[[#This Row],[Month]]&lt;10,"Q2",IF(Delivery[[#This Row],[Month]]&lt;13,"Q3"))))</f>
        <v>Q3</v>
      </c>
    </row>
    <row r="1122" spans="1:12" x14ac:dyDescent="0.25">
      <c r="A1122">
        <v>1</v>
      </c>
      <c r="B1122" s="1">
        <v>42284</v>
      </c>
      <c r="C1122" t="s">
        <v>6</v>
      </c>
      <c r="D1122" t="s">
        <v>639</v>
      </c>
      <c r="E1122">
        <v>10</v>
      </c>
      <c r="F1122">
        <v>10</v>
      </c>
      <c r="G1122" t="s">
        <v>490</v>
      </c>
      <c r="H1122" t="s">
        <v>153</v>
      </c>
      <c r="I1122" t="str">
        <f>VLOOKUP(H1122,Sheet1!$A$1:$B$28,2,0)</f>
        <v>HSD-IV</v>
      </c>
      <c r="J1122">
        <f>MONTH(Delivery[[#This Row],[DATE]])</f>
        <v>10</v>
      </c>
      <c r="K1122" s="32">
        <f>IF(Delivery[[#This Row],[Month]]&gt;3,YEAR(Delivery[[#This Row],[DATE]]),YEAR(Delivery[[#This Row],[DATE]])-1)</f>
        <v>2015</v>
      </c>
      <c r="L1122" s="32" t="str">
        <f>IF(Delivery[[#This Row],[Month]]&lt;4,"Q4",IF(Delivery[[#This Row],[Month]]&lt;7,"Q1",IF(Delivery[[#This Row],[Month]]&lt;10,"Q2",IF(Delivery[[#This Row],[Month]]&lt;13,"Q3"))))</f>
        <v>Q3</v>
      </c>
    </row>
    <row r="1123" spans="1:12" x14ac:dyDescent="0.25">
      <c r="A1123">
        <v>1</v>
      </c>
      <c r="B1123" s="1">
        <v>42284</v>
      </c>
      <c r="C1123" t="s">
        <v>463</v>
      </c>
      <c r="D1123" t="s">
        <v>1410</v>
      </c>
      <c r="E1123">
        <v>10</v>
      </c>
      <c r="F1123">
        <v>1669</v>
      </c>
      <c r="G1123" t="s">
        <v>464</v>
      </c>
      <c r="H1123" t="s">
        <v>142</v>
      </c>
      <c r="I1123" t="str">
        <f>VLOOKUP(H1123,Sheet1!$A$1:$B$28,2,0)</f>
        <v>ATF</v>
      </c>
      <c r="J1123">
        <f>MONTH(Delivery[[#This Row],[DATE]])</f>
        <v>10</v>
      </c>
      <c r="K1123" s="32">
        <f>IF(Delivery[[#This Row],[Month]]&gt;3,YEAR(Delivery[[#This Row],[DATE]]),YEAR(Delivery[[#This Row],[DATE]])-1)</f>
        <v>2015</v>
      </c>
      <c r="L1123" s="32" t="str">
        <f>IF(Delivery[[#This Row],[Month]]&lt;4,"Q4",IF(Delivery[[#This Row],[Month]]&lt;7,"Q1",IF(Delivery[[#This Row],[Month]]&lt;10,"Q2",IF(Delivery[[#This Row],[Month]]&lt;13,"Q3"))))</f>
        <v>Q3</v>
      </c>
    </row>
    <row r="1124" spans="1:12" x14ac:dyDescent="0.25">
      <c r="A1124">
        <v>2</v>
      </c>
      <c r="B1124" s="1">
        <v>42284</v>
      </c>
      <c r="C1124" t="s">
        <v>463</v>
      </c>
      <c r="D1124" t="s">
        <v>676</v>
      </c>
      <c r="E1124">
        <v>10</v>
      </c>
      <c r="F1124">
        <v>2347</v>
      </c>
      <c r="G1124" t="s">
        <v>464</v>
      </c>
      <c r="H1124" t="s">
        <v>142</v>
      </c>
      <c r="I1124" t="str">
        <f>VLOOKUP(H1124,Sheet1!$A$1:$B$28,2,0)</f>
        <v>ATF</v>
      </c>
      <c r="J1124">
        <f>MONTH(Delivery[[#This Row],[DATE]])</f>
        <v>10</v>
      </c>
      <c r="K1124" s="32">
        <f>IF(Delivery[[#This Row],[Month]]&gt;3,YEAR(Delivery[[#This Row],[DATE]]),YEAR(Delivery[[#This Row],[DATE]])-1)</f>
        <v>2015</v>
      </c>
      <c r="L1124" s="32" t="str">
        <f>IF(Delivery[[#This Row],[Month]]&lt;4,"Q4",IF(Delivery[[#This Row],[Month]]&lt;7,"Q1",IF(Delivery[[#This Row],[Month]]&lt;10,"Q2",IF(Delivery[[#This Row],[Month]]&lt;13,"Q3"))))</f>
        <v>Q3</v>
      </c>
    </row>
    <row r="1125" spans="1:12" x14ac:dyDescent="0.25">
      <c r="A1125">
        <v>3</v>
      </c>
      <c r="B1125" s="1">
        <v>42284</v>
      </c>
      <c r="C1125" t="s">
        <v>463</v>
      </c>
      <c r="D1125" t="s">
        <v>676</v>
      </c>
      <c r="E1125">
        <v>14</v>
      </c>
      <c r="F1125">
        <v>3449</v>
      </c>
      <c r="G1125" t="s">
        <v>464</v>
      </c>
      <c r="H1125" t="s">
        <v>142</v>
      </c>
      <c r="I1125" t="str">
        <f>VLOOKUP(H1125,Sheet1!$A$1:$B$28,2,0)</f>
        <v>ATF</v>
      </c>
      <c r="J1125">
        <f>MONTH(Delivery[[#This Row],[DATE]])</f>
        <v>10</v>
      </c>
      <c r="K1125" s="32">
        <f>IF(Delivery[[#This Row],[Month]]&gt;3,YEAR(Delivery[[#This Row],[DATE]]),YEAR(Delivery[[#This Row],[DATE]])-1)</f>
        <v>2015</v>
      </c>
      <c r="L1125" s="32" t="str">
        <f>IF(Delivery[[#This Row],[Month]]&lt;4,"Q4",IF(Delivery[[#This Row],[Month]]&lt;7,"Q1",IF(Delivery[[#This Row],[Month]]&lt;10,"Q2",IF(Delivery[[#This Row],[Month]]&lt;13,"Q3"))))</f>
        <v>Q3</v>
      </c>
    </row>
    <row r="1126" spans="1:12" x14ac:dyDescent="0.25">
      <c r="A1126">
        <v>1</v>
      </c>
      <c r="B1126" s="1">
        <v>42284</v>
      </c>
      <c r="C1126" t="s">
        <v>463</v>
      </c>
      <c r="D1126" t="s">
        <v>1397</v>
      </c>
      <c r="E1126" t="s">
        <v>41</v>
      </c>
      <c r="F1126">
        <v>24</v>
      </c>
      <c r="G1126" t="s">
        <v>466</v>
      </c>
      <c r="H1126" t="s">
        <v>738</v>
      </c>
      <c r="I1126" t="str">
        <f>VLOOKUP(H1126,Sheet1!$A$1:$B$28,2,0)</f>
        <v>I/F</v>
      </c>
      <c r="J1126">
        <f>MONTH(Delivery[[#This Row],[DATE]])</f>
        <v>10</v>
      </c>
      <c r="K1126" s="32">
        <f>IF(Delivery[[#This Row],[Month]]&gt;3,YEAR(Delivery[[#This Row],[DATE]]),YEAR(Delivery[[#This Row],[DATE]])-1)</f>
        <v>2015</v>
      </c>
      <c r="L1126" s="32" t="str">
        <f>IF(Delivery[[#This Row],[Month]]&lt;4,"Q4",IF(Delivery[[#This Row],[Month]]&lt;7,"Q1",IF(Delivery[[#This Row],[Month]]&lt;10,"Q2",IF(Delivery[[#This Row],[Month]]&lt;13,"Q3"))))</f>
        <v>Q3</v>
      </c>
    </row>
    <row r="1127" spans="1:12" x14ac:dyDescent="0.25">
      <c r="A1127">
        <v>1</v>
      </c>
      <c r="B1127" s="1">
        <v>42285</v>
      </c>
      <c r="C1127" t="s">
        <v>6</v>
      </c>
      <c r="D1127" t="s">
        <v>670</v>
      </c>
      <c r="E1127">
        <v>2</v>
      </c>
      <c r="F1127">
        <v>5907</v>
      </c>
      <c r="G1127" t="s">
        <v>460</v>
      </c>
      <c r="H1127" t="s">
        <v>153</v>
      </c>
      <c r="I1127" t="str">
        <f>VLOOKUP(H1127,Sheet1!$A$1:$B$28,2,0)</f>
        <v>HSD-IV</v>
      </c>
      <c r="J1127">
        <f>MONTH(Delivery[[#This Row],[DATE]])</f>
        <v>10</v>
      </c>
      <c r="K1127" s="32">
        <f>IF(Delivery[[#This Row],[Month]]&gt;3,YEAR(Delivery[[#This Row],[DATE]]),YEAR(Delivery[[#This Row],[DATE]])-1)</f>
        <v>2015</v>
      </c>
      <c r="L1127" s="32" t="str">
        <f>IF(Delivery[[#This Row],[Month]]&lt;4,"Q4",IF(Delivery[[#This Row],[Month]]&lt;7,"Q1",IF(Delivery[[#This Row],[Month]]&lt;10,"Q2",IF(Delivery[[#This Row],[Month]]&lt;13,"Q3"))))</f>
        <v>Q3</v>
      </c>
    </row>
    <row r="1128" spans="1:12" x14ac:dyDescent="0.25">
      <c r="A1128">
        <v>2</v>
      </c>
      <c r="B1128" s="1">
        <v>42285</v>
      </c>
      <c r="C1128" t="s">
        <v>6</v>
      </c>
      <c r="D1128" t="s">
        <v>850</v>
      </c>
      <c r="E1128">
        <v>3</v>
      </c>
      <c r="F1128">
        <v>4649</v>
      </c>
      <c r="G1128" t="s">
        <v>460</v>
      </c>
      <c r="H1128" t="s">
        <v>153</v>
      </c>
      <c r="I1128" t="str">
        <f>VLOOKUP(H1128,Sheet1!$A$1:$B$28,2,0)</f>
        <v>HSD-IV</v>
      </c>
      <c r="J1128">
        <f>MONTH(Delivery[[#This Row],[DATE]])</f>
        <v>10</v>
      </c>
      <c r="K1128" s="32">
        <f>IF(Delivery[[#This Row],[Month]]&gt;3,YEAR(Delivery[[#This Row],[DATE]]),YEAR(Delivery[[#This Row],[DATE]])-1)</f>
        <v>2015</v>
      </c>
      <c r="L1128" s="32" t="str">
        <f>IF(Delivery[[#This Row],[Month]]&lt;4,"Q4",IF(Delivery[[#This Row],[Month]]&lt;7,"Q1",IF(Delivery[[#This Row],[Month]]&lt;10,"Q2",IF(Delivery[[#This Row],[Month]]&lt;13,"Q3"))))</f>
        <v>Q3</v>
      </c>
    </row>
    <row r="1129" spans="1:12" x14ac:dyDescent="0.25">
      <c r="A1129">
        <v>3</v>
      </c>
      <c r="B1129" s="1">
        <v>42285</v>
      </c>
      <c r="C1129" t="s">
        <v>6</v>
      </c>
      <c r="D1129" t="s">
        <v>1411</v>
      </c>
      <c r="E1129">
        <v>3</v>
      </c>
      <c r="F1129">
        <v>2474</v>
      </c>
      <c r="G1129" t="s">
        <v>460</v>
      </c>
      <c r="H1129" t="s">
        <v>153</v>
      </c>
      <c r="I1129" t="str">
        <f>VLOOKUP(H1129,Sheet1!$A$1:$B$28,2,0)</f>
        <v>HSD-IV</v>
      </c>
      <c r="J1129">
        <f>MONTH(Delivery[[#This Row],[DATE]])</f>
        <v>10</v>
      </c>
      <c r="K1129" s="32">
        <f>IF(Delivery[[#This Row],[Month]]&gt;3,YEAR(Delivery[[#This Row],[DATE]]),YEAR(Delivery[[#This Row],[DATE]])-1)</f>
        <v>2015</v>
      </c>
      <c r="L1129" s="32" t="str">
        <f>IF(Delivery[[#This Row],[Month]]&lt;4,"Q4",IF(Delivery[[#This Row],[Month]]&lt;7,"Q1",IF(Delivery[[#This Row],[Month]]&lt;10,"Q2",IF(Delivery[[#This Row],[Month]]&lt;13,"Q3"))))</f>
        <v>Q3</v>
      </c>
    </row>
    <row r="1130" spans="1:12" x14ac:dyDescent="0.25">
      <c r="A1130">
        <v>1</v>
      </c>
      <c r="B1130" s="1">
        <v>42285</v>
      </c>
      <c r="C1130" t="s">
        <v>6</v>
      </c>
      <c r="D1130" t="s">
        <v>639</v>
      </c>
      <c r="E1130">
        <v>10</v>
      </c>
      <c r="F1130">
        <v>719</v>
      </c>
      <c r="G1130" t="s">
        <v>490</v>
      </c>
      <c r="H1130" t="s">
        <v>153</v>
      </c>
      <c r="I1130" t="str">
        <f>VLOOKUP(H1130,Sheet1!$A$1:$B$28,2,0)</f>
        <v>HSD-IV</v>
      </c>
      <c r="J1130">
        <f>MONTH(Delivery[[#This Row],[DATE]])</f>
        <v>10</v>
      </c>
      <c r="K1130" s="32">
        <f>IF(Delivery[[#This Row],[Month]]&gt;3,YEAR(Delivery[[#This Row],[DATE]]),YEAR(Delivery[[#This Row],[DATE]])-1)</f>
        <v>2015</v>
      </c>
      <c r="L1130" s="32" t="str">
        <f>IF(Delivery[[#This Row],[Month]]&lt;4,"Q4",IF(Delivery[[#This Row],[Month]]&lt;7,"Q1",IF(Delivery[[#This Row],[Month]]&lt;10,"Q2",IF(Delivery[[#This Row],[Month]]&lt;13,"Q3"))))</f>
        <v>Q3</v>
      </c>
    </row>
    <row r="1131" spans="1:12" x14ac:dyDescent="0.25">
      <c r="A1131">
        <v>2</v>
      </c>
      <c r="B1131" s="1">
        <v>42285</v>
      </c>
      <c r="C1131" t="s">
        <v>6</v>
      </c>
      <c r="D1131" t="s">
        <v>642</v>
      </c>
      <c r="E1131">
        <v>10</v>
      </c>
      <c r="F1131">
        <v>2780</v>
      </c>
      <c r="G1131" t="s">
        <v>490</v>
      </c>
      <c r="H1131" t="s">
        <v>153</v>
      </c>
      <c r="I1131" t="str">
        <f>VLOOKUP(H1131,Sheet1!$A$1:$B$28,2,0)</f>
        <v>HSD-IV</v>
      </c>
      <c r="J1131">
        <f>MONTH(Delivery[[#This Row],[DATE]])</f>
        <v>10</v>
      </c>
      <c r="K1131" s="32">
        <f>IF(Delivery[[#This Row],[Month]]&gt;3,YEAR(Delivery[[#This Row],[DATE]]),YEAR(Delivery[[#This Row],[DATE]])-1)</f>
        <v>2015</v>
      </c>
      <c r="L1131" s="32" t="str">
        <f>IF(Delivery[[#This Row],[Month]]&lt;4,"Q4",IF(Delivery[[#This Row],[Month]]&lt;7,"Q1",IF(Delivery[[#This Row],[Month]]&lt;10,"Q2",IF(Delivery[[#This Row],[Month]]&lt;13,"Q3"))))</f>
        <v>Q3</v>
      </c>
    </row>
    <row r="1132" spans="1:12" x14ac:dyDescent="0.25">
      <c r="A1132">
        <v>3</v>
      </c>
      <c r="B1132" s="1">
        <v>42285</v>
      </c>
      <c r="C1132" t="s">
        <v>6</v>
      </c>
      <c r="D1132" t="s">
        <v>642</v>
      </c>
      <c r="E1132">
        <v>12</v>
      </c>
      <c r="F1132">
        <v>266</v>
      </c>
      <c r="G1132" t="s">
        <v>490</v>
      </c>
      <c r="H1132" t="s">
        <v>153</v>
      </c>
      <c r="I1132" t="str">
        <f>VLOOKUP(H1132,Sheet1!$A$1:$B$28,2,0)</f>
        <v>HSD-IV</v>
      </c>
      <c r="J1132">
        <f>MONTH(Delivery[[#This Row],[DATE]])</f>
        <v>10</v>
      </c>
      <c r="K1132" s="32">
        <f>IF(Delivery[[#This Row],[Month]]&gt;3,YEAR(Delivery[[#This Row],[DATE]]),YEAR(Delivery[[#This Row],[DATE]])-1)</f>
        <v>2015</v>
      </c>
      <c r="L1132" s="32" t="str">
        <f>IF(Delivery[[#This Row],[Month]]&lt;4,"Q4",IF(Delivery[[#This Row],[Month]]&lt;7,"Q1",IF(Delivery[[#This Row],[Month]]&lt;10,"Q2",IF(Delivery[[#This Row],[Month]]&lt;13,"Q3"))))</f>
        <v>Q3</v>
      </c>
    </row>
    <row r="1133" spans="1:12" x14ac:dyDescent="0.25">
      <c r="A1133">
        <v>4</v>
      </c>
      <c r="B1133" s="1">
        <v>42285</v>
      </c>
      <c r="C1133" t="s">
        <v>6</v>
      </c>
      <c r="D1133" t="s">
        <v>684</v>
      </c>
      <c r="E1133">
        <v>12</v>
      </c>
      <c r="F1133">
        <v>1665</v>
      </c>
      <c r="G1133" t="s">
        <v>490</v>
      </c>
      <c r="H1133" t="s">
        <v>153</v>
      </c>
      <c r="I1133" t="str">
        <f>VLOOKUP(H1133,Sheet1!$A$1:$B$28,2,0)</f>
        <v>HSD-IV</v>
      </c>
      <c r="J1133">
        <f>MONTH(Delivery[[#This Row],[DATE]])</f>
        <v>10</v>
      </c>
      <c r="K1133" s="32">
        <f>IF(Delivery[[#This Row],[Month]]&gt;3,YEAR(Delivery[[#This Row],[DATE]]),YEAR(Delivery[[#This Row],[DATE]])-1)</f>
        <v>2015</v>
      </c>
      <c r="L1133" s="32" t="str">
        <f>IF(Delivery[[#This Row],[Month]]&lt;4,"Q4",IF(Delivery[[#This Row],[Month]]&lt;7,"Q1",IF(Delivery[[#This Row],[Month]]&lt;10,"Q2",IF(Delivery[[#This Row],[Month]]&lt;13,"Q3"))))</f>
        <v>Q3</v>
      </c>
    </row>
    <row r="1134" spans="1:12" x14ac:dyDescent="0.25">
      <c r="A1134">
        <v>1</v>
      </c>
      <c r="B1134" s="1">
        <v>42285</v>
      </c>
      <c r="C1134" t="s">
        <v>463</v>
      </c>
      <c r="D1134" t="s">
        <v>676</v>
      </c>
      <c r="E1134">
        <v>14</v>
      </c>
      <c r="F1134">
        <v>2033</v>
      </c>
      <c r="G1134" t="s">
        <v>464</v>
      </c>
      <c r="H1134" t="s">
        <v>142</v>
      </c>
      <c r="I1134" t="str">
        <f>VLOOKUP(H1134,Sheet1!$A$1:$B$28,2,0)</f>
        <v>ATF</v>
      </c>
      <c r="J1134">
        <f>MONTH(Delivery[[#This Row],[DATE]])</f>
        <v>10</v>
      </c>
      <c r="K1134" s="32">
        <f>IF(Delivery[[#This Row],[Month]]&gt;3,YEAR(Delivery[[#This Row],[DATE]]),YEAR(Delivery[[#This Row],[DATE]])-1)</f>
        <v>2015</v>
      </c>
      <c r="L1134" s="32" t="str">
        <f>IF(Delivery[[#This Row],[Month]]&lt;4,"Q4",IF(Delivery[[#This Row],[Month]]&lt;7,"Q1",IF(Delivery[[#This Row],[Month]]&lt;10,"Q2",IF(Delivery[[#This Row],[Month]]&lt;13,"Q3"))))</f>
        <v>Q3</v>
      </c>
    </row>
    <row r="1135" spans="1:12" x14ac:dyDescent="0.25">
      <c r="A1135">
        <v>1</v>
      </c>
      <c r="B1135" s="1">
        <v>42285</v>
      </c>
      <c r="C1135" t="s">
        <v>463</v>
      </c>
      <c r="D1135" t="s">
        <v>682</v>
      </c>
      <c r="E1135">
        <v>111</v>
      </c>
      <c r="F1135">
        <v>102</v>
      </c>
      <c r="G1135" t="s">
        <v>492</v>
      </c>
      <c r="H1135" t="s">
        <v>155</v>
      </c>
      <c r="I1135" t="str">
        <f>VLOOKUP(H1135,Sheet1!$A$1:$B$28,2,0)</f>
        <v>SKO</v>
      </c>
      <c r="J1135">
        <f>MONTH(Delivery[[#This Row],[DATE]])</f>
        <v>10</v>
      </c>
      <c r="K1135" s="32">
        <f>IF(Delivery[[#This Row],[Month]]&gt;3,YEAR(Delivery[[#This Row],[DATE]]),YEAR(Delivery[[#This Row],[DATE]])-1)</f>
        <v>2015</v>
      </c>
      <c r="L1135" s="32" t="str">
        <f>IF(Delivery[[#This Row],[Month]]&lt;4,"Q4",IF(Delivery[[#This Row],[Month]]&lt;7,"Q1",IF(Delivery[[#This Row],[Month]]&lt;10,"Q2",IF(Delivery[[#This Row],[Month]]&lt;13,"Q3"))))</f>
        <v>Q3</v>
      </c>
    </row>
    <row r="1136" spans="1:12" x14ac:dyDescent="0.25">
      <c r="A1136">
        <v>2</v>
      </c>
      <c r="B1136" s="1">
        <v>42285</v>
      </c>
      <c r="C1136" t="s">
        <v>463</v>
      </c>
      <c r="D1136" t="s">
        <v>683</v>
      </c>
      <c r="E1136">
        <v>109</v>
      </c>
      <c r="F1136">
        <v>415</v>
      </c>
      <c r="G1136" t="s">
        <v>492</v>
      </c>
      <c r="H1136" t="s">
        <v>153</v>
      </c>
      <c r="I1136" t="str">
        <f>VLOOKUP(H1136,Sheet1!$A$1:$B$28,2,0)</f>
        <v>HSD-IV</v>
      </c>
      <c r="J1136">
        <f>MONTH(Delivery[[#This Row],[DATE]])</f>
        <v>10</v>
      </c>
      <c r="K1136" s="32">
        <f>IF(Delivery[[#This Row],[Month]]&gt;3,YEAR(Delivery[[#This Row],[DATE]]),YEAR(Delivery[[#This Row],[DATE]])-1)</f>
        <v>2015</v>
      </c>
      <c r="L1136" s="32" t="str">
        <f>IF(Delivery[[#This Row],[Month]]&lt;4,"Q4",IF(Delivery[[#This Row],[Month]]&lt;7,"Q1",IF(Delivery[[#This Row],[Month]]&lt;10,"Q2",IF(Delivery[[#This Row],[Month]]&lt;13,"Q3"))))</f>
        <v>Q3</v>
      </c>
    </row>
    <row r="1137" spans="1:12" x14ac:dyDescent="0.25">
      <c r="A1137">
        <v>3</v>
      </c>
      <c r="B1137" s="1">
        <v>42285</v>
      </c>
      <c r="C1137" t="s">
        <v>463</v>
      </c>
      <c r="D1137" t="s">
        <v>684</v>
      </c>
      <c r="E1137">
        <v>109</v>
      </c>
      <c r="F1137">
        <v>2822</v>
      </c>
      <c r="G1137" t="s">
        <v>492</v>
      </c>
      <c r="H1137" t="s">
        <v>153</v>
      </c>
      <c r="I1137" t="str">
        <f>VLOOKUP(H1137,Sheet1!$A$1:$B$28,2,0)</f>
        <v>HSD-IV</v>
      </c>
      <c r="J1137">
        <f>MONTH(Delivery[[#This Row],[DATE]])</f>
        <v>10</v>
      </c>
      <c r="K1137" s="32">
        <f>IF(Delivery[[#This Row],[Month]]&gt;3,YEAR(Delivery[[#This Row],[DATE]]),YEAR(Delivery[[#This Row],[DATE]])-1)</f>
        <v>2015</v>
      </c>
      <c r="L1137" s="32" t="str">
        <f>IF(Delivery[[#This Row],[Month]]&lt;4,"Q4",IF(Delivery[[#This Row],[Month]]&lt;7,"Q1",IF(Delivery[[#This Row],[Month]]&lt;10,"Q2",IF(Delivery[[#This Row],[Month]]&lt;13,"Q3"))))</f>
        <v>Q3</v>
      </c>
    </row>
    <row r="1138" spans="1:12" x14ac:dyDescent="0.25">
      <c r="A1138">
        <v>4</v>
      </c>
      <c r="B1138" s="1">
        <v>42285</v>
      </c>
      <c r="C1138" t="s">
        <v>463</v>
      </c>
      <c r="D1138" t="s">
        <v>684</v>
      </c>
      <c r="E1138">
        <v>107</v>
      </c>
      <c r="F1138">
        <v>505</v>
      </c>
      <c r="G1138" t="s">
        <v>492</v>
      </c>
      <c r="H1138" t="s">
        <v>153</v>
      </c>
      <c r="I1138" t="str">
        <f>VLOOKUP(H1138,Sheet1!$A$1:$B$28,2,0)</f>
        <v>HSD-IV</v>
      </c>
      <c r="J1138">
        <f>MONTH(Delivery[[#This Row],[DATE]])</f>
        <v>10</v>
      </c>
      <c r="K1138" s="32">
        <f>IF(Delivery[[#This Row],[Month]]&gt;3,YEAR(Delivery[[#This Row],[DATE]]),YEAR(Delivery[[#This Row],[DATE]])-1)</f>
        <v>2015</v>
      </c>
      <c r="L1138" s="32" t="str">
        <f>IF(Delivery[[#This Row],[Month]]&lt;4,"Q4",IF(Delivery[[#This Row],[Month]]&lt;7,"Q1",IF(Delivery[[#This Row],[Month]]&lt;10,"Q2",IF(Delivery[[#This Row],[Month]]&lt;13,"Q3"))))</f>
        <v>Q3</v>
      </c>
    </row>
    <row r="1139" spans="1:12" x14ac:dyDescent="0.25">
      <c r="A1139">
        <v>1</v>
      </c>
      <c r="B1139" s="1">
        <v>42286</v>
      </c>
      <c r="C1139" t="s">
        <v>6</v>
      </c>
      <c r="D1139" t="s">
        <v>678</v>
      </c>
      <c r="E1139">
        <v>3</v>
      </c>
      <c r="F1139">
        <v>718</v>
      </c>
      <c r="G1139" t="s">
        <v>460</v>
      </c>
      <c r="H1139" t="s">
        <v>153</v>
      </c>
      <c r="I1139" t="str">
        <f>VLOOKUP(H1139,Sheet1!$A$1:$B$28,2,0)</f>
        <v>HSD-IV</v>
      </c>
      <c r="J1139">
        <f>MONTH(Delivery[[#This Row],[DATE]])</f>
        <v>10</v>
      </c>
      <c r="K1139" s="32">
        <f>IF(Delivery[[#This Row],[Month]]&gt;3,YEAR(Delivery[[#This Row],[DATE]]),YEAR(Delivery[[#This Row],[DATE]])-1)</f>
        <v>2015</v>
      </c>
      <c r="L1139" s="32" t="str">
        <f>IF(Delivery[[#This Row],[Month]]&lt;4,"Q4",IF(Delivery[[#This Row],[Month]]&lt;7,"Q1",IF(Delivery[[#This Row],[Month]]&lt;10,"Q2",IF(Delivery[[#This Row],[Month]]&lt;13,"Q3"))))</f>
        <v>Q3</v>
      </c>
    </row>
    <row r="1140" spans="1:12" x14ac:dyDescent="0.25">
      <c r="A1140">
        <v>2</v>
      </c>
      <c r="B1140" s="1">
        <v>42286</v>
      </c>
      <c r="C1140" t="s">
        <v>6</v>
      </c>
      <c r="D1140" t="s">
        <v>679</v>
      </c>
      <c r="E1140">
        <v>16</v>
      </c>
      <c r="F1140">
        <v>95</v>
      </c>
      <c r="G1140" t="s">
        <v>460</v>
      </c>
      <c r="H1140" t="s">
        <v>155</v>
      </c>
      <c r="I1140" t="str">
        <f>VLOOKUP(H1140,Sheet1!$A$1:$B$28,2,0)</f>
        <v>SKO</v>
      </c>
      <c r="J1140">
        <f>MONTH(Delivery[[#This Row],[DATE]])</f>
        <v>10</v>
      </c>
      <c r="K1140" s="32">
        <f>IF(Delivery[[#This Row],[Month]]&gt;3,YEAR(Delivery[[#This Row],[DATE]]),YEAR(Delivery[[#This Row],[DATE]])-1)</f>
        <v>2015</v>
      </c>
      <c r="L1140" s="32" t="str">
        <f>IF(Delivery[[#This Row],[Month]]&lt;4,"Q4",IF(Delivery[[#This Row],[Month]]&lt;7,"Q1",IF(Delivery[[#This Row],[Month]]&lt;10,"Q2",IF(Delivery[[#This Row],[Month]]&lt;13,"Q3"))))</f>
        <v>Q3</v>
      </c>
    </row>
    <row r="1141" spans="1:12" x14ac:dyDescent="0.25">
      <c r="A1141">
        <v>3</v>
      </c>
      <c r="B1141" s="1">
        <v>42286</v>
      </c>
      <c r="C1141" t="s">
        <v>6</v>
      </c>
      <c r="D1141" t="s">
        <v>680</v>
      </c>
      <c r="E1141">
        <v>16</v>
      </c>
      <c r="F1141">
        <v>79</v>
      </c>
      <c r="G1141" t="s">
        <v>460</v>
      </c>
      <c r="H1141" t="s">
        <v>156</v>
      </c>
      <c r="I1141" t="str">
        <f>VLOOKUP(H1141,Sheet1!$A$1:$B$28,2,0)</f>
        <v>SKO</v>
      </c>
      <c r="J1141">
        <f>MONTH(Delivery[[#This Row],[DATE]])</f>
        <v>10</v>
      </c>
      <c r="K1141" s="32">
        <f>IF(Delivery[[#This Row],[Month]]&gt;3,YEAR(Delivery[[#This Row],[DATE]]),YEAR(Delivery[[#This Row],[DATE]])-1)</f>
        <v>2015</v>
      </c>
      <c r="L1141" s="32" t="str">
        <f>IF(Delivery[[#This Row],[Month]]&lt;4,"Q4",IF(Delivery[[#This Row],[Month]]&lt;7,"Q1",IF(Delivery[[#This Row],[Month]]&lt;10,"Q2",IF(Delivery[[#This Row],[Month]]&lt;13,"Q3"))))</f>
        <v>Q3</v>
      </c>
    </row>
    <row r="1142" spans="1:12" x14ac:dyDescent="0.25">
      <c r="A1142">
        <v>4</v>
      </c>
      <c r="B1142" s="1">
        <v>42286</v>
      </c>
      <c r="C1142" t="s">
        <v>6</v>
      </c>
      <c r="D1142" t="s">
        <v>681</v>
      </c>
      <c r="E1142" t="s">
        <v>41</v>
      </c>
      <c r="F1142">
        <v>4273</v>
      </c>
      <c r="G1142" t="s">
        <v>460</v>
      </c>
      <c r="H1142" t="s">
        <v>148</v>
      </c>
      <c r="I1142" t="str">
        <f>VLOOKUP(H1142,Sheet1!$A$1:$B$28,2,0)</f>
        <v>NAPTHA</v>
      </c>
      <c r="J1142">
        <f>MONTH(Delivery[[#This Row],[DATE]])</f>
        <v>10</v>
      </c>
      <c r="K1142" s="32">
        <f>IF(Delivery[[#This Row],[Month]]&gt;3,YEAR(Delivery[[#This Row],[DATE]]),YEAR(Delivery[[#This Row],[DATE]])-1)</f>
        <v>2015</v>
      </c>
      <c r="L1142" s="32" t="str">
        <f>IF(Delivery[[#This Row],[Month]]&lt;4,"Q4",IF(Delivery[[#This Row],[Month]]&lt;7,"Q1",IF(Delivery[[#This Row],[Month]]&lt;10,"Q2",IF(Delivery[[#This Row],[Month]]&lt;13,"Q3"))))</f>
        <v>Q3</v>
      </c>
    </row>
    <row r="1143" spans="1:12" x14ac:dyDescent="0.25">
      <c r="A1143">
        <v>5</v>
      </c>
      <c r="B1143" s="1">
        <v>42286</v>
      </c>
      <c r="C1143" t="s">
        <v>6</v>
      </c>
      <c r="D1143" t="s">
        <v>685</v>
      </c>
      <c r="E1143">
        <v>12</v>
      </c>
      <c r="F1143">
        <v>700</v>
      </c>
      <c r="G1143" t="s">
        <v>460</v>
      </c>
      <c r="H1143" t="s">
        <v>151</v>
      </c>
      <c r="I1143" t="str">
        <f>VLOOKUP(H1143,Sheet1!$A$1:$B$28,2,0)</f>
        <v>MS-IV</v>
      </c>
      <c r="J1143">
        <f>MONTH(Delivery[[#This Row],[DATE]])</f>
        <v>10</v>
      </c>
      <c r="K1143" s="32">
        <f>IF(Delivery[[#This Row],[Month]]&gt;3,YEAR(Delivery[[#This Row],[DATE]]),YEAR(Delivery[[#This Row],[DATE]])-1)</f>
        <v>2015</v>
      </c>
      <c r="L1143" s="32" t="str">
        <f>IF(Delivery[[#This Row],[Month]]&lt;4,"Q4",IF(Delivery[[#This Row],[Month]]&lt;7,"Q1",IF(Delivery[[#This Row],[Month]]&lt;10,"Q2",IF(Delivery[[#This Row],[Month]]&lt;13,"Q3"))))</f>
        <v>Q3</v>
      </c>
    </row>
    <row r="1144" spans="1:12" x14ac:dyDescent="0.25">
      <c r="A1144">
        <v>6</v>
      </c>
      <c r="B1144" s="1">
        <v>42286</v>
      </c>
      <c r="C1144" t="s">
        <v>6</v>
      </c>
      <c r="D1144" t="s">
        <v>686</v>
      </c>
      <c r="E1144">
        <v>12</v>
      </c>
      <c r="F1144">
        <v>4076</v>
      </c>
      <c r="G1144" t="s">
        <v>460</v>
      </c>
      <c r="H1144" t="s">
        <v>151</v>
      </c>
      <c r="I1144" t="str">
        <f>VLOOKUP(H1144,Sheet1!$A$1:$B$28,2,0)</f>
        <v>MS-IV</v>
      </c>
      <c r="J1144">
        <f>MONTH(Delivery[[#This Row],[DATE]])</f>
        <v>10</v>
      </c>
      <c r="K1144" s="32">
        <f>IF(Delivery[[#This Row],[Month]]&gt;3,YEAR(Delivery[[#This Row],[DATE]]),YEAR(Delivery[[#This Row],[DATE]])-1)</f>
        <v>2015</v>
      </c>
      <c r="L1144" s="32" t="str">
        <f>IF(Delivery[[#This Row],[Month]]&lt;4,"Q4",IF(Delivery[[#This Row],[Month]]&lt;7,"Q1",IF(Delivery[[#This Row],[Month]]&lt;10,"Q2",IF(Delivery[[#This Row],[Month]]&lt;13,"Q3"))))</f>
        <v>Q3</v>
      </c>
    </row>
    <row r="1145" spans="1:12" x14ac:dyDescent="0.25">
      <c r="A1145">
        <v>1</v>
      </c>
      <c r="B1145" s="1">
        <v>42286</v>
      </c>
      <c r="C1145" t="s">
        <v>6</v>
      </c>
      <c r="D1145" t="s">
        <v>684</v>
      </c>
      <c r="E1145">
        <v>12</v>
      </c>
      <c r="F1145">
        <v>1005</v>
      </c>
      <c r="G1145" t="s">
        <v>490</v>
      </c>
      <c r="H1145" t="s">
        <v>153</v>
      </c>
      <c r="I1145" t="str">
        <f>VLOOKUP(H1145,Sheet1!$A$1:$B$28,2,0)</f>
        <v>HSD-IV</v>
      </c>
      <c r="J1145">
        <f>MONTH(Delivery[[#This Row],[DATE]])</f>
        <v>10</v>
      </c>
      <c r="K1145" s="32">
        <f>IF(Delivery[[#This Row],[Month]]&gt;3,YEAR(Delivery[[#This Row],[DATE]]),YEAR(Delivery[[#This Row],[DATE]])-1)</f>
        <v>2015</v>
      </c>
      <c r="L1145" s="32" t="str">
        <f>IF(Delivery[[#This Row],[Month]]&lt;4,"Q4",IF(Delivery[[#This Row],[Month]]&lt;7,"Q1",IF(Delivery[[#This Row],[Month]]&lt;10,"Q2",IF(Delivery[[#This Row],[Month]]&lt;13,"Q3"))))</f>
        <v>Q3</v>
      </c>
    </row>
    <row r="1146" spans="1:12" x14ac:dyDescent="0.25">
      <c r="A1146">
        <v>1</v>
      </c>
      <c r="B1146" s="1">
        <v>42286</v>
      </c>
      <c r="C1146" t="s">
        <v>463</v>
      </c>
      <c r="D1146" t="s">
        <v>684</v>
      </c>
      <c r="E1146">
        <v>102</v>
      </c>
      <c r="F1146">
        <v>392</v>
      </c>
      <c r="G1146" t="s">
        <v>492</v>
      </c>
      <c r="H1146" t="s">
        <v>153</v>
      </c>
      <c r="I1146" t="str">
        <f>VLOOKUP(H1146,Sheet1!$A$1:$B$28,2,0)</f>
        <v>HSD-IV</v>
      </c>
      <c r="J1146">
        <f>MONTH(Delivery[[#This Row],[DATE]])</f>
        <v>10</v>
      </c>
      <c r="K1146" s="32">
        <f>IF(Delivery[[#This Row],[Month]]&gt;3,YEAR(Delivery[[#This Row],[DATE]]),YEAR(Delivery[[#This Row],[DATE]])-1)</f>
        <v>2015</v>
      </c>
      <c r="L1146" s="32" t="str">
        <f>IF(Delivery[[#This Row],[Month]]&lt;4,"Q4",IF(Delivery[[#This Row],[Month]]&lt;7,"Q1",IF(Delivery[[#This Row],[Month]]&lt;10,"Q2",IF(Delivery[[#This Row],[Month]]&lt;13,"Q3"))))</f>
        <v>Q3</v>
      </c>
    </row>
    <row r="1147" spans="1:12" x14ac:dyDescent="0.25">
      <c r="A1147">
        <v>1</v>
      </c>
      <c r="B1147" s="1">
        <v>42286</v>
      </c>
      <c r="C1147" t="s">
        <v>463</v>
      </c>
      <c r="D1147" t="s">
        <v>681</v>
      </c>
      <c r="E1147" t="s">
        <v>41</v>
      </c>
      <c r="F1147">
        <v>4273</v>
      </c>
      <c r="G1147" t="s">
        <v>466</v>
      </c>
      <c r="H1147" t="s">
        <v>148</v>
      </c>
      <c r="I1147" t="str">
        <f>VLOOKUP(H1147,Sheet1!$A$1:$B$28,2,0)</f>
        <v>NAPTHA</v>
      </c>
      <c r="J1147">
        <f>MONTH(Delivery[[#This Row],[DATE]])</f>
        <v>10</v>
      </c>
      <c r="K1147" s="32">
        <f>IF(Delivery[[#This Row],[Month]]&gt;3,YEAR(Delivery[[#This Row],[DATE]]),YEAR(Delivery[[#This Row],[DATE]])-1)</f>
        <v>2015</v>
      </c>
      <c r="L1147" s="32" t="str">
        <f>IF(Delivery[[#This Row],[Month]]&lt;4,"Q4",IF(Delivery[[#This Row],[Month]]&lt;7,"Q1",IF(Delivery[[#This Row],[Month]]&lt;10,"Q2",IF(Delivery[[#This Row],[Month]]&lt;13,"Q3"))))</f>
        <v>Q3</v>
      </c>
    </row>
    <row r="1148" spans="1:12" x14ac:dyDescent="0.25">
      <c r="A1148">
        <v>1</v>
      </c>
      <c r="B1148" s="1">
        <v>42287</v>
      </c>
      <c r="C1148" t="s">
        <v>6</v>
      </c>
      <c r="D1148" t="s">
        <v>686</v>
      </c>
      <c r="E1148">
        <v>12</v>
      </c>
      <c r="F1148">
        <v>1144</v>
      </c>
      <c r="G1148" t="s">
        <v>460</v>
      </c>
      <c r="H1148" t="s">
        <v>151</v>
      </c>
      <c r="I1148" t="str">
        <f>VLOOKUP(H1148,Sheet1!$A$1:$B$28,2,0)</f>
        <v>MS-IV</v>
      </c>
      <c r="J1148">
        <f>MONTH(Delivery[[#This Row],[DATE]])</f>
        <v>10</v>
      </c>
      <c r="K1148" s="32">
        <f>IF(Delivery[[#This Row],[Month]]&gt;3,YEAR(Delivery[[#This Row],[DATE]]),YEAR(Delivery[[#This Row],[DATE]])-1)</f>
        <v>2015</v>
      </c>
      <c r="L1148" s="32" t="str">
        <f>IF(Delivery[[#This Row],[Month]]&lt;4,"Q4",IF(Delivery[[#This Row],[Month]]&lt;7,"Q1",IF(Delivery[[#This Row],[Month]]&lt;10,"Q2",IF(Delivery[[#This Row],[Month]]&lt;13,"Q3"))))</f>
        <v>Q3</v>
      </c>
    </row>
    <row r="1149" spans="1:12" x14ac:dyDescent="0.25">
      <c r="A1149">
        <v>2</v>
      </c>
      <c r="B1149" s="1">
        <v>42287</v>
      </c>
      <c r="C1149" t="s">
        <v>6</v>
      </c>
      <c r="D1149" t="s">
        <v>687</v>
      </c>
      <c r="E1149">
        <v>4</v>
      </c>
      <c r="F1149">
        <v>847</v>
      </c>
      <c r="G1149" t="s">
        <v>460</v>
      </c>
      <c r="H1149" t="s">
        <v>151</v>
      </c>
      <c r="I1149" t="str">
        <f>VLOOKUP(H1149,Sheet1!$A$1:$B$28,2,0)</f>
        <v>MS-IV</v>
      </c>
      <c r="J1149">
        <f>MONTH(Delivery[[#This Row],[DATE]])</f>
        <v>10</v>
      </c>
      <c r="K1149" s="32">
        <f>IF(Delivery[[#This Row],[Month]]&gt;3,YEAR(Delivery[[#This Row],[DATE]]),YEAR(Delivery[[#This Row],[DATE]])-1)</f>
        <v>2015</v>
      </c>
      <c r="L1149" s="32" t="str">
        <f>IF(Delivery[[#This Row],[Month]]&lt;4,"Q4",IF(Delivery[[#This Row],[Month]]&lt;7,"Q1",IF(Delivery[[#This Row],[Month]]&lt;10,"Q2",IF(Delivery[[#This Row],[Month]]&lt;13,"Q3"))))</f>
        <v>Q3</v>
      </c>
    </row>
    <row r="1150" spans="1:12" x14ac:dyDescent="0.25">
      <c r="A1150">
        <v>3</v>
      </c>
      <c r="B1150" s="1">
        <v>42287</v>
      </c>
      <c r="C1150" t="s">
        <v>6</v>
      </c>
      <c r="D1150" t="s">
        <v>687</v>
      </c>
      <c r="E1150">
        <v>4</v>
      </c>
      <c r="F1150">
        <v>4118</v>
      </c>
      <c r="G1150" t="s">
        <v>460</v>
      </c>
      <c r="H1150" t="s">
        <v>151</v>
      </c>
      <c r="I1150" t="str">
        <f>VLOOKUP(H1150,Sheet1!$A$1:$B$28,2,0)</f>
        <v>MS-IV</v>
      </c>
      <c r="J1150">
        <f>MONTH(Delivery[[#This Row],[DATE]])</f>
        <v>10</v>
      </c>
      <c r="K1150" s="32">
        <f>IF(Delivery[[#This Row],[Month]]&gt;3,YEAR(Delivery[[#This Row],[DATE]]),YEAR(Delivery[[#This Row],[DATE]])-1)</f>
        <v>2015</v>
      </c>
      <c r="L1150" s="32" t="str">
        <f>IF(Delivery[[#This Row],[Month]]&lt;4,"Q4",IF(Delivery[[#This Row],[Month]]&lt;7,"Q1",IF(Delivery[[#This Row],[Month]]&lt;10,"Q2",IF(Delivery[[#This Row],[Month]]&lt;13,"Q3"))))</f>
        <v>Q3</v>
      </c>
    </row>
    <row r="1151" spans="1:12" x14ac:dyDescent="0.25">
      <c r="A1151">
        <v>1</v>
      </c>
      <c r="B1151" s="1">
        <v>42287</v>
      </c>
      <c r="C1151" t="s">
        <v>6</v>
      </c>
      <c r="D1151" t="s">
        <v>684</v>
      </c>
      <c r="E1151">
        <v>12</v>
      </c>
      <c r="F1151">
        <v>597</v>
      </c>
      <c r="G1151" t="s">
        <v>490</v>
      </c>
      <c r="H1151" t="s">
        <v>153</v>
      </c>
      <c r="I1151" t="str">
        <f>VLOOKUP(H1151,Sheet1!$A$1:$B$28,2,0)</f>
        <v>HSD-IV</v>
      </c>
      <c r="J1151">
        <f>MONTH(Delivery[[#This Row],[DATE]])</f>
        <v>10</v>
      </c>
      <c r="K1151" s="32">
        <f>IF(Delivery[[#This Row],[Month]]&gt;3,YEAR(Delivery[[#This Row],[DATE]]),YEAR(Delivery[[#This Row],[DATE]])-1)</f>
        <v>2015</v>
      </c>
      <c r="L1151" s="32" t="str">
        <f>IF(Delivery[[#This Row],[Month]]&lt;4,"Q4",IF(Delivery[[#This Row],[Month]]&lt;7,"Q1",IF(Delivery[[#This Row],[Month]]&lt;10,"Q2",IF(Delivery[[#This Row],[Month]]&lt;13,"Q3"))))</f>
        <v>Q3</v>
      </c>
    </row>
    <row r="1152" spans="1:12" x14ac:dyDescent="0.25">
      <c r="A1152">
        <v>2</v>
      </c>
      <c r="B1152" s="1">
        <v>42287</v>
      </c>
      <c r="C1152" t="s">
        <v>6</v>
      </c>
      <c r="D1152" t="s">
        <v>684</v>
      </c>
      <c r="E1152">
        <v>2</v>
      </c>
      <c r="F1152">
        <v>460</v>
      </c>
      <c r="G1152" t="s">
        <v>490</v>
      </c>
      <c r="H1152" t="s">
        <v>153</v>
      </c>
      <c r="I1152" t="str">
        <f>VLOOKUP(H1152,Sheet1!$A$1:$B$28,2,0)</f>
        <v>HSD-IV</v>
      </c>
      <c r="J1152">
        <f>MONTH(Delivery[[#This Row],[DATE]])</f>
        <v>10</v>
      </c>
      <c r="K1152" s="32">
        <f>IF(Delivery[[#This Row],[Month]]&gt;3,YEAR(Delivery[[#This Row],[DATE]]),YEAR(Delivery[[#This Row],[DATE]])-1)</f>
        <v>2015</v>
      </c>
      <c r="L1152" s="32" t="str">
        <f>IF(Delivery[[#This Row],[Month]]&lt;4,"Q4",IF(Delivery[[#This Row],[Month]]&lt;7,"Q1",IF(Delivery[[#This Row],[Month]]&lt;10,"Q2",IF(Delivery[[#This Row],[Month]]&lt;13,"Q3"))))</f>
        <v>Q3</v>
      </c>
    </row>
    <row r="1153" spans="1:12" x14ac:dyDescent="0.25">
      <c r="A1153">
        <v>1</v>
      </c>
      <c r="B1153" s="1">
        <v>42287</v>
      </c>
      <c r="C1153" t="s">
        <v>463</v>
      </c>
      <c r="D1153" t="s">
        <v>684</v>
      </c>
      <c r="E1153">
        <v>107</v>
      </c>
      <c r="F1153">
        <v>136</v>
      </c>
      <c r="G1153" t="s">
        <v>492</v>
      </c>
      <c r="H1153" t="s">
        <v>153</v>
      </c>
      <c r="I1153" t="str">
        <f>VLOOKUP(H1153,Sheet1!$A$1:$B$28,2,0)</f>
        <v>HSD-IV</v>
      </c>
      <c r="J1153">
        <f>MONTH(Delivery[[#This Row],[DATE]])</f>
        <v>10</v>
      </c>
      <c r="K1153" s="32">
        <f>IF(Delivery[[#This Row],[Month]]&gt;3,YEAR(Delivery[[#This Row],[DATE]]),YEAR(Delivery[[#This Row],[DATE]])-1)</f>
        <v>2015</v>
      </c>
      <c r="L1153" s="32" t="str">
        <f>IF(Delivery[[#This Row],[Month]]&lt;4,"Q4",IF(Delivery[[#This Row],[Month]]&lt;7,"Q1",IF(Delivery[[#This Row],[Month]]&lt;10,"Q2",IF(Delivery[[#This Row],[Month]]&lt;13,"Q3"))))</f>
        <v>Q3</v>
      </c>
    </row>
    <row r="1154" spans="1:12" x14ac:dyDescent="0.25">
      <c r="A1154">
        <v>1</v>
      </c>
      <c r="B1154" s="1">
        <v>42287</v>
      </c>
      <c r="C1154" t="s">
        <v>463</v>
      </c>
      <c r="D1154" t="s">
        <v>688</v>
      </c>
      <c r="E1154" t="s">
        <v>41</v>
      </c>
      <c r="F1154">
        <v>632</v>
      </c>
      <c r="G1154" t="s">
        <v>466</v>
      </c>
      <c r="H1154" t="s">
        <v>148</v>
      </c>
      <c r="I1154" t="str">
        <f>VLOOKUP(H1154,Sheet1!$A$1:$B$28,2,0)</f>
        <v>NAPTHA</v>
      </c>
      <c r="J1154">
        <f>MONTH(Delivery[[#This Row],[DATE]])</f>
        <v>10</v>
      </c>
      <c r="K1154" s="32">
        <f>IF(Delivery[[#This Row],[Month]]&gt;3,YEAR(Delivery[[#This Row],[DATE]]),YEAR(Delivery[[#This Row],[DATE]])-1)</f>
        <v>2015</v>
      </c>
      <c r="L1154" s="32" t="str">
        <f>IF(Delivery[[#This Row],[Month]]&lt;4,"Q4",IF(Delivery[[#This Row],[Month]]&lt;7,"Q1",IF(Delivery[[#This Row],[Month]]&lt;10,"Q2",IF(Delivery[[#This Row],[Month]]&lt;13,"Q3"))))</f>
        <v>Q3</v>
      </c>
    </row>
    <row r="1155" spans="1:12" x14ac:dyDescent="0.25">
      <c r="A1155">
        <v>2</v>
      </c>
      <c r="B1155" s="1">
        <v>42287</v>
      </c>
      <c r="C1155" t="s">
        <v>463</v>
      </c>
      <c r="D1155" t="s">
        <v>690</v>
      </c>
      <c r="E1155" t="s">
        <v>41</v>
      </c>
      <c r="F1155">
        <v>756</v>
      </c>
      <c r="G1155" t="s">
        <v>466</v>
      </c>
      <c r="H1155" t="s">
        <v>148</v>
      </c>
      <c r="I1155" t="str">
        <f>VLOOKUP(H1155,Sheet1!$A$1:$B$28,2,0)</f>
        <v>NAPTHA</v>
      </c>
      <c r="J1155">
        <f>MONTH(Delivery[[#This Row],[DATE]])</f>
        <v>10</v>
      </c>
      <c r="K1155" s="32">
        <f>IF(Delivery[[#This Row],[Month]]&gt;3,YEAR(Delivery[[#This Row],[DATE]]),YEAR(Delivery[[#This Row],[DATE]])-1)</f>
        <v>2015</v>
      </c>
      <c r="L1155" s="32" t="str">
        <f>IF(Delivery[[#This Row],[Month]]&lt;4,"Q4",IF(Delivery[[#This Row],[Month]]&lt;7,"Q1",IF(Delivery[[#This Row],[Month]]&lt;10,"Q2",IF(Delivery[[#This Row],[Month]]&lt;13,"Q3"))))</f>
        <v>Q3</v>
      </c>
    </row>
    <row r="1156" spans="1:12" x14ac:dyDescent="0.25">
      <c r="A1156">
        <v>1</v>
      </c>
      <c r="B1156" s="1">
        <v>42288</v>
      </c>
      <c r="C1156" t="s">
        <v>6</v>
      </c>
      <c r="D1156" t="s">
        <v>697</v>
      </c>
      <c r="E1156">
        <v>16</v>
      </c>
      <c r="F1156">
        <v>1064</v>
      </c>
      <c r="G1156" t="s">
        <v>460</v>
      </c>
      <c r="H1156" t="s">
        <v>145</v>
      </c>
      <c r="I1156" t="str">
        <f>VLOOKUP(H1156,Sheet1!$A$1:$B$28,2,0)</f>
        <v>SKO</v>
      </c>
      <c r="J1156">
        <f>MONTH(Delivery[[#This Row],[DATE]])</f>
        <v>10</v>
      </c>
      <c r="K1156" s="32">
        <f>IF(Delivery[[#This Row],[Month]]&gt;3,YEAR(Delivery[[#This Row],[DATE]]),YEAR(Delivery[[#This Row],[DATE]])-1)</f>
        <v>2015</v>
      </c>
      <c r="L1156" s="32" t="str">
        <f>IF(Delivery[[#This Row],[Month]]&lt;4,"Q4",IF(Delivery[[#This Row],[Month]]&lt;7,"Q1",IF(Delivery[[#This Row],[Month]]&lt;10,"Q2",IF(Delivery[[#This Row],[Month]]&lt;13,"Q3"))))</f>
        <v>Q3</v>
      </c>
    </row>
    <row r="1157" spans="1:12" x14ac:dyDescent="0.25">
      <c r="A1157">
        <v>1</v>
      </c>
      <c r="B1157" s="1">
        <v>42288</v>
      </c>
      <c r="C1157" t="s">
        <v>6</v>
      </c>
      <c r="D1157" t="s">
        <v>684</v>
      </c>
      <c r="E1157">
        <v>2</v>
      </c>
      <c r="F1157">
        <v>1455</v>
      </c>
      <c r="G1157" t="s">
        <v>490</v>
      </c>
      <c r="H1157" t="s">
        <v>153</v>
      </c>
      <c r="I1157" t="str">
        <f>VLOOKUP(H1157,Sheet1!$A$1:$B$28,2,0)</f>
        <v>HSD-IV</v>
      </c>
      <c r="J1157">
        <f>MONTH(Delivery[[#This Row],[DATE]])</f>
        <v>10</v>
      </c>
      <c r="K1157" s="32">
        <f>IF(Delivery[[#This Row],[Month]]&gt;3,YEAR(Delivery[[#This Row],[DATE]]),YEAR(Delivery[[#This Row],[DATE]])-1)</f>
        <v>2015</v>
      </c>
      <c r="L1157" s="32" t="str">
        <f>IF(Delivery[[#This Row],[Month]]&lt;4,"Q4",IF(Delivery[[#This Row],[Month]]&lt;7,"Q1",IF(Delivery[[#This Row],[Month]]&lt;10,"Q2",IF(Delivery[[#This Row],[Month]]&lt;13,"Q3"))))</f>
        <v>Q3</v>
      </c>
    </row>
    <row r="1158" spans="1:12" x14ac:dyDescent="0.25">
      <c r="A1158">
        <v>1</v>
      </c>
      <c r="B1158" s="1">
        <v>42288</v>
      </c>
      <c r="C1158" t="s">
        <v>463</v>
      </c>
      <c r="D1158" t="s">
        <v>676</v>
      </c>
      <c r="E1158">
        <v>24</v>
      </c>
      <c r="F1158">
        <v>1216</v>
      </c>
      <c r="G1158" t="s">
        <v>464</v>
      </c>
      <c r="H1158" t="s">
        <v>142</v>
      </c>
      <c r="I1158" t="str">
        <f>VLOOKUP(H1158,Sheet1!$A$1:$B$28,2,0)</f>
        <v>ATF</v>
      </c>
      <c r="J1158">
        <f>MONTH(Delivery[[#This Row],[DATE]])</f>
        <v>10</v>
      </c>
      <c r="K1158" s="32">
        <f>IF(Delivery[[#This Row],[Month]]&gt;3,YEAR(Delivery[[#This Row],[DATE]]),YEAR(Delivery[[#This Row],[DATE]])-1)</f>
        <v>2015</v>
      </c>
      <c r="L1158" s="32" t="str">
        <f>IF(Delivery[[#This Row],[Month]]&lt;4,"Q4",IF(Delivery[[#This Row],[Month]]&lt;7,"Q1",IF(Delivery[[#This Row],[Month]]&lt;10,"Q2",IF(Delivery[[#This Row],[Month]]&lt;13,"Q3"))))</f>
        <v>Q3</v>
      </c>
    </row>
    <row r="1159" spans="1:12" x14ac:dyDescent="0.25">
      <c r="A1159">
        <v>2</v>
      </c>
      <c r="B1159" s="1">
        <v>42288</v>
      </c>
      <c r="C1159" t="s">
        <v>463</v>
      </c>
      <c r="D1159" t="s">
        <v>1412</v>
      </c>
      <c r="E1159">
        <v>16</v>
      </c>
      <c r="F1159">
        <v>442</v>
      </c>
      <c r="G1159" t="s">
        <v>464</v>
      </c>
      <c r="H1159" t="s">
        <v>145</v>
      </c>
      <c r="I1159" t="str">
        <f>VLOOKUP(H1159,Sheet1!$A$1:$B$28,2,0)</f>
        <v>SKO</v>
      </c>
      <c r="J1159">
        <f>MONTH(Delivery[[#This Row],[DATE]])</f>
        <v>10</v>
      </c>
      <c r="K1159" s="32">
        <f>IF(Delivery[[#This Row],[Month]]&gt;3,YEAR(Delivery[[#This Row],[DATE]]),YEAR(Delivery[[#This Row],[DATE]])-1)</f>
        <v>2015</v>
      </c>
      <c r="L1159" s="32" t="str">
        <f>IF(Delivery[[#This Row],[Month]]&lt;4,"Q4",IF(Delivery[[#This Row],[Month]]&lt;7,"Q1",IF(Delivery[[#This Row],[Month]]&lt;10,"Q2",IF(Delivery[[#This Row],[Month]]&lt;13,"Q3"))))</f>
        <v>Q3</v>
      </c>
    </row>
    <row r="1160" spans="1:12" x14ac:dyDescent="0.25">
      <c r="A1160">
        <v>3</v>
      </c>
      <c r="B1160" s="1">
        <v>42288</v>
      </c>
      <c r="C1160" t="s">
        <v>463</v>
      </c>
      <c r="D1160" t="s">
        <v>507</v>
      </c>
      <c r="E1160">
        <v>1</v>
      </c>
      <c r="F1160">
        <v>42</v>
      </c>
      <c r="G1160" t="s">
        <v>464</v>
      </c>
      <c r="H1160" t="s">
        <v>910</v>
      </c>
      <c r="I1160" t="str">
        <f>VLOOKUP(H1160,Sheet1!$A$1:$B$28,2,0)</f>
        <v>I/F</v>
      </c>
      <c r="J1160">
        <f>MONTH(Delivery[[#This Row],[DATE]])</f>
        <v>10</v>
      </c>
      <c r="K1160" s="32">
        <f>IF(Delivery[[#This Row],[Month]]&gt;3,YEAR(Delivery[[#This Row],[DATE]]),YEAR(Delivery[[#This Row],[DATE]])-1)</f>
        <v>2015</v>
      </c>
      <c r="L1160" s="32" t="str">
        <f>IF(Delivery[[#This Row],[Month]]&lt;4,"Q4",IF(Delivery[[#This Row],[Month]]&lt;7,"Q1",IF(Delivery[[#This Row],[Month]]&lt;10,"Q2",IF(Delivery[[#This Row],[Month]]&lt;13,"Q3"))))</f>
        <v>Q3</v>
      </c>
    </row>
    <row r="1161" spans="1:12" x14ac:dyDescent="0.25">
      <c r="A1161">
        <v>4</v>
      </c>
      <c r="B1161" s="1">
        <v>42288</v>
      </c>
      <c r="C1161" t="s">
        <v>463</v>
      </c>
      <c r="D1161" t="s">
        <v>682</v>
      </c>
      <c r="E1161">
        <v>16</v>
      </c>
      <c r="F1161">
        <v>426</v>
      </c>
      <c r="G1161" t="s">
        <v>464</v>
      </c>
      <c r="H1161" t="s">
        <v>155</v>
      </c>
      <c r="I1161" t="str">
        <f>VLOOKUP(H1161,Sheet1!$A$1:$B$28,2,0)</f>
        <v>SKO</v>
      </c>
      <c r="J1161">
        <f>MONTH(Delivery[[#This Row],[DATE]])</f>
        <v>10</v>
      </c>
      <c r="K1161" s="32">
        <f>IF(Delivery[[#This Row],[Month]]&gt;3,YEAR(Delivery[[#This Row],[DATE]]),YEAR(Delivery[[#This Row],[DATE]])-1)</f>
        <v>2015</v>
      </c>
      <c r="L1161" s="32" t="str">
        <f>IF(Delivery[[#This Row],[Month]]&lt;4,"Q4",IF(Delivery[[#This Row],[Month]]&lt;7,"Q1",IF(Delivery[[#This Row],[Month]]&lt;10,"Q2",IF(Delivery[[#This Row],[Month]]&lt;13,"Q3"))))</f>
        <v>Q3</v>
      </c>
    </row>
    <row r="1162" spans="1:12" x14ac:dyDescent="0.25">
      <c r="A1162">
        <v>5</v>
      </c>
      <c r="B1162" s="1">
        <v>42288</v>
      </c>
      <c r="C1162" t="s">
        <v>463</v>
      </c>
      <c r="D1162" t="s">
        <v>689</v>
      </c>
      <c r="E1162">
        <v>16</v>
      </c>
      <c r="F1162">
        <v>222</v>
      </c>
      <c r="G1162" t="s">
        <v>464</v>
      </c>
      <c r="H1162" t="s">
        <v>156</v>
      </c>
      <c r="I1162" t="str">
        <f>VLOOKUP(H1162,Sheet1!$A$1:$B$28,2,0)</f>
        <v>SKO</v>
      </c>
      <c r="J1162">
        <f>MONTH(Delivery[[#This Row],[DATE]])</f>
        <v>10</v>
      </c>
      <c r="K1162" s="32">
        <f>IF(Delivery[[#This Row],[Month]]&gt;3,YEAR(Delivery[[#This Row],[DATE]]),YEAR(Delivery[[#This Row],[DATE]])-1)</f>
        <v>2015</v>
      </c>
      <c r="L1162" s="32" t="str">
        <f>IF(Delivery[[#This Row],[Month]]&lt;4,"Q4",IF(Delivery[[#This Row],[Month]]&lt;7,"Q1",IF(Delivery[[#This Row],[Month]]&lt;10,"Q2",IF(Delivery[[#This Row],[Month]]&lt;13,"Q3"))))</f>
        <v>Q3</v>
      </c>
    </row>
    <row r="1163" spans="1:12" x14ac:dyDescent="0.25">
      <c r="A1163">
        <v>1</v>
      </c>
      <c r="B1163" s="1">
        <v>42288</v>
      </c>
      <c r="C1163" t="s">
        <v>463</v>
      </c>
      <c r="D1163" t="s">
        <v>684</v>
      </c>
      <c r="E1163">
        <v>107</v>
      </c>
      <c r="F1163">
        <v>1783</v>
      </c>
      <c r="G1163" t="s">
        <v>492</v>
      </c>
      <c r="H1163" t="s">
        <v>153</v>
      </c>
      <c r="I1163" t="str">
        <f>VLOOKUP(H1163,Sheet1!$A$1:$B$28,2,0)</f>
        <v>HSD-IV</v>
      </c>
      <c r="J1163">
        <f>MONTH(Delivery[[#This Row],[DATE]])</f>
        <v>10</v>
      </c>
      <c r="K1163" s="32">
        <f>IF(Delivery[[#This Row],[Month]]&gt;3,YEAR(Delivery[[#This Row],[DATE]]),YEAR(Delivery[[#This Row],[DATE]])-1)</f>
        <v>2015</v>
      </c>
      <c r="L1163" s="32" t="str">
        <f>IF(Delivery[[#This Row],[Month]]&lt;4,"Q4",IF(Delivery[[#This Row],[Month]]&lt;7,"Q1",IF(Delivery[[#This Row],[Month]]&lt;10,"Q2",IF(Delivery[[#This Row],[Month]]&lt;13,"Q3"))))</f>
        <v>Q3</v>
      </c>
    </row>
    <row r="1164" spans="1:12" x14ac:dyDescent="0.25">
      <c r="A1164">
        <v>2</v>
      </c>
      <c r="B1164" s="1">
        <v>42288</v>
      </c>
      <c r="C1164" t="s">
        <v>463</v>
      </c>
      <c r="D1164" t="s">
        <v>684</v>
      </c>
      <c r="E1164">
        <v>105</v>
      </c>
      <c r="F1164">
        <v>2754</v>
      </c>
      <c r="G1164" t="s">
        <v>492</v>
      </c>
      <c r="H1164" t="s">
        <v>153</v>
      </c>
      <c r="I1164" t="str">
        <f>VLOOKUP(H1164,Sheet1!$A$1:$B$28,2,0)</f>
        <v>HSD-IV</v>
      </c>
      <c r="J1164">
        <f>MONTH(Delivery[[#This Row],[DATE]])</f>
        <v>10</v>
      </c>
      <c r="K1164" s="32">
        <f>IF(Delivery[[#This Row],[Month]]&gt;3,YEAR(Delivery[[#This Row],[DATE]]),YEAR(Delivery[[#This Row],[DATE]])-1)</f>
        <v>2015</v>
      </c>
      <c r="L1164" s="32" t="str">
        <f>IF(Delivery[[#This Row],[Month]]&lt;4,"Q4",IF(Delivery[[#This Row],[Month]]&lt;7,"Q1",IF(Delivery[[#This Row],[Month]]&lt;10,"Q2",IF(Delivery[[#This Row],[Month]]&lt;13,"Q3"))))</f>
        <v>Q3</v>
      </c>
    </row>
    <row r="1165" spans="1:12" x14ac:dyDescent="0.25">
      <c r="A1165">
        <v>3</v>
      </c>
      <c r="B1165" s="1">
        <v>42288</v>
      </c>
      <c r="C1165" t="s">
        <v>463</v>
      </c>
      <c r="D1165" t="s">
        <v>682</v>
      </c>
      <c r="E1165">
        <v>111</v>
      </c>
      <c r="F1165">
        <v>11</v>
      </c>
      <c r="G1165" t="s">
        <v>492</v>
      </c>
      <c r="H1165" t="s">
        <v>155</v>
      </c>
      <c r="I1165" t="str">
        <f>VLOOKUP(H1165,Sheet1!$A$1:$B$28,2,0)</f>
        <v>SKO</v>
      </c>
      <c r="J1165">
        <f>MONTH(Delivery[[#This Row],[DATE]])</f>
        <v>10</v>
      </c>
      <c r="K1165" s="32">
        <f>IF(Delivery[[#This Row],[Month]]&gt;3,YEAR(Delivery[[#This Row],[DATE]]),YEAR(Delivery[[#This Row],[DATE]])-1)</f>
        <v>2015</v>
      </c>
      <c r="L1165" s="32" t="str">
        <f>IF(Delivery[[#This Row],[Month]]&lt;4,"Q4",IF(Delivery[[#This Row],[Month]]&lt;7,"Q1",IF(Delivery[[#This Row],[Month]]&lt;10,"Q2",IF(Delivery[[#This Row],[Month]]&lt;13,"Q3"))))</f>
        <v>Q3</v>
      </c>
    </row>
    <row r="1166" spans="1:12" x14ac:dyDescent="0.25">
      <c r="A1166">
        <v>1</v>
      </c>
      <c r="B1166" s="1">
        <v>42288</v>
      </c>
      <c r="C1166" t="s">
        <v>463</v>
      </c>
      <c r="D1166" t="s">
        <v>692</v>
      </c>
      <c r="E1166" t="s">
        <v>41</v>
      </c>
      <c r="F1166">
        <v>2222</v>
      </c>
      <c r="G1166" t="s">
        <v>466</v>
      </c>
      <c r="H1166" t="s">
        <v>148</v>
      </c>
      <c r="I1166" t="str">
        <f>VLOOKUP(H1166,Sheet1!$A$1:$B$28,2,0)</f>
        <v>NAPTHA</v>
      </c>
      <c r="J1166">
        <f>MONTH(Delivery[[#This Row],[DATE]])</f>
        <v>10</v>
      </c>
      <c r="K1166" s="32">
        <f>IF(Delivery[[#This Row],[Month]]&gt;3,YEAR(Delivery[[#This Row],[DATE]]),YEAR(Delivery[[#This Row],[DATE]])-1)</f>
        <v>2015</v>
      </c>
      <c r="L1166" s="32" t="str">
        <f>IF(Delivery[[#This Row],[Month]]&lt;4,"Q4",IF(Delivery[[#This Row],[Month]]&lt;7,"Q1",IF(Delivery[[#This Row],[Month]]&lt;10,"Q2",IF(Delivery[[#This Row],[Month]]&lt;13,"Q3"))))</f>
        <v>Q3</v>
      </c>
    </row>
    <row r="1167" spans="1:12" x14ac:dyDescent="0.25">
      <c r="A1167">
        <v>2</v>
      </c>
      <c r="B1167" s="1">
        <v>42288</v>
      </c>
      <c r="C1167" t="s">
        <v>463</v>
      </c>
      <c r="D1167" t="s">
        <v>696</v>
      </c>
      <c r="E1167" t="s">
        <v>41</v>
      </c>
      <c r="F1167">
        <v>1791</v>
      </c>
      <c r="G1167" t="s">
        <v>466</v>
      </c>
      <c r="H1167" t="s">
        <v>148</v>
      </c>
      <c r="I1167" t="str">
        <f>VLOOKUP(H1167,Sheet1!$A$1:$B$28,2,0)</f>
        <v>NAPTHA</v>
      </c>
      <c r="J1167">
        <f>MONTH(Delivery[[#This Row],[DATE]])</f>
        <v>10</v>
      </c>
      <c r="K1167" s="32">
        <f>IF(Delivery[[#This Row],[Month]]&gt;3,YEAR(Delivery[[#This Row],[DATE]]),YEAR(Delivery[[#This Row],[DATE]])-1)</f>
        <v>2015</v>
      </c>
      <c r="L1167" s="32" t="str">
        <f>IF(Delivery[[#This Row],[Month]]&lt;4,"Q4",IF(Delivery[[#This Row],[Month]]&lt;7,"Q1",IF(Delivery[[#This Row],[Month]]&lt;10,"Q2",IF(Delivery[[#This Row],[Month]]&lt;13,"Q3"))))</f>
        <v>Q3</v>
      </c>
    </row>
    <row r="1168" spans="1:12" x14ac:dyDescent="0.25">
      <c r="A1168">
        <v>1</v>
      </c>
      <c r="B1168" s="1">
        <v>42289</v>
      </c>
      <c r="C1168" t="s">
        <v>6</v>
      </c>
      <c r="D1168" t="s">
        <v>697</v>
      </c>
      <c r="E1168">
        <v>16</v>
      </c>
      <c r="F1168">
        <v>1018</v>
      </c>
      <c r="G1168" t="s">
        <v>460</v>
      </c>
      <c r="H1168" t="s">
        <v>145</v>
      </c>
      <c r="I1168" t="str">
        <f>VLOOKUP(H1168,Sheet1!$A$1:$B$28,2,0)</f>
        <v>SKO</v>
      </c>
      <c r="J1168">
        <f>MONTH(Delivery[[#This Row],[DATE]])</f>
        <v>10</v>
      </c>
      <c r="K1168" s="32">
        <f>IF(Delivery[[#This Row],[Month]]&gt;3,YEAR(Delivery[[#This Row],[DATE]]),YEAR(Delivery[[#This Row],[DATE]])-1)</f>
        <v>2015</v>
      </c>
      <c r="L1168" s="32" t="str">
        <f>IF(Delivery[[#This Row],[Month]]&lt;4,"Q4",IF(Delivery[[#This Row],[Month]]&lt;7,"Q1",IF(Delivery[[#This Row],[Month]]&lt;10,"Q2",IF(Delivery[[#This Row],[Month]]&lt;13,"Q3"))))</f>
        <v>Q3</v>
      </c>
    </row>
    <row r="1169" spans="1:12" x14ac:dyDescent="0.25">
      <c r="A1169">
        <v>2</v>
      </c>
      <c r="B1169" s="1">
        <v>42289</v>
      </c>
      <c r="C1169" t="s">
        <v>6</v>
      </c>
      <c r="D1169" t="s">
        <v>698</v>
      </c>
      <c r="E1169">
        <v>16</v>
      </c>
      <c r="F1169">
        <v>837</v>
      </c>
      <c r="G1169" t="s">
        <v>460</v>
      </c>
      <c r="H1169" t="s">
        <v>145</v>
      </c>
      <c r="I1169" t="str">
        <f>VLOOKUP(H1169,Sheet1!$A$1:$B$28,2,0)</f>
        <v>SKO</v>
      </c>
      <c r="J1169">
        <f>MONTH(Delivery[[#This Row],[DATE]])</f>
        <v>10</v>
      </c>
      <c r="K1169" s="32">
        <f>IF(Delivery[[#This Row],[Month]]&gt;3,YEAR(Delivery[[#This Row],[DATE]]),YEAR(Delivery[[#This Row],[DATE]])-1)</f>
        <v>2015</v>
      </c>
      <c r="L1169" s="32" t="str">
        <f>IF(Delivery[[#This Row],[Month]]&lt;4,"Q4",IF(Delivery[[#This Row],[Month]]&lt;7,"Q1",IF(Delivery[[#This Row],[Month]]&lt;10,"Q2",IF(Delivery[[#This Row],[Month]]&lt;13,"Q3"))))</f>
        <v>Q3</v>
      </c>
    </row>
    <row r="1170" spans="1:12" x14ac:dyDescent="0.25">
      <c r="A1170">
        <v>3</v>
      </c>
      <c r="B1170" s="1">
        <v>42289</v>
      </c>
      <c r="C1170" t="s">
        <v>6</v>
      </c>
      <c r="D1170" t="s">
        <v>699</v>
      </c>
      <c r="E1170">
        <v>13</v>
      </c>
      <c r="F1170">
        <v>6372</v>
      </c>
      <c r="G1170" t="s">
        <v>460</v>
      </c>
      <c r="H1170" t="s">
        <v>700</v>
      </c>
      <c r="I1170" t="str">
        <f>VLOOKUP(H1170,Sheet1!$A$1:$B$28,2,0)</f>
        <v>ATF</v>
      </c>
      <c r="J1170">
        <f>MONTH(Delivery[[#This Row],[DATE]])</f>
        <v>10</v>
      </c>
      <c r="K1170" s="32">
        <f>IF(Delivery[[#This Row],[Month]]&gt;3,YEAR(Delivery[[#This Row],[DATE]]),YEAR(Delivery[[#This Row],[DATE]])-1)</f>
        <v>2015</v>
      </c>
      <c r="L1170" s="32" t="str">
        <f>IF(Delivery[[#This Row],[Month]]&lt;4,"Q4",IF(Delivery[[#This Row],[Month]]&lt;7,"Q1",IF(Delivery[[#This Row],[Month]]&lt;10,"Q2",IF(Delivery[[#This Row],[Month]]&lt;13,"Q3"))))</f>
        <v>Q3</v>
      </c>
    </row>
    <row r="1171" spans="1:12" x14ac:dyDescent="0.25">
      <c r="A1171">
        <v>4</v>
      </c>
      <c r="B1171" s="1">
        <v>42289</v>
      </c>
      <c r="C1171" t="s">
        <v>6</v>
      </c>
      <c r="D1171" t="s">
        <v>699</v>
      </c>
      <c r="E1171">
        <v>14</v>
      </c>
      <c r="F1171">
        <v>115</v>
      </c>
      <c r="G1171" t="s">
        <v>460</v>
      </c>
      <c r="H1171" t="s">
        <v>700</v>
      </c>
      <c r="I1171" t="str">
        <f>VLOOKUP(H1171,Sheet1!$A$1:$B$28,2,0)</f>
        <v>ATF</v>
      </c>
      <c r="J1171">
        <f>MONTH(Delivery[[#This Row],[DATE]])</f>
        <v>10</v>
      </c>
      <c r="K1171" s="32">
        <f>IF(Delivery[[#This Row],[Month]]&gt;3,YEAR(Delivery[[#This Row],[DATE]]),YEAR(Delivery[[#This Row],[DATE]])-1)</f>
        <v>2015</v>
      </c>
      <c r="L1171" s="32" t="str">
        <f>IF(Delivery[[#This Row],[Month]]&lt;4,"Q4",IF(Delivery[[#This Row],[Month]]&lt;7,"Q1",IF(Delivery[[#This Row],[Month]]&lt;10,"Q2",IF(Delivery[[#This Row],[Month]]&lt;13,"Q3"))))</f>
        <v>Q3</v>
      </c>
    </row>
    <row r="1172" spans="1:12" x14ac:dyDescent="0.25">
      <c r="A1172">
        <v>5</v>
      </c>
      <c r="B1172" s="1">
        <v>42289</v>
      </c>
      <c r="C1172" t="s">
        <v>6</v>
      </c>
      <c r="D1172" t="s">
        <v>704</v>
      </c>
      <c r="E1172">
        <v>14</v>
      </c>
      <c r="F1172">
        <v>3667</v>
      </c>
      <c r="G1172" t="s">
        <v>460</v>
      </c>
      <c r="H1172" t="s">
        <v>700</v>
      </c>
      <c r="I1172" t="str">
        <f>VLOOKUP(H1172,Sheet1!$A$1:$B$28,2,0)</f>
        <v>ATF</v>
      </c>
      <c r="J1172">
        <f>MONTH(Delivery[[#This Row],[DATE]])</f>
        <v>10</v>
      </c>
      <c r="K1172" s="32">
        <f>IF(Delivery[[#This Row],[Month]]&gt;3,YEAR(Delivery[[#This Row],[DATE]]),YEAR(Delivery[[#This Row],[DATE]])-1)</f>
        <v>2015</v>
      </c>
      <c r="L1172" s="32" t="str">
        <f>IF(Delivery[[#This Row],[Month]]&lt;4,"Q4",IF(Delivery[[#This Row],[Month]]&lt;7,"Q1",IF(Delivery[[#This Row],[Month]]&lt;10,"Q2",IF(Delivery[[#This Row],[Month]]&lt;13,"Q3"))))</f>
        <v>Q3</v>
      </c>
    </row>
    <row r="1173" spans="1:12" x14ac:dyDescent="0.25">
      <c r="A1173">
        <v>1</v>
      </c>
      <c r="B1173" s="1">
        <v>42290</v>
      </c>
      <c r="C1173" t="s">
        <v>6</v>
      </c>
      <c r="D1173" t="s">
        <v>704</v>
      </c>
      <c r="E1173">
        <v>14</v>
      </c>
      <c r="F1173">
        <v>498</v>
      </c>
      <c r="G1173" t="s">
        <v>460</v>
      </c>
      <c r="H1173" t="s">
        <v>700</v>
      </c>
      <c r="I1173" t="str">
        <f>VLOOKUP(H1173,Sheet1!$A$1:$B$28,2,0)</f>
        <v>ATF</v>
      </c>
      <c r="J1173">
        <f>MONTH(Delivery[[#This Row],[DATE]])</f>
        <v>10</v>
      </c>
      <c r="K1173" s="32">
        <f>IF(Delivery[[#This Row],[Month]]&gt;3,YEAR(Delivery[[#This Row],[DATE]]),YEAR(Delivery[[#This Row],[DATE]])-1)</f>
        <v>2015</v>
      </c>
      <c r="L1173" s="32" t="str">
        <f>IF(Delivery[[#This Row],[Month]]&lt;4,"Q4",IF(Delivery[[#This Row],[Month]]&lt;7,"Q1",IF(Delivery[[#This Row],[Month]]&lt;10,"Q2",IF(Delivery[[#This Row],[Month]]&lt;13,"Q3"))))</f>
        <v>Q3</v>
      </c>
    </row>
    <row r="1174" spans="1:12" x14ac:dyDescent="0.25">
      <c r="A1174">
        <v>2</v>
      </c>
      <c r="B1174" s="1">
        <v>42290</v>
      </c>
      <c r="C1174" t="s">
        <v>6</v>
      </c>
      <c r="D1174" t="s">
        <v>705</v>
      </c>
      <c r="E1174">
        <v>14</v>
      </c>
      <c r="F1174">
        <v>1039</v>
      </c>
      <c r="G1174" t="s">
        <v>460</v>
      </c>
      <c r="H1174" t="s">
        <v>700</v>
      </c>
      <c r="I1174" t="str">
        <f>VLOOKUP(H1174,Sheet1!$A$1:$B$28,2,0)</f>
        <v>ATF</v>
      </c>
      <c r="J1174">
        <f>MONTH(Delivery[[#This Row],[DATE]])</f>
        <v>10</v>
      </c>
      <c r="K1174" s="32">
        <f>IF(Delivery[[#This Row],[Month]]&gt;3,YEAR(Delivery[[#This Row],[DATE]]),YEAR(Delivery[[#This Row],[DATE]])-1)</f>
        <v>2015</v>
      </c>
      <c r="L1174" s="32" t="str">
        <f>IF(Delivery[[#This Row],[Month]]&lt;4,"Q4",IF(Delivery[[#This Row],[Month]]&lt;7,"Q1",IF(Delivery[[#This Row],[Month]]&lt;10,"Q2",IF(Delivery[[#This Row],[Month]]&lt;13,"Q3"))))</f>
        <v>Q3</v>
      </c>
    </row>
    <row r="1175" spans="1:12" x14ac:dyDescent="0.25">
      <c r="A1175">
        <v>3</v>
      </c>
      <c r="B1175" s="1">
        <v>42290</v>
      </c>
      <c r="C1175" t="s">
        <v>6</v>
      </c>
      <c r="D1175" t="s">
        <v>706</v>
      </c>
      <c r="E1175">
        <v>16</v>
      </c>
      <c r="F1175">
        <v>547</v>
      </c>
      <c r="G1175" t="s">
        <v>460</v>
      </c>
      <c r="H1175" t="s">
        <v>145</v>
      </c>
      <c r="I1175" t="str">
        <f>VLOOKUP(H1175,Sheet1!$A$1:$B$28,2,0)</f>
        <v>SKO</v>
      </c>
      <c r="J1175">
        <f>MONTH(Delivery[[#This Row],[DATE]])</f>
        <v>10</v>
      </c>
      <c r="K1175" s="32">
        <f>IF(Delivery[[#This Row],[Month]]&gt;3,YEAR(Delivery[[#This Row],[DATE]]),YEAR(Delivery[[#This Row],[DATE]])-1)</f>
        <v>2015</v>
      </c>
      <c r="L1175" s="32" t="str">
        <f>IF(Delivery[[#This Row],[Month]]&lt;4,"Q4",IF(Delivery[[#This Row],[Month]]&lt;7,"Q1",IF(Delivery[[#This Row],[Month]]&lt;10,"Q2",IF(Delivery[[#This Row],[Month]]&lt;13,"Q3"))))</f>
        <v>Q3</v>
      </c>
    </row>
    <row r="1176" spans="1:12" x14ac:dyDescent="0.25">
      <c r="A1176">
        <v>4</v>
      </c>
      <c r="B1176" s="1">
        <v>42290</v>
      </c>
      <c r="C1176" t="s">
        <v>6</v>
      </c>
      <c r="D1176" t="s">
        <v>707</v>
      </c>
      <c r="E1176">
        <v>16</v>
      </c>
      <c r="F1176">
        <v>284</v>
      </c>
      <c r="G1176" t="s">
        <v>460</v>
      </c>
      <c r="H1176" t="s">
        <v>155</v>
      </c>
      <c r="I1176" t="str">
        <f>VLOOKUP(H1176,Sheet1!$A$1:$B$28,2,0)</f>
        <v>SKO</v>
      </c>
      <c r="J1176">
        <f>MONTH(Delivery[[#This Row],[DATE]])</f>
        <v>10</v>
      </c>
      <c r="K1176" s="32">
        <f>IF(Delivery[[#This Row],[Month]]&gt;3,YEAR(Delivery[[#This Row],[DATE]]),YEAR(Delivery[[#This Row],[DATE]])-1)</f>
        <v>2015</v>
      </c>
      <c r="L1176" s="32" t="str">
        <f>IF(Delivery[[#This Row],[Month]]&lt;4,"Q4",IF(Delivery[[#This Row],[Month]]&lt;7,"Q1",IF(Delivery[[#This Row],[Month]]&lt;10,"Q2",IF(Delivery[[#This Row],[Month]]&lt;13,"Q3"))))</f>
        <v>Q3</v>
      </c>
    </row>
    <row r="1177" spans="1:12" x14ac:dyDescent="0.25">
      <c r="A1177">
        <v>5</v>
      </c>
      <c r="B1177" s="1">
        <v>42290</v>
      </c>
      <c r="C1177" t="s">
        <v>6</v>
      </c>
      <c r="D1177" t="s">
        <v>708</v>
      </c>
      <c r="E1177">
        <v>1</v>
      </c>
      <c r="F1177">
        <v>3309</v>
      </c>
      <c r="G1177" t="s">
        <v>460</v>
      </c>
      <c r="H1177" t="s">
        <v>153</v>
      </c>
      <c r="I1177" t="str">
        <f>VLOOKUP(H1177,Sheet1!$A$1:$B$28,2,0)</f>
        <v>HSD-IV</v>
      </c>
      <c r="J1177">
        <f>MONTH(Delivery[[#This Row],[DATE]])</f>
        <v>10</v>
      </c>
      <c r="K1177" s="32">
        <f>IF(Delivery[[#This Row],[Month]]&gt;3,YEAR(Delivery[[#This Row],[DATE]]),YEAR(Delivery[[#This Row],[DATE]])-1)</f>
        <v>2015</v>
      </c>
      <c r="L1177" s="32" t="str">
        <f>IF(Delivery[[#This Row],[Month]]&lt;4,"Q4",IF(Delivery[[#This Row],[Month]]&lt;7,"Q1",IF(Delivery[[#This Row],[Month]]&lt;10,"Q2",IF(Delivery[[#This Row],[Month]]&lt;13,"Q3"))))</f>
        <v>Q3</v>
      </c>
    </row>
    <row r="1178" spans="1:12" x14ac:dyDescent="0.25">
      <c r="A1178">
        <v>1</v>
      </c>
      <c r="B1178" s="1">
        <v>42290</v>
      </c>
      <c r="C1178" t="s">
        <v>463</v>
      </c>
      <c r="D1178" t="s">
        <v>1413</v>
      </c>
      <c r="E1178">
        <v>16</v>
      </c>
      <c r="F1178">
        <v>608</v>
      </c>
      <c r="G1178" t="s">
        <v>464</v>
      </c>
      <c r="H1178" t="s">
        <v>156</v>
      </c>
      <c r="I1178" t="str">
        <f>VLOOKUP(H1178,Sheet1!$A$1:$B$28,2,0)</f>
        <v>SKO</v>
      </c>
      <c r="J1178">
        <f>MONTH(Delivery[[#This Row],[DATE]])</f>
        <v>10</v>
      </c>
      <c r="K1178" s="32">
        <f>IF(Delivery[[#This Row],[Month]]&gt;3,YEAR(Delivery[[#This Row],[DATE]]),YEAR(Delivery[[#This Row],[DATE]])-1)</f>
        <v>2015</v>
      </c>
      <c r="L1178" s="32" t="str">
        <f>IF(Delivery[[#This Row],[Month]]&lt;4,"Q4",IF(Delivery[[#This Row],[Month]]&lt;7,"Q1",IF(Delivery[[#This Row],[Month]]&lt;10,"Q2",IF(Delivery[[#This Row],[Month]]&lt;13,"Q3"))))</f>
        <v>Q3</v>
      </c>
    </row>
    <row r="1179" spans="1:12" x14ac:dyDescent="0.25">
      <c r="A1179">
        <v>2</v>
      </c>
      <c r="B1179" s="1">
        <v>42290</v>
      </c>
      <c r="C1179" t="s">
        <v>463</v>
      </c>
      <c r="D1179" t="s">
        <v>1414</v>
      </c>
      <c r="E1179">
        <v>16</v>
      </c>
      <c r="F1179">
        <v>1456</v>
      </c>
      <c r="G1179" t="s">
        <v>464</v>
      </c>
      <c r="H1179" t="s">
        <v>145</v>
      </c>
      <c r="I1179" t="str">
        <f>VLOOKUP(H1179,Sheet1!$A$1:$B$28,2,0)</f>
        <v>SKO</v>
      </c>
      <c r="J1179">
        <f>MONTH(Delivery[[#This Row],[DATE]])</f>
        <v>10</v>
      </c>
      <c r="K1179" s="32">
        <f>IF(Delivery[[#This Row],[Month]]&gt;3,YEAR(Delivery[[#This Row],[DATE]]),YEAR(Delivery[[#This Row],[DATE]])-1)</f>
        <v>2015</v>
      </c>
      <c r="L1179" s="32" t="str">
        <f>IF(Delivery[[#This Row],[Month]]&lt;4,"Q4",IF(Delivery[[#This Row],[Month]]&lt;7,"Q1",IF(Delivery[[#This Row],[Month]]&lt;10,"Q2",IF(Delivery[[#This Row],[Month]]&lt;13,"Q3"))))</f>
        <v>Q3</v>
      </c>
    </row>
    <row r="1180" spans="1:12" x14ac:dyDescent="0.25">
      <c r="A1180">
        <v>3</v>
      </c>
      <c r="B1180" s="1">
        <v>42290</v>
      </c>
      <c r="C1180" t="s">
        <v>463</v>
      </c>
      <c r="D1180" t="s">
        <v>702</v>
      </c>
      <c r="E1180">
        <v>24</v>
      </c>
      <c r="F1180">
        <v>2047</v>
      </c>
      <c r="G1180" t="s">
        <v>464</v>
      </c>
      <c r="H1180" t="s">
        <v>142</v>
      </c>
      <c r="I1180" t="str">
        <f>VLOOKUP(H1180,Sheet1!$A$1:$B$28,2,0)</f>
        <v>ATF</v>
      </c>
      <c r="J1180">
        <f>MONTH(Delivery[[#This Row],[DATE]])</f>
        <v>10</v>
      </c>
      <c r="K1180" s="32">
        <f>IF(Delivery[[#This Row],[Month]]&gt;3,YEAR(Delivery[[#This Row],[DATE]]),YEAR(Delivery[[#This Row],[DATE]])-1)</f>
        <v>2015</v>
      </c>
      <c r="L1180" s="32" t="str">
        <f>IF(Delivery[[#This Row],[Month]]&lt;4,"Q4",IF(Delivery[[#This Row],[Month]]&lt;7,"Q1",IF(Delivery[[#This Row],[Month]]&lt;10,"Q2",IF(Delivery[[#This Row],[Month]]&lt;13,"Q3"))))</f>
        <v>Q3</v>
      </c>
    </row>
    <row r="1181" spans="1:12" x14ac:dyDescent="0.25">
      <c r="A1181">
        <v>4</v>
      </c>
      <c r="B1181" s="1">
        <v>42290</v>
      </c>
      <c r="C1181" t="s">
        <v>463</v>
      </c>
      <c r="D1181" t="s">
        <v>702</v>
      </c>
      <c r="E1181">
        <v>10</v>
      </c>
      <c r="F1181">
        <v>3680</v>
      </c>
      <c r="G1181" t="s">
        <v>464</v>
      </c>
      <c r="H1181" t="s">
        <v>142</v>
      </c>
      <c r="I1181" t="str">
        <f>VLOOKUP(H1181,Sheet1!$A$1:$B$28,2,0)</f>
        <v>ATF</v>
      </c>
      <c r="J1181">
        <f>MONTH(Delivery[[#This Row],[DATE]])</f>
        <v>10</v>
      </c>
      <c r="K1181" s="32">
        <f>IF(Delivery[[#This Row],[Month]]&gt;3,YEAR(Delivery[[#This Row],[DATE]]),YEAR(Delivery[[#This Row],[DATE]])-1)</f>
        <v>2015</v>
      </c>
      <c r="L1181" s="32" t="str">
        <f>IF(Delivery[[#This Row],[Month]]&lt;4,"Q4",IF(Delivery[[#This Row],[Month]]&lt;7,"Q1",IF(Delivery[[#This Row],[Month]]&lt;10,"Q2",IF(Delivery[[#This Row],[Month]]&lt;13,"Q3"))))</f>
        <v>Q3</v>
      </c>
    </row>
    <row r="1182" spans="1:12" x14ac:dyDescent="0.25">
      <c r="A1182">
        <v>1</v>
      </c>
      <c r="B1182" s="1">
        <v>42291</v>
      </c>
      <c r="C1182" t="s">
        <v>6</v>
      </c>
      <c r="D1182" t="s">
        <v>708</v>
      </c>
      <c r="E1182">
        <v>1</v>
      </c>
      <c r="F1182">
        <v>8751</v>
      </c>
      <c r="G1182" t="s">
        <v>460</v>
      </c>
      <c r="H1182" t="s">
        <v>153</v>
      </c>
      <c r="I1182" t="str">
        <f>VLOOKUP(H1182,Sheet1!$A$1:$B$28,2,0)</f>
        <v>HSD-IV</v>
      </c>
      <c r="J1182">
        <f>MONTH(Delivery[[#This Row],[DATE]])</f>
        <v>10</v>
      </c>
      <c r="K1182" s="32">
        <f>IF(Delivery[[#This Row],[Month]]&gt;3,YEAR(Delivery[[#This Row],[DATE]]),YEAR(Delivery[[#This Row],[DATE]])-1)</f>
        <v>2015</v>
      </c>
      <c r="L1182" s="32" t="str">
        <f>IF(Delivery[[#This Row],[Month]]&lt;4,"Q4",IF(Delivery[[#This Row],[Month]]&lt;7,"Q1",IF(Delivery[[#This Row],[Month]]&lt;10,"Q2",IF(Delivery[[#This Row],[Month]]&lt;13,"Q3"))))</f>
        <v>Q3</v>
      </c>
    </row>
    <row r="1183" spans="1:12" x14ac:dyDescent="0.25">
      <c r="A1183">
        <v>2</v>
      </c>
      <c r="B1183" s="1">
        <v>42291</v>
      </c>
      <c r="C1183" t="s">
        <v>6</v>
      </c>
      <c r="D1183" t="s">
        <v>708</v>
      </c>
      <c r="E1183">
        <v>2</v>
      </c>
      <c r="F1183">
        <v>413</v>
      </c>
      <c r="G1183" t="s">
        <v>460</v>
      </c>
      <c r="H1183" t="s">
        <v>153</v>
      </c>
      <c r="I1183" t="str">
        <f>VLOOKUP(H1183,Sheet1!$A$1:$B$28,2,0)</f>
        <v>HSD-IV</v>
      </c>
      <c r="J1183">
        <f>MONTH(Delivery[[#This Row],[DATE]])</f>
        <v>10</v>
      </c>
      <c r="K1183" s="32">
        <f>IF(Delivery[[#This Row],[Month]]&gt;3,YEAR(Delivery[[#This Row],[DATE]]),YEAR(Delivery[[#This Row],[DATE]])-1)</f>
        <v>2015</v>
      </c>
      <c r="L1183" s="32" t="str">
        <f>IF(Delivery[[#This Row],[Month]]&lt;4,"Q4",IF(Delivery[[#This Row],[Month]]&lt;7,"Q1",IF(Delivery[[#This Row],[Month]]&lt;10,"Q2",IF(Delivery[[#This Row],[Month]]&lt;13,"Q3"))))</f>
        <v>Q3</v>
      </c>
    </row>
    <row r="1184" spans="1:12" x14ac:dyDescent="0.25">
      <c r="A1184">
        <v>1</v>
      </c>
      <c r="B1184" s="1">
        <v>42291</v>
      </c>
      <c r="C1184" t="s">
        <v>463</v>
      </c>
      <c r="D1184" t="s">
        <v>712</v>
      </c>
      <c r="E1184">
        <v>10</v>
      </c>
      <c r="F1184">
        <v>3833</v>
      </c>
      <c r="G1184" t="s">
        <v>464</v>
      </c>
      <c r="H1184" t="s">
        <v>142</v>
      </c>
      <c r="I1184" t="str">
        <f>VLOOKUP(H1184,Sheet1!$A$1:$B$28,2,0)</f>
        <v>ATF</v>
      </c>
      <c r="J1184">
        <f>MONTH(Delivery[[#This Row],[DATE]])</f>
        <v>10</v>
      </c>
      <c r="K1184" s="32">
        <f>IF(Delivery[[#This Row],[Month]]&gt;3,YEAR(Delivery[[#This Row],[DATE]]),YEAR(Delivery[[#This Row],[DATE]])-1)</f>
        <v>2015</v>
      </c>
      <c r="L1184" s="32" t="str">
        <f>IF(Delivery[[#This Row],[Month]]&lt;4,"Q4",IF(Delivery[[#This Row],[Month]]&lt;7,"Q1",IF(Delivery[[#This Row],[Month]]&lt;10,"Q2",IF(Delivery[[#This Row],[Month]]&lt;13,"Q3"))))</f>
        <v>Q3</v>
      </c>
    </row>
    <row r="1185" spans="1:12" x14ac:dyDescent="0.25">
      <c r="A1185">
        <v>2</v>
      </c>
      <c r="B1185" s="1">
        <v>42291</v>
      </c>
      <c r="C1185" t="s">
        <v>463</v>
      </c>
      <c r="D1185" t="s">
        <v>713</v>
      </c>
      <c r="E1185">
        <v>10</v>
      </c>
      <c r="F1185">
        <v>823</v>
      </c>
      <c r="G1185" t="s">
        <v>464</v>
      </c>
      <c r="H1185" t="s">
        <v>142</v>
      </c>
      <c r="I1185" t="str">
        <f>VLOOKUP(H1185,Sheet1!$A$1:$B$28,2,0)</f>
        <v>ATF</v>
      </c>
      <c r="J1185">
        <f>MONTH(Delivery[[#This Row],[DATE]])</f>
        <v>10</v>
      </c>
      <c r="K1185" s="32">
        <f>IF(Delivery[[#This Row],[Month]]&gt;3,YEAR(Delivery[[#This Row],[DATE]]),YEAR(Delivery[[#This Row],[DATE]])-1)</f>
        <v>2015</v>
      </c>
      <c r="L1185" s="32" t="str">
        <f>IF(Delivery[[#This Row],[Month]]&lt;4,"Q4",IF(Delivery[[#This Row],[Month]]&lt;7,"Q1",IF(Delivery[[#This Row],[Month]]&lt;10,"Q2",IF(Delivery[[#This Row],[Month]]&lt;13,"Q3"))))</f>
        <v>Q3</v>
      </c>
    </row>
    <row r="1186" spans="1:12" x14ac:dyDescent="0.25">
      <c r="A1186">
        <v>3</v>
      </c>
      <c r="B1186" s="1">
        <v>42291</v>
      </c>
      <c r="C1186" t="s">
        <v>463</v>
      </c>
      <c r="D1186" t="s">
        <v>713</v>
      </c>
      <c r="E1186">
        <v>13</v>
      </c>
      <c r="F1186">
        <v>4237</v>
      </c>
      <c r="G1186" t="s">
        <v>464</v>
      </c>
      <c r="H1186" t="s">
        <v>142</v>
      </c>
      <c r="I1186" t="str">
        <f>VLOOKUP(H1186,Sheet1!$A$1:$B$28,2,0)</f>
        <v>ATF</v>
      </c>
      <c r="J1186">
        <f>MONTH(Delivery[[#This Row],[DATE]])</f>
        <v>10</v>
      </c>
      <c r="K1186" s="32">
        <f>IF(Delivery[[#This Row],[Month]]&gt;3,YEAR(Delivery[[#This Row],[DATE]]),YEAR(Delivery[[#This Row],[DATE]])-1)</f>
        <v>2015</v>
      </c>
      <c r="L1186" s="32" t="str">
        <f>IF(Delivery[[#This Row],[Month]]&lt;4,"Q4",IF(Delivery[[#This Row],[Month]]&lt;7,"Q1",IF(Delivery[[#This Row],[Month]]&lt;10,"Q2",IF(Delivery[[#This Row],[Month]]&lt;13,"Q3"))))</f>
        <v>Q3</v>
      </c>
    </row>
    <row r="1187" spans="1:12" x14ac:dyDescent="0.25">
      <c r="A1187">
        <v>1</v>
      </c>
      <c r="B1187" s="1">
        <v>42292</v>
      </c>
      <c r="C1187" t="s">
        <v>6</v>
      </c>
      <c r="D1187" t="s">
        <v>708</v>
      </c>
      <c r="E1187">
        <v>2</v>
      </c>
      <c r="F1187">
        <v>3006</v>
      </c>
      <c r="G1187" t="s">
        <v>460</v>
      </c>
      <c r="H1187" t="s">
        <v>153</v>
      </c>
      <c r="I1187" t="str">
        <f>VLOOKUP(H1187,Sheet1!$A$1:$B$28,2,0)</f>
        <v>HSD-IV</v>
      </c>
      <c r="J1187">
        <f>MONTH(Delivery[[#This Row],[DATE]])</f>
        <v>10</v>
      </c>
      <c r="K1187" s="32">
        <f>IF(Delivery[[#This Row],[Month]]&gt;3,YEAR(Delivery[[#This Row],[DATE]]),YEAR(Delivery[[#This Row],[DATE]])-1)</f>
        <v>2015</v>
      </c>
      <c r="L1187" s="32" t="str">
        <f>IF(Delivery[[#This Row],[Month]]&lt;4,"Q4",IF(Delivery[[#This Row],[Month]]&lt;7,"Q1",IF(Delivery[[#This Row],[Month]]&lt;10,"Q2",IF(Delivery[[#This Row],[Month]]&lt;13,"Q3"))))</f>
        <v>Q3</v>
      </c>
    </row>
    <row r="1188" spans="1:12" x14ac:dyDescent="0.25">
      <c r="A1188">
        <v>2</v>
      </c>
      <c r="B1188" s="1">
        <v>42292</v>
      </c>
      <c r="C1188" t="s">
        <v>6</v>
      </c>
      <c r="D1188" t="s">
        <v>709</v>
      </c>
      <c r="E1188">
        <v>2</v>
      </c>
      <c r="F1188">
        <v>2568</v>
      </c>
      <c r="G1188" t="s">
        <v>460</v>
      </c>
      <c r="H1188" t="s">
        <v>153</v>
      </c>
      <c r="I1188" t="str">
        <f>VLOOKUP(H1188,Sheet1!$A$1:$B$28,2,0)</f>
        <v>HSD-IV</v>
      </c>
      <c r="J1188">
        <f>MONTH(Delivery[[#This Row],[DATE]])</f>
        <v>10</v>
      </c>
      <c r="K1188" s="32">
        <f>IF(Delivery[[#This Row],[Month]]&gt;3,YEAR(Delivery[[#This Row],[DATE]]),YEAR(Delivery[[#This Row],[DATE]])-1)</f>
        <v>2015</v>
      </c>
      <c r="L1188" s="32" t="str">
        <f>IF(Delivery[[#This Row],[Month]]&lt;4,"Q4",IF(Delivery[[#This Row],[Month]]&lt;7,"Q1",IF(Delivery[[#This Row],[Month]]&lt;10,"Q2",IF(Delivery[[#This Row],[Month]]&lt;13,"Q3"))))</f>
        <v>Q3</v>
      </c>
    </row>
    <row r="1189" spans="1:12" x14ac:dyDescent="0.25">
      <c r="A1189">
        <v>3</v>
      </c>
      <c r="B1189" s="1">
        <v>42292</v>
      </c>
      <c r="C1189" t="s">
        <v>6</v>
      </c>
      <c r="D1189" t="s">
        <v>710</v>
      </c>
      <c r="E1189">
        <v>17</v>
      </c>
      <c r="F1189">
        <v>176</v>
      </c>
      <c r="G1189" t="s">
        <v>460</v>
      </c>
      <c r="H1189" t="s">
        <v>155</v>
      </c>
      <c r="I1189" t="str">
        <f>VLOOKUP(H1189,Sheet1!$A$1:$B$28,2,0)</f>
        <v>SKO</v>
      </c>
      <c r="J1189">
        <f>MONTH(Delivery[[#This Row],[DATE]])</f>
        <v>10</v>
      </c>
      <c r="K1189" s="32">
        <f>IF(Delivery[[#This Row],[Month]]&gt;3,YEAR(Delivery[[#This Row],[DATE]]),YEAR(Delivery[[#This Row],[DATE]])-1)</f>
        <v>2015</v>
      </c>
      <c r="L1189" s="32" t="str">
        <f>IF(Delivery[[#This Row],[Month]]&lt;4,"Q4",IF(Delivery[[#This Row],[Month]]&lt;7,"Q1",IF(Delivery[[#This Row],[Month]]&lt;10,"Q2",IF(Delivery[[#This Row],[Month]]&lt;13,"Q3"))))</f>
        <v>Q3</v>
      </c>
    </row>
    <row r="1190" spans="1:12" x14ac:dyDescent="0.25">
      <c r="A1190">
        <v>4</v>
      </c>
      <c r="B1190" s="1">
        <v>42292</v>
      </c>
      <c r="C1190" t="s">
        <v>6</v>
      </c>
      <c r="D1190" t="s">
        <v>711</v>
      </c>
      <c r="E1190" t="s">
        <v>41</v>
      </c>
      <c r="F1190">
        <v>1079</v>
      </c>
      <c r="G1190" t="s">
        <v>460</v>
      </c>
      <c r="H1190" t="s">
        <v>148</v>
      </c>
      <c r="I1190" t="str">
        <f>VLOOKUP(H1190,Sheet1!$A$1:$B$28,2,0)</f>
        <v>NAPTHA</v>
      </c>
      <c r="J1190">
        <f>MONTH(Delivery[[#This Row],[DATE]])</f>
        <v>10</v>
      </c>
      <c r="K1190" s="32">
        <f>IF(Delivery[[#This Row],[Month]]&gt;3,YEAR(Delivery[[#This Row],[DATE]]),YEAR(Delivery[[#This Row],[DATE]])-1)</f>
        <v>2015</v>
      </c>
      <c r="L1190" s="32" t="str">
        <f>IF(Delivery[[#This Row],[Month]]&lt;4,"Q4",IF(Delivery[[#This Row],[Month]]&lt;7,"Q1",IF(Delivery[[#This Row],[Month]]&lt;10,"Q2",IF(Delivery[[#This Row],[Month]]&lt;13,"Q3"))))</f>
        <v>Q3</v>
      </c>
    </row>
    <row r="1191" spans="1:12" x14ac:dyDescent="0.25">
      <c r="A1191">
        <v>1</v>
      </c>
      <c r="B1191" s="1">
        <v>42292</v>
      </c>
      <c r="C1191" t="s">
        <v>463</v>
      </c>
      <c r="D1191" t="s">
        <v>1415</v>
      </c>
      <c r="E1191">
        <v>14</v>
      </c>
      <c r="F1191">
        <v>2911</v>
      </c>
      <c r="G1191" t="s">
        <v>464</v>
      </c>
      <c r="H1191" t="s">
        <v>142</v>
      </c>
      <c r="I1191" t="str">
        <f>VLOOKUP(H1191,Sheet1!$A$1:$B$28,2,0)</f>
        <v>ATF</v>
      </c>
      <c r="J1191">
        <f>MONTH(Delivery[[#This Row],[DATE]])</f>
        <v>10</v>
      </c>
      <c r="K1191" s="32">
        <f>IF(Delivery[[#This Row],[Month]]&gt;3,YEAR(Delivery[[#This Row],[DATE]]),YEAR(Delivery[[#This Row],[DATE]])-1)</f>
        <v>2015</v>
      </c>
      <c r="L1191" s="32" t="str">
        <f>IF(Delivery[[#This Row],[Month]]&lt;4,"Q4",IF(Delivery[[#This Row],[Month]]&lt;7,"Q1",IF(Delivery[[#This Row],[Month]]&lt;10,"Q2",IF(Delivery[[#This Row],[Month]]&lt;13,"Q3"))))</f>
        <v>Q3</v>
      </c>
    </row>
    <row r="1192" spans="1:12" x14ac:dyDescent="0.25">
      <c r="A1192">
        <v>1</v>
      </c>
      <c r="B1192" s="1">
        <v>42292</v>
      </c>
      <c r="C1192" t="s">
        <v>463</v>
      </c>
      <c r="D1192" t="s">
        <v>711</v>
      </c>
      <c r="E1192" t="s">
        <v>41</v>
      </c>
      <c r="F1192">
        <v>1079</v>
      </c>
      <c r="G1192" t="s">
        <v>466</v>
      </c>
      <c r="H1192" t="s">
        <v>148</v>
      </c>
      <c r="I1192" t="str">
        <f>VLOOKUP(H1192,Sheet1!$A$1:$B$28,2,0)</f>
        <v>NAPTHA</v>
      </c>
      <c r="J1192">
        <f>MONTH(Delivery[[#This Row],[DATE]])</f>
        <v>10</v>
      </c>
      <c r="K1192" s="32">
        <f>IF(Delivery[[#This Row],[Month]]&gt;3,YEAR(Delivery[[#This Row],[DATE]]),YEAR(Delivery[[#This Row],[DATE]])-1)</f>
        <v>2015</v>
      </c>
      <c r="L1192" s="32" t="str">
        <f>IF(Delivery[[#This Row],[Month]]&lt;4,"Q4",IF(Delivery[[#This Row],[Month]]&lt;7,"Q1",IF(Delivery[[#This Row],[Month]]&lt;10,"Q2",IF(Delivery[[#This Row],[Month]]&lt;13,"Q3"))))</f>
        <v>Q3</v>
      </c>
    </row>
    <row r="1193" spans="1:12" x14ac:dyDescent="0.25">
      <c r="A1193">
        <v>1</v>
      </c>
      <c r="B1193" s="1">
        <v>42293</v>
      </c>
      <c r="C1193" t="s">
        <v>6</v>
      </c>
      <c r="D1193" t="s">
        <v>711</v>
      </c>
      <c r="E1193" t="s">
        <v>41</v>
      </c>
      <c r="F1193">
        <v>2440</v>
      </c>
      <c r="G1193" t="s">
        <v>460</v>
      </c>
      <c r="H1193" t="s">
        <v>148</v>
      </c>
      <c r="I1193" t="str">
        <f>VLOOKUP(H1193,Sheet1!$A$1:$B$28,2,0)</f>
        <v>NAPTHA</v>
      </c>
      <c r="J1193">
        <f>MONTH(Delivery[[#This Row],[DATE]])</f>
        <v>10</v>
      </c>
      <c r="K1193" s="32">
        <f>IF(Delivery[[#This Row],[Month]]&gt;3,YEAR(Delivery[[#This Row],[DATE]]),YEAR(Delivery[[#This Row],[DATE]])-1)</f>
        <v>2015</v>
      </c>
      <c r="L1193" s="32" t="str">
        <f>IF(Delivery[[#This Row],[Month]]&lt;4,"Q4",IF(Delivery[[#This Row],[Month]]&lt;7,"Q1",IF(Delivery[[#This Row],[Month]]&lt;10,"Q2",IF(Delivery[[#This Row],[Month]]&lt;13,"Q3"))))</f>
        <v>Q3</v>
      </c>
    </row>
    <row r="1194" spans="1:12" x14ac:dyDescent="0.25">
      <c r="A1194">
        <v>1</v>
      </c>
      <c r="B1194" s="1">
        <v>42294</v>
      </c>
      <c r="C1194" t="s">
        <v>6</v>
      </c>
      <c r="D1194" t="s">
        <v>717</v>
      </c>
      <c r="E1194">
        <v>17</v>
      </c>
      <c r="F1194">
        <v>90</v>
      </c>
      <c r="G1194" t="s">
        <v>460</v>
      </c>
      <c r="H1194" t="s">
        <v>156</v>
      </c>
      <c r="I1194" t="str">
        <f>VLOOKUP(H1194,Sheet1!$A$1:$B$28,2,0)</f>
        <v>SKO</v>
      </c>
      <c r="J1194">
        <f>MONTH(Delivery[[#This Row],[DATE]])</f>
        <v>10</v>
      </c>
      <c r="K1194" s="32">
        <f>IF(Delivery[[#This Row],[Month]]&gt;3,YEAR(Delivery[[#This Row],[DATE]]),YEAR(Delivery[[#This Row],[DATE]])-1)</f>
        <v>2015</v>
      </c>
      <c r="L1194" s="32" t="str">
        <f>IF(Delivery[[#This Row],[Month]]&lt;4,"Q4",IF(Delivery[[#This Row],[Month]]&lt;7,"Q1",IF(Delivery[[#This Row],[Month]]&lt;10,"Q2",IF(Delivery[[#This Row],[Month]]&lt;13,"Q3"))))</f>
        <v>Q3</v>
      </c>
    </row>
    <row r="1195" spans="1:12" x14ac:dyDescent="0.25">
      <c r="A1195">
        <v>2</v>
      </c>
      <c r="B1195" s="1">
        <v>42294</v>
      </c>
      <c r="C1195" t="s">
        <v>6</v>
      </c>
      <c r="D1195" t="s">
        <v>718</v>
      </c>
      <c r="E1195">
        <v>17</v>
      </c>
      <c r="F1195">
        <v>78</v>
      </c>
      <c r="G1195" t="s">
        <v>460</v>
      </c>
      <c r="H1195" t="s">
        <v>155</v>
      </c>
      <c r="I1195" t="str">
        <f>VLOOKUP(H1195,Sheet1!$A$1:$B$28,2,0)</f>
        <v>SKO</v>
      </c>
      <c r="J1195">
        <f>MONTH(Delivery[[#This Row],[DATE]])</f>
        <v>10</v>
      </c>
      <c r="K1195" s="32">
        <f>IF(Delivery[[#This Row],[Month]]&gt;3,YEAR(Delivery[[#This Row],[DATE]]),YEAR(Delivery[[#This Row],[DATE]])-1)</f>
        <v>2015</v>
      </c>
      <c r="L1195" s="32" t="str">
        <f>IF(Delivery[[#This Row],[Month]]&lt;4,"Q4",IF(Delivery[[#This Row],[Month]]&lt;7,"Q1",IF(Delivery[[#This Row],[Month]]&lt;10,"Q2",IF(Delivery[[#This Row],[Month]]&lt;13,"Q3"))))</f>
        <v>Q3</v>
      </c>
    </row>
    <row r="1196" spans="1:12" x14ac:dyDescent="0.25">
      <c r="A1196">
        <v>3</v>
      </c>
      <c r="B1196" s="1">
        <v>42294</v>
      </c>
      <c r="C1196" t="s">
        <v>6</v>
      </c>
      <c r="D1196" t="s">
        <v>719</v>
      </c>
      <c r="E1196">
        <v>11</v>
      </c>
      <c r="F1196">
        <v>4539</v>
      </c>
      <c r="G1196" t="s">
        <v>460</v>
      </c>
      <c r="H1196" t="s">
        <v>151</v>
      </c>
      <c r="I1196" t="str">
        <f>VLOOKUP(H1196,Sheet1!$A$1:$B$28,2,0)</f>
        <v>MS-IV</v>
      </c>
      <c r="J1196">
        <f>MONTH(Delivery[[#This Row],[DATE]])</f>
        <v>10</v>
      </c>
      <c r="K1196" s="32">
        <f>IF(Delivery[[#This Row],[Month]]&gt;3,YEAR(Delivery[[#This Row],[DATE]]),YEAR(Delivery[[#This Row],[DATE]])-1)</f>
        <v>2015</v>
      </c>
      <c r="L1196" s="32" t="str">
        <f>IF(Delivery[[#This Row],[Month]]&lt;4,"Q4",IF(Delivery[[#This Row],[Month]]&lt;7,"Q1",IF(Delivery[[#This Row],[Month]]&lt;10,"Q2",IF(Delivery[[#This Row],[Month]]&lt;13,"Q3"))))</f>
        <v>Q3</v>
      </c>
    </row>
    <row r="1197" spans="1:12" x14ac:dyDescent="0.25">
      <c r="A1197">
        <v>4</v>
      </c>
      <c r="B1197" s="1">
        <v>42294</v>
      </c>
      <c r="C1197" t="s">
        <v>6</v>
      </c>
      <c r="D1197" t="s">
        <v>720</v>
      </c>
      <c r="E1197">
        <v>11</v>
      </c>
      <c r="F1197">
        <v>415</v>
      </c>
      <c r="G1197" t="s">
        <v>460</v>
      </c>
      <c r="H1197" t="s">
        <v>151</v>
      </c>
      <c r="I1197" t="str">
        <f>VLOOKUP(H1197,Sheet1!$A$1:$B$28,2,0)</f>
        <v>MS-IV</v>
      </c>
      <c r="J1197">
        <f>MONTH(Delivery[[#This Row],[DATE]])</f>
        <v>10</v>
      </c>
      <c r="K1197" s="32">
        <f>IF(Delivery[[#This Row],[Month]]&gt;3,YEAR(Delivery[[#This Row],[DATE]]),YEAR(Delivery[[#This Row],[DATE]])-1)</f>
        <v>2015</v>
      </c>
      <c r="L1197" s="32" t="str">
        <f>IF(Delivery[[#This Row],[Month]]&lt;4,"Q4",IF(Delivery[[#This Row],[Month]]&lt;7,"Q1",IF(Delivery[[#This Row],[Month]]&lt;10,"Q2",IF(Delivery[[#This Row],[Month]]&lt;13,"Q3"))))</f>
        <v>Q3</v>
      </c>
    </row>
    <row r="1198" spans="1:12" x14ac:dyDescent="0.25">
      <c r="A1198">
        <v>5</v>
      </c>
      <c r="B1198" s="1">
        <v>42294</v>
      </c>
      <c r="C1198" t="s">
        <v>6</v>
      </c>
      <c r="D1198" t="s">
        <v>720</v>
      </c>
      <c r="E1198">
        <v>4</v>
      </c>
      <c r="F1198">
        <v>3742</v>
      </c>
      <c r="G1198" t="s">
        <v>460</v>
      </c>
      <c r="H1198" t="s">
        <v>151</v>
      </c>
      <c r="I1198" t="str">
        <f>VLOOKUP(H1198,Sheet1!$A$1:$B$28,2,0)</f>
        <v>MS-IV</v>
      </c>
      <c r="J1198">
        <f>MONTH(Delivery[[#This Row],[DATE]])</f>
        <v>10</v>
      </c>
      <c r="K1198" s="32">
        <f>IF(Delivery[[#This Row],[Month]]&gt;3,YEAR(Delivery[[#This Row],[DATE]]),YEAR(Delivery[[#This Row],[DATE]])-1)</f>
        <v>2015</v>
      </c>
      <c r="L1198" s="32" t="str">
        <f>IF(Delivery[[#This Row],[Month]]&lt;4,"Q4",IF(Delivery[[#This Row],[Month]]&lt;7,"Q1",IF(Delivery[[#This Row],[Month]]&lt;10,"Q2",IF(Delivery[[#This Row],[Month]]&lt;13,"Q3"))))</f>
        <v>Q3</v>
      </c>
    </row>
    <row r="1199" spans="1:12" x14ac:dyDescent="0.25">
      <c r="A1199">
        <v>6</v>
      </c>
      <c r="B1199" s="1">
        <v>42294</v>
      </c>
      <c r="C1199" t="s">
        <v>6</v>
      </c>
      <c r="D1199" t="s">
        <v>721</v>
      </c>
      <c r="E1199">
        <v>4</v>
      </c>
      <c r="F1199">
        <v>202</v>
      </c>
      <c r="G1199" t="s">
        <v>460</v>
      </c>
      <c r="H1199" t="s">
        <v>151</v>
      </c>
      <c r="I1199" t="str">
        <f>VLOOKUP(H1199,Sheet1!$A$1:$B$28,2,0)</f>
        <v>MS-IV</v>
      </c>
      <c r="J1199">
        <f>MONTH(Delivery[[#This Row],[DATE]])</f>
        <v>10</v>
      </c>
      <c r="K1199" s="32">
        <f>IF(Delivery[[#This Row],[Month]]&gt;3,YEAR(Delivery[[#This Row],[DATE]]),YEAR(Delivery[[#This Row],[DATE]])-1)</f>
        <v>2015</v>
      </c>
      <c r="L1199" s="32" t="str">
        <f>IF(Delivery[[#This Row],[Month]]&lt;4,"Q4",IF(Delivery[[#This Row],[Month]]&lt;7,"Q1",IF(Delivery[[#This Row],[Month]]&lt;10,"Q2",IF(Delivery[[#This Row],[Month]]&lt;13,"Q3"))))</f>
        <v>Q3</v>
      </c>
    </row>
    <row r="1200" spans="1:12" x14ac:dyDescent="0.25">
      <c r="A1200">
        <v>1</v>
      </c>
      <c r="B1200" s="1">
        <v>42294</v>
      </c>
      <c r="C1200" t="s">
        <v>463</v>
      </c>
      <c r="D1200" t="s">
        <v>711</v>
      </c>
      <c r="E1200" t="s">
        <v>41</v>
      </c>
      <c r="F1200">
        <v>305</v>
      </c>
      <c r="G1200" t="s">
        <v>466</v>
      </c>
      <c r="H1200" t="s">
        <v>148</v>
      </c>
      <c r="I1200" t="str">
        <f>VLOOKUP(H1200,Sheet1!$A$1:$B$28,2,0)</f>
        <v>NAPTHA</v>
      </c>
      <c r="J1200">
        <f>MONTH(Delivery[[#This Row],[DATE]])</f>
        <v>10</v>
      </c>
      <c r="K1200" s="32">
        <f>IF(Delivery[[#This Row],[Month]]&gt;3,YEAR(Delivery[[#This Row],[DATE]]),YEAR(Delivery[[#This Row],[DATE]])-1)</f>
        <v>2015</v>
      </c>
      <c r="L1200" s="32" t="str">
        <f>IF(Delivery[[#This Row],[Month]]&lt;4,"Q4",IF(Delivery[[#This Row],[Month]]&lt;7,"Q1",IF(Delivery[[#This Row],[Month]]&lt;10,"Q2",IF(Delivery[[#This Row],[Month]]&lt;13,"Q3"))))</f>
        <v>Q3</v>
      </c>
    </row>
    <row r="1201" spans="1:12" x14ac:dyDescent="0.25">
      <c r="A1201">
        <v>2</v>
      </c>
      <c r="B1201" s="1">
        <v>42294</v>
      </c>
      <c r="C1201" t="s">
        <v>463</v>
      </c>
      <c r="D1201" t="s">
        <v>1398</v>
      </c>
      <c r="E1201" t="s">
        <v>41</v>
      </c>
      <c r="F1201">
        <v>40</v>
      </c>
      <c r="G1201" t="s">
        <v>466</v>
      </c>
      <c r="H1201" t="s">
        <v>987</v>
      </c>
      <c r="I1201" t="s">
        <v>204</v>
      </c>
      <c r="J1201">
        <f>MONTH(Delivery[[#This Row],[DATE]])</f>
        <v>10</v>
      </c>
      <c r="K1201" s="32">
        <f>IF(Delivery[[#This Row],[Month]]&gt;3,YEAR(Delivery[[#This Row],[DATE]]),YEAR(Delivery[[#This Row],[DATE]])-1)</f>
        <v>2015</v>
      </c>
      <c r="L1201" s="32" t="str">
        <f>IF(Delivery[[#This Row],[Month]]&lt;4,"Q4",IF(Delivery[[#This Row],[Month]]&lt;7,"Q1",IF(Delivery[[#This Row],[Month]]&lt;10,"Q2",IF(Delivery[[#This Row],[Month]]&lt;13,"Q3"))))</f>
        <v>Q3</v>
      </c>
    </row>
    <row r="1202" spans="1:12" x14ac:dyDescent="0.25">
      <c r="A1202">
        <v>1</v>
      </c>
      <c r="B1202" s="1">
        <v>42295</v>
      </c>
      <c r="C1202" t="s">
        <v>6</v>
      </c>
      <c r="D1202" t="s">
        <v>721</v>
      </c>
      <c r="E1202">
        <v>4</v>
      </c>
      <c r="F1202">
        <v>2129</v>
      </c>
      <c r="G1202" t="s">
        <v>460</v>
      </c>
      <c r="H1202" t="s">
        <v>151</v>
      </c>
      <c r="I1202" t="s">
        <v>152</v>
      </c>
      <c r="J1202">
        <f>MONTH(Delivery[[#This Row],[DATE]])</f>
        <v>10</v>
      </c>
      <c r="K1202" s="32">
        <f>IF(Delivery[[#This Row],[Month]]&gt;3,YEAR(Delivery[[#This Row],[DATE]]),YEAR(Delivery[[#This Row],[DATE]])-1)</f>
        <v>2015</v>
      </c>
      <c r="L1202" s="32" t="str">
        <f>IF(Delivery[[#This Row],[Month]]&lt;4,"Q4",IF(Delivery[[#This Row],[Month]]&lt;7,"Q1",IF(Delivery[[#This Row],[Month]]&lt;10,"Q2",IF(Delivery[[#This Row],[Month]]&lt;13,"Q3"))))</f>
        <v>Q3</v>
      </c>
    </row>
    <row r="1203" spans="1:12" x14ac:dyDescent="0.25">
      <c r="A1203">
        <v>2</v>
      </c>
      <c r="B1203" s="1">
        <v>42295</v>
      </c>
      <c r="C1203" t="s">
        <v>6</v>
      </c>
      <c r="D1203" t="s">
        <v>722</v>
      </c>
      <c r="E1203">
        <v>17</v>
      </c>
      <c r="F1203">
        <v>73</v>
      </c>
      <c r="G1203" t="s">
        <v>460</v>
      </c>
      <c r="H1203" t="s">
        <v>155</v>
      </c>
      <c r="I1203" t="s">
        <v>146</v>
      </c>
      <c r="J1203">
        <f>MONTH(Delivery[[#This Row],[DATE]])</f>
        <v>10</v>
      </c>
      <c r="K1203" s="32">
        <f>IF(Delivery[[#This Row],[Month]]&gt;3,YEAR(Delivery[[#This Row],[DATE]]),YEAR(Delivery[[#This Row],[DATE]])-1)</f>
        <v>2015</v>
      </c>
      <c r="L1203" s="32" t="str">
        <f>IF(Delivery[[#This Row],[Month]]&lt;4,"Q4",IF(Delivery[[#This Row],[Month]]&lt;7,"Q1",IF(Delivery[[#This Row],[Month]]&lt;10,"Q2",IF(Delivery[[#This Row],[Month]]&lt;13,"Q3"))))</f>
        <v>Q3</v>
      </c>
    </row>
    <row r="1204" spans="1:12" x14ac:dyDescent="0.25">
      <c r="A1204">
        <v>3</v>
      </c>
      <c r="B1204" s="1">
        <v>42295</v>
      </c>
      <c r="C1204" t="s">
        <v>6</v>
      </c>
      <c r="D1204" t="s">
        <v>723</v>
      </c>
      <c r="E1204">
        <v>17</v>
      </c>
      <c r="F1204">
        <v>50</v>
      </c>
      <c r="G1204" t="s">
        <v>460</v>
      </c>
      <c r="H1204" t="s">
        <v>156</v>
      </c>
      <c r="I1204" t="s">
        <v>146</v>
      </c>
      <c r="J1204">
        <f>MONTH(Delivery[[#This Row],[DATE]])</f>
        <v>10</v>
      </c>
      <c r="K1204" s="32">
        <f>IF(Delivery[[#This Row],[Month]]&gt;3,YEAR(Delivery[[#This Row],[DATE]]),YEAR(Delivery[[#This Row],[DATE]])-1)</f>
        <v>2015</v>
      </c>
      <c r="L1204" s="32" t="str">
        <f>IF(Delivery[[#This Row],[Month]]&lt;4,"Q4",IF(Delivery[[#This Row],[Month]]&lt;7,"Q1",IF(Delivery[[#This Row],[Month]]&lt;10,"Q2",IF(Delivery[[#This Row],[Month]]&lt;13,"Q3"))))</f>
        <v>Q3</v>
      </c>
    </row>
    <row r="1205" spans="1:12" x14ac:dyDescent="0.25">
      <c r="A1205">
        <v>1</v>
      </c>
      <c r="B1205" s="1">
        <v>42295</v>
      </c>
      <c r="C1205" t="s">
        <v>463</v>
      </c>
      <c r="D1205" t="s">
        <v>1416</v>
      </c>
      <c r="E1205">
        <v>14</v>
      </c>
      <c r="F1205">
        <v>1369</v>
      </c>
      <c r="G1205" t="s">
        <v>464</v>
      </c>
      <c r="H1205" t="s">
        <v>142</v>
      </c>
      <c r="I1205" t="s">
        <v>143</v>
      </c>
      <c r="J1205">
        <f>MONTH(Delivery[[#This Row],[DATE]])</f>
        <v>10</v>
      </c>
      <c r="K1205" s="32">
        <f>IF(Delivery[[#This Row],[Month]]&gt;3,YEAR(Delivery[[#This Row],[DATE]]),YEAR(Delivery[[#This Row],[DATE]])-1)</f>
        <v>2015</v>
      </c>
      <c r="L1205" s="32" t="str">
        <f>IF(Delivery[[#This Row],[Month]]&lt;4,"Q4",IF(Delivery[[#This Row],[Month]]&lt;7,"Q1",IF(Delivery[[#This Row],[Month]]&lt;10,"Q2",IF(Delivery[[#This Row],[Month]]&lt;13,"Q3"))))</f>
        <v>Q3</v>
      </c>
    </row>
    <row r="1206" spans="1:12" x14ac:dyDescent="0.25">
      <c r="A1206">
        <v>2</v>
      </c>
      <c r="B1206" s="1">
        <v>42295</v>
      </c>
      <c r="C1206" t="s">
        <v>463</v>
      </c>
      <c r="D1206" t="s">
        <v>715</v>
      </c>
      <c r="E1206">
        <v>14</v>
      </c>
      <c r="F1206">
        <v>1801</v>
      </c>
      <c r="G1206" t="s">
        <v>464</v>
      </c>
      <c r="H1206" t="s">
        <v>142</v>
      </c>
      <c r="I1206" t="s">
        <v>143</v>
      </c>
      <c r="J1206">
        <f>MONTH(Delivery[[#This Row],[DATE]])</f>
        <v>10</v>
      </c>
      <c r="K1206" s="32">
        <f>IF(Delivery[[#This Row],[Month]]&gt;3,YEAR(Delivery[[#This Row],[DATE]]),YEAR(Delivery[[#This Row],[DATE]])-1)</f>
        <v>2015</v>
      </c>
      <c r="L1206" s="32" t="str">
        <f>IF(Delivery[[#This Row],[Month]]&lt;4,"Q4",IF(Delivery[[#This Row],[Month]]&lt;7,"Q1",IF(Delivery[[#This Row],[Month]]&lt;10,"Q2",IF(Delivery[[#This Row],[Month]]&lt;13,"Q3"))))</f>
        <v>Q3</v>
      </c>
    </row>
    <row r="1207" spans="1:12" x14ac:dyDescent="0.25">
      <c r="A1207">
        <v>1</v>
      </c>
      <c r="B1207" s="1">
        <v>42295</v>
      </c>
      <c r="C1207" t="s">
        <v>463</v>
      </c>
      <c r="D1207" t="s">
        <v>462</v>
      </c>
      <c r="E1207" t="s">
        <v>41</v>
      </c>
      <c r="F1207">
        <v>20</v>
      </c>
      <c r="G1207" t="s">
        <v>466</v>
      </c>
      <c r="H1207" t="s">
        <v>910</v>
      </c>
      <c r="I1207" t="s">
        <v>204</v>
      </c>
      <c r="J1207">
        <f>MONTH(Delivery[[#This Row],[DATE]])</f>
        <v>10</v>
      </c>
      <c r="K1207" s="32">
        <f>IF(Delivery[[#This Row],[Month]]&gt;3,YEAR(Delivery[[#This Row],[DATE]]),YEAR(Delivery[[#This Row],[DATE]])-1)</f>
        <v>2015</v>
      </c>
      <c r="L1207" s="32" t="str">
        <f>IF(Delivery[[#This Row],[Month]]&lt;4,"Q4",IF(Delivery[[#This Row],[Month]]&lt;7,"Q1",IF(Delivery[[#This Row],[Month]]&lt;10,"Q2",IF(Delivery[[#This Row],[Month]]&lt;13,"Q3"))))</f>
        <v>Q3</v>
      </c>
    </row>
    <row r="1208" spans="1:12" x14ac:dyDescent="0.25">
      <c r="A1208">
        <v>2</v>
      </c>
      <c r="B1208" s="1">
        <v>42295</v>
      </c>
      <c r="C1208" t="s">
        <v>463</v>
      </c>
      <c r="D1208" t="s">
        <v>724</v>
      </c>
      <c r="E1208" t="s">
        <v>41</v>
      </c>
      <c r="F1208">
        <v>2177</v>
      </c>
      <c r="G1208" t="s">
        <v>466</v>
      </c>
      <c r="H1208" t="s">
        <v>148</v>
      </c>
      <c r="I1208" t="s">
        <v>149</v>
      </c>
      <c r="J1208">
        <f>MONTH(Delivery[[#This Row],[DATE]])</f>
        <v>10</v>
      </c>
      <c r="K1208" s="32">
        <f>IF(Delivery[[#This Row],[Month]]&gt;3,YEAR(Delivery[[#This Row],[DATE]]),YEAR(Delivery[[#This Row],[DATE]])-1)</f>
        <v>2015</v>
      </c>
      <c r="L1208" s="32" t="str">
        <f>IF(Delivery[[#This Row],[Month]]&lt;4,"Q4",IF(Delivery[[#This Row],[Month]]&lt;7,"Q1",IF(Delivery[[#This Row],[Month]]&lt;10,"Q2",IF(Delivery[[#This Row],[Month]]&lt;13,"Q3"))))</f>
        <v>Q3</v>
      </c>
    </row>
    <row r="1209" spans="1:12" x14ac:dyDescent="0.25">
      <c r="A1209">
        <v>1</v>
      </c>
      <c r="B1209" s="1">
        <v>42296</v>
      </c>
      <c r="C1209" t="s">
        <v>6</v>
      </c>
      <c r="D1209" t="s">
        <v>1417</v>
      </c>
      <c r="E1209">
        <v>17</v>
      </c>
      <c r="F1209">
        <v>973</v>
      </c>
      <c r="G1209" t="s">
        <v>460</v>
      </c>
      <c r="H1209" t="s">
        <v>145</v>
      </c>
      <c r="I1209" t="s">
        <v>146</v>
      </c>
      <c r="J1209">
        <f>MONTH(Delivery[[#This Row],[DATE]])</f>
        <v>10</v>
      </c>
      <c r="K1209" s="32">
        <f>IF(Delivery[[#This Row],[Month]]&gt;3,YEAR(Delivery[[#This Row],[DATE]]),YEAR(Delivery[[#This Row],[DATE]])-1)</f>
        <v>2015</v>
      </c>
      <c r="L1209" s="32" t="str">
        <f>IF(Delivery[[#This Row],[Month]]&lt;4,"Q4",IF(Delivery[[#This Row],[Month]]&lt;7,"Q1",IF(Delivery[[#This Row],[Month]]&lt;10,"Q2",IF(Delivery[[#This Row],[Month]]&lt;13,"Q3"))))</f>
        <v>Q3</v>
      </c>
    </row>
    <row r="1210" spans="1:12" x14ac:dyDescent="0.25">
      <c r="A1210">
        <v>1</v>
      </c>
      <c r="B1210" s="1">
        <v>42296</v>
      </c>
      <c r="C1210" t="s">
        <v>463</v>
      </c>
      <c r="D1210" t="s">
        <v>715</v>
      </c>
      <c r="E1210">
        <v>14</v>
      </c>
      <c r="F1210">
        <v>591</v>
      </c>
      <c r="G1210" t="s">
        <v>464</v>
      </c>
      <c r="H1210" t="s">
        <v>142</v>
      </c>
      <c r="I1210" t="s">
        <v>143</v>
      </c>
      <c r="J1210">
        <f>MONTH(Delivery[[#This Row],[DATE]])</f>
        <v>10</v>
      </c>
      <c r="K1210" s="32">
        <f>IF(Delivery[[#This Row],[Month]]&gt;3,YEAR(Delivery[[#This Row],[DATE]]),YEAR(Delivery[[#This Row],[DATE]])-1)</f>
        <v>2015</v>
      </c>
      <c r="L1210" s="32" t="str">
        <f>IF(Delivery[[#This Row],[Month]]&lt;4,"Q4",IF(Delivery[[#This Row],[Month]]&lt;7,"Q1",IF(Delivery[[#This Row],[Month]]&lt;10,"Q2",IF(Delivery[[#This Row],[Month]]&lt;13,"Q3"))))</f>
        <v>Q3</v>
      </c>
    </row>
    <row r="1211" spans="1:12" x14ac:dyDescent="0.25">
      <c r="A1211">
        <v>2</v>
      </c>
      <c r="B1211" s="1">
        <v>42296</v>
      </c>
      <c r="C1211" t="s">
        <v>463</v>
      </c>
      <c r="D1211" t="s">
        <v>715</v>
      </c>
      <c r="E1211">
        <v>24</v>
      </c>
      <c r="F1211">
        <v>3596</v>
      </c>
      <c r="G1211" t="s">
        <v>464</v>
      </c>
      <c r="H1211" t="s">
        <v>142</v>
      </c>
      <c r="I1211" t="s">
        <v>143</v>
      </c>
      <c r="J1211">
        <f>MONTH(Delivery[[#This Row],[DATE]])</f>
        <v>10</v>
      </c>
      <c r="K1211" s="32">
        <f>IF(Delivery[[#This Row],[Month]]&gt;3,YEAR(Delivery[[#This Row],[DATE]]),YEAR(Delivery[[#This Row],[DATE]])-1)</f>
        <v>2015</v>
      </c>
      <c r="L1211" s="32" t="str">
        <f>IF(Delivery[[#This Row],[Month]]&lt;4,"Q4",IF(Delivery[[#This Row],[Month]]&lt;7,"Q1",IF(Delivery[[#This Row],[Month]]&lt;10,"Q2",IF(Delivery[[#This Row],[Month]]&lt;13,"Q3"))))</f>
        <v>Q3</v>
      </c>
    </row>
    <row r="1212" spans="1:12" x14ac:dyDescent="0.25">
      <c r="A1212">
        <v>1</v>
      </c>
      <c r="B1212" s="1">
        <v>42296</v>
      </c>
      <c r="C1212" t="s">
        <v>463</v>
      </c>
      <c r="D1212" t="s">
        <v>724</v>
      </c>
      <c r="E1212" t="s">
        <v>239</v>
      </c>
      <c r="F1212">
        <v>160</v>
      </c>
      <c r="G1212" t="s">
        <v>466</v>
      </c>
      <c r="H1212" t="s">
        <v>148</v>
      </c>
      <c r="I1212" t="s">
        <v>149</v>
      </c>
      <c r="J1212">
        <f>MONTH(Delivery[[#This Row],[DATE]])</f>
        <v>10</v>
      </c>
      <c r="K1212" s="32">
        <f>IF(Delivery[[#This Row],[Month]]&gt;3,YEAR(Delivery[[#This Row],[DATE]]),YEAR(Delivery[[#This Row],[DATE]])-1)</f>
        <v>2015</v>
      </c>
      <c r="L1212" s="32" t="str">
        <f>IF(Delivery[[#This Row],[Month]]&lt;4,"Q4",IF(Delivery[[#This Row],[Month]]&lt;7,"Q1",IF(Delivery[[#This Row],[Month]]&lt;10,"Q2",IF(Delivery[[#This Row],[Month]]&lt;13,"Q3"))))</f>
        <v>Q3</v>
      </c>
    </row>
    <row r="1213" spans="1:12" x14ac:dyDescent="0.25">
      <c r="A1213">
        <v>2</v>
      </c>
      <c r="B1213" s="1">
        <v>42296</v>
      </c>
      <c r="C1213" t="s">
        <v>463</v>
      </c>
      <c r="D1213" t="s">
        <v>727</v>
      </c>
      <c r="E1213" t="s">
        <v>239</v>
      </c>
      <c r="F1213">
        <v>148</v>
      </c>
      <c r="G1213" t="s">
        <v>466</v>
      </c>
      <c r="H1213" t="s">
        <v>148</v>
      </c>
      <c r="I1213" t="s">
        <v>149</v>
      </c>
      <c r="J1213">
        <f>MONTH(Delivery[[#This Row],[DATE]])</f>
        <v>10</v>
      </c>
      <c r="K1213" s="32">
        <f>IF(Delivery[[#This Row],[Month]]&gt;3,YEAR(Delivery[[#This Row],[DATE]]),YEAR(Delivery[[#This Row],[DATE]])-1)</f>
        <v>2015</v>
      </c>
      <c r="L1213" s="32" t="str">
        <f>IF(Delivery[[#This Row],[Month]]&lt;4,"Q4",IF(Delivery[[#This Row],[Month]]&lt;7,"Q1",IF(Delivery[[#This Row],[Month]]&lt;10,"Q2",IF(Delivery[[#This Row],[Month]]&lt;13,"Q3"))))</f>
        <v>Q3</v>
      </c>
    </row>
    <row r="1214" spans="1:12" x14ac:dyDescent="0.25">
      <c r="A1214">
        <v>1</v>
      </c>
      <c r="B1214" s="1">
        <v>42297</v>
      </c>
      <c r="C1214" t="s">
        <v>6</v>
      </c>
      <c r="D1214" t="s">
        <v>1418</v>
      </c>
      <c r="E1214">
        <v>17</v>
      </c>
      <c r="F1214">
        <v>1897</v>
      </c>
      <c r="G1214" t="s">
        <v>460</v>
      </c>
      <c r="H1214" t="s">
        <v>145</v>
      </c>
      <c r="I1214" t="s">
        <v>146</v>
      </c>
      <c r="J1214">
        <f>MONTH(Delivery[[#This Row],[DATE]])</f>
        <v>10</v>
      </c>
      <c r="K1214" s="32">
        <f>IF(Delivery[[#This Row],[Month]]&gt;3,YEAR(Delivery[[#This Row],[DATE]]),YEAR(Delivery[[#This Row],[DATE]])-1)</f>
        <v>2015</v>
      </c>
      <c r="L1214" s="32" t="str">
        <f>IF(Delivery[[#This Row],[Month]]&lt;4,"Q4",IF(Delivery[[#This Row],[Month]]&lt;7,"Q1",IF(Delivery[[#This Row],[Month]]&lt;10,"Q2",IF(Delivery[[#This Row],[Month]]&lt;13,"Q3"))))</f>
        <v>Q3</v>
      </c>
    </row>
    <row r="1215" spans="1:12" x14ac:dyDescent="0.25">
      <c r="A1215">
        <v>2</v>
      </c>
      <c r="B1215" s="1">
        <v>42297</v>
      </c>
      <c r="C1215" t="s">
        <v>6</v>
      </c>
      <c r="D1215" t="s">
        <v>730</v>
      </c>
      <c r="E1215">
        <v>10</v>
      </c>
      <c r="F1215">
        <v>1178</v>
      </c>
      <c r="G1215" t="s">
        <v>460</v>
      </c>
      <c r="H1215" t="s">
        <v>142</v>
      </c>
      <c r="I1215" t="s">
        <v>143</v>
      </c>
      <c r="J1215">
        <f>MONTH(Delivery[[#This Row],[DATE]])</f>
        <v>10</v>
      </c>
      <c r="K1215" s="32">
        <f>IF(Delivery[[#This Row],[Month]]&gt;3,YEAR(Delivery[[#This Row],[DATE]]),YEAR(Delivery[[#This Row],[DATE]])-1)</f>
        <v>2015</v>
      </c>
      <c r="L1215" s="32" t="str">
        <f>IF(Delivery[[#This Row],[Month]]&lt;4,"Q4",IF(Delivery[[#This Row],[Month]]&lt;7,"Q1",IF(Delivery[[#This Row],[Month]]&lt;10,"Q2",IF(Delivery[[#This Row],[Month]]&lt;13,"Q3"))))</f>
        <v>Q3</v>
      </c>
    </row>
    <row r="1216" spans="1:12" x14ac:dyDescent="0.25">
      <c r="A1216">
        <v>3</v>
      </c>
      <c r="B1216" s="1">
        <v>42297</v>
      </c>
      <c r="C1216" t="s">
        <v>6</v>
      </c>
      <c r="D1216" t="s">
        <v>731</v>
      </c>
      <c r="E1216">
        <v>10</v>
      </c>
      <c r="F1216">
        <v>7309</v>
      </c>
      <c r="G1216" t="s">
        <v>460</v>
      </c>
      <c r="H1216" t="s">
        <v>142</v>
      </c>
      <c r="I1216" t="s">
        <v>143</v>
      </c>
      <c r="J1216">
        <f>MONTH(Delivery[[#This Row],[DATE]])</f>
        <v>10</v>
      </c>
      <c r="K1216" s="32">
        <f>IF(Delivery[[#This Row],[Month]]&gt;3,YEAR(Delivery[[#This Row],[DATE]]),YEAR(Delivery[[#This Row],[DATE]])-1)</f>
        <v>2015</v>
      </c>
      <c r="L1216" s="32" t="str">
        <f>IF(Delivery[[#This Row],[Month]]&lt;4,"Q4",IF(Delivery[[#This Row],[Month]]&lt;7,"Q1",IF(Delivery[[#This Row],[Month]]&lt;10,"Q2",IF(Delivery[[#This Row],[Month]]&lt;13,"Q3"))))</f>
        <v>Q3</v>
      </c>
    </row>
    <row r="1217" spans="1:12" x14ac:dyDescent="0.25">
      <c r="A1217">
        <v>4</v>
      </c>
      <c r="B1217" s="1">
        <v>42297</v>
      </c>
      <c r="C1217" t="s">
        <v>6</v>
      </c>
      <c r="D1217" t="s">
        <v>734</v>
      </c>
      <c r="E1217">
        <v>10</v>
      </c>
      <c r="F1217">
        <v>3632</v>
      </c>
      <c r="G1217" t="s">
        <v>460</v>
      </c>
      <c r="H1217" t="s">
        <v>142</v>
      </c>
      <c r="I1217" t="s">
        <v>143</v>
      </c>
      <c r="J1217">
        <f>MONTH(Delivery[[#This Row],[DATE]])</f>
        <v>10</v>
      </c>
      <c r="K1217" s="32">
        <f>IF(Delivery[[#This Row],[Month]]&gt;3,YEAR(Delivery[[#This Row],[DATE]]),YEAR(Delivery[[#This Row],[DATE]])-1)</f>
        <v>2015</v>
      </c>
      <c r="L1217" s="32" t="str">
        <f>IF(Delivery[[#This Row],[Month]]&lt;4,"Q4",IF(Delivery[[#This Row],[Month]]&lt;7,"Q1",IF(Delivery[[#This Row],[Month]]&lt;10,"Q2",IF(Delivery[[#This Row],[Month]]&lt;13,"Q3"))))</f>
        <v>Q3</v>
      </c>
    </row>
    <row r="1218" spans="1:12" x14ac:dyDescent="0.25">
      <c r="A1218">
        <v>1</v>
      </c>
      <c r="B1218" s="1">
        <v>42297</v>
      </c>
      <c r="C1218" t="s">
        <v>463</v>
      </c>
      <c r="D1218" t="s">
        <v>1419</v>
      </c>
      <c r="E1218" t="s">
        <v>239</v>
      </c>
      <c r="F1218">
        <v>47</v>
      </c>
      <c r="G1218" t="s">
        <v>466</v>
      </c>
      <c r="H1218" t="s">
        <v>1420</v>
      </c>
      <c r="I1218" t="s">
        <v>149</v>
      </c>
      <c r="J1218">
        <f>MONTH(Delivery[[#This Row],[DATE]])</f>
        <v>10</v>
      </c>
      <c r="K1218" s="32">
        <f>IF(Delivery[[#This Row],[Month]]&gt;3,YEAR(Delivery[[#This Row],[DATE]]),YEAR(Delivery[[#This Row],[DATE]])-1)</f>
        <v>2015</v>
      </c>
      <c r="L1218" s="32" t="str">
        <f>IF(Delivery[[#This Row],[Month]]&lt;4,"Q4",IF(Delivery[[#This Row],[Month]]&lt;7,"Q1",IF(Delivery[[#This Row],[Month]]&lt;10,"Q2",IF(Delivery[[#This Row],[Month]]&lt;13,"Q3"))))</f>
        <v>Q3</v>
      </c>
    </row>
    <row r="1219" spans="1:12" x14ac:dyDescent="0.25">
      <c r="A1219">
        <v>2</v>
      </c>
      <c r="B1219" s="1">
        <v>42297</v>
      </c>
      <c r="C1219" t="s">
        <v>463</v>
      </c>
      <c r="D1219" t="s">
        <v>1421</v>
      </c>
      <c r="G1219" t="s">
        <v>466</v>
      </c>
      <c r="H1219" t="s">
        <v>1422</v>
      </c>
      <c r="I1219" t="s">
        <v>149</v>
      </c>
      <c r="J1219">
        <f>MONTH(Delivery[[#This Row],[DATE]])</f>
        <v>10</v>
      </c>
      <c r="K1219" s="32">
        <f>IF(Delivery[[#This Row],[Month]]&gt;3,YEAR(Delivery[[#This Row],[DATE]]),YEAR(Delivery[[#This Row],[DATE]])-1)</f>
        <v>2015</v>
      </c>
      <c r="L1219" s="32" t="str">
        <f>IF(Delivery[[#This Row],[Month]]&lt;4,"Q4",IF(Delivery[[#This Row],[Month]]&lt;7,"Q1",IF(Delivery[[#This Row],[Month]]&lt;10,"Q2",IF(Delivery[[#This Row],[Month]]&lt;13,"Q3"))))</f>
        <v>Q3</v>
      </c>
    </row>
    <row r="1220" spans="1:12" x14ac:dyDescent="0.25">
      <c r="A1220">
        <v>1</v>
      </c>
      <c r="B1220" s="1">
        <v>42298</v>
      </c>
      <c r="C1220" t="s">
        <v>6</v>
      </c>
      <c r="D1220" t="s">
        <v>734</v>
      </c>
      <c r="E1220">
        <v>10</v>
      </c>
      <c r="F1220">
        <v>1610</v>
      </c>
      <c r="G1220" t="s">
        <v>460</v>
      </c>
      <c r="H1220" t="s">
        <v>142</v>
      </c>
      <c r="I1220" t="s">
        <v>143</v>
      </c>
      <c r="J1220">
        <f>MONTH(Delivery[[#This Row],[DATE]])</f>
        <v>10</v>
      </c>
      <c r="K1220" s="32">
        <f>IF(Delivery[[#This Row],[Month]]&gt;3,YEAR(Delivery[[#This Row],[DATE]]),YEAR(Delivery[[#This Row],[DATE]])-1)</f>
        <v>2015</v>
      </c>
      <c r="L1220" s="32" t="str">
        <f>IF(Delivery[[#This Row],[Month]]&lt;4,"Q4",IF(Delivery[[#This Row],[Month]]&lt;7,"Q1",IF(Delivery[[#This Row],[Month]]&lt;10,"Q2",IF(Delivery[[#This Row],[Month]]&lt;13,"Q3"))))</f>
        <v>Q3</v>
      </c>
    </row>
    <row r="1221" spans="1:12" x14ac:dyDescent="0.25">
      <c r="A1221">
        <v>2</v>
      </c>
      <c r="B1221" s="1">
        <v>42298</v>
      </c>
      <c r="C1221" t="s">
        <v>6</v>
      </c>
      <c r="D1221" t="s">
        <v>735</v>
      </c>
      <c r="E1221">
        <v>16</v>
      </c>
      <c r="F1221">
        <v>613</v>
      </c>
      <c r="G1221" t="s">
        <v>460</v>
      </c>
      <c r="H1221" t="s">
        <v>145</v>
      </c>
      <c r="I1221" t="s">
        <v>146</v>
      </c>
      <c r="J1221">
        <f>MONTH(Delivery[[#This Row],[DATE]])</f>
        <v>10</v>
      </c>
      <c r="K1221" s="32">
        <f>IF(Delivery[[#This Row],[Month]]&gt;3,YEAR(Delivery[[#This Row],[DATE]]),YEAR(Delivery[[#This Row],[DATE]])-1)</f>
        <v>2015</v>
      </c>
      <c r="L1221" s="32" t="str">
        <f>IF(Delivery[[#This Row],[Month]]&lt;4,"Q4",IF(Delivery[[#This Row],[Month]]&lt;7,"Q1",IF(Delivery[[#This Row],[Month]]&lt;10,"Q2",IF(Delivery[[#This Row],[Month]]&lt;13,"Q3"))))</f>
        <v>Q3</v>
      </c>
    </row>
    <row r="1222" spans="1:12" x14ac:dyDescent="0.25">
      <c r="A1222">
        <v>3</v>
      </c>
      <c r="B1222" s="1">
        <v>42298</v>
      </c>
      <c r="C1222" t="s">
        <v>6</v>
      </c>
      <c r="D1222" t="s">
        <v>736</v>
      </c>
      <c r="E1222">
        <v>16</v>
      </c>
      <c r="F1222">
        <v>73</v>
      </c>
      <c r="G1222" t="s">
        <v>460</v>
      </c>
      <c r="H1222" t="s">
        <v>155</v>
      </c>
      <c r="I1222" t="s">
        <v>146</v>
      </c>
      <c r="J1222">
        <f>MONTH(Delivery[[#This Row],[DATE]])</f>
        <v>10</v>
      </c>
      <c r="K1222" s="32">
        <f>IF(Delivery[[#This Row],[Month]]&gt;3,YEAR(Delivery[[#This Row],[DATE]]),YEAR(Delivery[[#This Row],[DATE]])-1)</f>
        <v>2015</v>
      </c>
      <c r="L1222" s="32" t="str">
        <f>IF(Delivery[[#This Row],[Month]]&lt;4,"Q4",IF(Delivery[[#This Row],[Month]]&lt;7,"Q1",IF(Delivery[[#This Row],[Month]]&lt;10,"Q2",IF(Delivery[[#This Row],[Month]]&lt;13,"Q3"))))</f>
        <v>Q3</v>
      </c>
    </row>
    <row r="1223" spans="1:12" x14ac:dyDescent="0.25">
      <c r="A1223">
        <v>4</v>
      </c>
      <c r="B1223" s="1">
        <v>42298</v>
      </c>
      <c r="C1223" t="s">
        <v>6</v>
      </c>
      <c r="D1223" t="s">
        <v>737</v>
      </c>
      <c r="E1223">
        <v>3</v>
      </c>
      <c r="F1223">
        <v>3820</v>
      </c>
      <c r="G1223" t="s">
        <v>460</v>
      </c>
      <c r="H1223" t="s">
        <v>153</v>
      </c>
      <c r="I1223" t="str">
        <f>VLOOKUP(H1223,Sheet1!$A$1:$B$28,2,0)</f>
        <v>HSD-IV</v>
      </c>
      <c r="J1223">
        <f>MONTH(Delivery[[#This Row],[DATE]])</f>
        <v>10</v>
      </c>
      <c r="K1223" s="32">
        <f>IF(Delivery[[#This Row],[Month]]&gt;3,YEAR(Delivery[[#This Row],[DATE]]),YEAR(Delivery[[#This Row],[DATE]])-1)</f>
        <v>2015</v>
      </c>
      <c r="L1223" s="32" t="str">
        <f>IF(Delivery[[#This Row],[Month]]&lt;4,"Q4",IF(Delivery[[#This Row],[Month]]&lt;7,"Q1",IF(Delivery[[#This Row],[Month]]&lt;10,"Q2",IF(Delivery[[#This Row],[Month]]&lt;13,"Q3"))))</f>
        <v>Q3</v>
      </c>
    </row>
    <row r="1224" spans="1:12" x14ac:dyDescent="0.25">
      <c r="A1224">
        <v>1</v>
      </c>
      <c r="B1224" s="1">
        <v>42298</v>
      </c>
      <c r="C1224" t="s">
        <v>6</v>
      </c>
      <c r="D1224" t="s">
        <v>684</v>
      </c>
      <c r="E1224">
        <v>12</v>
      </c>
      <c r="F1224">
        <v>13</v>
      </c>
      <c r="G1224" t="s">
        <v>490</v>
      </c>
      <c r="H1224" t="s">
        <v>153</v>
      </c>
      <c r="I1224" t="str">
        <f>VLOOKUP(H1224,Sheet1!$A$1:$B$28,2,0)</f>
        <v>HSD-IV</v>
      </c>
      <c r="J1224">
        <f>MONTH(Delivery[[#This Row],[DATE]])</f>
        <v>10</v>
      </c>
      <c r="K1224" s="32">
        <f>IF(Delivery[[#This Row],[Month]]&gt;3,YEAR(Delivery[[#This Row],[DATE]]),YEAR(Delivery[[#This Row],[DATE]])-1)</f>
        <v>2015</v>
      </c>
      <c r="L1224" s="32" t="str">
        <f>IF(Delivery[[#This Row],[Month]]&lt;4,"Q4",IF(Delivery[[#This Row],[Month]]&lt;7,"Q1",IF(Delivery[[#This Row],[Month]]&lt;10,"Q2",IF(Delivery[[#This Row],[Month]]&lt;13,"Q3"))))</f>
        <v>Q3</v>
      </c>
    </row>
    <row r="1225" spans="1:12" x14ac:dyDescent="0.25">
      <c r="A1225">
        <v>1</v>
      </c>
      <c r="B1225" s="1">
        <v>42298</v>
      </c>
      <c r="C1225" t="s">
        <v>463</v>
      </c>
      <c r="D1225" t="s">
        <v>715</v>
      </c>
      <c r="E1225">
        <v>13</v>
      </c>
      <c r="F1225">
        <v>4242</v>
      </c>
      <c r="G1225" t="s">
        <v>464</v>
      </c>
      <c r="H1225" t="s">
        <v>142</v>
      </c>
      <c r="I1225" t="s">
        <v>143</v>
      </c>
      <c r="J1225">
        <f>MONTH(Delivery[[#This Row],[DATE]])</f>
        <v>10</v>
      </c>
      <c r="K1225" s="32">
        <f>IF(Delivery[[#This Row],[Month]]&gt;3,YEAR(Delivery[[#This Row],[DATE]]),YEAR(Delivery[[#This Row],[DATE]])-1)</f>
        <v>2015</v>
      </c>
      <c r="L1225" s="32" t="str">
        <f>IF(Delivery[[#This Row],[Month]]&lt;4,"Q4",IF(Delivery[[#This Row],[Month]]&lt;7,"Q1",IF(Delivery[[#This Row],[Month]]&lt;10,"Q2",IF(Delivery[[#This Row],[Month]]&lt;13,"Q3"))))</f>
        <v>Q3</v>
      </c>
    </row>
    <row r="1226" spans="1:12" x14ac:dyDescent="0.25">
      <c r="A1226">
        <v>2</v>
      </c>
      <c r="B1226" s="1">
        <v>42298</v>
      </c>
      <c r="C1226" t="s">
        <v>463</v>
      </c>
      <c r="D1226" t="s">
        <v>732</v>
      </c>
      <c r="E1226">
        <v>13</v>
      </c>
      <c r="F1226">
        <v>3460</v>
      </c>
      <c r="G1226" t="s">
        <v>464</v>
      </c>
      <c r="H1226" t="s">
        <v>733</v>
      </c>
      <c r="I1226" t="s">
        <v>143</v>
      </c>
      <c r="J1226">
        <f>MONTH(Delivery[[#This Row],[DATE]])</f>
        <v>10</v>
      </c>
      <c r="K1226" s="32">
        <f>IF(Delivery[[#This Row],[Month]]&gt;3,YEAR(Delivery[[#This Row],[DATE]]),YEAR(Delivery[[#This Row],[DATE]])-1)</f>
        <v>2015</v>
      </c>
      <c r="L1226" s="32" t="str">
        <f>IF(Delivery[[#This Row],[Month]]&lt;4,"Q4",IF(Delivery[[#This Row],[Month]]&lt;7,"Q1",IF(Delivery[[#This Row],[Month]]&lt;10,"Q2",IF(Delivery[[#This Row],[Month]]&lt;13,"Q3"))))</f>
        <v>Q3</v>
      </c>
    </row>
    <row r="1227" spans="1:12" x14ac:dyDescent="0.25">
      <c r="A1227">
        <v>1</v>
      </c>
      <c r="B1227" s="1">
        <v>42299</v>
      </c>
      <c r="C1227" t="s">
        <v>6</v>
      </c>
      <c r="D1227" t="s">
        <v>737</v>
      </c>
      <c r="E1227">
        <v>3</v>
      </c>
      <c r="F1227">
        <v>6100</v>
      </c>
      <c r="G1227" t="s">
        <v>460</v>
      </c>
      <c r="H1227" t="s">
        <v>153</v>
      </c>
      <c r="I1227" t="str">
        <f>VLOOKUP(H1227,Sheet1!$A$1:$B$28,2,0)</f>
        <v>HSD-IV</v>
      </c>
      <c r="J1227">
        <f>MONTH(Delivery[[#This Row],[DATE]])</f>
        <v>10</v>
      </c>
      <c r="K1227" s="32">
        <f>IF(Delivery[[#This Row],[Month]]&gt;3,YEAR(Delivery[[#This Row],[DATE]]),YEAR(Delivery[[#This Row],[DATE]])-1)</f>
        <v>2015</v>
      </c>
      <c r="L1227" s="32" t="str">
        <f>IF(Delivery[[#This Row],[Month]]&lt;4,"Q4",IF(Delivery[[#This Row],[Month]]&lt;7,"Q1",IF(Delivery[[#This Row],[Month]]&lt;10,"Q2",IF(Delivery[[#This Row],[Month]]&lt;13,"Q3"))))</f>
        <v>Q3</v>
      </c>
    </row>
    <row r="1228" spans="1:12" x14ac:dyDescent="0.25">
      <c r="A1228">
        <v>2</v>
      </c>
      <c r="B1228" s="1">
        <v>42299</v>
      </c>
      <c r="C1228" t="s">
        <v>6</v>
      </c>
      <c r="D1228" t="s">
        <v>737</v>
      </c>
      <c r="E1228">
        <v>2</v>
      </c>
      <c r="F1228">
        <v>3557</v>
      </c>
      <c r="G1228" t="s">
        <v>460</v>
      </c>
      <c r="H1228" t="s">
        <v>153</v>
      </c>
      <c r="I1228" t="str">
        <f>VLOOKUP(H1228,Sheet1!$A$1:$B$28,2,0)</f>
        <v>HSD-IV</v>
      </c>
      <c r="J1228">
        <f>MONTH(Delivery[[#This Row],[DATE]])</f>
        <v>10</v>
      </c>
      <c r="K1228" s="32">
        <f>IF(Delivery[[#This Row],[Month]]&gt;3,YEAR(Delivery[[#This Row],[DATE]]),YEAR(Delivery[[#This Row],[DATE]])-1)</f>
        <v>2015</v>
      </c>
      <c r="L1228" s="32" t="str">
        <f>IF(Delivery[[#This Row],[Month]]&lt;4,"Q4",IF(Delivery[[#This Row],[Month]]&lt;7,"Q1",IF(Delivery[[#This Row],[Month]]&lt;10,"Q2",IF(Delivery[[#This Row],[Month]]&lt;13,"Q3"))))</f>
        <v>Q3</v>
      </c>
    </row>
    <row r="1229" spans="1:12" x14ac:dyDescent="0.25">
      <c r="A1229">
        <v>1</v>
      </c>
      <c r="B1229" s="1">
        <v>42299</v>
      </c>
      <c r="C1229" t="s">
        <v>6</v>
      </c>
      <c r="D1229" t="s">
        <v>684</v>
      </c>
      <c r="E1229">
        <v>12</v>
      </c>
      <c r="F1229">
        <v>3528</v>
      </c>
      <c r="G1229" t="s">
        <v>490</v>
      </c>
      <c r="H1229" t="s">
        <v>153</v>
      </c>
      <c r="I1229" t="str">
        <f>VLOOKUP(H1229,Sheet1!$A$1:$B$28,2,0)</f>
        <v>HSD-IV</v>
      </c>
      <c r="J1229">
        <f>MONTH(Delivery[[#This Row],[DATE]])</f>
        <v>10</v>
      </c>
      <c r="K1229" s="32">
        <f>IF(Delivery[[#This Row],[Month]]&gt;3,YEAR(Delivery[[#This Row],[DATE]]),YEAR(Delivery[[#This Row],[DATE]])-1)</f>
        <v>2015</v>
      </c>
      <c r="L1229" s="32" t="str">
        <f>IF(Delivery[[#This Row],[Month]]&lt;4,"Q4",IF(Delivery[[#This Row],[Month]]&lt;7,"Q1",IF(Delivery[[#This Row],[Month]]&lt;10,"Q2",IF(Delivery[[#This Row],[Month]]&lt;13,"Q3"))))</f>
        <v>Q3</v>
      </c>
    </row>
    <row r="1230" spans="1:12" x14ac:dyDescent="0.25">
      <c r="A1230">
        <v>2</v>
      </c>
      <c r="B1230" s="1">
        <v>42299</v>
      </c>
      <c r="C1230" t="s">
        <v>6</v>
      </c>
      <c r="D1230" t="s">
        <v>684</v>
      </c>
      <c r="E1230">
        <v>10</v>
      </c>
      <c r="F1230">
        <v>221</v>
      </c>
      <c r="G1230" t="s">
        <v>490</v>
      </c>
      <c r="H1230" t="s">
        <v>153</v>
      </c>
      <c r="I1230" t="str">
        <f>VLOOKUP(H1230,Sheet1!$A$1:$B$28,2,0)</f>
        <v>HSD-IV</v>
      </c>
      <c r="J1230">
        <f>MONTH(Delivery[[#This Row],[DATE]])</f>
        <v>10</v>
      </c>
      <c r="K1230" s="32">
        <f>IF(Delivery[[#This Row],[Month]]&gt;3,YEAR(Delivery[[#This Row],[DATE]]),YEAR(Delivery[[#This Row],[DATE]])-1)</f>
        <v>2015</v>
      </c>
      <c r="L1230" s="32" t="str">
        <f>IF(Delivery[[#This Row],[Month]]&lt;4,"Q4",IF(Delivery[[#This Row],[Month]]&lt;7,"Q1",IF(Delivery[[#This Row],[Month]]&lt;10,"Q2",IF(Delivery[[#This Row],[Month]]&lt;13,"Q3"))))</f>
        <v>Q3</v>
      </c>
    </row>
    <row r="1231" spans="1:12" x14ac:dyDescent="0.25">
      <c r="A1231">
        <v>3</v>
      </c>
      <c r="B1231" s="1">
        <v>42299</v>
      </c>
      <c r="C1231" t="s">
        <v>6</v>
      </c>
      <c r="D1231" t="s">
        <v>744</v>
      </c>
      <c r="E1231">
        <v>10</v>
      </c>
      <c r="F1231">
        <v>1972</v>
      </c>
      <c r="G1231" t="s">
        <v>490</v>
      </c>
      <c r="H1231" t="s">
        <v>153</v>
      </c>
      <c r="I1231" t="str">
        <f>VLOOKUP(H1231,Sheet1!$A$1:$B$28,2,0)</f>
        <v>HSD-IV</v>
      </c>
      <c r="J1231">
        <f>MONTH(Delivery[[#This Row],[DATE]])</f>
        <v>10</v>
      </c>
      <c r="K1231" s="32">
        <f>IF(Delivery[[#This Row],[Month]]&gt;3,YEAR(Delivery[[#This Row],[DATE]]),YEAR(Delivery[[#This Row],[DATE]])-1)</f>
        <v>2015</v>
      </c>
      <c r="L1231" s="32" t="str">
        <f>IF(Delivery[[#This Row],[Month]]&lt;4,"Q4",IF(Delivery[[#This Row],[Month]]&lt;7,"Q1",IF(Delivery[[#This Row],[Month]]&lt;10,"Q2",IF(Delivery[[#This Row],[Month]]&lt;13,"Q3"))))</f>
        <v>Q3</v>
      </c>
    </row>
    <row r="1232" spans="1:12" x14ac:dyDescent="0.25">
      <c r="A1232">
        <v>1</v>
      </c>
      <c r="B1232" s="1">
        <v>42299</v>
      </c>
      <c r="C1232" t="s">
        <v>463</v>
      </c>
      <c r="D1232" t="s">
        <v>732</v>
      </c>
      <c r="E1232">
        <v>13</v>
      </c>
      <c r="F1232">
        <v>438</v>
      </c>
      <c r="G1232" t="s">
        <v>464</v>
      </c>
      <c r="H1232" t="s">
        <v>733</v>
      </c>
      <c r="I1232" t="s">
        <v>143</v>
      </c>
      <c r="J1232">
        <f>MONTH(Delivery[[#This Row],[DATE]])</f>
        <v>10</v>
      </c>
      <c r="K1232" s="32">
        <f>IF(Delivery[[#This Row],[Month]]&gt;3,YEAR(Delivery[[#This Row],[DATE]]),YEAR(Delivery[[#This Row],[DATE]])-1)</f>
        <v>2015</v>
      </c>
      <c r="L1232" s="32" t="str">
        <f>IF(Delivery[[#This Row],[Month]]&lt;4,"Q4",IF(Delivery[[#This Row],[Month]]&lt;7,"Q1",IF(Delivery[[#This Row],[Month]]&lt;10,"Q2",IF(Delivery[[#This Row],[Month]]&lt;13,"Q3"))))</f>
        <v>Q3</v>
      </c>
    </row>
    <row r="1233" spans="1:12" x14ac:dyDescent="0.25">
      <c r="A1233">
        <v>2</v>
      </c>
      <c r="B1233" s="1">
        <v>42299</v>
      </c>
      <c r="C1233" t="s">
        <v>463</v>
      </c>
      <c r="D1233" t="s">
        <v>732</v>
      </c>
      <c r="E1233">
        <v>14</v>
      </c>
      <c r="F1233">
        <v>1429</v>
      </c>
      <c r="G1233" t="s">
        <v>464</v>
      </c>
      <c r="H1233" t="s">
        <v>733</v>
      </c>
      <c r="I1233" t="s">
        <v>143</v>
      </c>
      <c r="J1233">
        <f>MONTH(Delivery[[#This Row],[DATE]])</f>
        <v>10</v>
      </c>
      <c r="K1233" s="32">
        <f>IF(Delivery[[#This Row],[Month]]&gt;3,YEAR(Delivery[[#This Row],[DATE]]),YEAR(Delivery[[#This Row],[DATE]])-1)</f>
        <v>2015</v>
      </c>
      <c r="L1233" s="32" t="str">
        <f>IF(Delivery[[#This Row],[Month]]&lt;4,"Q4",IF(Delivery[[#This Row],[Month]]&lt;7,"Q1",IF(Delivery[[#This Row],[Month]]&lt;10,"Q2",IF(Delivery[[#This Row],[Month]]&lt;13,"Q3"))))</f>
        <v>Q3</v>
      </c>
    </row>
    <row r="1234" spans="1:12" x14ac:dyDescent="0.25">
      <c r="A1234">
        <v>1</v>
      </c>
      <c r="B1234" s="1">
        <v>42299</v>
      </c>
      <c r="C1234" t="s">
        <v>463</v>
      </c>
      <c r="D1234" t="s">
        <v>1423</v>
      </c>
      <c r="E1234">
        <v>111</v>
      </c>
      <c r="F1234">
        <v>45</v>
      </c>
      <c r="G1234" t="s">
        <v>492</v>
      </c>
      <c r="H1234" t="s">
        <v>155</v>
      </c>
      <c r="I1234" t="s">
        <v>146</v>
      </c>
      <c r="J1234">
        <f>MONTH(Delivery[[#This Row],[DATE]])</f>
        <v>10</v>
      </c>
      <c r="K1234" s="32">
        <f>IF(Delivery[[#This Row],[Month]]&gt;3,YEAR(Delivery[[#This Row],[DATE]]),YEAR(Delivery[[#This Row],[DATE]])-1)</f>
        <v>2015</v>
      </c>
      <c r="L1234" s="32" t="str">
        <f>IF(Delivery[[#This Row],[Month]]&lt;4,"Q4",IF(Delivery[[#This Row],[Month]]&lt;7,"Q1",IF(Delivery[[#This Row],[Month]]&lt;10,"Q2",IF(Delivery[[#This Row],[Month]]&lt;13,"Q3"))))</f>
        <v>Q3</v>
      </c>
    </row>
    <row r="1235" spans="1:12" x14ac:dyDescent="0.25">
      <c r="A1235">
        <v>2</v>
      </c>
      <c r="B1235" s="1">
        <v>42299</v>
      </c>
      <c r="C1235" t="s">
        <v>463</v>
      </c>
      <c r="D1235" t="s">
        <v>1424</v>
      </c>
      <c r="E1235">
        <v>109</v>
      </c>
      <c r="F1235">
        <v>3157</v>
      </c>
      <c r="G1235" t="s">
        <v>492</v>
      </c>
      <c r="H1235" t="s">
        <v>153</v>
      </c>
      <c r="I1235" t="str">
        <f>VLOOKUP(H1235,Sheet1!$A$1:$B$28,2,0)</f>
        <v>HSD-IV</v>
      </c>
      <c r="J1235">
        <f>MONTH(Delivery[[#This Row],[DATE]])</f>
        <v>10</v>
      </c>
      <c r="K1235" s="32">
        <f>IF(Delivery[[#This Row],[Month]]&gt;3,YEAR(Delivery[[#This Row],[DATE]]),YEAR(Delivery[[#This Row],[DATE]])-1)</f>
        <v>2015</v>
      </c>
      <c r="L1235" s="32" t="str">
        <f>IF(Delivery[[#This Row],[Month]]&lt;4,"Q4",IF(Delivery[[#This Row],[Month]]&lt;7,"Q1",IF(Delivery[[#This Row],[Month]]&lt;10,"Q2",IF(Delivery[[#This Row],[Month]]&lt;13,"Q3"))))</f>
        <v>Q3</v>
      </c>
    </row>
    <row r="1236" spans="1:12" x14ac:dyDescent="0.25">
      <c r="A1236">
        <v>3</v>
      </c>
      <c r="B1236" s="1">
        <v>42299</v>
      </c>
      <c r="C1236" t="s">
        <v>463</v>
      </c>
      <c r="D1236" t="s">
        <v>744</v>
      </c>
      <c r="E1236">
        <v>106</v>
      </c>
      <c r="F1236">
        <v>1610</v>
      </c>
      <c r="G1236" t="s">
        <v>492</v>
      </c>
      <c r="H1236" t="s">
        <v>153</v>
      </c>
      <c r="I1236" t="str">
        <f>VLOOKUP(H1236,Sheet1!$A$1:$B$28,2,0)</f>
        <v>HSD-IV</v>
      </c>
      <c r="J1236">
        <f>MONTH(Delivery[[#This Row],[DATE]])</f>
        <v>10</v>
      </c>
      <c r="K1236" s="32">
        <f>IF(Delivery[[#This Row],[Month]]&gt;3,YEAR(Delivery[[#This Row],[DATE]]),YEAR(Delivery[[#This Row],[DATE]])-1)</f>
        <v>2015</v>
      </c>
      <c r="L1236" s="32" t="str">
        <f>IF(Delivery[[#This Row],[Month]]&lt;4,"Q4",IF(Delivery[[#This Row],[Month]]&lt;7,"Q1",IF(Delivery[[#This Row],[Month]]&lt;10,"Q2",IF(Delivery[[#This Row],[Month]]&lt;13,"Q3"))))</f>
        <v>Q3</v>
      </c>
    </row>
    <row r="1237" spans="1:12" x14ac:dyDescent="0.25">
      <c r="A1237">
        <v>1</v>
      </c>
      <c r="B1237" s="1">
        <v>42300</v>
      </c>
      <c r="C1237" t="s">
        <v>6</v>
      </c>
      <c r="D1237" t="s">
        <v>737</v>
      </c>
      <c r="E1237">
        <v>2</v>
      </c>
      <c r="F1237">
        <v>3705</v>
      </c>
      <c r="G1237" t="s">
        <v>460</v>
      </c>
      <c r="H1237" t="s">
        <v>153</v>
      </c>
      <c r="I1237" t="str">
        <f>VLOOKUP(H1237,Sheet1!$A$1:$B$28,2,0)</f>
        <v>HSD-IV</v>
      </c>
      <c r="J1237">
        <f>MONTH(Delivery[[#This Row],[DATE]])</f>
        <v>10</v>
      </c>
      <c r="K1237" s="32">
        <f>IF(Delivery[[#This Row],[Month]]&gt;3,YEAR(Delivery[[#This Row],[DATE]]),YEAR(Delivery[[#This Row],[DATE]])-1)</f>
        <v>2015</v>
      </c>
      <c r="L1237" s="32" t="str">
        <f>IF(Delivery[[#This Row],[Month]]&lt;4,"Q4",IF(Delivery[[#This Row],[Month]]&lt;7,"Q1",IF(Delivery[[#This Row],[Month]]&lt;10,"Q2",IF(Delivery[[#This Row],[Month]]&lt;13,"Q3"))))</f>
        <v>Q3</v>
      </c>
    </row>
    <row r="1238" spans="1:12" x14ac:dyDescent="0.25">
      <c r="A1238">
        <v>2</v>
      </c>
      <c r="B1238" s="1">
        <v>42300</v>
      </c>
      <c r="C1238" t="s">
        <v>6</v>
      </c>
      <c r="D1238" t="s">
        <v>739</v>
      </c>
      <c r="E1238">
        <v>16</v>
      </c>
      <c r="F1238">
        <v>57</v>
      </c>
      <c r="G1238" t="s">
        <v>460</v>
      </c>
      <c r="H1238" t="s">
        <v>155</v>
      </c>
      <c r="I1238" t="s">
        <v>146</v>
      </c>
      <c r="J1238">
        <f>MONTH(Delivery[[#This Row],[DATE]])</f>
        <v>10</v>
      </c>
      <c r="K1238" s="32">
        <f>IF(Delivery[[#This Row],[Month]]&gt;3,YEAR(Delivery[[#This Row],[DATE]]),YEAR(Delivery[[#This Row],[DATE]])-1)</f>
        <v>2015</v>
      </c>
      <c r="L1238" s="32" t="str">
        <f>IF(Delivery[[#This Row],[Month]]&lt;4,"Q4",IF(Delivery[[#This Row],[Month]]&lt;7,"Q1",IF(Delivery[[#This Row],[Month]]&lt;10,"Q2",IF(Delivery[[#This Row],[Month]]&lt;13,"Q3"))))</f>
        <v>Q3</v>
      </c>
    </row>
    <row r="1239" spans="1:12" x14ac:dyDescent="0.25">
      <c r="A1239">
        <v>3</v>
      </c>
      <c r="B1239" s="1">
        <v>42300</v>
      </c>
      <c r="C1239" t="s">
        <v>6</v>
      </c>
      <c r="D1239" t="s">
        <v>740</v>
      </c>
      <c r="E1239">
        <v>16</v>
      </c>
      <c r="F1239">
        <v>97</v>
      </c>
      <c r="G1239" t="s">
        <v>460</v>
      </c>
      <c r="H1239" t="s">
        <v>156</v>
      </c>
      <c r="I1239" t="s">
        <v>146</v>
      </c>
      <c r="J1239">
        <f>MONTH(Delivery[[#This Row],[DATE]])</f>
        <v>10</v>
      </c>
      <c r="K1239" s="32">
        <f>IF(Delivery[[#This Row],[Month]]&gt;3,YEAR(Delivery[[#This Row],[DATE]]),YEAR(Delivery[[#This Row],[DATE]])-1)</f>
        <v>2015</v>
      </c>
      <c r="L1239" s="32" t="str">
        <f>IF(Delivery[[#This Row],[Month]]&lt;4,"Q4",IF(Delivery[[#This Row],[Month]]&lt;7,"Q1",IF(Delivery[[#This Row],[Month]]&lt;10,"Q2",IF(Delivery[[#This Row],[Month]]&lt;13,"Q3"))))</f>
        <v>Q3</v>
      </c>
    </row>
    <row r="1240" spans="1:12" x14ac:dyDescent="0.25">
      <c r="A1240">
        <v>4</v>
      </c>
      <c r="B1240" s="1">
        <v>42300</v>
      </c>
      <c r="C1240" t="s">
        <v>6</v>
      </c>
      <c r="D1240" t="s">
        <v>741</v>
      </c>
      <c r="E1240" t="s">
        <v>536</v>
      </c>
      <c r="F1240">
        <v>2135</v>
      </c>
      <c r="G1240" t="s">
        <v>460</v>
      </c>
      <c r="H1240" t="s">
        <v>148</v>
      </c>
      <c r="I1240" t="s">
        <v>149</v>
      </c>
      <c r="J1240">
        <f>MONTH(Delivery[[#This Row],[DATE]])</f>
        <v>10</v>
      </c>
      <c r="K1240" s="32">
        <f>IF(Delivery[[#This Row],[Month]]&gt;3,YEAR(Delivery[[#This Row],[DATE]]),YEAR(Delivery[[#This Row],[DATE]])-1)</f>
        <v>2015</v>
      </c>
      <c r="L1240" s="32" t="str">
        <f>IF(Delivery[[#This Row],[Month]]&lt;4,"Q4",IF(Delivery[[#This Row],[Month]]&lt;7,"Q1",IF(Delivery[[#This Row],[Month]]&lt;10,"Q2",IF(Delivery[[#This Row],[Month]]&lt;13,"Q3"))))</f>
        <v>Q3</v>
      </c>
    </row>
    <row r="1241" spans="1:12" x14ac:dyDescent="0.25">
      <c r="A1241">
        <v>1</v>
      </c>
      <c r="B1241" s="1">
        <v>42300</v>
      </c>
      <c r="C1241" t="s">
        <v>6</v>
      </c>
      <c r="D1241" t="s">
        <v>744</v>
      </c>
      <c r="E1241">
        <v>10</v>
      </c>
      <c r="F1241">
        <v>1176</v>
      </c>
      <c r="G1241" t="s">
        <v>490</v>
      </c>
      <c r="H1241" t="s">
        <v>153</v>
      </c>
      <c r="I1241" t="str">
        <f>VLOOKUP(H1241,Sheet1!$A$1:$B$28,2,0)</f>
        <v>HSD-IV</v>
      </c>
      <c r="J1241">
        <f>MONTH(Delivery[[#This Row],[DATE]])</f>
        <v>10</v>
      </c>
      <c r="K1241" s="32">
        <f>IF(Delivery[[#This Row],[Month]]&gt;3,YEAR(Delivery[[#This Row],[DATE]]),YEAR(Delivery[[#This Row],[DATE]])-1)</f>
        <v>2015</v>
      </c>
      <c r="L1241" s="32" t="str">
        <f>IF(Delivery[[#This Row],[Month]]&lt;4,"Q4",IF(Delivery[[#This Row],[Month]]&lt;7,"Q1",IF(Delivery[[#This Row],[Month]]&lt;10,"Q2",IF(Delivery[[#This Row],[Month]]&lt;13,"Q3"))))</f>
        <v>Q3</v>
      </c>
    </row>
    <row r="1242" spans="1:12" x14ac:dyDescent="0.25">
      <c r="A1242">
        <v>2</v>
      </c>
      <c r="B1242" s="1">
        <v>42300</v>
      </c>
      <c r="C1242" t="s">
        <v>6</v>
      </c>
      <c r="D1242" t="s">
        <v>744</v>
      </c>
      <c r="E1242">
        <v>1</v>
      </c>
      <c r="F1242">
        <v>1385</v>
      </c>
      <c r="G1242" t="s">
        <v>490</v>
      </c>
      <c r="H1242" t="s">
        <v>153</v>
      </c>
      <c r="I1242" t="str">
        <f>VLOOKUP(H1242,Sheet1!$A$1:$B$28,2,0)</f>
        <v>HSD-IV</v>
      </c>
      <c r="J1242">
        <f>MONTH(Delivery[[#This Row],[DATE]])</f>
        <v>10</v>
      </c>
      <c r="K1242" s="32">
        <f>IF(Delivery[[#This Row],[Month]]&gt;3,YEAR(Delivery[[#This Row],[DATE]]),YEAR(Delivery[[#This Row],[DATE]])-1)</f>
        <v>2015</v>
      </c>
      <c r="L1242" s="32" t="str">
        <f>IF(Delivery[[#This Row],[Month]]&lt;4,"Q4",IF(Delivery[[#This Row],[Month]]&lt;7,"Q1",IF(Delivery[[#This Row],[Month]]&lt;10,"Q2",IF(Delivery[[#This Row],[Month]]&lt;13,"Q3"))))</f>
        <v>Q3</v>
      </c>
    </row>
    <row r="1243" spans="1:12" x14ac:dyDescent="0.25">
      <c r="A1243">
        <v>3</v>
      </c>
      <c r="B1243" s="1">
        <v>42300</v>
      </c>
      <c r="C1243" t="s">
        <v>6</v>
      </c>
      <c r="D1243" t="s">
        <v>746</v>
      </c>
      <c r="E1243">
        <v>1</v>
      </c>
      <c r="F1243">
        <v>150</v>
      </c>
      <c r="G1243" t="s">
        <v>490</v>
      </c>
      <c r="H1243" t="s">
        <v>153</v>
      </c>
      <c r="I1243" t="str">
        <f>VLOOKUP(H1243,Sheet1!$A$1:$B$28,2,0)</f>
        <v>HSD-IV</v>
      </c>
      <c r="J1243">
        <f>MONTH(Delivery[[#This Row],[DATE]])</f>
        <v>10</v>
      </c>
      <c r="K1243" s="32">
        <f>IF(Delivery[[#This Row],[Month]]&gt;3,YEAR(Delivery[[#This Row],[DATE]]),YEAR(Delivery[[#This Row],[DATE]])-1)</f>
        <v>2015</v>
      </c>
      <c r="L1243" s="32" t="str">
        <f>IF(Delivery[[#This Row],[Month]]&lt;4,"Q4",IF(Delivery[[#This Row],[Month]]&lt;7,"Q1",IF(Delivery[[#This Row],[Month]]&lt;10,"Q2",IF(Delivery[[#This Row],[Month]]&lt;13,"Q3"))))</f>
        <v>Q3</v>
      </c>
    </row>
    <row r="1244" spans="1:12" x14ac:dyDescent="0.25">
      <c r="A1244">
        <v>4</v>
      </c>
      <c r="B1244" s="1">
        <v>42300</v>
      </c>
      <c r="C1244" t="s">
        <v>6</v>
      </c>
      <c r="D1244" t="s">
        <v>746</v>
      </c>
      <c r="E1244">
        <v>11</v>
      </c>
      <c r="F1244">
        <v>1833</v>
      </c>
      <c r="G1244" t="s">
        <v>490</v>
      </c>
      <c r="H1244" t="s">
        <v>153</v>
      </c>
      <c r="I1244" t="str">
        <f>VLOOKUP(H1244,Sheet1!$A$1:$B$28,2,0)</f>
        <v>HSD-IV</v>
      </c>
      <c r="J1244">
        <f>MONTH(Delivery[[#This Row],[DATE]])</f>
        <v>10</v>
      </c>
      <c r="K1244" s="32">
        <f>IF(Delivery[[#This Row],[Month]]&gt;3,YEAR(Delivery[[#This Row],[DATE]]),YEAR(Delivery[[#This Row],[DATE]])-1)</f>
        <v>2015</v>
      </c>
      <c r="L1244" s="32" t="str">
        <f>IF(Delivery[[#This Row],[Month]]&lt;4,"Q4",IF(Delivery[[#This Row],[Month]]&lt;7,"Q1",IF(Delivery[[#This Row],[Month]]&lt;10,"Q2",IF(Delivery[[#This Row],[Month]]&lt;13,"Q3"))))</f>
        <v>Q3</v>
      </c>
    </row>
    <row r="1245" spans="1:12" x14ac:dyDescent="0.25">
      <c r="A1245">
        <v>1</v>
      </c>
      <c r="B1245" s="1">
        <v>42300</v>
      </c>
      <c r="C1245" t="s">
        <v>463</v>
      </c>
      <c r="D1245" t="s">
        <v>1425</v>
      </c>
      <c r="E1245">
        <v>106</v>
      </c>
      <c r="F1245">
        <v>1048</v>
      </c>
      <c r="G1245" t="s">
        <v>492</v>
      </c>
      <c r="H1245" t="s">
        <v>151</v>
      </c>
      <c r="I1245" t="s">
        <v>152</v>
      </c>
      <c r="J1245">
        <f>MONTH(Delivery[[#This Row],[DATE]])</f>
        <v>10</v>
      </c>
      <c r="K1245" s="32">
        <f>IF(Delivery[[#This Row],[Month]]&gt;3,YEAR(Delivery[[#This Row],[DATE]]),YEAR(Delivery[[#This Row],[DATE]])-1)</f>
        <v>2015</v>
      </c>
      <c r="L1245" s="32" t="str">
        <f>IF(Delivery[[#This Row],[Month]]&lt;4,"Q4",IF(Delivery[[#This Row],[Month]]&lt;7,"Q1",IF(Delivery[[#This Row],[Month]]&lt;10,"Q2",IF(Delivery[[#This Row],[Month]]&lt;13,"Q3"))))</f>
        <v>Q3</v>
      </c>
    </row>
    <row r="1246" spans="1:12" x14ac:dyDescent="0.25">
      <c r="A1246">
        <v>2</v>
      </c>
      <c r="B1246" s="1">
        <v>42300</v>
      </c>
      <c r="C1246" t="s">
        <v>463</v>
      </c>
      <c r="D1246" t="s">
        <v>1425</v>
      </c>
      <c r="E1246">
        <v>107</v>
      </c>
      <c r="F1246">
        <v>298</v>
      </c>
      <c r="G1246" t="s">
        <v>492</v>
      </c>
      <c r="H1246" t="s">
        <v>151</v>
      </c>
      <c r="I1246" t="s">
        <v>152</v>
      </c>
      <c r="J1246">
        <f>MONTH(Delivery[[#This Row],[DATE]])</f>
        <v>10</v>
      </c>
      <c r="K1246" s="32">
        <f>IF(Delivery[[#This Row],[Month]]&gt;3,YEAR(Delivery[[#This Row],[DATE]]),YEAR(Delivery[[#This Row],[DATE]])-1)</f>
        <v>2015</v>
      </c>
      <c r="L1246" s="32" t="str">
        <f>IF(Delivery[[#This Row],[Month]]&lt;4,"Q4",IF(Delivery[[#This Row],[Month]]&lt;7,"Q1",IF(Delivery[[#This Row],[Month]]&lt;10,"Q2",IF(Delivery[[#This Row],[Month]]&lt;13,"Q3"))))</f>
        <v>Q3</v>
      </c>
    </row>
    <row r="1247" spans="1:12" x14ac:dyDescent="0.25">
      <c r="A1247">
        <v>1</v>
      </c>
      <c r="B1247" s="1">
        <v>42300</v>
      </c>
      <c r="C1247" t="s">
        <v>463</v>
      </c>
      <c r="D1247" t="s">
        <v>741</v>
      </c>
      <c r="E1247" t="s">
        <v>536</v>
      </c>
      <c r="F1247">
        <v>2135</v>
      </c>
      <c r="G1247" t="s">
        <v>466</v>
      </c>
      <c r="H1247" t="s">
        <v>148</v>
      </c>
      <c r="I1247" t="s">
        <v>149</v>
      </c>
      <c r="J1247">
        <f>MONTH(Delivery[[#This Row],[DATE]])</f>
        <v>10</v>
      </c>
      <c r="K1247" s="32">
        <f>IF(Delivery[[#This Row],[Month]]&gt;3,YEAR(Delivery[[#This Row],[DATE]]),YEAR(Delivery[[#This Row],[DATE]])-1)</f>
        <v>2015</v>
      </c>
      <c r="L1247" s="32" t="str">
        <f>IF(Delivery[[#This Row],[Month]]&lt;4,"Q4",IF(Delivery[[#This Row],[Month]]&lt;7,"Q1",IF(Delivery[[#This Row],[Month]]&lt;10,"Q2",IF(Delivery[[#This Row],[Month]]&lt;13,"Q3"))))</f>
        <v>Q3</v>
      </c>
    </row>
    <row r="1248" spans="1:12" x14ac:dyDescent="0.25">
      <c r="A1248">
        <v>1</v>
      </c>
      <c r="B1248" s="1">
        <v>42301</v>
      </c>
      <c r="C1248" t="s">
        <v>6</v>
      </c>
      <c r="D1248" t="s">
        <v>741</v>
      </c>
      <c r="E1248" t="s">
        <v>536</v>
      </c>
      <c r="F1248">
        <v>2193</v>
      </c>
      <c r="G1248" t="s">
        <v>460</v>
      </c>
      <c r="H1248" t="s">
        <v>148</v>
      </c>
      <c r="I1248" t="s">
        <v>149</v>
      </c>
      <c r="J1248">
        <f>MONTH(Delivery[[#This Row],[DATE]])</f>
        <v>10</v>
      </c>
      <c r="K1248" s="32">
        <f>IF(Delivery[[#This Row],[Month]]&gt;3,YEAR(Delivery[[#This Row],[DATE]]),YEAR(Delivery[[#This Row],[DATE]])-1)</f>
        <v>2015</v>
      </c>
      <c r="L1248" s="32" t="str">
        <f>IF(Delivery[[#This Row],[Month]]&lt;4,"Q4",IF(Delivery[[#This Row],[Month]]&lt;7,"Q1",IF(Delivery[[#This Row],[Month]]&lt;10,"Q2",IF(Delivery[[#This Row],[Month]]&lt;13,"Q3"))))</f>
        <v>Q3</v>
      </c>
    </row>
    <row r="1249" spans="1:12" x14ac:dyDescent="0.25">
      <c r="A1249">
        <v>1</v>
      </c>
      <c r="B1249" s="1">
        <v>42301</v>
      </c>
      <c r="C1249" t="s">
        <v>6</v>
      </c>
      <c r="D1249" t="s">
        <v>746</v>
      </c>
      <c r="E1249">
        <v>11</v>
      </c>
      <c r="F1249">
        <v>148</v>
      </c>
      <c r="G1249" t="s">
        <v>490</v>
      </c>
      <c r="H1249" t="s">
        <v>153</v>
      </c>
      <c r="I1249" t="str">
        <f>VLOOKUP(H1249,Sheet1!$A$1:$B$28,2,0)</f>
        <v>HSD-IV</v>
      </c>
      <c r="J1249">
        <f>MONTH(Delivery[[#This Row],[DATE]])</f>
        <v>10</v>
      </c>
      <c r="K1249" s="32">
        <f>IF(Delivery[[#This Row],[Month]]&gt;3,YEAR(Delivery[[#This Row],[DATE]]),YEAR(Delivery[[#This Row],[DATE]])-1)</f>
        <v>2015</v>
      </c>
      <c r="L1249" s="32" t="str">
        <f>IF(Delivery[[#This Row],[Month]]&lt;4,"Q4",IF(Delivery[[#This Row],[Month]]&lt;7,"Q1",IF(Delivery[[#This Row],[Month]]&lt;10,"Q2",IF(Delivery[[#This Row],[Month]]&lt;13,"Q3"))))</f>
        <v>Q3</v>
      </c>
    </row>
    <row r="1250" spans="1:12" x14ac:dyDescent="0.25">
      <c r="A1250">
        <v>2</v>
      </c>
      <c r="B1250" s="1">
        <v>42301</v>
      </c>
      <c r="C1250" t="s">
        <v>6</v>
      </c>
      <c r="D1250" t="s">
        <v>744</v>
      </c>
      <c r="E1250">
        <v>11</v>
      </c>
      <c r="F1250">
        <v>1389</v>
      </c>
      <c r="G1250" t="s">
        <v>490</v>
      </c>
      <c r="H1250" t="s">
        <v>153</v>
      </c>
      <c r="I1250" t="str">
        <f>VLOOKUP(H1250,Sheet1!$A$1:$B$28,2,0)</f>
        <v>HSD-IV</v>
      </c>
      <c r="J1250">
        <f>MONTH(Delivery[[#This Row],[DATE]])</f>
        <v>10</v>
      </c>
      <c r="K1250" s="32">
        <f>IF(Delivery[[#This Row],[Month]]&gt;3,YEAR(Delivery[[#This Row],[DATE]]),YEAR(Delivery[[#This Row],[DATE]])-1)</f>
        <v>2015</v>
      </c>
      <c r="L1250" s="32" t="str">
        <f>IF(Delivery[[#This Row],[Month]]&lt;4,"Q4",IF(Delivery[[#This Row],[Month]]&lt;7,"Q1",IF(Delivery[[#This Row],[Month]]&lt;10,"Q2",IF(Delivery[[#This Row],[Month]]&lt;13,"Q3"))))</f>
        <v>Q3</v>
      </c>
    </row>
    <row r="1251" spans="1:12" x14ac:dyDescent="0.25">
      <c r="A1251">
        <v>1</v>
      </c>
      <c r="B1251" s="1">
        <v>42301</v>
      </c>
      <c r="C1251" t="s">
        <v>463</v>
      </c>
      <c r="D1251" t="s">
        <v>732</v>
      </c>
      <c r="E1251">
        <v>14</v>
      </c>
      <c r="F1251">
        <v>1153</v>
      </c>
      <c r="G1251" t="s">
        <v>464</v>
      </c>
      <c r="H1251" t="s">
        <v>733</v>
      </c>
      <c r="I1251" t="s">
        <v>143</v>
      </c>
      <c r="J1251">
        <f>MONTH(Delivery[[#This Row],[DATE]])</f>
        <v>10</v>
      </c>
      <c r="K1251" s="32">
        <f>IF(Delivery[[#This Row],[Month]]&gt;3,YEAR(Delivery[[#This Row],[DATE]]),YEAR(Delivery[[#This Row],[DATE]])-1)</f>
        <v>2015</v>
      </c>
      <c r="L1251" s="32" t="str">
        <f>IF(Delivery[[#This Row],[Month]]&lt;4,"Q4",IF(Delivery[[#This Row],[Month]]&lt;7,"Q1",IF(Delivery[[#This Row],[Month]]&lt;10,"Q2",IF(Delivery[[#This Row],[Month]]&lt;13,"Q3"))))</f>
        <v>Q3</v>
      </c>
    </row>
    <row r="1252" spans="1:12" x14ac:dyDescent="0.25">
      <c r="A1252">
        <v>2</v>
      </c>
      <c r="B1252" s="1">
        <v>42301</v>
      </c>
      <c r="C1252" t="s">
        <v>463</v>
      </c>
      <c r="D1252" t="s">
        <v>1426</v>
      </c>
      <c r="E1252">
        <v>16</v>
      </c>
      <c r="F1252">
        <v>500</v>
      </c>
      <c r="G1252" t="s">
        <v>464</v>
      </c>
      <c r="H1252" t="s">
        <v>145</v>
      </c>
      <c r="I1252" t="s">
        <v>146</v>
      </c>
      <c r="J1252">
        <f>MONTH(Delivery[[#This Row],[DATE]])</f>
        <v>10</v>
      </c>
      <c r="K1252" s="32">
        <f>IF(Delivery[[#This Row],[Month]]&gt;3,YEAR(Delivery[[#This Row],[DATE]]),YEAR(Delivery[[#This Row],[DATE]])-1)</f>
        <v>2015</v>
      </c>
      <c r="L1252" s="32" t="str">
        <f>IF(Delivery[[#This Row],[Month]]&lt;4,"Q4",IF(Delivery[[#This Row],[Month]]&lt;7,"Q1",IF(Delivery[[#This Row],[Month]]&lt;10,"Q2",IF(Delivery[[#This Row],[Month]]&lt;13,"Q3"))))</f>
        <v>Q3</v>
      </c>
    </row>
    <row r="1253" spans="1:12" x14ac:dyDescent="0.25">
      <c r="A1253">
        <v>3</v>
      </c>
      <c r="B1253" s="1">
        <v>42301</v>
      </c>
      <c r="C1253" t="s">
        <v>463</v>
      </c>
      <c r="D1253" t="s">
        <v>1423</v>
      </c>
      <c r="E1253">
        <v>16</v>
      </c>
      <c r="F1253">
        <v>152</v>
      </c>
      <c r="G1253" t="s">
        <v>464</v>
      </c>
      <c r="H1253" t="s">
        <v>155</v>
      </c>
      <c r="I1253" t="s">
        <v>146</v>
      </c>
      <c r="J1253">
        <f>MONTH(Delivery[[#This Row],[DATE]])</f>
        <v>10</v>
      </c>
      <c r="K1253" s="32">
        <f>IF(Delivery[[#This Row],[Month]]&gt;3,YEAR(Delivery[[#This Row],[DATE]]),YEAR(Delivery[[#This Row],[DATE]])-1)</f>
        <v>2015</v>
      </c>
      <c r="L1253" s="32" t="str">
        <f>IF(Delivery[[#This Row],[Month]]&lt;4,"Q4",IF(Delivery[[#This Row],[Month]]&lt;7,"Q1",IF(Delivery[[#This Row],[Month]]&lt;10,"Q2",IF(Delivery[[#This Row],[Month]]&lt;13,"Q3"))))</f>
        <v>Q3</v>
      </c>
    </row>
    <row r="1254" spans="1:12" x14ac:dyDescent="0.25">
      <c r="A1254">
        <v>4</v>
      </c>
      <c r="B1254" s="1">
        <v>42301</v>
      </c>
      <c r="C1254" t="s">
        <v>463</v>
      </c>
      <c r="D1254" t="s">
        <v>986</v>
      </c>
      <c r="E1254" t="s">
        <v>514</v>
      </c>
      <c r="F1254">
        <v>28</v>
      </c>
      <c r="G1254" t="s">
        <v>464</v>
      </c>
      <c r="H1254" t="s">
        <v>987</v>
      </c>
      <c r="I1254" t="s">
        <v>204</v>
      </c>
      <c r="J1254">
        <f>MONTH(Delivery[[#This Row],[DATE]])</f>
        <v>10</v>
      </c>
      <c r="K1254" s="32">
        <f>IF(Delivery[[#This Row],[Month]]&gt;3,YEAR(Delivery[[#This Row],[DATE]]),YEAR(Delivery[[#This Row],[DATE]])-1)</f>
        <v>2015</v>
      </c>
      <c r="L1254" s="32" t="str">
        <f>IF(Delivery[[#This Row],[Month]]&lt;4,"Q4",IF(Delivery[[#This Row],[Month]]&lt;7,"Q1",IF(Delivery[[#This Row],[Month]]&lt;10,"Q2",IF(Delivery[[#This Row],[Month]]&lt;13,"Q3"))))</f>
        <v>Q3</v>
      </c>
    </row>
    <row r="1255" spans="1:12" x14ac:dyDescent="0.25">
      <c r="A1255">
        <v>5</v>
      </c>
      <c r="B1255" s="1">
        <v>42301</v>
      </c>
      <c r="C1255" t="s">
        <v>463</v>
      </c>
      <c r="D1255" t="s">
        <v>752</v>
      </c>
      <c r="E1255">
        <v>16</v>
      </c>
      <c r="F1255">
        <v>188</v>
      </c>
      <c r="G1255" t="s">
        <v>464</v>
      </c>
      <c r="H1255" t="s">
        <v>155</v>
      </c>
      <c r="I1255" t="s">
        <v>146</v>
      </c>
      <c r="J1255">
        <f>MONTH(Delivery[[#This Row],[DATE]])</f>
        <v>10</v>
      </c>
      <c r="K1255" s="32">
        <f>IF(Delivery[[#This Row],[Month]]&gt;3,YEAR(Delivery[[#This Row],[DATE]]),YEAR(Delivery[[#This Row],[DATE]])-1)</f>
        <v>2015</v>
      </c>
      <c r="L1255" s="32" t="str">
        <f>IF(Delivery[[#This Row],[Month]]&lt;4,"Q4",IF(Delivery[[#This Row],[Month]]&lt;7,"Q1",IF(Delivery[[#This Row],[Month]]&lt;10,"Q2",IF(Delivery[[#This Row],[Month]]&lt;13,"Q3"))))</f>
        <v>Q3</v>
      </c>
    </row>
    <row r="1256" spans="1:12" x14ac:dyDescent="0.25">
      <c r="A1256">
        <v>6</v>
      </c>
      <c r="B1256" s="1">
        <v>42301</v>
      </c>
      <c r="C1256" t="s">
        <v>463</v>
      </c>
      <c r="D1256" t="s">
        <v>1398</v>
      </c>
      <c r="E1256" t="s">
        <v>514</v>
      </c>
      <c r="F1256">
        <v>32</v>
      </c>
      <c r="G1256" t="s">
        <v>464</v>
      </c>
      <c r="H1256" t="s">
        <v>987</v>
      </c>
      <c r="I1256" t="s">
        <v>204</v>
      </c>
      <c r="J1256">
        <f>MONTH(Delivery[[#This Row],[DATE]])</f>
        <v>10</v>
      </c>
      <c r="K1256" s="32">
        <f>IF(Delivery[[#This Row],[Month]]&gt;3,YEAR(Delivery[[#This Row],[DATE]]),YEAR(Delivery[[#This Row],[DATE]])-1)</f>
        <v>2015</v>
      </c>
      <c r="L1256" s="32" t="str">
        <f>IF(Delivery[[#This Row],[Month]]&lt;4,"Q4",IF(Delivery[[#This Row],[Month]]&lt;7,"Q1",IF(Delivery[[#This Row],[Month]]&lt;10,"Q2",IF(Delivery[[#This Row],[Month]]&lt;13,"Q3"))))</f>
        <v>Q3</v>
      </c>
    </row>
    <row r="1257" spans="1:12" x14ac:dyDescent="0.25">
      <c r="A1257">
        <v>1</v>
      </c>
      <c r="B1257" s="1">
        <v>42301</v>
      </c>
      <c r="C1257" t="s">
        <v>463</v>
      </c>
      <c r="D1257" t="s">
        <v>746</v>
      </c>
      <c r="E1257">
        <v>108</v>
      </c>
      <c r="F1257">
        <v>1202</v>
      </c>
      <c r="G1257" t="s">
        <v>492</v>
      </c>
      <c r="H1257" t="s">
        <v>153</v>
      </c>
      <c r="I1257" t="str">
        <f>VLOOKUP(H1257,Sheet1!$A$1:$B$28,2,0)</f>
        <v>HSD-IV</v>
      </c>
      <c r="J1257">
        <f>MONTH(Delivery[[#This Row],[DATE]])</f>
        <v>10</v>
      </c>
      <c r="K1257" s="32">
        <f>IF(Delivery[[#This Row],[Month]]&gt;3,YEAR(Delivery[[#This Row],[DATE]]),YEAR(Delivery[[#This Row],[DATE]])-1)</f>
        <v>2015</v>
      </c>
      <c r="L1257" s="32" t="str">
        <f>IF(Delivery[[#This Row],[Month]]&lt;4,"Q4",IF(Delivery[[#This Row],[Month]]&lt;7,"Q1",IF(Delivery[[#This Row],[Month]]&lt;10,"Q2",IF(Delivery[[#This Row],[Month]]&lt;13,"Q3"))))</f>
        <v>Q3</v>
      </c>
    </row>
    <row r="1258" spans="1:12" x14ac:dyDescent="0.25">
      <c r="A1258">
        <v>2</v>
      </c>
      <c r="B1258" s="1">
        <v>42301</v>
      </c>
      <c r="C1258" t="s">
        <v>463</v>
      </c>
      <c r="D1258" t="s">
        <v>746</v>
      </c>
      <c r="E1258">
        <v>107</v>
      </c>
      <c r="F1258">
        <v>1153</v>
      </c>
      <c r="G1258" t="s">
        <v>492</v>
      </c>
      <c r="H1258" t="s">
        <v>153</v>
      </c>
      <c r="I1258" t="str">
        <f>VLOOKUP(H1258,Sheet1!$A$1:$B$28,2,0)</f>
        <v>HSD-IV</v>
      </c>
      <c r="J1258">
        <f>MONTH(Delivery[[#This Row],[DATE]])</f>
        <v>10</v>
      </c>
      <c r="K1258" s="32">
        <f>IF(Delivery[[#This Row],[Month]]&gt;3,YEAR(Delivery[[#This Row],[DATE]]),YEAR(Delivery[[#This Row],[DATE]])-1)</f>
        <v>2015</v>
      </c>
      <c r="L1258" s="32" t="str">
        <f>IF(Delivery[[#This Row],[Month]]&lt;4,"Q4",IF(Delivery[[#This Row],[Month]]&lt;7,"Q1",IF(Delivery[[#This Row],[Month]]&lt;10,"Q2",IF(Delivery[[#This Row],[Month]]&lt;13,"Q3"))))</f>
        <v>Q3</v>
      </c>
    </row>
    <row r="1259" spans="1:12" x14ac:dyDescent="0.25">
      <c r="A1259">
        <v>3</v>
      </c>
      <c r="B1259" s="1">
        <v>42301</v>
      </c>
      <c r="C1259" t="s">
        <v>463</v>
      </c>
      <c r="D1259" t="s">
        <v>744</v>
      </c>
      <c r="E1259">
        <v>107</v>
      </c>
      <c r="F1259">
        <v>1423</v>
      </c>
      <c r="G1259" t="s">
        <v>492</v>
      </c>
      <c r="H1259" t="s">
        <v>153</v>
      </c>
      <c r="I1259" t="str">
        <f>VLOOKUP(H1259,Sheet1!$A$1:$B$28,2,0)</f>
        <v>HSD-IV</v>
      </c>
      <c r="J1259">
        <f>MONTH(Delivery[[#This Row],[DATE]])</f>
        <v>10</v>
      </c>
      <c r="K1259" s="32">
        <f>IF(Delivery[[#This Row],[Month]]&gt;3,YEAR(Delivery[[#This Row],[DATE]]),YEAR(Delivery[[#This Row],[DATE]])-1)</f>
        <v>2015</v>
      </c>
      <c r="L1259" s="32" t="str">
        <f>IF(Delivery[[#This Row],[Month]]&lt;4,"Q4",IF(Delivery[[#This Row],[Month]]&lt;7,"Q1",IF(Delivery[[#This Row],[Month]]&lt;10,"Q2",IF(Delivery[[#This Row],[Month]]&lt;13,"Q3"))))</f>
        <v>Q3</v>
      </c>
    </row>
    <row r="1260" spans="1:12" x14ac:dyDescent="0.25">
      <c r="A1260">
        <v>4</v>
      </c>
      <c r="B1260" s="1">
        <v>42301</v>
      </c>
      <c r="C1260" t="s">
        <v>463</v>
      </c>
      <c r="D1260" t="s">
        <v>744</v>
      </c>
      <c r="E1260">
        <v>106</v>
      </c>
      <c r="F1260">
        <v>177</v>
      </c>
      <c r="G1260" t="s">
        <v>492</v>
      </c>
      <c r="H1260" t="s">
        <v>153</v>
      </c>
      <c r="I1260" t="str">
        <f>VLOOKUP(H1260,Sheet1!$A$1:$B$28,2,0)</f>
        <v>HSD-IV</v>
      </c>
      <c r="J1260">
        <f>MONTH(Delivery[[#This Row],[DATE]])</f>
        <v>10</v>
      </c>
      <c r="K1260" s="32">
        <f>IF(Delivery[[#This Row],[Month]]&gt;3,YEAR(Delivery[[#This Row],[DATE]]),YEAR(Delivery[[#This Row],[DATE]])-1)</f>
        <v>2015</v>
      </c>
      <c r="L1260" s="32" t="str">
        <f>IF(Delivery[[#This Row],[Month]]&lt;4,"Q4",IF(Delivery[[#This Row],[Month]]&lt;7,"Q1",IF(Delivery[[#This Row],[Month]]&lt;10,"Q2",IF(Delivery[[#This Row],[Month]]&lt;13,"Q3"))))</f>
        <v>Q3</v>
      </c>
    </row>
    <row r="1261" spans="1:12" x14ac:dyDescent="0.25">
      <c r="A1261">
        <v>5</v>
      </c>
      <c r="B1261" s="1">
        <v>42301</v>
      </c>
      <c r="C1261" t="s">
        <v>463</v>
      </c>
      <c r="D1261" t="s">
        <v>752</v>
      </c>
      <c r="E1261">
        <v>111</v>
      </c>
      <c r="F1261">
        <v>52</v>
      </c>
      <c r="G1261" t="s">
        <v>492</v>
      </c>
      <c r="H1261" t="s">
        <v>155</v>
      </c>
      <c r="I1261" t="s">
        <v>146</v>
      </c>
      <c r="J1261">
        <f>MONTH(Delivery[[#This Row],[DATE]])</f>
        <v>10</v>
      </c>
      <c r="K1261" s="32">
        <f>IF(Delivery[[#This Row],[Month]]&gt;3,YEAR(Delivery[[#This Row],[DATE]]),YEAR(Delivery[[#This Row],[DATE]])-1)</f>
        <v>2015</v>
      </c>
      <c r="L1261" s="32" t="str">
        <f>IF(Delivery[[#This Row],[Month]]&lt;4,"Q4",IF(Delivery[[#This Row],[Month]]&lt;7,"Q1",IF(Delivery[[#This Row],[Month]]&lt;10,"Q2",IF(Delivery[[#This Row],[Month]]&lt;13,"Q3"))))</f>
        <v>Q3</v>
      </c>
    </row>
    <row r="1262" spans="1:12" x14ac:dyDescent="0.25">
      <c r="A1262">
        <v>6</v>
      </c>
      <c r="B1262" s="1">
        <v>42301</v>
      </c>
      <c r="C1262" t="s">
        <v>463</v>
      </c>
      <c r="D1262" t="s">
        <v>1427</v>
      </c>
      <c r="E1262">
        <v>101</v>
      </c>
      <c r="F1262">
        <v>2255</v>
      </c>
      <c r="G1262" t="s">
        <v>492</v>
      </c>
      <c r="H1262" t="s">
        <v>151</v>
      </c>
      <c r="I1262" t="s">
        <v>152</v>
      </c>
      <c r="J1262">
        <f>MONTH(Delivery[[#This Row],[DATE]])</f>
        <v>10</v>
      </c>
      <c r="K1262" s="32">
        <f>IF(Delivery[[#This Row],[Month]]&gt;3,YEAR(Delivery[[#This Row],[DATE]]),YEAR(Delivery[[#This Row],[DATE]])-1)</f>
        <v>2015</v>
      </c>
      <c r="L1262" s="32" t="str">
        <f>IF(Delivery[[#This Row],[Month]]&lt;4,"Q4",IF(Delivery[[#This Row],[Month]]&lt;7,"Q1",IF(Delivery[[#This Row],[Month]]&lt;10,"Q2",IF(Delivery[[#This Row],[Month]]&lt;13,"Q3"))))</f>
        <v>Q3</v>
      </c>
    </row>
    <row r="1263" spans="1:12" x14ac:dyDescent="0.25">
      <c r="A1263">
        <v>1</v>
      </c>
      <c r="B1263" s="1">
        <v>42301</v>
      </c>
      <c r="C1263" t="s">
        <v>463</v>
      </c>
      <c r="D1263" t="s">
        <v>741</v>
      </c>
      <c r="E1263" t="s">
        <v>536</v>
      </c>
      <c r="F1263">
        <v>2193</v>
      </c>
      <c r="G1263" t="s">
        <v>466</v>
      </c>
      <c r="H1263" t="s">
        <v>148</v>
      </c>
      <c r="I1263" t="s">
        <v>149</v>
      </c>
      <c r="J1263">
        <f>MONTH(Delivery[[#This Row],[DATE]])</f>
        <v>10</v>
      </c>
      <c r="K1263" s="32">
        <f>IF(Delivery[[#This Row],[Month]]&gt;3,YEAR(Delivery[[#This Row],[DATE]]),YEAR(Delivery[[#This Row],[DATE]])-1)</f>
        <v>2015</v>
      </c>
      <c r="L1263" s="32" t="str">
        <f>IF(Delivery[[#This Row],[Month]]&lt;4,"Q4",IF(Delivery[[#This Row],[Month]]&lt;7,"Q1",IF(Delivery[[#This Row],[Month]]&lt;10,"Q2",IF(Delivery[[#This Row],[Month]]&lt;13,"Q3"))))</f>
        <v>Q3</v>
      </c>
    </row>
    <row r="1264" spans="1:12" x14ac:dyDescent="0.25">
      <c r="A1264">
        <v>1</v>
      </c>
      <c r="B1264" s="1">
        <v>42302</v>
      </c>
      <c r="C1264" t="s">
        <v>6</v>
      </c>
      <c r="D1264" t="s">
        <v>741</v>
      </c>
      <c r="E1264" t="s">
        <v>223</v>
      </c>
      <c r="F1264">
        <v>134</v>
      </c>
      <c r="G1264" t="s">
        <v>460</v>
      </c>
      <c r="H1264" t="s">
        <v>148</v>
      </c>
      <c r="I1264" t="s">
        <v>149</v>
      </c>
      <c r="J1264">
        <f>MONTH(Delivery[[#This Row],[DATE]])</f>
        <v>10</v>
      </c>
      <c r="K1264" s="32">
        <f>IF(Delivery[[#This Row],[Month]]&gt;3,YEAR(Delivery[[#This Row],[DATE]]),YEAR(Delivery[[#This Row],[DATE]])-1)</f>
        <v>2015</v>
      </c>
      <c r="L1264" s="32" t="str">
        <f>IF(Delivery[[#This Row],[Month]]&lt;4,"Q4",IF(Delivery[[#This Row],[Month]]&lt;7,"Q1",IF(Delivery[[#This Row],[Month]]&lt;10,"Q2",IF(Delivery[[#This Row],[Month]]&lt;13,"Q3"))))</f>
        <v>Q3</v>
      </c>
    </row>
    <row r="1265" spans="1:12" x14ac:dyDescent="0.25">
      <c r="A1265">
        <v>2</v>
      </c>
      <c r="B1265" s="1">
        <v>42302</v>
      </c>
      <c r="C1265" t="s">
        <v>6</v>
      </c>
      <c r="D1265" t="s">
        <v>747</v>
      </c>
      <c r="E1265">
        <v>16</v>
      </c>
      <c r="F1265">
        <v>94</v>
      </c>
      <c r="G1265" t="s">
        <v>460</v>
      </c>
      <c r="H1265" t="s">
        <v>156</v>
      </c>
      <c r="I1265" t="s">
        <v>146</v>
      </c>
      <c r="J1265">
        <f>MONTH(Delivery[[#This Row],[DATE]])</f>
        <v>10</v>
      </c>
      <c r="K1265" s="32">
        <f>IF(Delivery[[#This Row],[Month]]&gt;3,YEAR(Delivery[[#This Row],[DATE]]),YEAR(Delivery[[#This Row],[DATE]])-1)</f>
        <v>2015</v>
      </c>
      <c r="L1265" s="32" t="str">
        <f>IF(Delivery[[#This Row],[Month]]&lt;4,"Q4",IF(Delivery[[#This Row],[Month]]&lt;7,"Q1",IF(Delivery[[#This Row],[Month]]&lt;10,"Q2",IF(Delivery[[#This Row],[Month]]&lt;13,"Q3"))))</f>
        <v>Q3</v>
      </c>
    </row>
    <row r="1266" spans="1:12" x14ac:dyDescent="0.25">
      <c r="A1266">
        <v>3</v>
      </c>
      <c r="B1266" s="1">
        <v>42302</v>
      </c>
      <c r="C1266" t="s">
        <v>6</v>
      </c>
      <c r="D1266" t="s">
        <v>748</v>
      </c>
      <c r="E1266">
        <v>16</v>
      </c>
      <c r="F1266">
        <v>83</v>
      </c>
      <c r="G1266" t="s">
        <v>460</v>
      </c>
      <c r="H1266" t="s">
        <v>155</v>
      </c>
      <c r="I1266" t="s">
        <v>146</v>
      </c>
      <c r="J1266">
        <f>MONTH(Delivery[[#This Row],[DATE]])</f>
        <v>10</v>
      </c>
      <c r="K1266" s="32">
        <f>IF(Delivery[[#This Row],[Month]]&gt;3,YEAR(Delivery[[#This Row],[DATE]]),YEAR(Delivery[[#This Row],[DATE]])-1)</f>
        <v>2015</v>
      </c>
      <c r="L1266" s="32" t="str">
        <f>IF(Delivery[[#This Row],[Month]]&lt;4,"Q4",IF(Delivery[[#This Row],[Month]]&lt;7,"Q1",IF(Delivery[[#This Row],[Month]]&lt;10,"Q2",IF(Delivery[[#This Row],[Month]]&lt;13,"Q3"))))</f>
        <v>Q3</v>
      </c>
    </row>
    <row r="1267" spans="1:12" x14ac:dyDescent="0.25">
      <c r="A1267">
        <v>4</v>
      </c>
      <c r="B1267" s="1">
        <v>42302</v>
      </c>
      <c r="C1267" t="s">
        <v>6</v>
      </c>
      <c r="D1267" t="s">
        <v>462</v>
      </c>
      <c r="E1267" t="s">
        <v>239</v>
      </c>
      <c r="F1267">
        <v>22</v>
      </c>
      <c r="G1267" t="s">
        <v>460</v>
      </c>
      <c r="H1267" t="s">
        <v>910</v>
      </c>
      <c r="I1267" t="s">
        <v>204</v>
      </c>
      <c r="J1267">
        <f>MONTH(Delivery[[#This Row],[DATE]])</f>
        <v>10</v>
      </c>
      <c r="K1267" s="32">
        <f>IF(Delivery[[#This Row],[Month]]&gt;3,YEAR(Delivery[[#This Row],[DATE]]),YEAR(Delivery[[#This Row],[DATE]])-1)</f>
        <v>2015</v>
      </c>
      <c r="L1267" s="32" t="str">
        <f>IF(Delivery[[#This Row],[Month]]&lt;4,"Q4",IF(Delivery[[#This Row],[Month]]&lt;7,"Q1",IF(Delivery[[#This Row],[Month]]&lt;10,"Q2",IF(Delivery[[#This Row],[Month]]&lt;13,"Q3"))))</f>
        <v>Q3</v>
      </c>
    </row>
    <row r="1268" spans="1:12" x14ac:dyDescent="0.25">
      <c r="A1268">
        <v>5</v>
      </c>
      <c r="B1268" s="1">
        <v>42302</v>
      </c>
      <c r="C1268" t="s">
        <v>6</v>
      </c>
      <c r="D1268" t="s">
        <v>749</v>
      </c>
      <c r="E1268">
        <v>12</v>
      </c>
      <c r="F1268">
        <v>5429</v>
      </c>
      <c r="G1268" t="s">
        <v>460</v>
      </c>
      <c r="H1268" t="s">
        <v>151</v>
      </c>
      <c r="I1268" t="s">
        <v>152</v>
      </c>
      <c r="J1268">
        <f>MONTH(Delivery[[#This Row],[DATE]])</f>
        <v>10</v>
      </c>
      <c r="K1268" s="32">
        <f>IF(Delivery[[#This Row],[Month]]&gt;3,YEAR(Delivery[[#This Row],[DATE]]),YEAR(Delivery[[#This Row],[DATE]])-1)</f>
        <v>2015</v>
      </c>
      <c r="L1268" s="32" t="str">
        <f>IF(Delivery[[#This Row],[Month]]&lt;4,"Q4",IF(Delivery[[#This Row],[Month]]&lt;7,"Q1",IF(Delivery[[#This Row],[Month]]&lt;10,"Q2",IF(Delivery[[#This Row],[Month]]&lt;13,"Q3"))))</f>
        <v>Q3</v>
      </c>
    </row>
    <row r="1269" spans="1:12" x14ac:dyDescent="0.25">
      <c r="A1269">
        <v>6</v>
      </c>
      <c r="B1269" s="1">
        <v>42302</v>
      </c>
      <c r="C1269" t="s">
        <v>6</v>
      </c>
      <c r="D1269" t="s">
        <v>749</v>
      </c>
      <c r="E1269">
        <v>4</v>
      </c>
      <c r="F1269">
        <v>1959</v>
      </c>
      <c r="G1269" t="s">
        <v>460</v>
      </c>
      <c r="H1269" t="s">
        <v>151</v>
      </c>
      <c r="I1269" t="s">
        <v>152</v>
      </c>
      <c r="J1269">
        <f>MONTH(Delivery[[#This Row],[DATE]])</f>
        <v>10</v>
      </c>
      <c r="K1269" s="32">
        <f>IF(Delivery[[#This Row],[Month]]&gt;3,YEAR(Delivery[[#This Row],[DATE]]),YEAR(Delivery[[#This Row],[DATE]])-1)</f>
        <v>2015</v>
      </c>
      <c r="L1269" s="32" t="str">
        <f>IF(Delivery[[#This Row],[Month]]&lt;4,"Q4",IF(Delivery[[#This Row],[Month]]&lt;7,"Q1",IF(Delivery[[#This Row],[Month]]&lt;10,"Q2",IF(Delivery[[#This Row],[Month]]&lt;13,"Q3"))))</f>
        <v>Q3</v>
      </c>
    </row>
    <row r="1270" spans="1:12" x14ac:dyDescent="0.25">
      <c r="A1270">
        <v>7</v>
      </c>
      <c r="B1270" s="1">
        <v>42302</v>
      </c>
      <c r="C1270" t="s">
        <v>6</v>
      </c>
      <c r="D1270" t="s">
        <v>750</v>
      </c>
      <c r="E1270">
        <v>4</v>
      </c>
      <c r="F1270">
        <v>542</v>
      </c>
      <c r="G1270" t="s">
        <v>460</v>
      </c>
      <c r="H1270" t="s">
        <v>151</v>
      </c>
      <c r="I1270" t="s">
        <v>152</v>
      </c>
      <c r="J1270">
        <f>MONTH(Delivery[[#This Row],[DATE]])</f>
        <v>10</v>
      </c>
      <c r="K1270" s="32">
        <f>IF(Delivery[[#This Row],[Month]]&gt;3,YEAR(Delivery[[#This Row],[DATE]]),YEAR(Delivery[[#This Row],[DATE]])-1)</f>
        <v>2015</v>
      </c>
      <c r="L1270" s="32" t="str">
        <f>IF(Delivery[[#This Row],[Month]]&lt;4,"Q4",IF(Delivery[[#This Row],[Month]]&lt;7,"Q1",IF(Delivery[[#This Row],[Month]]&lt;10,"Q2",IF(Delivery[[#This Row],[Month]]&lt;13,"Q3"))))</f>
        <v>Q3</v>
      </c>
    </row>
    <row r="1271" spans="1:12" x14ac:dyDescent="0.25">
      <c r="A1271">
        <v>1</v>
      </c>
      <c r="B1271" s="1">
        <v>42302</v>
      </c>
      <c r="C1271" t="s">
        <v>463</v>
      </c>
      <c r="D1271" t="s">
        <v>759</v>
      </c>
      <c r="E1271">
        <v>101</v>
      </c>
      <c r="F1271">
        <v>1803</v>
      </c>
      <c r="G1271" t="s">
        <v>492</v>
      </c>
      <c r="H1271" t="s">
        <v>151</v>
      </c>
      <c r="I1271" t="s">
        <v>152</v>
      </c>
      <c r="J1271">
        <f>MONTH(Delivery[[#This Row],[DATE]])</f>
        <v>10</v>
      </c>
      <c r="K1271" s="32">
        <f>IF(Delivery[[#This Row],[Month]]&gt;3,YEAR(Delivery[[#This Row],[DATE]]),YEAR(Delivery[[#This Row],[DATE]])-1)</f>
        <v>2015</v>
      </c>
      <c r="L1271" s="32" t="str">
        <f>IF(Delivery[[#This Row],[Month]]&lt;4,"Q4",IF(Delivery[[#This Row],[Month]]&lt;7,"Q1",IF(Delivery[[#This Row],[Month]]&lt;10,"Q2",IF(Delivery[[#This Row],[Month]]&lt;13,"Q3"))))</f>
        <v>Q3</v>
      </c>
    </row>
    <row r="1272" spans="1:12" x14ac:dyDescent="0.25">
      <c r="A1272">
        <v>2</v>
      </c>
      <c r="B1272" s="1">
        <v>42302</v>
      </c>
      <c r="C1272" t="s">
        <v>463</v>
      </c>
      <c r="D1272" t="s">
        <v>759</v>
      </c>
      <c r="E1272">
        <v>104</v>
      </c>
      <c r="F1272">
        <v>1016</v>
      </c>
      <c r="G1272" t="s">
        <v>492</v>
      </c>
      <c r="H1272" t="s">
        <v>151</v>
      </c>
      <c r="I1272" t="s">
        <v>152</v>
      </c>
      <c r="J1272">
        <f>MONTH(Delivery[[#This Row],[DATE]])</f>
        <v>10</v>
      </c>
      <c r="K1272" s="32">
        <f>IF(Delivery[[#This Row],[Month]]&gt;3,YEAR(Delivery[[#This Row],[DATE]]),YEAR(Delivery[[#This Row],[DATE]])-1)</f>
        <v>2015</v>
      </c>
      <c r="L1272" s="32" t="str">
        <f>IF(Delivery[[#This Row],[Month]]&lt;4,"Q4",IF(Delivery[[#This Row],[Month]]&lt;7,"Q1",IF(Delivery[[#This Row],[Month]]&lt;10,"Q2",IF(Delivery[[#This Row],[Month]]&lt;13,"Q3"))))</f>
        <v>Q3</v>
      </c>
    </row>
    <row r="1273" spans="1:12" x14ac:dyDescent="0.25">
      <c r="A1273">
        <v>3</v>
      </c>
      <c r="B1273" s="1">
        <v>42302</v>
      </c>
      <c r="C1273" t="s">
        <v>463</v>
      </c>
      <c r="D1273" t="s">
        <v>759</v>
      </c>
      <c r="E1273">
        <v>102</v>
      </c>
      <c r="F1273">
        <v>3811</v>
      </c>
      <c r="G1273" t="s">
        <v>492</v>
      </c>
      <c r="H1273" t="s">
        <v>151</v>
      </c>
      <c r="I1273" t="s">
        <v>152</v>
      </c>
      <c r="J1273">
        <f>MONTH(Delivery[[#This Row],[DATE]])</f>
        <v>10</v>
      </c>
      <c r="K1273" s="32">
        <f>IF(Delivery[[#This Row],[Month]]&gt;3,YEAR(Delivery[[#This Row],[DATE]]),YEAR(Delivery[[#This Row],[DATE]])-1)</f>
        <v>2015</v>
      </c>
      <c r="L1273" s="32" t="str">
        <f>IF(Delivery[[#This Row],[Month]]&lt;4,"Q4",IF(Delivery[[#This Row],[Month]]&lt;7,"Q1",IF(Delivery[[#This Row],[Month]]&lt;10,"Q2",IF(Delivery[[#This Row],[Month]]&lt;13,"Q3"))))</f>
        <v>Q3</v>
      </c>
    </row>
    <row r="1274" spans="1:12" x14ac:dyDescent="0.25">
      <c r="A1274">
        <v>1</v>
      </c>
      <c r="B1274" s="1">
        <v>42302</v>
      </c>
      <c r="C1274" t="s">
        <v>463</v>
      </c>
      <c r="D1274" t="s">
        <v>741</v>
      </c>
      <c r="E1274" t="s">
        <v>223</v>
      </c>
      <c r="F1274">
        <v>134</v>
      </c>
      <c r="G1274" t="s">
        <v>466</v>
      </c>
      <c r="H1274" t="s">
        <v>148</v>
      </c>
      <c r="I1274" t="s">
        <v>149</v>
      </c>
      <c r="J1274">
        <f>MONTH(Delivery[[#This Row],[DATE]])</f>
        <v>10</v>
      </c>
      <c r="K1274" s="32">
        <f>IF(Delivery[[#This Row],[Month]]&gt;3,YEAR(Delivery[[#This Row],[DATE]]),YEAR(Delivery[[#This Row],[DATE]])-1)</f>
        <v>2015</v>
      </c>
      <c r="L1274" s="32" t="str">
        <f>IF(Delivery[[#This Row],[Month]]&lt;4,"Q4",IF(Delivery[[#This Row],[Month]]&lt;7,"Q1",IF(Delivery[[#This Row],[Month]]&lt;10,"Q2",IF(Delivery[[#This Row],[Month]]&lt;13,"Q3"))))</f>
        <v>Q3</v>
      </c>
    </row>
    <row r="1275" spans="1:12" x14ac:dyDescent="0.25">
      <c r="A1275">
        <v>2</v>
      </c>
      <c r="B1275" s="1">
        <v>42302</v>
      </c>
      <c r="C1275" t="s">
        <v>463</v>
      </c>
      <c r="D1275" t="s">
        <v>462</v>
      </c>
      <c r="E1275" t="s">
        <v>239</v>
      </c>
      <c r="F1275">
        <v>22</v>
      </c>
      <c r="G1275" t="s">
        <v>466</v>
      </c>
      <c r="H1275" t="s">
        <v>910</v>
      </c>
      <c r="I1275" t="s">
        <v>204</v>
      </c>
      <c r="J1275">
        <f>MONTH(Delivery[[#This Row],[DATE]])</f>
        <v>10</v>
      </c>
      <c r="K1275" s="32">
        <f>IF(Delivery[[#This Row],[Month]]&gt;3,YEAR(Delivery[[#This Row],[DATE]]),YEAR(Delivery[[#This Row],[DATE]])-1)</f>
        <v>2015</v>
      </c>
      <c r="L1275" s="32" t="str">
        <f>IF(Delivery[[#This Row],[Month]]&lt;4,"Q4",IF(Delivery[[#This Row],[Month]]&lt;7,"Q1",IF(Delivery[[#This Row],[Month]]&lt;10,"Q2",IF(Delivery[[#This Row],[Month]]&lt;13,"Q3"))))</f>
        <v>Q3</v>
      </c>
    </row>
    <row r="1276" spans="1:12" x14ac:dyDescent="0.25">
      <c r="A1276">
        <v>1</v>
      </c>
      <c r="B1276" s="1">
        <v>42303</v>
      </c>
      <c r="C1276" t="s">
        <v>6</v>
      </c>
      <c r="D1276" t="s">
        <v>750</v>
      </c>
      <c r="E1276">
        <v>4</v>
      </c>
      <c r="F1276">
        <v>3066</v>
      </c>
      <c r="G1276" t="s">
        <v>460</v>
      </c>
      <c r="H1276" t="s">
        <v>151</v>
      </c>
      <c r="I1276" t="s">
        <v>152</v>
      </c>
      <c r="J1276">
        <f>MONTH(Delivery[[#This Row],[DATE]])</f>
        <v>10</v>
      </c>
      <c r="K1276" s="32">
        <f>IF(Delivery[[#This Row],[Month]]&gt;3,YEAR(Delivery[[#This Row],[DATE]]),YEAR(Delivery[[#This Row],[DATE]])-1)</f>
        <v>2015</v>
      </c>
      <c r="L1276" s="32" t="str">
        <f>IF(Delivery[[#This Row],[Month]]&lt;4,"Q4",IF(Delivery[[#This Row],[Month]]&lt;7,"Q1",IF(Delivery[[#This Row],[Month]]&lt;10,"Q2",IF(Delivery[[#This Row],[Month]]&lt;13,"Q3"))))</f>
        <v>Q3</v>
      </c>
    </row>
    <row r="1277" spans="1:12" x14ac:dyDescent="0.25">
      <c r="A1277">
        <v>2</v>
      </c>
      <c r="B1277" s="1">
        <v>42303</v>
      </c>
      <c r="C1277" t="s">
        <v>6</v>
      </c>
      <c r="D1277" t="s">
        <v>1397</v>
      </c>
      <c r="E1277" t="s">
        <v>41</v>
      </c>
      <c r="F1277">
        <v>98</v>
      </c>
      <c r="G1277" t="s">
        <v>460</v>
      </c>
      <c r="H1277" t="s">
        <v>738</v>
      </c>
      <c r="I1277" t="s">
        <v>204</v>
      </c>
      <c r="J1277">
        <f>MONTH(Delivery[[#This Row],[DATE]])</f>
        <v>10</v>
      </c>
      <c r="K1277" s="32">
        <f>IF(Delivery[[#This Row],[Month]]&gt;3,YEAR(Delivery[[#This Row],[DATE]]),YEAR(Delivery[[#This Row],[DATE]])-1)</f>
        <v>2015</v>
      </c>
      <c r="L1277" s="32" t="str">
        <f>IF(Delivery[[#This Row],[Month]]&lt;4,"Q4",IF(Delivery[[#This Row],[Month]]&lt;7,"Q1",IF(Delivery[[#This Row],[Month]]&lt;10,"Q2",IF(Delivery[[#This Row],[Month]]&lt;13,"Q3"))))</f>
        <v>Q3</v>
      </c>
    </row>
    <row r="1278" spans="1:12" x14ac:dyDescent="0.25">
      <c r="A1278">
        <v>3</v>
      </c>
      <c r="B1278" s="1">
        <v>42303</v>
      </c>
      <c r="C1278" t="s">
        <v>6</v>
      </c>
      <c r="D1278" t="s">
        <v>755</v>
      </c>
      <c r="E1278">
        <v>16</v>
      </c>
      <c r="F1278">
        <v>50</v>
      </c>
      <c r="G1278" t="s">
        <v>460</v>
      </c>
      <c r="H1278" t="s">
        <v>155</v>
      </c>
      <c r="I1278" t="s">
        <v>146</v>
      </c>
      <c r="J1278">
        <f>MONTH(Delivery[[#This Row],[DATE]])</f>
        <v>10</v>
      </c>
      <c r="K1278" s="32">
        <f>IF(Delivery[[#This Row],[Month]]&gt;3,YEAR(Delivery[[#This Row],[DATE]]),YEAR(Delivery[[#This Row],[DATE]])-1)</f>
        <v>2015</v>
      </c>
      <c r="L1278" s="32" t="str">
        <f>IF(Delivery[[#This Row],[Month]]&lt;4,"Q4",IF(Delivery[[#This Row],[Month]]&lt;7,"Q1",IF(Delivery[[#This Row],[Month]]&lt;10,"Q2",IF(Delivery[[#This Row],[Month]]&lt;13,"Q3"))))</f>
        <v>Q3</v>
      </c>
    </row>
    <row r="1279" spans="1:12" x14ac:dyDescent="0.25">
      <c r="A1279">
        <v>4</v>
      </c>
      <c r="B1279" s="1">
        <v>42303</v>
      </c>
      <c r="C1279" t="s">
        <v>6</v>
      </c>
      <c r="D1279" t="s">
        <v>756</v>
      </c>
      <c r="E1279">
        <v>16</v>
      </c>
      <c r="F1279">
        <v>1399</v>
      </c>
      <c r="G1279" t="s">
        <v>460</v>
      </c>
      <c r="H1279" t="s">
        <v>145</v>
      </c>
      <c r="I1279" t="s">
        <v>146</v>
      </c>
      <c r="J1279">
        <f>MONTH(Delivery[[#This Row],[DATE]])</f>
        <v>10</v>
      </c>
      <c r="K1279" s="32">
        <f>IF(Delivery[[#This Row],[Month]]&gt;3,YEAR(Delivery[[#This Row],[DATE]]),YEAR(Delivery[[#This Row],[DATE]])-1)</f>
        <v>2015</v>
      </c>
      <c r="L1279" s="32" t="str">
        <f>IF(Delivery[[#This Row],[Month]]&lt;4,"Q4",IF(Delivery[[#This Row],[Month]]&lt;7,"Q1",IF(Delivery[[#This Row],[Month]]&lt;10,"Q2",IF(Delivery[[#This Row],[Month]]&lt;13,"Q3"))))</f>
        <v>Q3</v>
      </c>
    </row>
    <row r="1280" spans="1:12" x14ac:dyDescent="0.25">
      <c r="A1280">
        <v>5</v>
      </c>
      <c r="B1280" s="1">
        <v>42303</v>
      </c>
      <c r="C1280" t="s">
        <v>6</v>
      </c>
      <c r="D1280" t="s">
        <v>757</v>
      </c>
      <c r="E1280">
        <v>16</v>
      </c>
      <c r="F1280">
        <v>1376</v>
      </c>
      <c r="G1280" t="s">
        <v>460</v>
      </c>
      <c r="H1280" t="s">
        <v>145</v>
      </c>
      <c r="I1280" t="s">
        <v>146</v>
      </c>
      <c r="J1280">
        <f>MONTH(Delivery[[#This Row],[DATE]])</f>
        <v>10</v>
      </c>
      <c r="K1280" s="32">
        <f>IF(Delivery[[#This Row],[Month]]&gt;3,YEAR(Delivery[[#This Row],[DATE]]),YEAR(Delivery[[#This Row],[DATE]])-1)</f>
        <v>2015</v>
      </c>
      <c r="L1280" s="32" t="str">
        <f>IF(Delivery[[#This Row],[Month]]&lt;4,"Q4",IF(Delivery[[#This Row],[Month]]&lt;7,"Q1",IF(Delivery[[#This Row],[Month]]&lt;10,"Q2",IF(Delivery[[#This Row],[Month]]&lt;13,"Q3"))))</f>
        <v>Q3</v>
      </c>
    </row>
    <row r="1281" spans="1:12" x14ac:dyDescent="0.25">
      <c r="A1281">
        <v>6</v>
      </c>
      <c r="B1281" s="1">
        <v>42303</v>
      </c>
      <c r="C1281" t="s">
        <v>6</v>
      </c>
      <c r="D1281" t="s">
        <v>758</v>
      </c>
      <c r="E1281">
        <v>10</v>
      </c>
      <c r="F1281">
        <v>2971</v>
      </c>
      <c r="G1281" t="s">
        <v>460</v>
      </c>
      <c r="H1281" t="s">
        <v>142</v>
      </c>
      <c r="I1281" t="s">
        <v>143</v>
      </c>
      <c r="J1281">
        <f>MONTH(Delivery[[#This Row],[DATE]])</f>
        <v>10</v>
      </c>
      <c r="K1281" s="32">
        <f>IF(Delivery[[#This Row],[Month]]&gt;3,YEAR(Delivery[[#This Row],[DATE]]),YEAR(Delivery[[#This Row],[DATE]])-1)</f>
        <v>2015</v>
      </c>
      <c r="L1281" s="32" t="str">
        <f>IF(Delivery[[#This Row],[Month]]&lt;4,"Q4",IF(Delivery[[#This Row],[Month]]&lt;7,"Q1",IF(Delivery[[#This Row],[Month]]&lt;10,"Q2",IF(Delivery[[#This Row],[Month]]&lt;13,"Q3"))))</f>
        <v>Q3</v>
      </c>
    </row>
    <row r="1282" spans="1:12" x14ac:dyDescent="0.25">
      <c r="A1282">
        <v>1</v>
      </c>
      <c r="B1282" s="1">
        <v>42304</v>
      </c>
      <c r="C1282" t="s">
        <v>6</v>
      </c>
      <c r="D1282" t="s">
        <v>758</v>
      </c>
      <c r="E1282">
        <v>10</v>
      </c>
      <c r="F1282">
        <v>2723</v>
      </c>
      <c r="G1282" t="s">
        <v>460</v>
      </c>
      <c r="H1282" t="s">
        <v>142</v>
      </c>
      <c r="I1282" t="s">
        <v>143</v>
      </c>
      <c r="J1282">
        <f>MONTH(Delivery[[#This Row],[DATE]])</f>
        <v>10</v>
      </c>
      <c r="K1282" s="32">
        <f>IF(Delivery[[#This Row],[Month]]&gt;3,YEAR(Delivery[[#This Row],[DATE]]),YEAR(Delivery[[#This Row],[DATE]])-1)</f>
        <v>2015</v>
      </c>
      <c r="L1282" s="32" t="str">
        <f>IF(Delivery[[#This Row],[Month]]&lt;4,"Q4",IF(Delivery[[#This Row],[Month]]&lt;7,"Q1",IF(Delivery[[#This Row],[Month]]&lt;10,"Q2",IF(Delivery[[#This Row],[Month]]&lt;13,"Q3"))))</f>
        <v>Q3</v>
      </c>
    </row>
    <row r="1283" spans="1:12" x14ac:dyDescent="0.25">
      <c r="A1283">
        <v>2</v>
      </c>
      <c r="B1283" s="1">
        <v>42304</v>
      </c>
      <c r="C1283" t="s">
        <v>6</v>
      </c>
      <c r="D1283" t="s">
        <v>767</v>
      </c>
      <c r="E1283">
        <v>10</v>
      </c>
      <c r="F1283">
        <v>6057</v>
      </c>
      <c r="G1283" t="s">
        <v>460</v>
      </c>
      <c r="H1283" t="s">
        <v>142</v>
      </c>
      <c r="I1283" t="s">
        <v>143</v>
      </c>
      <c r="J1283">
        <f>MONTH(Delivery[[#This Row],[DATE]])</f>
        <v>10</v>
      </c>
      <c r="K1283" s="32">
        <f>IF(Delivery[[#This Row],[Month]]&gt;3,YEAR(Delivery[[#This Row],[DATE]]),YEAR(Delivery[[#This Row],[DATE]])-1)</f>
        <v>2015</v>
      </c>
      <c r="L1283" s="32" t="str">
        <f>IF(Delivery[[#This Row],[Month]]&lt;4,"Q4",IF(Delivery[[#This Row],[Month]]&lt;7,"Q1",IF(Delivery[[#This Row],[Month]]&lt;10,"Q2",IF(Delivery[[#This Row],[Month]]&lt;13,"Q3"))))</f>
        <v>Q3</v>
      </c>
    </row>
    <row r="1284" spans="1:12" x14ac:dyDescent="0.25">
      <c r="A1284">
        <v>3</v>
      </c>
      <c r="B1284" s="1">
        <v>42304</v>
      </c>
      <c r="C1284" t="s">
        <v>6</v>
      </c>
      <c r="D1284" t="s">
        <v>768</v>
      </c>
      <c r="E1284">
        <v>17</v>
      </c>
      <c r="F1284">
        <v>694</v>
      </c>
      <c r="G1284" t="s">
        <v>460</v>
      </c>
      <c r="H1284" t="s">
        <v>145</v>
      </c>
      <c r="I1284" t="s">
        <v>146</v>
      </c>
      <c r="J1284">
        <f>MONTH(Delivery[[#This Row],[DATE]])</f>
        <v>10</v>
      </c>
      <c r="K1284" s="32">
        <f>IF(Delivery[[#This Row],[Month]]&gt;3,YEAR(Delivery[[#This Row],[DATE]]),YEAR(Delivery[[#This Row],[DATE]])-1)</f>
        <v>2015</v>
      </c>
      <c r="L1284" s="32" t="str">
        <f>IF(Delivery[[#This Row],[Month]]&lt;4,"Q4",IF(Delivery[[#This Row],[Month]]&lt;7,"Q1",IF(Delivery[[#This Row],[Month]]&lt;10,"Q2",IF(Delivery[[#This Row],[Month]]&lt;13,"Q3"))))</f>
        <v>Q3</v>
      </c>
    </row>
    <row r="1285" spans="1:12" x14ac:dyDescent="0.25">
      <c r="A1285">
        <v>1</v>
      </c>
      <c r="B1285" s="1">
        <v>42304</v>
      </c>
      <c r="C1285" t="s">
        <v>463</v>
      </c>
      <c r="D1285" t="s">
        <v>753</v>
      </c>
      <c r="E1285">
        <v>11</v>
      </c>
      <c r="F1285">
        <v>4910</v>
      </c>
      <c r="G1285" t="s">
        <v>464</v>
      </c>
      <c r="H1285" t="s">
        <v>151</v>
      </c>
      <c r="I1285" t="s">
        <v>152</v>
      </c>
      <c r="J1285">
        <f>MONTH(Delivery[[#This Row],[DATE]])</f>
        <v>10</v>
      </c>
      <c r="K1285" s="32">
        <f>IF(Delivery[[#This Row],[Month]]&gt;3,YEAR(Delivery[[#This Row],[DATE]]),YEAR(Delivery[[#This Row],[DATE]])-1)</f>
        <v>2015</v>
      </c>
      <c r="L1285" s="32" t="str">
        <f>IF(Delivery[[#This Row],[Month]]&lt;4,"Q4",IF(Delivery[[#This Row],[Month]]&lt;7,"Q1",IF(Delivery[[#This Row],[Month]]&lt;10,"Q2",IF(Delivery[[#This Row],[Month]]&lt;13,"Q3"))))</f>
        <v>Q3</v>
      </c>
    </row>
    <row r="1286" spans="1:12" x14ac:dyDescent="0.25">
      <c r="A1286">
        <v>2</v>
      </c>
      <c r="B1286" s="1">
        <v>42304</v>
      </c>
      <c r="C1286" t="s">
        <v>463</v>
      </c>
      <c r="D1286" t="s">
        <v>204</v>
      </c>
      <c r="E1286" t="s">
        <v>1392</v>
      </c>
      <c r="F1286">
        <v>29</v>
      </c>
      <c r="G1286" t="s">
        <v>464</v>
      </c>
      <c r="H1286" t="s">
        <v>738</v>
      </c>
      <c r="I1286" t="s">
        <v>204</v>
      </c>
      <c r="J1286">
        <f>MONTH(Delivery[[#This Row],[DATE]])</f>
        <v>10</v>
      </c>
      <c r="K1286" s="32">
        <f>IF(Delivery[[#This Row],[Month]]&gt;3,YEAR(Delivery[[#This Row],[DATE]]),YEAR(Delivery[[#This Row],[DATE]])-1)</f>
        <v>2015</v>
      </c>
      <c r="L1286" s="32" t="str">
        <f>IF(Delivery[[#This Row],[Month]]&lt;4,"Q4",IF(Delivery[[#This Row],[Month]]&lt;7,"Q1",IF(Delivery[[#This Row],[Month]]&lt;10,"Q2",IF(Delivery[[#This Row],[Month]]&lt;13,"Q3"))))</f>
        <v>Q3</v>
      </c>
    </row>
    <row r="1287" spans="1:12" x14ac:dyDescent="0.25">
      <c r="A1287">
        <v>3</v>
      </c>
      <c r="B1287" s="1">
        <v>42304</v>
      </c>
      <c r="C1287" t="s">
        <v>463</v>
      </c>
      <c r="D1287" t="s">
        <v>752</v>
      </c>
      <c r="E1287">
        <v>17</v>
      </c>
      <c r="F1287">
        <v>170</v>
      </c>
      <c r="G1287" t="s">
        <v>464</v>
      </c>
      <c r="H1287" t="s">
        <v>155</v>
      </c>
      <c r="I1287" t="s">
        <v>146</v>
      </c>
      <c r="J1287">
        <f>MONTH(Delivery[[#This Row],[DATE]])</f>
        <v>10</v>
      </c>
      <c r="K1287" s="32">
        <f>IF(Delivery[[#This Row],[Month]]&gt;3,YEAR(Delivery[[#This Row],[DATE]]),YEAR(Delivery[[#This Row],[DATE]])-1)</f>
        <v>2015</v>
      </c>
      <c r="L1287" s="32" t="str">
        <f>IF(Delivery[[#This Row],[Month]]&lt;4,"Q4",IF(Delivery[[#This Row],[Month]]&lt;7,"Q1",IF(Delivery[[#This Row],[Month]]&lt;10,"Q2",IF(Delivery[[#This Row],[Month]]&lt;13,"Q3"))))</f>
        <v>Q3</v>
      </c>
    </row>
    <row r="1288" spans="1:12" x14ac:dyDescent="0.25">
      <c r="A1288">
        <v>4</v>
      </c>
      <c r="B1288" s="1">
        <v>42304</v>
      </c>
      <c r="C1288" t="s">
        <v>463</v>
      </c>
      <c r="D1288" t="s">
        <v>1428</v>
      </c>
      <c r="E1288">
        <v>17</v>
      </c>
      <c r="F1288">
        <v>120</v>
      </c>
      <c r="G1288" t="s">
        <v>464</v>
      </c>
      <c r="H1288" t="s">
        <v>156</v>
      </c>
      <c r="I1288" t="s">
        <v>146</v>
      </c>
      <c r="J1288">
        <f>MONTH(Delivery[[#This Row],[DATE]])</f>
        <v>10</v>
      </c>
      <c r="K1288" s="32">
        <f>IF(Delivery[[#This Row],[Month]]&gt;3,YEAR(Delivery[[#This Row],[DATE]]),YEAR(Delivery[[#This Row],[DATE]])-1)</f>
        <v>2015</v>
      </c>
      <c r="L1288" s="32" t="str">
        <f>IF(Delivery[[#This Row],[Month]]&lt;4,"Q4",IF(Delivery[[#This Row],[Month]]&lt;7,"Q1",IF(Delivery[[#This Row],[Month]]&lt;10,"Q2",IF(Delivery[[#This Row],[Month]]&lt;13,"Q3"))))</f>
        <v>Q3</v>
      </c>
    </row>
    <row r="1289" spans="1:12" x14ac:dyDescent="0.25">
      <c r="A1289">
        <v>1</v>
      </c>
      <c r="B1289" s="1">
        <v>42304</v>
      </c>
      <c r="C1289" t="s">
        <v>463</v>
      </c>
      <c r="D1289" t="s">
        <v>759</v>
      </c>
      <c r="E1289">
        <v>104</v>
      </c>
      <c r="F1289">
        <v>265</v>
      </c>
      <c r="G1289" t="s">
        <v>492</v>
      </c>
      <c r="H1289" t="s">
        <v>151</v>
      </c>
      <c r="I1289" t="s">
        <v>152</v>
      </c>
      <c r="J1289">
        <f>MONTH(Delivery[[#This Row],[DATE]])</f>
        <v>10</v>
      </c>
      <c r="K1289" s="32">
        <f>IF(Delivery[[#This Row],[Month]]&gt;3,YEAR(Delivery[[#This Row],[DATE]]),YEAR(Delivery[[#This Row],[DATE]])-1)</f>
        <v>2015</v>
      </c>
      <c r="L1289" s="32" t="str">
        <f>IF(Delivery[[#This Row],[Month]]&lt;4,"Q4",IF(Delivery[[#This Row],[Month]]&lt;7,"Q1",IF(Delivery[[#This Row],[Month]]&lt;10,"Q2",IF(Delivery[[#This Row],[Month]]&lt;13,"Q3"))))</f>
        <v>Q3</v>
      </c>
    </row>
    <row r="1290" spans="1:12" x14ac:dyDescent="0.25">
      <c r="A1290">
        <v>2</v>
      </c>
      <c r="B1290" s="1">
        <v>42304</v>
      </c>
      <c r="C1290" t="s">
        <v>463</v>
      </c>
      <c r="D1290" t="s">
        <v>759</v>
      </c>
      <c r="E1290">
        <v>103</v>
      </c>
      <c r="F1290">
        <v>810</v>
      </c>
      <c r="G1290" t="s">
        <v>492</v>
      </c>
      <c r="H1290" t="s">
        <v>151</v>
      </c>
      <c r="I1290" t="s">
        <v>152</v>
      </c>
      <c r="J1290">
        <f>MONTH(Delivery[[#This Row],[DATE]])</f>
        <v>10</v>
      </c>
      <c r="K1290" s="32">
        <f>IF(Delivery[[#This Row],[Month]]&gt;3,YEAR(Delivery[[#This Row],[DATE]]),YEAR(Delivery[[#This Row],[DATE]])-1)</f>
        <v>2015</v>
      </c>
      <c r="L1290" s="32" t="str">
        <f>IF(Delivery[[#This Row],[Month]]&lt;4,"Q4",IF(Delivery[[#This Row],[Month]]&lt;7,"Q1",IF(Delivery[[#This Row],[Month]]&lt;10,"Q2",IF(Delivery[[#This Row],[Month]]&lt;13,"Q3"))))</f>
        <v>Q3</v>
      </c>
    </row>
    <row r="1291" spans="1:12" x14ac:dyDescent="0.25">
      <c r="A1291">
        <v>3</v>
      </c>
      <c r="B1291" s="1">
        <v>42304</v>
      </c>
      <c r="C1291" t="s">
        <v>463</v>
      </c>
      <c r="D1291" t="s">
        <v>204</v>
      </c>
      <c r="E1291">
        <v>102</v>
      </c>
      <c r="F1291">
        <v>95</v>
      </c>
      <c r="G1291" t="s">
        <v>492</v>
      </c>
      <c r="H1291" t="s">
        <v>738</v>
      </c>
      <c r="I1291" t="s">
        <v>204</v>
      </c>
      <c r="J1291">
        <f>MONTH(Delivery[[#This Row],[DATE]])</f>
        <v>10</v>
      </c>
      <c r="K1291" s="32">
        <f>IF(Delivery[[#This Row],[Month]]&gt;3,YEAR(Delivery[[#This Row],[DATE]]),YEAR(Delivery[[#This Row],[DATE]])-1)</f>
        <v>2015</v>
      </c>
      <c r="L1291" s="32" t="str">
        <f>IF(Delivery[[#This Row],[Month]]&lt;4,"Q4",IF(Delivery[[#This Row],[Month]]&lt;7,"Q1",IF(Delivery[[#This Row],[Month]]&lt;10,"Q2",IF(Delivery[[#This Row],[Month]]&lt;13,"Q3"))))</f>
        <v>Q3</v>
      </c>
    </row>
    <row r="1292" spans="1:12" x14ac:dyDescent="0.25">
      <c r="A1292">
        <v>4</v>
      </c>
      <c r="B1292" s="1">
        <v>42304</v>
      </c>
      <c r="C1292" t="s">
        <v>463</v>
      </c>
      <c r="D1292" t="s">
        <v>752</v>
      </c>
      <c r="E1292">
        <v>111</v>
      </c>
      <c r="F1292">
        <v>18</v>
      </c>
      <c r="G1292" t="s">
        <v>492</v>
      </c>
      <c r="H1292" t="s">
        <v>155</v>
      </c>
      <c r="I1292" t="s">
        <v>146</v>
      </c>
      <c r="J1292">
        <f>MONTH(Delivery[[#This Row],[DATE]])</f>
        <v>10</v>
      </c>
      <c r="K1292" s="32">
        <f>IF(Delivery[[#This Row],[Month]]&gt;3,YEAR(Delivery[[#This Row],[DATE]]),YEAR(Delivery[[#This Row],[DATE]])-1)</f>
        <v>2015</v>
      </c>
      <c r="L1292" s="32" t="str">
        <f>IF(Delivery[[#This Row],[Month]]&lt;4,"Q4",IF(Delivery[[#This Row],[Month]]&lt;7,"Q1",IF(Delivery[[#This Row],[Month]]&lt;10,"Q2",IF(Delivery[[#This Row],[Month]]&lt;13,"Q3"))))</f>
        <v>Q3</v>
      </c>
    </row>
    <row r="1293" spans="1:12" x14ac:dyDescent="0.25">
      <c r="A1293">
        <v>1</v>
      </c>
      <c r="B1293" s="1">
        <v>42305</v>
      </c>
      <c r="C1293" t="s">
        <v>463</v>
      </c>
      <c r="D1293" t="s">
        <v>1428</v>
      </c>
      <c r="E1293">
        <v>17</v>
      </c>
      <c r="F1293">
        <v>234</v>
      </c>
      <c r="G1293" t="s">
        <v>464</v>
      </c>
      <c r="H1293" t="s">
        <v>156</v>
      </c>
      <c r="I1293" t="s">
        <v>146</v>
      </c>
      <c r="J1293">
        <f>MONTH(Delivery[[#This Row],[DATE]])</f>
        <v>10</v>
      </c>
      <c r="K1293" s="32">
        <f>IF(Delivery[[#This Row],[Month]]&gt;3,YEAR(Delivery[[#This Row],[DATE]]),YEAR(Delivery[[#This Row],[DATE]])-1)</f>
        <v>2015</v>
      </c>
      <c r="L1293" s="32" t="str">
        <f>IF(Delivery[[#This Row],[Month]]&lt;4,"Q4",IF(Delivery[[#This Row],[Month]]&lt;7,"Q1",IF(Delivery[[#This Row],[Month]]&lt;10,"Q2",IF(Delivery[[#This Row],[Month]]&lt;13,"Q3"))))</f>
        <v>Q3</v>
      </c>
    </row>
    <row r="1294" spans="1:12" x14ac:dyDescent="0.25">
      <c r="A1294">
        <v>2</v>
      </c>
      <c r="B1294" s="1">
        <v>42305</v>
      </c>
      <c r="C1294" t="s">
        <v>463</v>
      </c>
      <c r="D1294" t="s">
        <v>1429</v>
      </c>
      <c r="E1294">
        <v>17</v>
      </c>
      <c r="F1294">
        <v>532</v>
      </c>
      <c r="G1294" t="s">
        <v>464</v>
      </c>
      <c r="H1294" t="s">
        <v>156</v>
      </c>
      <c r="I1294" t="s">
        <v>146</v>
      </c>
      <c r="J1294">
        <f>MONTH(Delivery[[#This Row],[DATE]])</f>
        <v>10</v>
      </c>
      <c r="K1294" s="32">
        <f>IF(Delivery[[#This Row],[Month]]&gt;3,YEAR(Delivery[[#This Row],[DATE]]),YEAR(Delivery[[#This Row],[DATE]])-1)</f>
        <v>2015</v>
      </c>
      <c r="L1294" s="32" t="str">
        <f>IF(Delivery[[#This Row],[Month]]&lt;4,"Q4",IF(Delivery[[#This Row],[Month]]&lt;7,"Q1",IF(Delivery[[#This Row],[Month]]&lt;10,"Q2",IF(Delivery[[#This Row],[Month]]&lt;13,"Q3"))))</f>
        <v>Q3</v>
      </c>
    </row>
    <row r="1295" spans="1:12" x14ac:dyDescent="0.25">
      <c r="A1295">
        <v>3</v>
      </c>
      <c r="B1295" s="1">
        <v>42305</v>
      </c>
      <c r="C1295" t="s">
        <v>463</v>
      </c>
      <c r="D1295" t="s">
        <v>1430</v>
      </c>
      <c r="E1295">
        <v>17</v>
      </c>
      <c r="F1295">
        <v>468</v>
      </c>
      <c r="G1295" t="s">
        <v>464</v>
      </c>
      <c r="H1295" t="s">
        <v>145</v>
      </c>
      <c r="I1295" t="s">
        <v>146</v>
      </c>
      <c r="J1295">
        <f>MONTH(Delivery[[#This Row],[DATE]])</f>
        <v>10</v>
      </c>
      <c r="K1295" s="32">
        <f>IF(Delivery[[#This Row],[Month]]&gt;3,YEAR(Delivery[[#This Row],[DATE]]),YEAR(Delivery[[#This Row],[DATE]])-1)</f>
        <v>2015</v>
      </c>
      <c r="L1295" s="32" t="str">
        <f>IF(Delivery[[#This Row],[Month]]&lt;4,"Q4",IF(Delivery[[#This Row],[Month]]&lt;7,"Q1",IF(Delivery[[#This Row],[Month]]&lt;10,"Q2",IF(Delivery[[#This Row],[Month]]&lt;13,"Q3"))))</f>
        <v>Q3</v>
      </c>
    </row>
    <row r="1296" spans="1:12" x14ac:dyDescent="0.25">
      <c r="A1296">
        <v>4</v>
      </c>
      <c r="B1296" s="1">
        <v>42305</v>
      </c>
      <c r="C1296" t="s">
        <v>463</v>
      </c>
      <c r="D1296" t="s">
        <v>1431</v>
      </c>
      <c r="E1296">
        <v>17</v>
      </c>
      <c r="F1296">
        <v>553</v>
      </c>
      <c r="G1296" t="s">
        <v>464</v>
      </c>
      <c r="H1296" t="s">
        <v>145</v>
      </c>
      <c r="I1296" t="s">
        <v>146</v>
      </c>
      <c r="J1296">
        <f>MONTH(Delivery[[#This Row],[DATE]])</f>
        <v>10</v>
      </c>
      <c r="K1296" s="32">
        <f>IF(Delivery[[#This Row],[Month]]&gt;3,YEAR(Delivery[[#This Row],[DATE]]),YEAR(Delivery[[#This Row],[DATE]])-1)</f>
        <v>2015</v>
      </c>
      <c r="L1296" s="32" t="str">
        <f>IF(Delivery[[#This Row],[Month]]&lt;4,"Q4",IF(Delivery[[#This Row],[Month]]&lt;7,"Q1",IF(Delivery[[#This Row],[Month]]&lt;10,"Q2",IF(Delivery[[#This Row],[Month]]&lt;13,"Q3"))))</f>
        <v>Q3</v>
      </c>
    </row>
    <row r="1297" spans="1:12" x14ac:dyDescent="0.25">
      <c r="A1297">
        <v>5</v>
      </c>
      <c r="B1297" s="1">
        <v>42305</v>
      </c>
      <c r="C1297" t="s">
        <v>463</v>
      </c>
      <c r="D1297" t="s">
        <v>773</v>
      </c>
      <c r="E1297">
        <v>24</v>
      </c>
      <c r="F1297">
        <v>3701</v>
      </c>
      <c r="G1297" t="s">
        <v>464</v>
      </c>
      <c r="H1297" t="s">
        <v>733</v>
      </c>
      <c r="I1297" t="s">
        <v>143</v>
      </c>
      <c r="J1297">
        <f>MONTH(Delivery[[#This Row],[DATE]])</f>
        <v>10</v>
      </c>
      <c r="K1297" s="32">
        <f>IF(Delivery[[#This Row],[Month]]&gt;3,YEAR(Delivery[[#This Row],[DATE]]),YEAR(Delivery[[#This Row],[DATE]])-1)</f>
        <v>2015</v>
      </c>
      <c r="L1297" s="32" t="str">
        <f>IF(Delivery[[#This Row],[Month]]&lt;4,"Q4",IF(Delivery[[#This Row],[Month]]&lt;7,"Q1",IF(Delivery[[#This Row],[Month]]&lt;10,"Q2",IF(Delivery[[#This Row],[Month]]&lt;13,"Q3"))))</f>
        <v>Q3</v>
      </c>
    </row>
    <row r="1298" spans="1:12" x14ac:dyDescent="0.25">
      <c r="A1298">
        <v>6</v>
      </c>
      <c r="B1298" s="1">
        <v>42305</v>
      </c>
      <c r="C1298" t="s">
        <v>463</v>
      </c>
      <c r="D1298" t="s">
        <v>773</v>
      </c>
      <c r="E1298">
        <v>13</v>
      </c>
      <c r="F1298">
        <v>1892</v>
      </c>
      <c r="G1298" t="s">
        <v>464</v>
      </c>
      <c r="H1298" t="s">
        <v>733</v>
      </c>
      <c r="I1298" t="s">
        <v>143</v>
      </c>
      <c r="J1298">
        <f>MONTH(Delivery[[#This Row],[DATE]])</f>
        <v>10</v>
      </c>
      <c r="K1298" s="32">
        <f>IF(Delivery[[#This Row],[Month]]&gt;3,YEAR(Delivery[[#This Row],[DATE]]),YEAR(Delivery[[#This Row],[DATE]])-1)</f>
        <v>2015</v>
      </c>
      <c r="L1298" s="32" t="str">
        <f>IF(Delivery[[#This Row],[Month]]&lt;4,"Q4",IF(Delivery[[#This Row],[Month]]&lt;7,"Q1",IF(Delivery[[#This Row],[Month]]&lt;10,"Q2",IF(Delivery[[#This Row],[Month]]&lt;13,"Q3"))))</f>
        <v>Q3</v>
      </c>
    </row>
    <row r="1299" spans="1:12" x14ac:dyDescent="0.25">
      <c r="A1299">
        <v>7</v>
      </c>
      <c r="B1299" s="1">
        <v>42305</v>
      </c>
      <c r="C1299" t="s">
        <v>463</v>
      </c>
      <c r="D1299" t="s">
        <v>775</v>
      </c>
      <c r="E1299">
        <v>13</v>
      </c>
      <c r="F1299">
        <v>1603</v>
      </c>
      <c r="G1299" t="s">
        <v>464</v>
      </c>
      <c r="H1299" t="s">
        <v>733</v>
      </c>
      <c r="I1299" t="s">
        <v>143</v>
      </c>
      <c r="J1299">
        <f>MONTH(Delivery[[#This Row],[DATE]])</f>
        <v>10</v>
      </c>
      <c r="K1299" s="32">
        <f>IF(Delivery[[#This Row],[Month]]&gt;3,YEAR(Delivery[[#This Row],[DATE]]),YEAR(Delivery[[#This Row],[DATE]])-1)</f>
        <v>2015</v>
      </c>
      <c r="L1299" s="32" t="str">
        <f>IF(Delivery[[#This Row],[Month]]&lt;4,"Q4",IF(Delivery[[#This Row],[Month]]&lt;7,"Q1",IF(Delivery[[#This Row],[Month]]&lt;10,"Q2",IF(Delivery[[#This Row],[Month]]&lt;13,"Q3"))))</f>
        <v>Q3</v>
      </c>
    </row>
    <row r="1300" spans="1:12" x14ac:dyDescent="0.25">
      <c r="A1300">
        <v>1</v>
      </c>
      <c r="B1300" s="1">
        <v>42305</v>
      </c>
      <c r="C1300" t="s">
        <v>463</v>
      </c>
      <c r="D1300" t="s">
        <v>770</v>
      </c>
      <c r="E1300" t="s">
        <v>113</v>
      </c>
      <c r="F1300">
        <v>622</v>
      </c>
      <c r="G1300" t="s">
        <v>466</v>
      </c>
      <c r="H1300" t="s">
        <v>148</v>
      </c>
      <c r="I1300" t="s">
        <v>149</v>
      </c>
      <c r="J1300">
        <f>MONTH(Delivery[[#This Row],[DATE]])</f>
        <v>10</v>
      </c>
      <c r="K1300" s="32">
        <f>IF(Delivery[[#This Row],[Month]]&gt;3,YEAR(Delivery[[#This Row],[DATE]]),YEAR(Delivery[[#This Row],[DATE]])-1)</f>
        <v>2015</v>
      </c>
      <c r="L1300" s="32" t="str">
        <f>IF(Delivery[[#This Row],[Month]]&lt;4,"Q4",IF(Delivery[[#This Row],[Month]]&lt;7,"Q1",IF(Delivery[[#This Row],[Month]]&lt;10,"Q2",IF(Delivery[[#This Row],[Month]]&lt;13,"Q3"))))</f>
        <v>Q3</v>
      </c>
    </row>
    <row r="1301" spans="1:12" x14ac:dyDescent="0.25">
      <c r="A1301">
        <v>1</v>
      </c>
      <c r="B1301" s="1">
        <v>42306</v>
      </c>
      <c r="C1301" t="s">
        <v>6</v>
      </c>
      <c r="D1301" t="s">
        <v>772</v>
      </c>
      <c r="E1301" t="s">
        <v>41</v>
      </c>
      <c r="F1301">
        <v>1134</v>
      </c>
      <c r="G1301" t="s">
        <v>460</v>
      </c>
      <c r="H1301" t="s">
        <v>148</v>
      </c>
      <c r="I1301" t="s">
        <v>149</v>
      </c>
      <c r="J1301">
        <f>MONTH(Delivery[[#This Row],[DATE]])</f>
        <v>10</v>
      </c>
      <c r="K1301" s="32">
        <f>IF(Delivery[[#This Row],[Month]]&gt;3,YEAR(Delivery[[#This Row],[DATE]]),YEAR(Delivery[[#This Row],[DATE]])-1)</f>
        <v>2015</v>
      </c>
      <c r="L1301" s="32" t="str">
        <f>IF(Delivery[[#This Row],[Month]]&lt;4,"Q4",IF(Delivery[[#This Row],[Month]]&lt;7,"Q1",IF(Delivery[[#This Row],[Month]]&lt;10,"Q2",IF(Delivery[[#This Row],[Month]]&lt;13,"Q3"))))</f>
        <v>Q3</v>
      </c>
    </row>
    <row r="1302" spans="1:12" x14ac:dyDescent="0.25">
      <c r="A1302">
        <v>1</v>
      </c>
      <c r="B1302" s="1">
        <v>42306</v>
      </c>
      <c r="C1302" t="s">
        <v>463</v>
      </c>
      <c r="D1302" t="s">
        <v>775</v>
      </c>
      <c r="E1302">
        <v>13</v>
      </c>
      <c r="F1302">
        <v>4630</v>
      </c>
      <c r="G1302" t="s">
        <v>464</v>
      </c>
      <c r="H1302" t="s">
        <v>733</v>
      </c>
      <c r="I1302" t="s">
        <v>143</v>
      </c>
      <c r="J1302">
        <f>MONTH(Delivery[[#This Row],[DATE]])</f>
        <v>10</v>
      </c>
      <c r="K1302" s="32">
        <f>IF(Delivery[[#This Row],[Month]]&gt;3,YEAR(Delivery[[#This Row],[DATE]]),YEAR(Delivery[[#This Row],[DATE]])-1)</f>
        <v>2015</v>
      </c>
      <c r="L1302" s="32" t="str">
        <f>IF(Delivery[[#This Row],[Month]]&lt;4,"Q4",IF(Delivery[[#This Row],[Month]]&lt;7,"Q1",IF(Delivery[[#This Row],[Month]]&lt;10,"Q2",IF(Delivery[[#This Row],[Month]]&lt;13,"Q3"))))</f>
        <v>Q3</v>
      </c>
    </row>
    <row r="1303" spans="1:12" x14ac:dyDescent="0.25">
      <c r="A1303">
        <v>1</v>
      </c>
      <c r="B1303" s="1">
        <v>42306</v>
      </c>
      <c r="C1303" t="s">
        <v>463</v>
      </c>
      <c r="D1303" t="s">
        <v>772</v>
      </c>
      <c r="E1303" t="s">
        <v>113</v>
      </c>
      <c r="F1303">
        <v>1134</v>
      </c>
      <c r="G1303" t="s">
        <v>466</v>
      </c>
      <c r="H1303" t="s">
        <v>148</v>
      </c>
      <c r="I1303" t="s">
        <v>149</v>
      </c>
      <c r="J1303">
        <f>MONTH(Delivery[[#This Row],[DATE]])</f>
        <v>10</v>
      </c>
      <c r="K1303" s="32">
        <f>IF(Delivery[[#This Row],[Month]]&gt;3,YEAR(Delivery[[#This Row],[DATE]]),YEAR(Delivery[[#This Row],[DATE]])-1)</f>
        <v>2015</v>
      </c>
      <c r="L1303" s="32" t="str">
        <f>IF(Delivery[[#This Row],[Month]]&lt;4,"Q4",IF(Delivery[[#This Row],[Month]]&lt;7,"Q1",IF(Delivery[[#This Row],[Month]]&lt;10,"Q2",IF(Delivery[[#This Row],[Month]]&lt;13,"Q3"))))</f>
        <v>Q3</v>
      </c>
    </row>
    <row r="1304" spans="1:12" x14ac:dyDescent="0.25">
      <c r="A1304">
        <v>1</v>
      </c>
      <c r="B1304" s="1">
        <v>42307</v>
      </c>
      <c r="C1304" t="s">
        <v>6</v>
      </c>
      <c r="D1304" t="s">
        <v>772</v>
      </c>
      <c r="E1304" t="s">
        <v>41</v>
      </c>
      <c r="F1304">
        <v>1529</v>
      </c>
      <c r="G1304" t="s">
        <v>460</v>
      </c>
      <c r="H1304" t="s">
        <v>148</v>
      </c>
      <c r="I1304" t="s">
        <v>149</v>
      </c>
      <c r="J1304">
        <f>MONTH(Delivery[[#This Row],[DATE]])</f>
        <v>10</v>
      </c>
      <c r="K1304" s="32">
        <f>IF(Delivery[[#This Row],[Month]]&gt;3,YEAR(Delivery[[#This Row],[DATE]]),YEAR(Delivery[[#This Row],[DATE]])-1)</f>
        <v>2015</v>
      </c>
      <c r="L1304" s="32" t="str">
        <f>IF(Delivery[[#This Row],[Month]]&lt;4,"Q4",IF(Delivery[[#This Row],[Month]]&lt;7,"Q1",IF(Delivery[[#This Row],[Month]]&lt;10,"Q2",IF(Delivery[[#This Row],[Month]]&lt;13,"Q3"))))</f>
        <v>Q3</v>
      </c>
    </row>
    <row r="1305" spans="1:12" x14ac:dyDescent="0.25">
      <c r="A1305">
        <v>1</v>
      </c>
      <c r="B1305" s="1">
        <v>42307</v>
      </c>
      <c r="C1305" t="s">
        <v>463</v>
      </c>
      <c r="D1305" t="s">
        <v>775</v>
      </c>
      <c r="E1305">
        <v>14</v>
      </c>
      <c r="F1305">
        <v>2743</v>
      </c>
      <c r="G1305" t="s">
        <v>464</v>
      </c>
      <c r="H1305" t="s">
        <v>733</v>
      </c>
      <c r="I1305" t="s">
        <v>143</v>
      </c>
      <c r="J1305">
        <f>MONTH(Delivery[[#This Row],[DATE]])</f>
        <v>10</v>
      </c>
      <c r="K1305" s="32">
        <f>IF(Delivery[[#This Row],[Month]]&gt;3,YEAR(Delivery[[#This Row],[DATE]]),YEAR(Delivery[[#This Row],[DATE]])-1)</f>
        <v>2015</v>
      </c>
      <c r="L1305" s="32" t="str">
        <f>IF(Delivery[[#This Row],[Month]]&lt;4,"Q4",IF(Delivery[[#This Row],[Month]]&lt;7,"Q1",IF(Delivery[[#This Row],[Month]]&lt;10,"Q2",IF(Delivery[[#This Row],[Month]]&lt;13,"Q3"))))</f>
        <v>Q3</v>
      </c>
    </row>
    <row r="1306" spans="1:12" x14ac:dyDescent="0.25">
      <c r="A1306">
        <v>2</v>
      </c>
      <c r="B1306" s="1">
        <v>42307</v>
      </c>
      <c r="C1306" t="s">
        <v>463</v>
      </c>
      <c r="D1306" t="s">
        <v>776</v>
      </c>
      <c r="E1306">
        <v>14</v>
      </c>
      <c r="F1306">
        <v>3295</v>
      </c>
      <c r="G1306" t="s">
        <v>464</v>
      </c>
      <c r="H1306" t="s">
        <v>733</v>
      </c>
      <c r="I1306" t="s">
        <v>143</v>
      </c>
      <c r="J1306">
        <f>MONTH(Delivery[[#This Row],[DATE]])</f>
        <v>10</v>
      </c>
      <c r="K1306" s="32">
        <f>IF(Delivery[[#This Row],[Month]]&gt;3,YEAR(Delivery[[#This Row],[DATE]]),YEAR(Delivery[[#This Row],[DATE]])-1)</f>
        <v>2015</v>
      </c>
      <c r="L1306" s="32" t="str">
        <f>IF(Delivery[[#This Row],[Month]]&lt;4,"Q4",IF(Delivery[[#This Row],[Month]]&lt;7,"Q1",IF(Delivery[[#This Row],[Month]]&lt;10,"Q2",IF(Delivery[[#This Row],[Month]]&lt;13,"Q3"))))</f>
        <v>Q3</v>
      </c>
    </row>
    <row r="1307" spans="1:12" x14ac:dyDescent="0.25">
      <c r="A1307">
        <v>3</v>
      </c>
      <c r="B1307" s="1">
        <v>42307</v>
      </c>
      <c r="C1307" t="s">
        <v>463</v>
      </c>
      <c r="D1307" t="s">
        <v>776</v>
      </c>
      <c r="E1307">
        <v>15</v>
      </c>
      <c r="F1307">
        <v>1785</v>
      </c>
      <c r="G1307" t="s">
        <v>464</v>
      </c>
      <c r="H1307" t="s">
        <v>733</v>
      </c>
      <c r="I1307" t="s">
        <v>143</v>
      </c>
      <c r="J1307">
        <f>MONTH(Delivery[[#This Row],[DATE]])</f>
        <v>10</v>
      </c>
      <c r="K1307" s="32">
        <f>IF(Delivery[[#This Row],[Month]]&gt;3,YEAR(Delivery[[#This Row],[DATE]]),YEAR(Delivery[[#This Row],[DATE]])-1)</f>
        <v>2015</v>
      </c>
      <c r="L1307" s="32" t="str">
        <f>IF(Delivery[[#This Row],[Month]]&lt;4,"Q4",IF(Delivery[[#This Row],[Month]]&lt;7,"Q1",IF(Delivery[[#This Row],[Month]]&lt;10,"Q2",IF(Delivery[[#This Row],[Month]]&lt;13,"Q3"))))</f>
        <v>Q3</v>
      </c>
    </row>
    <row r="1308" spans="1:12" x14ac:dyDescent="0.25">
      <c r="A1308">
        <v>1</v>
      </c>
      <c r="B1308" s="1">
        <v>42307</v>
      </c>
      <c r="C1308" t="s">
        <v>463</v>
      </c>
      <c r="D1308" t="s">
        <v>772</v>
      </c>
      <c r="E1308" t="s">
        <v>113</v>
      </c>
      <c r="F1308">
        <v>1529</v>
      </c>
      <c r="G1308" t="s">
        <v>466</v>
      </c>
      <c r="H1308" t="s">
        <v>148</v>
      </c>
      <c r="I1308" t="s">
        <v>149</v>
      </c>
      <c r="J1308">
        <f>MONTH(Delivery[[#This Row],[DATE]])</f>
        <v>10</v>
      </c>
      <c r="K1308" s="32">
        <f>IF(Delivery[[#This Row],[Month]]&gt;3,YEAR(Delivery[[#This Row],[DATE]]),YEAR(Delivery[[#This Row],[DATE]])-1)</f>
        <v>2015</v>
      </c>
      <c r="L1308" s="32" t="str">
        <f>IF(Delivery[[#This Row],[Month]]&lt;4,"Q4",IF(Delivery[[#This Row],[Month]]&lt;7,"Q1",IF(Delivery[[#This Row],[Month]]&lt;10,"Q2",IF(Delivery[[#This Row],[Month]]&lt;13,"Q3"))))</f>
        <v>Q3</v>
      </c>
    </row>
    <row r="1309" spans="1:12" x14ac:dyDescent="0.25">
      <c r="A1309">
        <v>1</v>
      </c>
      <c r="B1309" s="1">
        <v>42308</v>
      </c>
      <c r="C1309" t="s">
        <v>463</v>
      </c>
      <c r="D1309" t="s">
        <v>776</v>
      </c>
      <c r="E1309">
        <v>15</v>
      </c>
      <c r="F1309">
        <v>3779</v>
      </c>
      <c r="G1309" t="s">
        <v>464</v>
      </c>
      <c r="H1309" t="s">
        <v>733</v>
      </c>
      <c r="I1309" t="s">
        <v>143</v>
      </c>
      <c r="J1309">
        <f>MONTH(Delivery[[#This Row],[DATE]])</f>
        <v>10</v>
      </c>
      <c r="K1309" s="32">
        <f>IF(Delivery[[#This Row],[Month]]&gt;3,YEAR(Delivery[[#This Row],[DATE]]),YEAR(Delivery[[#This Row],[DATE]])-1)</f>
        <v>2015</v>
      </c>
      <c r="L1309" s="32" t="str">
        <f>IF(Delivery[[#This Row],[Month]]&lt;4,"Q4",IF(Delivery[[#This Row],[Month]]&lt;7,"Q1",IF(Delivery[[#This Row],[Month]]&lt;10,"Q2",IF(Delivery[[#This Row],[Month]]&lt;13,"Q3"))))</f>
        <v>Q3</v>
      </c>
    </row>
    <row r="1310" spans="1:12" x14ac:dyDescent="0.25">
      <c r="A1310">
        <v>2</v>
      </c>
      <c r="B1310" s="1">
        <v>42308</v>
      </c>
      <c r="C1310" t="s">
        <v>463</v>
      </c>
      <c r="D1310" t="s">
        <v>784</v>
      </c>
      <c r="E1310">
        <v>15</v>
      </c>
      <c r="F1310">
        <v>2971</v>
      </c>
      <c r="G1310" t="s">
        <v>464</v>
      </c>
      <c r="H1310" t="s">
        <v>733</v>
      </c>
      <c r="I1310" t="s">
        <v>143</v>
      </c>
      <c r="J1310">
        <f>MONTH(Delivery[[#This Row],[DATE]])</f>
        <v>10</v>
      </c>
      <c r="K1310" s="32">
        <f>IF(Delivery[[#This Row],[Month]]&gt;3,YEAR(Delivery[[#This Row],[DATE]]),YEAR(Delivery[[#This Row],[DATE]])-1)</f>
        <v>2015</v>
      </c>
      <c r="L1310" s="32" t="str">
        <f>IF(Delivery[[#This Row],[Month]]&lt;4,"Q4",IF(Delivery[[#This Row],[Month]]&lt;7,"Q1",IF(Delivery[[#This Row],[Month]]&lt;10,"Q2",IF(Delivery[[#This Row],[Month]]&lt;13,"Q3"))))</f>
        <v>Q3</v>
      </c>
    </row>
    <row r="1311" spans="1:12" x14ac:dyDescent="0.25">
      <c r="A1311">
        <v>1</v>
      </c>
      <c r="B1311" s="1">
        <v>42309</v>
      </c>
      <c r="C1311" t="s">
        <v>6</v>
      </c>
      <c r="D1311" t="s">
        <v>1432</v>
      </c>
      <c r="E1311" t="s">
        <v>514</v>
      </c>
      <c r="F1311">
        <v>30</v>
      </c>
      <c r="G1311" t="s">
        <v>460</v>
      </c>
      <c r="H1311" t="s">
        <v>987</v>
      </c>
      <c r="I1311" t="s">
        <v>204</v>
      </c>
      <c r="J1311">
        <f>MONTH(Delivery[[#This Row],[DATE]])</f>
        <v>11</v>
      </c>
      <c r="K1311" s="32">
        <f>IF(Delivery[[#This Row],[Month]]&gt;3,YEAR(Delivery[[#This Row],[DATE]]),YEAR(Delivery[[#This Row],[DATE]])-1)</f>
        <v>2015</v>
      </c>
      <c r="L1311" s="32" t="str">
        <f>IF(Delivery[[#This Row],[Month]]&lt;4,"Q4",IF(Delivery[[#This Row],[Month]]&lt;7,"Q1",IF(Delivery[[#This Row],[Month]]&lt;10,"Q2",IF(Delivery[[#This Row],[Month]]&lt;13,"Q3"))))</f>
        <v>Q3</v>
      </c>
    </row>
    <row r="1312" spans="1:12" x14ac:dyDescent="0.25">
      <c r="A1312">
        <v>2</v>
      </c>
      <c r="B1312" s="1">
        <v>42309</v>
      </c>
      <c r="C1312" t="s">
        <v>6</v>
      </c>
      <c r="D1312" t="s">
        <v>778</v>
      </c>
      <c r="E1312">
        <v>12</v>
      </c>
      <c r="F1312">
        <v>5715</v>
      </c>
      <c r="G1312" t="s">
        <v>460</v>
      </c>
      <c r="H1312" t="s">
        <v>151</v>
      </c>
      <c r="I1312" t="s">
        <v>152</v>
      </c>
      <c r="J1312">
        <f>MONTH(Delivery[[#This Row],[DATE]])</f>
        <v>11</v>
      </c>
      <c r="K1312" s="32">
        <f>IF(Delivery[[#This Row],[Month]]&gt;3,YEAR(Delivery[[#This Row],[DATE]]),YEAR(Delivery[[#This Row],[DATE]])-1)</f>
        <v>2015</v>
      </c>
      <c r="L1312" s="32" t="str">
        <f>IF(Delivery[[#This Row],[Month]]&lt;4,"Q4",IF(Delivery[[#This Row],[Month]]&lt;7,"Q1",IF(Delivery[[#This Row],[Month]]&lt;10,"Q2",IF(Delivery[[#This Row],[Month]]&lt;13,"Q3"))))</f>
        <v>Q3</v>
      </c>
    </row>
    <row r="1313" spans="1:12" x14ac:dyDescent="0.25">
      <c r="A1313">
        <v>3</v>
      </c>
      <c r="B1313" s="1">
        <v>42309</v>
      </c>
      <c r="C1313" t="s">
        <v>6</v>
      </c>
      <c r="D1313" t="s">
        <v>778</v>
      </c>
      <c r="E1313">
        <v>11</v>
      </c>
      <c r="F1313">
        <v>1041</v>
      </c>
      <c r="G1313" t="s">
        <v>460</v>
      </c>
      <c r="H1313" t="s">
        <v>151</v>
      </c>
      <c r="I1313" t="s">
        <v>152</v>
      </c>
      <c r="J1313">
        <f>MONTH(Delivery[[#This Row],[DATE]])</f>
        <v>11</v>
      </c>
      <c r="K1313" s="32">
        <f>IF(Delivery[[#This Row],[Month]]&gt;3,YEAR(Delivery[[#This Row],[DATE]]),YEAR(Delivery[[#This Row],[DATE]])-1)</f>
        <v>2015</v>
      </c>
      <c r="L1313" s="32" t="str">
        <f>IF(Delivery[[#This Row],[Month]]&lt;4,"Q4",IF(Delivery[[#This Row],[Month]]&lt;7,"Q1",IF(Delivery[[#This Row],[Month]]&lt;10,"Q2",IF(Delivery[[#This Row],[Month]]&lt;13,"Q3"))))</f>
        <v>Q3</v>
      </c>
    </row>
    <row r="1314" spans="1:12" x14ac:dyDescent="0.25">
      <c r="A1314">
        <v>4</v>
      </c>
      <c r="B1314" s="1">
        <v>42309</v>
      </c>
      <c r="C1314" t="s">
        <v>6</v>
      </c>
      <c r="D1314" t="s">
        <v>1433</v>
      </c>
      <c r="E1314" t="s">
        <v>1434</v>
      </c>
      <c r="F1314">
        <v>5</v>
      </c>
      <c r="G1314" t="s">
        <v>460</v>
      </c>
      <c r="H1314" t="s">
        <v>910</v>
      </c>
      <c r="I1314" t="s">
        <v>204</v>
      </c>
      <c r="J1314">
        <f>MONTH(Delivery[[#This Row],[DATE]])</f>
        <v>11</v>
      </c>
      <c r="K1314" s="32">
        <f>IF(Delivery[[#This Row],[Month]]&gt;3,YEAR(Delivery[[#This Row],[DATE]]),YEAR(Delivery[[#This Row],[DATE]])-1)</f>
        <v>2015</v>
      </c>
      <c r="L1314" s="32" t="str">
        <f>IF(Delivery[[#This Row],[Month]]&lt;4,"Q4",IF(Delivery[[#This Row],[Month]]&lt;7,"Q1",IF(Delivery[[#This Row],[Month]]&lt;10,"Q2",IF(Delivery[[#This Row],[Month]]&lt;13,"Q3"))))</f>
        <v>Q3</v>
      </c>
    </row>
    <row r="1315" spans="1:12" x14ac:dyDescent="0.25">
      <c r="A1315">
        <v>5</v>
      </c>
      <c r="B1315" s="1">
        <v>42309</v>
      </c>
      <c r="C1315" t="s">
        <v>6</v>
      </c>
      <c r="D1315" t="s">
        <v>1435</v>
      </c>
      <c r="E1315" t="s">
        <v>239</v>
      </c>
      <c r="F1315">
        <v>25</v>
      </c>
      <c r="G1315" t="s">
        <v>460</v>
      </c>
      <c r="H1315" t="s">
        <v>1436</v>
      </c>
      <c r="I1315" t="s">
        <v>204</v>
      </c>
      <c r="J1315">
        <f>MONTH(Delivery[[#This Row],[DATE]])</f>
        <v>11</v>
      </c>
      <c r="K1315" s="32">
        <f>IF(Delivery[[#This Row],[Month]]&gt;3,YEAR(Delivery[[#This Row],[DATE]]),YEAR(Delivery[[#This Row],[DATE]])-1)</f>
        <v>2015</v>
      </c>
      <c r="L1315" s="32" t="str">
        <f>IF(Delivery[[#This Row],[Month]]&lt;4,"Q4",IF(Delivery[[#This Row],[Month]]&lt;7,"Q1",IF(Delivery[[#This Row],[Month]]&lt;10,"Q2",IF(Delivery[[#This Row],[Month]]&lt;13,"Q3"))))</f>
        <v>Q3</v>
      </c>
    </row>
    <row r="1316" spans="1:12" x14ac:dyDescent="0.25">
      <c r="A1316">
        <v>6</v>
      </c>
      <c r="B1316" s="1">
        <v>42309</v>
      </c>
      <c r="C1316" t="s">
        <v>6</v>
      </c>
      <c r="D1316" t="s">
        <v>780</v>
      </c>
      <c r="E1316">
        <v>17</v>
      </c>
      <c r="F1316">
        <v>74</v>
      </c>
      <c r="G1316" t="s">
        <v>460</v>
      </c>
      <c r="H1316" t="s">
        <v>145</v>
      </c>
      <c r="I1316" t="s">
        <v>146</v>
      </c>
      <c r="J1316">
        <f>MONTH(Delivery[[#This Row],[DATE]])</f>
        <v>11</v>
      </c>
      <c r="K1316" s="32">
        <f>IF(Delivery[[#This Row],[Month]]&gt;3,YEAR(Delivery[[#This Row],[DATE]]),YEAR(Delivery[[#This Row],[DATE]])-1)</f>
        <v>2015</v>
      </c>
      <c r="L1316" s="32" t="str">
        <f>IF(Delivery[[#This Row],[Month]]&lt;4,"Q4",IF(Delivery[[#This Row],[Month]]&lt;7,"Q1",IF(Delivery[[#This Row],[Month]]&lt;10,"Q2",IF(Delivery[[#This Row],[Month]]&lt;13,"Q3"))))</f>
        <v>Q3</v>
      </c>
    </row>
    <row r="1317" spans="1:12" x14ac:dyDescent="0.25">
      <c r="A1317">
        <v>1</v>
      </c>
      <c r="B1317" s="1">
        <v>42309</v>
      </c>
      <c r="C1317" t="s">
        <v>463</v>
      </c>
      <c r="D1317" t="s">
        <v>1433</v>
      </c>
      <c r="E1317" t="s">
        <v>239</v>
      </c>
      <c r="F1317">
        <v>5</v>
      </c>
      <c r="G1317" t="s">
        <v>466</v>
      </c>
      <c r="H1317" t="s">
        <v>910</v>
      </c>
      <c r="I1317" t="s">
        <v>204</v>
      </c>
      <c r="J1317">
        <f>MONTH(Delivery[[#This Row],[DATE]])</f>
        <v>11</v>
      </c>
      <c r="K1317" s="32">
        <f>IF(Delivery[[#This Row],[Month]]&gt;3,YEAR(Delivery[[#This Row],[DATE]]),YEAR(Delivery[[#This Row],[DATE]])-1)</f>
        <v>2015</v>
      </c>
      <c r="L1317" s="32" t="str">
        <f>IF(Delivery[[#This Row],[Month]]&lt;4,"Q4",IF(Delivery[[#This Row],[Month]]&lt;7,"Q1",IF(Delivery[[#This Row],[Month]]&lt;10,"Q2",IF(Delivery[[#This Row],[Month]]&lt;13,"Q3"))))</f>
        <v>Q3</v>
      </c>
    </row>
    <row r="1318" spans="1:12" x14ac:dyDescent="0.25">
      <c r="A1318">
        <v>2</v>
      </c>
      <c r="B1318" s="1">
        <v>42309</v>
      </c>
      <c r="C1318" t="s">
        <v>463</v>
      </c>
      <c r="D1318" t="s">
        <v>1435</v>
      </c>
      <c r="E1318" t="s">
        <v>239</v>
      </c>
      <c r="F1318">
        <v>25</v>
      </c>
      <c r="G1318" t="s">
        <v>466</v>
      </c>
      <c r="H1318" t="s">
        <v>1436</v>
      </c>
      <c r="I1318" t="s">
        <v>149</v>
      </c>
      <c r="J1318">
        <f>MONTH(Delivery[[#This Row],[DATE]])</f>
        <v>11</v>
      </c>
      <c r="K1318" s="32">
        <f>IF(Delivery[[#This Row],[Month]]&gt;3,YEAR(Delivery[[#This Row],[DATE]]),YEAR(Delivery[[#This Row],[DATE]])-1)</f>
        <v>2015</v>
      </c>
      <c r="L1318" s="32" t="str">
        <f>IF(Delivery[[#This Row],[Month]]&lt;4,"Q4",IF(Delivery[[#This Row],[Month]]&lt;7,"Q1",IF(Delivery[[#This Row],[Month]]&lt;10,"Q2",IF(Delivery[[#This Row],[Month]]&lt;13,"Q3"))))</f>
        <v>Q3</v>
      </c>
    </row>
    <row r="1319" spans="1:12" x14ac:dyDescent="0.25">
      <c r="A1319">
        <v>1</v>
      </c>
      <c r="B1319" s="1">
        <v>42309</v>
      </c>
      <c r="C1319" t="s">
        <v>6</v>
      </c>
      <c r="D1319" t="s">
        <v>1432</v>
      </c>
      <c r="E1319" t="s">
        <v>514</v>
      </c>
      <c r="F1319">
        <v>30</v>
      </c>
      <c r="G1319" t="s">
        <v>460</v>
      </c>
      <c r="H1319" t="s">
        <v>987</v>
      </c>
      <c r="I1319" t="s">
        <v>149</v>
      </c>
      <c r="J1319">
        <f>MONTH(Delivery[[#This Row],[DATE]])</f>
        <v>11</v>
      </c>
      <c r="K1319" s="32">
        <f>IF(Delivery[[#This Row],[Month]]&gt;3,YEAR(Delivery[[#This Row],[DATE]]),YEAR(Delivery[[#This Row],[DATE]])-1)</f>
        <v>2015</v>
      </c>
      <c r="L1319" s="32" t="str">
        <f>IF(Delivery[[#This Row],[Month]]&lt;4,"Q4",IF(Delivery[[#This Row],[Month]]&lt;7,"Q1",IF(Delivery[[#This Row],[Month]]&lt;10,"Q2",IF(Delivery[[#This Row],[Month]]&lt;13,"Q3"))))</f>
        <v>Q3</v>
      </c>
    </row>
    <row r="1320" spans="1:12" x14ac:dyDescent="0.25">
      <c r="A1320">
        <v>2</v>
      </c>
      <c r="B1320" s="1">
        <v>42309</v>
      </c>
      <c r="C1320" t="s">
        <v>6</v>
      </c>
      <c r="D1320" t="s">
        <v>778</v>
      </c>
      <c r="E1320">
        <v>12</v>
      </c>
      <c r="F1320">
        <v>5715</v>
      </c>
      <c r="G1320" t="s">
        <v>460</v>
      </c>
      <c r="H1320" t="s">
        <v>151</v>
      </c>
      <c r="I1320" t="s">
        <v>152</v>
      </c>
      <c r="J1320">
        <f>MONTH(Delivery[[#This Row],[DATE]])</f>
        <v>11</v>
      </c>
      <c r="K1320" s="32">
        <f>IF(Delivery[[#This Row],[Month]]&gt;3,YEAR(Delivery[[#This Row],[DATE]]),YEAR(Delivery[[#This Row],[DATE]])-1)</f>
        <v>2015</v>
      </c>
      <c r="L1320" s="32" t="str">
        <f>IF(Delivery[[#This Row],[Month]]&lt;4,"Q4",IF(Delivery[[#This Row],[Month]]&lt;7,"Q1",IF(Delivery[[#This Row],[Month]]&lt;10,"Q2",IF(Delivery[[#This Row],[Month]]&lt;13,"Q3"))))</f>
        <v>Q3</v>
      </c>
    </row>
    <row r="1321" spans="1:12" x14ac:dyDescent="0.25">
      <c r="A1321">
        <v>3</v>
      </c>
      <c r="B1321" s="1">
        <v>42309</v>
      </c>
      <c r="C1321" t="s">
        <v>6</v>
      </c>
      <c r="D1321" t="s">
        <v>778</v>
      </c>
      <c r="E1321">
        <v>11</v>
      </c>
      <c r="F1321">
        <v>1041</v>
      </c>
      <c r="G1321" t="s">
        <v>460</v>
      </c>
      <c r="H1321" t="s">
        <v>151</v>
      </c>
      <c r="I1321" t="s">
        <v>152</v>
      </c>
      <c r="J1321">
        <f>MONTH(Delivery[[#This Row],[DATE]])</f>
        <v>11</v>
      </c>
      <c r="K1321" s="32">
        <f>IF(Delivery[[#This Row],[Month]]&gt;3,YEAR(Delivery[[#This Row],[DATE]]),YEAR(Delivery[[#This Row],[DATE]])-1)</f>
        <v>2015</v>
      </c>
      <c r="L1321" s="32" t="str">
        <f>IF(Delivery[[#This Row],[Month]]&lt;4,"Q4",IF(Delivery[[#This Row],[Month]]&lt;7,"Q1",IF(Delivery[[#This Row],[Month]]&lt;10,"Q2",IF(Delivery[[#This Row],[Month]]&lt;13,"Q3"))))</f>
        <v>Q3</v>
      </c>
    </row>
    <row r="1322" spans="1:12" x14ac:dyDescent="0.25">
      <c r="A1322">
        <v>4</v>
      </c>
      <c r="B1322" s="1">
        <v>42309</v>
      </c>
      <c r="C1322" t="s">
        <v>6</v>
      </c>
      <c r="D1322" t="s">
        <v>1433</v>
      </c>
      <c r="E1322" t="s">
        <v>1434</v>
      </c>
      <c r="F1322">
        <v>5</v>
      </c>
      <c r="G1322" t="s">
        <v>460</v>
      </c>
      <c r="H1322" t="s">
        <v>910</v>
      </c>
      <c r="I1322" t="s">
        <v>204</v>
      </c>
      <c r="J1322">
        <f>MONTH(Delivery[[#This Row],[DATE]])</f>
        <v>11</v>
      </c>
      <c r="K1322" s="32">
        <f>IF(Delivery[[#This Row],[Month]]&gt;3,YEAR(Delivery[[#This Row],[DATE]]),YEAR(Delivery[[#This Row],[DATE]])-1)</f>
        <v>2015</v>
      </c>
      <c r="L1322" s="32" t="str">
        <f>IF(Delivery[[#This Row],[Month]]&lt;4,"Q4",IF(Delivery[[#This Row],[Month]]&lt;7,"Q1",IF(Delivery[[#This Row],[Month]]&lt;10,"Q2",IF(Delivery[[#This Row],[Month]]&lt;13,"Q3"))))</f>
        <v>Q3</v>
      </c>
    </row>
    <row r="1323" spans="1:12" x14ac:dyDescent="0.25">
      <c r="A1323">
        <v>5</v>
      </c>
      <c r="B1323" s="1">
        <v>42309</v>
      </c>
      <c r="C1323" t="s">
        <v>6</v>
      </c>
      <c r="D1323" t="s">
        <v>1435</v>
      </c>
      <c r="E1323" t="s">
        <v>239</v>
      </c>
      <c r="F1323">
        <v>25</v>
      </c>
      <c r="G1323" t="s">
        <v>460</v>
      </c>
      <c r="H1323" t="s">
        <v>1436</v>
      </c>
      <c r="I1323" t="s">
        <v>149</v>
      </c>
      <c r="J1323">
        <f>MONTH(Delivery[[#This Row],[DATE]])</f>
        <v>11</v>
      </c>
      <c r="K1323" s="32">
        <f>IF(Delivery[[#This Row],[Month]]&gt;3,YEAR(Delivery[[#This Row],[DATE]]),YEAR(Delivery[[#This Row],[DATE]])-1)</f>
        <v>2015</v>
      </c>
      <c r="L1323" s="32" t="str">
        <f>IF(Delivery[[#This Row],[Month]]&lt;4,"Q4",IF(Delivery[[#This Row],[Month]]&lt;7,"Q1",IF(Delivery[[#This Row],[Month]]&lt;10,"Q2",IF(Delivery[[#This Row],[Month]]&lt;13,"Q3"))))</f>
        <v>Q3</v>
      </c>
    </row>
    <row r="1324" spans="1:12" x14ac:dyDescent="0.25">
      <c r="A1324">
        <v>6</v>
      </c>
      <c r="B1324" s="1">
        <v>42309</v>
      </c>
      <c r="C1324" t="s">
        <v>6</v>
      </c>
      <c r="D1324" t="s">
        <v>780</v>
      </c>
      <c r="E1324">
        <v>17</v>
      </c>
      <c r="F1324">
        <v>74</v>
      </c>
      <c r="G1324" t="s">
        <v>460</v>
      </c>
      <c r="H1324" t="s">
        <v>145</v>
      </c>
      <c r="I1324" t="s">
        <v>146</v>
      </c>
      <c r="J1324">
        <f>MONTH(Delivery[[#This Row],[DATE]])</f>
        <v>11</v>
      </c>
      <c r="K1324" s="32">
        <f>IF(Delivery[[#This Row],[Month]]&gt;3,YEAR(Delivery[[#This Row],[DATE]]),YEAR(Delivery[[#This Row],[DATE]])-1)</f>
        <v>2015</v>
      </c>
      <c r="L1324" s="32" t="str">
        <f>IF(Delivery[[#This Row],[Month]]&lt;4,"Q4",IF(Delivery[[#This Row],[Month]]&lt;7,"Q1",IF(Delivery[[#This Row],[Month]]&lt;10,"Q2",IF(Delivery[[#This Row],[Month]]&lt;13,"Q3"))))</f>
        <v>Q3</v>
      </c>
    </row>
    <row r="1325" spans="1:12" x14ac:dyDescent="0.25">
      <c r="A1325">
        <v>1</v>
      </c>
      <c r="B1325" s="1">
        <v>42309</v>
      </c>
      <c r="C1325" t="s">
        <v>463</v>
      </c>
      <c r="D1325" t="s">
        <v>1433</v>
      </c>
      <c r="E1325" t="s">
        <v>239</v>
      </c>
      <c r="F1325">
        <v>5</v>
      </c>
      <c r="G1325" t="s">
        <v>466</v>
      </c>
      <c r="H1325" t="s">
        <v>910</v>
      </c>
      <c r="I1325" t="s">
        <v>204</v>
      </c>
      <c r="J1325">
        <f>MONTH(Delivery[[#This Row],[DATE]])</f>
        <v>11</v>
      </c>
      <c r="K1325" s="32">
        <f>IF(Delivery[[#This Row],[Month]]&gt;3,YEAR(Delivery[[#This Row],[DATE]]),YEAR(Delivery[[#This Row],[DATE]])-1)</f>
        <v>2015</v>
      </c>
      <c r="L1325" s="32" t="str">
        <f>IF(Delivery[[#This Row],[Month]]&lt;4,"Q4",IF(Delivery[[#This Row],[Month]]&lt;7,"Q1",IF(Delivery[[#This Row],[Month]]&lt;10,"Q2",IF(Delivery[[#This Row],[Month]]&lt;13,"Q3"))))</f>
        <v>Q3</v>
      </c>
    </row>
    <row r="1326" spans="1:12" x14ac:dyDescent="0.25">
      <c r="A1326">
        <v>2</v>
      </c>
      <c r="B1326" s="1">
        <v>42309</v>
      </c>
      <c r="C1326" t="s">
        <v>463</v>
      </c>
      <c r="D1326" t="s">
        <v>1435</v>
      </c>
      <c r="E1326" t="s">
        <v>239</v>
      </c>
      <c r="F1326">
        <v>25</v>
      </c>
      <c r="G1326" t="s">
        <v>466</v>
      </c>
      <c r="H1326" t="s">
        <v>1436</v>
      </c>
      <c r="I1326" t="s">
        <v>149</v>
      </c>
      <c r="J1326">
        <f>MONTH(Delivery[[#This Row],[DATE]])</f>
        <v>11</v>
      </c>
      <c r="K1326" s="32">
        <f>IF(Delivery[[#This Row],[Month]]&gt;3,YEAR(Delivery[[#This Row],[DATE]]),YEAR(Delivery[[#This Row],[DATE]])-1)</f>
        <v>2015</v>
      </c>
      <c r="L1326" s="32" t="str">
        <f>IF(Delivery[[#This Row],[Month]]&lt;4,"Q4",IF(Delivery[[#This Row],[Month]]&lt;7,"Q1",IF(Delivery[[#This Row],[Month]]&lt;10,"Q2",IF(Delivery[[#This Row],[Month]]&lt;13,"Q3"))))</f>
        <v>Q3</v>
      </c>
    </row>
    <row r="1327" spans="1:12" x14ac:dyDescent="0.25">
      <c r="A1327">
        <v>1</v>
      </c>
      <c r="B1327" s="1">
        <v>42310</v>
      </c>
      <c r="C1327" t="s">
        <v>6</v>
      </c>
      <c r="D1327" t="s">
        <v>780</v>
      </c>
      <c r="E1327">
        <v>17</v>
      </c>
      <c r="F1327">
        <v>407</v>
      </c>
      <c r="G1327" t="s">
        <v>460</v>
      </c>
      <c r="H1327" t="s">
        <v>145</v>
      </c>
      <c r="I1327" t="s">
        <v>146</v>
      </c>
      <c r="J1327">
        <f>MONTH(Delivery[[#This Row],[DATE]])</f>
        <v>11</v>
      </c>
      <c r="K1327" s="32">
        <f>IF(Delivery[[#This Row],[Month]]&gt;3,YEAR(Delivery[[#This Row],[DATE]]),YEAR(Delivery[[#This Row],[DATE]])-1)</f>
        <v>2015</v>
      </c>
      <c r="L1327" s="32" t="str">
        <f>IF(Delivery[[#This Row],[Month]]&lt;4,"Q4",IF(Delivery[[#This Row],[Month]]&lt;7,"Q1",IF(Delivery[[#This Row],[Month]]&lt;10,"Q2",IF(Delivery[[#This Row],[Month]]&lt;13,"Q3"))))</f>
        <v>Q3</v>
      </c>
    </row>
    <row r="1328" spans="1:12" x14ac:dyDescent="0.25">
      <c r="A1328">
        <v>2</v>
      </c>
      <c r="B1328" s="1">
        <v>42310</v>
      </c>
      <c r="C1328" t="s">
        <v>6</v>
      </c>
      <c r="D1328" t="s">
        <v>780</v>
      </c>
      <c r="E1328">
        <v>17</v>
      </c>
      <c r="F1328">
        <v>2201</v>
      </c>
      <c r="G1328" t="s">
        <v>460</v>
      </c>
      <c r="H1328" t="s">
        <v>145</v>
      </c>
      <c r="I1328" t="s">
        <v>146</v>
      </c>
      <c r="J1328">
        <f>MONTH(Delivery[[#This Row],[DATE]])</f>
        <v>11</v>
      </c>
      <c r="K1328" s="32">
        <f>IF(Delivery[[#This Row],[Month]]&gt;3,YEAR(Delivery[[#This Row],[DATE]]),YEAR(Delivery[[#This Row],[DATE]])-1)</f>
        <v>2015</v>
      </c>
      <c r="L1328" s="32" t="str">
        <f>IF(Delivery[[#This Row],[Month]]&lt;4,"Q4",IF(Delivery[[#This Row],[Month]]&lt;7,"Q1",IF(Delivery[[#This Row],[Month]]&lt;10,"Q2",IF(Delivery[[#This Row],[Month]]&lt;13,"Q3"))))</f>
        <v>Q3</v>
      </c>
    </row>
    <row r="1329" spans="1:12" x14ac:dyDescent="0.25">
      <c r="A1329">
        <v>3</v>
      </c>
      <c r="B1329" s="1">
        <v>42310</v>
      </c>
      <c r="C1329" t="s">
        <v>6</v>
      </c>
      <c r="D1329" t="s">
        <v>1437</v>
      </c>
      <c r="E1329">
        <v>17</v>
      </c>
      <c r="F1329">
        <v>84</v>
      </c>
      <c r="G1329" t="s">
        <v>460</v>
      </c>
      <c r="H1329" t="s">
        <v>1438</v>
      </c>
      <c r="I1329" t="s">
        <v>146</v>
      </c>
      <c r="J1329">
        <f>MONTH(Delivery[[#This Row],[DATE]])</f>
        <v>11</v>
      </c>
      <c r="K1329" s="32">
        <f>IF(Delivery[[#This Row],[Month]]&gt;3,YEAR(Delivery[[#This Row],[DATE]]),YEAR(Delivery[[#This Row],[DATE]])-1)</f>
        <v>2015</v>
      </c>
      <c r="L1329" s="32" t="str">
        <f>IF(Delivery[[#This Row],[Month]]&lt;4,"Q4",IF(Delivery[[#This Row],[Month]]&lt;7,"Q1",IF(Delivery[[#This Row],[Month]]&lt;10,"Q2",IF(Delivery[[#This Row],[Month]]&lt;13,"Q3"))))</f>
        <v>Q3</v>
      </c>
    </row>
    <row r="1330" spans="1:12" x14ac:dyDescent="0.25">
      <c r="A1330">
        <v>4</v>
      </c>
      <c r="B1330" s="1">
        <v>42310</v>
      </c>
      <c r="C1330" t="s">
        <v>6</v>
      </c>
      <c r="D1330" t="s">
        <v>782</v>
      </c>
      <c r="E1330">
        <v>10</v>
      </c>
      <c r="F1330">
        <v>4246</v>
      </c>
      <c r="G1330" t="s">
        <v>460</v>
      </c>
      <c r="H1330" t="s">
        <v>142</v>
      </c>
      <c r="I1330" t="s">
        <v>143</v>
      </c>
      <c r="J1330">
        <f>MONTH(Delivery[[#This Row],[DATE]])</f>
        <v>11</v>
      </c>
      <c r="K1330" s="32">
        <f>IF(Delivery[[#This Row],[Month]]&gt;3,YEAR(Delivery[[#This Row],[DATE]]),YEAR(Delivery[[#This Row],[DATE]])-1)</f>
        <v>2015</v>
      </c>
      <c r="L1330" s="32" t="str">
        <f>IF(Delivery[[#This Row],[Month]]&lt;4,"Q4",IF(Delivery[[#This Row],[Month]]&lt;7,"Q1",IF(Delivery[[#This Row],[Month]]&lt;10,"Q2",IF(Delivery[[#This Row],[Month]]&lt;13,"Q3"))))</f>
        <v>Q3</v>
      </c>
    </row>
    <row r="1331" spans="1:12" x14ac:dyDescent="0.25">
      <c r="A1331">
        <v>5</v>
      </c>
      <c r="B1331" s="1">
        <v>42310</v>
      </c>
      <c r="C1331" t="s">
        <v>6</v>
      </c>
      <c r="D1331" t="s">
        <v>785</v>
      </c>
      <c r="E1331">
        <v>10</v>
      </c>
      <c r="F1331">
        <v>2521</v>
      </c>
      <c r="G1331" t="s">
        <v>460</v>
      </c>
      <c r="H1331" t="s">
        <v>142</v>
      </c>
      <c r="I1331" t="s">
        <v>143</v>
      </c>
      <c r="J1331">
        <f>MONTH(Delivery[[#This Row],[DATE]])</f>
        <v>11</v>
      </c>
      <c r="K1331" s="32">
        <f>IF(Delivery[[#This Row],[Month]]&gt;3,YEAR(Delivery[[#This Row],[DATE]]),YEAR(Delivery[[#This Row],[DATE]])-1)</f>
        <v>2015</v>
      </c>
      <c r="L1331" s="32" t="str">
        <f>IF(Delivery[[#This Row],[Month]]&lt;4,"Q4",IF(Delivery[[#This Row],[Month]]&lt;7,"Q1",IF(Delivery[[#This Row],[Month]]&lt;10,"Q2",IF(Delivery[[#This Row],[Month]]&lt;13,"Q3"))))</f>
        <v>Q3</v>
      </c>
    </row>
    <row r="1332" spans="1:12" x14ac:dyDescent="0.25">
      <c r="A1332">
        <v>1</v>
      </c>
      <c r="B1332" s="1">
        <v>42311</v>
      </c>
      <c r="C1332" t="s">
        <v>6</v>
      </c>
      <c r="D1332" t="s">
        <v>785</v>
      </c>
      <c r="E1332">
        <v>10</v>
      </c>
      <c r="F1332">
        <v>1046</v>
      </c>
      <c r="G1332" t="s">
        <v>460</v>
      </c>
      <c r="H1332" t="s">
        <v>142</v>
      </c>
      <c r="I1332" t="s">
        <v>143</v>
      </c>
      <c r="J1332">
        <f>MONTH(Delivery[[#This Row],[DATE]])</f>
        <v>11</v>
      </c>
      <c r="K1332" s="32">
        <f>IF(Delivery[[#This Row],[Month]]&gt;3,YEAR(Delivery[[#This Row],[DATE]]),YEAR(Delivery[[#This Row],[DATE]])-1)</f>
        <v>2015</v>
      </c>
      <c r="L1332" s="32" t="str">
        <f>IF(Delivery[[#This Row],[Month]]&lt;4,"Q4",IF(Delivery[[#This Row],[Month]]&lt;7,"Q1",IF(Delivery[[#This Row],[Month]]&lt;10,"Q2",IF(Delivery[[#This Row],[Month]]&lt;13,"Q3"))))</f>
        <v>Q3</v>
      </c>
    </row>
    <row r="1333" spans="1:12" x14ac:dyDescent="0.25">
      <c r="A1333">
        <v>2</v>
      </c>
      <c r="B1333" s="1">
        <v>42311</v>
      </c>
      <c r="C1333" t="s">
        <v>6</v>
      </c>
      <c r="D1333" t="s">
        <v>789</v>
      </c>
      <c r="E1333">
        <v>17</v>
      </c>
      <c r="F1333">
        <v>21</v>
      </c>
      <c r="G1333" t="s">
        <v>460</v>
      </c>
      <c r="H1333" t="s">
        <v>155</v>
      </c>
      <c r="I1333" t="s">
        <v>146</v>
      </c>
      <c r="J1333">
        <f>MONTH(Delivery[[#This Row],[DATE]])</f>
        <v>11</v>
      </c>
      <c r="K1333" s="32">
        <f>IF(Delivery[[#This Row],[Month]]&gt;3,YEAR(Delivery[[#This Row],[DATE]]),YEAR(Delivery[[#This Row],[DATE]])-1)</f>
        <v>2015</v>
      </c>
      <c r="L1333" s="32" t="str">
        <f>IF(Delivery[[#This Row],[Month]]&lt;4,"Q4",IF(Delivery[[#This Row],[Month]]&lt;7,"Q1",IF(Delivery[[#This Row],[Month]]&lt;10,"Q2",IF(Delivery[[#This Row],[Month]]&lt;13,"Q3"))))</f>
        <v>Q3</v>
      </c>
    </row>
    <row r="1334" spans="1:12" x14ac:dyDescent="0.25">
      <c r="A1334">
        <v>3</v>
      </c>
      <c r="B1334" s="1">
        <v>42311</v>
      </c>
      <c r="C1334" t="s">
        <v>6</v>
      </c>
      <c r="D1334" t="s">
        <v>790</v>
      </c>
      <c r="E1334">
        <v>8</v>
      </c>
      <c r="F1334">
        <v>2918</v>
      </c>
      <c r="G1334" t="s">
        <v>460</v>
      </c>
      <c r="H1334" t="s">
        <v>153</v>
      </c>
      <c r="I1334" t="str">
        <f>VLOOKUP(H1334,Sheet1!$A$1:$B$28,2,0)</f>
        <v>HSD-IV</v>
      </c>
      <c r="J1334">
        <f>MONTH(Delivery[[#This Row],[DATE]])</f>
        <v>11</v>
      </c>
      <c r="K1334" s="32">
        <f>IF(Delivery[[#This Row],[Month]]&gt;3,YEAR(Delivery[[#This Row],[DATE]]),YEAR(Delivery[[#This Row],[DATE]])-1)</f>
        <v>2015</v>
      </c>
      <c r="L1334" s="32" t="str">
        <f>IF(Delivery[[#This Row],[Month]]&lt;4,"Q4",IF(Delivery[[#This Row],[Month]]&lt;7,"Q1",IF(Delivery[[#This Row],[Month]]&lt;10,"Q2",IF(Delivery[[#This Row],[Month]]&lt;13,"Q3"))))</f>
        <v>Q3</v>
      </c>
    </row>
    <row r="1335" spans="1:12" x14ac:dyDescent="0.25">
      <c r="A1335">
        <v>4</v>
      </c>
      <c r="B1335" s="1">
        <v>42311</v>
      </c>
      <c r="C1335" t="s">
        <v>6</v>
      </c>
      <c r="D1335" t="s">
        <v>791</v>
      </c>
      <c r="E1335">
        <v>8</v>
      </c>
      <c r="F1335">
        <v>1803</v>
      </c>
      <c r="G1335" t="s">
        <v>460</v>
      </c>
      <c r="H1335" t="s">
        <v>153</v>
      </c>
      <c r="I1335" t="str">
        <f>VLOOKUP(H1335,Sheet1!$A$1:$B$28,2,0)</f>
        <v>HSD-IV</v>
      </c>
      <c r="J1335">
        <f>MONTH(Delivery[[#This Row],[DATE]])</f>
        <v>11</v>
      </c>
      <c r="K1335" s="32">
        <f>IF(Delivery[[#This Row],[Month]]&gt;3,YEAR(Delivery[[#This Row],[DATE]]),YEAR(Delivery[[#This Row],[DATE]])-1)</f>
        <v>2015</v>
      </c>
      <c r="L1335" s="32" t="str">
        <f>IF(Delivery[[#This Row],[Month]]&lt;4,"Q4",IF(Delivery[[#This Row],[Month]]&lt;7,"Q1",IF(Delivery[[#This Row],[Month]]&lt;10,"Q2",IF(Delivery[[#This Row],[Month]]&lt;13,"Q3"))))</f>
        <v>Q3</v>
      </c>
    </row>
    <row r="1336" spans="1:12" x14ac:dyDescent="0.25">
      <c r="A1336">
        <v>1</v>
      </c>
      <c r="B1336" s="1">
        <v>42311</v>
      </c>
      <c r="C1336" t="s">
        <v>463</v>
      </c>
      <c r="D1336" t="s">
        <v>784</v>
      </c>
      <c r="E1336">
        <v>24</v>
      </c>
      <c r="F1336">
        <v>3665</v>
      </c>
      <c r="G1336" t="s">
        <v>464</v>
      </c>
      <c r="H1336" t="s">
        <v>733</v>
      </c>
      <c r="I1336" t="s">
        <v>143</v>
      </c>
      <c r="J1336">
        <f>MONTH(Delivery[[#This Row],[DATE]])</f>
        <v>11</v>
      </c>
      <c r="K1336" s="32">
        <f>IF(Delivery[[#This Row],[Month]]&gt;3,YEAR(Delivery[[#This Row],[DATE]]),YEAR(Delivery[[#This Row],[DATE]])-1)</f>
        <v>2015</v>
      </c>
      <c r="L1336" s="32" t="str">
        <f>IF(Delivery[[#This Row],[Month]]&lt;4,"Q4",IF(Delivery[[#This Row],[Month]]&lt;7,"Q1",IF(Delivery[[#This Row],[Month]]&lt;10,"Q2",IF(Delivery[[#This Row],[Month]]&lt;13,"Q3"))))</f>
        <v>Q3</v>
      </c>
    </row>
    <row r="1337" spans="1:12" x14ac:dyDescent="0.25">
      <c r="A1337">
        <v>1</v>
      </c>
      <c r="B1337" s="1">
        <v>42312</v>
      </c>
      <c r="C1337" t="s">
        <v>6</v>
      </c>
      <c r="D1337" t="s">
        <v>791</v>
      </c>
      <c r="E1337">
        <v>8</v>
      </c>
      <c r="F1337">
        <v>1169</v>
      </c>
      <c r="G1337" t="s">
        <v>460</v>
      </c>
      <c r="H1337" t="s">
        <v>153</v>
      </c>
      <c r="I1337" t="str">
        <f>VLOOKUP(H1337,Sheet1!$A$1:$B$28,2,0)</f>
        <v>HSD-IV</v>
      </c>
      <c r="J1337">
        <f>MONTH(Delivery[[#This Row],[DATE]])</f>
        <v>11</v>
      </c>
      <c r="K1337" s="32">
        <f>IF(Delivery[[#This Row],[Month]]&gt;3,YEAR(Delivery[[#This Row],[DATE]]),YEAR(Delivery[[#This Row],[DATE]])-1)</f>
        <v>2015</v>
      </c>
      <c r="L1337" s="32" t="str">
        <f>IF(Delivery[[#This Row],[Month]]&lt;4,"Q4",IF(Delivery[[#This Row],[Month]]&lt;7,"Q1",IF(Delivery[[#This Row],[Month]]&lt;10,"Q2",IF(Delivery[[#This Row],[Month]]&lt;13,"Q3"))))</f>
        <v>Q3</v>
      </c>
    </row>
    <row r="1338" spans="1:12" x14ac:dyDescent="0.25">
      <c r="A1338">
        <v>2</v>
      </c>
      <c r="B1338" s="1">
        <v>42312</v>
      </c>
      <c r="C1338" t="s">
        <v>6</v>
      </c>
      <c r="D1338" t="s">
        <v>791</v>
      </c>
      <c r="E1338">
        <v>3</v>
      </c>
      <c r="F1338">
        <v>3060</v>
      </c>
      <c r="G1338" t="s">
        <v>460</v>
      </c>
      <c r="H1338" t="s">
        <v>153</v>
      </c>
      <c r="I1338" t="str">
        <f>VLOOKUP(H1338,Sheet1!$A$1:$B$28,2,0)</f>
        <v>HSD-IV</v>
      </c>
      <c r="J1338">
        <f>MONTH(Delivery[[#This Row],[DATE]])</f>
        <v>11</v>
      </c>
      <c r="K1338" s="32">
        <f>IF(Delivery[[#This Row],[Month]]&gt;3,YEAR(Delivery[[#This Row],[DATE]]),YEAR(Delivery[[#This Row],[DATE]])-1)</f>
        <v>2015</v>
      </c>
      <c r="L1338" s="32" t="str">
        <f>IF(Delivery[[#This Row],[Month]]&lt;4,"Q4",IF(Delivery[[#This Row],[Month]]&lt;7,"Q1",IF(Delivery[[#This Row],[Month]]&lt;10,"Q2",IF(Delivery[[#This Row],[Month]]&lt;13,"Q3"))))</f>
        <v>Q3</v>
      </c>
    </row>
    <row r="1339" spans="1:12" x14ac:dyDescent="0.25">
      <c r="A1339">
        <v>1</v>
      </c>
      <c r="B1339" s="1">
        <v>42312</v>
      </c>
      <c r="C1339" t="s">
        <v>463</v>
      </c>
      <c r="D1339" t="s">
        <v>744</v>
      </c>
      <c r="E1339">
        <v>12</v>
      </c>
      <c r="F1339">
        <v>770</v>
      </c>
      <c r="G1339" t="s">
        <v>490</v>
      </c>
      <c r="H1339" t="s">
        <v>153</v>
      </c>
      <c r="I1339" t="str">
        <f>VLOOKUP(H1339,Sheet1!$A$1:$B$28,2,0)</f>
        <v>HSD-IV</v>
      </c>
      <c r="J1339">
        <f>MONTH(Delivery[[#This Row],[DATE]])</f>
        <v>11</v>
      </c>
      <c r="K1339" s="32">
        <f>IF(Delivery[[#This Row],[Month]]&gt;3,YEAR(Delivery[[#This Row],[DATE]]),YEAR(Delivery[[#This Row],[DATE]])-1)</f>
        <v>2015</v>
      </c>
      <c r="L1339" s="32" t="str">
        <f>IF(Delivery[[#This Row],[Month]]&lt;4,"Q4",IF(Delivery[[#This Row],[Month]]&lt;7,"Q1",IF(Delivery[[#This Row],[Month]]&lt;10,"Q2",IF(Delivery[[#This Row],[Month]]&lt;13,"Q3"))))</f>
        <v>Q3</v>
      </c>
    </row>
    <row r="1340" spans="1:12" x14ac:dyDescent="0.25">
      <c r="A1340">
        <v>1</v>
      </c>
      <c r="B1340" s="1">
        <v>42312</v>
      </c>
      <c r="C1340" t="s">
        <v>463</v>
      </c>
      <c r="D1340" t="s">
        <v>786</v>
      </c>
      <c r="E1340">
        <v>13</v>
      </c>
      <c r="F1340">
        <v>3076</v>
      </c>
      <c r="G1340" t="s">
        <v>464</v>
      </c>
      <c r="H1340" t="s">
        <v>733</v>
      </c>
      <c r="I1340" t="s">
        <v>143</v>
      </c>
      <c r="J1340">
        <f>MONTH(Delivery[[#This Row],[DATE]])</f>
        <v>11</v>
      </c>
      <c r="K1340" s="32">
        <f>IF(Delivery[[#This Row],[Month]]&gt;3,YEAR(Delivery[[#This Row],[DATE]]),YEAR(Delivery[[#This Row],[DATE]])-1)</f>
        <v>2015</v>
      </c>
      <c r="L1340" s="32" t="str">
        <f>IF(Delivery[[#This Row],[Month]]&lt;4,"Q4",IF(Delivery[[#This Row],[Month]]&lt;7,"Q1",IF(Delivery[[#This Row],[Month]]&lt;10,"Q2",IF(Delivery[[#This Row],[Month]]&lt;13,"Q3"))))</f>
        <v>Q3</v>
      </c>
    </row>
    <row r="1341" spans="1:12" x14ac:dyDescent="0.25">
      <c r="A1341">
        <v>2</v>
      </c>
      <c r="B1341" s="1">
        <v>42312</v>
      </c>
      <c r="C1341" t="s">
        <v>463</v>
      </c>
      <c r="D1341" t="s">
        <v>787</v>
      </c>
      <c r="E1341">
        <v>13</v>
      </c>
      <c r="F1341">
        <v>4576</v>
      </c>
      <c r="G1341" t="s">
        <v>464</v>
      </c>
      <c r="H1341" t="s">
        <v>733</v>
      </c>
      <c r="I1341" t="s">
        <v>143</v>
      </c>
      <c r="J1341">
        <f>MONTH(Delivery[[#This Row],[DATE]])</f>
        <v>11</v>
      </c>
      <c r="K1341" s="32">
        <f>IF(Delivery[[#This Row],[Month]]&gt;3,YEAR(Delivery[[#This Row],[DATE]]),YEAR(Delivery[[#This Row],[DATE]])-1)</f>
        <v>2015</v>
      </c>
      <c r="L1341" s="32" t="str">
        <f>IF(Delivery[[#This Row],[Month]]&lt;4,"Q4",IF(Delivery[[#This Row],[Month]]&lt;7,"Q1",IF(Delivery[[#This Row],[Month]]&lt;10,"Q2",IF(Delivery[[#This Row],[Month]]&lt;13,"Q3"))))</f>
        <v>Q3</v>
      </c>
    </row>
    <row r="1342" spans="1:12" x14ac:dyDescent="0.25">
      <c r="A1342">
        <v>1</v>
      </c>
      <c r="B1342" s="1">
        <v>42313</v>
      </c>
      <c r="C1342" t="s">
        <v>6</v>
      </c>
      <c r="D1342" t="s">
        <v>791</v>
      </c>
      <c r="E1342">
        <v>3</v>
      </c>
      <c r="F1342">
        <v>1725</v>
      </c>
      <c r="G1342" t="s">
        <v>460</v>
      </c>
      <c r="H1342" t="s">
        <v>153</v>
      </c>
      <c r="I1342" t="str">
        <f>VLOOKUP(H1342,Sheet1!$A$1:$B$28,2,0)</f>
        <v>HSD-IV</v>
      </c>
      <c r="J1342">
        <f>MONTH(Delivery[[#This Row],[DATE]])</f>
        <v>11</v>
      </c>
      <c r="K1342" s="32">
        <f>IF(Delivery[[#This Row],[Month]]&gt;3,YEAR(Delivery[[#This Row],[DATE]]),YEAR(Delivery[[#This Row],[DATE]])-1)</f>
        <v>2015</v>
      </c>
      <c r="L1342" s="32" t="str">
        <f>IF(Delivery[[#This Row],[Month]]&lt;4,"Q4",IF(Delivery[[#This Row],[Month]]&lt;7,"Q1",IF(Delivery[[#This Row],[Month]]&lt;10,"Q2",IF(Delivery[[#This Row],[Month]]&lt;13,"Q3"))))</f>
        <v>Q3</v>
      </c>
    </row>
    <row r="1343" spans="1:12" x14ac:dyDescent="0.25">
      <c r="A1343">
        <v>2</v>
      </c>
      <c r="B1343" s="1">
        <v>42313</v>
      </c>
      <c r="C1343" t="s">
        <v>6</v>
      </c>
      <c r="D1343" t="s">
        <v>795</v>
      </c>
      <c r="E1343">
        <v>3</v>
      </c>
      <c r="F1343">
        <v>3235</v>
      </c>
      <c r="G1343" t="s">
        <v>460</v>
      </c>
      <c r="H1343" t="s">
        <v>153</v>
      </c>
      <c r="I1343" t="str">
        <f>VLOOKUP(H1343,Sheet1!$A$1:$B$28,2,0)</f>
        <v>HSD-IV</v>
      </c>
      <c r="J1343">
        <f>MONTH(Delivery[[#This Row],[DATE]])</f>
        <v>11</v>
      </c>
      <c r="K1343" s="32">
        <f>IF(Delivery[[#This Row],[Month]]&gt;3,YEAR(Delivery[[#This Row],[DATE]]),YEAR(Delivery[[#This Row],[DATE]])-1)</f>
        <v>2015</v>
      </c>
      <c r="L1343" s="32" t="str">
        <f>IF(Delivery[[#This Row],[Month]]&lt;4,"Q4",IF(Delivery[[#This Row],[Month]]&lt;7,"Q1",IF(Delivery[[#This Row],[Month]]&lt;10,"Q2",IF(Delivery[[#This Row],[Month]]&lt;13,"Q3"))))</f>
        <v>Q3</v>
      </c>
    </row>
    <row r="1344" spans="1:12" x14ac:dyDescent="0.25">
      <c r="A1344">
        <v>3</v>
      </c>
      <c r="B1344" s="1">
        <v>42313</v>
      </c>
      <c r="C1344" t="s">
        <v>6</v>
      </c>
      <c r="D1344" t="s">
        <v>799</v>
      </c>
      <c r="E1344">
        <v>3</v>
      </c>
      <c r="F1344">
        <v>641</v>
      </c>
      <c r="G1344" t="s">
        <v>460</v>
      </c>
      <c r="H1344" t="s">
        <v>153</v>
      </c>
      <c r="I1344" t="str">
        <f>VLOOKUP(H1344,Sheet1!$A$1:$B$28,2,0)</f>
        <v>HSD-IV</v>
      </c>
      <c r="J1344">
        <f>MONTH(Delivery[[#This Row],[DATE]])</f>
        <v>11</v>
      </c>
      <c r="K1344" s="32">
        <f>IF(Delivery[[#This Row],[Month]]&gt;3,YEAR(Delivery[[#This Row],[DATE]]),YEAR(Delivery[[#This Row],[DATE]])-1)</f>
        <v>2015</v>
      </c>
      <c r="L1344" s="32" t="str">
        <f>IF(Delivery[[#This Row],[Month]]&lt;4,"Q4",IF(Delivery[[#This Row],[Month]]&lt;7,"Q1",IF(Delivery[[#This Row],[Month]]&lt;10,"Q2",IF(Delivery[[#This Row],[Month]]&lt;13,"Q3"))))</f>
        <v>Q3</v>
      </c>
    </row>
    <row r="1345" spans="1:12" x14ac:dyDescent="0.25">
      <c r="A1345">
        <v>1</v>
      </c>
      <c r="B1345" s="1">
        <v>42313</v>
      </c>
      <c r="C1345" t="s">
        <v>463</v>
      </c>
      <c r="D1345" t="s">
        <v>744</v>
      </c>
      <c r="E1345">
        <v>12</v>
      </c>
      <c r="F1345">
        <v>2767</v>
      </c>
      <c r="G1345" t="s">
        <v>490</v>
      </c>
      <c r="H1345" t="s">
        <v>153</v>
      </c>
      <c r="I1345" t="str">
        <f>VLOOKUP(H1345,Sheet1!$A$1:$B$28,2,0)</f>
        <v>HSD-IV</v>
      </c>
      <c r="J1345">
        <f>MONTH(Delivery[[#This Row],[DATE]])</f>
        <v>11</v>
      </c>
      <c r="K1345" s="32">
        <f>IF(Delivery[[#This Row],[Month]]&gt;3,YEAR(Delivery[[#This Row],[DATE]]),YEAR(Delivery[[#This Row],[DATE]])-1)</f>
        <v>2015</v>
      </c>
      <c r="L1345" s="32" t="str">
        <f>IF(Delivery[[#This Row],[Month]]&lt;4,"Q4",IF(Delivery[[#This Row],[Month]]&lt;7,"Q1",IF(Delivery[[#This Row],[Month]]&lt;10,"Q2",IF(Delivery[[#This Row],[Month]]&lt;13,"Q3"))))</f>
        <v>Q3</v>
      </c>
    </row>
    <row r="1346" spans="1:12" x14ac:dyDescent="0.25">
      <c r="A1346">
        <v>2</v>
      </c>
      <c r="B1346" s="1">
        <v>42313</v>
      </c>
      <c r="C1346" t="s">
        <v>463</v>
      </c>
      <c r="D1346" t="s">
        <v>744</v>
      </c>
      <c r="E1346">
        <v>11</v>
      </c>
      <c r="F1346">
        <v>238</v>
      </c>
      <c r="G1346" t="s">
        <v>490</v>
      </c>
      <c r="H1346" t="s">
        <v>153</v>
      </c>
      <c r="I1346" t="str">
        <f>VLOOKUP(H1346,Sheet1!$A$1:$B$28,2,0)</f>
        <v>HSD-IV</v>
      </c>
      <c r="J1346">
        <f>MONTH(Delivery[[#This Row],[DATE]])</f>
        <v>11</v>
      </c>
      <c r="K1346" s="32">
        <f>IF(Delivery[[#This Row],[Month]]&gt;3,YEAR(Delivery[[#This Row],[DATE]]),YEAR(Delivery[[#This Row],[DATE]])-1)</f>
        <v>2015</v>
      </c>
      <c r="L1346" s="32" t="str">
        <f>IF(Delivery[[#This Row],[Month]]&lt;4,"Q4",IF(Delivery[[#This Row],[Month]]&lt;7,"Q1",IF(Delivery[[#This Row],[Month]]&lt;10,"Q2",IF(Delivery[[#This Row],[Month]]&lt;13,"Q3"))))</f>
        <v>Q3</v>
      </c>
    </row>
    <row r="1347" spans="1:12" x14ac:dyDescent="0.25">
      <c r="A1347">
        <v>3</v>
      </c>
      <c r="B1347" s="1">
        <v>42313</v>
      </c>
      <c r="C1347" t="s">
        <v>463</v>
      </c>
      <c r="D1347" t="s">
        <v>805</v>
      </c>
      <c r="E1347">
        <v>11</v>
      </c>
      <c r="F1347">
        <v>1455</v>
      </c>
      <c r="G1347" t="s">
        <v>490</v>
      </c>
      <c r="H1347" t="s">
        <v>153</v>
      </c>
      <c r="I1347" t="str">
        <f>VLOOKUP(H1347,Sheet1!$A$1:$B$28,2,0)</f>
        <v>HSD-IV</v>
      </c>
      <c r="J1347">
        <f>MONTH(Delivery[[#This Row],[DATE]])</f>
        <v>11</v>
      </c>
      <c r="K1347" s="32">
        <f>IF(Delivery[[#This Row],[Month]]&gt;3,YEAR(Delivery[[#This Row],[DATE]]),YEAR(Delivery[[#This Row],[DATE]])-1)</f>
        <v>2015</v>
      </c>
      <c r="L1347" s="32" t="str">
        <f>IF(Delivery[[#This Row],[Month]]&lt;4,"Q4",IF(Delivery[[#This Row],[Month]]&lt;7,"Q1",IF(Delivery[[#This Row],[Month]]&lt;10,"Q2",IF(Delivery[[#This Row],[Month]]&lt;13,"Q3"))))</f>
        <v>Q3</v>
      </c>
    </row>
    <row r="1348" spans="1:12" x14ac:dyDescent="0.25">
      <c r="A1348">
        <v>1</v>
      </c>
      <c r="B1348" s="1">
        <v>42313</v>
      </c>
      <c r="C1348" t="s">
        <v>463</v>
      </c>
      <c r="D1348" t="s">
        <v>787</v>
      </c>
      <c r="E1348">
        <v>13</v>
      </c>
      <c r="F1348">
        <v>16</v>
      </c>
      <c r="G1348" t="s">
        <v>464</v>
      </c>
      <c r="H1348" t="s">
        <v>733</v>
      </c>
      <c r="I1348" t="s">
        <v>143</v>
      </c>
      <c r="J1348">
        <f>MONTH(Delivery[[#This Row],[DATE]])</f>
        <v>11</v>
      </c>
      <c r="K1348" s="32">
        <f>IF(Delivery[[#This Row],[Month]]&gt;3,YEAR(Delivery[[#This Row],[DATE]]),YEAR(Delivery[[#This Row],[DATE]])-1)</f>
        <v>2015</v>
      </c>
      <c r="L1348" s="32" t="str">
        <f>IF(Delivery[[#This Row],[Month]]&lt;4,"Q4",IF(Delivery[[#This Row],[Month]]&lt;7,"Q1",IF(Delivery[[#This Row],[Month]]&lt;10,"Q2",IF(Delivery[[#This Row],[Month]]&lt;13,"Q3"))))</f>
        <v>Q3</v>
      </c>
    </row>
    <row r="1349" spans="1:12" x14ac:dyDescent="0.25">
      <c r="A1349">
        <v>2</v>
      </c>
      <c r="B1349" s="1">
        <v>42313</v>
      </c>
      <c r="C1349" t="s">
        <v>463</v>
      </c>
      <c r="D1349" t="s">
        <v>787</v>
      </c>
      <c r="E1349">
        <v>14</v>
      </c>
      <c r="F1349">
        <v>200</v>
      </c>
      <c r="G1349" t="s">
        <v>464</v>
      </c>
      <c r="H1349" t="s">
        <v>733</v>
      </c>
      <c r="I1349" t="s">
        <v>143</v>
      </c>
      <c r="J1349">
        <f>MONTH(Delivery[[#This Row],[DATE]])</f>
        <v>11</v>
      </c>
      <c r="K1349" s="32">
        <f>IF(Delivery[[#This Row],[Month]]&gt;3,YEAR(Delivery[[#This Row],[DATE]]),YEAR(Delivery[[#This Row],[DATE]])-1)</f>
        <v>2015</v>
      </c>
      <c r="L1349" s="32" t="str">
        <f>IF(Delivery[[#This Row],[Month]]&lt;4,"Q4",IF(Delivery[[#This Row],[Month]]&lt;7,"Q1",IF(Delivery[[#This Row],[Month]]&lt;10,"Q2",IF(Delivery[[#This Row],[Month]]&lt;13,"Q3"))))</f>
        <v>Q3</v>
      </c>
    </row>
    <row r="1350" spans="1:12" x14ac:dyDescent="0.25">
      <c r="A1350">
        <v>3</v>
      </c>
      <c r="B1350" s="1">
        <v>42313</v>
      </c>
      <c r="C1350" t="s">
        <v>463</v>
      </c>
      <c r="D1350" t="s">
        <v>797</v>
      </c>
      <c r="E1350">
        <v>14</v>
      </c>
      <c r="F1350">
        <v>1717</v>
      </c>
      <c r="G1350" t="s">
        <v>464</v>
      </c>
      <c r="H1350" t="s">
        <v>733</v>
      </c>
      <c r="I1350" t="s">
        <v>143</v>
      </c>
      <c r="J1350">
        <f>MONTH(Delivery[[#This Row],[DATE]])</f>
        <v>11</v>
      </c>
      <c r="K1350" s="32">
        <f>IF(Delivery[[#This Row],[Month]]&gt;3,YEAR(Delivery[[#This Row],[DATE]]),YEAR(Delivery[[#This Row],[DATE]])-1)</f>
        <v>2015</v>
      </c>
      <c r="L1350" s="32" t="str">
        <f>IF(Delivery[[#This Row],[Month]]&lt;4,"Q4",IF(Delivery[[#This Row],[Month]]&lt;7,"Q1",IF(Delivery[[#This Row],[Month]]&lt;10,"Q2",IF(Delivery[[#This Row],[Month]]&lt;13,"Q3"))))</f>
        <v>Q3</v>
      </c>
    </row>
    <row r="1351" spans="1:12" x14ac:dyDescent="0.25">
      <c r="A1351">
        <v>1</v>
      </c>
      <c r="B1351" s="1">
        <v>42313</v>
      </c>
      <c r="C1351" t="s">
        <v>463</v>
      </c>
      <c r="D1351" t="s">
        <v>803</v>
      </c>
      <c r="E1351">
        <v>111</v>
      </c>
      <c r="F1351">
        <v>16</v>
      </c>
      <c r="G1351" t="s">
        <v>492</v>
      </c>
      <c r="H1351" t="s">
        <v>155</v>
      </c>
      <c r="I1351" t="s">
        <v>146</v>
      </c>
      <c r="J1351">
        <f>MONTH(Delivery[[#This Row],[DATE]])</f>
        <v>11</v>
      </c>
      <c r="K1351" s="32">
        <f>IF(Delivery[[#This Row],[Month]]&gt;3,YEAR(Delivery[[#This Row],[DATE]]),YEAR(Delivery[[#This Row],[DATE]])-1)</f>
        <v>2015</v>
      </c>
      <c r="L1351" s="32" t="str">
        <f>IF(Delivery[[#This Row],[Month]]&lt;4,"Q4",IF(Delivery[[#This Row],[Month]]&lt;7,"Q1",IF(Delivery[[#This Row],[Month]]&lt;10,"Q2",IF(Delivery[[#This Row],[Month]]&lt;13,"Q3"))))</f>
        <v>Q3</v>
      </c>
    </row>
    <row r="1352" spans="1:12" x14ac:dyDescent="0.25">
      <c r="A1352">
        <v>2</v>
      </c>
      <c r="B1352" s="1">
        <v>42313</v>
      </c>
      <c r="C1352" t="s">
        <v>463</v>
      </c>
      <c r="D1352" t="s">
        <v>805</v>
      </c>
      <c r="E1352">
        <v>108</v>
      </c>
      <c r="F1352">
        <v>1930</v>
      </c>
      <c r="G1352" t="s">
        <v>492</v>
      </c>
      <c r="H1352" t="s">
        <v>153</v>
      </c>
      <c r="I1352" t="str">
        <f>VLOOKUP(H1352,Sheet1!$A$1:$B$28,2,0)</f>
        <v>HSD-IV</v>
      </c>
      <c r="J1352">
        <f>MONTH(Delivery[[#This Row],[DATE]])</f>
        <v>11</v>
      </c>
      <c r="K1352" s="32">
        <f>IF(Delivery[[#This Row],[Month]]&gt;3,YEAR(Delivery[[#This Row],[DATE]]),YEAR(Delivery[[#This Row],[DATE]])-1)</f>
        <v>2015</v>
      </c>
      <c r="L1352" s="32" t="str">
        <f>IF(Delivery[[#This Row],[Month]]&lt;4,"Q4",IF(Delivery[[#This Row],[Month]]&lt;7,"Q1",IF(Delivery[[#This Row],[Month]]&lt;10,"Q2",IF(Delivery[[#This Row],[Month]]&lt;13,"Q3"))))</f>
        <v>Q3</v>
      </c>
    </row>
    <row r="1353" spans="1:12" x14ac:dyDescent="0.25">
      <c r="A1353">
        <v>1</v>
      </c>
      <c r="B1353" s="1">
        <v>42314</v>
      </c>
      <c r="C1353" t="s">
        <v>6</v>
      </c>
      <c r="D1353" t="s">
        <v>799</v>
      </c>
      <c r="E1353">
        <v>3</v>
      </c>
      <c r="F1353">
        <v>21</v>
      </c>
      <c r="G1353" t="s">
        <v>460</v>
      </c>
      <c r="H1353" t="s">
        <v>153</v>
      </c>
      <c r="I1353" t="str">
        <f>VLOOKUP(H1353,Sheet1!$A$1:$B$28,2,0)</f>
        <v>HSD-IV</v>
      </c>
      <c r="J1353">
        <f>MONTH(Delivery[[#This Row],[DATE]])</f>
        <v>11</v>
      </c>
      <c r="K1353" s="32">
        <f>IF(Delivery[[#This Row],[Month]]&gt;3,YEAR(Delivery[[#This Row],[DATE]]),YEAR(Delivery[[#This Row],[DATE]])-1)</f>
        <v>2015</v>
      </c>
      <c r="L1353" s="32" t="str">
        <f>IF(Delivery[[#This Row],[Month]]&lt;4,"Q4",IF(Delivery[[#This Row],[Month]]&lt;7,"Q1",IF(Delivery[[#This Row],[Month]]&lt;10,"Q2",IF(Delivery[[#This Row],[Month]]&lt;13,"Q3"))))</f>
        <v>Q3</v>
      </c>
    </row>
    <row r="1354" spans="1:12" x14ac:dyDescent="0.25">
      <c r="A1354">
        <v>1</v>
      </c>
      <c r="B1354" s="1">
        <v>42314</v>
      </c>
      <c r="C1354" t="s">
        <v>463</v>
      </c>
      <c r="D1354" t="s">
        <v>809</v>
      </c>
      <c r="E1354">
        <v>11</v>
      </c>
      <c r="F1354">
        <v>1610</v>
      </c>
      <c r="G1354" t="s">
        <v>490</v>
      </c>
      <c r="H1354" t="s">
        <v>153</v>
      </c>
      <c r="I1354" t="str">
        <f>VLOOKUP(H1354,Sheet1!$A$1:$B$28,2,0)</f>
        <v>HSD-IV</v>
      </c>
      <c r="J1354">
        <f>MONTH(Delivery[[#This Row],[DATE]])</f>
        <v>11</v>
      </c>
      <c r="K1354" s="32">
        <f>IF(Delivery[[#This Row],[Month]]&gt;3,YEAR(Delivery[[#This Row],[DATE]]),YEAR(Delivery[[#This Row],[DATE]])-1)</f>
        <v>2015</v>
      </c>
      <c r="L1354" s="32" t="str">
        <f>IF(Delivery[[#This Row],[Month]]&lt;4,"Q4",IF(Delivery[[#This Row],[Month]]&lt;7,"Q1",IF(Delivery[[#This Row],[Month]]&lt;10,"Q2",IF(Delivery[[#This Row],[Month]]&lt;13,"Q3"))))</f>
        <v>Q3</v>
      </c>
    </row>
    <row r="1355" spans="1:12" x14ac:dyDescent="0.25">
      <c r="A1355">
        <v>2</v>
      </c>
      <c r="B1355" s="1">
        <v>42314</v>
      </c>
      <c r="C1355" t="s">
        <v>463</v>
      </c>
      <c r="D1355" t="s">
        <v>809</v>
      </c>
      <c r="E1355">
        <v>10</v>
      </c>
      <c r="F1355">
        <v>3260</v>
      </c>
      <c r="G1355" t="s">
        <v>490</v>
      </c>
      <c r="H1355" t="s">
        <v>153</v>
      </c>
      <c r="I1355" t="str">
        <f>VLOOKUP(H1355,Sheet1!$A$1:$B$28,2,0)</f>
        <v>HSD-IV</v>
      </c>
      <c r="J1355">
        <f>MONTH(Delivery[[#This Row],[DATE]])</f>
        <v>11</v>
      </c>
      <c r="K1355" s="32">
        <f>IF(Delivery[[#This Row],[Month]]&gt;3,YEAR(Delivery[[#This Row],[DATE]]),YEAR(Delivery[[#This Row],[DATE]])-1)</f>
        <v>2015</v>
      </c>
      <c r="L1355" s="32" t="str">
        <f>IF(Delivery[[#This Row],[Month]]&lt;4,"Q4",IF(Delivery[[#This Row],[Month]]&lt;7,"Q1",IF(Delivery[[#This Row],[Month]]&lt;10,"Q2",IF(Delivery[[#This Row],[Month]]&lt;13,"Q3"))))</f>
        <v>Q3</v>
      </c>
    </row>
    <row r="1356" spans="1:12" x14ac:dyDescent="0.25">
      <c r="A1356">
        <v>1</v>
      </c>
      <c r="B1356" s="1">
        <v>42314</v>
      </c>
      <c r="C1356" t="s">
        <v>463</v>
      </c>
      <c r="D1356" t="s">
        <v>809</v>
      </c>
      <c r="E1356">
        <v>108</v>
      </c>
      <c r="F1356">
        <v>1161</v>
      </c>
      <c r="G1356" t="s">
        <v>492</v>
      </c>
      <c r="H1356" t="s">
        <v>153</v>
      </c>
      <c r="I1356" t="str">
        <f>VLOOKUP(H1356,Sheet1!$A$1:$B$28,2,0)</f>
        <v>HSD-IV</v>
      </c>
      <c r="J1356">
        <f>MONTH(Delivery[[#This Row],[DATE]])</f>
        <v>11</v>
      </c>
      <c r="K1356" s="32">
        <f>IF(Delivery[[#This Row],[Month]]&gt;3,YEAR(Delivery[[#This Row],[DATE]]),YEAR(Delivery[[#This Row],[DATE]])-1)</f>
        <v>2015</v>
      </c>
      <c r="L1356" s="32" t="str">
        <f>IF(Delivery[[#This Row],[Month]]&lt;4,"Q4",IF(Delivery[[#This Row],[Month]]&lt;7,"Q1",IF(Delivery[[#This Row],[Month]]&lt;10,"Q2",IF(Delivery[[#This Row],[Month]]&lt;13,"Q3"))))</f>
        <v>Q3</v>
      </c>
    </row>
    <row r="1357" spans="1:12" x14ac:dyDescent="0.25">
      <c r="A1357">
        <v>2</v>
      </c>
      <c r="B1357" s="1">
        <v>42314</v>
      </c>
      <c r="C1357" t="s">
        <v>463</v>
      </c>
      <c r="D1357" t="s">
        <v>809</v>
      </c>
      <c r="E1357">
        <v>105</v>
      </c>
      <c r="F1357">
        <v>2850</v>
      </c>
      <c r="G1357" t="s">
        <v>492</v>
      </c>
      <c r="H1357" t="s">
        <v>153</v>
      </c>
      <c r="I1357" t="str">
        <f>VLOOKUP(H1357,Sheet1!$A$1:$B$28,2,0)</f>
        <v>HSD-IV</v>
      </c>
      <c r="J1357">
        <f>MONTH(Delivery[[#This Row],[DATE]])</f>
        <v>11</v>
      </c>
      <c r="K1357" s="32">
        <f>IF(Delivery[[#This Row],[Month]]&gt;3,YEAR(Delivery[[#This Row],[DATE]]),YEAR(Delivery[[#This Row],[DATE]])-1)</f>
        <v>2015</v>
      </c>
      <c r="L1357" s="32" t="str">
        <f>IF(Delivery[[#This Row],[Month]]&lt;4,"Q4",IF(Delivery[[#This Row],[Month]]&lt;7,"Q1",IF(Delivery[[#This Row],[Month]]&lt;10,"Q2",IF(Delivery[[#This Row],[Month]]&lt;13,"Q3"))))</f>
        <v>Q3</v>
      </c>
    </row>
    <row r="1358" spans="1:12" x14ac:dyDescent="0.25">
      <c r="A1358">
        <v>3</v>
      </c>
      <c r="B1358" s="1">
        <v>42314</v>
      </c>
      <c r="C1358" t="s">
        <v>463</v>
      </c>
      <c r="D1358" t="s">
        <v>809</v>
      </c>
      <c r="E1358">
        <v>110</v>
      </c>
      <c r="F1358">
        <v>269</v>
      </c>
      <c r="G1358" t="s">
        <v>492</v>
      </c>
      <c r="H1358" t="s">
        <v>153</v>
      </c>
      <c r="I1358" t="str">
        <f>VLOOKUP(H1358,Sheet1!$A$1:$B$28,2,0)</f>
        <v>HSD-IV</v>
      </c>
      <c r="J1358">
        <f>MONTH(Delivery[[#This Row],[DATE]])</f>
        <v>11</v>
      </c>
      <c r="K1358" s="32">
        <f>IF(Delivery[[#This Row],[Month]]&gt;3,YEAR(Delivery[[#This Row],[DATE]]),YEAR(Delivery[[#This Row],[DATE]])-1)</f>
        <v>2015</v>
      </c>
      <c r="L1358" s="32" t="str">
        <f>IF(Delivery[[#This Row],[Month]]&lt;4,"Q4",IF(Delivery[[#This Row],[Month]]&lt;7,"Q1",IF(Delivery[[#This Row],[Month]]&lt;10,"Q2",IF(Delivery[[#This Row],[Month]]&lt;13,"Q3"))))</f>
        <v>Q3</v>
      </c>
    </row>
    <row r="1359" spans="1:12" x14ac:dyDescent="0.25">
      <c r="A1359">
        <v>1</v>
      </c>
      <c r="B1359" s="1">
        <v>42315</v>
      </c>
      <c r="C1359" t="s">
        <v>463</v>
      </c>
      <c r="D1359" t="s">
        <v>809</v>
      </c>
      <c r="E1359">
        <v>10</v>
      </c>
      <c r="F1359">
        <v>227</v>
      </c>
      <c r="G1359" t="s">
        <v>490</v>
      </c>
      <c r="H1359" t="s">
        <v>153</v>
      </c>
      <c r="I1359" t="str">
        <f>VLOOKUP(H1359,Sheet1!$A$1:$B$28,2,0)</f>
        <v>HSD-IV</v>
      </c>
      <c r="J1359">
        <f>MONTH(Delivery[[#This Row],[DATE]])</f>
        <v>11</v>
      </c>
      <c r="K1359" s="32">
        <f>IF(Delivery[[#This Row],[Month]]&gt;3,YEAR(Delivery[[#This Row],[DATE]]),YEAR(Delivery[[#This Row],[DATE]])-1)</f>
        <v>2015</v>
      </c>
      <c r="L1359" s="32" t="str">
        <f>IF(Delivery[[#This Row],[Month]]&lt;4,"Q4",IF(Delivery[[#This Row],[Month]]&lt;7,"Q1",IF(Delivery[[#This Row],[Month]]&lt;10,"Q2",IF(Delivery[[#This Row],[Month]]&lt;13,"Q3"))))</f>
        <v>Q3</v>
      </c>
    </row>
    <row r="1360" spans="1:12" x14ac:dyDescent="0.25">
      <c r="A1360">
        <v>2</v>
      </c>
      <c r="B1360" s="1">
        <v>42315</v>
      </c>
      <c r="C1360" t="s">
        <v>463</v>
      </c>
      <c r="D1360" t="s">
        <v>809</v>
      </c>
      <c r="E1360">
        <v>1</v>
      </c>
      <c r="F1360">
        <v>1892</v>
      </c>
      <c r="G1360" t="s">
        <v>490</v>
      </c>
      <c r="H1360" t="s">
        <v>153</v>
      </c>
      <c r="I1360" t="str">
        <f>VLOOKUP(H1360,Sheet1!$A$1:$B$28,2,0)</f>
        <v>HSD-IV</v>
      </c>
      <c r="J1360">
        <f>MONTH(Delivery[[#This Row],[DATE]])</f>
        <v>11</v>
      </c>
      <c r="K1360" s="32">
        <f>IF(Delivery[[#This Row],[Month]]&gt;3,YEAR(Delivery[[#This Row],[DATE]]),YEAR(Delivery[[#This Row],[DATE]])-1)</f>
        <v>2015</v>
      </c>
      <c r="L1360" s="32" t="str">
        <f>IF(Delivery[[#This Row],[Month]]&lt;4,"Q4",IF(Delivery[[#This Row],[Month]]&lt;7,"Q1",IF(Delivery[[#This Row],[Month]]&lt;10,"Q2",IF(Delivery[[#This Row],[Month]]&lt;13,"Q3"))))</f>
        <v>Q3</v>
      </c>
    </row>
    <row r="1361" spans="1:12" x14ac:dyDescent="0.25">
      <c r="A1361">
        <v>3</v>
      </c>
      <c r="B1361" s="1">
        <v>42315</v>
      </c>
      <c r="C1361" t="s">
        <v>463</v>
      </c>
      <c r="D1361" t="s">
        <v>809</v>
      </c>
      <c r="E1361">
        <v>2</v>
      </c>
      <c r="F1361">
        <v>287</v>
      </c>
      <c r="G1361" t="s">
        <v>490</v>
      </c>
      <c r="H1361" t="s">
        <v>153</v>
      </c>
      <c r="I1361" t="str">
        <f>VLOOKUP(H1361,Sheet1!$A$1:$B$28,2,0)</f>
        <v>HSD-IV</v>
      </c>
      <c r="J1361">
        <f>MONTH(Delivery[[#This Row],[DATE]])</f>
        <v>11</v>
      </c>
      <c r="K1361" s="32">
        <f>IF(Delivery[[#This Row],[Month]]&gt;3,YEAR(Delivery[[#This Row],[DATE]]),YEAR(Delivery[[#This Row],[DATE]])-1)</f>
        <v>2015</v>
      </c>
      <c r="L1361" s="32" t="str">
        <f>IF(Delivery[[#This Row],[Month]]&lt;4,"Q4",IF(Delivery[[#This Row],[Month]]&lt;7,"Q1",IF(Delivery[[#This Row],[Month]]&lt;10,"Q2",IF(Delivery[[#This Row],[Month]]&lt;13,"Q3"))))</f>
        <v>Q3</v>
      </c>
    </row>
    <row r="1362" spans="1:12" x14ac:dyDescent="0.25">
      <c r="A1362">
        <v>4</v>
      </c>
      <c r="B1362" s="1">
        <v>42315</v>
      </c>
      <c r="C1362" t="s">
        <v>463</v>
      </c>
      <c r="D1362" t="s">
        <v>1439</v>
      </c>
      <c r="E1362">
        <v>2</v>
      </c>
      <c r="F1362">
        <v>450</v>
      </c>
      <c r="G1362" t="s">
        <v>490</v>
      </c>
      <c r="H1362" t="s">
        <v>153</v>
      </c>
      <c r="I1362" t="str">
        <f>VLOOKUP(H1362,Sheet1!$A$1:$B$28,2,0)</f>
        <v>HSD-IV</v>
      </c>
      <c r="J1362">
        <f>MONTH(Delivery[[#This Row],[DATE]])</f>
        <v>11</v>
      </c>
      <c r="K1362" s="32">
        <f>IF(Delivery[[#This Row],[Month]]&gt;3,YEAR(Delivery[[#This Row],[DATE]]),YEAR(Delivery[[#This Row],[DATE]])-1)</f>
        <v>2015</v>
      </c>
      <c r="L1362" s="32" t="str">
        <f>IF(Delivery[[#This Row],[Month]]&lt;4,"Q4",IF(Delivery[[#This Row],[Month]]&lt;7,"Q1",IF(Delivery[[#This Row],[Month]]&lt;10,"Q2",IF(Delivery[[#This Row],[Month]]&lt;13,"Q3"))))</f>
        <v>Q3</v>
      </c>
    </row>
    <row r="1363" spans="1:12" x14ac:dyDescent="0.25">
      <c r="A1363">
        <v>5</v>
      </c>
      <c r="B1363" s="1">
        <v>42315</v>
      </c>
      <c r="C1363" t="s">
        <v>463</v>
      </c>
      <c r="D1363" t="s">
        <v>809</v>
      </c>
      <c r="E1363">
        <v>2</v>
      </c>
      <c r="F1363">
        <v>1176</v>
      </c>
      <c r="G1363" t="s">
        <v>490</v>
      </c>
      <c r="H1363" t="s">
        <v>153</v>
      </c>
      <c r="I1363" t="str">
        <f>VLOOKUP(H1363,Sheet1!$A$1:$B$28,2,0)</f>
        <v>HSD-IV</v>
      </c>
      <c r="J1363">
        <f>MONTH(Delivery[[#This Row],[DATE]])</f>
        <v>11</v>
      </c>
      <c r="K1363" s="32">
        <f>IF(Delivery[[#This Row],[Month]]&gt;3,YEAR(Delivery[[#This Row],[DATE]]),YEAR(Delivery[[#This Row],[DATE]])-1)</f>
        <v>2015</v>
      </c>
      <c r="L1363" s="32" t="str">
        <f>IF(Delivery[[#This Row],[Month]]&lt;4,"Q4",IF(Delivery[[#This Row],[Month]]&lt;7,"Q1",IF(Delivery[[#This Row],[Month]]&lt;10,"Q2",IF(Delivery[[#This Row],[Month]]&lt;13,"Q3"))))</f>
        <v>Q3</v>
      </c>
    </row>
    <row r="1364" spans="1:12" x14ac:dyDescent="0.25">
      <c r="A1364">
        <v>1</v>
      </c>
      <c r="B1364" s="1">
        <v>42315</v>
      </c>
      <c r="C1364" t="s">
        <v>463</v>
      </c>
      <c r="D1364" t="s">
        <v>809</v>
      </c>
      <c r="E1364">
        <v>110</v>
      </c>
      <c r="F1364">
        <v>877</v>
      </c>
      <c r="G1364" t="s">
        <v>492</v>
      </c>
      <c r="H1364" t="s">
        <v>153</v>
      </c>
      <c r="I1364" t="str">
        <f>VLOOKUP(H1364,Sheet1!$A$1:$B$28,2,0)</f>
        <v>HSD-IV</v>
      </c>
      <c r="J1364">
        <f>MONTH(Delivery[[#This Row],[DATE]])</f>
        <v>11</v>
      </c>
      <c r="K1364" s="32">
        <f>IF(Delivery[[#This Row],[Month]]&gt;3,YEAR(Delivery[[#This Row],[DATE]]),YEAR(Delivery[[#This Row],[DATE]])-1)</f>
        <v>2015</v>
      </c>
      <c r="L1364" s="32" t="str">
        <f>IF(Delivery[[#This Row],[Month]]&lt;4,"Q4",IF(Delivery[[#This Row],[Month]]&lt;7,"Q1",IF(Delivery[[#This Row],[Month]]&lt;10,"Q2",IF(Delivery[[#This Row],[Month]]&lt;13,"Q3"))))</f>
        <v>Q3</v>
      </c>
    </row>
    <row r="1365" spans="1:12" x14ac:dyDescent="0.25">
      <c r="A1365">
        <v>2</v>
      </c>
      <c r="B1365" s="1">
        <v>42315</v>
      </c>
      <c r="C1365" t="s">
        <v>463</v>
      </c>
      <c r="D1365" t="s">
        <v>809</v>
      </c>
      <c r="E1365">
        <v>107</v>
      </c>
      <c r="F1365">
        <v>2040</v>
      </c>
      <c r="G1365" t="s">
        <v>492</v>
      </c>
      <c r="H1365" t="s">
        <v>153</v>
      </c>
      <c r="I1365" t="str">
        <f>VLOOKUP(H1365,Sheet1!$A$1:$B$28,2,0)</f>
        <v>HSD-IV</v>
      </c>
      <c r="J1365">
        <f>MONTH(Delivery[[#This Row],[DATE]])</f>
        <v>11</v>
      </c>
      <c r="K1365" s="32">
        <f>IF(Delivery[[#This Row],[Month]]&gt;3,YEAR(Delivery[[#This Row],[DATE]]),YEAR(Delivery[[#This Row],[DATE]])-1)</f>
        <v>2015</v>
      </c>
      <c r="L1365" s="32" t="str">
        <f>IF(Delivery[[#This Row],[Month]]&lt;4,"Q4",IF(Delivery[[#This Row],[Month]]&lt;7,"Q1",IF(Delivery[[#This Row],[Month]]&lt;10,"Q2",IF(Delivery[[#This Row],[Month]]&lt;13,"Q3"))))</f>
        <v>Q3</v>
      </c>
    </row>
    <row r="1366" spans="1:12" x14ac:dyDescent="0.25">
      <c r="A1366">
        <v>1</v>
      </c>
      <c r="B1366" s="1">
        <v>42316</v>
      </c>
      <c r="C1366" t="s">
        <v>6</v>
      </c>
      <c r="D1366" t="s">
        <v>1440</v>
      </c>
      <c r="E1366" t="s">
        <v>514</v>
      </c>
      <c r="F1366">
        <v>43</v>
      </c>
      <c r="G1366" t="s">
        <v>460</v>
      </c>
      <c r="H1366" t="s">
        <v>987</v>
      </c>
      <c r="I1366" t="s">
        <v>146</v>
      </c>
      <c r="J1366">
        <f>MONTH(Delivery[[#This Row],[DATE]])</f>
        <v>11</v>
      </c>
      <c r="K1366" s="32">
        <f>IF(Delivery[[#This Row],[Month]]&gt;3,YEAR(Delivery[[#This Row],[DATE]]),YEAR(Delivery[[#This Row],[DATE]])-1)</f>
        <v>2015</v>
      </c>
      <c r="L1366" s="32" t="str">
        <f>IF(Delivery[[#This Row],[Month]]&lt;4,"Q4",IF(Delivery[[#This Row],[Month]]&lt;7,"Q1",IF(Delivery[[#This Row],[Month]]&lt;10,"Q2",IF(Delivery[[#This Row],[Month]]&lt;13,"Q3"))))</f>
        <v>Q3</v>
      </c>
    </row>
    <row r="1367" spans="1:12" x14ac:dyDescent="0.25">
      <c r="A1367">
        <v>2</v>
      </c>
      <c r="B1367" s="1">
        <v>42316</v>
      </c>
      <c r="C1367" t="s">
        <v>6</v>
      </c>
      <c r="D1367" t="s">
        <v>808</v>
      </c>
      <c r="E1367">
        <v>16</v>
      </c>
      <c r="F1367">
        <v>62</v>
      </c>
      <c r="G1367" t="s">
        <v>460</v>
      </c>
      <c r="H1367" t="s">
        <v>156</v>
      </c>
      <c r="I1367" t="s">
        <v>146</v>
      </c>
      <c r="J1367">
        <f>MONTH(Delivery[[#This Row],[DATE]])</f>
        <v>11</v>
      </c>
      <c r="K1367" s="32">
        <f>IF(Delivery[[#This Row],[Month]]&gt;3,YEAR(Delivery[[#This Row],[DATE]]),YEAR(Delivery[[#This Row],[DATE]])-1)</f>
        <v>2015</v>
      </c>
      <c r="L1367" s="32" t="str">
        <f>IF(Delivery[[#This Row],[Month]]&lt;4,"Q4",IF(Delivery[[#This Row],[Month]]&lt;7,"Q1",IF(Delivery[[#This Row],[Month]]&lt;10,"Q2",IF(Delivery[[#This Row],[Month]]&lt;13,"Q3"))))</f>
        <v>Q3</v>
      </c>
    </row>
    <row r="1368" spans="1:12" x14ac:dyDescent="0.25">
      <c r="A1368">
        <v>3</v>
      </c>
      <c r="B1368" s="1">
        <v>42316</v>
      </c>
      <c r="C1368" t="s">
        <v>6</v>
      </c>
      <c r="D1368" t="s">
        <v>812</v>
      </c>
      <c r="E1368">
        <v>16</v>
      </c>
      <c r="F1368">
        <v>111</v>
      </c>
      <c r="G1368" t="s">
        <v>460</v>
      </c>
      <c r="H1368" t="s">
        <v>155</v>
      </c>
      <c r="I1368" t="s">
        <v>146</v>
      </c>
      <c r="J1368">
        <f>MONTH(Delivery[[#This Row],[DATE]])</f>
        <v>11</v>
      </c>
      <c r="K1368" s="32">
        <f>IF(Delivery[[#This Row],[Month]]&gt;3,YEAR(Delivery[[#This Row],[DATE]]),YEAR(Delivery[[#This Row],[DATE]])-1)</f>
        <v>2015</v>
      </c>
      <c r="L1368" s="32" t="str">
        <f>IF(Delivery[[#This Row],[Month]]&lt;4,"Q4",IF(Delivery[[#This Row],[Month]]&lt;7,"Q1",IF(Delivery[[#This Row],[Month]]&lt;10,"Q2",IF(Delivery[[#This Row],[Month]]&lt;13,"Q3"))))</f>
        <v>Q3</v>
      </c>
    </row>
    <row r="1369" spans="1:12" x14ac:dyDescent="0.25">
      <c r="A1369">
        <v>4</v>
      </c>
      <c r="B1369" s="1">
        <v>42316</v>
      </c>
      <c r="C1369" t="s">
        <v>6</v>
      </c>
      <c r="D1369" t="s">
        <v>813</v>
      </c>
      <c r="E1369">
        <v>5</v>
      </c>
      <c r="F1369">
        <v>1487</v>
      </c>
      <c r="G1369" t="s">
        <v>460</v>
      </c>
      <c r="H1369" t="s">
        <v>151</v>
      </c>
      <c r="I1369" t="s">
        <v>152</v>
      </c>
      <c r="J1369">
        <f>MONTH(Delivery[[#This Row],[DATE]])</f>
        <v>11</v>
      </c>
      <c r="K1369" s="32">
        <f>IF(Delivery[[#This Row],[Month]]&gt;3,YEAR(Delivery[[#This Row],[DATE]]),YEAR(Delivery[[#This Row],[DATE]])-1)</f>
        <v>2015</v>
      </c>
      <c r="L1369" s="32" t="str">
        <f>IF(Delivery[[#This Row],[Month]]&lt;4,"Q4",IF(Delivery[[#This Row],[Month]]&lt;7,"Q1",IF(Delivery[[#This Row],[Month]]&lt;10,"Q2",IF(Delivery[[#This Row],[Month]]&lt;13,"Q3"))))</f>
        <v>Q3</v>
      </c>
    </row>
    <row r="1370" spans="1:12" x14ac:dyDescent="0.25">
      <c r="A1370">
        <v>1</v>
      </c>
      <c r="B1370" s="1">
        <v>42316</v>
      </c>
      <c r="C1370" t="s">
        <v>463</v>
      </c>
      <c r="D1370" t="s">
        <v>797</v>
      </c>
      <c r="E1370">
        <v>15</v>
      </c>
      <c r="F1370">
        <v>1160</v>
      </c>
      <c r="G1370" t="s">
        <v>464</v>
      </c>
      <c r="H1370" t="s">
        <v>733</v>
      </c>
      <c r="I1370" t="s">
        <v>143</v>
      </c>
      <c r="J1370">
        <f>MONTH(Delivery[[#This Row],[DATE]])</f>
        <v>11</v>
      </c>
      <c r="K1370" s="32">
        <f>IF(Delivery[[#This Row],[Month]]&gt;3,YEAR(Delivery[[#This Row],[DATE]]),YEAR(Delivery[[#This Row],[DATE]])-1)</f>
        <v>2015</v>
      </c>
      <c r="L1370" s="32" t="str">
        <f>IF(Delivery[[#This Row],[Month]]&lt;4,"Q4",IF(Delivery[[#This Row],[Month]]&lt;7,"Q1",IF(Delivery[[#This Row],[Month]]&lt;10,"Q2",IF(Delivery[[#This Row],[Month]]&lt;13,"Q3"))))</f>
        <v>Q3</v>
      </c>
    </row>
    <row r="1371" spans="1:12" x14ac:dyDescent="0.25">
      <c r="A1371">
        <v>2</v>
      </c>
      <c r="B1371" s="1">
        <v>42316</v>
      </c>
      <c r="C1371" t="s">
        <v>463</v>
      </c>
      <c r="D1371" t="s">
        <v>1441</v>
      </c>
      <c r="E1371">
        <v>17</v>
      </c>
      <c r="F1371">
        <v>417</v>
      </c>
      <c r="G1371" t="s">
        <v>464</v>
      </c>
      <c r="H1371" t="s">
        <v>145</v>
      </c>
      <c r="I1371" t="s">
        <v>146</v>
      </c>
      <c r="J1371">
        <f>MONTH(Delivery[[#This Row],[DATE]])</f>
        <v>11</v>
      </c>
      <c r="K1371" s="32">
        <f>IF(Delivery[[#This Row],[Month]]&gt;3,YEAR(Delivery[[#This Row],[DATE]]),YEAR(Delivery[[#This Row],[DATE]])-1)</f>
        <v>2015</v>
      </c>
      <c r="L1371" s="32" t="str">
        <f>IF(Delivery[[#This Row],[Month]]&lt;4,"Q4",IF(Delivery[[#This Row],[Month]]&lt;7,"Q1",IF(Delivery[[#This Row],[Month]]&lt;10,"Q2",IF(Delivery[[#This Row],[Month]]&lt;13,"Q3"))))</f>
        <v>Q3</v>
      </c>
    </row>
    <row r="1372" spans="1:12" x14ac:dyDescent="0.25">
      <c r="A1372">
        <v>3</v>
      </c>
      <c r="B1372" s="1">
        <v>42316</v>
      </c>
      <c r="C1372" t="s">
        <v>463</v>
      </c>
      <c r="D1372" t="s">
        <v>803</v>
      </c>
      <c r="E1372">
        <v>17</v>
      </c>
      <c r="F1372">
        <v>223</v>
      </c>
      <c r="G1372" t="s">
        <v>464</v>
      </c>
      <c r="H1372" t="s">
        <v>155</v>
      </c>
      <c r="I1372" t="s">
        <v>146</v>
      </c>
      <c r="J1372">
        <f>MONTH(Delivery[[#This Row],[DATE]])</f>
        <v>11</v>
      </c>
      <c r="K1372" s="32">
        <f>IF(Delivery[[#This Row],[Month]]&gt;3,YEAR(Delivery[[#This Row],[DATE]]),YEAR(Delivery[[#This Row],[DATE]])-1)</f>
        <v>2015</v>
      </c>
      <c r="L1372" s="32" t="str">
        <f>IF(Delivery[[#This Row],[Month]]&lt;4,"Q4",IF(Delivery[[#This Row],[Month]]&lt;7,"Q1",IF(Delivery[[#This Row],[Month]]&lt;10,"Q2",IF(Delivery[[#This Row],[Month]]&lt;13,"Q3"))))</f>
        <v>Q3</v>
      </c>
    </row>
    <row r="1373" spans="1:12" x14ac:dyDescent="0.25">
      <c r="A1373">
        <v>4</v>
      </c>
      <c r="B1373" s="1">
        <v>42316</v>
      </c>
      <c r="C1373" t="s">
        <v>463</v>
      </c>
      <c r="D1373" t="s">
        <v>507</v>
      </c>
      <c r="E1373" t="s">
        <v>514</v>
      </c>
      <c r="F1373">
        <v>39</v>
      </c>
      <c r="G1373" t="s">
        <v>464</v>
      </c>
      <c r="H1373" t="s">
        <v>910</v>
      </c>
      <c r="I1373" t="s">
        <v>204</v>
      </c>
      <c r="J1373">
        <f>MONTH(Delivery[[#This Row],[DATE]])</f>
        <v>11</v>
      </c>
      <c r="K1373" s="32">
        <f>IF(Delivery[[#This Row],[Month]]&gt;3,YEAR(Delivery[[#This Row],[DATE]]),YEAR(Delivery[[#This Row],[DATE]])-1)</f>
        <v>2015</v>
      </c>
      <c r="L1373" s="32" t="str">
        <f>IF(Delivery[[#This Row],[Month]]&lt;4,"Q4",IF(Delivery[[#This Row],[Month]]&lt;7,"Q1",IF(Delivery[[#This Row],[Month]]&lt;10,"Q2",IF(Delivery[[#This Row],[Month]]&lt;13,"Q3"))))</f>
        <v>Q3</v>
      </c>
    </row>
    <row r="1374" spans="1:12" x14ac:dyDescent="0.25">
      <c r="A1374">
        <v>5</v>
      </c>
      <c r="B1374" s="1">
        <v>42316</v>
      </c>
      <c r="C1374" t="s">
        <v>463</v>
      </c>
      <c r="D1374" t="s">
        <v>1442</v>
      </c>
      <c r="E1374">
        <v>17</v>
      </c>
      <c r="F1374">
        <v>214</v>
      </c>
      <c r="G1374" t="s">
        <v>464</v>
      </c>
      <c r="H1374" t="s">
        <v>155</v>
      </c>
      <c r="I1374" t="s">
        <v>146</v>
      </c>
      <c r="J1374">
        <f>MONTH(Delivery[[#This Row],[DATE]])</f>
        <v>11</v>
      </c>
      <c r="K1374" s="32">
        <f>IF(Delivery[[#This Row],[Month]]&gt;3,YEAR(Delivery[[#This Row],[DATE]]),YEAR(Delivery[[#This Row],[DATE]])-1)</f>
        <v>2015</v>
      </c>
      <c r="L1374" s="32" t="str">
        <f>IF(Delivery[[#This Row],[Month]]&lt;4,"Q4",IF(Delivery[[#This Row],[Month]]&lt;7,"Q1",IF(Delivery[[#This Row],[Month]]&lt;10,"Q2",IF(Delivery[[#This Row],[Month]]&lt;13,"Q3"))))</f>
        <v>Q3</v>
      </c>
    </row>
    <row r="1375" spans="1:12" x14ac:dyDescent="0.25">
      <c r="A1375">
        <v>6</v>
      </c>
      <c r="B1375" s="1">
        <v>42316</v>
      </c>
      <c r="C1375" t="s">
        <v>463</v>
      </c>
      <c r="D1375" t="s">
        <v>1443</v>
      </c>
      <c r="E1375">
        <v>17</v>
      </c>
      <c r="F1375">
        <v>175</v>
      </c>
      <c r="G1375" t="s">
        <v>464</v>
      </c>
      <c r="H1375" t="s">
        <v>156</v>
      </c>
      <c r="I1375" t="s">
        <v>146</v>
      </c>
      <c r="J1375">
        <f>MONTH(Delivery[[#This Row],[DATE]])</f>
        <v>11</v>
      </c>
      <c r="K1375" s="32">
        <f>IF(Delivery[[#This Row],[Month]]&gt;3,YEAR(Delivery[[#This Row],[DATE]]),YEAR(Delivery[[#This Row],[DATE]])-1)</f>
        <v>2015</v>
      </c>
      <c r="L1375" s="32" t="str">
        <f>IF(Delivery[[#This Row],[Month]]&lt;4,"Q4",IF(Delivery[[#This Row],[Month]]&lt;7,"Q1",IF(Delivery[[#This Row],[Month]]&lt;10,"Q2",IF(Delivery[[#This Row],[Month]]&lt;13,"Q3"))))</f>
        <v>Q3</v>
      </c>
    </row>
    <row r="1376" spans="1:12" x14ac:dyDescent="0.25">
      <c r="A1376">
        <v>7</v>
      </c>
      <c r="B1376" s="1">
        <v>42316</v>
      </c>
      <c r="C1376" t="s">
        <v>463</v>
      </c>
      <c r="D1376" t="s">
        <v>1443</v>
      </c>
      <c r="E1376">
        <v>16</v>
      </c>
      <c r="F1376">
        <v>242</v>
      </c>
      <c r="G1376" t="s">
        <v>464</v>
      </c>
      <c r="H1376" t="s">
        <v>156</v>
      </c>
      <c r="I1376" t="s">
        <v>146</v>
      </c>
      <c r="J1376">
        <f>MONTH(Delivery[[#This Row],[DATE]])</f>
        <v>11</v>
      </c>
      <c r="K1376" s="32">
        <f>IF(Delivery[[#This Row],[Month]]&gt;3,YEAR(Delivery[[#This Row],[DATE]]),YEAR(Delivery[[#This Row],[DATE]])-1)</f>
        <v>2015</v>
      </c>
      <c r="L1376" s="32" t="str">
        <f>IF(Delivery[[#This Row],[Month]]&lt;4,"Q4",IF(Delivery[[#This Row],[Month]]&lt;7,"Q1",IF(Delivery[[#This Row],[Month]]&lt;10,"Q2",IF(Delivery[[#This Row],[Month]]&lt;13,"Q3"))))</f>
        <v>Q3</v>
      </c>
    </row>
    <row r="1377" spans="1:12" x14ac:dyDescent="0.25">
      <c r="A1377">
        <v>8</v>
      </c>
      <c r="B1377" s="1">
        <v>42316</v>
      </c>
      <c r="C1377" t="s">
        <v>463</v>
      </c>
      <c r="D1377" t="s">
        <v>821</v>
      </c>
      <c r="E1377">
        <v>16</v>
      </c>
      <c r="F1377">
        <v>550</v>
      </c>
      <c r="G1377" t="s">
        <v>464</v>
      </c>
      <c r="H1377" t="s">
        <v>156</v>
      </c>
      <c r="I1377" t="s">
        <v>146</v>
      </c>
      <c r="J1377">
        <f>MONTH(Delivery[[#This Row],[DATE]])</f>
        <v>11</v>
      </c>
      <c r="K1377" s="32">
        <f>IF(Delivery[[#This Row],[Month]]&gt;3,YEAR(Delivery[[#This Row],[DATE]]),YEAR(Delivery[[#This Row],[DATE]])-1)</f>
        <v>2015</v>
      </c>
      <c r="L1377" s="32" t="str">
        <f>IF(Delivery[[#This Row],[Month]]&lt;4,"Q4",IF(Delivery[[#This Row],[Month]]&lt;7,"Q1",IF(Delivery[[#This Row],[Month]]&lt;10,"Q2",IF(Delivery[[#This Row],[Month]]&lt;13,"Q3"))))</f>
        <v>Q3</v>
      </c>
    </row>
    <row r="1378" spans="1:12" x14ac:dyDescent="0.25">
      <c r="A1378">
        <v>9</v>
      </c>
      <c r="B1378" s="1">
        <v>42316</v>
      </c>
      <c r="C1378" t="s">
        <v>463</v>
      </c>
      <c r="D1378" t="s">
        <v>822</v>
      </c>
      <c r="E1378">
        <v>16</v>
      </c>
      <c r="F1378">
        <v>920</v>
      </c>
      <c r="G1378" t="s">
        <v>464</v>
      </c>
      <c r="H1378" t="s">
        <v>145</v>
      </c>
      <c r="I1378" t="s">
        <v>146</v>
      </c>
      <c r="J1378">
        <f>MONTH(Delivery[[#This Row],[DATE]])</f>
        <v>11</v>
      </c>
      <c r="K1378" s="32">
        <f>IF(Delivery[[#This Row],[Month]]&gt;3,YEAR(Delivery[[#This Row],[DATE]]),YEAR(Delivery[[#This Row],[DATE]])-1)</f>
        <v>2015</v>
      </c>
      <c r="L1378" s="32" t="str">
        <f>IF(Delivery[[#This Row],[Month]]&lt;4,"Q4",IF(Delivery[[#This Row],[Month]]&lt;7,"Q1",IF(Delivery[[#This Row],[Month]]&lt;10,"Q2",IF(Delivery[[#This Row],[Month]]&lt;13,"Q3"))))</f>
        <v>Q3</v>
      </c>
    </row>
    <row r="1379" spans="1:12" x14ac:dyDescent="0.25">
      <c r="A1379">
        <v>10</v>
      </c>
      <c r="B1379" s="1">
        <v>42316</v>
      </c>
      <c r="C1379" t="s">
        <v>463</v>
      </c>
      <c r="D1379" t="s">
        <v>823</v>
      </c>
      <c r="E1379">
        <v>15</v>
      </c>
      <c r="F1379">
        <v>3852</v>
      </c>
      <c r="G1379" t="s">
        <v>464</v>
      </c>
      <c r="H1379" t="s">
        <v>733</v>
      </c>
      <c r="I1379" t="s">
        <v>143</v>
      </c>
      <c r="J1379">
        <f>MONTH(Delivery[[#This Row],[DATE]])</f>
        <v>11</v>
      </c>
      <c r="K1379" s="32">
        <f>IF(Delivery[[#This Row],[Month]]&gt;3,YEAR(Delivery[[#This Row],[DATE]]),YEAR(Delivery[[#This Row],[DATE]])-1)</f>
        <v>2015</v>
      </c>
      <c r="L1379" s="32" t="str">
        <f>IF(Delivery[[#This Row],[Month]]&lt;4,"Q4",IF(Delivery[[#This Row],[Month]]&lt;7,"Q1",IF(Delivery[[#This Row],[Month]]&lt;10,"Q2",IF(Delivery[[#This Row],[Month]]&lt;13,"Q3"))))</f>
        <v>Q3</v>
      </c>
    </row>
    <row r="1380" spans="1:12" x14ac:dyDescent="0.25">
      <c r="A1380">
        <v>1</v>
      </c>
      <c r="B1380" s="1">
        <v>42316</v>
      </c>
      <c r="C1380" t="s">
        <v>463</v>
      </c>
      <c r="D1380" t="s">
        <v>809</v>
      </c>
      <c r="E1380">
        <v>107</v>
      </c>
      <c r="F1380">
        <v>894</v>
      </c>
      <c r="G1380" t="s">
        <v>492</v>
      </c>
      <c r="H1380" t="s">
        <v>153</v>
      </c>
      <c r="I1380" t="str">
        <f>VLOOKUP(H1380,Sheet1!$A$1:$B$28,2,0)</f>
        <v>HSD-IV</v>
      </c>
      <c r="J1380">
        <f>MONTH(Delivery[[#This Row],[DATE]])</f>
        <v>11</v>
      </c>
      <c r="K1380" s="32">
        <f>IF(Delivery[[#This Row],[Month]]&gt;3,YEAR(Delivery[[#This Row],[DATE]]),YEAR(Delivery[[#This Row],[DATE]])-1)</f>
        <v>2015</v>
      </c>
      <c r="L1380" s="32" t="str">
        <f>IF(Delivery[[#This Row],[Month]]&lt;4,"Q4",IF(Delivery[[#This Row],[Month]]&lt;7,"Q1",IF(Delivery[[#This Row],[Month]]&lt;10,"Q2",IF(Delivery[[#This Row],[Month]]&lt;13,"Q3"))))</f>
        <v>Q3</v>
      </c>
    </row>
    <row r="1381" spans="1:12" x14ac:dyDescent="0.25">
      <c r="A1381">
        <v>2</v>
      </c>
      <c r="B1381" s="1">
        <v>42316</v>
      </c>
      <c r="C1381" t="s">
        <v>463</v>
      </c>
      <c r="D1381" t="s">
        <v>809</v>
      </c>
      <c r="E1381">
        <v>110</v>
      </c>
      <c r="F1381">
        <v>1483</v>
      </c>
      <c r="G1381" t="s">
        <v>492</v>
      </c>
      <c r="H1381" t="s">
        <v>153</v>
      </c>
      <c r="I1381" t="str">
        <f>VLOOKUP(H1381,Sheet1!$A$1:$B$28,2,0)</f>
        <v>HSD-IV</v>
      </c>
      <c r="J1381">
        <f>MONTH(Delivery[[#This Row],[DATE]])</f>
        <v>11</v>
      </c>
      <c r="K1381" s="32">
        <f>IF(Delivery[[#This Row],[Month]]&gt;3,YEAR(Delivery[[#This Row],[DATE]]),YEAR(Delivery[[#This Row],[DATE]])-1)</f>
        <v>2015</v>
      </c>
      <c r="L1381" s="32" t="str">
        <f>IF(Delivery[[#This Row],[Month]]&lt;4,"Q4",IF(Delivery[[#This Row],[Month]]&lt;7,"Q1",IF(Delivery[[#This Row],[Month]]&lt;10,"Q2",IF(Delivery[[#This Row],[Month]]&lt;13,"Q3"))))</f>
        <v>Q3</v>
      </c>
    </row>
    <row r="1382" spans="1:12" x14ac:dyDescent="0.25">
      <c r="A1382">
        <v>3</v>
      </c>
      <c r="B1382" s="1">
        <v>42316</v>
      </c>
      <c r="C1382" t="s">
        <v>463</v>
      </c>
      <c r="D1382" t="s">
        <v>818</v>
      </c>
      <c r="E1382">
        <v>111</v>
      </c>
      <c r="F1382">
        <v>18</v>
      </c>
      <c r="G1382" t="s">
        <v>492</v>
      </c>
      <c r="H1382" t="s">
        <v>155</v>
      </c>
      <c r="I1382" t="s">
        <v>146</v>
      </c>
      <c r="J1382">
        <f>MONTH(Delivery[[#This Row],[DATE]])</f>
        <v>11</v>
      </c>
      <c r="K1382" s="32">
        <f>IF(Delivery[[#This Row],[Month]]&gt;3,YEAR(Delivery[[#This Row],[DATE]]),YEAR(Delivery[[#This Row],[DATE]])-1)</f>
        <v>2015</v>
      </c>
      <c r="L1382" s="32" t="str">
        <f>IF(Delivery[[#This Row],[Month]]&lt;4,"Q4",IF(Delivery[[#This Row],[Month]]&lt;7,"Q1",IF(Delivery[[#This Row],[Month]]&lt;10,"Q2",IF(Delivery[[#This Row],[Month]]&lt;13,"Q3"))))</f>
        <v>Q3</v>
      </c>
    </row>
    <row r="1383" spans="1:12" x14ac:dyDescent="0.25">
      <c r="A1383">
        <v>1</v>
      </c>
      <c r="B1383" s="1">
        <v>42317</v>
      </c>
      <c r="C1383" t="s">
        <v>6</v>
      </c>
      <c r="D1383" t="s">
        <v>813</v>
      </c>
      <c r="E1383">
        <v>5</v>
      </c>
      <c r="F1383">
        <v>3780</v>
      </c>
      <c r="G1383" t="s">
        <v>460</v>
      </c>
      <c r="H1383" t="s">
        <v>151</v>
      </c>
      <c r="I1383" t="s">
        <v>152</v>
      </c>
      <c r="J1383">
        <f>MONTH(Delivery[[#This Row],[DATE]])</f>
        <v>11</v>
      </c>
      <c r="K1383" s="32">
        <f>IF(Delivery[[#This Row],[Month]]&gt;3,YEAR(Delivery[[#This Row],[DATE]]),YEAR(Delivery[[#This Row],[DATE]])-1)</f>
        <v>2015</v>
      </c>
      <c r="L1383" s="32" t="str">
        <f>IF(Delivery[[#This Row],[Month]]&lt;4,"Q4",IF(Delivery[[#This Row],[Month]]&lt;7,"Q1",IF(Delivery[[#This Row],[Month]]&lt;10,"Q2",IF(Delivery[[#This Row],[Month]]&lt;13,"Q3"))))</f>
        <v>Q3</v>
      </c>
    </row>
    <row r="1384" spans="1:12" x14ac:dyDescent="0.25">
      <c r="A1384">
        <v>2</v>
      </c>
      <c r="B1384" s="1">
        <v>42317</v>
      </c>
      <c r="C1384" t="s">
        <v>6</v>
      </c>
      <c r="D1384" t="s">
        <v>814</v>
      </c>
      <c r="E1384">
        <v>12</v>
      </c>
      <c r="F1384">
        <v>3105</v>
      </c>
      <c r="G1384" t="s">
        <v>460</v>
      </c>
      <c r="H1384" t="s">
        <v>151</v>
      </c>
      <c r="I1384" t="s">
        <v>152</v>
      </c>
      <c r="J1384">
        <f>MONTH(Delivery[[#This Row],[DATE]])</f>
        <v>11</v>
      </c>
      <c r="K1384" s="32">
        <f>IF(Delivery[[#This Row],[Month]]&gt;3,YEAR(Delivery[[#This Row],[DATE]]),YEAR(Delivery[[#This Row],[DATE]])-1)</f>
        <v>2015</v>
      </c>
      <c r="L1384" s="32" t="str">
        <f>IF(Delivery[[#This Row],[Month]]&lt;4,"Q4",IF(Delivery[[#This Row],[Month]]&lt;7,"Q1",IF(Delivery[[#This Row],[Month]]&lt;10,"Q2",IF(Delivery[[#This Row],[Month]]&lt;13,"Q3"))))</f>
        <v>Q3</v>
      </c>
    </row>
    <row r="1385" spans="1:12" x14ac:dyDescent="0.25">
      <c r="A1385">
        <v>3</v>
      </c>
      <c r="B1385" s="1">
        <v>42317</v>
      </c>
      <c r="C1385" t="s">
        <v>6</v>
      </c>
      <c r="D1385" t="s">
        <v>817</v>
      </c>
      <c r="E1385">
        <v>4</v>
      </c>
      <c r="F1385">
        <v>2031</v>
      </c>
      <c r="G1385" t="s">
        <v>460</v>
      </c>
      <c r="H1385" t="s">
        <v>151</v>
      </c>
      <c r="I1385" t="s">
        <v>152</v>
      </c>
      <c r="J1385">
        <f>MONTH(Delivery[[#This Row],[DATE]])</f>
        <v>11</v>
      </c>
      <c r="K1385" s="32">
        <f>IF(Delivery[[#This Row],[Month]]&gt;3,YEAR(Delivery[[#This Row],[DATE]]),YEAR(Delivery[[#This Row],[DATE]])-1)</f>
        <v>2015</v>
      </c>
      <c r="L1385" s="32" t="str">
        <f>IF(Delivery[[#This Row],[Month]]&lt;4,"Q4",IF(Delivery[[#This Row],[Month]]&lt;7,"Q1",IF(Delivery[[#This Row],[Month]]&lt;10,"Q2",IF(Delivery[[#This Row],[Month]]&lt;13,"Q3"))))</f>
        <v>Q3</v>
      </c>
    </row>
    <row r="1386" spans="1:12" x14ac:dyDescent="0.25">
      <c r="A1386">
        <v>1</v>
      </c>
      <c r="B1386" s="1">
        <v>42317</v>
      </c>
      <c r="C1386" t="s">
        <v>463</v>
      </c>
      <c r="D1386" t="s">
        <v>823</v>
      </c>
      <c r="E1386">
        <v>15</v>
      </c>
      <c r="F1386">
        <v>46</v>
      </c>
      <c r="G1386" t="s">
        <v>464</v>
      </c>
      <c r="H1386" t="s">
        <v>733</v>
      </c>
      <c r="I1386" t="s">
        <v>143</v>
      </c>
      <c r="J1386">
        <f>MONTH(Delivery[[#This Row],[DATE]])</f>
        <v>11</v>
      </c>
      <c r="K1386" s="32">
        <f>IF(Delivery[[#This Row],[Month]]&gt;3,YEAR(Delivery[[#This Row],[DATE]]),YEAR(Delivery[[#This Row],[DATE]])-1)</f>
        <v>2015</v>
      </c>
      <c r="L1386" s="32" t="str">
        <f>IF(Delivery[[#This Row],[Month]]&lt;4,"Q4",IF(Delivery[[#This Row],[Month]]&lt;7,"Q1",IF(Delivery[[#This Row],[Month]]&lt;10,"Q2",IF(Delivery[[#This Row],[Month]]&lt;13,"Q3"))))</f>
        <v>Q3</v>
      </c>
    </row>
    <row r="1387" spans="1:12" x14ac:dyDescent="0.25">
      <c r="A1387">
        <v>2</v>
      </c>
      <c r="B1387" s="1">
        <v>42317</v>
      </c>
      <c r="C1387" t="s">
        <v>463</v>
      </c>
      <c r="D1387" t="s">
        <v>825</v>
      </c>
      <c r="E1387">
        <v>15</v>
      </c>
      <c r="F1387">
        <v>4114</v>
      </c>
      <c r="G1387" t="s">
        <v>464</v>
      </c>
      <c r="H1387" t="s">
        <v>733</v>
      </c>
      <c r="I1387" t="s">
        <v>143</v>
      </c>
      <c r="J1387">
        <f>MONTH(Delivery[[#This Row],[DATE]])</f>
        <v>11</v>
      </c>
      <c r="K1387" s="32">
        <f>IF(Delivery[[#This Row],[Month]]&gt;3,YEAR(Delivery[[#This Row],[DATE]]),YEAR(Delivery[[#This Row],[DATE]])-1)</f>
        <v>2015</v>
      </c>
      <c r="L1387" s="32" t="str">
        <f>IF(Delivery[[#This Row],[Month]]&lt;4,"Q4",IF(Delivery[[#This Row],[Month]]&lt;7,"Q1",IF(Delivery[[#This Row],[Month]]&lt;10,"Q2",IF(Delivery[[#This Row],[Month]]&lt;13,"Q3"))))</f>
        <v>Q3</v>
      </c>
    </row>
    <row r="1388" spans="1:12" x14ac:dyDescent="0.25">
      <c r="A1388">
        <v>3</v>
      </c>
      <c r="B1388" s="1">
        <v>42317</v>
      </c>
      <c r="C1388" t="s">
        <v>463</v>
      </c>
      <c r="D1388" t="s">
        <v>825</v>
      </c>
      <c r="E1388">
        <v>10</v>
      </c>
      <c r="F1388">
        <v>5799</v>
      </c>
      <c r="G1388" t="s">
        <v>464</v>
      </c>
      <c r="H1388" t="s">
        <v>733</v>
      </c>
      <c r="I1388" t="s">
        <v>143</v>
      </c>
      <c r="J1388">
        <f>MONTH(Delivery[[#This Row],[DATE]])</f>
        <v>11</v>
      </c>
      <c r="K1388" s="32">
        <f>IF(Delivery[[#This Row],[Month]]&gt;3,YEAR(Delivery[[#This Row],[DATE]]),YEAR(Delivery[[#This Row],[DATE]])-1)</f>
        <v>2015</v>
      </c>
      <c r="L1388" s="32" t="str">
        <f>IF(Delivery[[#This Row],[Month]]&lt;4,"Q4",IF(Delivery[[#This Row],[Month]]&lt;7,"Q1",IF(Delivery[[#This Row],[Month]]&lt;10,"Q2",IF(Delivery[[#This Row],[Month]]&lt;13,"Q3"))))</f>
        <v>Q3</v>
      </c>
    </row>
    <row r="1389" spans="1:12" x14ac:dyDescent="0.25">
      <c r="A1389">
        <v>4</v>
      </c>
      <c r="B1389" s="1">
        <v>42317</v>
      </c>
      <c r="C1389" t="s">
        <v>463</v>
      </c>
      <c r="D1389" t="s">
        <v>832</v>
      </c>
      <c r="E1389">
        <v>10</v>
      </c>
      <c r="F1389">
        <v>315</v>
      </c>
      <c r="G1389" t="s">
        <v>464</v>
      </c>
      <c r="H1389" t="s">
        <v>733</v>
      </c>
      <c r="I1389" t="s">
        <v>143</v>
      </c>
      <c r="J1389">
        <f>MONTH(Delivery[[#This Row],[DATE]])</f>
        <v>11</v>
      </c>
      <c r="K1389" s="32">
        <f>IF(Delivery[[#This Row],[Month]]&gt;3,YEAR(Delivery[[#This Row],[DATE]]),YEAR(Delivery[[#This Row],[DATE]])-1)</f>
        <v>2015</v>
      </c>
      <c r="L1389" s="32" t="str">
        <f>IF(Delivery[[#This Row],[Month]]&lt;4,"Q4",IF(Delivery[[#This Row],[Month]]&lt;7,"Q1",IF(Delivery[[#This Row],[Month]]&lt;10,"Q2",IF(Delivery[[#This Row],[Month]]&lt;13,"Q3"))))</f>
        <v>Q3</v>
      </c>
    </row>
    <row r="1390" spans="1:12" x14ac:dyDescent="0.25">
      <c r="A1390">
        <v>1</v>
      </c>
      <c r="B1390" s="1">
        <v>42317</v>
      </c>
      <c r="C1390" t="s">
        <v>6</v>
      </c>
      <c r="D1390" t="s">
        <v>813</v>
      </c>
      <c r="E1390">
        <v>5</v>
      </c>
      <c r="F1390">
        <v>3780</v>
      </c>
      <c r="G1390" t="s">
        <v>460</v>
      </c>
      <c r="H1390" t="s">
        <v>151</v>
      </c>
      <c r="I1390" t="s">
        <v>152</v>
      </c>
      <c r="J1390">
        <f>MONTH(Delivery[[#This Row],[DATE]])</f>
        <v>11</v>
      </c>
      <c r="K1390" s="32">
        <f>IF(Delivery[[#This Row],[Month]]&gt;3,YEAR(Delivery[[#This Row],[DATE]]),YEAR(Delivery[[#This Row],[DATE]])-1)</f>
        <v>2015</v>
      </c>
      <c r="L1390" s="32" t="str">
        <f>IF(Delivery[[#This Row],[Month]]&lt;4,"Q4",IF(Delivery[[#This Row],[Month]]&lt;7,"Q1",IF(Delivery[[#This Row],[Month]]&lt;10,"Q2",IF(Delivery[[#This Row],[Month]]&lt;13,"Q3"))))</f>
        <v>Q3</v>
      </c>
    </row>
    <row r="1391" spans="1:12" x14ac:dyDescent="0.25">
      <c r="A1391">
        <v>2</v>
      </c>
      <c r="B1391" s="1">
        <v>42317</v>
      </c>
      <c r="C1391" t="s">
        <v>6</v>
      </c>
      <c r="D1391" t="s">
        <v>814</v>
      </c>
      <c r="E1391">
        <v>12</v>
      </c>
      <c r="F1391">
        <v>3105</v>
      </c>
      <c r="G1391" t="s">
        <v>460</v>
      </c>
      <c r="H1391" t="s">
        <v>151</v>
      </c>
      <c r="I1391" t="s">
        <v>152</v>
      </c>
      <c r="J1391">
        <f>MONTH(Delivery[[#This Row],[DATE]])</f>
        <v>11</v>
      </c>
      <c r="K1391" s="32">
        <f>IF(Delivery[[#This Row],[Month]]&gt;3,YEAR(Delivery[[#This Row],[DATE]]),YEAR(Delivery[[#This Row],[DATE]])-1)</f>
        <v>2015</v>
      </c>
      <c r="L1391" s="32" t="str">
        <f>IF(Delivery[[#This Row],[Month]]&lt;4,"Q4",IF(Delivery[[#This Row],[Month]]&lt;7,"Q1",IF(Delivery[[#This Row],[Month]]&lt;10,"Q2",IF(Delivery[[#This Row],[Month]]&lt;13,"Q3"))))</f>
        <v>Q3</v>
      </c>
    </row>
    <row r="1392" spans="1:12" x14ac:dyDescent="0.25">
      <c r="A1392">
        <v>3</v>
      </c>
      <c r="B1392" s="1">
        <v>42317</v>
      </c>
      <c r="C1392" t="s">
        <v>6</v>
      </c>
      <c r="D1392" t="s">
        <v>817</v>
      </c>
      <c r="E1392">
        <v>4</v>
      </c>
      <c r="F1392">
        <v>2031</v>
      </c>
      <c r="G1392" t="s">
        <v>460</v>
      </c>
      <c r="H1392" t="s">
        <v>151</v>
      </c>
      <c r="I1392" t="s">
        <v>152</v>
      </c>
      <c r="J1392">
        <f>MONTH(Delivery[[#This Row],[DATE]])</f>
        <v>11</v>
      </c>
      <c r="K1392" s="32">
        <f>IF(Delivery[[#This Row],[Month]]&gt;3,YEAR(Delivery[[#This Row],[DATE]]),YEAR(Delivery[[#This Row],[DATE]])-1)</f>
        <v>2015</v>
      </c>
      <c r="L1392" s="32" t="str">
        <f>IF(Delivery[[#This Row],[Month]]&lt;4,"Q4",IF(Delivery[[#This Row],[Month]]&lt;7,"Q1",IF(Delivery[[#This Row],[Month]]&lt;10,"Q2",IF(Delivery[[#This Row],[Month]]&lt;13,"Q3"))))</f>
        <v>Q3</v>
      </c>
    </row>
    <row r="1393" spans="1:12" x14ac:dyDescent="0.25">
      <c r="A1393">
        <v>1</v>
      </c>
      <c r="B1393" s="1">
        <v>42317</v>
      </c>
      <c r="C1393" t="s">
        <v>463</v>
      </c>
      <c r="D1393" t="s">
        <v>823</v>
      </c>
      <c r="E1393">
        <v>15</v>
      </c>
      <c r="F1393">
        <v>46</v>
      </c>
      <c r="G1393" t="s">
        <v>464</v>
      </c>
      <c r="H1393" t="s">
        <v>733</v>
      </c>
      <c r="I1393" t="s">
        <v>143</v>
      </c>
      <c r="J1393">
        <f>MONTH(Delivery[[#This Row],[DATE]])</f>
        <v>11</v>
      </c>
      <c r="K1393" s="32">
        <f>IF(Delivery[[#This Row],[Month]]&gt;3,YEAR(Delivery[[#This Row],[DATE]]),YEAR(Delivery[[#This Row],[DATE]])-1)</f>
        <v>2015</v>
      </c>
      <c r="L1393" s="32" t="str">
        <f>IF(Delivery[[#This Row],[Month]]&lt;4,"Q4",IF(Delivery[[#This Row],[Month]]&lt;7,"Q1",IF(Delivery[[#This Row],[Month]]&lt;10,"Q2",IF(Delivery[[#This Row],[Month]]&lt;13,"Q3"))))</f>
        <v>Q3</v>
      </c>
    </row>
    <row r="1394" spans="1:12" x14ac:dyDescent="0.25">
      <c r="A1394">
        <v>2</v>
      </c>
      <c r="B1394" s="1">
        <v>42317</v>
      </c>
      <c r="C1394" t="s">
        <v>463</v>
      </c>
      <c r="D1394" t="s">
        <v>825</v>
      </c>
      <c r="E1394">
        <v>15</v>
      </c>
      <c r="F1394">
        <v>4114</v>
      </c>
      <c r="G1394" t="s">
        <v>464</v>
      </c>
      <c r="H1394" t="s">
        <v>733</v>
      </c>
      <c r="I1394" t="s">
        <v>143</v>
      </c>
      <c r="J1394">
        <f>MONTH(Delivery[[#This Row],[DATE]])</f>
        <v>11</v>
      </c>
      <c r="K1394" s="32">
        <f>IF(Delivery[[#This Row],[Month]]&gt;3,YEAR(Delivery[[#This Row],[DATE]]),YEAR(Delivery[[#This Row],[DATE]])-1)</f>
        <v>2015</v>
      </c>
      <c r="L1394" s="32" t="str">
        <f>IF(Delivery[[#This Row],[Month]]&lt;4,"Q4",IF(Delivery[[#This Row],[Month]]&lt;7,"Q1",IF(Delivery[[#This Row],[Month]]&lt;10,"Q2",IF(Delivery[[#This Row],[Month]]&lt;13,"Q3"))))</f>
        <v>Q3</v>
      </c>
    </row>
    <row r="1395" spans="1:12" x14ac:dyDescent="0.25">
      <c r="A1395">
        <v>3</v>
      </c>
      <c r="B1395" s="1">
        <v>42317</v>
      </c>
      <c r="C1395" t="s">
        <v>463</v>
      </c>
      <c r="D1395" t="s">
        <v>825</v>
      </c>
      <c r="E1395">
        <v>10</v>
      </c>
      <c r="F1395">
        <v>5799</v>
      </c>
      <c r="G1395" t="s">
        <v>464</v>
      </c>
      <c r="H1395" t="s">
        <v>733</v>
      </c>
      <c r="I1395" t="s">
        <v>143</v>
      </c>
      <c r="J1395">
        <f>MONTH(Delivery[[#This Row],[DATE]])</f>
        <v>11</v>
      </c>
      <c r="K1395" s="32">
        <f>IF(Delivery[[#This Row],[Month]]&gt;3,YEAR(Delivery[[#This Row],[DATE]]),YEAR(Delivery[[#This Row],[DATE]])-1)</f>
        <v>2015</v>
      </c>
      <c r="L1395" s="32" t="str">
        <f>IF(Delivery[[#This Row],[Month]]&lt;4,"Q4",IF(Delivery[[#This Row],[Month]]&lt;7,"Q1",IF(Delivery[[#This Row],[Month]]&lt;10,"Q2",IF(Delivery[[#This Row],[Month]]&lt;13,"Q3"))))</f>
        <v>Q3</v>
      </c>
    </row>
    <row r="1396" spans="1:12" x14ac:dyDescent="0.25">
      <c r="A1396">
        <v>4</v>
      </c>
      <c r="B1396" s="1">
        <v>42317</v>
      </c>
      <c r="C1396" t="s">
        <v>463</v>
      </c>
      <c r="D1396" t="s">
        <v>832</v>
      </c>
      <c r="E1396">
        <v>10</v>
      </c>
      <c r="F1396">
        <v>315</v>
      </c>
      <c r="G1396" t="s">
        <v>464</v>
      </c>
      <c r="H1396" t="s">
        <v>733</v>
      </c>
      <c r="I1396" t="s">
        <v>143</v>
      </c>
      <c r="J1396">
        <f>MONTH(Delivery[[#This Row],[DATE]])</f>
        <v>11</v>
      </c>
      <c r="K1396" s="32">
        <f>IF(Delivery[[#This Row],[Month]]&gt;3,YEAR(Delivery[[#This Row],[DATE]]),YEAR(Delivery[[#This Row],[DATE]])-1)</f>
        <v>2015</v>
      </c>
      <c r="L1396" s="32" t="str">
        <f>IF(Delivery[[#This Row],[Month]]&lt;4,"Q4",IF(Delivery[[#This Row],[Month]]&lt;7,"Q1",IF(Delivery[[#This Row],[Month]]&lt;10,"Q2",IF(Delivery[[#This Row],[Month]]&lt;13,"Q3"))))</f>
        <v>Q3</v>
      </c>
    </row>
    <row r="1397" spans="1:12" x14ac:dyDescent="0.25">
      <c r="A1397">
        <v>1</v>
      </c>
      <c r="B1397" s="1">
        <v>42318</v>
      </c>
      <c r="C1397" t="s">
        <v>6</v>
      </c>
      <c r="D1397" t="s">
        <v>817</v>
      </c>
      <c r="E1397">
        <v>4</v>
      </c>
      <c r="F1397">
        <v>3594</v>
      </c>
      <c r="G1397" t="s">
        <v>460</v>
      </c>
      <c r="H1397" t="s">
        <v>151</v>
      </c>
      <c r="I1397" t="s">
        <v>152</v>
      </c>
      <c r="J1397">
        <f>MONTH(Delivery[[#This Row],[DATE]])</f>
        <v>11</v>
      </c>
      <c r="K1397" s="32">
        <f>IF(Delivery[[#This Row],[Month]]&gt;3,YEAR(Delivery[[#This Row],[DATE]]),YEAR(Delivery[[#This Row],[DATE]])-1)</f>
        <v>2015</v>
      </c>
      <c r="L1397" s="32" t="str">
        <f>IF(Delivery[[#This Row],[Month]]&lt;4,"Q4",IF(Delivery[[#This Row],[Month]]&lt;7,"Q1",IF(Delivery[[#This Row],[Month]]&lt;10,"Q2",IF(Delivery[[#This Row],[Month]]&lt;13,"Q3"))))</f>
        <v>Q3</v>
      </c>
    </row>
    <row r="1398" spans="1:12" x14ac:dyDescent="0.25">
      <c r="A1398">
        <v>2</v>
      </c>
      <c r="B1398" s="1">
        <v>42318</v>
      </c>
      <c r="C1398" t="s">
        <v>6</v>
      </c>
      <c r="D1398" t="s">
        <v>1397</v>
      </c>
      <c r="E1398" t="s">
        <v>41</v>
      </c>
      <c r="F1398">
        <v>32</v>
      </c>
      <c r="G1398" t="s">
        <v>460</v>
      </c>
      <c r="H1398" t="s">
        <v>738</v>
      </c>
      <c r="I1398" t="s">
        <v>204</v>
      </c>
      <c r="J1398">
        <f>MONTH(Delivery[[#This Row],[DATE]])</f>
        <v>11</v>
      </c>
      <c r="K1398" s="32">
        <f>IF(Delivery[[#This Row],[Month]]&gt;3,YEAR(Delivery[[#This Row],[DATE]]),YEAR(Delivery[[#This Row],[DATE]])-1)</f>
        <v>2015</v>
      </c>
      <c r="L1398" s="32" t="str">
        <f>IF(Delivery[[#This Row],[Month]]&lt;4,"Q4",IF(Delivery[[#This Row],[Month]]&lt;7,"Q1",IF(Delivery[[#This Row],[Month]]&lt;10,"Q2",IF(Delivery[[#This Row],[Month]]&lt;13,"Q3"))))</f>
        <v>Q3</v>
      </c>
    </row>
    <row r="1399" spans="1:12" x14ac:dyDescent="0.25">
      <c r="A1399">
        <v>3</v>
      </c>
      <c r="B1399" s="1">
        <v>42318</v>
      </c>
      <c r="C1399" t="s">
        <v>6</v>
      </c>
      <c r="D1399" t="s">
        <v>826</v>
      </c>
      <c r="E1399">
        <v>16</v>
      </c>
      <c r="F1399">
        <v>76</v>
      </c>
      <c r="G1399" t="s">
        <v>460</v>
      </c>
      <c r="H1399" t="s">
        <v>155</v>
      </c>
      <c r="I1399" t="s">
        <v>146</v>
      </c>
      <c r="J1399">
        <f>MONTH(Delivery[[#This Row],[DATE]])</f>
        <v>11</v>
      </c>
      <c r="K1399" s="32">
        <f>IF(Delivery[[#This Row],[Month]]&gt;3,YEAR(Delivery[[#This Row],[DATE]]),YEAR(Delivery[[#This Row],[DATE]])-1)</f>
        <v>2015</v>
      </c>
      <c r="L1399" s="32" t="str">
        <f>IF(Delivery[[#This Row],[Month]]&lt;4,"Q4",IF(Delivery[[#This Row],[Month]]&lt;7,"Q1",IF(Delivery[[#This Row],[Month]]&lt;10,"Q2",IF(Delivery[[#This Row],[Month]]&lt;13,"Q3"))))</f>
        <v>Q3</v>
      </c>
    </row>
    <row r="1400" spans="1:12" x14ac:dyDescent="0.25">
      <c r="A1400">
        <v>4</v>
      </c>
      <c r="B1400" s="1">
        <v>42318</v>
      </c>
      <c r="C1400" t="s">
        <v>6</v>
      </c>
      <c r="D1400" t="s">
        <v>827</v>
      </c>
      <c r="E1400">
        <v>16</v>
      </c>
      <c r="F1400">
        <v>107</v>
      </c>
      <c r="G1400" t="s">
        <v>460</v>
      </c>
      <c r="H1400" t="s">
        <v>156</v>
      </c>
      <c r="I1400" t="s">
        <v>146</v>
      </c>
      <c r="J1400">
        <f>MONTH(Delivery[[#This Row],[DATE]])</f>
        <v>11</v>
      </c>
      <c r="K1400" s="32">
        <f>IF(Delivery[[#This Row],[Month]]&gt;3,YEAR(Delivery[[#This Row],[DATE]]),YEAR(Delivery[[#This Row],[DATE]])-1)</f>
        <v>2015</v>
      </c>
      <c r="L1400" s="32" t="str">
        <f>IF(Delivery[[#This Row],[Month]]&lt;4,"Q4",IF(Delivery[[#This Row],[Month]]&lt;7,"Q1",IF(Delivery[[#This Row],[Month]]&lt;10,"Q2",IF(Delivery[[#This Row],[Month]]&lt;13,"Q3"))))</f>
        <v>Q3</v>
      </c>
    </row>
    <row r="1401" spans="1:12" x14ac:dyDescent="0.25">
      <c r="A1401">
        <v>5</v>
      </c>
      <c r="B1401" s="1">
        <v>42318</v>
      </c>
      <c r="C1401" t="s">
        <v>6</v>
      </c>
      <c r="D1401" t="s">
        <v>828</v>
      </c>
      <c r="E1401" t="s">
        <v>41</v>
      </c>
      <c r="F1401">
        <v>207</v>
      </c>
      <c r="G1401" t="s">
        <v>460</v>
      </c>
      <c r="H1401" t="s">
        <v>148</v>
      </c>
      <c r="I1401" t="s">
        <v>149</v>
      </c>
      <c r="J1401">
        <f>MONTH(Delivery[[#This Row],[DATE]])</f>
        <v>11</v>
      </c>
      <c r="K1401" s="32">
        <f>IF(Delivery[[#This Row],[Month]]&gt;3,YEAR(Delivery[[#This Row],[DATE]]),YEAR(Delivery[[#This Row],[DATE]])-1)</f>
        <v>2015</v>
      </c>
      <c r="L1401" s="32" t="str">
        <f>IF(Delivery[[#This Row],[Month]]&lt;4,"Q4",IF(Delivery[[#This Row],[Month]]&lt;7,"Q1",IF(Delivery[[#This Row],[Month]]&lt;10,"Q2",IF(Delivery[[#This Row],[Month]]&lt;13,"Q3"))))</f>
        <v>Q3</v>
      </c>
    </row>
    <row r="1402" spans="1:12" x14ac:dyDescent="0.25">
      <c r="A1402">
        <v>1</v>
      </c>
      <c r="B1402" s="1">
        <v>42318</v>
      </c>
      <c r="C1402" t="s">
        <v>463</v>
      </c>
      <c r="D1402" t="s">
        <v>832</v>
      </c>
      <c r="E1402">
        <v>10</v>
      </c>
      <c r="F1402">
        <v>9041</v>
      </c>
      <c r="G1402" t="s">
        <v>464</v>
      </c>
      <c r="H1402" t="s">
        <v>733</v>
      </c>
      <c r="I1402" t="s">
        <v>143</v>
      </c>
      <c r="J1402">
        <f>MONTH(Delivery[[#This Row],[DATE]])</f>
        <v>11</v>
      </c>
      <c r="K1402" s="32">
        <f>IF(Delivery[[#This Row],[Month]]&gt;3,YEAR(Delivery[[#This Row],[DATE]]),YEAR(Delivery[[#This Row],[DATE]])-1)</f>
        <v>2015</v>
      </c>
      <c r="L1402" s="32" t="str">
        <f>IF(Delivery[[#This Row],[Month]]&lt;4,"Q4",IF(Delivery[[#This Row],[Month]]&lt;7,"Q1",IF(Delivery[[#This Row],[Month]]&lt;10,"Q2",IF(Delivery[[#This Row],[Month]]&lt;13,"Q3"))))</f>
        <v>Q3</v>
      </c>
    </row>
    <row r="1403" spans="1:12" x14ac:dyDescent="0.25">
      <c r="A1403">
        <v>2</v>
      </c>
      <c r="B1403" s="1">
        <v>42318</v>
      </c>
      <c r="C1403" t="s">
        <v>463</v>
      </c>
      <c r="D1403" t="s">
        <v>839</v>
      </c>
      <c r="E1403">
        <v>10</v>
      </c>
      <c r="F1403">
        <v>88</v>
      </c>
      <c r="G1403" t="s">
        <v>464</v>
      </c>
      <c r="H1403" t="s">
        <v>733</v>
      </c>
      <c r="I1403" t="s">
        <v>143</v>
      </c>
      <c r="J1403">
        <f>MONTH(Delivery[[#This Row],[DATE]])</f>
        <v>11</v>
      </c>
      <c r="K1403" s="32">
        <f>IF(Delivery[[#This Row],[Month]]&gt;3,YEAR(Delivery[[#This Row],[DATE]]),YEAR(Delivery[[#This Row],[DATE]])-1)</f>
        <v>2015</v>
      </c>
      <c r="L1403" s="32" t="str">
        <f>IF(Delivery[[#This Row],[Month]]&lt;4,"Q4",IF(Delivery[[#This Row],[Month]]&lt;7,"Q1",IF(Delivery[[#This Row],[Month]]&lt;10,"Q2",IF(Delivery[[#This Row],[Month]]&lt;13,"Q3"))))</f>
        <v>Q3</v>
      </c>
    </row>
    <row r="1404" spans="1:12" x14ac:dyDescent="0.25">
      <c r="A1404">
        <v>3</v>
      </c>
      <c r="B1404" s="1">
        <v>42318</v>
      </c>
      <c r="C1404" t="s">
        <v>463</v>
      </c>
      <c r="D1404" t="s">
        <v>839</v>
      </c>
      <c r="E1404">
        <v>13</v>
      </c>
      <c r="F1404">
        <v>4733</v>
      </c>
      <c r="G1404" t="s">
        <v>464</v>
      </c>
      <c r="H1404" t="s">
        <v>733</v>
      </c>
      <c r="I1404" t="s">
        <v>143</v>
      </c>
      <c r="J1404">
        <f>MONTH(Delivery[[#This Row],[DATE]])</f>
        <v>11</v>
      </c>
      <c r="K1404" s="32">
        <f>IF(Delivery[[#This Row],[Month]]&gt;3,YEAR(Delivery[[#This Row],[DATE]]),YEAR(Delivery[[#This Row],[DATE]])-1)</f>
        <v>2015</v>
      </c>
      <c r="L1404" s="32" t="str">
        <f>IF(Delivery[[#This Row],[Month]]&lt;4,"Q4",IF(Delivery[[#This Row],[Month]]&lt;7,"Q1",IF(Delivery[[#This Row],[Month]]&lt;10,"Q2",IF(Delivery[[#This Row],[Month]]&lt;13,"Q3"))))</f>
        <v>Q3</v>
      </c>
    </row>
    <row r="1405" spans="1:12" x14ac:dyDescent="0.25">
      <c r="A1405">
        <v>1</v>
      </c>
      <c r="B1405" s="1">
        <v>42318</v>
      </c>
      <c r="C1405" t="s">
        <v>463</v>
      </c>
      <c r="D1405" t="s">
        <v>828</v>
      </c>
      <c r="E1405" t="s">
        <v>41</v>
      </c>
      <c r="F1405">
        <v>207</v>
      </c>
      <c r="G1405" t="s">
        <v>466</v>
      </c>
      <c r="H1405" t="s">
        <v>148</v>
      </c>
      <c r="I1405" t="s">
        <v>149</v>
      </c>
      <c r="J1405">
        <f>MONTH(Delivery[[#This Row],[DATE]])</f>
        <v>11</v>
      </c>
      <c r="K1405" s="32">
        <f>IF(Delivery[[#This Row],[Month]]&gt;3,YEAR(Delivery[[#This Row],[DATE]]),YEAR(Delivery[[#This Row],[DATE]])-1)</f>
        <v>2015</v>
      </c>
      <c r="L1405" s="32" t="str">
        <f>IF(Delivery[[#This Row],[Month]]&lt;4,"Q4",IF(Delivery[[#This Row],[Month]]&lt;7,"Q1",IF(Delivery[[#This Row],[Month]]&lt;10,"Q2",IF(Delivery[[#This Row],[Month]]&lt;13,"Q3"))))</f>
        <v>Q3</v>
      </c>
    </row>
    <row r="1406" spans="1:12" x14ac:dyDescent="0.25">
      <c r="A1406">
        <v>1</v>
      </c>
      <c r="B1406" s="1">
        <v>42319</v>
      </c>
      <c r="C1406" t="s">
        <v>6</v>
      </c>
      <c r="D1406" t="s">
        <v>834</v>
      </c>
      <c r="E1406" t="s">
        <v>41</v>
      </c>
      <c r="F1406">
        <v>18</v>
      </c>
      <c r="G1406" t="s">
        <v>460</v>
      </c>
      <c r="H1406" t="s">
        <v>156</v>
      </c>
      <c r="I1406" t="s">
        <v>146</v>
      </c>
      <c r="J1406">
        <f>MONTH(Delivery[[#This Row],[DATE]])</f>
        <v>11</v>
      </c>
      <c r="K1406" s="32">
        <f>IF(Delivery[[#This Row],[Month]]&gt;3,YEAR(Delivery[[#This Row],[DATE]]),YEAR(Delivery[[#This Row],[DATE]])-1)</f>
        <v>2015</v>
      </c>
      <c r="L1406" s="32" t="str">
        <f>IF(Delivery[[#This Row],[Month]]&lt;4,"Q4",IF(Delivery[[#This Row],[Month]]&lt;7,"Q1",IF(Delivery[[#This Row],[Month]]&lt;10,"Q2",IF(Delivery[[#This Row],[Month]]&lt;13,"Q3"))))</f>
        <v>Q3</v>
      </c>
    </row>
    <row r="1407" spans="1:12" x14ac:dyDescent="0.25">
      <c r="A1407">
        <v>2</v>
      </c>
      <c r="B1407" s="1">
        <v>42319</v>
      </c>
      <c r="C1407" t="s">
        <v>6</v>
      </c>
      <c r="D1407" t="s">
        <v>835</v>
      </c>
      <c r="E1407" t="s">
        <v>41</v>
      </c>
      <c r="F1407">
        <v>8</v>
      </c>
      <c r="G1407" t="s">
        <v>460</v>
      </c>
      <c r="H1407" t="s">
        <v>155</v>
      </c>
      <c r="I1407" t="s">
        <v>146</v>
      </c>
      <c r="J1407">
        <f>MONTH(Delivery[[#This Row],[DATE]])</f>
        <v>11</v>
      </c>
      <c r="K1407" s="32">
        <f>IF(Delivery[[#This Row],[Month]]&gt;3,YEAR(Delivery[[#This Row],[DATE]]),YEAR(Delivery[[#This Row],[DATE]])-1)</f>
        <v>2015</v>
      </c>
      <c r="L1407" s="32" t="str">
        <f>IF(Delivery[[#This Row],[Month]]&lt;4,"Q4",IF(Delivery[[#This Row],[Month]]&lt;7,"Q1",IF(Delivery[[#This Row],[Month]]&lt;10,"Q2",IF(Delivery[[#This Row],[Month]]&lt;13,"Q3"))))</f>
        <v>Q3</v>
      </c>
    </row>
    <row r="1408" spans="1:12" x14ac:dyDescent="0.25">
      <c r="A1408">
        <v>3</v>
      </c>
      <c r="B1408" s="1">
        <v>42319</v>
      </c>
      <c r="C1408" t="s">
        <v>6</v>
      </c>
      <c r="D1408" t="s">
        <v>836</v>
      </c>
      <c r="E1408">
        <v>1</v>
      </c>
      <c r="F1408">
        <v>704</v>
      </c>
      <c r="G1408" t="s">
        <v>460</v>
      </c>
      <c r="H1408" t="s">
        <v>153</v>
      </c>
      <c r="I1408" t="str">
        <f>VLOOKUP(H1408,Sheet1!$A$1:$B$28,2,0)</f>
        <v>HSD-IV</v>
      </c>
      <c r="J1408">
        <f>MONTH(Delivery[[#This Row],[DATE]])</f>
        <v>11</v>
      </c>
      <c r="K1408" s="32">
        <f>IF(Delivery[[#This Row],[Month]]&gt;3,YEAR(Delivery[[#This Row],[DATE]]),YEAR(Delivery[[#This Row],[DATE]])-1)</f>
        <v>2015</v>
      </c>
      <c r="L1408" s="32" t="str">
        <f>IF(Delivery[[#This Row],[Month]]&lt;4,"Q4",IF(Delivery[[#This Row],[Month]]&lt;7,"Q1",IF(Delivery[[#This Row],[Month]]&lt;10,"Q2",IF(Delivery[[#This Row],[Month]]&lt;13,"Q3"))))</f>
        <v>Q3</v>
      </c>
    </row>
    <row r="1409" spans="1:12" x14ac:dyDescent="0.25">
      <c r="A1409">
        <v>1</v>
      </c>
      <c r="B1409" s="1">
        <v>42319</v>
      </c>
      <c r="C1409" t="s">
        <v>463</v>
      </c>
      <c r="D1409" t="s">
        <v>839</v>
      </c>
      <c r="E1409">
        <v>13</v>
      </c>
      <c r="F1409">
        <v>3380</v>
      </c>
      <c r="G1409" t="s">
        <v>464</v>
      </c>
      <c r="H1409" t="s">
        <v>733</v>
      </c>
      <c r="I1409" t="s">
        <v>143</v>
      </c>
      <c r="J1409">
        <f>MONTH(Delivery[[#This Row],[DATE]])</f>
        <v>11</v>
      </c>
      <c r="K1409" s="32">
        <f>IF(Delivery[[#This Row],[Month]]&gt;3,YEAR(Delivery[[#This Row],[DATE]]),YEAR(Delivery[[#This Row],[DATE]])-1)</f>
        <v>2015</v>
      </c>
      <c r="L1409" s="32" t="str">
        <f>IF(Delivery[[#This Row],[Month]]&lt;4,"Q4",IF(Delivery[[#This Row],[Month]]&lt;7,"Q1",IF(Delivery[[#This Row],[Month]]&lt;10,"Q2",IF(Delivery[[#This Row],[Month]]&lt;13,"Q3"))))</f>
        <v>Q3</v>
      </c>
    </row>
    <row r="1410" spans="1:12" x14ac:dyDescent="0.25">
      <c r="A1410">
        <v>2</v>
      </c>
      <c r="B1410" s="1">
        <v>42319</v>
      </c>
      <c r="C1410" t="s">
        <v>463</v>
      </c>
      <c r="D1410" t="s">
        <v>839</v>
      </c>
      <c r="E1410">
        <v>14</v>
      </c>
      <c r="F1410">
        <v>1695</v>
      </c>
      <c r="G1410" t="s">
        <v>464</v>
      </c>
      <c r="H1410" t="s">
        <v>733</v>
      </c>
      <c r="I1410" t="s">
        <v>143</v>
      </c>
      <c r="J1410">
        <f>MONTH(Delivery[[#This Row],[DATE]])</f>
        <v>11</v>
      </c>
      <c r="K1410" s="32">
        <f>IF(Delivery[[#This Row],[Month]]&gt;3,YEAR(Delivery[[#This Row],[DATE]]),YEAR(Delivery[[#This Row],[DATE]])-1)</f>
        <v>2015</v>
      </c>
      <c r="L1410" s="32" t="str">
        <f>IF(Delivery[[#This Row],[Month]]&lt;4,"Q4",IF(Delivery[[#This Row],[Month]]&lt;7,"Q1",IF(Delivery[[#This Row],[Month]]&lt;10,"Q2",IF(Delivery[[#This Row],[Month]]&lt;13,"Q3"))))</f>
        <v>Q3</v>
      </c>
    </row>
    <row r="1411" spans="1:12" x14ac:dyDescent="0.25">
      <c r="A1411">
        <v>3</v>
      </c>
      <c r="B1411" s="1">
        <v>42319</v>
      </c>
      <c r="C1411" t="s">
        <v>463</v>
      </c>
      <c r="D1411" t="s">
        <v>841</v>
      </c>
      <c r="E1411">
        <v>14</v>
      </c>
      <c r="F1411">
        <v>477</v>
      </c>
      <c r="G1411" t="s">
        <v>464</v>
      </c>
      <c r="H1411" t="s">
        <v>733</v>
      </c>
      <c r="I1411" t="s">
        <v>143</v>
      </c>
      <c r="J1411">
        <f>MONTH(Delivery[[#This Row],[DATE]])</f>
        <v>11</v>
      </c>
      <c r="K1411" s="32">
        <f>IF(Delivery[[#This Row],[Month]]&gt;3,YEAR(Delivery[[#This Row],[DATE]]),YEAR(Delivery[[#This Row],[DATE]])-1)</f>
        <v>2015</v>
      </c>
      <c r="L1411" s="32" t="str">
        <f>IF(Delivery[[#This Row],[Month]]&lt;4,"Q4",IF(Delivery[[#This Row],[Month]]&lt;7,"Q1",IF(Delivery[[#This Row],[Month]]&lt;10,"Q2",IF(Delivery[[#This Row],[Month]]&lt;13,"Q3"))))</f>
        <v>Q3</v>
      </c>
    </row>
    <row r="1412" spans="1:12" x14ac:dyDescent="0.25">
      <c r="A1412">
        <v>1</v>
      </c>
      <c r="B1412" s="1">
        <v>42320</v>
      </c>
      <c r="C1412" t="s">
        <v>6</v>
      </c>
      <c r="D1412" t="s">
        <v>836</v>
      </c>
      <c r="E1412">
        <v>1</v>
      </c>
      <c r="F1412">
        <v>2156</v>
      </c>
      <c r="G1412" t="s">
        <v>460</v>
      </c>
      <c r="H1412" t="s">
        <v>153</v>
      </c>
      <c r="I1412" t="str">
        <f>VLOOKUP(H1412,Sheet1!$A$1:$B$28,2,0)</f>
        <v>HSD-IV</v>
      </c>
      <c r="J1412">
        <f>MONTH(Delivery[[#This Row],[DATE]])</f>
        <v>11</v>
      </c>
      <c r="K1412" s="32">
        <f>IF(Delivery[[#This Row],[Month]]&gt;3,YEAR(Delivery[[#This Row],[DATE]]),YEAR(Delivery[[#This Row],[DATE]])-1)</f>
        <v>2015</v>
      </c>
      <c r="L1412" s="32" t="str">
        <f>IF(Delivery[[#This Row],[Month]]&lt;4,"Q4",IF(Delivery[[#This Row],[Month]]&lt;7,"Q1",IF(Delivery[[#This Row],[Month]]&lt;10,"Q2",IF(Delivery[[#This Row],[Month]]&lt;13,"Q3"))))</f>
        <v>Q3</v>
      </c>
    </row>
    <row r="1413" spans="1:12" x14ac:dyDescent="0.25">
      <c r="A1413">
        <v>2</v>
      </c>
      <c r="B1413" s="1">
        <v>42320</v>
      </c>
      <c r="C1413" t="s">
        <v>6</v>
      </c>
      <c r="D1413" t="s">
        <v>837</v>
      </c>
      <c r="E1413">
        <v>1</v>
      </c>
      <c r="F1413">
        <v>5557</v>
      </c>
      <c r="G1413" t="s">
        <v>460</v>
      </c>
      <c r="H1413" t="s">
        <v>153</v>
      </c>
      <c r="I1413" t="str">
        <f>VLOOKUP(H1413,Sheet1!$A$1:$B$28,2,0)</f>
        <v>HSD-IV</v>
      </c>
      <c r="J1413">
        <f>MONTH(Delivery[[#This Row],[DATE]])</f>
        <v>11</v>
      </c>
      <c r="K1413" s="32">
        <f>IF(Delivery[[#This Row],[Month]]&gt;3,YEAR(Delivery[[#This Row],[DATE]]),YEAR(Delivery[[#This Row],[DATE]])-1)</f>
        <v>2015</v>
      </c>
      <c r="L1413" s="32" t="str">
        <f>IF(Delivery[[#This Row],[Month]]&lt;4,"Q4",IF(Delivery[[#This Row],[Month]]&lt;7,"Q1",IF(Delivery[[#This Row],[Month]]&lt;10,"Q2",IF(Delivery[[#This Row],[Month]]&lt;13,"Q3"))))</f>
        <v>Q3</v>
      </c>
    </row>
    <row r="1414" spans="1:12" x14ac:dyDescent="0.25">
      <c r="A1414">
        <v>1</v>
      </c>
      <c r="B1414" s="1">
        <v>42321</v>
      </c>
      <c r="C1414" t="s">
        <v>6</v>
      </c>
      <c r="D1414" t="s">
        <v>837</v>
      </c>
      <c r="E1414">
        <v>1</v>
      </c>
      <c r="F1414">
        <v>3755</v>
      </c>
      <c r="G1414" t="s">
        <v>460</v>
      </c>
      <c r="H1414" t="s">
        <v>153</v>
      </c>
      <c r="I1414" t="str">
        <f>VLOOKUP(H1414,Sheet1!$A$1:$B$28,2,0)</f>
        <v>HSD-IV</v>
      </c>
      <c r="J1414">
        <f>MONTH(Delivery[[#This Row],[DATE]])</f>
        <v>11</v>
      </c>
      <c r="K1414" s="32">
        <f>IF(Delivery[[#This Row],[Month]]&gt;3,YEAR(Delivery[[#This Row],[DATE]]),YEAR(Delivery[[#This Row],[DATE]])-1)</f>
        <v>2015</v>
      </c>
      <c r="L1414" s="32" t="str">
        <f>IF(Delivery[[#This Row],[Month]]&lt;4,"Q4",IF(Delivery[[#This Row],[Month]]&lt;7,"Q1",IF(Delivery[[#This Row],[Month]]&lt;10,"Q2",IF(Delivery[[#This Row],[Month]]&lt;13,"Q3"))))</f>
        <v>Q3</v>
      </c>
    </row>
    <row r="1415" spans="1:12" x14ac:dyDescent="0.25">
      <c r="A1415">
        <v>2</v>
      </c>
      <c r="B1415" s="1">
        <v>42321</v>
      </c>
      <c r="C1415" t="s">
        <v>6</v>
      </c>
      <c r="D1415" t="s">
        <v>837</v>
      </c>
      <c r="E1415">
        <v>2</v>
      </c>
      <c r="F1415">
        <v>1506</v>
      </c>
      <c r="G1415" t="s">
        <v>460</v>
      </c>
      <c r="H1415" t="s">
        <v>153</v>
      </c>
      <c r="I1415" t="str">
        <f>VLOOKUP(H1415,Sheet1!$A$1:$B$28,2,0)</f>
        <v>HSD-IV</v>
      </c>
      <c r="J1415">
        <f>MONTH(Delivery[[#This Row],[DATE]])</f>
        <v>11</v>
      </c>
      <c r="K1415" s="32">
        <f>IF(Delivery[[#This Row],[Month]]&gt;3,YEAR(Delivery[[#This Row],[DATE]]),YEAR(Delivery[[#This Row],[DATE]])-1)</f>
        <v>2015</v>
      </c>
      <c r="L1415" s="32" t="str">
        <f>IF(Delivery[[#This Row],[Month]]&lt;4,"Q4",IF(Delivery[[#This Row],[Month]]&lt;7,"Q1",IF(Delivery[[#This Row],[Month]]&lt;10,"Q2",IF(Delivery[[#This Row],[Month]]&lt;13,"Q3"))))</f>
        <v>Q3</v>
      </c>
    </row>
    <row r="1416" spans="1:12" x14ac:dyDescent="0.25">
      <c r="A1416">
        <v>1</v>
      </c>
      <c r="B1416" s="1">
        <v>42324</v>
      </c>
      <c r="C1416" t="s">
        <v>463</v>
      </c>
      <c r="D1416" t="s">
        <v>853</v>
      </c>
      <c r="E1416" t="s">
        <v>223</v>
      </c>
      <c r="F1416">
        <v>4322</v>
      </c>
      <c r="G1416" t="s">
        <v>466</v>
      </c>
      <c r="H1416" t="s">
        <v>148</v>
      </c>
      <c r="I1416" t="s">
        <v>149</v>
      </c>
      <c r="J1416">
        <f>MONTH(Delivery[[#This Row],[DATE]])</f>
        <v>11</v>
      </c>
      <c r="K1416" s="32">
        <f>IF(Delivery[[#This Row],[Month]]&gt;3,YEAR(Delivery[[#This Row],[DATE]]),YEAR(Delivery[[#This Row],[DATE]])-1)</f>
        <v>2015</v>
      </c>
      <c r="L1416" s="32" t="str">
        <f>IF(Delivery[[#This Row],[Month]]&lt;4,"Q4",IF(Delivery[[#This Row],[Month]]&lt;7,"Q1",IF(Delivery[[#This Row],[Month]]&lt;10,"Q2",IF(Delivery[[#This Row],[Month]]&lt;13,"Q3"))))</f>
        <v>Q3</v>
      </c>
    </row>
    <row r="1417" spans="1:12" x14ac:dyDescent="0.25">
      <c r="A1417">
        <v>2</v>
      </c>
      <c r="B1417" s="1">
        <v>42324</v>
      </c>
      <c r="C1417" t="s">
        <v>6</v>
      </c>
      <c r="D1417" t="s">
        <v>1419</v>
      </c>
      <c r="E1417" t="s">
        <v>41</v>
      </c>
      <c r="F1417">
        <v>28</v>
      </c>
      <c r="G1417" t="s">
        <v>460</v>
      </c>
      <c r="H1417" t="s">
        <v>1420</v>
      </c>
      <c r="I1417" t="s">
        <v>149</v>
      </c>
      <c r="J1417">
        <f>MONTH(Delivery[[#This Row],[DATE]])</f>
        <v>11</v>
      </c>
      <c r="K1417" s="32">
        <f>IF(Delivery[[#This Row],[Month]]&gt;3,YEAR(Delivery[[#This Row],[DATE]]),YEAR(Delivery[[#This Row],[DATE]])-1)</f>
        <v>2015</v>
      </c>
      <c r="L1417" s="32" t="str">
        <f>IF(Delivery[[#This Row],[Month]]&lt;4,"Q4",IF(Delivery[[#This Row],[Month]]&lt;7,"Q1",IF(Delivery[[#This Row],[Month]]&lt;10,"Q2",IF(Delivery[[#This Row],[Month]]&lt;13,"Q3"))))</f>
        <v>Q3</v>
      </c>
    </row>
    <row r="1418" spans="1:12" x14ac:dyDescent="0.25">
      <c r="A1418">
        <v>3</v>
      </c>
      <c r="B1418" s="1">
        <v>42324</v>
      </c>
      <c r="C1418" t="s">
        <v>6</v>
      </c>
      <c r="D1418" t="s">
        <v>851</v>
      </c>
      <c r="E1418">
        <v>16</v>
      </c>
      <c r="F1418">
        <v>245</v>
      </c>
      <c r="G1418" t="s">
        <v>460</v>
      </c>
      <c r="H1418" t="s">
        <v>155</v>
      </c>
      <c r="I1418" t="s">
        <v>146</v>
      </c>
      <c r="J1418">
        <f>MONTH(Delivery[[#This Row],[DATE]])</f>
        <v>11</v>
      </c>
      <c r="K1418" s="32">
        <f>IF(Delivery[[#This Row],[Month]]&gt;3,YEAR(Delivery[[#This Row],[DATE]]),YEAR(Delivery[[#This Row],[DATE]])-1)</f>
        <v>2015</v>
      </c>
      <c r="L1418" s="32" t="str">
        <f>IF(Delivery[[#This Row],[Month]]&lt;4,"Q4",IF(Delivery[[#This Row],[Month]]&lt;7,"Q1",IF(Delivery[[#This Row],[Month]]&lt;10,"Q2",IF(Delivery[[#This Row],[Month]]&lt;13,"Q3"))))</f>
        <v>Q3</v>
      </c>
    </row>
    <row r="1419" spans="1:12" x14ac:dyDescent="0.25">
      <c r="A1419">
        <v>4</v>
      </c>
      <c r="B1419" s="1">
        <v>42324</v>
      </c>
      <c r="C1419" t="s">
        <v>6</v>
      </c>
      <c r="D1419" t="s">
        <v>1444</v>
      </c>
      <c r="E1419">
        <v>16</v>
      </c>
      <c r="F1419">
        <v>67</v>
      </c>
      <c r="G1419" t="s">
        <v>460</v>
      </c>
      <c r="H1419" t="s">
        <v>156</v>
      </c>
      <c r="I1419" t="s">
        <v>146</v>
      </c>
      <c r="J1419">
        <f>MONTH(Delivery[[#This Row],[DATE]])</f>
        <v>11</v>
      </c>
      <c r="K1419" s="32">
        <f>IF(Delivery[[#This Row],[Month]]&gt;3,YEAR(Delivery[[#This Row],[DATE]]),YEAR(Delivery[[#This Row],[DATE]])-1)</f>
        <v>2015</v>
      </c>
      <c r="L1419" s="32" t="str">
        <f>IF(Delivery[[#This Row],[Month]]&lt;4,"Q4",IF(Delivery[[#This Row],[Month]]&lt;7,"Q1",IF(Delivery[[#This Row],[Month]]&lt;10,"Q2",IF(Delivery[[#This Row],[Month]]&lt;13,"Q3"))))</f>
        <v>Q3</v>
      </c>
    </row>
    <row r="1420" spans="1:12" x14ac:dyDescent="0.25">
      <c r="A1420">
        <v>5</v>
      </c>
      <c r="B1420" s="1">
        <v>42324</v>
      </c>
      <c r="C1420" t="s">
        <v>6</v>
      </c>
      <c r="D1420" t="s">
        <v>853</v>
      </c>
      <c r="E1420" t="s">
        <v>41</v>
      </c>
      <c r="F1420">
        <v>4322</v>
      </c>
      <c r="G1420" t="s">
        <v>460</v>
      </c>
      <c r="H1420" t="s">
        <v>148</v>
      </c>
      <c r="I1420" t="s">
        <v>149</v>
      </c>
      <c r="J1420">
        <f>MONTH(Delivery[[#This Row],[DATE]])</f>
        <v>11</v>
      </c>
      <c r="K1420" s="32">
        <f>IF(Delivery[[#This Row],[Month]]&gt;3,YEAR(Delivery[[#This Row],[DATE]]),YEAR(Delivery[[#This Row],[DATE]])-1)</f>
        <v>2015</v>
      </c>
      <c r="L1420" s="32" t="str">
        <f>IF(Delivery[[#This Row],[Month]]&lt;4,"Q4",IF(Delivery[[#This Row],[Month]]&lt;7,"Q1",IF(Delivery[[#This Row],[Month]]&lt;10,"Q2",IF(Delivery[[#This Row],[Month]]&lt;13,"Q3"))))</f>
        <v>Q3</v>
      </c>
    </row>
    <row r="1421" spans="1:12" x14ac:dyDescent="0.25">
      <c r="A1421">
        <v>1</v>
      </c>
      <c r="B1421" s="1">
        <v>42322</v>
      </c>
      <c r="C1421" t="s">
        <v>6</v>
      </c>
      <c r="D1421" t="s">
        <v>846</v>
      </c>
      <c r="E1421">
        <v>24</v>
      </c>
      <c r="F1421">
        <v>2942</v>
      </c>
      <c r="G1421" t="s">
        <v>460</v>
      </c>
      <c r="H1421" t="s">
        <v>142</v>
      </c>
      <c r="I1421" t="s">
        <v>143</v>
      </c>
      <c r="J1421">
        <f>MONTH(Delivery[[#This Row],[DATE]])</f>
        <v>11</v>
      </c>
      <c r="K1421" s="32">
        <f>IF(Delivery[[#This Row],[Month]]&gt;3,YEAR(Delivery[[#This Row],[DATE]]),YEAR(Delivery[[#This Row],[DATE]])-1)</f>
        <v>2015</v>
      </c>
      <c r="L1421" s="32" t="str">
        <f>IF(Delivery[[#This Row],[Month]]&lt;4,"Q4",IF(Delivery[[#This Row],[Month]]&lt;7,"Q1",IF(Delivery[[#This Row],[Month]]&lt;10,"Q2",IF(Delivery[[#This Row],[Month]]&lt;13,"Q3"))))</f>
        <v>Q3</v>
      </c>
    </row>
    <row r="1422" spans="1:12" x14ac:dyDescent="0.25">
      <c r="A1422">
        <v>2</v>
      </c>
      <c r="B1422" s="1">
        <v>42322</v>
      </c>
      <c r="C1422" t="s">
        <v>6</v>
      </c>
      <c r="D1422" t="s">
        <v>846</v>
      </c>
      <c r="E1422">
        <v>10</v>
      </c>
      <c r="F1422">
        <v>1998</v>
      </c>
      <c r="G1422" t="s">
        <v>460</v>
      </c>
      <c r="H1422" t="s">
        <v>142</v>
      </c>
      <c r="I1422" t="s">
        <v>143</v>
      </c>
      <c r="J1422">
        <f>MONTH(Delivery[[#This Row],[DATE]])</f>
        <v>11</v>
      </c>
      <c r="K1422" s="32">
        <f>IF(Delivery[[#This Row],[Month]]&gt;3,YEAR(Delivery[[#This Row],[DATE]]),YEAR(Delivery[[#This Row],[DATE]])-1)</f>
        <v>2015</v>
      </c>
      <c r="L1422" s="32" t="str">
        <f>IF(Delivery[[#This Row],[Month]]&lt;4,"Q4",IF(Delivery[[#This Row],[Month]]&lt;7,"Q1",IF(Delivery[[#This Row],[Month]]&lt;10,"Q2",IF(Delivery[[#This Row],[Month]]&lt;13,"Q3"))))</f>
        <v>Q3</v>
      </c>
    </row>
    <row r="1423" spans="1:12" x14ac:dyDescent="0.25">
      <c r="A1423">
        <v>3</v>
      </c>
      <c r="B1423" s="1">
        <v>42322</v>
      </c>
      <c r="C1423" t="s">
        <v>6</v>
      </c>
      <c r="D1423" t="s">
        <v>847</v>
      </c>
      <c r="E1423">
        <v>10</v>
      </c>
      <c r="F1423">
        <v>3592</v>
      </c>
      <c r="G1423" t="s">
        <v>460</v>
      </c>
      <c r="H1423" t="s">
        <v>142</v>
      </c>
      <c r="I1423" t="s">
        <v>143</v>
      </c>
      <c r="J1423">
        <f>MONTH(Delivery[[#This Row],[DATE]])</f>
        <v>11</v>
      </c>
      <c r="K1423" s="32">
        <f>IF(Delivery[[#This Row],[Month]]&gt;3,YEAR(Delivery[[#This Row],[DATE]]),YEAR(Delivery[[#This Row],[DATE]])-1)</f>
        <v>2015</v>
      </c>
      <c r="L1423" s="32" t="str">
        <f>IF(Delivery[[#This Row],[Month]]&lt;4,"Q4",IF(Delivery[[#This Row],[Month]]&lt;7,"Q1",IF(Delivery[[#This Row],[Month]]&lt;10,"Q2",IF(Delivery[[#This Row],[Month]]&lt;13,"Q3"))))</f>
        <v>Q3</v>
      </c>
    </row>
    <row r="1424" spans="1:12" x14ac:dyDescent="0.25">
      <c r="A1424">
        <v>1</v>
      </c>
      <c r="B1424" s="1">
        <v>42322</v>
      </c>
      <c r="C1424" t="s">
        <v>463</v>
      </c>
      <c r="D1424" t="s">
        <v>1445</v>
      </c>
      <c r="E1424" t="s">
        <v>239</v>
      </c>
      <c r="F1424">
        <v>43</v>
      </c>
      <c r="G1424" t="s">
        <v>466</v>
      </c>
      <c r="H1424" t="s">
        <v>1436</v>
      </c>
      <c r="I1424" t="s">
        <v>149</v>
      </c>
      <c r="J1424">
        <f>MONTH(Delivery[[#This Row],[DATE]])</f>
        <v>11</v>
      </c>
      <c r="K1424" s="32">
        <f>IF(Delivery[[#This Row],[Month]]&gt;3,YEAR(Delivery[[#This Row],[DATE]]),YEAR(Delivery[[#This Row],[DATE]])-1)</f>
        <v>2015</v>
      </c>
      <c r="L1424" s="32" t="str">
        <f>IF(Delivery[[#This Row],[Month]]&lt;4,"Q4",IF(Delivery[[#This Row],[Month]]&lt;7,"Q1",IF(Delivery[[#This Row],[Month]]&lt;10,"Q2",IF(Delivery[[#This Row],[Month]]&lt;13,"Q3"))))</f>
        <v>Q3</v>
      </c>
    </row>
    <row r="1425" spans="1:12" x14ac:dyDescent="0.25">
      <c r="A1425">
        <v>1</v>
      </c>
      <c r="B1425" s="1">
        <v>42323</v>
      </c>
      <c r="C1425" t="s">
        <v>6</v>
      </c>
      <c r="D1425" t="s">
        <v>847</v>
      </c>
      <c r="E1425">
        <v>10</v>
      </c>
      <c r="F1425">
        <v>1135</v>
      </c>
      <c r="G1425" t="s">
        <v>460</v>
      </c>
      <c r="H1425" t="s">
        <v>142</v>
      </c>
      <c r="I1425" t="s">
        <v>143</v>
      </c>
      <c r="J1425">
        <f>MONTH(Delivery[[#This Row],[DATE]])</f>
        <v>11</v>
      </c>
      <c r="K1425" s="32">
        <f>IF(Delivery[[#This Row],[Month]]&gt;3,YEAR(Delivery[[#This Row],[DATE]]),YEAR(Delivery[[#This Row],[DATE]])-1)</f>
        <v>2015</v>
      </c>
      <c r="L1425" s="32" t="str">
        <f>IF(Delivery[[#This Row],[Month]]&lt;4,"Q4",IF(Delivery[[#This Row],[Month]]&lt;7,"Q1",IF(Delivery[[#This Row],[Month]]&lt;10,"Q2",IF(Delivery[[#This Row],[Month]]&lt;13,"Q3"))))</f>
        <v>Q3</v>
      </c>
    </row>
    <row r="1426" spans="1:12" x14ac:dyDescent="0.25">
      <c r="A1426">
        <v>2</v>
      </c>
      <c r="B1426" s="1">
        <v>42323</v>
      </c>
      <c r="C1426" t="s">
        <v>6</v>
      </c>
      <c r="D1426" t="s">
        <v>1446</v>
      </c>
      <c r="E1426">
        <v>16</v>
      </c>
      <c r="F1426">
        <v>133</v>
      </c>
      <c r="G1426" t="s">
        <v>460</v>
      </c>
      <c r="H1426" t="s">
        <v>1447</v>
      </c>
      <c r="I1426" t="s">
        <v>146</v>
      </c>
      <c r="J1426">
        <f>MONTH(Delivery[[#This Row],[DATE]])</f>
        <v>11</v>
      </c>
      <c r="K1426" s="32">
        <f>IF(Delivery[[#This Row],[Month]]&gt;3,YEAR(Delivery[[#This Row],[DATE]]),YEAR(Delivery[[#This Row],[DATE]])-1)</f>
        <v>2015</v>
      </c>
      <c r="L1426" s="32" t="str">
        <f>IF(Delivery[[#This Row],[Month]]&lt;4,"Q4",IF(Delivery[[#This Row],[Month]]&lt;7,"Q1",IF(Delivery[[#This Row],[Month]]&lt;10,"Q2",IF(Delivery[[#This Row],[Month]]&lt;13,"Q3"))))</f>
        <v>Q3</v>
      </c>
    </row>
    <row r="1427" spans="1:12" x14ac:dyDescent="0.25">
      <c r="A1427">
        <v>3</v>
      </c>
      <c r="B1427" s="1">
        <v>42323</v>
      </c>
      <c r="C1427" t="s">
        <v>6</v>
      </c>
      <c r="D1427" t="s">
        <v>848</v>
      </c>
      <c r="E1427">
        <v>16</v>
      </c>
      <c r="F1427">
        <v>554</v>
      </c>
      <c r="G1427" t="s">
        <v>460</v>
      </c>
      <c r="H1427" t="s">
        <v>145</v>
      </c>
      <c r="I1427" t="s">
        <v>146</v>
      </c>
      <c r="J1427">
        <f>MONTH(Delivery[[#This Row],[DATE]])</f>
        <v>11</v>
      </c>
      <c r="K1427" s="32">
        <f>IF(Delivery[[#This Row],[Month]]&gt;3,YEAR(Delivery[[#This Row],[DATE]]),YEAR(Delivery[[#This Row],[DATE]])-1)</f>
        <v>2015</v>
      </c>
      <c r="L1427" s="32" t="str">
        <f>IF(Delivery[[#This Row],[Month]]&lt;4,"Q4",IF(Delivery[[#This Row],[Month]]&lt;7,"Q1",IF(Delivery[[#This Row],[Month]]&lt;10,"Q2",IF(Delivery[[#This Row],[Month]]&lt;13,"Q3"))))</f>
        <v>Q3</v>
      </c>
    </row>
    <row r="1428" spans="1:12" x14ac:dyDescent="0.25">
      <c r="A1428">
        <v>4</v>
      </c>
      <c r="B1428" s="1">
        <v>42323</v>
      </c>
      <c r="C1428" t="s">
        <v>6</v>
      </c>
      <c r="D1428" t="s">
        <v>849</v>
      </c>
      <c r="E1428">
        <v>16</v>
      </c>
      <c r="F1428">
        <v>221</v>
      </c>
      <c r="G1428" t="s">
        <v>460</v>
      </c>
      <c r="H1428" t="s">
        <v>155</v>
      </c>
      <c r="I1428" t="s">
        <v>146</v>
      </c>
      <c r="J1428">
        <f>MONTH(Delivery[[#This Row],[DATE]])</f>
        <v>11</v>
      </c>
      <c r="K1428" s="32">
        <f>IF(Delivery[[#This Row],[Month]]&gt;3,YEAR(Delivery[[#This Row],[DATE]]),YEAR(Delivery[[#This Row],[DATE]])-1)</f>
        <v>2015</v>
      </c>
      <c r="L1428" s="32" t="str">
        <f>IF(Delivery[[#This Row],[Month]]&lt;4,"Q4",IF(Delivery[[#This Row],[Month]]&lt;7,"Q1",IF(Delivery[[#This Row],[Month]]&lt;10,"Q2",IF(Delivery[[#This Row],[Month]]&lt;13,"Q3"))))</f>
        <v>Q3</v>
      </c>
    </row>
    <row r="1429" spans="1:12" x14ac:dyDescent="0.25">
      <c r="A1429">
        <v>5</v>
      </c>
      <c r="B1429" s="1">
        <v>42323</v>
      </c>
      <c r="C1429" t="s">
        <v>6</v>
      </c>
      <c r="D1429" t="s">
        <v>850</v>
      </c>
      <c r="E1429">
        <v>2</v>
      </c>
      <c r="F1429">
        <v>6030</v>
      </c>
      <c r="G1429" t="s">
        <v>460</v>
      </c>
      <c r="H1429" t="s">
        <v>153</v>
      </c>
      <c r="I1429" t="str">
        <f>VLOOKUP(H1429,Sheet1!$A$1:$B$28,2,0)</f>
        <v>HSD-IV</v>
      </c>
      <c r="J1429">
        <f>MONTH(Delivery[[#This Row],[DATE]])</f>
        <v>11</v>
      </c>
      <c r="K1429" s="32">
        <f>IF(Delivery[[#This Row],[Month]]&gt;3,YEAR(Delivery[[#This Row],[DATE]]),YEAR(Delivery[[#This Row],[DATE]])-1)</f>
        <v>2015</v>
      </c>
      <c r="L1429" s="32" t="str">
        <f>IF(Delivery[[#This Row],[Month]]&lt;4,"Q4",IF(Delivery[[#This Row],[Month]]&lt;7,"Q1",IF(Delivery[[#This Row],[Month]]&lt;10,"Q2",IF(Delivery[[#This Row],[Month]]&lt;13,"Q3"))))</f>
        <v>Q3</v>
      </c>
    </row>
    <row r="1430" spans="1:12" x14ac:dyDescent="0.25">
      <c r="A1430">
        <v>6</v>
      </c>
      <c r="B1430" s="1">
        <v>42323</v>
      </c>
      <c r="C1430" t="s">
        <v>6</v>
      </c>
      <c r="D1430" t="s">
        <v>850</v>
      </c>
      <c r="E1430">
        <v>3</v>
      </c>
      <c r="F1430">
        <v>3883</v>
      </c>
      <c r="G1430" t="s">
        <v>460</v>
      </c>
      <c r="H1430" t="s">
        <v>153</v>
      </c>
      <c r="I1430" t="str">
        <f>VLOOKUP(H1430,Sheet1!$A$1:$B$28,2,0)</f>
        <v>HSD-IV</v>
      </c>
      <c r="J1430">
        <f>MONTH(Delivery[[#This Row],[DATE]])</f>
        <v>11</v>
      </c>
      <c r="K1430" s="32">
        <f>IF(Delivery[[#This Row],[Month]]&gt;3,YEAR(Delivery[[#This Row],[DATE]]),YEAR(Delivery[[#This Row],[DATE]])-1)</f>
        <v>2015</v>
      </c>
      <c r="L1430" s="32" t="str">
        <f>IF(Delivery[[#This Row],[Month]]&lt;4,"Q4",IF(Delivery[[#This Row],[Month]]&lt;7,"Q1",IF(Delivery[[#This Row],[Month]]&lt;10,"Q2",IF(Delivery[[#This Row],[Month]]&lt;13,"Q3"))))</f>
        <v>Q3</v>
      </c>
    </row>
    <row r="1431" spans="1:12" x14ac:dyDescent="0.25">
      <c r="A1431">
        <v>1</v>
      </c>
      <c r="B1431" s="1">
        <v>42323</v>
      </c>
      <c r="C1431" t="s">
        <v>463</v>
      </c>
      <c r="D1431" t="s">
        <v>841</v>
      </c>
      <c r="E1431">
        <v>14</v>
      </c>
      <c r="F1431">
        <v>3972</v>
      </c>
      <c r="G1431" t="s">
        <v>464</v>
      </c>
      <c r="H1431" t="s">
        <v>733</v>
      </c>
      <c r="I1431" t="s">
        <v>143</v>
      </c>
      <c r="J1431">
        <f>MONTH(Delivery[[#This Row],[DATE]])</f>
        <v>11</v>
      </c>
      <c r="K1431" s="32">
        <f>IF(Delivery[[#This Row],[Month]]&gt;3,YEAR(Delivery[[#This Row],[DATE]]),YEAR(Delivery[[#This Row],[DATE]])-1)</f>
        <v>2015</v>
      </c>
      <c r="L1431" s="32" t="str">
        <f>IF(Delivery[[#This Row],[Month]]&lt;4,"Q4",IF(Delivery[[#This Row],[Month]]&lt;7,"Q1",IF(Delivery[[#This Row],[Month]]&lt;10,"Q2",IF(Delivery[[#This Row],[Month]]&lt;13,"Q3"))))</f>
        <v>Q3</v>
      </c>
    </row>
    <row r="1432" spans="1:12" x14ac:dyDescent="0.25">
      <c r="A1432">
        <v>2</v>
      </c>
      <c r="B1432" s="1">
        <v>42323</v>
      </c>
      <c r="C1432" t="s">
        <v>463</v>
      </c>
      <c r="D1432" t="s">
        <v>842</v>
      </c>
      <c r="E1432">
        <v>14</v>
      </c>
      <c r="F1432">
        <v>391</v>
      </c>
      <c r="G1432" t="s">
        <v>464</v>
      </c>
      <c r="H1432" t="s">
        <v>733</v>
      </c>
      <c r="I1432" t="s">
        <v>143</v>
      </c>
      <c r="J1432">
        <f>MONTH(Delivery[[#This Row],[DATE]])</f>
        <v>11</v>
      </c>
      <c r="K1432" s="32">
        <f>IF(Delivery[[#This Row],[Month]]&gt;3,YEAR(Delivery[[#This Row],[DATE]]),YEAR(Delivery[[#This Row],[DATE]])-1)</f>
        <v>2015</v>
      </c>
      <c r="L1432" s="32" t="str">
        <f>IF(Delivery[[#This Row],[Month]]&lt;4,"Q4",IF(Delivery[[#This Row],[Month]]&lt;7,"Q1",IF(Delivery[[#This Row],[Month]]&lt;10,"Q2",IF(Delivery[[#This Row],[Month]]&lt;13,"Q3"))))</f>
        <v>Q3</v>
      </c>
    </row>
    <row r="1433" spans="1:12" x14ac:dyDescent="0.25">
      <c r="A1433">
        <v>1</v>
      </c>
      <c r="B1433" s="1">
        <v>42324</v>
      </c>
      <c r="C1433" t="s">
        <v>6</v>
      </c>
      <c r="D1433" t="s">
        <v>850</v>
      </c>
      <c r="E1433">
        <v>3</v>
      </c>
      <c r="F1433">
        <v>2610</v>
      </c>
      <c r="G1433" t="s">
        <v>460</v>
      </c>
      <c r="H1433" t="s">
        <v>153</v>
      </c>
      <c r="I1433" t="str">
        <f>VLOOKUP(H1433,Sheet1!$A$1:$B$28,2,0)</f>
        <v>HSD-IV</v>
      </c>
      <c r="J1433">
        <f>MONTH(Delivery[[#This Row],[DATE]])</f>
        <v>11</v>
      </c>
      <c r="K1433" s="32">
        <f>IF(Delivery[[#This Row],[Month]]&gt;3,YEAR(Delivery[[#This Row],[DATE]]),YEAR(Delivery[[#This Row],[DATE]])-1)</f>
        <v>2015</v>
      </c>
      <c r="L1433" s="32" t="str">
        <f>IF(Delivery[[#This Row],[Month]]&lt;4,"Q4",IF(Delivery[[#This Row],[Month]]&lt;7,"Q1",IF(Delivery[[#This Row],[Month]]&lt;10,"Q2",IF(Delivery[[#This Row],[Month]]&lt;13,"Q3"))))</f>
        <v>Q3</v>
      </c>
    </row>
    <row r="1434" spans="1:12" x14ac:dyDescent="0.25">
      <c r="A1434">
        <v>2</v>
      </c>
      <c r="B1434" s="1">
        <v>42324</v>
      </c>
      <c r="C1434" t="s">
        <v>6</v>
      </c>
      <c r="D1434" t="s">
        <v>1419</v>
      </c>
      <c r="E1434" t="s">
        <v>41</v>
      </c>
      <c r="F1434">
        <v>28</v>
      </c>
      <c r="G1434" t="s">
        <v>460</v>
      </c>
      <c r="H1434" t="s">
        <v>1420</v>
      </c>
      <c r="I1434" t="s">
        <v>149</v>
      </c>
      <c r="J1434">
        <f>MONTH(Delivery[[#This Row],[DATE]])</f>
        <v>11</v>
      </c>
      <c r="K1434" s="32">
        <f>IF(Delivery[[#This Row],[Month]]&gt;3,YEAR(Delivery[[#This Row],[DATE]]),YEAR(Delivery[[#This Row],[DATE]])-1)</f>
        <v>2015</v>
      </c>
      <c r="L1434" s="32" t="str">
        <f>IF(Delivery[[#This Row],[Month]]&lt;4,"Q4",IF(Delivery[[#This Row],[Month]]&lt;7,"Q1",IF(Delivery[[#This Row],[Month]]&lt;10,"Q2",IF(Delivery[[#This Row],[Month]]&lt;13,"Q3"))))</f>
        <v>Q3</v>
      </c>
    </row>
    <row r="1435" spans="1:12" x14ac:dyDescent="0.25">
      <c r="A1435">
        <v>3</v>
      </c>
      <c r="B1435" s="1">
        <v>42324</v>
      </c>
      <c r="C1435" t="s">
        <v>6</v>
      </c>
      <c r="D1435" t="s">
        <v>851</v>
      </c>
      <c r="E1435">
        <v>16</v>
      </c>
      <c r="F1435">
        <v>245</v>
      </c>
      <c r="G1435" t="s">
        <v>460</v>
      </c>
      <c r="H1435" t="s">
        <v>155</v>
      </c>
      <c r="I1435" t="s">
        <v>146</v>
      </c>
      <c r="J1435">
        <f>MONTH(Delivery[[#This Row],[DATE]])</f>
        <v>11</v>
      </c>
      <c r="K1435" s="32">
        <f>IF(Delivery[[#This Row],[Month]]&gt;3,YEAR(Delivery[[#This Row],[DATE]]),YEAR(Delivery[[#This Row],[DATE]])-1)</f>
        <v>2015</v>
      </c>
      <c r="L1435" s="32" t="str">
        <f>IF(Delivery[[#This Row],[Month]]&lt;4,"Q4",IF(Delivery[[#This Row],[Month]]&lt;7,"Q1",IF(Delivery[[#This Row],[Month]]&lt;10,"Q2",IF(Delivery[[#This Row],[Month]]&lt;13,"Q3"))))</f>
        <v>Q3</v>
      </c>
    </row>
    <row r="1436" spans="1:12" x14ac:dyDescent="0.25">
      <c r="A1436">
        <v>4</v>
      </c>
      <c r="B1436" s="1">
        <v>42324</v>
      </c>
      <c r="C1436" t="s">
        <v>6</v>
      </c>
      <c r="D1436" t="s">
        <v>1444</v>
      </c>
      <c r="E1436">
        <v>16</v>
      </c>
      <c r="F1436">
        <v>67</v>
      </c>
      <c r="G1436" t="s">
        <v>460</v>
      </c>
      <c r="H1436" t="s">
        <v>156</v>
      </c>
      <c r="I1436" t="s">
        <v>146</v>
      </c>
      <c r="J1436">
        <f>MONTH(Delivery[[#This Row],[DATE]])</f>
        <v>11</v>
      </c>
      <c r="K1436" s="32">
        <f>IF(Delivery[[#This Row],[Month]]&gt;3,YEAR(Delivery[[#This Row],[DATE]]),YEAR(Delivery[[#This Row],[DATE]])-1)</f>
        <v>2015</v>
      </c>
      <c r="L1436" s="32" t="str">
        <f>IF(Delivery[[#This Row],[Month]]&lt;4,"Q4",IF(Delivery[[#This Row],[Month]]&lt;7,"Q1",IF(Delivery[[#This Row],[Month]]&lt;10,"Q2",IF(Delivery[[#This Row],[Month]]&lt;13,"Q3"))))</f>
        <v>Q3</v>
      </c>
    </row>
    <row r="1437" spans="1:12" x14ac:dyDescent="0.25">
      <c r="A1437">
        <v>5</v>
      </c>
      <c r="B1437" s="1">
        <v>42324</v>
      </c>
      <c r="C1437" t="s">
        <v>6</v>
      </c>
      <c r="D1437" t="s">
        <v>853</v>
      </c>
      <c r="E1437" t="s">
        <v>41</v>
      </c>
      <c r="F1437">
        <v>4322</v>
      </c>
      <c r="G1437" t="s">
        <v>460</v>
      </c>
      <c r="H1437" t="s">
        <v>148</v>
      </c>
      <c r="I1437" t="s">
        <v>149</v>
      </c>
      <c r="J1437">
        <f>MONTH(Delivery[[#This Row],[DATE]])</f>
        <v>11</v>
      </c>
      <c r="K1437" s="32">
        <f>IF(Delivery[[#This Row],[Month]]&gt;3,YEAR(Delivery[[#This Row],[DATE]]),YEAR(Delivery[[#This Row],[DATE]])-1)</f>
        <v>2015</v>
      </c>
      <c r="L1437" s="32" t="str">
        <f>IF(Delivery[[#This Row],[Month]]&lt;4,"Q4",IF(Delivery[[#This Row],[Month]]&lt;7,"Q1",IF(Delivery[[#This Row],[Month]]&lt;10,"Q2",IF(Delivery[[#This Row],[Month]]&lt;13,"Q3"))))</f>
        <v>Q3</v>
      </c>
    </row>
    <row r="1438" spans="1:12" x14ac:dyDescent="0.25">
      <c r="A1438">
        <v>1</v>
      </c>
      <c r="B1438" s="1">
        <v>42324</v>
      </c>
      <c r="C1438" t="s">
        <v>463</v>
      </c>
      <c r="D1438" t="s">
        <v>842</v>
      </c>
      <c r="E1438">
        <v>13</v>
      </c>
      <c r="F1438">
        <v>6516</v>
      </c>
      <c r="G1438" t="s">
        <v>464</v>
      </c>
      <c r="H1438" t="s">
        <v>733</v>
      </c>
      <c r="I1438" t="s">
        <v>143</v>
      </c>
      <c r="J1438">
        <f>MONTH(Delivery[[#This Row],[DATE]])</f>
        <v>11</v>
      </c>
      <c r="K1438" s="32">
        <f>IF(Delivery[[#This Row],[Month]]&gt;3,YEAR(Delivery[[#This Row],[DATE]]),YEAR(Delivery[[#This Row],[DATE]])-1)</f>
        <v>2015</v>
      </c>
      <c r="L1438" s="32" t="str">
        <f>IF(Delivery[[#This Row],[Month]]&lt;4,"Q4",IF(Delivery[[#This Row],[Month]]&lt;7,"Q1",IF(Delivery[[#This Row],[Month]]&lt;10,"Q2",IF(Delivery[[#This Row],[Month]]&lt;13,"Q3"))))</f>
        <v>Q3</v>
      </c>
    </row>
    <row r="1439" spans="1:12" x14ac:dyDescent="0.25">
      <c r="A1439">
        <v>1</v>
      </c>
      <c r="B1439" s="1">
        <v>42324</v>
      </c>
      <c r="C1439" t="s">
        <v>6</v>
      </c>
      <c r="D1439" t="s">
        <v>853</v>
      </c>
      <c r="E1439" t="s">
        <v>223</v>
      </c>
      <c r="F1439">
        <v>4322</v>
      </c>
      <c r="G1439" t="s">
        <v>466</v>
      </c>
      <c r="H1439" t="s">
        <v>148</v>
      </c>
      <c r="I1439" t="s">
        <v>149</v>
      </c>
      <c r="J1439">
        <f>MONTH(Delivery[[#This Row],[DATE]])</f>
        <v>11</v>
      </c>
      <c r="K1439" s="32">
        <f>IF(Delivery[[#This Row],[Month]]&gt;3,YEAR(Delivery[[#This Row],[DATE]]),YEAR(Delivery[[#This Row],[DATE]])-1)</f>
        <v>2015</v>
      </c>
      <c r="L1439" s="32" t="str">
        <f>IF(Delivery[[#This Row],[Month]]&lt;4,"Q4",IF(Delivery[[#This Row],[Month]]&lt;7,"Q1",IF(Delivery[[#This Row],[Month]]&lt;10,"Q2",IF(Delivery[[#This Row],[Month]]&lt;13,"Q3"))))</f>
        <v>Q3</v>
      </c>
    </row>
    <row r="1440" spans="1:12" x14ac:dyDescent="0.25">
      <c r="A1440">
        <v>1</v>
      </c>
      <c r="B1440" s="1">
        <v>42325</v>
      </c>
      <c r="C1440" t="s">
        <v>463</v>
      </c>
      <c r="D1440" t="s">
        <v>842</v>
      </c>
      <c r="E1440">
        <v>13</v>
      </c>
      <c r="F1440">
        <v>148</v>
      </c>
      <c r="G1440" t="s">
        <v>464</v>
      </c>
      <c r="H1440" t="s">
        <v>733</v>
      </c>
      <c r="I1440" t="s">
        <v>143</v>
      </c>
      <c r="J1440">
        <f>MONTH(Delivery[[#This Row],[DATE]])</f>
        <v>11</v>
      </c>
      <c r="K1440" s="32">
        <f>IF(Delivery[[#This Row],[Month]]&gt;3,YEAR(Delivery[[#This Row],[DATE]]),YEAR(Delivery[[#This Row],[DATE]])-1)</f>
        <v>2015</v>
      </c>
      <c r="L1440" s="32" t="str">
        <f>IF(Delivery[[#This Row],[Month]]&lt;4,"Q4",IF(Delivery[[#This Row],[Month]]&lt;7,"Q1",IF(Delivery[[#This Row],[Month]]&lt;10,"Q2",IF(Delivery[[#This Row],[Month]]&lt;13,"Q3"))))</f>
        <v>Q3</v>
      </c>
    </row>
    <row r="1441" spans="1:12" x14ac:dyDescent="0.25">
      <c r="A1441">
        <v>2</v>
      </c>
      <c r="B1441" s="1">
        <v>42325</v>
      </c>
      <c r="C1441" t="s">
        <v>463</v>
      </c>
      <c r="D1441" t="s">
        <v>859</v>
      </c>
      <c r="E1441">
        <v>13</v>
      </c>
      <c r="F1441">
        <v>450</v>
      </c>
      <c r="G1441" t="s">
        <v>464</v>
      </c>
      <c r="H1441" t="s">
        <v>733</v>
      </c>
      <c r="I1441" t="s">
        <v>143</v>
      </c>
      <c r="J1441">
        <f>MONTH(Delivery[[#This Row],[DATE]])</f>
        <v>11</v>
      </c>
      <c r="K1441" s="32">
        <f>IF(Delivery[[#This Row],[Month]]&gt;3,YEAR(Delivery[[#This Row],[DATE]]),YEAR(Delivery[[#This Row],[DATE]])-1)</f>
        <v>2015</v>
      </c>
      <c r="L1441" s="32" t="str">
        <f>IF(Delivery[[#This Row],[Month]]&lt;4,"Q4",IF(Delivery[[#This Row],[Month]]&lt;7,"Q1",IF(Delivery[[#This Row],[Month]]&lt;10,"Q2",IF(Delivery[[#This Row],[Month]]&lt;13,"Q3"))))</f>
        <v>Q3</v>
      </c>
    </row>
    <row r="1442" spans="1:12" x14ac:dyDescent="0.25">
      <c r="A1442">
        <v>3</v>
      </c>
      <c r="B1442" s="1">
        <v>42325</v>
      </c>
      <c r="C1442" t="s">
        <v>463</v>
      </c>
      <c r="D1442" t="s">
        <v>860</v>
      </c>
      <c r="E1442">
        <v>13</v>
      </c>
      <c r="F1442">
        <v>1008</v>
      </c>
      <c r="G1442" t="s">
        <v>464</v>
      </c>
      <c r="H1442" t="s">
        <v>733</v>
      </c>
      <c r="I1442" t="s">
        <v>143</v>
      </c>
      <c r="J1442">
        <f>MONTH(Delivery[[#This Row],[DATE]])</f>
        <v>11</v>
      </c>
      <c r="K1442" s="32">
        <f>IF(Delivery[[#This Row],[Month]]&gt;3,YEAR(Delivery[[#This Row],[DATE]]),YEAR(Delivery[[#This Row],[DATE]])-1)</f>
        <v>2015</v>
      </c>
      <c r="L1442" s="32" t="str">
        <f>IF(Delivery[[#This Row],[Month]]&lt;4,"Q4",IF(Delivery[[#This Row],[Month]]&lt;7,"Q1",IF(Delivery[[#This Row],[Month]]&lt;10,"Q2",IF(Delivery[[#This Row],[Month]]&lt;13,"Q3"))))</f>
        <v>Q3</v>
      </c>
    </row>
    <row r="1443" spans="1:12" x14ac:dyDescent="0.25">
      <c r="A1443">
        <v>4</v>
      </c>
      <c r="B1443" s="1">
        <v>42325</v>
      </c>
      <c r="C1443" t="s">
        <v>463</v>
      </c>
      <c r="D1443" t="s">
        <v>860</v>
      </c>
      <c r="E1443">
        <v>10</v>
      </c>
      <c r="F1443">
        <v>4885</v>
      </c>
      <c r="G1443" t="s">
        <v>464</v>
      </c>
      <c r="H1443" t="s">
        <v>733</v>
      </c>
      <c r="I1443" t="s">
        <v>143</v>
      </c>
      <c r="J1443">
        <f>MONTH(Delivery[[#This Row],[DATE]])</f>
        <v>11</v>
      </c>
      <c r="K1443" s="32">
        <f>IF(Delivery[[#This Row],[Month]]&gt;3,YEAR(Delivery[[#This Row],[DATE]]),YEAR(Delivery[[#This Row],[DATE]])-1)</f>
        <v>2015</v>
      </c>
      <c r="L1443" s="32" t="str">
        <f>IF(Delivery[[#This Row],[Month]]&lt;4,"Q4",IF(Delivery[[#This Row],[Month]]&lt;7,"Q1",IF(Delivery[[#This Row],[Month]]&lt;10,"Q2",IF(Delivery[[#This Row],[Month]]&lt;13,"Q3"))))</f>
        <v>Q3</v>
      </c>
    </row>
    <row r="1444" spans="1:12" x14ac:dyDescent="0.25">
      <c r="A1444">
        <v>1</v>
      </c>
      <c r="B1444" s="1">
        <v>42326</v>
      </c>
      <c r="C1444" t="s">
        <v>6</v>
      </c>
      <c r="D1444" t="s">
        <v>855</v>
      </c>
      <c r="E1444" t="s">
        <v>41</v>
      </c>
      <c r="F1444">
        <v>157</v>
      </c>
      <c r="G1444" t="s">
        <v>460</v>
      </c>
      <c r="H1444" t="s">
        <v>148</v>
      </c>
      <c r="I1444" t="s">
        <v>149</v>
      </c>
      <c r="J1444">
        <f>MONTH(Delivery[[#This Row],[DATE]])</f>
        <v>11</v>
      </c>
      <c r="K1444" s="32">
        <f>IF(Delivery[[#This Row],[Month]]&gt;3,YEAR(Delivery[[#This Row],[DATE]]),YEAR(Delivery[[#This Row],[DATE]])-1)</f>
        <v>2015</v>
      </c>
      <c r="L1444" s="32" t="str">
        <f>IF(Delivery[[#This Row],[Month]]&lt;4,"Q4",IF(Delivery[[#This Row],[Month]]&lt;7,"Q1",IF(Delivery[[#This Row],[Month]]&lt;10,"Q2",IF(Delivery[[#This Row],[Month]]&lt;13,"Q3"))))</f>
        <v>Q3</v>
      </c>
    </row>
    <row r="1445" spans="1:12" x14ac:dyDescent="0.25">
      <c r="A1445">
        <v>2</v>
      </c>
      <c r="B1445" s="1">
        <v>42326</v>
      </c>
      <c r="C1445" t="s">
        <v>6</v>
      </c>
      <c r="D1445" t="s">
        <v>856</v>
      </c>
      <c r="E1445">
        <v>16</v>
      </c>
      <c r="F1445">
        <v>90</v>
      </c>
      <c r="G1445" t="s">
        <v>460</v>
      </c>
      <c r="H1445" t="s">
        <v>156</v>
      </c>
      <c r="I1445" t="s">
        <v>146</v>
      </c>
      <c r="J1445">
        <f>MONTH(Delivery[[#This Row],[DATE]])</f>
        <v>11</v>
      </c>
      <c r="K1445" s="32">
        <f>IF(Delivery[[#This Row],[Month]]&gt;3,YEAR(Delivery[[#This Row],[DATE]]),YEAR(Delivery[[#This Row],[DATE]])-1)</f>
        <v>2015</v>
      </c>
      <c r="L1445" s="32" t="str">
        <f>IF(Delivery[[#This Row],[Month]]&lt;4,"Q4",IF(Delivery[[#This Row],[Month]]&lt;7,"Q1",IF(Delivery[[#This Row],[Month]]&lt;10,"Q2",IF(Delivery[[#This Row],[Month]]&lt;13,"Q3"))))</f>
        <v>Q3</v>
      </c>
    </row>
    <row r="1446" spans="1:12" x14ac:dyDescent="0.25">
      <c r="A1446">
        <v>3</v>
      </c>
      <c r="B1446" s="1">
        <v>42326</v>
      </c>
      <c r="C1446" t="s">
        <v>6</v>
      </c>
      <c r="D1446" t="s">
        <v>857</v>
      </c>
      <c r="E1446">
        <v>16</v>
      </c>
      <c r="F1446">
        <v>74</v>
      </c>
      <c r="G1446" t="s">
        <v>460</v>
      </c>
      <c r="H1446" t="s">
        <v>155</v>
      </c>
      <c r="I1446" t="s">
        <v>146</v>
      </c>
      <c r="J1446">
        <f>MONTH(Delivery[[#This Row],[DATE]])</f>
        <v>11</v>
      </c>
      <c r="K1446" s="32">
        <f>IF(Delivery[[#This Row],[Month]]&gt;3,YEAR(Delivery[[#This Row],[DATE]]),YEAR(Delivery[[#This Row],[DATE]])-1)</f>
        <v>2015</v>
      </c>
      <c r="L1446" s="32" t="str">
        <f>IF(Delivery[[#This Row],[Month]]&lt;4,"Q4",IF(Delivery[[#This Row],[Month]]&lt;7,"Q1",IF(Delivery[[#This Row],[Month]]&lt;10,"Q2",IF(Delivery[[#This Row],[Month]]&lt;13,"Q3"))))</f>
        <v>Q3</v>
      </c>
    </row>
    <row r="1447" spans="1:12" x14ac:dyDescent="0.25">
      <c r="A1447">
        <v>4</v>
      </c>
      <c r="B1447" s="1">
        <v>42326</v>
      </c>
      <c r="C1447" t="s">
        <v>6</v>
      </c>
      <c r="D1447" t="s">
        <v>858</v>
      </c>
      <c r="E1447">
        <v>11</v>
      </c>
      <c r="F1447">
        <v>2676</v>
      </c>
      <c r="G1447" t="s">
        <v>460</v>
      </c>
      <c r="H1447" t="s">
        <v>151</v>
      </c>
      <c r="I1447" t="s">
        <v>152</v>
      </c>
      <c r="J1447">
        <f>MONTH(Delivery[[#This Row],[DATE]])</f>
        <v>11</v>
      </c>
      <c r="K1447" s="32">
        <f>IF(Delivery[[#This Row],[Month]]&gt;3,YEAR(Delivery[[#This Row],[DATE]]),YEAR(Delivery[[#This Row],[DATE]])-1)</f>
        <v>2015</v>
      </c>
      <c r="L1447" s="32" t="str">
        <f>IF(Delivery[[#This Row],[Month]]&lt;4,"Q4",IF(Delivery[[#This Row],[Month]]&lt;7,"Q1",IF(Delivery[[#This Row],[Month]]&lt;10,"Q2",IF(Delivery[[#This Row],[Month]]&lt;13,"Q3"))))</f>
        <v>Q3</v>
      </c>
    </row>
    <row r="1448" spans="1:12" x14ac:dyDescent="0.25">
      <c r="A1448">
        <v>5</v>
      </c>
      <c r="B1448" s="1">
        <v>42326</v>
      </c>
      <c r="C1448" t="s">
        <v>6</v>
      </c>
      <c r="D1448" t="s">
        <v>858</v>
      </c>
      <c r="E1448">
        <v>4</v>
      </c>
      <c r="F1448">
        <v>914</v>
      </c>
      <c r="G1448" t="s">
        <v>460</v>
      </c>
      <c r="H1448" t="s">
        <v>151</v>
      </c>
      <c r="I1448" t="s">
        <v>152</v>
      </c>
      <c r="J1448">
        <f>MONTH(Delivery[[#This Row],[DATE]])</f>
        <v>11</v>
      </c>
      <c r="K1448" s="32">
        <f>IF(Delivery[[#This Row],[Month]]&gt;3,YEAR(Delivery[[#This Row],[DATE]]),YEAR(Delivery[[#This Row],[DATE]])-1)</f>
        <v>2015</v>
      </c>
      <c r="L1448" s="32" t="str">
        <f>IF(Delivery[[#This Row],[Month]]&lt;4,"Q4",IF(Delivery[[#This Row],[Month]]&lt;7,"Q1",IF(Delivery[[#This Row],[Month]]&lt;10,"Q2",IF(Delivery[[#This Row],[Month]]&lt;13,"Q3"))))</f>
        <v>Q3</v>
      </c>
    </row>
    <row r="1449" spans="1:12" x14ac:dyDescent="0.25">
      <c r="A1449">
        <v>6</v>
      </c>
      <c r="B1449" s="1">
        <v>42326</v>
      </c>
      <c r="C1449" t="s">
        <v>6</v>
      </c>
      <c r="D1449" t="s">
        <v>858</v>
      </c>
      <c r="E1449">
        <v>11</v>
      </c>
      <c r="F1449">
        <v>2884</v>
      </c>
      <c r="G1449" t="s">
        <v>460</v>
      </c>
      <c r="H1449" t="s">
        <v>151</v>
      </c>
      <c r="I1449" t="s">
        <v>152</v>
      </c>
      <c r="J1449">
        <f>MONTH(Delivery[[#This Row],[DATE]])</f>
        <v>11</v>
      </c>
      <c r="K1449" s="32">
        <f>IF(Delivery[[#This Row],[Month]]&gt;3,YEAR(Delivery[[#This Row],[DATE]]),YEAR(Delivery[[#This Row],[DATE]])-1)</f>
        <v>2015</v>
      </c>
      <c r="L1449" s="32" t="str">
        <f>IF(Delivery[[#This Row],[Month]]&lt;4,"Q4",IF(Delivery[[#This Row],[Month]]&lt;7,"Q1",IF(Delivery[[#This Row],[Month]]&lt;10,"Q2",IF(Delivery[[#This Row],[Month]]&lt;13,"Q3"))))</f>
        <v>Q3</v>
      </c>
    </row>
    <row r="1450" spans="1:12" x14ac:dyDescent="0.25">
      <c r="A1450">
        <v>7</v>
      </c>
      <c r="B1450" s="1">
        <v>42326</v>
      </c>
      <c r="C1450" t="s">
        <v>6</v>
      </c>
      <c r="D1450" t="s">
        <v>861</v>
      </c>
      <c r="E1450">
        <v>12</v>
      </c>
      <c r="F1450">
        <v>1857</v>
      </c>
      <c r="G1450" t="s">
        <v>460</v>
      </c>
      <c r="H1450" t="s">
        <v>151</v>
      </c>
      <c r="I1450" t="s">
        <v>152</v>
      </c>
      <c r="J1450">
        <f>MONTH(Delivery[[#This Row],[DATE]])</f>
        <v>11</v>
      </c>
      <c r="K1450" s="32">
        <f>IF(Delivery[[#This Row],[Month]]&gt;3,YEAR(Delivery[[#This Row],[DATE]]),YEAR(Delivery[[#This Row],[DATE]])-1)</f>
        <v>2015</v>
      </c>
      <c r="L1450" s="32" t="str">
        <f>IF(Delivery[[#This Row],[Month]]&lt;4,"Q4",IF(Delivery[[#This Row],[Month]]&lt;7,"Q1",IF(Delivery[[#This Row],[Month]]&lt;10,"Q2",IF(Delivery[[#This Row],[Month]]&lt;13,"Q3"))))</f>
        <v>Q3</v>
      </c>
    </row>
    <row r="1451" spans="1:12" x14ac:dyDescent="0.25">
      <c r="A1451">
        <v>1</v>
      </c>
      <c r="B1451" s="1">
        <v>42326</v>
      </c>
      <c r="C1451" t="s">
        <v>463</v>
      </c>
      <c r="D1451" t="s">
        <v>860</v>
      </c>
      <c r="E1451">
        <v>10</v>
      </c>
      <c r="F1451">
        <v>779</v>
      </c>
      <c r="G1451" t="s">
        <v>464</v>
      </c>
      <c r="H1451" t="s">
        <v>733</v>
      </c>
      <c r="I1451" t="s">
        <v>143</v>
      </c>
      <c r="J1451">
        <f>MONTH(Delivery[[#This Row],[DATE]])</f>
        <v>11</v>
      </c>
      <c r="K1451" s="32">
        <f>IF(Delivery[[#This Row],[Month]]&gt;3,YEAR(Delivery[[#This Row],[DATE]]),YEAR(Delivery[[#This Row],[DATE]])-1)</f>
        <v>2015</v>
      </c>
      <c r="L1451" s="32" t="str">
        <f>IF(Delivery[[#This Row],[Month]]&lt;4,"Q4",IF(Delivery[[#This Row],[Month]]&lt;7,"Q1",IF(Delivery[[#This Row],[Month]]&lt;10,"Q2",IF(Delivery[[#This Row],[Month]]&lt;13,"Q3"))))</f>
        <v>Q3</v>
      </c>
    </row>
    <row r="1452" spans="1:12" x14ac:dyDescent="0.25">
      <c r="A1452">
        <v>2</v>
      </c>
      <c r="B1452" s="1">
        <v>42326</v>
      </c>
      <c r="C1452" t="s">
        <v>463</v>
      </c>
      <c r="D1452" t="s">
        <v>860</v>
      </c>
      <c r="E1452">
        <v>15</v>
      </c>
      <c r="F1452">
        <v>3634</v>
      </c>
      <c r="G1452" t="s">
        <v>464</v>
      </c>
      <c r="H1452" t="s">
        <v>733</v>
      </c>
      <c r="I1452" t="s">
        <v>143</v>
      </c>
      <c r="J1452">
        <f>MONTH(Delivery[[#This Row],[DATE]])</f>
        <v>11</v>
      </c>
      <c r="K1452" s="32">
        <f>IF(Delivery[[#This Row],[Month]]&gt;3,YEAR(Delivery[[#This Row],[DATE]]),YEAR(Delivery[[#This Row],[DATE]])-1)</f>
        <v>2015</v>
      </c>
      <c r="L1452" s="32" t="str">
        <f>IF(Delivery[[#This Row],[Month]]&lt;4,"Q4",IF(Delivery[[#This Row],[Month]]&lt;7,"Q1",IF(Delivery[[#This Row],[Month]]&lt;10,"Q2",IF(Delivery[[#This Row],[Month]]&lt;13,"Q3"))))</f>
        <v>Q3</v>
      </c>
    </row>
    <row r="1453" spans="1:12" x14ac:dyDescent="0.25">
      <c r="A1453">
        <v>3</v>
      </c>
      <c r="B1453" s="1">
        <v>42326</v>
      </c>
      <c r="C1453" t="s">
        <v>463</v>
      </c>
      <c r="D1453" t="s">
        <v>863</v>
      </c>
      <c r="E1453">
        <v>15</v>
      </c>
      <c r="F1453">
        <v>243</v>
      </c>
      <c r="G1453" t="s">
        <v>464</v>
      </c>
      <c r="H1453" t="s">
        <v>733</v>
      </c>
      <c r="I1453" t="s">
        <v>143</v>
      </c>
      <c r="J1453">
        <f>MONTH(Delivery[[#This Row],[DATE]])</f>
        <v>11</v>
      </c>
      <c r="K1453" s="32">
        <f>IF(Delivery[[#This Row],[Month]]&gt;3,YEAR(Delivery[[#This Row],[DATE]]),YEAR(Delivery[[#This Row],[DATE]])-1)</f>
        <v>2015</v>
      </c>
      <c r="L1453" s="32" t="str">
        <f>IF(Delivery[[#This Row],[Month]]&lt;4,"Q4",IF(Delivery[[#This Row],[Month]]&lt;7,"Q1",IF(Delivery[[#This Row],[Month]]&lt;10,"Q2",IF(Delivery[[#This Row],[Month]]&lt;13,"Q3"))))</f>
        <v>Q3</v>
      </c>
    </row>
    <row r="1454" spans="1:12" x14ac:dyDescent="0.25">
      <c r="A1454">
        <v>1</v>
      </c>
      <c r="B1454" s="1">
        <v>42326</v>
      </c>
      <c r="C1454" t="s">
        <v>463</v>
      </c>
      <c r="D1454" t="s">
        <v>1448</v>
      </c>
      <c r="E1454">
        <v>111</v>
      </c>
      <c r="F1454">
        <v>40</v>
      </c>
      <c r="G1454" t="s">
        <v>492</v>
      </c>
      <c r="H1454" t="s">
        <v>155</v>
      </c>
      <c r="I1454" t="s">
        <v>146</v>
      </c>
      <c r="J1454">
        <f>MONTH(Delivery[[#This Row],[DATE]])</f>
        <v>11</v>
      </c>
      <c r="K1454" s="32">
        <f>IF(Delivery[[#This Row],[Month]]&gt;3,YEAR(Delivery[[#This Row],[DATE]]),YEAR(Delivery[[#This Row],[DATE]])-1)</f>
        <v>2015</v>
      </c>
      <c r="L1454" s="32" t="str">
        <f>IF(Delivery[[#This Row],[Month]]&lt;4,"Q4",IF(Delivery[[#This Row],[Month]]&lt;7,"Q1",IF(Delivery[[#This Row],[Month]]&lt;10,"Q2",IF(Delivery[[#This Row],[Month]]&lt;13,"Q3"))))</f>
        <v>Q3</v>
      </c>
    </row>
    <row r="1455" spans="1:12" x14ac:dyDescent="0.25">
      <c r="A1455">
        <v>2</v>
      </c>
      <c r="B1455" s="1">
        <v>42326</v>
      </c>
      <c r="C1455" t="s">
        <v>463</v>
      </c>
      <c r="D1455" t="s">
        <v>869</v>
      </c>
      <c r="E1455">
        <v>101</v>
      </c>
      <c r="F1455">
        <v>4013</v>
      </c>
      <c r="G1455" t="s">
        <v>492</v>
      </c>
      <c r="H1455" t="s">
        <v>151</v>
      </c>
      <c r="I1455" t="s">
        <v>152</v>
      </c>
      <c r="J1455">
        <f>MONTH(Delivery[[#This Row],[DATE]])</f>
        <v>11</v>
      </c>
      <c r="K1455" s="32">
        <f>IF(Delivery[[#This Row],[Month]]&gt;3,YEAR(Delivery[[#This Row],[DATE]]),YEAR(Delivery[[#This Row],[DATE]])-1)</f>
        <v>2015</v>
      </c>
      <c r="L1455" s="32" t="str">
        <f>IF(Delivery[[#This Row],[Month]]&lt;4,"Q4",IF(Delivery[[#This Row],[Month]]&lt;7,"Q1",IF(Delivery[[#This Row],[Month]]&lt;10,"Q2",IF(Delivery[[#This Row],[Month]]&lt;13,"Q3"))))</f>
        <v>Q3</v>
      </c>
    </row>
    <row r="1456" spans="1:12" x14ac:dyDescent="0.25">
      <c r="A1456">
        <v>3</v>
      </c>
      <c r="B1456" s="1">
        <v>42326</v>
      </c>
      <c r="C1456" t="s">
        <v>463</v>
      </c>
      <c r="D1456" t="s">
        <v>869</v>
      </c>
      <c r="E1456">
        <v>102</v>
      </c>
      <c r="F1456">
        <v>1136</v>
      </c>
      <c r="G1456" t="s">
        <v>492</v>
      </c>
      <c r="H1456" t="s">
        <v>151</v>
      </c>
      <c r="I1456" t="s">
        <v>152</v>
      </c>
      <c r="J1456">
        <f>MONTH(Delivery[[#This Row],[DATE]])</f>
        <v>11</v>
      </c>
      <c r="K1456" s="32">
        <f>IF(Delivery[[#This Row],[Month]]&gt;3,YEAR(Delivery[[#This Row],[DATE]]),YEAR(Delivery[[#This Row],[DATE]])-1)</f>
        <v>2015</v>
      </c>
      <c r="L1456" s="32" t="str">
        <f>IF(Delivery[[#This Row],[Month]]&lt;4,"Q4",IF(Delivery[[#This Row],[Month]]&lt;7,"Q1",IF(Delivery[[#This Row],[Month]]&lt;10,"Q2",IF(Delivery[[#This Row],[Month]]&lt;13,"Q3"))))</f>
        <v>Q3</v>
      </c>
    </row>
    <row r="1457" spans="1:12" x14ac:dyDescent="0.25">
      <c r="A1457">
        <v>1</v>
      </c>
      <c r="B1457" s="1">
        <v>42326</v>
      </c>
      <c r="C1457" t="s">
        <v>463</v>
      </c>
      <c r="D1457" t="s">
        <v>855</v>
      </c>
      <c r="E1457" t="s">
        <v>41</v>
      </c>
      <c r="F1457">
        <v>157</v>
      </c>
      <c r="G1457" t="s">
        <v>466</v>
      </c>
      <c r="H1457" t="s">
        <v>148</v>
      </c>
      <c r="I1457" t="s">
        <v>149</v>
      </c>
      <c r="J1457">
        <f>MONTH(Delivery[[#This Row],[DATE]])</f>
        <v>11</v>
      </c>
      <c r="K1457" s="32">
        <f>IF(Delivery[[#This Row],[Month]]&gt;3,YEAR(Delivery[[#This Row],[DATE]]),YEAR(Delivery[[#This Row],[DATE]])-1)</f>
        <v>2015</v>
      </c>
      <c r="L1457" s="32" t="str">
        <f>IF(Delivery[[#This Row],[Month]]&lt;4,"Q4",IF(Delivery[[#This Row],[Month]]&lt;7,"Q1",IF(Delivery[[#This Row],[Month]]&lt;10,"Q2",IF(Delivery[[#This Row],[Month]]&lt;13,"Q3"))))</f>
        <v>Q3</v>
      </c>
    </row>
    <row r="1458" spans="1:12" x14ac:dyDescent="0.25">
      <c r="A1458">
        <v>1</v>
      </c>
      <c r="B1458" s="1">
        <v>42327</v>
      </c>
      <c r="C1458" t="s">
        <v>6</v>
      </c>
      <c r="D1458" t="s">
        <v>861</v>
      </c>
      <c r="E1458">
        <v>12</v>
      </c>
      <c r="F1458">
        <v>2763</v>
      </c>
      <c r="G1458" t="s">
        <v>460</v>
      </c>
      <c r="H1458" t="s">
        <v>151</v>
      </c>
      <c r="I1458" t="s">
        <v>152</v>
      </c>
      <c r="J1458">
        <f>MONTH(Delivery[[#This Row],[DATE]])</f>
        <v>11</v>
      </c>
      <c r="K1458" s="32">
        <f>IF(Delivery[[#This Row],[Month]]&gt;3,YEAR(Delivery[[#This Row],[DATE]]),YEAR(Delivery[[#This Row],[DATE]])-1)</f>
        <v>2015</v>
      </c>
      <c r="L1458" s="32" t="str">
        <f>IF(Delivery[[#This Row],[Month]]&lt;4,"Q4",IF(Delivery[[#This Row],[Month]]&lt;7,"Q1",IF(Delivery[[#This Row],[Month]]&lt;10,"Q2",IF(Delivery[[#This Row],[Month]]&lt;13,"Q3"))))</f>
        <v>Q3</v>
      </c>
    </row>
    <row r="1459" spans="1:12" x14ac:dyDescent="0.25">
      <c r="A1459">
        <v>2</v>
      </c>
      <c r="B1459" s="1">
        <v>42327</v>
      </c>
      <c r="C1459" t="s">
        <v>6</v>
      </c>
      <c r="D1459" t="s">
        <v>864</v>
      </c>
      <c r="E1459">
        <v>4</v>
      </c>
      <c r="F1459">
        <v>3311</v>
      </c>
      <c r="G1459" t="s">
        <v>460</v>
      </c>
      <c r="H1459" t="s">
        <v>151</v>
      </c>
      <c r="I1459" t="s">
        <v>152</v>
      </c>
      <c r="J1459">
        <f>MONTH(Delivery[[#This Row],[DATE]])</f>
        <v>11</v>
      </c>
      <c r="K1459" s="32">
        <f>IF(Delivery[[#This Row],[Month]]&gt;3,YEAR(Delivery[[#This Row],[DATE]]),YEAR(Delivery[[#This Row],[DATE]])-1)</f>
        <v>2015</v>
      </c>
      <c r="L1459" s="32" t="str">
        <f>IF(Delivery[[#This Row],[Month]]&lt;4,"Q4",IF(Delivery[[#This Row],[Month]]&lt;7,"Q1",IF(Delivery[[#This Row],[Month]]&lt;10,"Q2",IF(Delivery[[#This Row],[Month]]&lt;13,"Q3"))))</f>
        <v>Q3</v>
      </c>
    </row>
    <row r="1460" spans="1:12" x14ac:dyDescent="0.25">
      <c r="A1460">
        <v>3</v>
      </c>
      <c r="B1460" s="1">
        <v>42327</v>
      </c>
      <c r="C1460" t="s">
        <v>6</v>
      </c>
      <c r="D1460" t="s">
        <v>865</v>
      </c>
      <c r="E1460">
        <v>4</v>
      </c>
      <c r="F1460">
        <v>1564</v>
      </c>
      <c r="G1460" t="s">
        <v>460</v>
      </c>
      <c r="H1460" t="s">
        <v>151</v>
      </c>
      <c r="I1460" t="s">
        <v>152</v>
      </c>
      <c r="J1460">
        <f>MONTH(Delivery[[#This Row],[DATE]])</f>
        <v>11</v>
      </c>
      <c r="K1460" s="32">
        <f>IF(Delivery[[#This Row],[Month]]&gt;3,YEAR(Delivery[[#This Row],[DATE]]),YEAR(Delivery[[#This Row],[DATE]])-1)</f>
        <v>2015</v>
      </c>
      <c r="L1460" s="32" t="str">
        <f>IF(Delivery[[#This Row],[Month]]&lt;4,"Q4",IF(Delivery[[#This Row],[Month]]&lt;7,"Q1",IF(Delivery[[#This Row],[Month]]&lt;10,"Q2",IF(Delivery[[#This Row],[Month]]&lt;13,"Q3"))))</f>
        <v>Q3</v>
      </c>
    </row>
    <row r="1461" spans="1:12" x14ac:dyDescent="0.25">
      <c r="A1461">
        <v>4</v>
      </c>
      <c r="B1461" s="1">
        <v>42327</v>
      </c>
      <c r="C1461" t="s">
        <v>6</v>
      </c>
      <c r="D1461" t="s">
        <v>1397</v>
      </c>
      <c r="E1461" t="s">
        <v>41</v>
      </c>
      <c r="F1461">
        <v>33</v>
      </c>
      <c r="G1461" t="s">
        <v>460</v>
      </c>
      <c r="H1461" t="s">
        <v>738</v>
      </c>
      <c r="I1461" t="s">
        <v>204</v>
      </c>
      <c r="J1461">
        <f>MONTH(Delivery[[#This Row],[DATE]])</f>
        <v>11</v>
      </c>
      <c r="K1461" s="32">
        <f>IF(Delivery[[#This Row],[Month]]&gt;3,YEAR(Delivery[[#This Row],[DATE]]),YEAR(Delivery[[#This Row],[DATE]])-1)</f>
        <v>2015</v>
      </c>
      <c r="L1461" s="32" t="str">
        <f>IF(Delivery[[#This Row],[Month]]&lt;4,"Q4",IF(Delivery[[#This Row],[Month]]&lt;7,"Q1",IF(Delivery[[#This Row],[Month]]&lt;10,"Q2",IF(Delivery[[#This Row],[Month]]&lt;13,"Q3"))))</f>
        <v>Q3</v>
      </c>
    </row>
    <row r="1462" spans="1:12" x14ac:dyDescent="0.25">
      <c r="A1462">
        <v>5</v>
      </c>
      <c r="B1462" s="1">
        <v>42327</v>
      </c>
      <c r="C1462" t="s">
        <v>6</v>
      </c>
      <c r="D1462" t="s">
        <v>870</v>
      </c>
      <c r="E1462">
        <v>8</v>
      </c>
      <c r="F1462">
        <v>2474</v>
      </c>
      <c r="G1462" t="s">
        <v>460</v>
      </c>
      <c r="H1462" t="s">
        <v>153</v>
      </c>
      <c r="I1462" t="str">
        <f>VLOOKUP(H1462,Sheet1!$A$1:$B$28,2,0)</f>
        <v>HSD-IV</v>
      </c>
      <c r="J1462">
        <f>MONTH(Delivery[[#This Row],[DATE]])</f>
        <v>11</v>
      </c>
      <c r="K1462" s="32">
        <f>IF(Delivery[[#This Row],[Month]]&gt;3,YEAR(Delivery[[#This Row],[DATE]]),YEAR(Delivery[[#This Row],[DATE]])-1)</f>
        <v>2015</v>
      </c>
      <c r="L1462" s="32" t="str">
        <f>IF(Delivery[[#This Row],[Month]]&lt;4,"Q4",IF(Delivery[[#This Row],[Month]]&lt;7,"Q1",IF(Delivery[[#This Row],[Month]]&lt;10,"Q2",IF(Delivery[[#This Row],[Month]]&lt;13,"Q3"))))</f>
        <v>Q3</v>
      </c>
    </row>
    <row r="1463" spans="1:12" x14ac:dyDescent="0.25">
      <c r="A1463">
        <v>1</v>
      </c>
      <c r="B1463" s="1">
        <v>42327</v>
      </c>
      <c r="C1463" t="s">
        <v>6</v>
      </c>
      <c r="D1463" t="s">
        <v>809</v>
      </c>
      <c r="E1463">
        <v>12</v>
      </c>
      <c r="F1463">
        <v>3519</v>
      </c>
      <c r="G1463" t="s">
        <v>490</v>
      </c>
      <c r="H1463" t="s">
        <v>153</v>
      </c>
      <c r="I1463" t="str">
        <f>VLOOKUP(H1463,Sheet1!$A$1:$B$28,2,0)</f>
        <v>HSD-IV</v>
      </c>
      <c r="J1463">
        <f>MONTH(Delivery[[#This Row],[DATE]])</f>
        <v>11</v>
      </c>
      <c r="K1463" s="32">
        <f>IF(Delivery[[#This Row],[Month]]&gt;3,YEAR(Delivery[[#This Row],[DATE]]),YEAR(Delivery[[#This Row],[DATE]])-1)</f>
        <v>2015</v>
      </c>
      <c r="L1463" s="32" t="str">
        <f>IF(Delivery[[#This Row],[Month]]&lt;4,"Q4",IF(Delivery[[#This Row],[Month]]&lt;7,"Q1",IF(Delivery[[#This Row],[Month]]&lt;10,"Q2",IF(Delivery[[#This Row],[Month]]&lt;13,"Q3"))))</f>
        <v>Q3</v>
      </c>
    </row>
    <row r="1464" spans="1:12" x14ac:dyDescent="0.25">
      <c r="A1464">
        <v>2</v>
      </c>
      <c r="B1464" s="1">
        <v>42327</v>
      </c>
      <c r="C1464" t="s">
        <v>6</v>
      </c>
      <c r="D1464" t="s">
        <v>809</v>
      </c>
      <c r="E1464">
        <v>10</v>
      </c>
      <c r="F1464">
        <v>256</v>
      </c>
      <c r="G1464" t="s">
        <v>490</v>
      </c>
      <c r="H1464" t="s">
        <v>153</v>
      </c>
      <c r="I1464" t="str">
        <f>VLOOKUP(H1464,Sheet1!$A$1:$B$28,2,0)</f>
        <v>HSD-IV</v>
      </c>
      <c r="J1464">
        <f>MONTH(Delivery[[#This Row],[DATE]])</f>
        <v>11</v>
      </c>
      <c r="K1464" s="32">
        <f>IF(Delivery[[#This Row],[Month]]&gt;3,YEAR(Delivery[[#This Row],[DATE]]),YEAR(Delivery[[#This Row],[DATE]])-1)</f>
        <v>2015</v>
      </c>
      <c r="L1464" s="32" t="str">
        <f>IF(Delivery[[#This Row],[Month]]&lt;4,"Q4",IF(Delivery[[#This Row],[Month]]&lt;7,"Q1",IF(Delivery[[#This Row],[Month]]&lt;10,"Q2",IF(Delivery[[#This Row],[Month]]&lt;13,"Q3"))))</f>
        <v>Q3</v>
      </c>
    </row>
    <row r="1465" spans="1:12" x14ac:dyDescent="0.25">
      <c r="A1465">
        <v>3</v>
      </c>
      <c r="B1465" s="1">
        <v>42327</v>
      </c>
      <c r="C1465" t="s">
        <v>6</v>
      </c>
      <c r="D1465" t="s">
        <v>875</v>
      </c>
      <c r="E1465">
        <v>10</v>
      </c>
      <c r="F1465">
        <v>220</v>
      </c>
      <c r="G1465" t="s">
        <v>490</v>
      </c>
      <c r="H1465" t="s">
        <v>153</v>
      </c>
      <c r="I1465" t="str">
        <f>VLOOKUP(H1465,Sheet1!$A$1:$B$28,2,0)</f>
        <v>HSD-IV</v>
      </c>
      <c r="J1465">
        <f>MONTH(Delivery[[#This Row],[DATE]])</f>
        <v>11</v>
      </c>
      <c r="K1465" s="32">
        <f>IF(Delivery[[#This Row],[Month]]&gt;3,YEAR(Delivery[[#This Row],[DATE]]),YEAR(Delivery[[#This Row],[DATE]])-1)</f>
        <v>2015</v>
      </c>
      <c r="L1465" s="32" t="str">
        <f>IF(Delivery[[#This Row],[Month]]&lt;4,"Q4",IF(Delivery[[#This Row],[Month]]&lt;7,"Q1",IF(Delivery[[#This Row],[Month]]&lt;10,"Q2",IF(Delivery[[#This Row],[Month]]&lt;13,"Q3"))))</f>
        <v>Q3</v>
      </c>
    </row>
    <row r="1466" spans="1:12" x14ac:dyDescent="0.25">
      <c r="A1466">
        <v>1</v>
      </c>
      <c r="B1466" s="1">
        <v>42327</v>
      </c>
      <c r="C1466" t="s">
        <v>463</v>
      </c>
      <c r="D1466" t="s">
        <v>863</v>
      </c>
      <c r="E1466">
        <v>24</v>
      </c>
      <c r="F1466">
        <v>263</v>
      </c>
      <c r="G1466" t="s">
        <v>464</v>
      </c>
      <c r="H1466" t="s">
        <v>733</v>
      </c>
      <c r="I1466" t="s">
        <v>143</v>
      </c>
      <c r="J1466">
        <f>MONTH(Delivery[[#This Row],[DATE]])</f>
        <v>11</v>
      </c>
      <c r="K1466" s="32">
        <f>IF(Delivery[[#This Row],[Month]]&gt;3,YEAR(Delivery[[#This Row],[DATE]]),YEAR(Delivery[[#This Row],[DATE]])-1)</f>
        <v>2015</v>
      </c>
      <c r="L1466" s="32" t="str">
        <f>IF(Delivery[[#This Row],[Month]]&lt;4,"Q4",IF(Delivery[[#This Row],[Month]]&lt;7,"Q1",IF(Delivery[[#This Row],[Month]]&lt;10,"Q2",IF(Delivery[[#This Row],[Month]]&lt;13,"Q3"))))</f>
        <v>Q3</v>
      </c>
    </row>
    <row r="1467" spans="1:12" x14ac:dyDescent="0.25">
      <c r="A1467">
        <v>1</v>
      </c>
      <c r="B1467" s="1">
        <v>42327</v>
      </c>
      <c r="C1467" t="s">
        <v>463</v>
      </c>
      <c r="D1467" t="s">
        <v>872</v>
      </c>
      <c r="E1467">
        <v>104</v>
      </c>
      <c r="F1467">
        <v>667</v>
      </c>
      <c r="G1467" t="s">
        <v>492</v>
      </c>
      <c r="H1467" t="s">
        <v>151</v>
      </c>
      <c r="I1467" t="s">
        <v>152</v>
      </c>
      <c r="J1467">
        <f>MONTH(Delivery[[#This Row],[DATE]])</f>
        <v>11</v>
      </c>
      <c r="K1467" s="32">
        <f>IF(Delivery[[#This Row],[Month]]&gt;3,YEAR(Delivery[[#This Row],[DATE]]),YEAR(Delivery[[#This Row],[DATE]])-1)</f>
        <v>2015</v>
      </c>
      <c r="L1467" s="32" t="str">
        <f>IF(Delivery[[#This Row],[Month]]&lt;4,"Q4",IF(Delivery[[#This Row],[Month]]&lt;7,"Q1",IF(Delivery[[#This Row],[Month]]&lt;10,"Q2",IF(Delivery[[#This Row],[Month]]&lt;13,"Q3"))))</f>
        <v>Q3</v>
      </c>
    </row>
    <row r="1468" spans="1:12" x14ac:dyDescent="0.25">
      <c r="A1468">
        <v>2</v>
      </c>
      <c r="B1468" s="1">
        <v>42327</v>
      </c>
      <c r="C1468" t="s">
        <v>463</v>
      </c>
      <c r="D1468" t="s">
        <v>872</v>
      </c>
      <c r="E1468">
        <v>102</v>
      </c>
      <c r="F1468">
        <v>2712</v>
      </c>
      <c r="G1468" t="s">
        <v>492</v>
      </c>
      <c r="H1468" t="s">
        <v>151</v>
      </c>
      <c r="I1468" t="s">
        <v>152</v>
      </c>
      <c r="J1468">
        <f>MONTH(Delivery[[#This Row],[DATE]])</f>
        <v>11</v>
      </c>
      <c r="K1468" s="32">
        <f>IF(Delivery[[#This Row],[Month]]&gt;3,YEAR(Delivery[[#This Row],[DATE]]),YEAR(Delivery[[#This Row],[DATE]])-1)</f>
        <v>2015</v>
      </c>
      <c r="L1468" s="32" t="str">
        <f>IF(Delivery[[#This Row],[Month]]&lt;4,"Q4",IF(Delivery[[#This Row],[Month]]&lt;7,"Q1",IF(Delivery[[#This Row],[Month]]&lt;10,"Q2",IF(Delivery[[#This Row],[Month]]&lt;13,"Q3"))))</f>
        <v>Q3</v>
      </c>
    </row>
    <row r="1469" spans="1:12" x14ac:dyDescent="0.25">
      <c r="A1469">
        <v>3</v>
      </c>
      <c r="B1469" s="1">
        <v>42327</v>
      </c>
      <c r="C1469" t="s">
        <v>463</v>
      </c>
      <c r="D1469" t="s">
        <v>873</v>
      </c>
      <c r="E1469">
        <v>111</v>
      </c>
      <c r="F1469">
        <v>25</v>
      </c>
      <c r="G1469" t="s">
        <v>492</v>
      </c>
      <c r="H1469" t="s">
        <v>155</v>
      </c>
      <c r="I1469" t="s">
        <v>146</v>
      </c>
      <c r="J1469">
        <f>MONTH(Delivery[[#This Row],[DATE]])</f>
        <v>11</v>
      </c>
      <c r="K1469" s="32">
        <f>IF(Delivery[[#This Row],[Month]]&gt;3,YEAR(Delivery[[#This Row],[DATE]]),YEAR(Delivery[[#This Row],[DATE]])-1)</f>
        <v>2015</v>
      </c>
      <c r="L1469" s="32" t="str">
        <f>IF(Delivery[[#This Row],[Month]]&lt;4,"Q4",IF(Delivery[[#This Row],[Month]]&lt;7,"Q1",IF(Delivery[[#This Row],[Month]]&lt;10,"Q2",IF(Delivery[[#This Row],[Month]]&lt;13,"Q3"))))</f>
        <v>Q3</v>
      </c>
    </row>
    <row r="1470" spans="1:12" x14ac:dyDescent="0.25">
      <c r="A1470">
        <v>4</v>
      </c>
      <c r="B1470" s="1">
        <v>42327</v>
      </c>
      <c r="C1470" t="s">
        <v>463</v>
      </c>
      <c r="D1470" t="s">
        <v>874</v>
      </c>
      <c r="E1470">
        <v>109</v>
      </c>
      <c r="F1470">
        <v>450</v>
      </c>
      <c r="G1470" t="s">
        <v>492</v>
      </c>
      <c r="H1470" t="s">
        <v>153</v>
      </c>
      <c r="I1470" t="str">
        <f>VLOOKUP(H1470,Sheet1!$A$1:$B$28,2,0)</f>
        <v>HSD-IV</v>
      </c>
      <c r="J1470">
        <f>MONTH(Delivery[[#This Row],[DATE]])</f>
        <v>11</v>
      </c>
      <c r="K1470" s="32">
        <f>IF(Delivery[[#This Row],[Month]]&gt;3,YEAR(Delivery[[#This Row],[DATE]]),YEAR(Delivery[[#This Row],[DATE]])-1)</f>
        <v>2015</v>
      </c>
      <c r="L1470" s="32" t="str">
        <f>IF(Delivery[[#This Row],[Month]]&lt;4,"Q4",IF(Delivery[[#This Row],[Month]]&lt;7,"Q1",IF(Delivery[[#This Row],[Month]]&lt;10,"Q2",IF(Delivery[[#This Row],[Month]]&lt;13,"Q3"))))</f>
        <v>Q3</v>
      </c>
    </row>
    <row r="1471" spans="1:12" x14ac:dyDescent="0.25">
      <c r="A1471">
        <v>5</v>
      </c>
      <c r="B1471" s="1">
        <v>42327</v>
      </c>
      <c r="C1471" t="s">
        <v>463</v>
      </c>
      <c r="D1471" t="s">
        <v>875</v>
      </c>
      <c r="E1471">
        <v>109</v>
      </c>
      <c r="F1471">
        <v>1130</v>
      </c>
      <c r="G1471" t="s">
        <v>492</v>
      </c>
      <c r="H1471" t="s">
        <v>153</v>
      </c>
      <c r="I1471" t="str">
        <f>VLOOKUP(H1471,Sheet1!$A$1:$B$28,2,0)</f>
        <v>HSD-IV</v>
      </c>
      <c r="J1471">
        <f>MONTH(Delivery[[#This Row],[DATE]])</f>
        <v>11</v>
      </c>
      <c r="K1471" s="32">
        <f>IF(Delivery[[#This Row],[Month]]&gt;3,YEAR(Delivery[[#This Row],[DATE]]),YEAR(Delivery[[#This Row],[DATE]])-1)</f>
        <v>2015</v>
      </c>
      <c r="L1471" s="32" t="str">
        <f>IF(Delivery[[#This Row],[Month]]&lt;4,"Q4",IF(Delivery[[#This Row],[Month]]&lt;7,"Q1",IF(Delivery[[#This Row],[Month]]&lt;10,"Q2",IF(Delivery[[#This Row],[Month]]&lt;13,"Q3"))))</f>
        <v>Q3</v>
      </c>
    </row>
    <row r="1472" spans="1:12" x14ac:dyDescent="0.25">
      <c r="A1472">
        <v>1</v>
      </c>
      <c r="B1472" s="1">
        <v>42327</v>
      </c>
      <c r="C1472" t="s">
        <v>463</v>
      </c>
      <c r="D1472" t="s">
        <v>1397</v>
      </c>
      <c r="E1472" t="s">
        <v>41</v>
      </c>
      <c r="F1472">
        <v>33</v>
      </c>
      <c r="G1472" t="s">
        <v>466</v>
      </c>
      <c r="H1472" t="s">
        <v>738</v>
      </c>
      <c r="I1472" t="s">
        <v>204</v>
      </c>
      <c r="J1472">
        <f>MONTH(Delivery[[#This Row],[DATE]])</f>
        <v>11</v>
      </c>
      <c r="K1472" s="32">
        <f>IF(Delivery[[#This Row],[Month]]&gt;3,YEAR(Delivery[[#This Row],[DATE]]),YEAR(Delivery[[#This Row],[DATE]])-1)</f>
        <v>2015</v>
      </c>
      <c r="L1472" s="32" t="str">
        <f>IF(Delivery[[#This Row],[Month]]&lt;4,"Q4",IF(Delivery[[#This Row],[Month]]&lt;7,"Q1",IF(Delivery[[#This Row],[Month]]&lt;10,"Q2",IF(Delivery[[#This Row],[Month]]&lt;13,"Q3"))))</f>
        <v>Q3</v>
      </c>
    </row>
    <row r="1473" spans="1:12" x14ac:dyDescent="0.25">
      <c r="A1473">
        <v>1</v>
      </c>
      <c r="B1473" s="1">
        <v>42328</v>
      </c>
      <c r="C1473" t="s">
        <v>6</v>
      </c>
      <c r="D1473" t="s">
        <v>870</v>
      </c>
      <c r="E1473">
        <v>8</v>
      </c>
      <c r="F1473">
        <v>1989</v>
      </c>
      <c r="G1473" t="s">
        <v>460</v>
      </c>
      <c r="H1473" t="s">
        <v>153</v>
      </c>
      <c r="I1473" t="str">
        <f>VLOOKUP(H1473,Sheet1!$A$1:$B$28,2,0)</f>
        <v>HSD-IV</v>
      </c>
      <c r="J1473">
        <f>MONTH(Delivery[[#This Row],[DATE]])</f>
        <v>11</v>
      </c>
      <c r="K1473" s="32">
        <f>IF(Delivery[[#This Row],[Month]]&gt;3,YEAR(Delivery[[#This Row],[DATE]]),YEAR(Delivery[[#This Row],[DATE]])-1)</f>
        <v>2015</v>
      </c>
      <c r="L1473" s="32" t="str">
        <f>IF(Delivery[[#This Row],[Month]]&lt;4,"Q4",IF(Delivery[[#This Row],[Month]]&lt;7,"Q1",IF(Delivery[[#This Row],[Month]]&lt;10,"Q2",IF(Delivery[[#This Row],[Month]]&lt;13,"Q3"))))</f>
        <v>Q3</v>
      </c>
    </row>
    <row r="1474" spans="1:12" x14ac:dyDescent="0.25">
      <c r="A1474">
        <v>2</v>
      </c>
      <c r="B1474" s="1">
        <v>42328</v>
      </c>
      <c r="C1474" t="s">
        <v>6</v>
      </c>
      <c r="D1474" t="s">
        <v>871</v>
      </c>
      <c r="E1474">
        <v>8</v>
      </c>
      <c r="F1474">
        <v>735</v>
      </c>
      <c r="G1474" t="s">
        <v>460</v>
      </c>
      <c r="H1474" t="s">
        <v>153</v>
      </c>
      <c r="I1474" t="str">
        <f>VLOOKUP(H1474,Sheet1!$A$1:$B$28,2,0)</f>
        <v>HSD-IV</v>
      </c>
      <c r="J1474">
        <f>MONTH(Delivery[[#This Row],[DATE]])</f>
        <v>11</v>
      </c>
      <c r="K1474" s="32">
        <f>IF(Delivery[[#This Row],[Month]]&gt;3,YEAR(Delivery[[#This Row],[DATE]]),YEAR(Delivery[[#This Row],[DATE]])-1)</f>
        <v>2015</v>
      </c>
      <c r="L1474" s="32" t="str">
        <f>IF(Delivery[[#This Row],[Month]]&lt;4,"Q4",IF(Delivery[[#This Row],[Month]]&lt;7,"Q1",IF(Delivery[[#This Row],[Month]]&lt;10,"Q2",IF(Delivery[[#This Row],[Month]]&lt;13,"Q3"))))</f>
        <v>Q3</v>
      </c>
    </row>
    <row r="1475" spans="1:12" x14ac:dyDescent="0.25">
      <c r="A1475">
        <v>1</v>
      </c>
      <c r="B1475" s="1">
        <v>42328</v>
      </c>
      <c r="C1475" t="s">
        <v>463</v>
      </c>
      <c r="D1475" t="s">
        <v>875</v>
      </c>
      <c r="E1475">
        <v>109</v>
      </c>
      <c r="F1475">
        <v>1501</v>
      </c>
      <c r="G1475" t="s">
        <v>492</v>
      </c>
      <c r="H1475" t="s">
        <v>153</v>
      </c>
      <c r="I1475" t="str">
        <f>VLOOKUP(H1475,Sheet1!$A$1:$B$28,2,0)</f>
        <v>HSD-IV</v>
      </c>
      <c r="J1475">
        <f>MONTH(Delivery[[#This Row],[DATE]])</f>
        <v>11</v>
      </c>
      <c r="K1475" s="32">
        <f>IF(Delivery[[#This Row],[Month]]&gt;3,YEAR(Delivery[[#This Row],[DATE]]),YEAR(Delivery[[#This Row],[DATE]])-1)</f>
        <v>2015</v>
      </c>
      <c r="L1475" s="32" t="str">
        <f>IF(Delivery[[#This Row],[Month]]&lt;4,"Q4",IF(Delivery[[#This Row],[Month]]&lt;7,"Q1",IF(Delivery[[#This Row],[Month]]&lt;10,"Q2",IF(Delivery[[#This Row],[Month]]&lt;13,"Q3"))))</f>
        <v>Q3</v>
      </c>
    </row>
    <row r="1476" spans="1:12" x14ac:dyDescent="0.25">
      <c r="A1476">
        <v>2</v>
      </c>
      <c r="B1476" s="1">
        <v>42328</v>
      </c>
      <c r="C1476" t="s">
        <v>463</v>
      </c>
      <c r="D1476" t="s">
        <v>875</v>
      </c>
      <c r="E1476">
        <v>106</v>
      </c>
      <c r="F1476">
        <v>208</v>
      </c>
      <c r="G1476" t="s">
        <v>492</v>
      </c>
      <c r="H1476" t="s">
        <v>153</v>
      </c>
      <c r="I1476" t="str">
        <f>VLOOKUP(H1476,Sheet1!$A$1:$B$28,2,0)</f>
        <v>HSD-IV</v>
      </c>
      <c r="J1476">
        <f>MONTH(Delivery[[#This Row],[DATE]])</f>
        <v>11</v>
      </c>
      <c r="K1476" s="32">
        <f>IF(Delivery[[#This Row],[Month]]&gt;3,YEAR(Delivery[[#This Row],[DATE]]),YEAR(Delivery[[#This Row],[DATE]])-1)</f>
        <v>2015</v>
      </c>
      <c r="L1476" s="32" t="str">
        <f>IF(Delivery[[#This Row],[Month]]&lt;4,"Q4",IF(Delivery[[#This Row],[Month]]&lt;7,"Q1",IF(Delivery[[#This Row],[Month]]&lt;10,"Q2",IF(Delivery[[#This Row],[Month]]&lt;13,"Q3"))))</f>
        <v>Q3</v>
      </c>
    </row>
    <row r="1477" spans="1:12" x14ac:dyDescent="0.25">
      <c r="A1477">
        <v>3</v>
      </c>
      <c r="B1477" s="1">
        <v>42328</v>
      </c>
      <c r="C1477" t="s">
        <v>463</v>
      </c>
      <c r="D1477" t="s">
        <v>882</v>
      </c>
      <c r="E1477">
        <v>106</v>
      </c>
      <c r="F1477">
        <v>1119</v>
      </c>
      <c r="G1477" t="s">
        <v>492</v>
      </c>
      <c r="H1477" t="s">
        <v>153</v>
      </c>
      <c r="I1477" t="str">
        <f>VLOOKUP(H1477,Sheet1!$A$1:$B$28,2,0)</f>
        <v>HSD-IV</v>
      </c>
      <c r="J1477">
        <f>MONTH(Delivery[[#This Row],[DATE]])</f>
        <v>11</v>
      </c>
      <c r="K1477" s="32">
        <f>IF(Delivery[[#This Row],[Month]]&gt;3,YEAR(Delivery[[#This Row],[DATE]]),YEAR(Delivery[[#This Row],[DATE]])-1)</f>
        <v>2015</v>
      </c>
      <c r="L1477" s="32" t="str">
        <f>IF(Delivery[[#This Row],[Month]]&lt;4,"Q4",IF(Delivery[[#This Row],[Month]]&lt;7,"Q1",IF(Delivery[[#This Row],[Month]]&lt;10,"Q2",IF(Delivery[[#This Row],[Month]]&lt;13,"Q3"))))</f>
        <v>Q3</v>
      </c>
    </row>
    <row r="1478" spans="1:12" x14ac:dyDescent="0.25">
      <c r="A1478">
        <v>1</v>
      </c>
      <c r="B1478" s="1">
        <v>42329</v>
      </c>
      <c r="C1478" t="s">
        <v>6</v>
      </c>
      <c r="D1478" t="s">
        <v>878</v>
      </c>
      <c r="E1478" t="s">
        <v>239</v>
      </c>
      <c r="F1478">
        <v>816</v>
      </c>
      <c r="G1478" t="s">
        <v>460</v>
      </c>
      <c r="H1478" t="s">
        <v>148</v>
      </c>
      <c r="I1478" t="s">
        <v>149</v>
      </c>
      <c r="J1478">
        <f>MONTH(Delivery[[#This Row],[DATE]])</f>
        <v>11</v>
      </c>
      <c r="K1478" s="32">
        <f>IF(Delivery[[#This Row],[Month]]&gt;3,YEAR(Delivery[[#This Row],[DATE]]),YEAR(Delivery[[#This Row],[DATE]])-1)</f>
        <v>2015</v>
      </c>
      <c r="L1478" s="32" t="str">
        <f>IF(Delivery[[#This Row],[Month]]&lt;4,"Q4",IF(Delivery[[#This Row],[Month]]&lt;7,"Q1",IF(Delivery[[#This Row],[Month]]&lt;10,"Q2",IF(Delivery[[#This Row],[Month]]&lt;13,"Q3"))))</f>
        <v>Q3</v>
      </c>
    </row>
    <row r="1479" spans="1:12" x14ac:dyDescent="0.25">
      <c r="A1479">
        <v>2</v>
      </c>
      <c r="B1479" s="1">
        <v>42329</v>
      </c>
      <c r="C1479" t="s">
        <v>6</v>
      </c>
      <c r="D1479" t="s">
        <v>880</v>
      </c>
      <c r="E1479" t="s">
        <v>239</v>
      </c>
      <c r="F1479">
        <v>682</v>
      </c>
      <c r="G1479" t="s">
        <v>460</v>
      </c>
      <c r="H1479" t="s">
        <v>148</v>
      </c>
      <c r="I1479" t="s">
        <v>149</v>
      </c>
      <c r="J1479">
        <f>MONTH(Delivery[[#This Row],[DATE]])</f>
        <v>11</v>
      </c>
      <c r="K1479" s="32">
        <f>IF(Delivery[[#This Row],[Month]]&gt;3,YEAR(Delivery[[#This Row],[DATE]]),YEAR(Delivery[[#This Row],[DATE]])-1)</f>
        <v>2015</v>
      </c>
      <c r="L1479" s="32" t="str">
        <f>IF(Delivery[[#This Row],[Month]]&lt;4,"Q4",IF(Delivery[[#This Row],[Month]]&lt;7,"Q1",IF(Delivery[[#This Row],[Month]]&lt;10,"Q2",IF(Delivery[[#This Row],[Month]]&lt;13,"Q3"))))</f>
        <v>Q3</v>
      </c>
    </row>
    <row r="1480" spans="1:12" x14ac:dyDescent="0.25">
      <c r="A1480">
        <v>1</v>
      </c>
      <c r="B1480" s="1">
        <v>42329</v>
      </c>
      <c r="C1480" t="s">
        <v>463</v>
      </c>
      <c r="D1480" t="s">
        <v>882</v>
      </c>
      <c r="E1480">
        <v>106</v>
      </c>
      <c r="F1480">
        <v>529</v>
      </c>
      <c r="G1480" t="s">
        <v>492</v>
      </c>
      <c r="H1480" t="s">
        <v>153</v>
      </c>
      <c r="I1480" t="str">
        <f>VLOOKUP(H1480,Sheet1!$A$1:$B$28,2,0)</f>
        <v>HSD-IV</v>
      </c>
      <c r="J1480">
        <f>MONTH(Delivery[[#This Row],[DATE]])</f>
        <v>11</v>
      </c>
      <c r="K1480" s="32">
        <f>IF(Delivery[[#This Row],[Month]]&gt;3,YEAR(Delivery[[#This Row],[DATE]]),YEAR(Delivery[[#This Row],[DATE]])-1)</f>
        <v>2015</v>
      </c>
      <c r="L1480" s="32" t="str">
        <f>IF(Delivery[[#This Row],[Month]]&lt;4,"Q4",IF(Delivery[[#This Row],[Month]]&lt;7,"Q1",IF(Delivery[[#This Row],[Month]]&lt;10,"Q2",IF(Delivery[[#This Row],[Month]]&lt;13,"Q3"))))</f>
        <v>Q3</v>
      </c>
    </row>
    <row r="1481" spans="1:12" x14ac:dyDescent="0.25">
      <c r="A1481">
        <v>2</v>
      </c>
      <c r="B1481" s="1">
        <v>42329</v>
      </c>
      <c r="C1481" t="s">
        <v>463</v>
      </c>
      <c r="D1481" t="s">
        <v>883</v>
      </c>
      <c r="E1481">
        <v>106</v>
      </c>
      <c r="F1481">
        <v>1113</v>
      </c>
      <c r="G1481" t="s">
        <v>492</v>
      </c>
      <c r="H1481" t="s">
        <v>153</v>
      </c>
      <c r="I1481" t="str">
        <f>VLOOKUP(H1481,Sheet1!$A$1:$B$28,2,0)</f>
        <v>HSD-IV</v>
      </c>
      <c r="J1481">
        <f>MONTH(Delivery[[#This Row],[DATE]])</f>
        <v>11</v>
      </c>
      <c r="K1481" s="32">
        <f>IF(Delivery[[#This Row],[Month]]&gt;3,YEAR(Delivery[[#This Row],[DATE]]),YEAR(Delivery[[#This Row],[DATE]])-1)</f>
        <v>2015</v>
      </c>
      <c r="L1481" s="32" t="str">
        <f>IF(Delivery[[#This Row],[Month]]&lt;4,"Q4",IF(Delivery[[#This Row],[Month]]&lt;7,"Q1",IF(Delivery[[#This Row],[Month]]&lt;10,"Q2",IF(Delivery[[#This Row],[Month]]&lt;13,"Q3"))))</f>
        <v>Q3</v>
      </c>
    </row>
    <row r="1482" spans="1:12" x14ac:dyDescent="0.25">
      <c r="A1482">
        <v>3</v>
      </c>
      <c r="B1482" s="1">
        <v>42329</v>
      </c>
      <c r="C1482" t="s">
        <v>463</v>
      </c>
      <c r="D1482" t="s">
        <v>883</v>
      </c>
      <c r="E1482">
        <v>107</v>
      </c>
      <c r="F1482">
        <v>904</v>
      </c>
      <c r="G1482" t="s">
        <v>492</v>
      </c>
      <c r="H1482" t="s">
        <v>153</v>
      </c>
      <c r="I1482" t="str">
        <f>VLOOKUP(H1482,Sheet1!$A$1:$B$28,2,0)</f>
        <v>HSD-IV</v>
      </c>
      <c r="J1482">
        <f>MONTH(Delivery[[#This Row],[DATE]])</f>
        <v>11</v>
      </c>
      <c r="K1482" s="32">
        <f>IF(Delivery[[#This Row],[Month]]&gt;3,YEAR(Delivery[[#This Row],[DATE]]),YEAR(Delivery[[#This Row],[DATE]])-1)</f>
        <v>2015</v>
      </c>
      <c r="L1482" s="32" t="str">
        <f>IF(Delivery[[#This Row],[Month]]&lt;4,"Q4",IF(Delivery[[#This Row],[Month]]&lt;7,"Q1",IF(Delivery[[#This Row],[Month]]&lt;10,"Q2",IF(Delivery[[#This Row],[Month]]&lt;13,"Q3"))))</f>
        <v>Q3</v>
      </c>
    </row>
    <row r="1483" spans="1:12" x14ac:dyDescent="0.25">
      <c r="A1483">
        <v>4</v>
      </c>
      <c r="B1483" s="1">
        <v>42329</v>
      </c>
      <c r="C1483" t="s">
        <v>463</v>
      </c>
      <c r="D1483" t="s">
        <v>883</v>
      </c>
      <c r="E1483">
        <v>110</v>
      </c>
      <c r="F1483">
        <v>1907</v>
      </c>
      <c r="G1483" t="s">
        <v>492</v>
      </c>
      <c r="H1483" t="s">
        <v>153</v>
      </c>
      <c r="I1483" t="str">
        <f>VLOOKUP(H1483,Sheet1!$A$1:$B$28,2,0)</f>
        <v>HSD-IV</v>
      </c>
      <c r="J1483">
        <f>MONTH(Delivery[[#This Row],[DATE]])</f>
        <v>11</v>
      </c>
      <c r="K1483" s="32">
        <f>IF(Delivery[[#This Row],[Month]]&gt;3,YEAR(Delivery[[#This Row],[DATE]]),YEAR(Delivery[[#This Row],[DATE]])-1)</f>
        <v>2015</v>
      </c>
      <c r="L1483" s="32" t="str">
        <f>IF(Delivery[[#This Row],[Month]]&lt;4,"Q4",IF(Delivery[[#This Row],[Month]]&lt;7,"Q1",IF(Delivery[[#This Row],[Month]]&lt;10,"Q2",IF(Delivery[[#This Row],[Month]]&lt;13,"Q3"))))</f>
        <v>Q3</v>
      </c>
    </row>
    <row r="1484" spans="1:12" x14ac:dyDescent="0.25">
      <c r="A1484">
        <v>5</v>
      </c>
      <c r="B1484" s="1">
        <v>42329</v>
      </c>
      <c r="C1484" t="s">
        <v>463</v>
      </c>
      <c r="D1484" t="s">
        <v>886</v>
      </c>
      <c r="E1484">
        <v>110</v>
      </c>
      <c r="F1484">
        <v>131</v>
      </c>
      <c r="G1484" t="s">
        <v>492</v>
      </c>
      <c r="H1484" t="s">
        <v>153</v>
      </c>
      <c r="I1484" t="str">
        <f>VLOOKUP(H1484,Sheet1!$A$1:$B$28,2,0)</f>
        <v>HSD-IV</v>
      </c>
      <c r="J1484">
        <f>MONTH(Delivery[[#This Row],[DATE]])</f>
        <v>11</v>
      </c>
      <c r="K1484" s="32">
        <f>IF(Delivery[[#This Row],[Month]]&gt;3,YEAR(Delivery[[#This Row],[DATE]]),YEAR(Delivery[[#This Row],[DATE]])-1)</f>
        <v>2015</v>
      </c>
      <c r="L1484" s="32" t="str">
        <f>IF(Delivery[[#This Row],[Month]]&lt;4,"Q4",IF(Delivery[[#This Row],[Month]]&lt;7,"Q1",IF(Delivery[[#This Row],[Month]]&lt;10,"Q2",IF(Delivery[[#This Row],[Month]]&lt;13,"Q3"))))</f>
        <v>Q3</v>
      </c>
    </row>
    <row r="1485" spans="1:12" x14ac:dyDescent="0.25">
      <c r="A1485">
        <v>1</v>
      </c>
      <c r="B1485" s="1">
        <v>42329</v>
      </c>
      <c r="C1485" t="s">
        <v>463</v>
      </c>
      <c r="D1485" t="s">
        <v>878</v>
      </c>
      <c r="E1485" t="s">
        <v>239</v>
      </c>
      <c r="F1485">
        <v>816</v>
      </c>
      <c r="G1485" t="s">
        <v>466</v>
      </c>
      <c r="H1485" t="s">
        <v>148</v>
      </c>
      <c r="I1485" t="s">
        <v>149</v>
      </c>
      <c r="J1485">
        <f>MONTH(Delivery[[#This Row],[DATE]])</f>
        <v>11</v>
      </c>
      <c r="K1485" s="32">
        <f>IF(Delivery[[#This Row],[Month]]&gt;3,YEAR(Delivery[[#This Row],[DATE]]),YEAR(Delivery[[#This Row],[DATE]])-1)</f>
        <v>2015</v>
      </c>
      <c r="L1485" s="32" t="str">
        <f>IF(Delivery[[#This Row],[Month]]&lt;4,"Q4",IF(Delivery[[#This Row],[Month]]&lt;7,"Q1",IF(Delivery[[#This Row],[Month]]&lt;10,"Q2",IF(Delivery[[#This Row],[Month]]&lt;13,"Q3"))))</f>
        <v>Q3</v>
      </c>
    </row>
    <row r="1486" spans="1:12" x14ac:dyDescent="0.25">
      <c r="A1486">
        <v>2</v>
      </c>
      <c r="B1486" s="1">
        <v>42329</v>
      </c>
      <c r="C1486" t="s">
        <v>463</v>
      </c>
      <c r="D1486" t="s">
        <v>880</v>
      </c>
      <c r="E1486" t="s">
        <v>239</v>
      </c>
      <c r="F1486">
        <v>682</v>
      </c>
      <c r="G1486" t="s">
        <v>466</v>
      </c>
      <c r="H1486" t="s">
        <v>148</v>
      </c>
      <c r="I1486" t="s">
        <v>149</v>
      </c>
      <c r="J1486">
        <f>MONTH(Delivery[[#This Row],[DATE]])</f>
        <v>11</v>
      </c>
      <c r="K1486" s="32">
        <f>IF(Delivery[[#This Row],[Month]]&gt;3,YEAR(Delivery[[#This Row],[DATE]]),YEAR(Delivery[[#This Row],[DATE]])-1)</f>
        <v>2015</v>
      </c>
      <c r="L1486" s="32" t="str">
        <f>IF(Delivery[[#This Row],[Month]]&lt;4,"Q4",IF(Delivery[[#This Row],[Month]]&lt;7,"Q1",IF(Delivery[[#This Row],[Month]]&lt;10,"Q2",IF(Delivery[[#This Row],[Month]]&lt;13,"Q3"))))</f>
        <v>Q3</v>
      </c>
    </row>
    <row r="1487" spans="1:12" x14ac:dyDescent="0.25">
      <c r="A1487">
        <v>1</v>
      </c>
      <c r="B1487" s="1">
        <v>42330</v>
      </c>
      <c r="C1487" t="s">
        <v>6</v>
      </c>
      <c r="D1487" t="s">
        <v>880</v>
      </c>
      <c r="E1487" t="s">
        <v>239</v>
      </c>
      <c r="F1487">
        <v>794</v>
      </c>
      <c r="G1487" t="s">
        <v>460</v>
      </c>
      <c r="H1487" t="s">
        <v>148</v>
      </c>
      <c r="I1487" t="s">
        <v>149</v>
      </c>
      <c r="J1487">
        <f>MONTH(Delivery[[#This Row],[DATE]])</f>
        <v>11</v>
      </c>
      <c r="K1487" s="32">
        <f>IF(Delivery[[#This Row],[Month]]&gt;3,YEAR(Delivery[[#This Row],[DATE]]),YEAR(Delivery[[#This Row],[DATE]])-1)</f>
        <v>2015</v>
      </c>
      <c r="L1487" s="32" t="str">
        <f>IF(Delivery[[#This Row],[Month]]&lt;4,"Q4",IF(Delivery[[#This Row],[Month]]&lt;7,"Q1",IF(Delivery[[#This Row],[Month]]&lt;10,"Q2",IF(Delivery[[#This Row],[Month]]&lt;13,"Q3"))))</f>
        <v>Q3</v>
      </c>
    </row>
    <row r="1488" spans="1:12" x14ac:dyDescent="0.25">
      <c r="A1488">
        <v>2</v>
      </c>
      <c r="B1488" s="1">
        <v>42330</v>
      </c>
      <c r="C1488" t="s">
        <v>6</v>
      </c>
      <c r="D1488" t="s">
        <v>881</v>
      </c>
      <c r="E1488">
        <v>17</v>
      </c>
      <c r="F1488">
        <v>501</v>
      </c>
      <c r="G1488" t="s">
        <v>460</v>
      </c>
      <c r="H1488" t="s">
        <v>145</v>
      </c>
      <c r="I1488" t="s">
        <v>146</v>
      </c>
      <c r="J1488">
        <f>MONTH(Delivery[[#This Row],[DATE]])</f>
        <v>11</v>
      </c>
      <c r="K1488" s="32">
        <f>IF(Delivery[[#This Row],[Month]]&gt;3,YEAR(Delivery[[#This Row],[DATE]]),YEAR(Delivery[[#This Row],[DATE]])-1)</f>
        <v>2015</v>
      </c>
      <c r="L1488" s="32" t="str">
        <f>IF(Delivery[[#This Row],[Month]]&lt;4,"Q4",IF(Delivery[[#This Row],[Month]]&lt;7,"Q1",IF(Delivery[[#This Row],[Month]]&lt;10,"Q2",IF(Delivery[[#This Row],[Month]]&lt;13,"Q3"))))</f>
        <v>Q3</v>
      </c>
    </row>
    <row r="1489" spans="1:12" x14ac:dyDescent="0.25">
      <c r="A1489">
        <v>3</v>
      </c>
      <c r="B1489" s="1">
        <v>42330</v>
      </c>
      <c r="C1489" t="s">
        <v>6</v>
      </c>
      <c r="D1489" t="s">
        <v>884</v>
      </c>
      <c r="E1489">
        <v>17</v>
      </c>
      <c r="F1489">
        <v>2096</v>
      </c>
      <c r="G1489" t="s">
        <v>460</v>
      </c>
      <c r="H1489" t="s">
        <v>145</v>
      </c>
      <c r="I1489" t="s">
        <v>146</v>
      </c>
      <c r="J1489">
        <f>MONTH(Delivery[[#This Row],[DATE]])</f>
        <v>11</v>
      </c>
      <c r="K1489" s="32">
        <f>IF(Delivery[[#This Row],[Month]]&gt;3,YEAR(Delivery[[#This Row],[DATE]]),YEAR(Delivery[[#This Row],[DATE]])-1)</f>
        <v>2015</v>
      </c>
      <c r="L1489" s="32" t="str">
        <f>IF(Delivery[[#This Row],[Month]]&lt;4,"Q4",IF(Delivery[[#This Row],[Month]]&lt;7,"Q1",IF(Delivery[[#This Row],[Month]]&lt;10,"Q2",IF(Delivery[[#This Row],[Month]]&lt;13,"Q3"))))</f>
        <v>Q3</v>
      </c>
    </row>
    <row r="1490" spans="1:12" x14ac:dyDescent="0.25">
      <c r="A1490">
        <v>4</v>
      </c>
      <c r="B1490" s="1">
        <v>42330</v>
      </c>
      <c r="C1490" t="s">
        <v>6</v>
      </c>
      <c r="D1490" t="s">
        <v>885</v>
      </c>
      <c r="E1490">
        <v>15</v>
      </c>
      <c r="F1490">
        <v>6400</v>
      </c>
      <c r="G1490" t="s">
        <v>460</v>
      </c>
      <c r="H1490" t="s">
        <v>733</v>
      </c>
      <c r="I1490" t="s">
        <v>143</v>
      </c>
      <c r="J1490">
        <f>MONTH(Delivery[[#This Row],[DATE]])</f>
        <v>11</v>
      </c>
      <c r="K1490" s="32">
        <f>IF(Delivery[[#This Row],[Month]]&gt;3,YEAR(Delivery[[#This Row],[DATE]]),YEAR(Delivery[[#This Row],[DATE]])-1)</f>
        <v>2015</v>
      </c>
      <c r="L1490" s="32" t="str">
        <f>IF(Delivery[[#This Row],[Month]]&lt;4,"Q4",IF(Delivery[[#This Row],[Month]]&lt;7,"Q1",IF(Delivery[[#This Row],[Month]]&lt;10,"Q2",IF(Delivery[[#This Row],[Month]]&lt;13,"Q3"))))</f>
        <v>Q3</v>
      </c>
    </row>
    <row r="1491" spans="1:12" x14ac:dyDescent="0.25">
      <c r="A1491">
        <v>5</v>
      </c>
      <c r="B1491" s="1">
        <v>42330</v>
      </c>
      <c r="C1491" t="s">
        <v>6</v>
      </c>
      <c r="D1491" t="s">
        <v>888</v>
      </c>
      <c r="E1491">
        <v>15</v>
      </c>
      <c r="F1491">
        <v>2794</v>
      </c>
      <c r="G1491" t="s">
        <v>460</v>
      </c>
      <c r="H1491" t="s">
        <v>733</v>
      </c>
      <c r="I1491" t="s">
        <v>143</v>
      </c>
      <c r="J1491">
        <f>MONTH(Delivery[[#This Row],[DATE]])</f>
        <v>11</v>
      </c>
      <c r="K1491" s="32">
        <f>IF(Delivery[[#This Row],[Month]]&gt;3,YEAR(Delivery[[#This Row],[DATE]]),YEAR(Delivery[[#This Row],[DATE]])-1)</f>
        <v>2015</v>
      </c>
      <c r="L1491" s="32" t="str">
        <f>IF(Delivery[[#This Row],[Month]]&lt;4,"Q4",IF(Delivery[[#This Row],[Month]]&lt;7,"Q1",IF(Delivery[[#This Row],[Month]]&lt;10,"Q2",IF(Delivery[[#This Row],[Month]]&lt;13,"Q3"))))</f>
        <v>Q3</v>
      </c>
    </row>
    <row r="1492" spans="1:12" x14ac:dyDescent="0.25">
      <c r="A1492">
        <v>6</v>
      </c>
      <c r="B1492" s="1">
        <v>42330</v>
      </c>
      <c r="C1492" t="s">
        <v>6</v>
      </c>
      <c r="D1492" t="s">
        <v>888</v>
      </c>
      <c r="E1492">
        <v>14</v>
      </c>
      <c r="F1492">
        <v>814</v>
      </c>
      <c r="G1492" t="s">
        <v>460</v>
      </c>
      <c r="H1492" t="s">
        <v>733</v>
      </c>
      <c r="I1492" t="s">
        <v>143</v>
      </c>
      <c r="J1492">
        <f>MONTH(Delivery[[#This Row],[DATE]])</f>
        <v>11</v>
      </c>
      <c r="K1492" s="32">
        <f>IF(Delivery[[#This Row],[Month]]&gt;3,YEAR(Delivery[[#This Row],[DATE]]),YEAR(Delivery[[#This Row],[DATE]])-1)</f>
        <v>2015</v>
      </c>
      <c r="L1492" s="32" t="str">
        <f>IF(Delivery[[#This Row],[Month]]&lt;4,"Q4",IF(Delivery[[#This Row],[Month]]&lt;7,"Q1",IF(Delivery[[#This Row],[Month]]&lt;10,"Q2",IF(Delivery[[#This Row],[Month]]&lt;13,"Q3"))))</f>
        <v>Q3</v>
      </c>
    </row>
    <row r="1493" spans="1:12" x14ac:dyDescent="0.25">
      <c r="A1493">
        <v>1</v>
      </c>
      <c r="B1493" s="1">
        <v>42330</v>
      </c>
      <c r="C1493" t="s">
        <v>463</v>
      </c>
      <c r="D1493" t="s">
        <v>863</v>
      </c>
      <c r="E1493">
        <v>24</v>
      </c>
      <c r="F1493">
        <v>918</v>
      </c>
      <c r="G1493" t="s">
        <v>464</v>
      </c>
      <c r="H1493" t="s">
        <v>733</v>
      </c>
      <c r="I1493" t="s">
        <v>143</v>
      </c>
      <c r="J1493">
        <f>MONTH(Delivery[[#This Row],[DATE]])</f>
        <v>11</v>
      </c>
      <c r="K1493" s="32">
        <f>IF(Delivery[[#This Row],[Month]]&gt;3,YEAR(Delivery[[#This Row],[DATE]]),YEAR(Delivery[[#This Row],[DATE]])-1)</f>
        <v>2015</v>
      </c>
      <c r="L1493" s="32" t="str">
        <f>IF(Delivery[[#This Row],[Month]]&lt;4,"Q4",IF(Delivery[[#This Row],[Month]]&lt;7,"Q1",IF(Delivery[[#This Row],[Month]]&lt;10,"Q2",IF(Delivery[[#This Row],[Month]]&lt;13,"Q3"))))</f>
        <v>Q3</v>
      </c>
    </row>
    <row r="1494" spans="1:12" x14ac:dyDescent="0.25">
      <c r="A1494">
        <v>2</v>
      </c>
      <c r="B1494" s="1">
        <v>42330</v>
      </c>
      <c r="C1494" t="s">
        <v>463</v>
      </c>
      <c r="D1494" t="s">
        <v>1449</v>
      </c>
      <c r="E1494">
        <v>17</v>
      </c>
      <c r="F1494">
        <v>415</v>
      </c>
      <c r="G1494" t="s">
        <v>464</v>
      </c>
      <c r="H1494" t="s">
        <v>1079</v>
      </c>
      <c r="I1494" t="s">
        <v>146</v>
      </c>
      <c r="J1494">
        <f>MONTH(Delivery[[#This Row],[DATE]])</f>
        <v>11</v>
      </c>
      <c r="K1494" s="32">
        <f>IF(Delivery[[#This Row],[Month]]&gt;3,YEAR(Delivery[[#This Row],[DATE]]),YEAR(Delivery[[#This Row],[DATE]])-1)</f>
        <v>2015</v>
      </c>
      <c r="L1494" s="32" t="str">
        <f>IF(Delivery[[#This Row],[Month]]&lt;4,"Q4",IF(Delivery[[#This Row],[Month]]&lt;7,"Q1",IF(Delivery[[#This Row],[Month]]&lt;10,"Q2",IF(Delivery[[#This Row],[Month]]&lt;13,"Q3"))))</f>
        <v>Q3</v>
      </c>
    </row>
    <row r="1495" spans="1:12" x14ac:dyDescent="0.25">
      <c r="A1495">
        <v>3</v>
      </c>
      <c r="B1495" s="1">
        <v>42330</v>
      </c>
      <c r="C1495" t="s">
        <v>463</v>
      </c>
      <c r="D1495" t="s">
        <v>1448</v>
      </c>
      <c r="E1495">
        <v>17</v>
      </c>
      <c r="F1495">
        <v>177</v>
      </c>
      <c r="G1495" t="s">
        <v>464</v>
      </c>
      <c r="H1495" t="s">
        <v>155</v>
      </c>
      <c r="I1495" t="s">
        <v>146</v>
      </c>
      <c r="J1495">
        <f>MONTH(Delivery[[#This Row],[DATE]])</f>
        <v>11</v>
      </c>
      <c r="K1495" s="32">
        <f>IF(Delivery[[#This Row],[Month]]&gt;3,YEAR(Delivery[[#This Row],[DATE]]),YEAR(Delivery[[#This Row],[DATE]])-1)</f>
        <v>2015</v>
      </c>
      <c r="L1495" s="32" t="str">
        <f>IF(Delivery[[#This Row],[Month]]&lt;4,"Q4",IF(Delivery[[#This Row],[Month]]&lt;7,"Q1",IF(Delivery[[#This Row],[Month]]&lt;10,"Q2",IF(Delivery[[#This Row],[Month]]&lt;13,"Q3"))))</f>
        <v>Q3</v>
      </c>
    </row>
    <row r="1496" spans="1:12" x14ac:dyDescent="0.25">
      <c r="A1496">
        <v>4</v>
      </c>
      <c r="B1496" s="1">
        <v>42330</v>
      </c>
      <c r="C1496" t="s">
        <v>463</v>
      </c>
      <c r="D1496" t="s">
        <v>1450</v>
      </c>
      <c r="E1496" t="s">
        <v>514</v>
      </c>
      <c r="F1496">
        <v>60</v>
      </c>
      <c r="G1496" t="s">
        <v>464</v>
      </c>
      <c r="H1496" t="s">
        <v>1100</v>
      </c>
      <c r="I1496" t="s">
        <v>204</v>
      </c>
      <c r="J1496">
        <f>MONTH(Delivery[[#This Row],[DATE]])</f>
        <v>11</v>
      </c>
      <c r="K1496" s="32">
        <f>IF(Delivery[[#This Row],[Month]]&gt;3,YEAR(Delivery[[#This Row],[DATE]]),YEAR(Delivery[[#This Row],[DATE]])-1)</f>
        <v>2015</v>
      </c>
      <c r="L1496" s="32" t="str">
        <f>IF(Delivery[[#This Row],[Month]]&lt;4,"Q4",IF(Delivery[[#This Row],[Month]]&lt;7,"Q1",IF(Delivery[[#This Row],[Month]]&lt;10,"Q2",IF(Delivery[[#This Row],[Month]]&lt;13,"Q3"))))</f>
        <v>Q3</v>
      </c>
    </row>
    <row r="1497" spans="1:12" x14ac:dyDescent="0.25">
      <c r="A1497">
        <v>5</v>
      </c>
      <c r="B1497" s="1">
        <v>42330</v>
      </c>
      <c r="C1497" t="s">
        <v>463</v>
      </c>
      <c r="D1497" t="s">
        <v>873</v>
      </c>
      <c r="E1497">
        <v>17</v>
      </c>
      <c r="F1497">
        <v>384</v>
      </c>
      <c r="G1497" t="s">
        <v>464</v>
      </c>
      <c r="H1497" t="s">
        <v>155</v>
      </c>
      <c r="I1497" t="s">
        <v>146</v>
      </c>
      <c r="J1497">
        <f>MONTH(Delivery[[#This Row],[DATE]])</f>
        <v>11</v>
      </c>
      <c r="K1497" s="32">
        <f>IF(Delivery[[#This Row],[Month]]&gt;3,YEAR(Delivery[[#This Row],[DATE]]),YEAR(Delivery[[#This Row],[DATE]])-1)</f>
        <v>2015</v>
      </c>
      <c r="L1497" s="32" t="str">
        <f>IF(Delivery[[#This Row],[Month]]&lt;4,"Q4",IF(Delivery[[#This Row],[Month]]&lt;7,"Q1",IF(Delivery[[#This Row],[Month]]&lt;10,"Q2",IF(Delivery[[#This Row],[Month]]&lt;13,"Q3"))))</f>
        <v>Q3</v>
      </c>
    </row>
    <row r="1498" spans="1:12" x14ac:dyDescent="0.25">
      <c r="A1498">
        <v>6</v>
      </c>
      <c r="B1498" s="1">
        <v>42330</v>
      </c>
      <c r="C1498" t="s">
        <v>463</v>
      </c>
      <c r="D1498" t="s">
        <v>1451</v>
      </c>
      <c r="E1498" t="s">
        <v>514</v>
      </c>
      <c r="F1498">
        <v>44</v>
      </c>
      <c r="G1498" t="s">
        <v>464</v>
      </c>
      <c r="H1498" t="s">
        <v>1452</v>
      </c>
      <c r="I1498" t="s">
        <v>204</v>
      </c>
      <c r="J1498">
        <f>MONTH(Delivery[[#This Row],[DATE]])</f>
        <v>11</v>
      </c>
      <c r="K1498" s="32">
        <f>IF(Delivery[[#This Row],[Month]]&gt;3,YEAR(Delivery[[#This Row],[DATE]]),YEAR(Delivery[[#This Row],[DATE]])-1)</f>
        <v>2015</v>
      </c>
      <c r="L1498" s="32" t="str">
        <f>IF(Delivery[[#This Row],[Month]]&lt;4,"Q4",IF(Delivery[[#This Row],[Month]]&lt;7,"Q1",IF(Delivery[[#This Row],[Month]]&lt;10,"Q2",IF(Delivery[[#This Row],[Month]]&lt;13,"Q3"))))</f>
        <v>Q3</v>
      </c>
    </row>
    <row r="1499" spans="1:12" x14ac:dyDescent="0.25">
      <c r="A1499">
        <v>1</v>
      </c>
      <c r="B1499" s="1">
        <v>42334</v>
      </c>
      <c r="C1499" t="s">
        <v>463</v>
      </c>
      <c r="D1499" t="s">
        <v>901</v>
      </c>
      <c r="E1499" t="s">
        <v>239</v>
      </c>
      <c r="F1499">
        <v>630</v>
      </c>
      <c r="G1499" t="s">
        <v>466</v>
      </c>
      <c r="H1499" t="s">
        <v>148</v>
      </c>
      <c r="I1499" t="s">
        <v>149</v>
      </c>
      <c r="J1499">
        <f>MONTH(Delivery[[#This Row],[DATE]])</f>
        <v>11</v>
      </c>
      <c r="K1499" s="32">
        <f>IF(Delivery[[#This Row],[Month]]&gt;3,YEAR(Delivery[[#This Row],[DATE]]),YEAR(Delivery[[#This Row],[DATE]])-1)</f>
        <v>2015</v>
      </c>
      <c r="L1499" s="32" t="str">
        <f>IF(Delivery[[#This Row],[Month]]&lt;4,"Q4",IF(Delivery[[#This Row],[Month]]&lt;7,"Q1",IF(Delivery[[#This Row],[Month]]&lt;10,"Q2",IF(Delivery[[#This Row],[Month]]&lt;13,"Q3"))))</f>
        <v>Q3</v>
      </c>
    </row>
    <row r="1500" spans="1:12" x14ac:dyDescent="0.25">
      <c r="A1500">
        <v>2</v>
      </c>
      <c r="B1500" s="1">
        <v>42334</v>
      </c>
      <c r="C1500" t="s">
        <v>463</v>
      </c>
      <c r="D1500" t="s">
        <v>906</v>
      </c>
      <c r="E1500">
        <v>14</v>
      </c>
      <c r="F1500">
        <v>413</v>
      </c>
      <c r="G1500" t="s">
        <v>464</v>
      </c>
      <c r="H1500" t="s">
        <v>197</v>
      </c>
      <c r="I1500" t="s">
        <v>143</v>
      </c>
      <c r="J1500">
        <f>MONTH(Delivery[[#This Row],[DATE]])</f>
        <v>11</v>
      </c>
      <c r="K1500" s="32">
        <f>IF(Delivery[[#This Row],[Month]]&gt;3,YEAR(Delivery[[#This Row],[DATE]]),YEAR(Delivery[[#This Row],[DATE]])-1)</f>
        <v>2015</v>
      </c>
      <c r="L1500" s="32" t="str">
        <f>IF(Delivery[[#This Row],[Month]]&lt;4,"Q4",IF(Delivery[[#This Row],[Month]]&lt;7,"Q1",IF(Delivery[[#This Row],[Month]]&lt;10,"Q2",IF(Delivery[[#This Row],[Month]]&lt;13,"Q3"))))</f>
        <v>Q3</v>
      </c>
    </row>
    <row r="1501" spans="1:12" x14ac:dyDescent="0.25">
      <c r="A1501">
        <v>9</v>
      </c>
      <c r="B1501" s="1">
        <v>42330</v>
      </c>
      <c r="C1501" t="s">
        <v>463</v>
      </c>
      <c r="D1501" t="s">
        <v>892</v>
      </c>
      <c r="E1501">
        <v>16</v>
      </c>
      <c r="F1501">
        <v>552</v>
      </c>
      <c r="G1501" t="s">
        <v>464</v>
      </c>
      <c r="H1501" t="s">
        <v>156</v>
      </c>
      <c r="I1501" t="s">
        <v>146</v>
      </c>
      <c r="J1501">
        <f>MONTH(Delivery[[#This Row],[DATE]])</f>
        <v>11</v>
      </c>
      <c r="K1501" s="32">
        <f>IF(Delivery[[#This Row],[Month]]&gt;3,YEAR(Delivery[[#This Row],[DATE]]),YEAR(Delivery[[#This Row],[DATE]])-1)</f>
        <v>2015</v>
      </c>
      <c r="L1501" s="32" t="str">
        <f>IF(Delivery[[#This Row],[Month]]&lt;4,"Q4",IF(Delivery[[#This Row],[Month]]&lt;7,"Q1",IF(Delivery[[#This Row],[Month]]&lt;10,"Q2",IF(Delivery[[#This Row],[Month]]&lt;13,"Q3"))))</f>
        <v>Q3</v>
      </c>
    </row>
    <row r="1502" spans="1:12" x14ac:dyDescent="0.25">
      <c r="A1502">
        <v>10</v>
      </c>
      <c r="B1502" s="1">
        <v>42330</v>
      </c>
      <c r="C1502" t="s">
        <v>463</v>
      </c>
      <c r="D1502" t="s">
        <v>893</v>
      </c>
      <c r="E1502">
        <v>16</v>
      </c>
      <c r="F1502">
        <v>1008</v>
      </c>
      <c r="G1502" t="s">
        <v>464</v>
      </c>
      <c r="H1502" t="s">
        <v>145</v>
      </c>
      <c r="I1502" t="s">
        <v>146</v>
      </c>
      <c r="J1502">
        <f>MONTH(Delivery[[#This Row],[DATE]])</f>
        <v>11</v>
      </c>
      <c r="K1502" s="32">
        <f>IF(Delivery[[#This Row],[Month]]&gt;3,YEAR(Delivery[[#This Row],[DATE]]),YEAR(Delivery[[#This Row],[DATE]])-1)</f>
        <v>2015</v>
      </c>
      <c r="L1502" s="32" t="str">
        <f>IF(Delivery[[#This Row],[Month]]&lt;4,"Q4",IF(Delivery[[#This Row],[Month]]&lt;7,"Q1",IF(Delivery[[#This Row],[Month]]&lt;10,"Q2",IF(Delivery[[#This Row],[Month]]&lt;13,"Q3"))))</f>
        <v>Q3</v>
      </c>
    </row>
    <row r="1503" spans="1:12" x14ac:dyDescent="0.25">
      <c r="A1503">
        <v>1</v>
      </c>
      <c r="B1503" s="1">
        <v>42330</v>
      </c>
      <c r="C1503" t="s">
        <v>463</v>
      </c>
      <c r="D1503" t="s">
        <v>886</v>
      </c>
      <c r="E1503">
        <v>110</v>
      </c>
      <c r="F1503">
        <v>1040</v>
      </c>
      <c r="G1503" t="s">
        <v>492</v>
      </c>
      <c r="H1503" t="s">
        <v>153</v>
      </c>
      <c r="I1503" t="str">
        <f>VLOOKUP(H1503,Sheet1!$A$1:$B$28,2,0)</f>
        <v>HSD-IV</v>
      </c>
      <c r="J1503">
        <f>MONTH(Delivery[[#This Row],[DATE]])</f>
        <v>11</v>
      </c>
      <c r="K1503" s="32">
        <f>IF(Delivery[[#This Row],[Month]]&gt;3,YEAR(Delivery[[#This Row],[DATE]]),YEAR(Delivery[[#This Row],[DATE]])-1)</f>
        <v>2015</v>
      </c>
      <c r="L1503" s="32" t="str">
        <f>IF(Delivery[[#This Row],[Month]]&lt;4,"Q4",IF(Delivery[[#This Row],[Month]]&lt;7,"Q1",IF(Delivery[[#This Row],[Month]]&lt;10,"Q2",IF(Delivery[[#This Row],[Month]]&lt;13,"Q3"))))</f>
        <v>Q3</v>
      </c>
    </row>
    <row r="1504" spans="1:12" x14ac:dyDescent="0.25">
      <c r="A1504">
        <v>2</v>
      </c>
      <c r="B1504" s="1">
        <v>42330</v>
      </c>
      <c r="C1504" t="s">
        <v>463</v>
      </c>
      <c r="D1504" t="s">
        <v>873</v>
      </c>
      <c r="E1504">
        <v>111</v>
      </c>
      <c r="F1504">
        <v>20</v>
      </c>
      <c r="G1504" t="s">
        <v>492</v>
      </c>
      <c r="H1504" t="s">
        <v>155</v>
      </c>
      <c r="I1504" t="s">
        <v>146</v>
      </c>
      <c r="J1504">
        <f>MONTH(Delivery[[#This Row],[DATE]])</f>
        <v>11</v>
      </c>
      <c r="K1504" s="32">
        <f>IF(Delivery[[#This Row],[Month]]&gt;3,YEAR(Delivery[[#This Row],[DATE]]),YEAR(Delivery[[#This Row],[DATE]])-1)</f>
        <v>2015</v>
      </c>
      <c r="L1504" s="32" t="str">
        <f>IF(Delivery[[#This Row],[Month]]&lt;4,"Q4",IF(Delivery[[#This Row],[Month]]&lt;7,"Q1",IF(Delivery[[#This Row],[Month]]&lt;10,"Q2",IF(Delivery[[#This Row],[Month]]&lt;13,"Q3"))))</f>
        <v>Q3</v>
      </c>
    </row>
    <row r="1505" spans="1:12" x14ac:dyDescent="0.25">
      <c r="A1505">
        <v>1</v>
      </c>
      <c r="B1505" s="1">
        <v>42330</v>
      </c>
      <c r="C1505" t="s">
        <v>463</v>
      </c>
      <c r="D1505" t="s">
        <v>880</v>
      </c>
      <c r="E1505" t="s">
        <v>239</v>
      </c>
      <c r="F1505">
        <v>794</v>
      </c>
      <c r="G1505" t="s">
        <v>466</v>
      </c>
      <c r="H1505" t="s">
        <v>148</v>
      </c>
      <c r="I1505" t="s">
        <v>149</v>
      </c>
      <c r="J1505">
        <f>MONTH(Delivery[[#This Row],[DATE]])</f>
        <v>11</v>
      </c>
      <c r="K1505" s="32">
        <f>IF(Delivery[[#This Row],[Month]]&gt;3,YEAR(Delivery[[#This Row],[DATE]]),YEAR(Delivery[[#This Row],[DATE]])-1)</f>
        <v>2015</v>
      </c>
      <c r="L1505" s="32" t="str">
        <f>IF(Delivery[[#This Row],[Month]]&lt;4,"Q4",IF(Delivery[[#This Row],[Month]]&lt;7,"Q1",IF(Delivery[[#This Row],[Month]]&lt;10,"Q2",IF(Delivery[[#This Row],[Month]]&lt;13,"Q3"))))</f>
        <v>Q3</v>
      </c>
    </row>
    <row r="1506" spans="1:12" x14ac:dyDescent="0.25">
      <c r="A1506">
        <v>1</v>
      </c>
      <c r="B1506" s="1">
        <v>42331</v>
      </c>
      <c r="C1506" t="s">
        <v>6</v>
      </c>
      <c r="D1506" t="s">
        <v>888</v>
      </c>
      <c r="E1506">
        <v>14</v>
      </c>
      <c r="F1506">
        <v>502</v>
      </c>
      <c r="G1506" t="s">
        <v>460</v>
      </c>
      <c r="H1506" t="s">
        <v>733</v>
      </c>
      <c r="I1506" t="s">
        <v>143</v>
      </c>
      <c r="J1506">
        <f>MONTH(Delivery[[#This Row],[DATE]])</f>
        <v>11</v>
      </c>
      <c r="K1506" s="32">
        <f>IF(Delivery[[#This Row],[Month]]&gt;3,YEAR(Delivery[[#This Row],[DATE]]),YEAR(Delivery[[#This Row],[DATE]])-1)</f>
        <v>2015</v>
      </c>
      <c r="L1506" s="32" t="str">
        <f>IF(Delivery[[#This Row],[Month]]&lt;4,"Q4",IF(Delivery[[#This Row],[Month]]&lt;7,"Q1",IF(Delivery[[#This Row],[Month]]&lt;10,"Q2",IF(Delivery[[#This Row],[Month]]&lt;13,"Q3"))))</f>
        <v>Q3</v>
      </c>
    </row>
    <row r="1507" spans="1:12" x14ac:dyDescent="0.25">
      <c r="A1507">
        <v>2</v>
      </c>
      <c r="B1507" s="1">
        <v>42331</v>
      </c>
      <c r="C1507" t="s">
        <v>6</v>
      </c>
      <c r="D1507" t="s">
        <v>889</v>
      </c>
      <c r="E1507">
        <v>16</v>
      </c>
      <c r="F1507">
        <v>529</v>
      </c>
      <c r="G1507" t="s">
        <v>460</v>
      </c>
      <c r="H1507" t="s">
        <v>145</v>
      </c>
      <c r="I1507" t="s">
        <v>146</v>
      </c>
      <c r="J1507">
        <f>MONTH(Delivery[[#This Row],[DATE]])</f>
        <v>11</v>
      </c>
      <c r="K1507" s="32">
        <f>IF(Delivery[[#This Row],[Month]]&gt;3,YEAR(Delivery[[#This Row],[DATE]]),YEAR(Delivery[[#This Row],[DATE]])-1)</f>
        <v>2015</v>
      </c>
      <c r="L1507" s="32" t="str">
        <f>IF(Delivery[[#This Row],[Month]]&lt;4,"Q4",IF(Delivery[[#This Row],[Month]]&lt;7,"Q1",IF(Delivery[[#This Row],[Month]]&lt;10,"Q2",IF(Delivery[[#This Row],[Month]]&lt;13,"Q3"))))</f>
        <v>Q3</v>
      </c>
    </row>
    <row r="1508" spans="1:12" x14ac:dyDescent="0.25">
      <c r="A1508">
        <v>3</v>
      </c>
      <c r="B1508" s="1">
        <v>42331</v>
      </c>
      <c r="C1508" t="s">
        <v>6</v>
      </c>
      <c r="D1508" t="s">
        <v>890</v>
      </c>
      <c r="E1508">
        <v>16</v>
      </c>
      <c r="F1508">
        <v>37</v>
      </c>
      <c r="G1508" t="s">
        <v>460</v>
      </c>
      <c r="H1508" t="s">
        <v>155</v>
      </c>
      <c r="I1508" t="s">
        <v>146</v>
      </c>
      <c r="J1508">
        <f>MONTH(Delivery[[#This Row],[DATE]])</f>
        <v>11</v>
      </c>
      <c r="K1508" s="32">
        <f>IF(Delivery[[#This Row],[Month]]&gt;3,YEAR(Delivery[[#This Row],[DATE]]),YEAR(Delivery[[#This Row],[DATE]])-1)</f>
        <v>2015</v>
      </c>
      <c r="L1508" s="32" t="str">
        <f>IF(Delivery[[#This Row],[Month]]&lt;4,"Q4",IF(Delivery[[#This Row],[Month]]&lt;7,"Q1",IF(Delivery[[#This Row],[Month]]&lt;10,"Q2",IF(Delivery[[#This Row],[Month]]&lt;13,"Q3"))))</f>
        <v>Q3</v>
      </c>
    </row>
    <row r="1509" spans="1:12" x14ac:dyDescent="0.25">
      <c r="A1509">
        <v>4</v>
      </c>
      <c r="B1509" s="1">
        <v>42331</v>
      </c>
      <c r="C1509" t="s">
        <v>6</v>
      </c>
      <c r="D1509" t="s">
        <v>891</v>
      </c>
      <c r="E1509">
        <v>3</v>
      </c>
      <c r="F1509">
        <v>1636</v>
      </c>
      <c r="G1509" t="s">
        <v>460</v>
      </c>
      <c r="H1509" t="s">
        <v>153</v>
      </c>
      <c r="I1509" t="str">
        <f>VLOOKUP(H1509,Sheet1!$A$1:$B$28,2,0)</f>
        <v>HSD-IV</v>
      </c>
      <c r="J1509">
        <f>MONTH(Delivery[[#This Row],[DATE]])</f>
        <v>11</v>
      </c>
      <c r="K1509" s="32">
        <f>IF(Delivery[[#This Row],[Month]]&gt;3,YEAR(Delivery[[#This Row],[DATE]]),YEAR(Delivery[[#This Row],[DATE]])-1)</f>
        <v>2015</v>
      </c>
      <c r="L1509" s="32" t="str">
        <f>IF(Delivery[[#This Row],[Month]]&lt;4,"Q4",IF(Delivery[[#This Row],[Month]]&lt;7,"Q1",IF(Delivery[[#This Row],[Month]]&lt;10,"Q2",IF(Delivery[[#This Row],[Month]]&lt;13,"Q3"))))</f>
        <v>Q3</v>
      </c>
    </row>
    <row r="1510" spans="1:12" x14ac:dyDescent="0.25">
      <c r="A1510">
        <v>5</v>
      </c>
      <c r="B1510" s="1">
        <v>42331</v>
      </c>
      <c r="C1510" t="s">
        <v>6</v>
      </c>
      <c r="D1510" t="s">
        <v>895</v>
      </c>
      <c r="E1510">
        <v>3</v>
      </c>
      <c r="F1510">
        <v>754</v>
      </c>
      <c r="G1510" t="s">
        <v>460</v>
      </c>
      <c r="H1510" t="s">
        <v>153</v>
      </c>
      <c r="I1510" t="str">
        <f>VLOOKUP(H1510,Sheet1!$A$1:$B$28,2,0)</f>
        <v>HSD-IV</v>
      </c>
      <c r="J1510">
        <f>MONTH(Delivery[[#This Row],[DATE]])</f>
        <v>11</v>
      </c>
      <c r="K1510" s="32">
        <f>IF(Delivery[[#This Row],[Month]]&gt;3,YEAR(Delivery[[#This Row],[DATE]]),YEAR(Delivery[[#This Row],[DATE]])-1)</f>
        <v>2015</v>
      </c>
      <c r="L1510" s="32" t="str">
        <f>IF(Delivery[[#This Row],[Month]]&lt;4,"Q4",IF(Delivery[[#This Row],[Month]]&lt;7,"Q1",IF(Delivery[[#This Row],[Month]]&lt;10,"Q2",IF(Delivery[[#This Row],[Month]]&lt;13,"Q3"))))</f>
        <v>Q3</v>
      </c>
    </row>
    <row r="1511" spans="1:12" x14ac:dyDescent="0.25">
      <c r="A1511">
        <v>1</v>
      </c>
      <c r="B1511" s="1">
        <v>42331</v>
      </c>
      <c r="C1511" t="s">
        <v>463</v>
      </c>
      <c r="D1511" t="s">
        <v>893</v>
      </c>
      <c r="E1511">
        <v>16</v>
      </c>
      <c r="F1511">
        <v>4</v>
      </c>
      <c r="G1511" t="s">
        <v>464</v>
      </c>
      <c r="H1511" t="s">
        <v>145</v>
      </c>
      <c r="I1511" t="s">
        <v>146</v>
      </c>
      <c r="J1511">
        <f>MONTH(Delivery[[#This Row],[DATE]])</f>
        <v>11</v>
      </c>
      <c r="K1511" s="32">
        <f>IF(Delivery[[#This Row],[Month]]&gt;3,YEAR(Delivery[[#This Row],[DATE]]),YEAR(Delivery[[#This Row],[DATE]])-1)</f>
        <v>2015</v>
      </c>
      <c r="L1511" s="32" t="str">
        <f>IF(Delivery[[#This Row],[Month]]&lt;4,"Q4",IF(Delivery[[#This Row],[Month]]&lt;7,"Q1",IF(Delivery[[#This Row],[Month]]&lt;10,"Q2",IF(Delivery[[#This Row],[Month]]&lt;13,"Q3"))))</f>
        <v>Q3</v>
      </c>
    </row>
    <row r="1512" spans="1:12" x14ac:dyDescent="0.25">
      <c r="A1512">
        <v>2</v>
      </c>
      <c r="B1512" s="1">
        <v>42331</v>
      </c>
      <c r="C1512" t="s">
        <v>463</v>
      </c>
      <c r="D1512" t="s">
        <v>894</v>
      </c>
      <c r="E1512">
        <v>24</v>
      </c>
      <c r="F1512">
        <v>1754</v>
      </c>
      <c r="G1512" t="s">
        <v>464</v>
      </c>
      <c r="H1512" t="s">
        <v>733</v>
      </c>
      <c r="I1512" t="s">
        <v>143</v>
      </c>
      <c r="J1512">
        <f>MONTH(Delivery[[#This Row],[DATE]])</f>
        <v>11</v>
      </c>
      <c r="K1512" s="32">
        <f>IF(Delivery[[#This Row],[Month]]&gt;3,YEAR(Delivery[[#This Row],[DATE]]),YEAR(Delivery[[#This Row],[DATE]])-1)</f>
        <v>2015</v>
      </c>
      <c r="L1512" s="32" t="str">
        <f>IF(Delivery[[#This Row],[Month]]&lt;4,"Q4",IF(Delivery[[#This Row],[Month]]&lt;7,"Q1",IF(Delivery[[#This Row],[Month]]&lt;10,"Q2",IF(Delivery[[#This Row],[Month]]&lt;13,"Q3"))))</f>
        <v>Q3</v>
      </c>
    </row>
    <row r="1513" spans="1:12" x14ac:dyDescent="0.25">
      <c r="A1513">
        <v>1</v>
      </c>
      <c r="B1513" s="1">
        <v>42332</v>
      </c>
      <c r="C1513" t="s">
        <v>6</v>
      </c>
      <c r="D1513" t="s">
        <v>895</v>
      </c>
      <c r="E1513">
        <v>3</v>
      </c>
      <c r="F1513">
        <v>4039</v>
      </c>
      <c r="G1513" t="s">
        <v>460</v>
      </c>
      <c r="H1513" t="s">
        <v>153</v>
      </c>
      <c r="I1513" t="str">
        <f>VLOOKUP(H1513,Sheet1!$A$1:$B$28,2,0)</f>
        <v>HSD-IV</v>
      </c>
      <c r="J1513">
        <f>MONTH(Delivery[[#This Row],[DATE]])</f>
        <v>11</v>
      </c>
      <c r="K1513" s="32">
        <f>IF(Delivery[[#This Row],[Month]]&gt;3,YEAR(Delivery[[#This Row],[DATE]]),YEAR(Delivery[[#This Row],[DATE]])-1)</f>
        <v>2015</v>
      </c>
      <c r="L1513" s="32" t="str">
        <f>IF(Delivery[[#This Row],[Month]]&lt;4,"Q4",IF(Delivery[[#This Row],[Month]]&lt;7,"Q1",IF(Delivery[[#This Row],[Month]]&lt;10,"Q2",IF(Delivery[[#This Row],[Month]]&lt;13,"Q3"))))</f>
        <v>Q3</v>
      </c>
    </row>
    <row r="1514" spans="1:12" x14ac:dyDescent="0.25">
      <c r="A1514">
        <v>2</v>
      </c>
      <c r="B1514" s="1">
        <v>42332</v>
      </c>
      <c r="C1514" t="s">
        <v>6</v>
      </c>
      <c r="D1514" t="s">
        <v>896</v>
      </c>
      <c r="E1514">
        <v>3</v>
      </c>
      <c r="F1514">
        <v>926</v>
      </c>
      <c r="G1514" t="s">
        <v>460</v>
      </c>
      <c r="H1514" t="s">
        <v>153</v>
      </c>
      <c r="I1514" t="str">
        <f>VLOOKUP(H1514,Sheet1!$A$1:$B$28,2,0)</f>
        <v>HSD-IV</v>
      </c>
      <c r="J1514">
        <f>MONTH(Delivery[[#This Row],[DATE]])</f>
        <v>11</v>
      </c>
      <c r="K1514" s="32">
        <f>IF(Delivery[[#This Row],[Month]]&gt;3,YEAR(Delivery[[#This Row],[DATE]]),YEAR(Delivery[[#This Row],[DATE]])-1)</f>
        <v>2015</v>
      </c>
      <c r="L1514" s="32" t="str">
        <f>IF(Delivery[[#This Row],[Month]]&lt;4,"Q4",IF(Delivery[[#This Row],[Month]]&lt;7,"Q1",IF(Delivery[[#This Row],[Month]]&lt;10,"Q2",IF(Delivery[[#This Row],[Month]]&lt;13,"Q3"))))</f>
        <v>Q3</v>
      </c>
    </row>
    <row r="1515" spans="1:12" x14ac:dyDescent="0.25">
      <c r="A1515">
        <v>1</v>
      </c>
      <c r="B1515" s="1">
        <v>42332</v>
      </c>
      <c r="C1515" t="s">
        <v>463</v>
      </c>
      <c r="D1515" t="s">
        <v>894</v>
      </c>
      <c r="E1515">
        <v>13</v>
      </c>
      <c r="F1515">
        <v>6244</v>
      </c>
      <c r="G1515" t="s">
        <v>464</v>
      </c>
      <c r="H1515" t="s">
        <v>733</v>
      </c>
      <c r="I1515" t="s">
        <v>143</v>
      </c>
      <c r="J1515">
        <f>MONTH(Delivery[[#This Row],[DATE]])</f>
        <v>11</v>
      </c>
      <c r="K1515" s="32">
        <f>IF(Delivery[[#This Row],[Month]]&gt;3,YEAR(Delivery[[#This Row],[DATE]]),YEAR(Delivery[[#This Row],[DATE]])-1)</f>
        <v>2015</v>
      </c>
      <c r="L1515" s="32" t="str">
        <f>IF(Delivery[[#This Row],[Month]]&lt;4,"Q4",IF(Delivery[[#This Row],[Month]]&lt;7,"Q1",IF(Delivery[[#This Row],[Month]]&lt;10,"Q2",IF(Delivery[[#This Row],[Month]]&lt;13,"Q3"))))</f>
        <v>Q3</v>
      </c>
    </row>
    <row r="1516" spans="1:12" x14ac:dyDescent="0.25">
      <c r="A1516">
        <v>2</v>
      </c>
      <c r="B1516" s="1">
        <v>42332</v>
      </c>
      <c r="C1516" t="s">
        <v>463</v>
      </c>
      <c r="D1516" t="s">
        <v>898</v>
      </c>
      <c r="E1516">
        <v>13</v>
      </c>
      <c r="F1516">
        <v>1086</v>
      </c>
      <c r="G1516" t="s">
        <v>464</v>
      </c>
      <c r="H1516" t="s">
        <v>197</v>
      </c>
      <c r="I1516" t="s">
        <v>143</v>
      </c>
      <c r="J1516">
        <f>MONTH(Delivery[[#This Row],[DATE]])</f>
        <v>11</v>
      </c>
      <c r="K1516" s="32">
        <f>IF(Delivery[[#This Row],[Month]]&gt;3,YEAR(Delivery[[#This Row],[DATE]]),YEAR(Delivery[[#This Row],[DATE]])-1)</f>
        <v>2015</v>
      </c>
      <c r="L1516" s="32" t="str">
        <f>IF(Delivery[[#This Row],[Month]]&lt;4,"Q4",IF(Delivery[[#This Row],[Month]]&lt;7,"Q1",IF(Delivery[[#This Row],[Month]]&lt;10,"Q2",IF(Delivery[[#This Row],[Month]]&lt;13,"Q3"))))</f>
        <v>Q3</v>
      </c>
    </row>
    <row r="1517" spans="1:12" x14ac:dyDescent="0.25">
      <c r="A1517">
        <v>1</v>
      </c>
      <c r="B1517" s="1">
        <v>42333</v>
      </c>
      <c r="C1517" t="s">
        <v>6</v>
      </c>
      <c r="D1517" t="s">
        <v>896</v>
      </c>
      <c r="E1517">
        <v>3</v>
      </c>
      <c r="F1517">
        <v>453</v>
      </c>
      <c r="G1517" t="s">
        <v>460</v>
      </c>
      <c r="H1517" t="s">
        <v>153</v>
      </c>
      <c r="I1517" t="str">
        <f>VLOOKUP(H1517,Sheet1!$A$1:$B$28,2,0)</f>
        <v>HSD-IV</v>
      </c>
      <c r="J1517">
        <f>MONTH(Delivery[[#This Row],[DATE]])</f>
        <v>11</v>
      </c>
      <c r="K1517" s="32">
        <f>IF(Delivery[[#This Row],[Month]]&gt;3,YEAR(Delivery[[#This Row],[DATE]]),YEAR(Delivery[[#This Row],[DATE]])-1)</f>
        <v>2015</v>
      </c>
      <c r="L1517" s="32" t="str">
        <f>IF(Delivery[[#This Row],[Month]]&lt;4,"Q4",IF(Delivery[[#This Row],[Month]]&lt;7,"Q1",IF(Delivery[[#This Row],[Month]]&lt;10,"Q2",IF(Delivery[[#This Row],[Month]]&lt;13,"Q3"))))</f>
        <v>Q3</v>
      </c>
    </row>
    <row r="1518" spans="1:12" x14ac:dyDescent="0.25">
      <c r="A1518">
        <v>2</v>
      </c>
      <c r="B1518" s="1">
        <v>42333</v>
      </c>
      <c r="C1518" t="s">
        <v>6</v>
      </c>
      <c r="D1518" t="s">
        <v>901</v>
      </c>
      <c r="E1518" t="s">
        <v>239</v>
      </c>
      <c r="F1518">
        <v>2446</v>
      </c>
      <c r="G1518" t="s">
        <v>460</v>
      </c>
      <c r="H1518" t="s">
        <v>148</v>
      </c>
      <c r="I1518" t="s">
        <v>149</v>
      </c>
      <c r="J1518">
        <f>MONTH(Delivery[[#This Row],[DATE]])</f>
        <v>11</v>
      </c>
      <c r="K1518" s="32">
        <f>IF(Delivery[[#This Row],[Month]]&gt;3,YEAR(Delivery[[#This Row],[DATE]]),YEAR(Delivery[[#This Row],[DATE]])-1)</f>
        <v>2015</v>
      </c>
      <c r="L1518" s="32" t="str">
        <f>IF(Delivery[[#This Row],[Month]]&lt;4,"Q4",IF(Delivery[[#This Row],[Month]]&lt;7,"Q1",IF(Delivery[[#This Row],[Month]]&lt;10,"Q2",IF(Delivery[[#This Row],[Month]]&lt;13,"Q3"))))</f>
        <v>Q3</v>
      </c>
    </row>
    <row r="1519" spans="1:12" x14ac:dyDescent="0.25">
      <c r="A1519">
        <v>1</v>
      </c>
      <c r="B1519" s="1">
        <v>42333</v>
      </c>
      <c r="C1519" t="s">
        <v>463</v>
      </c>
      <c r="D1519" t="s">
        <v>901</v>
      </c>
      <c r="E1519">
        <v>2446</v>
      </c>
      <c r="F1519">
        <v>2446</v>
      </c>
      <c r="G1519" t="s">
        <v>466</v>
      </c>
      <c r="H1519" t="s">
        <v>148</v>
      </c>
      <c r="I1519" t="s">
        <v>149</v>
      </c>
      <c r="J1519">
        <f>MONTH(Delivery[[#This Row],[DATE]])</f>
        <v>11</v>
      </c>
      <c r="K1519" s="32">
        <f>IF(Delivery[[#This Row],[Month]]&gt;3,YEAR(Delivery[[#This Row],[DATE]]),YEAR(Delivery[[#This Row],[DATE]])-1)</f>
        <v>2015</v>
      </c>
      <c r="L1519" s="32" t="str">
        <f>IF(Delivery[[#This Row],[Month]]&lt;4,"Q4",IF(Delivery[[#This Row],[Month]]&lt;7,"Q1",IF(Delivery[[#This Row],[Month]]&lt;10,"Q2",IF(Delivery[[#This Row],[Month]]&lt;13,"Q3"))))</f>
        <v>Q3</v>
      </c>
    </row>
    <row r="1520" spans="1:12" x14ac:dyDescent="0.25">
      <c r="A1520">
        <v>1</v>
      </c>
      <c r="B1520" s="1">
        <v>42334</v>
      </c>
      <c r="C1520" t="s">
        <v>6</v>
      </c>
      <c r="D1520" t="s">
        <v>901</v>
      </c>
      <c r="E1520" t="s">
        <v>239</v>
      </c>
      <c r="F1520">
        <v>630</v>
      </c>
      <c r="G1520" t="s">
        <v>460</v>
      </c>
      <c r="H1520" t="s">
        <v>148</v>
      </c>
      <c r="I1520" t="s">
        <v>149</v>
      </c>
      <c r="J1520">
        <f>MONTH(Delivery[[#This Row],[DATE]])</f>
        <v>11</v>
      </c>
      <c r="K1520" s="32">
        <f>IF(Delivery[[#This Row],[Month]]&gt;3,YEAR(Delivery[[#This Row],[DATE]]),YEAR(Delivery[[#This Row],[DATE]])-1)</f>
        <v>2015</v>
      </c>
      <c r="L1520" s="32" t="str">
        <f>IF(Delivery[[#This Row],[Month]]&lt;4,"Q4",IF(Delivery[[#This Row],[Month]]&lt;7,"Q1",IF(Delivery[[#This Row],[Month]]&lt;10,"Q2",IF(Delivery[[#This Row],[Month]]&lt;13,"Q3"))))</f>
        <v>Q3</v>
      </c>
    </row>
    <row r="1521" spans="1:12" x14ac:dyDescent="0.25">
      <c r="A1521">
        <v>1</v>
      </c>
      <c r="B1521" s="1">
        <v>42334</v>
      </c>
      <c r="C1521" t="s">
        <v>463</v>
      </c>
      <c r="D1521" t="s">
        <v>898</v>
      </c>
      <c r="E1521">
        <v>14</v>
      </c>
      <c r="F1521">
        <v>5742</v>
      </c>
      <c r="G1521" t="s">
        <v>464</v>
      </c>
      <c r="H1521" t="s">
        <v>197</v>
      </c>
      <c r="I1521" t="s">
        <v>143</v>
      </c>
      <c r="J1521">
        <f>MONTH(Delivery[[#This Row],[DATE]])</f>
        <v>11</v>
      </c>
      <c r="K1521" s="32">
        <f>IF(Delivery[[#This Row],[Month]]&gt;3,YEAR(Delivery[[#This Row],[DATE]]),YEAR(Delivery[[#This Row],[DATE]])-1)</f>
        <v>2015</v>
      </c>
      <c r="L1521" s="32" t="str">
        <f>IF(Delivery[[#This Row],[Month]]&lt;4,"Q4",IF(Delivery[[#This Row],[Month]]&lt;7,"Q1",IF(Delivery[[#This Row],[Month]]&lt;10,"Q2",IF(Delivery[[#This Row],[Month]]&lt;13,"Q3"))))</f>
        <v>Q3</v>
      </c>
    </row>
    <row r="1522" spans="1:12" x14ac:dyDescent="0.25">
      <c r="A1522">
        <v>2</v>
      </c>
      <c r="B1522" s="1">
        <v>42334</v>
      </c>
      <c r="C1522" t="s">
        <v>463</v>
      </c>
      <c r="D1522" t="s">
        <v>906</v>
      </c>
      <c r="E1522">
        <v>14</v>
      </c>
      <c r="F1522">
        <v>413</v>
      </c>
      <c r="G1522" t="s">
        <v>464</v>
      </c>
      <c r="H1522" t="s">
        <v>197</v>
      </c>
      <c r="I1522" t="s">
        <v>143</v>
      </c>
      <c r="J1522">
        <f>MONTH(Delivery[[#This Row],[DATE]])</f>
        <v>11</v>
      </c>
      <c r="K1522" s="32">
        <f>IF(Delivery[[#This Row],[Month]]&gt;3,YEAR(Delivery[[#This Row],[DATE]]),YEAR(Delivery[[#This Row],[DATE]])-1)</f>
        <v>2015</v>
      </c>
      <c r="L1522" s="32" t="str">
        <f>IF(Delivery[[#This Row],[Month]]&lt;4,"Q4",IF(Delivery[[#This Row],[Month]]&lt;7,"Q1",IF(Delivery[[#This Row],[Month]]&lt;10,"Q2",IF(Delivery[[#This Row],[Month]]&lt;13,"Q3"))))</f>
        <v>Q3</v>
      </c>
    </row>
    <row r="1523" spans="1:12" x14ac:dyDescent="0.25">
      <c r="A1523">
        <v>1</v>
      </c>
      <c r="B1523" s="1">
        <v>42334</v>
      </c>
      <c r="C1523" t="s">
        <v>463</v>
      </c>
      <c r="D1523" t="s">
        <v>901</v>
      </c>
      <c r="E1523" t="s">
        <v>239</v>
      </c>
      <c r="F1523">
        <v>630</v>
      </c>
      <c r="G1523" t="s">
        <v>466</v>
      </c>
      <c r="H1523" t="s">
        <v>148</v>
      </c>
      <c r="I1523" t="s">
        <v>149</v>
      </c>
      <c r="J1523">
        <f>MONTH(Delivery[[#This Row],[DATE]])</f>
        <v>11</v>
      </c>
      <c r="K1523" s="32">
        <f>IF(Delivery[[#This Row],[Month]]&gt;3,YEAR(Delivery[[#This Row],[DATE]]),YEAR(Delivery[[#This Row],[DATE]])-1)</f>
        <v>2015</v>
      </c>
      <c r="L1523" s="32" t="str">
        <f>IF(Delivery[[#This Row],[Month]]&lt;4,"Q4",IF(Delivery[[#This Row],[Month]]&lt;7,"Q1",IF(Delivery[[#This Row],[Month]]&lt;10,"Q2",IF(Delivery[[#This Row],[Month]]&lt;13,"Q3"))))</f>
        <v>Q3</v>
      </c>
    </row>
    <row r="1524" spans="1:12" x14ac:dyDescent="0.25">
      <c r="A1524">
        <v>1</v>
      </c>
      <c r="B1524" s="1">
        <v>42335</v>
      </c>
      <c r="C1524" t="s">
        <v>6</v>
      </c>
      <c r="D1524" t="s">
        <v>901</v>
      </c>
      <c r="E1524" t="s">
        <v>239</v>
      </c>
      <c r="F1524">
        <v>4468</v>
      </c>
      <c r="G1524" t="s">
        <v>460</v>
      </c>
      <c r="H1524" t="s">
        <v>148</v>
      </c>
      <c r="I1524" t="s">
        <v>149</v>
      </c>
      <c r="J1524">
        <f>MONTH(Delivery[[#This Row],[DATE]])</f>
        <v>11</v>
      </c>
      <c r="K1524" s="32">
        <f>IF(Delivery[[#This Row],[Month]]&gt;3,YEAR(Delivery[[#This Row],[DATE]]),YEAR(Delivery[[#This Row],[DATE]])-1)</f>
        <v>2015</v>
      </c>
      <c r="L1524" s="32" t="str">
        <f>IF(Delivery[[#This Row],[Month]]&lt;4,"Q4",IF(Delivery[[#This Row],[Month]]&lt;7,"Q1",IF(Delivery[[#This Row],[Month]]&lt;10,"Q2",IF(Delivery[[#This Row],[Month]]&lt;13,"Q3"))))</f>
        <v>Q3</v>
      </c>
    </row>
    <row r="1525" spans="1:12" x14ac:dyDescent="0.25">
      <c r="A1525">
        <v>2</v>
      </c>
      <c r="B1525" s="1">
        <v>42335</v>
      </c>
      <c r="C1525" t="s">
        <v>6</v>
      </c>
      <c r="D1525" t="s">
        <v>902</v>
      </c>
      <c r="E1525">
        <v>16</v>
      </c>
      <c r="F1525">
        <v>80</v>
      </c>
      <c r="G1525" t="s">
        <v>460</v>
      </c>
      <c r="H1525" t="s">
        <v>156</v>
      </c>
      <c r="I1525" t="s">
        <v>146</v>
      </c>
      <c r="J1525">
        <f>MONTH(Delivery[[#This Row],[DATE]])</f>
        <v>11</v>
      </c>
      <c r="K1525" s="32">
        <f>IF(Delivery[[#This Row],[Month]]&gt;3,YEAR(Delivery[[#This Row],[DATE]]),YEAR(Delivery[[#This Row],[DATE]])-1)</f>
        <v>2015</v>
      </c>
      <c r="L1525" s="32" t="str">
        <f>IF(Delivery[[#This Row],[Month]]&lt;4,"Q4",IF(Delivery[[#This Row],[Month]]&lt;7,"Q1",IF(Delivery[[#This Row],[Month]]&lt;10,"Q2",IF(Delivery[[#This Row],[Month]]&lt;13,"Q3"))))</f>
        <v>Q3</v>
      </c>
    </row>
    <row r="1526" spans="1:12" x14ac:dyDescent="0.25">
      <c r="A1526">
        <v>3</v>
      </c>
      <c r="B1526" s="1">
        <v>42335</v>
      </c>
      <c r="C1526" t="s">
        <v>6</v>
      </c>
      <c r="D1526" t="s">
        <v>903</v>
      </c>
      <c r="E1526">
        <v>16</v>
      </c>
      <c r="F1526">
        <v>61</v>
      </c>
      <c r="G1526" t="s">
        <v>460</v>
      </c>
      <c r="H1526" t="s">
        <v>155</v>
      </c>
      <c r="I1526" t="s">
        <v>146</v>
      </c>
      <c r="J1526">
        <f>MONTH(Delivery[[#This Row],[DATE]])</f>
        <v>11</v>
      </c>
      <c r="K1526" s="32">
        <f>IF(Delivery[[#This Row],[Month]]&gt;3,YEAR(Delivery[[#This Row],[DATE]]),YEAR(Delivery[[#This Row],[DATE]])-1)</f>
        <v>2015</v>
      </c>
      <c r="L1526" s="32" t="str">
        <f>IF(Delivery[[#This Row],[Month]]&lt;4,"Q4",IF(Delivery[[#This Row],[Month]]&lt;7,"Q1",IF(Delivery[[#This Row],[Month]]&lt;10,"Q2",IF(Delivery[[#This Row],[Month]]&lt;13,"Q3"))))</f>
        <v>Q3</v>
      </c>
    </row>
    <row r="1527" spans="1:12" x14ac:dyDescent="0.25">
      <c r="A1527">
        <v>4</v>
      </c>
      <c r="B1527" s="1">
        <v>42335</v>
      </c>
      <c r="C1527" t="s">
        <v>6</v>
      </c>
      <c r="D1527" t="s">
        <v>1398</v>
      </c>
      <c r="E1527" t="s">
        <v>223</v>
      </c>
      <c r="F1527">
        <v>18</v>
      </c>
      <c r="G1527" t="s">
        <v>460</v>
      </c>
      <c r="H1527" t="s">
        <v>987</v>
      </c>
      <c r="I1527" t="s">
        <v>204</v>
      </c>
      <c r="J1527">
        <f>MONTH(Delivery[[#This Row],[DATE]])</f>
        <v>11</v>
      </c>
      <c r="K1527" s="32">
        <f>IF(Delivery[[#This Row],[Month]]&gt;3,YEAR(Delivery[[#This Row],[DATE]]),YEAR(Delivery[[#This Row],[DATE]])-1)</f>
        <v>2015</v>
      </c>
      <c r="L1527" s="32" t="str">
        <f>IF(Delivery[[#This Row],[Month]]&lt;4,"Q4",IF(Delivery[[#This Row],[Month]]&lt;7,"Q1",IF(Delivery[[#This Row],[Month]]&lt;10,"Q2",IF(Delivery[[#This Row],[Month]]&lt;13,"Q3"))))</f>
        <v>Q3</v>
      </c>
    </row>
    <row r="1528" spans="1:12" x14ac:dyDescent="0.25">
      <c r="A1528">
        <v>5</v>
      </c>
      <c r="B1528" s="1">
        <v>42335</v>
      </c>
      <c r="C1528" t="s">
        <v>6</v>
      </c>
      <c r="D1528" t="s">
        <v>904</v>
      </c>
      <c r="E1528">
        <v>11</v>
      </c>
      <c r="F1528">
        <v>3865</v>
      </c>
      <c r="G1528" t="s">
        <v>460</v>
      </c>
      <c r="H1528" t="s">
        <v>151</v>
      </c>
      <c r="I1528" t="s">
        <v>152</v>
      </c>
      <c r="J1528">
        <f>MONTH(Delivery[[#This Row],[DATE]])</f>
        <v>11</v>
      </c>
      <c r="K1528" s="32">
        <f>IF(Delivery[[#This Row],[Month]]&gt;3,YEAR(Delivery[[#This Row],[DATE]]),YEAR(Delivery[[#This Row],[DATE]])-1)</f>
        <v>2015</v>
      </c>
      <c r="L1528" s="32" t="str">
        <f>IF(Delivery[[#This Row],[Month]]&lt;4,"Q4",IF(Delivery[[#This Row],[Month]]&lt;7,"Q1",IF(Delivery[[#This Row],[Month]]&lt;10,"Q2",IF(Delivery[[#This Row],[Month]]&lt;13,"Q3"))))</f>
        <v>Q3</v>
      </c>
    </row>
    <row r="1529" spans="1:12" x14ac:dyDescent="0.25">
      <c r="A1529">
        <v>6</v>
      </c>
      <c r="B1529" s="1">
        <v>42335</v>
      </c>
      <c r="C1529" t="s">
        <v>6</v>
      </c>
      <c r="D1529" t="s">
        <v>907</v>
      </c>
      <c r="E1529">
        <v>11</v>
      </c>
      <c r="F1529">
        <v>1797</v>
      </c>
      <c r="G1529" t="s">
        <v>460</v>
      </c>
      <c r="H1529" t="s">
        <v>151</v>
      </c>
      <c r="I1529" t="s">
        <v>152</v>
      </c>
      <c r="J1529">
        <f>MONTH(Delivery[[#This Row],[DATE]])</f>
        <v>11</v>
      </c>
      <c r="K1529" s="32">
        <f>IF(Delivery[[#This Row],[Month]]&gt;3,YEAR(Delivery[[#This Row],[DATE]]),YEAR(Delivery[[#This Row],[DATE]])-1)</f>
        <v>2015</v>
      </c>
      <c r="L1529" s="32" t="str">
        <f>IF(Delivery[[#This Row],[Month]]&lt;4,"Q4",IF(Delivery[[#This Row],[Month]]&lt;7,"Q1",IF(Delivery[[#This Row],[Month]]&lt;10,"Q2",IF(Delivery[[#This Row],[Month]]&lt;13,"Q3"))))</f>
        <v>Q3</v>
      </c>
    </row>
    <row r="1530" spans="1:12" x14ac:dyDescent="0.25">
      <c r="A1530">
        <v>1</v>
      </c>
      <c r="B1530" s="1">
        <v>42335</v>
      </c>
      <c r="C1530" t="s">
        <v>463</v>
      </c>
      <c r="D1530" t="s">
        <v>906</v>
      </c>
      <c r="E1530">
        <v>14</v>
      </c>
      <c r="F1530">
        <v>553</v>
      </c>
      <c r="G1530" t="s">
        <v>464</v>
      </c>
      <c r="H1530" t="s">
        <v>197</v>
      </c>
      <c r="I1530" t="s">
        <v>143</v>
      </c>
      <c r="J1530">
        <f>MONTH(Delivery[[#This Row],[DATE]])</f>
        <v>11</v>
      </c>
      <c r="K1530" s="32">
        <f>IF(Delivery[[#This Row],[Month]]&gt;3,YEAR(Delivery[[#This Row],[DATE]]),YEAR(Delivery[[#This Row],[DATE]])-1)</f>
        <v>2015</v>
      </c>
      <c r="L1530" s="32" t="str">
        <f>IF(Delivery[[#This Row],[Month]]&lt;4,"Q4",IF(Delivery[[#This Row],[Month]]&lt;7,"Q1",IF(Delivery[[#This Row],[Month]]&lt;10,"Q2",IF(Delivery[[#This Row],[Month]]&lt;13,"Q3"))))</f>
        <v>Q3</v>
      </c>
    </row>
    <row r="1531" spans="1:12" x14ac:dyDescent="0.25">
      <c r="A1531">
        <v>2</v>
      </c>
      <c r="B1531" s="1">
        <v>42335</v>
      </c>
      <c r="C1531" t="s">
        <v>463</v>
      </c>
      <c r="D1531" t="s">
        <v>906</v>
      </c>
      <c r="E1531">
        <v>15</v>
      </c>
      <c r="F1531">
        <v>5298</v>
      </c>
      <c r="G1531" t="s">
        <v>464</v>
      </c>
      <c r="H1531" t="s">
        <v>197</v>
      </c>
      <c r="I1531" t="s">
        <v>143</v>
      </c>
      <c r="J1531">
        <f>MONTH(Delivery[[#This Row],[DATE]])</f>
        <v>11</v>
      </c>
      <c r="K1531" s="32">
        <f>IF(Delivery[[#This Row],[Month]]&gt;3,YEAR(Delivery[[#This Row],[DATE]]),YEAR(Delivery[[#This Row],[DATE]])-1)</f>
        <v>2015</v>
      </c>
      <c r="L1531" s="32" t="str">
        <f>IF(Delivery[[#This Row],[Month]]&lt;4,"Q4",IF(Delivery[[#This Row],[Month]]&lt;7,"Q1",IF(Delivery[[#This Row],[Month]]&lt;10,"Q2",IF(Delivery[[#This Row],[Month]]&lt;13,"Q3"))))</f>
        <v>Q3</v>
      </c>
    </row>
    <row r="1532" spans="1:12" x14ac:dyDescent="0.25">
      <c r="A1532">
        <v>1</v>
      </c>
      <c r="B1532" s="1">
        <v>42335</v>
      </c>
      <c r="C1532" t="s">
        <v>463</v>
      </c>
      <c r="D1532" t="s">
        <v>901</v>
      </c>
      <c r="E1532" t="s">
        <v>239</v>
      </c>
      <c r="F1532">
        <v>4468</v>
      </c>
      <c r="G1532" t="s">
        <v>466</v>
      </c>
      <c r="H1532" t="s">
        <v>148</v>
      </c>
      <c r="I1532" t="s">
        <v>149</v>
      </c>
      <c r="J1532">
        <f>MONTH(Delivery[[#This Row],[DATE]])</f>
        <v>11</v>
      </c>
      <c r="K1532" s="32">
        <f>IF(Delivery[[#This Row],[Month]]&gt;3,YEAR(Delivery[[#This Row],[DATE]]),YEAR(Delivery[[#This Row],[DATE]])-1)</f>
        <v>2015</v>
      </c>
      <c r="L1532" s="32" t="str">
        <f>IF(Delivery[[#This Row],[Month]]&lt;4,"Q4",IF(Delivery[[#This Row],[Month]]&lt;7,"Q1",IF(Delivery[[#This Row],[Month]]&lt;10,"Q2",IF(Delivery[[#This Row],[Month]]&lt;13,"Q3"))))</f>
        <v>Q3</v>
      </c>
    </row>
    <row r="1533" spans="1:12" x14ac:dyDescent="0.25">
      <c r="A1533">
        <v>1</v>
      </c>
      <c r="B1533" s="1">
        <v>42336</v>
      </c>
      <c r="C1533" t="s">
        <v>6</v>
      </c>
      <c r="D1533" t="s">
        <v>907</v>
      </c>
      <c r="E1533">
        <v>11</v>
      </c>
      <c r="F1533">
        <v>391</v>
      </c>
      <c r="G1533" t="s">
        <v>460</v>
      </c>
      <c r="H1533" t="s">
        <v>151</v>
      </c>
      <c r="I1533" t="s">
        <v>152</v>
      </c>
      <c r="J1533">
        <f>MONTH(Delivery[[#This Row],[DATE]])</f>
        <v>11</v>
      </c>
      <c r="K1533" s="32">
        <f>IF(Delivery[[#This Row],[Month]]&gt;3,YEAR(Delivery[[#This Row],[DATE]]),YEAR(Delivery[[#This Row],[DATE]])-1)</f>
        <v>2015</v>
      </c>
      <c r="L1533" s="32" t="str">
        <f>IF(Delivery[[#This Row],[Month]]&lt;4,"Q4",IF(Delivery[[#This Row],[Month]]&lt;7,"Q1",IF(Delivery[[#This Row],[Month]]&lt;10,"Q2",IF(Delivery[[#This Row],[Month]]&lt;13,"Q3"))))</f>
        <v>Q3</v>
      </c>
    </row>
    <row r="1534" spans="1:12" x14ac:dyDescent="0.25">
      <c r="A1534">
        <v>2</v>
      </c>
      <c r="B1534" s="1">
        <v>42336</v>
      </c>
      <c r="C1534" t="s">
        <v>6</v>
      </c>
      <c r="D1534" t="s">
        <v>907</v>
      </c>
      <c r="E1534">
        <v>5</v>
      </c>
      <c r="F1534">
        <v>2505</v>
      </c>
      <c r="G1534" t="s">
        <v>460</v>
      </c>
      <c r="H1534" t="s">
        <v>151</v>
      </c>
      <c r="I1534" t="s">
        <v>152</v>
      </c>
      <c r="J1534">
        <f>MONTH(Delivery[[#This Row],[DATE]])</f>
        <v>11</v>
      </c>
      <c r="K1534" s="32">
        <f>IF(Delivery[[#This Row],[Month]]&gt;3,YEAR(Delivery[[#This Row],[DATE]]),YEAR(Delivery[[#This Row],[DATE]])-1)</f>
        <v>2015</v>
      </c>
      <c r="L1534" s="32" t="str">
        <f>IF(Delivery[[#This Row],[Month]]&lt;4,"Q4",IF(Delivery[[#This Row],[Month]]&lt;7,"Q1",IF(Delivery[[#This Row],[Month]]&lt;10,"Q2",IF(Delivery[[#This Row],[Month]]&lt;13,"Q3"))))</f>
        <v>Q3</v>
      </c>
    </row>
    <row r="1535" spans="1:12" x14ac:dyDescent="0.25">
      <c r="A1535">
        <v>3</v>
      </c>
      <c r="B1535" s="1">
        <v>42336</v>
      </c>
      <c r="C1535" t="s">
        <v>6</v>
      </c>
      <c r="D1535" t="s">
        <v>907</v>
      </c>
      <c r="E1535">
        <v>4</v>
      </c>
      <c r="F1535">
        <v>1130</v>
      </c>
      <c r="G1535" t="s">
        <v>460</v>
      </c>
      <c r="H1535" t="s">
        <v>151</v>
      </c>
      <c r="I1535" t="s">
        <v>152</v>
      </c>
      <c r="J1535">
        <f>MONTH(Delivery[[#This Row],[DATE]])</f>
        <v>11</v>
      </c>
      <c r="K1535" s="32">
        <f>IF(Delivery[[#This Row],[Month]]&gt;3,YEAR(Delivery[[#This Row],[DATE]]),YEAR(Delivery[[#This Row],[DATE]])-1)</f>
        <v>2015</v>
      </c>
      <c r="L1535" s="32" t="str">
        <f>IF(Delivery[[#This Row],[Month]]&lt;4,"Q4",IF(Delivery[[#This Row],[Month]]&lt;7,"Q1",IF(Delivery[[#This Row],[Month]]&lt;10,"Q2",IF(Delivery[[#This Row],[Month]]&lt;13,"Q3"))))</f>
        <v>Q3</v>
      </c>
    </row>
    <row r="1536" spans="1:12" x14ac:dyDescent="0.25">
      <c r="A1536">
        <v>4</v>
      </c>
      <c r="B1536" s="1">
        <v>42336</v>
      </c>
      <c r="C1536" t="s">
        <v>6</v>
      </c>
      <c r="D1536" t="s">
        <v>908</v>
      </c>
      <c r="E1536">
        <v>4</v>
      </c>
      <c r="F1536">
        <v>4336</v>
      </c>
      <c r="G1536" t="s">
        <v>460</v>
      </c>
      <c r="H1536" t="s">
        <v>151</v>
      </c>
      <c r="I1536" t="s">
        <v>152</v>
      </c>
      <c r="J1536">
        <f>MONTH(Delivery[[#This Row],[DATE]])</f>
        <v>11</v>
      </c>
      <c r="K1536" s="32">
        <f>IF(Delivery[[#This Row],[Month]]&gt;3,YEAR(Delivery[[#This Row],[DATE]]),YEAR(Delivery[[#This Row],[DATE]])-1)</f>
        <v>2015</v>
      </c>
      <c r="L1536" s="32" t="str">
        <f>IF(Delivery[[#This Row],[Month]]&lt;4,"Q4",IF(Delivery[[#This Row],[Month]]&lt;7,"Q1",IF(Delivery[[#This Row],[Month]]&lt;10,"Q2",IF(Delivery[[#This Row],[Month]]&lt;13,"Q3"))))</f>
        <v>Q3</v>
      </c>
    </row>
    <row r="1537" spans="1:12" x14ac:dyDescent="0.25">
      <c r="A1537">
        <v>1</v>
      </c>
      <c r="B1537" s="1">
        <v>42336</v>
      </c>
      <c r="C1537" t="s">
        <v>6</v>
      </c>
      <c r="D1537" t="s">
        <v>883</v>
      </c>
      <c r="E1537">
        <v>1</v>
      </c>
      <c r="F1537">
        <v>1906</v>
      </c>
      <c r="G1537" t="s">
        <v>490</v>
      </c>
      <c r="H1537" t="s">
        <v>153</v>
      </c>
      <c r="I1537" t="str">
        <f>VLOOKUP(H1537,Sheet1!$A$1:$B$28,2,0)</f>
        <v>HSD-IV</v>
      </c>
      <c r="J1537">
        <f>MONTH(Delivery[[#This Row],[DATE]])</f>
        <v>11</v>
      </c>
      <c r="K1537" s="32">
        <f>IF(Delivery[[#This Row],[Month]]&gt;3,YEAR(Delivery[[#This Row],[DATE]]),YEAR(Delivery[[#This Row],[DATE]])-1)</f>
        <v>2015</v>
      </c>
      <c r="L1537" s="32" t="str">
        <f>IF(Delivery[[#This Row],[Month]]&lt;4,"Q4",IF(Delivery[[#This Row],[Month]]&lt;7,"Q1",IF(Delivery[[#This Row],[Month]]&lt;10,"Q2",IF(Delivery[[#This Row],[Month]]&lt;13,"Q3"))))</f>
        <v>Q3</v>
      </c>
    </row>
    <row r="1538" spans="1:12" x14ac:dyDescent="0.25">
      <c r="A1538">
        <v>2</v>
      </c>
      <c r="B1538" s="1">
        <v>42336</v>
      </c>
      <c r="C1538" t="s">
        <v>6</v>
      </c>
      <c r="D1538" t="s">
        <v>883</v>
      </c>
      <c r="E1538">
        <v>12</v>
      </c>
      <c r="F1538">
        <v>1131</v>
      </c>
      <c r="G1538" t="s">
        <v>490</v>
      </c>
      <c r="H1538" t="s">
        <v>153</v>
      </c>
      <c r="I1538" t="str">
        <f>VLOOKUP(H1538,Sheet1!$A$1:$B$28,2,0)</f>
        <v>HSD-IV</v>
      </c>
      <c r="J1538">
        <f>MONTH(Delivery[[#This Row],[DATE]])</f>
        <v>11</v>
      </c>
      <c r="K1538" s="32">
        <f>IF(Delivery[[#This Row],[Month]]&gt;3,YEAR(Delivery[[#This Row],[DATE]]),YEAR(Delivery[[#This Row],[DATE]])-1)</f>
        <v>2015</v>
      </c>
      <c r="L1538" s="32" t="str">
        <f>IF(Delivery[[#This Row],[Month]]&lt;4,"Q4",IF(Delivery[[#This Row],[Month]]&lt;7,"Q1",IF(Delivery[[#This Row],[Month]]&lt;10,"Q2",IF(Delivery[[#This Row],[Month]]&lt;13,"Q3"))))</f>
        <v>Q3</v>
      </c>
    </row>
    <row r="1539" spans="1:12" x14ac:dyDescent="0.25">
      <c r="A1539">
        <v>3</v>
      </c>
      <c r="B1539" s="1">
        <v>42336</v>
      </c>
      <c r="C1539" t="s">
        <v>6</v>
      </c>
      <c r="D1539" t="s">
        <v>883</v>
      </c>
      <c r="E1539">
        <v>12</v>
      </c>
      <c r="F1539">
        <v>325</v>
      </c>
      <c r="G1539" t="s">
        <v>490</v>
      </c>
      <c r="H1539" t="s">
        <v>153</v>
      </c>
      <c r="I1539" t="str">
        <f>VLOOKUP(H1539,Sheet1!$A$1:$B$28,2,0)</f>
        <v>HSD-IV</v>
      </c>
      <c r="J1539">
        <f>MONTH(Delivery[[#This Row],[DATE]])</f>
        <v>11</v>
      </c>
      <c r="K1539" s="32">
        <f>IF(Delivery[[#This Row],[Month]]&gt;3,YEAR(Delivery[[#This Row],[DATE]]),YEAR(Delivery[[#This Row],[DATE]])-1)</f>
        <v>2015</v>
      </c>
      <c r="L1539" s="32" t="str">
        <f>IF(Delivery[[#This Row],[Month]]&lt;4,"Q4",IF(Delivery[[#This Row],[Month]]&lt;7,"Q1",IF(Delivery[[#This Row],[Month]]&lt;10,"Q2",IF(Delivery[[#This Row],[Month]]&lt;13,"Q3"))))</f>
        <v>Q3</v>
      </c>
    </row>
    <row r="1540" spans="1:12" x14ac:dyDescent="0.25">
      <c r="A1540">
        <v>1</v>
      </c>
      <c r="B1540" s="1">
        <v>42336</v>
      </c>
      <c r="C1540" t="s">
        <v>463</v>
      </c>
      <c r="D1540" t="s">
        <v>906</v>
      </c>
      <c r="E1540">
        <v>15</v>
      </c>
      <c r="F1540">
        <v>2746</v>
      </c>
      <c r="G1540" t="s">
        <v>464</v>
      </c>
      <c r="H1540" t="s">
        <v>197</v>
      </c>
      <c r="I1540" t="s">
        <v>143</v>
      </c>
      <c r="J1540">
        <f>MONTH(Delivery[[#This Row],[DATE]])</f>
        <v>11</v>
      </c>
      <c r="K1540" s="32">
        <f>IF(Delivery[[#This Row],[Month]]&gt;3,YEAR(Delivery[[#This Row],[DATE]]),YEAR(Delivery[[#This Row],[DATE]])-1)</f>
        <v>2015</v>
      </c>
      <c r="L1540" s="32" t="str">
        <f>IF(Delivery[[#This Row],[Month]]&lt;4,"Q4",IF(Delivery[[#This Row],[Month]]&lt;7,"Q1",IF(Delivery[[#This Row],[Month]]&lt;10,"Q2",IF(Delivery[[#This Row],[Month]]&lt;13,"Q3"))))</f>
        <v>Q3</v>
      </c>
    </row>
    <row r="1541" spans="1:12" x14ac:dyDescent="0.25">
      <c r="A1541">
        <v>2</v>
      </c>
      <c r="B1541" s="1">
        <v>42336</v>
      </c>
      <c r="C1541" t="s">
        <v>463</v>
      </c>
      <c r="D1541" t="s">
        <v>915</v>
      </c>
      <c r="E1541">
        <v>15</v>
      </c>
      <c r="F1541">
        <v>1159</v>
      </c>
      <c r="G1541" t="s">
        <v>464</v>
      </c>
      <c r="H1541" t="s">
        <v>197</v>
      </c>
      <c r="I1541" t="s">
        <v>143</v>
      </c>
      <c r="J1541">
        <f>MONTH(Delivery[[#This Row],[DATE]])</f>
        <v>11</v>
      </c>
      <c r="K1541" s="32">
        <f>IF(Delivery[[#This Row],[Month]]&gt;3,YEAR(Delivery[[#This Row],[DATE]]),YEAR(Delivery[[#This Row],[DATE]])-1)</f>
        <v>2015</v>
      </c>
      <c r="L1541" s="32" t="str">
        <f>IF(Delivery[[#This Row],[Month]]&lt;4,"Q4",IF(Delivery[[#This Row],[Month]]&lt;7,"Q1",IF(Delivery[[#This Row],[Month]]&lt;10,"Q2",IF(Delivery[[#This Row],[Month]]&lt;13,"Q3"))))</f>
        <v>Q3</v>
      </c>
    </row>
    <row r="1542" spans="1:12" x14ac:dyDescent="0.25">
      <c r="A1542">
        <v>3</v>
      </c>
      <c r="B1542" s="1">
        <v>42336</v>
      </c>
      <c r="C1542" t="s">
        <v>463</v>
      </c>
      <c r="D1542" t="s">
        <v>915</v>
      </c>
      <c r="E1542">
        <v>24</v>
      </c>
      <c r="F1542">
        <v>1459</v>
      </c>
      <c r="G1542" t="s">
        <v>464</v>
      </c>
      <c r="H1542" t="s">
        <v>197</v>
      </c>
      <c r="I1542" t="s">
        <v>143</v>
      </c>
      <c r="J1542">
        <f>MONTH(Delivery[[#This Row],[DATE]])</f>
        <v>11</v>
      </c>
      <c r="K1542" s="32">
        <f>IF(Delivery[[#This Row],[Month]]&gt;3,YEAR(Delivery[[#This Row],[DATE]]),YEAR(Delivery[[#This Row],[DATE]])-1)</f>
        <v>2015</v>
      </c>
      <c r="L1542" s="32" t="str">
        <f>IF(Delivery[[#This Row],[Month]]&lt;4,"Q4",IF(Delivery[[#This Row],[Month]]&lt;7,"Q1",IF(Delivery[[#This Row],[Month]]&lt;10,"Q2",IF(Delivery[[#This Row],[Month]]&lt;13,"Q3"))))</f>
        <v>Q3</v>
      </c>
    </row>
    <row r="1543" spans="1:12" x14ac:dyDescent="0.25">
      <c r="A1543">
        <v>1</v>
      </c>
      <c r="B1543" s="1">
        <v>42337</v>
      </c>
      <c r="C1543" t="s">
        <v>6</v>
      </c>
      <c r="D1543" t="s">
        <v>914</v>
      </c>
      <c r="E1543" t="s">
        <v>1453</v>
      </c>
      <c r="F1543">
        <v>10406</v>
      </c>
      <c r="G1543" t="s">
        <v>460</v>
      </c>
      <c r="H1543" t="s">
        <v>153</v>
      </c>
      <c r="I1543" t="str">
        <f>VLOOKUP(H1543,Sheet1!$A$1:$B$28,2,0)</f>
        <v>HSD-IV</v>
      </c>
      <c r="J1543">
        <f>MONTH(Delivery[[#This Row],[DATE]])</f>
        <v>11</v>
      </c>
      <c r="K1543" s="32">
        <f>IF(Delivery[[#This Row],[Month]]&gt;3,YEAR(Delivery[[#This Row],[DATE]]),YEAR(Delivery[[#This Row],[DATE]])-1)</f>
        <v>2015</v>
      </c>
      <c r="L1543" s="32" t="str">
        <f>IF(Delivery[[#This Row],[Month]]&lt;4,"Q4",IF(Delivery[[#This Row],[Month]]&lt;7,"Q1",IF(Delivery[[#This Row],[Month]]&lt;10,"Q2",IF(Delivery[[#This Row],[Month]]&lt;13,"Q3"))))</f>
        <v>Q3</v>
      </c>
    </row>
    <row r="1544" spans="1:12" x14ac:dyDescent="0.25">
      <c r="A1544">
        <v>1</v>
      </c>
      <c r="B1544" s="1">
        <v>42337</v>
      </c>
      <c r="C1544" t="s">
        <v>6</v>
      </c>
      <c r="D1544" t="s">
        <v>886</v>
      </c>
      <c r="E1544">
        <v>12</v>
      </c>
      <c r="F1544">
        <v>413</v>
      </c>
      <c r="G1544" t="s">
        <v>490</v>
      </c>
      <c r="H1544" t="s">
        <v>153</v>
      </c>
      <c r="I1544" t="str">
        <f>VLOOKUP(H1544,Sheet1!$A$1:$B$28,2,0)</f>
        <v>HSD-IV</v>
      </c>
      <c r="J1544">
        <f>MONTH(Delivery[[#This Row],[DATE]])</f>
        <v>11</v>
      </c>
      <c r="K1544" s="32">
        <f>IF(Delivery[[#This Row],[Month]]&gt;3,YEAR(Delivery[[#This Row],[DATE]]),YEAR(Delivery[[#This Row],[DATE]])-1)</f>
        <v>2015</v>
      </c>
      <c r="L1544" s="32" t="str">
        <f>IF(Delivery[[#This Row],[Month]]&lt;4,"Q4",IF(Delivery[[#This Row],[Month]]&lt;7,"Q1",IF(Delivery[[#This Row],[Month]]&lt;10,"Q2",IF(Delivery[[#This Row],[Month]]&lt;13,"Q3"))))</f>
        <v>Q3</v>
      </c>
    </row>
    <row r="1545" spans="1:12" x14ac:dyDescent="0.25">
      <c r="A1545">
        <v>2</v>
      </c>
      <c r="B1545" s="1">
        <v>42337</v>
      </c>
      <c r="C1545" t="s">
        <v>6</v>
      </c>
      <c r="D1545" t="s">
        <v>918</v>
      </c>
      <c r="E1545">
        <v>12</v>
      </c>
      <c r="F1545">
        <v>1113</v>
      </c>
      <c r="G1545" t="s">
        <v>490</v>
      </c>
      <c r="H1545" t="s">
        <v>153</v>
      </c>
      <c r="I1545" t="str">
        <f>VLOOKUP(H1545,Sheet1!$A$1:$B$28,2,0)</f>
        <v>HSD-IV</v>
      </c>
      <c r="J1545">
        <f>MONTH(Delivery[[#This Row],[DATE]])</f>
        <v>11</v>
      </c>
      <c r="K1545" s="32">
        <f>IF(Delivery[[#This Row],[Month]]&gt;3,YEAR(Delivery[[#This Row],[DATE]]),YEAR(Delivery[[#This Row],[DATE]])-1)</f>
        <v>2015</v>
      </c>
      <c r="L1545" s="32" t="str">
        <f>IF(Delivery[[#This Row],[Month]]&lt;4,"Q4",IF(Delivery[[#This Row],[Month]]&lt;7,"Q1",IF(Delivery[[#This Row],[Month]]&lt;10,"Q2",IF(Delivery[[#This Row],[Month]]&lt;13,"Q3"))))</f>
        <v>Q3</v>
      </c>
    </row>
    <row r="1546" spans="1:12" x14ac:dyDescent="0.25">
      <c r="A1546">
        <v>1</v>
      </c>
      <c r="B1546" s="1">
        <v>42338</v>
      </c>
      <c r="C1546" t="s">
        <v>6</v>
      </c>
      <c r="D1546" t="s">
        <v>920</v>
      </c>
      <c r="E1546">
        <v>2</v>
      </c>
      <c r="F1546">
        <v>1518</v>
      </c>
      <c r="G1546" t="s">
        <v>460</v>
      </c>
      <c r="H1546" t="s">
        <v>153</v>
      </c>
      <c r="I1546" t="str">
        <f>VLOOKUP(H1546,Sheet1!$A$1:$B$28,2,0)</f>
        <v>HSD-IV</v>
      </c>
      <c r="J1546">
        <f>MONTH(Delivery[[#This Row],[DATE]])</f>
        <v>11</v>
      </c>
      <c r="K1546" s="32">
        <f>IF(Delivery[[#This Row],[Month]]&gt;3,YEAR(Delivery[[#This Row],[DATE]]),YEAR(Delivery[[#This Row],[DATE]])-1)</f>
        <v>2015</v>
      </c>
      <c r="L1546" s="32" t="str">
        <f>IF(Delivery[[#This Row],[Month]]&lt;4,"Q4",IF(Delivery[[#This Row],[Month]]&lt;7,"Q1",IF(Delivery[[#This Row],[Month]]&lt;10,"Q2",IF(Delivery[[#This Row],[Month]]&lt;13,"Q3"))))</f>
        <v>Q3</v>
      </c>
    </row>
    <row r="1547" spans="1:12" x14ac:dyDescent="0.25">
      <c r="A1547">
        <v>2</v>
      </c>
      <c r="B1547" s="1">
        <v>42338</v>
      </c>
      <c r="C1547" t="s">
        <v>6</v>
      </c>
      <c r="D1547" t="s">
        <v>1397</v>
      </c>
      <c r="E1547" t="s">
        <v>41</v>
      </c>
      <c r="F1547">
        <v>6</v>
      </c>
      <c r="G1547" t="s">
        <v>460</v>
      </c>
      <c r="H1547" t="s">
        <v>738</v>
      </c>
      <c r="I1547" t="s">
        <v>204</v>
      </c>
      <c r="J1547">
        <f>MONTH(Delivery[[#This Row],[DATE]])</f>
        <v>11</v>
      </c>
      <c r="K1547" s="32">
        <f>IF(Delivery[[#This Row],[Month]]&gt;3,YEAR(Delivery[[#This Row],[DATE]]),YEAR(Delivery[[#This Row],[DATE]])-1)</f>
        <v>2015</v>
      </c>
      <c r="L1547" s="32" t="str">
        <f>IF(Delivery[[#This Row],[Month]]&lt;4,"Q4",IF(Delivery[[#This Row],[Month]]&lt;7,"Q1",IF(Delivery[[#This Row],[Month]]&lt;10,"Q2",IF(Delivery[[#This Row],[Month]]&lt;13,"Q3"))))</f>
        <v>Q3</v>
      </c>
    </row>
    <row r="1548" spans="1:12" x14ac:dyDescent="0.25">
      <c r="A1548">
        <v>1</v>
      </c>
      <c r="B1548" s="1">
        <v>42338</v>
      </c>
      <c r="C1548" t="s">
        <v>463</v>
      </c>
      <c r="D1548" t="s">
        <v>1397</v>
      </c>
      <c r="E1548" t="s">
        <v>41</v>
      </c>
      <c r="F1548">
        <v>6</v>
      </c>
      <c r="G1548" t="s">
        <v>466</v>
      </c>
      <c r="H1548" t="s">
        <v>738</v>
      </c>
      <c r="I1548" t="s">
        <v>204</v>
      </c>
      <c r="J1548">
        <f>MONTH(Delivery[[#This Row],[DATE]])</f>
        <v>11</v>
      </c>
      <c r="K1548" s="32">
        <f>IF(Delivery[[#This Row],[Month]]&gt;3,YEAR(Delivery[[#This Row],[DATE]]),YEAR(Delivery[[#This Row],[DATE]])-1)</f>
        <v>2015</v>
      </c>
      <c r="L1548" s="32" t="str">
        <f>IF(Delivery[[#This Row],[Month]]&lt;4,"Q4",IF(Delivery[[#This Row],[Month]]&lt;7,"Q1",IF(Delivery[[#This Row],[Month]]&lt;10,"Q2",IF(Delivery[[#This Row],[Month]]&lt;13,"Q3"))))</f>
        <v>Q3</v>
      </c>
    </row>
    <row r="1549" spans="1:12" x14ac:dyDescent="0.25">
      <c r="A1549">
        <v>1</v>
      </c>
      <c r="B1549" s="1">
        <v>42339</v>
      </c>
      <c r="C1549" t="s">
        <v>6</v>
      </c>
      <c r="D1549" t="s">
        <v>920</v>
      </c>
      <c r="E1549">
        <v>2</v>
      </c>
      <c r="F1549">
        <v>960</v>
      </c>
      <c r="G1549" t="s">
        <v>460</v>
      </c>
      <c r="H1549" t="s">
        <v>153</v>
      </c>
      <c r="I1549" t="str">
        <f>VLOOKUP(H1549,Sheet1!$A$1:$B$28,2,0)</f>
        <v>HSD-IV</v>
      </c>
      <c r="J1549">
        <f>MONTH(Delivery[[#This Row],[DATE]])</f>
        <v>12</v>
      </c>
      <c r="K1549" s="32">
        <f>IF(Delivery[[#This Row],[Month]]&gt;3,YEAR(Delivery[[#This Row],[DATE]]),YEAR(Delivery[[#This Row],[DATE]])-1)</f>
        <v>2015</v>
      </c>
      <c r="L1549" s="32" t="str">
        <f>IF(Delivery[[#This Row],[Month]]&lt;4,"Q4",IF(Delivery[[#This Row],[Month]]&lt;7,"Q1",IF(Delivery[[#This Row],[Month]]&lt;10,"Q2",IF(Delivery[[#This Row],[Month]]&lt;13,"Q3"))))</f>
        <v>Q3</v>
      </c>
    </row>
    <row r="1550" spans="1:12" x14ac:dyDescent="0.25">
      <c r="A1550">
        <v>2</v>
      </c>
      <c r="B1550" s="1">
        <v>42339</v>
      </c>
      <c r="C1550" t="s">
        <v>6</v>
      </c>
      <c r="D1550" t="s">
        <v>921</v>
      </c>
      <c r="E1550">
        <v>2</v>
      </c>
      <c r="F1550">
        <v>2020</v>
      </c>
      <c r="G1550" t="s">
        <v>460</v>
      </c>
      <c r="H1550" t="s">
        <v>153</v>
      </c>
      <c r="I1550" t="str">
        <f>VLOOKUP(H1550,Sheet1!$A$1:$B$28,2,0)</f>
        <v>HSD-IV</v>
      </c>
      <c r="J1550">
        <f>MONTH(Delivery[[#This Row],[DATE]])</f>
        <v>12</v>
      </c>
      <c r="K1550" s="32">
        <f>IF(Delivery[[#This Row],[Month]]&gt;3,YEAR(Delivery[[#This Row],[DATE]]),YEAR(Delivery[[#This Row],[DATE]])-1)</f>
        <v>2015</v>
      </c>
      <c r="L1550" s="32" t="str">
        <f>IF(Delivery[[#This Row],[Month]]&lt;4,"Q4",IF(Delivery[[#This Row],[Month]]&lt;7,"Q1",IF(Delivery[[#This Row],[Month]]&lt;10,"Q2",IF(Delivery[[#This Row],[Month]]&lt;13,"Q3"))))</f>
        <v>Q3</v>
      </c>
    </row>
    <row r="1551" spans="1:12" x14ac:dyDescent="0.25">
      <c r="A1551">
        <v>1</v>
      </c>
      <c r="B1551" s="1">
        <v>42339</v>
      </c>
      <c r="C1551" t="s">
        <v>6</v>
      </c>
      <c r="D1551" t="s">
        <v>918</v>
      </c>
      <c r="E1551">
        <v>10</v>
      </c>
      <c r="F1551">
        <v>1613</v>
      </c>
      <c r="G1551" t="s">
        <v>490</v>
      </c>
      <c r="H1551" t="s">
        <v>153</v>
      </c>
      <c r="I1551" t="str">
        <f>VLOOKUP(H1551,Sheet1!$A$1:$B$28,2,0)</f>
        <v>HSD-IV</v>
      </c>
      <c r="J1551">
        <f>MONTH(Delivery[[#This Row],[DATE]])</f>
        <v>12</v>
      </c>
      <c r="K1551" s="32">
        <f>IF(Delivery[[#This Row],[Month]]&gt;3,YEAR(Delivery[[#This Row],[DATE]]),YEAR(Delivery[[#This Row],[DATE]])-1)</f>
        <v>2015</v>
      </c>
      <c r="L1551" s="32" t="str">
        <f>IF(Delivery[[#This Row],[Month]]&lt;4,"Q4",IF(Delivery[[#This Row],[Month]]&lt;7,"Q1",IF(Delivery[[#This Row],[Month]]&lt;10,"Q2",IF(Delivery[[#This Row],[Month]]&lt;13,"Q3"))))</f>
        <v>Q3</v>
      </c>
    </row>
    <row r="1552" spans="1:12" x14ac:dyDescent="0.25">
      <c r="A1552">
        <v>1</v>
      </c>
      <c r="B1552" s="1">
        <v>42340</v>
      </c>
      <c r="C1552" t="s">
        <v>6</v>
      </c>
      <c r="D1552" t="s">
        <v>923</v>
      </c>
      <c r="E1552">
        <v>16</v>
      </c>
      <c r="F1552">
        <v>390</v>
      </c>
      <c r="G1552" t="s">
        <v>460</v>
      </c>
      <c r="H1552" t="s">
        <v>145</v>
      </c>
      <c r="I1552" t="s">
        <v>146</v>
      </c>
      <c r="J1552">
        <f>MONTH(Delivery[[#This Row],[DATE]])</f>
        <v>12</v>
      </c>
      <c r="K1552" s="32">
        <f>IF(Delivery[[#This Row],[Month]]&gt;3,YEAR(Delivery[[#This Row],[DATE]]),YEAR(Delivery[[#This Row],[DATE]])-1)</f>
        <v>2015</v>
      </c>
      <c r="L1552" s="32" t="str">
        <f>IF(Delivery[[#This Row],[Month]]&lt;4,"Q4",IF(Delivery[[#This Row],[Month]]&lt;7,"Q1",IF(Delivery[[#This Row],[Month]]&lt;10,"Q2",IF(Delivery[[#This Row],[Month]]&lt;13,"Q3"))))</f>
        <v>Q3</v>
      </c>
    </row>
    <row r="1553" spans="1:12" x14ac:dyDescent="0.25">
      <c r="A1553">
        <v>2</v>
      </c>
      <c r="B1553" s="1">
        <v>42340</v>
      </c>
      <c r="C1553" t="s">
        <v>6</v>
      </c>
      <c r="D1553" t="s">
        <v>924</v>
      </c>
      <c r="E1553">
        <v>10</v>
      </c>
      <c r="F1553">
        <v>3282</v>
      </c>
      <c r="G1553" t="s">
        <v>460</v>
      </c>
      <c r="H1553" t="s">
        <v>733</v>
      </c>
      <c r="I1553" t="s">
        <v>143</v>
      </c>
      <c r="J1553">
        <f>MONTH(Delivery[[#This Row],[DATE]])</f>
        <v>12</v>
      </c>
      <c r="K1553" s="32">
        <f>IF(Delivery[[#This Row],[Month]]&gt;3,YEAR(Delivery[[#This Row],[DATE]]),YEAR(Delivery[[#This Row],[DATE]])-1)</f>
        <v>2015</v>
      </c>
      <c r="L1553" s="32" t="str">
        <f>IF(Delivery[[#This Row],[Month]]&lt;4,"Q4",IF(Delivery[[#This Row],[Month]]&lt;7,"Q1",IF(Delivery[[#This Row],[Month]]&lt;10,"Q2",IF(Delivery[[#This Row],[Month]]&lt;13,"Q3"))))</f>
        <v>Q3</v>
      </c>
    </row>
    <row r="1554" spans="1:12" x14ac:dyDescent="0.25">
      <c r="A1554">
        <v>1</v>
      </c>
      <c r="B1554" s="1">
        <v>42340</v>
      </c>
      <c r="C1554" t="s">
        <v>6</v>
      </c>
      <c r="D1554" t="s">
        <v>921</v>
      </c>
      <c r="E1554">
        <v>2</v>
      </c>
      <c r="F1554">
        <v>1424</v>
      </c>
      <c r="G1554" t="s">
        <v>464</v>
      </c>
      <c r="H1554" t="s">
        <v>153</v>
      </c>
      <c r="I1554" t="str">
        <f>VLOOKUP(H1554,Sheet1!$A$1:$B$28,2,0)</f>
        <v>HSD-IV</v>
      </c>
      <c r="J1554">
        <f>MONTH(Delivery[[#This Row],[DATE]])</f>
        <v>12</v>
      </c>
      <c r="K1554" s="32">
        <f>IF(Delivery[[#This Row],[Month]]&gt;3,YEAR(Delivery[[#This Row],[DATE]]),YEAR(Delivery[[#This Row],[DATE]])-1)</f>
        <v>2015</v>
      </c>
      <c r="L1554" s="32" t="str">
        <f>IF(Delivery[[#This Row],[Month]]&lt;4,"Q4",IF(Delivery[[#This Row],[Month]]&lt;7,"Q1",IF(Delivery[[#This Row],[Month]]&lt;10,"Q2",IF(Delivery[[#This Row],[Month]]&lt;13,"Q3"))))</f>
        <v>Q3</v>
      </c>
    </row>
    <row r="1555" spans="1:12" x14ac:dyDescent="0.25">
      <c r="A1555">
        <v>1</v>
      </c>
      <c r="B1555" s="1">
        <v>42341</v>
      </c>
      <c r="C1555" t="s">
        <v>6</v>
      </c>
      <c r="D1555" t="s">
        <v>924</v>
      </c>
      <c r="E1555">
        <v>10</v>
      </c>
      <c r="F1555">
        <v>514</v>
      </c>
      <c r="G1555" t="s">
        <v>460</v>
      </c>
      <c r="H1555" t="s">
        <v>733</v>
      </c>
      <c r="I1555" t="s">
        <v>143</v>
      </c>
      <c r="J1555">
        <f>MONTH(Delivery[[#This Row],[DATE]])</f>
        <v>12</v>
      </c>
      <c r="K1555" s="32">
        <f>IF(Delivery[[#This Row],[Month]]&gt;3,YEAR(Delivery[[#This Row],[DATE]]),YEAR(Delivery[[#This Row],[DATE]])-1)</f>
        <v>2015</v>
      </c>
      <c r="L1555" s="32" t="str">
        <f>IF(Delivery[[#This Row],[Month]]&lt;4,"Q4",IF(Delivery[[#This Row],[Month]]&lt;7,"Q1",IF(Delivery[[#This Row],[Month]]&lt;10,"Q2",IF(Delivery[[#This Row],[Month]]&lt;13,"Q3"))))</f>
        <v>Q3</v>
      </c>
    </row>
    <row r="1556" spans="1:12" x14ac:dyDescent="0.25">
      <c r="A1556">
        <v>2</v>
      </c>
      <c r="B1556" s="1">
        <v>42341</v>
      </c>
      <c r="C1556" t="s">
        <v>6</v>
      </c>
      <c r="D1556" t="s">
        <v>925</v>
      </c>
      <c r="E1556">
        <v>10</v>
      </c>
      <c r="F1556">
        <v>28</v>
      </c>
      <c r="G1556" t="s">
        <v>460</v>
      </c>
      <c r="H1556" t="s">
        <v>733</v>
      </c>
      <c r="I1556" t="s">
        <v>143</v>
      </c>
      <c r="J1556">
        <f>MONTH(Delivery[[#This Row],[DATE]])</f>
        <v>12</v>
      </c>
      <c r="K1556" s="32">
        <f>IF(Delivery[[#This Row],[Month]]&gt;3,YEAR(Delivery[[#This Row],[DATE]]),YEAR(Delivery[[#This Row],[DATE]])-1)</f>
        <v>2015</v>
      </c>
      <c r="L1556" s="32" t="str">
        <f>IF(Delivery[[#This Row],[Month]]&lt;4,"Q4",IF(Delivery[[#This Row],[Month]]&lt;7,"Q1",IF(Delivery[[#This Row],[Month]]&lt;10,"Q2",IF(Delivery[[#This Row],[Month]]&lt;13,"Q3"))))</f>
        <v>Q3</v>
      </c>
    </row>
    <row r="1557" spans="1:12" x14ac:dyDescent="0.25">
      <c r="A1557">
        <v>3</v>
      </c>
      <c r="B1557" s="1">
        <v>42341</v>
      </c>
      <c r="C1557" t="s">
        <v>6</v>
      </c>
      <c r="D1557" t="s">
        <v>925</v>
      </c>
      <c r="E1557">
        <v>13</v>
      </c>
      <c r="F1557">
        <v>4059</v>
      </c>
      <c r="G1557" t="s">
        <v>460</v>
      </c>
      <c r="H1557" t="s">
        <v>733</v>
      </c>
      <c r="I1557" t="s">
        <v>143</v>
      </c>
      <c r="J1557">
        <f>MONTH(Delivery[[#This Row],[DATE]])</f>
        <v>12</v>
      </c>
      <c r="K1557" s="32">
        <f>IF(Delivery[[#This Row],[Month]]&gt;3,YEAR(Delivery[[#This Row],[DATE]]),YEAR(Delivery[[#This Row],[DATE]])-1)</f>
        <v>2015</v>
      </c>
      <c r="L1557" s="32" t="str">
        <f>IF(Delivery[[#This Row],[Month]]&lt;4,"Q4",IF(Delivery[[#This Row],[Month]]&lt;7,"Q1",IF(Delivery[[#This Row],[Month]]&lt;10,"Q2",IF(Delivery[[#This Row],[Month]]&lt;13,"Q3"))))</f>
        <v>Q3</v>
      </c>
    </row>
    <row r="1558" spans="1:12" x14ac:dyDescent="0.25">
      <c r="A1558">
        <v>4</v>
      </c>
      <c r="B1558" s="1">
        <v>42341</v>
      </c>
      <c r="C1558" t="s">
        <v>6</v>
      </c>
      <c r="D1558" t="s">
        <v>925</v>
      </c>
      <c r="E1558">
        <v>24</v>
      </c>
      <c r="F1558">
        <v>2934</v>
      </c>
      <c r="G1558" t="s">
        <v>460</v>
      </c>
      <c r="H1558" t="s">
        <v>733</v>
      </c>
      <c r="I1558" t="s">
        <v>143</v>
      </c>
      <c r="J1558">
        <f>MONTH(Delivery[[#This Row],[DATE]])</f>
        <v>12</v>
      </c>
      <c r="K1558" s="32">
        <f>IF(Delivery[[#This Row],[Month]]&gt;3,YEAR(Delivery[[#This Row],[DATE]]),YEAR(Delivery[[#This Row],[DATE]])-1)</f>
        <v>2015</v>
      </c>
      <c r="L1558" s="32" t="str">
        <f>IF(Delivery[[#This Row],[Month]]&lt;4,"Q4",IF(Delivery[[#This Row],[Month]]&lt;7,"Q1",IF(Delivery[[#This Row],[Month]]&lt;10,"Q2",IF(Delivery[[#This Row],[Month]]&lt;13,"Q3"))))</f>
        <v>Q3</v>
      </c>
    </row>
    <row r="1559" spans="1:12" x14ac:dyDescent="0.25">
      <c r="A1559">
        <v>1</v>
      </c>
      <c r="B1559" s="1">
        <v>42341</v>
      </c>
      <c r="C1559" t="s">
        <v>6</v>
      </c>
      <c r="D1559" t="s">
        <v>921</v>
      </c>
      <c r="E1559">
        <v>2</v>
      </c>
      <c r="F1559">
        <v>427</v>
      </c>
      <c r="G1559" t="s">
        <v>464</v>
      </c>
      <c r="H1559" t="s">
        <v>153</v>
      </c>
      <c r="I1559" t="str">
        <f>VLOOKUP(H1559,Sheet1!$A$1:$B$28,2,0)</f>
        <v>HSD-IV</v>
      </c>
      <c r="J1559">
        <f>MONTH(Delivery[[#This Row],[DATE]])</f>
        <v>12</v>
      </c>
      <c r="K1559" s="32">
        <f>IF(Delivery[[#This Row],[Month]]&gt;3,YEAR(Delivery[[#This Row],[DATE]]),YEAR(Delivery[[#This Row],[DATE]])-1)</f>
        <v>2015</v>
      </c>
      <c r="L1559" s="32" t="str">
        <f>IF(Delivery[[#This Row],[Month]]&lt;4,"Q4",IF(Delivery[[#This Row],[Month]]&lt;7,"Q1",IF(Delivery[[#This Row],[Month]]&lt;10,"Q2",IF(Delivery[[#This Row],[Month]]&lt;13,"Q3"))))</f>
        <v>Q3</v>
      </c>
    </row>
    <row r="1560" spans="1:12" x14ac:dyDescent="0.25">
      <c r="A1560">
        <v>2</v>
      </c>
      <c r="B1560" s="1">
        <v>42341</v>
      </c>
      <c r="C1560" t="s">
        <v>463</v>
      </c>
      <c r="D1560" t="s">
        <v>928</v>
      </c>
      <c r="E1560">
        <v>2</v>
      </c>
      <c r="F1560">
        <v>3171</v>
      </c>
      <c r="G1560" t="s">
        <v>464</v>
      </c>
      <c r="H1560" t="s">
        <v>153</v>
      </c>
      <c r="I1560" t="str">
        <f>VLOOKUP(H1560,Sheet1!$A$1:$B$28,2,0)</f>
        <v>HSD-IV</v>
      </c>
      <c r="J1560">
        <f>MONTH(Delivery[[#This Row],[DATE]])</f>
        <v>12</v>
      </c>
      <c r="K1560" s="32">
        <f>IF(Delivery[[#This Row],[Month]]&gt;3,YEAR(Delivery[[#This Row],[DATE]]),YEAR(Delivery[[#This Row],[DATE]])-1)</f>
        <v>2015</v>
      </c>
      <c r="L1560" s="32" t="str">
        <f>IF(Delivery[[#This Row],[Month]]&lt;4,"Q4",IF(Delivery[[#This Row],[Month]]&lt;7,"Q1",IF(Delivery[[#This Row],[Month]]&lt;10,"Q2",IF(Delivery[[#This Row],[Month]]&lt;13,"Q3"))))</f>
        <v>Q3</v>
      </c>
    </row>
    <row r="1561" spans="1:12" x14ac:dyDescent="0.25">
      <c r="A1561">
        <v>3</v>
      </c>
      <c r="B1561" s="1">
        <v>42341</v>
      </c>
      <c r="C1561" t="s">
        <v>463</v>
      </c>
      <c r="D1561" t="s">
        <v>917</v>
      </c>
      <c r="E1561">
        <v>16</v>
      </c>
      <c r="F1561">
        <v>174</v>
      </c>
      <c r="G1561" t="s">
        <v>464</v>
      </c>
      <c r="H1561" t="s">
        <v>155</v>
      </c>
      <c r="I1561" t="s">
        <v>146</v>
      </c>
      <c r="J1561">
        <f>MONTH(Delivery[[#This Row],[DATE]])</f>
        <v>12</v>
      </c>
      <c r="K1561" s="32">
        <f>IF(Delivery[[#This Row],[Month]]&gt;3,YEAR(Delivery[[#This Row],[DATE]]),YEAR(Delivery[[#This Row],[DATE]])-1)</f>
        <v>2015</v>
      </c>
      <c r="L1561" s="32" t="str">
        <f>IF(Delivery[[#This Row],[Month]]&lt;4,"Q4",IF(Delivery[[#This Row],[Month]]&lt;7,"Q1",IF(Delivery[[#This Row],[Month]]&lt;10,"Q2",IF(Delivery[[#This Row],[Month]]&lt;13,"Q3"))))</f>
        <v>Q3</v>
      </c>
    </row>
    <row r="1562" spans="1:12" x14ac:dyDescent="0.25">
      <c r="A1562">
        <v>4</v>
      </c>
      <c r="B1562" s="1">
        <v>42341</v>
      </c>
      <c r="C1562" t="s">
        <v>463</v>
      </c>
      <c r="D1562" t="s">
        <v>1454</v>
      </c>
      <c r="E1562">
        <v>16</v>
      </c>
      <c r="F1562">
        <v>450</v>
      </c>
      <c r="G1562" t="s">
        <v>464</v>
      </c>
      <c r="H1562" t="s">
        <v>156</v>
      </c>
      <c r="I1562" t="s">
        <v>146</v>
      </c>
      <c r="J1562">
        <f>MONTH(Delivery[[#This Row],[DATE]])</f>
        <v>12</v>
      </c>
      <c r="K1562" s="32">
        <f>IF(Delivery[[#This Row],[Month]]&gt;3,YEAR(Delivery[[#This Row],[DATE]]),YEAR(Delivery[[#This Row],[DATE]])-1)</f>
        <v>2015</v>
      </c>
      <c r="L1562" s="32" t="str">
        <f>IF(Delivery[[#This Row],[Month]]&lt;4,"Q4",IF(Delivery[[#This Row],[Month]]&lt;7,"Q1",IF(Delivery[[#This Row],[Month]]&lt;10,"Q2",IF(Delivery[[#This Row],[Month]]&lt;13,"Q3"))))</f>
        <v>Q3</v>
      </c>
    </row>
    <row r="1563" spans="1:12" x14ac:dyDescent="0.25">
      <c r="A1563">
        <v>5</v>
      </c>
      <c r="B1563" s="1">
        <v>42341</v>
      </c>
      <c r="C1563" t="s">
        <v>463</v>
      </c>
      <c r="D1563" t="s">
        <v>934</v>
      </c>
      <c r="E1563">
        <v>16</v>
      </c>
      <c r="F1563">
        <v>550</v>
      </c>
      <c r="G1563" t="s">
        <v>464</v>
      </c>
      <c r="H1563" t="s">
        <v>156</v>
      </c>
      <c r="I1563" t="s">
        <v>146</v>
      </c>
      <c r="J1563">
        <f>MONTH(Delivery[[#This Row],[DATE]])</f>
        <v>12</v>
      </c>
      <c r="K1563" s="32">
        <f>IF(Delivery[[#This Row],[Month]]&gt;3,YEAR(Delivery[[#This Row],[DATE]]),YEAR(Delivery[[#This Row],[DATE]])-1)</f>
        <v>2015</v>
      </c>
      <c r="L1563" s="32" t="str">
        <f>IF(Delivery[[#This Row],[Month]]&lt;4,"Q4",IF(Delivery[[#This Row],[Month]]&lt;7,"Q1",IF(Delivery[[#This Row],[Month]]&lt;10,"Q2",IF(Delivery[[#This Row],[Month]]&lt;13,"Q3"))))</f>
        <v>Q3</v>
      </c>
    </row>
    <row r="1564" spans="1:12" x14ac:dyDescent="0.25">
      <c r="A1564">
        <v>6</v>
      </c>
      <c r="B1564" s="1">
        <v>42341</v>
      </c>
      <c r="C1564" t="s">
        <v>463</v>
      </c>
      <c r="D1564" t="s">
        <v>935</v>
      </c>
      <c r="E1564">
        <v>16</v>
      </c>
      <c r="F1564">
        <v>1028</v>
      </c>
      <c r="G1564" t="s">
        <v>464</v>
      </c>
      <c r="H1564" t="s">
        <v>145</v>
      </c>
      <c r="I1564" t="s">
        <v>146</v>
      </c>
      <c r="J1564">
        <f>MONTH(Delivery[[#This Row],[DATE]])</f>
        <v>12</v>
      </c>
      <c r="K1564" s="32">
        <f>IF(Delivery[[#This Row],[Month]]&gt;3,YEAR(Delivery[[#This Row],[DATE]]),YEAR(Delivery[[#This Row],[DATE]])-1)</f>
        <v>2015</v>
      </c>
      <c r="L1564" s="32" t="str">
        <f>IF(Delivery[[#This Row],[Month]]&lt;4,"Q4",IF(Delivery[[#This Row],[Month]]&lt;7,"Q1",IF(Delivery[[#This Row],[Month]]&lt;10,"Q2",IF(Delivery[[#This Row],[Month]]&lt;13,"Q3"))))</f>
        <v>Q3</v>
      </c>
    </row>
    <row r="1565" spans="1:12" x14ac:dyDescent="0.25">
      <c r="A1565">
        <v>7</v>
      </c>
      <c r="B1565" s="1">
        <v>42341</v>
      </c>
      <c r="C1565" t="s">
        <v>463</v>
      </c>
      <c r="D1565" t="s">
        <v>936</v>
      </c>
      <c r="E1565">
        <v>14</v>
      </c>
      <c r="F1565">
        <v>1287</v>
      </c>
      <c r="G1565" t="s">
        <v>464</v>
      </c>
      <c r="H1565" t="s">
        <v>197</v>
      </c>
      <c r="I1565" t="s">
        <v>143</v>
      </c>
      <c r="J1565">
        <f>MONTH(Delivery[[#This Row],[DATE]])</f>
        <v>12</v>
      </c>
      <c r="K1565" s="32">
        <f>IF(Delivery[[#This Row],[Month]]&gt;3,YEAR(Delivery[[#This Row],[DATE]]),YEAR(Delivery[[#This Row],[DATE]])-1)</f>
        <v>2015</v>
      </c>
      <c r="L1565" s="32" t="str">
        <f>IF(Delivery[[#This Row],[Month]]&lt;4,"Q4",IF(Delivery[[#This Row],[Month]]&lt;7,"Q1",IF(Delivery[[#This Row],[Month]]&lt;10,"Q2",IF(Delivery[[#This Row],[Month]]&lt;13,"Q3"))))</f>
        <v>Q3</v>
      </c>
    </row>
    <row r="1566" spans="1:12" x14ac:dyDescent="0.25">
      <c r="A1566">
        <v>1</v>
      </c>
      <c r="B1566" s="1">
        <v>42341</v>
      </c>
      <c r="C1566" t="s">
        <v>463</v>
      </c>
      <c r="D1566" t="s">
        <v>928</v>
      </c>
      <c r="E1566">
        <v>105</v>
      </c>
      <c r="F1566">
        <v>48</v>
      </c>
      <c r="G1566" t="s">
        <v>492</v>
      </c>
      <c r="H1566" t="s">
        <v>153</v>
      </c>
      <c r="I1566" t="str">
        <f>VLOOKUP(H1566,Sheet1!$A$1:$B$28,2,0)</f>
        <v>HSD-IV</v>
      </c>
      <c r="J1566">
        <f>MONTH(Delivery[[#This Row],[DATE]])</f>
        <v>12</v>
      </c>
      <c r="K1566" s="32">
        <f>IF(Delivery[[#This Row],[Month]]&gt;3,YEAR(Delivery[[#This Row],[DATE]]),YEAR(Delivery[[#This Row],[DATE]])-1)</f>
        <v>2015</v>
      </c>
      <c r="L1566" s="32" t="str">
        <f>IF(Delivery[[#This Row],[Month]]&lt;4,"Q4",IF(Delivery[[#This Row],[Month]]&lt;7,"Q1",IF(Delivery[[#This Row],[Month]]&lt;10,"Q2",IF(Delivery[[#This Row],[Month]]&lt;13,"Q3"))))</f>
        <v>Q3</v>
      </c>
    </row>
    <row r="1567" spans="1:12" x14ac:dyDescent="0.25">
      <c r="A1567">
        <v>2</v>
      </c>
      <c r="B1567" s="1">
        <v>42341</v>
      </c>
      <c r="C1567" t="s">
        <v>463</v>
      </c>
      <c r="D1567" t="s">
        <v>928</v>
      </c>
      <c r="E1567">
        <v>107</v>
      </c>
      <c r="F1567">
        <v>35</v>
      </c>
      <c r="G1567" t="s">
        <v>492</v>
      </c>
      <c r="H1567" t="s">
        <v>153</v>
      </c>
      <c r="I1567" t="str">
        <f>VLOOKUP(H1567,Sheet1!$A$1:$B$28,2,0)</f>
        <v>HSD-IV</v>
      </c>
      <c r="J1567">
        <f>MONTH(Delivery[[#This Row],[DATE]])</f>
        <v>12</v>
      </c>
      <c r="K1567" s="32">
        <f>IF(Delivery[[#This Row],[Month]]&gt;3,YEAR(Delivery[[#This Row],[DATE]]),YEAR(Delivery[[#This Row],[DATE]])-1)</f>
        <v>2015</v>
      </c>
      <c r="L1567" s="32" t="str">
        <f>IF(Delivery[[#This Row],[Month]]&lt;4,"Q4",IF(Delivery[[#This Row],[Month]]&lt;7,"Q1",IF(Delivery[[#This Row],[Month]]&lt;10,"Q2",IF(Delivery[[#This Row],[Month]]&lt;13,"Q3"))))</f>
        <v>Q3</v>
      </c>
    </row>
    <row r="1568" spans="1:12" x14ac:dyDescent="0.25">
      <c r="A1568">
        <v>3</v>
      </c>
      <c r="B1568" s="1">
        <v>42341</v>
      </c>
      <c r="C1568" t="s">
        <v>463</v>
      </c>
      <c r="D1568" t="s">
        <v>917</v>
      </c>
      <c r="E1568">
        <v>111</v>
      </c>
      <c r="F1568">
        <v>16</v>
      </c>
      <c r="G1568" t="s">
        <v>492</v>
      </c>
      <c r="H1568" t="s">
        <v>155</v>
      </c>
      <c r="I1568" t="s">
        <v>146</v>
      </c>
      <c r="J1568">
        <f>MONTH(Delivery[[#This Row],[DATE]])</f>
        <v>12</v>
      </c>
      <c r="K1568" s="32">
        <f>IF(Delivery[[#This Row],[Month]]&gt;3,YEAR(Delivery[[#This Row],[DATE]]),YEAR(Delivery[[#This Row],[DATE]])-1)</f>
        <v>2015</v>
      </c>
      <c r="L1568" s="32" t="str">
        <f>IF(Delivery[[#This Row],[Month]]&lt;4,"Q4",IF(Delivery[[#This Row],[Month]]&lt;7,"Q1",IF(Delivery[[#This Row],[Month]]&lt;10,"Q2",IF(Delivery[[#This Row],[Month]]&lt;13,"Q3"))))</f>
        <v>Q3</v>
      </c>
    </row>
    <row r="1569" spans="1:12" x14ac:dyDescent="0.25">
      <c r="A1569">
        <v>1</v>
      </c>
      <c r="B1569" s="1">
        <v>42341</v>
      </c>
      <c r="C1569" t="s">
        <v>463</v>
      </c>
      <c r="D1569" t="s">
        <v>1455</v>
      </c>
      <c r="E1569" t="s">
        <v>41</v>
      </c>
      <c r="F1569">
        <v>81</v>
      </c>
      <c r="G1569" t="s">
        <v>466</v>
      </c>
      <c r="H1569" t="s">
        <v>164</v>
      </c>
      <c r="I1569" t="s">
        <v>146</v>
      </c>
      <c r="J1569">
        <f>MONTH(Delivery[[#This Row],[DATE]])</f>
        <v>12</v>
      </c>
      <c r="K1569" s="32">
        <f>IF(Delivery[[#This Row],[Month]]&gt;3,YEAR(Delivery[[#This Row],[DATE]]),YEAR(Delivery[[#This Row],[DATE]])-1)</f>
        <v>2015</v>
      </c>
      <c r="L1569" s="32" t="str">
        <f>IF(Delivery[[#This Row],[Month]]&lt;4,"Q4",IF(Delivery[[#This Row],[Month]]&lt;7,"Q1",IF(Delivery[[#This Row],[Month]]&lt;10,"Q2",IF(Delivery[[#This Row],[Month]]&lt;13,"Q3"))))</f>
        <v>Q3</v>
      </c>
    </row>
    <row r="1570" spans="1:12" x14ac:dyDescent="0.25">
      <c r="A1570">
        <v>1</v>
      </c>
      <c r="B1570" s="1">
        <v>42342</v>
      </c>
      <c r="C1570" t="s">
        <v>6</v>
      </c>
      <c r="D1570" t="s">
        <v>927</v>
      </c>
      <c r="E1570" t="s">
        <v>41</v>
      </c>
      <c r="F1570">
        <v>2277</v>
      </c>
      <c r="G1570" t="s">
        <v>460</v>
      </c>
      <c r="H1570" t="s">
        <v>148</v>
      </c>
      <c r="I1570" t="s">
        <v>149</v>
      </c>
      <c r="J1570">
        <f>MONTH(Delivery[[#This Row],[DATE]])</f>
        <v>12</v>
      </c>
      <c r="K1570" s="32">
        <f>IF(Delivery[[#This Row],[Month]]&gt;3,YEAR(Delivery[[#This Row],[DATE]]),YEAR(Delivery[[#This Row],[DATE]])-1)</f>
        <v>2015</v>
      </c>
      <c r="L1570" s="32" t="str">
        <f>IF(Delivery[[#This Row],[Month]]&lt;4,"Q4",IF(Delivery[[#This Row],[Month]]&lt;7,"Q1",IF(Delivery[[#This Row],[Month]]&lt;10,"Q2",IF(Delivery[[#This Row],[Month]]&lt;13,"Q3"))))</f>
        <v>Q3</v>
      </c>
    </row>
    <row r="1571" spans="1:12" x14ac:dyDescent="0.25">
      <c r="A1571">
        <v>2</v>
      </c>
      <c r="B1571" s="1">
        <v>42342</v>
      </c>
      <c r="C1571" t="s">
        <v>6</v>
      </c>
      <c r="D1571" t="s">
        <v>931</v>
      </c>
      <c r="E1571">
        <v>12</v>
      </c>
      <c r="F1571">
        <v>32</v>
      </c>
      <c r="G1571" t="s">
        <v>460</v>
      </c>
      <c r="H1571" t="s">
        <v>151</v>
      </c>
      <c r="I1571" t="s">
        <v>152</v>
      </c>
      <c r="J1571">
        <f>MONTH(Delivery[[#This Row],[DATE]])</f>
        <v>12</v>
      </c>
      <c r="K1571" s="32">
        <f>IF(Delivery[[#This Row],[Month]]&gt;3,YEAR(Delivery[[#This Row],[DATE]]),YEAR(Delivery[[#This Row],[DATE]])-1)</f>
        <v>2015</v>
      </c>
      <c r="L1571" s="32" t="str">
        <f>IF(Delivery[[#This Row],[Month]]&lt;4,"Q4",IF(Delivery[[#This Row],[Month]]&lt;7,"Q1",IF(Delivery[[#This Row],[Month]]&lt;10,"Q2",IF(Delivery[[#This Row],[Month]]&lt;13,"Q3"))))</f>
        <v>Q3</v>
      </c>
    </row>
    <row r="1572" spans="1:12" x14ac:dyDescent="0.25">
      <c r="A1572">
        <v>1</v>
      </c>
      <c r="B1572" s="1">
        <v>42342</v>
      </c>
      <c r="C1572" t="s">
        <v>463</v>
      </c>
      <c r="D1572" t="s">
        <v>936</v>
      </c>
      <c r="E1572">
        <v>14</v>
      </c>
      <c r="F1572">
        <v>5388</v>
      </c>
      <c r="G1572" t="s">
        <v>464</v>
      </c>
      <c r="H1572" t="s">
        <v>197</v>
      </c>
      <c r="I1572" t="s">
        <v>143</v>
      </c>
      <c r="J1572">
        <f>MONTH(Delivery[[#This Row],[DATE]])</f>
        <v>12</v>
      </c>
      <c r="K1572" s="32">
        <f>IF(Delivery[[#This Row],[Month]]&gt;3,YEAR(Delivery[[#This Row],[DATE]]),YEAR(Delivery[[#This Row],[DATE]])-1)</f>
        <v>2015</v>
      </c>
      <c r="L1572" s="32" t="str">
        <f>IF(Delivery[[#This Row],[Month]]&lt;4,"Q4",IF(Delivery[[#This Row],[Month]]&lt;7,"Q1",IF(Delivery[[#This Row],[Month]]&lt;10,"Q2",IF(Delivery[[#This Row],[Month]]&lt;13,"Q3"))))</f>
        <v>Q3</v>
      </c>
    </row>
    <row r="1573" spans="1:12" x14ac:dyDescent="0.25">
      <c r="A1573">
        <v>2</v>
      </c>
      <c r="B1573" s="1">
        <v>42342</v>
      </c>
      <c r="C1573" t="s">
        <v>463</v>
      </c>
      <c r="D1573" t="s">
        <v>936</v>
      </c>
      <c r="E1573">
        <v>15</v>
      </c>
      <c r="F1573">
        <v>1145</v>
      </c>
      <c r="G1573" t="s">
        <v>464</v>
      </c>
      <c r="H1573" t="s">
        <v>197</v>
      </c>
      <c r="I1573" t="s">
        <v>143</v>
      </c>
      <c r="J1573">
        <f>MONTH(Delivery[[#This Row],[DATE]])</f>
        <v>12</v>
      </c>
      <c r="K1573" s="32">
        <f>IF(Delivery[[#This Row],[Month]]&gt;3,YEAR(Delivery[[#This Row],[DATE]]),YEAR(Delivery[[#This Row],[DATE]])-1)</f>
        <v>2015</v>
      </c>
      <c r="L1573" s="32" t="str">
        <f>IF(Delivery[[#This Row],[Month]]&lt;4,"Q4",IF(Delivery[[#This Row],[Month]]&lt;7,"Q1",IF(Delivery[[#This Row],[Month]]&lt;10,"Q2",IF(Delivery[[#This Row],[Month]]&lt;13,"Q3"))))</f>
        <v>Q3</v>
      </c>
    </row>
    <row r="1574" spans="1:12" x14ac:dyDescent="0.25">
      <c r="A1574">
        <v>3</v>
      </c>
      <c r="B1574" s="1">
        <v>42342</v>
      </c>
      <c r="C1574" t="s">
        <v>463</v>
      </c>
      <c r="D1574" t="s">
        <v>940</v>
      </c>
      <c r="E1574">
        <v>15</v>
      </c>
      <c r="F1574">
        <v>7810</v>
      </c>
      <c r="G1574" t="s">
        <v>464</v>
      </c>
      <c r="H1574" t="s">
        <v>197</v>
      </c>
      <c r="I1574" t="s">
        <v>143</v>
      </c>
      <c r="J1574">
        <f>MONTH(Delivery[[#This Row],[DATE]])</f>
        <v>12</v>
      </c>
      <c r="K1574" s="32">
        <f>IF(Delivery[[#This Row],[Month]]&gt;3,YEAR(Delivery[[#This Row],[DATE]]),YEAR(Delivery[[#This Row],[DATE]])-1)</f>
        <v>2015</v>
      </c>
      <c r="L1574" s="32" t="str">
        <f>IF(Delivery[[#This Row],[Month]]&lt;4,"Q4",IF(Delivery[[#This Row],[Month]]&lt;7,"Q1",IF(Delivery[[#This Row],[Month]]&lt;10,"Q2",IF(Delivery[[#This Row],[Month]]&lt;13,"Q3"))))</f>
        <v>Q3</v>
      </c>
    </row>
    <row r="1575" spans="1:12" x14ac:dyDescent="0.25">
      <c r="A1575">
        <v>1</v>
      </c>
      <c r="B1575" s="1">
        <v>42342</v>
      </c>
      <c r="C1575" t="s">
        <v>463</v>
      </c>
      <c r="D1575" t="s">
        <v>927</v>
      </c>
      <c r="E1575" t="s">
        <v>41</v>
      </c>
      <c r="F1575">
        <v>2277</v>
      </c>
      <c r="G1575" t="s">
        <v>466</v>
      </c>
      <c r="H1575" t="s">
        <v>148</v>
      </c>
      <c r="I1575" t="s">
        <v>149</v>
      </c>
      <c r="J1575">
        <f>MONTH(Delivery[[#This Row],[DATE]])</f>
        <v>12</v>
      </c>
      <c r="K1575" s="32">
        <f>IF(Delivery[[#This Row],[Month]]&gt;3,YEAR(Delivery[[#This Row],[DATE]]),YEAR(Delivery[[#This Row],[DATE]])-1)</f>
        <v>2015</v>
      </c>
      <c r="L1575" s="32" t="str">
        <f>IF(Delivery[[#This Row],[Month]]&lt;4,"Q4",IF(Delivery[[#This Row],[Month]]&lt;7,"Q1",IF(Delivery[[#This Row],[Month]]&lt;10,"Q2",IF(Delivery[[#This Row],[Month]]&lt;13,"Q3"))))</f>
        <v>Q3</v>
      </c>
    </row>
    <row r="1576" spans="1:12" x14ac:dyDescent="0.25">
      <c r="A1576">
        <v>1</v>
      </c>
      <c r="B1576" s="1">
        <v>42343</v>
      </c>
      <c r="C1576" t="s">
        <v>6</v>
      </c>
      <c r="D1576" t="s">
        <v>931</v>
      </c>
      <c r="E1576">
        <v>12</v>
      </c>
      <c r="F1576">
        <v>3896</v>
      </c>
      <c r="G1576" t="s">
        <v>460</v>
      </c>
      <c r="H1576" t="s">
        <v>151</v>
      </c>
      <c r="I1576" t="s">
        <v>152</v>
      </c>
      <c r="J1576">
        <f>MONTH(Delivery[[#This Row],[DATE]])</f>
        <v>12</v>
      </c>
      <c r="K1576" s="32">
        <f>IF(Delivery[[#This Row],[Month]]&gt;3,YEAR(Delivery[[#This Row],[DATE]]),YEAR(Delivery[[#This Row],[DATE]])-1)</f>
        <v>2015</v>
      </c>
      <c r="L1576" s="32" t="str">
        <f>IF(Delivery[[#This Row],[Month]]&lt;4,"Q4",IF(Delivery[[#This Row],[Month]]&lt;7,"Q1",IF(Delivery[[#This Row],[Month]]&lt;10,"Q2",IF(Delivery[[#This Row],[Month]]&lt;13,"Q3"))))</f>
        <v>Q3</v>
      </c>
    </row>
    <row r="1577" spans="1:12" x14ac:dyDescent="0.25">
      <c r="A1577">
        <v>2</v>
      </c>
      <c r="B1577" s="1">
        <v>42343</v>
      </c>
      <c r="C1577" t="s">
        <v>6</v>
      </c>
      <c r="D1577" t="s">
        <v>937</v>
      </c>
      <c r="E1577">
        <v>12</v>
      </c>
      <c r="F1577">
        <v>2104</v>
      </c>
      <c r="G1577" t="s">
        <v>460</v>
      </c>
      <c r="H1577" t="s">
        <v>151</v>
      </c>
      <c r="I1577" t="s">
        <v>152</v>
      </c>
      <c r="J1577">
        <f>MONTH(Delivery[[#This Row],[DATE]])</f>
        <v>12</v>
      </c>
      <c r="K1577" s="32">
        <f>IF(Delivery[[#This Row],[Month]]&gt;3,YEAR(Delivery[[#This Row],[DATE]]),YEAR(Delivery[[#This Row],[DATE]])-1)</f>
        <v>2015</v>
      </c>
      <c r="L1577" s="32" t="str">
        <f>IF(Delivery[[#This Row],[Month]]&lt;4,"Q4",IF(Delivery[[#This Row],[Month]]&lt;7,"Q1",IF(Delivery[[#This Row],[Month]]&lt;10,"Q2",IF(Delivery[[#This Row],[Month]]&lt;13,"Q3"))))</f>
        <v>Q3</v>
      </c>
    </row>
    <row r="1578" spans="1:12" x14ac:dyDescent="0.25">
      <c r="A1578">
        <v>3</v>
      </c>
      <c r="B1578" s="1">
        <v>42343</v>
      </c>
      <c r="C1578" t="s">
        <v>6</v>
      </c>
      <c r="D1578" t="s">
        <v>937</v>
      </c>
      <c r="E1578">
        <v>11</v>
      </c>
      <c r="F1578">
        <v>2417</v>
      </c>
      <c r="G1578" t="s">
        <v>460</v>
      </c>
      <c r="H1578" t="s">
        <v>151</v>
      </c>
      <c r="I1578" t="s">
        <v>152</v>
      </c>
      <c r="J1578">
        <f>MONTH(Delivery[[#This Row],[DATE]])</f>
        <v>12</v>
      </c>
      <c r="K1578" s="32">
        <f>IF(Delivery[[#This Row],[Month]]&gt;3,YEAR(Delivery[[#This Row],[DATE]]),YEAR(Delivery[[#This Row],[DATE]])-1)</f>
        <v>2015</v>
      </c>
      <c r="L1578" s="32" t="str">
        <f>IF(Delivery[[#This Row],[Month]]&lt;4,"Q4",IF(Delivery[[#This Row],[Month]]&lt;7,"Q1",IF(Delivery[[#This Row],[Month]]&lt;10,"Q2",IF(Delivery[[#This Row],[Month]]&lt;13,"Q3"))))</f>
        <v>Q3</v>
      </c>
    </row>
    <row r="1579" spans="1:12" x14ac:dyDescent="0.25">
      <c r="A1579">
        <v>4</v>
      </c>
      <c r="B1579" s="1">
        <v>42343</v>
      </c>
      <c r="C1579" t="s">
        <v>6</v>
      </c>
      <c r="D1579" t="s">
        <v>937</v>
      </c>
      <c r="E1579">
        <v>5</v>
      </c>
      <c r="F1579">
        <v>1738</v>
      </c>
      <c r="G1579" t="s">
        <v>460</v>
      </c>
      <c r="H1579" t="s">
        <v>151</v>
      </c>
      <c r="I1579" t="s">
        <v>152</v>
      </c>
      <c r="J1579">
        <f>MONTH(Delivery[[#This Row],[DATE]])</f>
        <v>12</v>
      </c>
      <c r="K1579" s="32">
        <f>IF(Delivery[[#This Row],[Month]]&gt;3,YEAR(Delivery[[#This Row],[DATE]]),YEAR(Delivery[[#This Row],[DATE]])-1)</f>
        <v>2015</v>
      </c>
      <c r="L1579" s="32" t="str">
        <f>IF(Delivery[[#This Row],[Month]]&lt;4,"Q4",IF(Delivery[[#This Row],[Month]]&lt;7,"Q1",IF(Delivery[[#This Row],[Month]]&lt;10,"Q2",IF(Delivery[[#This Row],[Month]]&lt;13,"Q3"))))</f>
        <v>Q3</v>
      </c>
    </row>
    <row r="1580" spans="1:12" x14ac:dyDescent="0.25">
      <c r="A1580">
        <v>5</v>
      </c>
      <c r="B1580" s="1">
        <v>42343</v>
      </c>
      <c r="C1580" t="s">
        <v>6</v>
      </c>
      <c r="D1580" t="s">
        <v>938</v>
      </c>
      <c r="E1580">
        <v>5</v>
      </c>
      <c r="F1580">
        <v>1969</v>
      </c>
      <c r="G1580" t="s">
        <v>460</v>
      </c>
      <c r="H1580" t="s">
        <v>151</v>
      </c>
      <c r="I1580" t="s">
        <v>152</v>
      </c>
      <c r="J1580">
        <f>MONTH(Delivery[[#This Row],[DATE]])</f>
        <v>12</v>
      </c>
      <c r="K1580" s="32">
        <f>IF(Delivery[[#This Row],[Month]]&gt;3,YEAR(Delivery[[#This Row],[DATE]]),YEAR(Delivery[[#This Row],[DATE]])-1)</f>
        <v>2015</v>
      </c>
      <c r="L1580" s="32" t="str">
        <f>IF(Delivery[[#This Row],[Month]]&lt;4,"Q4",IF(Delivery[[#This Row],[Month]]&lt;7,"Q1",IF(Delivery[[#This Row],[Month]]&lt;10,"Q2",IF(Delivery[[#This Row],[Month]]&lt;13,"Q3"))))</f>
        <v>Q3</v>
      </c>
    </row>
    <row r="1581" spans="1:12" x14ac:dyDescent="0.25">
      <c r="A1581">
        <v>1</v>
      </c>
      <c r="B1581" s="1">
        <v>42343</v>
      </c>
      <c r="C1581" t="s">
        <v>463</v>
      </c>
      <c r="D1581" t="s">
        <v>940</v>
      </c>
      <c r="E1581">
        <v>15</v>
      </c>
      <c r="F1581">
        <v>230</v>
      </c>
      <c r="G1581" t="s">
        <v>464</v>
      </c>
      <c r="H1581" t="s">
        <v>197</v>
      </c>
      <c r="I1581" t="s">
        <v>143</v>
      </c>
      <c r="J1581">
        <f>MONTH(Delivery[[#This Row],[DATE]])</f>
        <v>12</v>
      </c>
      <c r="K1581" s="32">
        <f>IF(Delivery[[#This Row],[Month]]&gt;3,YEAR(Delivery[[#This Row],[DATE]]),YEAR(Delivery[[#This Row],[DATE]])-1)</f>
        <v>2015</v>
      </c>
      <c r="L1581" s="32" t="str">
        <f>IF(Delivery[[#This Row],[Month]]&lt;4,"Q4",IF(Delivery[[#This Row],[Month]]&lt;7,"Q1",IF(Delivery[[#This Row],[Month]]&lt;10,"Q2",IF(Delivery[[#This Row],[Month]]&lt;13,"Q3"))))</f>
        <v>Q3</v>
      </c>
    </row>
    <row r="1582" spans="1:12" x14ac:dyDescent="0.25">
      <c r="A1582">
        <v>2</v>
      </c>
      <c r="B1582" s="1">
        <v>42343</v>
      </c>
      <c r="C1582" t="s">
        <v>463</v>
      </c>
      <c r="D1582" t="s">
        <v>940</v>
      </c>
      <c r="E1582">
        <v>10</v>
      </c>
      <c r="F1582">
        <v>1980</v>
      </c>
      <c r="G1582" t="s">
        <v>464</v>
      </c>
      <c r="H1582" t="s">
        <v>197</v>
      </c>
      <c r="I1582" t="s">
        <v>143</v>
      </c>
      <c r="J1582">
        <f>MONTH(Delivery[[#This Row],[DATE]])</f>
        <v>12</v>
      </c>
      <c r="K1582" s="32">
        <f>IF(Delivery[[#This Row],[Month]]&gt;3,YEAR(Delivery[[#This Row],[DATE]]),YEAR(Delivery[[#This Row],[DATE]])-1)</f>
        <v>2015</v>
      </c>
      <c r="L1582" s="32" t="str">
        <f>IF(Delivery[[#This Row],[Month]]&lt;4,"Q4",IF(Delivery[[#This Row],[Month]]&lt;7,"Q1",IF(Delivery[[#This Row],[Month]]&lt;10,"Q2",IF(Delivery[[#This Row],[Month]]&lt;13,"Q3"))))</f>
        <v>Q3</v>
      </c>
    </row>
    <row r="1583" spans="1:12" x14ac:dyDescent="0.25">
      <c r="A1583">
        <v>3</v>
      </c>
      <c r="B1583" s="1">
        <v>42343</v>
      </c>
      <c r="C1583" t="s">
        <v>463</v>
      </c>
      <c r="D1583" t="s">
        <v>948</v>
      </c>
      <c r="E1583">
        <v>10</v>
      </c>
      <c r="F1583">
        <v>9915</v>
      </c>
      <c r="G1583" t="s">
        <v>464</v>
      </c>
      <c r="H1583" t="s">
        <v>197</v>
      </c>
      <c r="I1583" t="s">
        <v>143</v>
      </c>
      <c r="J1583">
        <f>MONTH(Delivery[[#This Row],[DATE]])</f>
        <v>12</v>
      </c>
      <c r="K1583" s="32">
        <f>IF(Delivery[[#This Row],[Month]]&gt;3,YEAR(Delivery[[#This Row],[DATE]]),YEAR(Delivery[[#This Row],[DATE]])-1)</f>
        <v>2015</v>
      </c>
      <c r="L1583" s="32" t="str">
        <f>IF(Delivery[[#This Row],[Month]]&lt;4,"Q4",IF(Delivery[[#This Row],[Month]]&lt;7,"Q1",IF(Delivery[[#This Row],[Month]]&lt;10,"Q2",IF(Delivery[[#This Row],[Month]]&lt;13,"Q3"))))</f>
        <v>Q3</v>
      </c>
    </row>
    <row r="1584" spans="1:12" x14ac:dyDescent="0.25">
      <c r="A1584">
        <v>4</v>
      </c>
      <c r="B1584" s="1">
        <v>42343</v>
      </c>
      <c r="C1584" t="s">
        <v>463</v>
      </c>
      <c r="D1584" t="s">
        <v>951</v>
      </c>
      <c r="E1584">
        <v>10</v>
      </c>
      <c r="F1584">
        <v>109</v>
      </c>
      <c r="G1584" t="s">
        <v>464</v>
      </c>
      <c r="H1584" t="s">
        <v>197</v>
      </c>
      <c r="I1584" t="s">
        <v>143</v>
      </c>
      <c r="J1584">
        <f>MONTH(Delivery[[#This Row],[DATE]])</f>
        <v>12</v>
      </c>
      <c r="K1584" s="32">
        <f>IF(Delivery[[#This Row],[Month]]&gt;3,YEAR(Delivery[[#This Row],[DATE]]),YEAR(Delivery[[#This Row],[DATE]])-1)</f>
        <v>2015</v>
      </c>
      <c r="L1584" s="32" t="str">
        <f>IF(Delivery[[#This Row],[Month]]&lt;4,"Q4",IF(Delivery[[#This Row],[Month]]&lt;7,"Q1",IF(Delivery[[#This Row],[Month]]&lt;10,"Q2",IF(Delivery[[#This Row],[Month]]&lt;13,"Q3"))))</f>
        <v>Q3</v>
      </c>
    </row>
    <row r="1585" spans="1:12" x14ac:dyDescent="0.25">
      <c r="A1585">
        <v>1</v>
      </c>
      <c r="B1585" s="1">
        <v>42344</v>
      </c>
      <c r="C1585" t="s">
        <v>6</v>
      </c>
      <c r="D1585" t="s">
        <v>938</v>
      </c>
      <c r="E1585">
        <v>5</v>
      </c>
      <c r="F1585">
        <v>2839</v>
      </c>
      <c r="G1585" t="s">
        <v>460</v>
      </c>
      <c r="H1585" t="s">
        <v>151</v>
      </c>
      <c r="I1585" t="s">
        <v>152</v>
      </c>
      <c r="J1585">
        <f>MONTH(Delivery[[#This Row],[DATE]])</f>
        <v>12</v>
      </c>
      <c r="K1585" s="32">
        <f>IF(Delivery[[#This Row],[Month]]&gt;3,YEAR(Delivery[[#This Row],[DATE]]),YEAR(Delivery[[#This Row],[DATE]])-1)</f>
        <v>2015</v>
      </c>
      <c r="L1585" s="32" t="str">
        <f>IF(Delivery[[#This Row],[Month]]&lt;4,"Q4",IF(Delivery[[#This Row],[Month]]&lt;7,"Q1",IF(Delivery[[#This Row],[Month]]&lt;10,"Q2",IF(Delivery[[#This Row],[Month]]&lt;13,"Q3"))))</f>
        <v>Q3</v>
      </c>
    </row>
    <row r="1586" spans="1:12" x14ac:dyDescent="0.25">
      <c r="A1586">
        <v>2</v>
      </c>
      <c r="B1586" s="1">
        <v>42344</v>
      </c>
      <c r="C1586" t="s">
        <v>6</v>
      </c>
      <c r="D1586" t="s">
        <v>462</v>
      </c>
      <c r="E1586" t="s">
        <v>239</v>
      </c>
      <c r="F1586">
        <v>24</v>
      </c>
      <c r="G1586" t="s">
        <v>460</v>
      </c>
      <c r="H1586" t="s">
        <v>910</v>
      </c>
      <c r="I1586" t="s">
        <v>204</v>
      </c>
      <c r="J1586">
        <f>MONTH(Delivery[[#This Row],[DATE]])</f>
        <v>12</v>
      </c>
      <c r="K1586" s="32">
        <f>IF(Delivery[[#This Row],[Month]]&gt;3,YEAR(Delivery[[#This Row],[DATE]]),YEAR(Delivery[[#This Row],[DATE]])-1)</f>
        <v>2015</v>
      </c>
      <c r="L1586" s="32" t="str">
        <f>IF(Delivery[[#This Row],[Month]]&lt;4,"Q4",IF(Delivery[[#This Row],[Month]]&lt;7,"Q1",IF(Delivery[[#This Row],[Month]]&lt;10,"Q2",IF(Delivery[[#This Row],[Month]]&lt;13,"Q3"))))</f>
        <v>Q3</v>
      </c>
    </row>
    <row r="1587" spans="1:12" x14ac:dyDescent="0.25">
      <c r="A1587">
        <v>3</v>
      </c>
      <c r="B1587" s="1">
        <v>42344</v>
      </c>
      <c r="C1587" t="s">
        <v>6</v>
      </c>
      <c r="D1587" t="s">
        <v>1456</v>
      </c>
      <c r="E1587">
        <v>17</v>
      </c>
      <c r="F1587">
        <v>166</v>
      </c>
      <c r="G1587" t="s">
        <v>460</v>
      </c>
      <c r="H1587" t="s">
        <v>155</v>
      </c>
      <c r="I1587" t="s">
        <v>146</v>
      </c>
      <c r="J1587">
        <f>MONTH(Delivery[[#This Row],[DATE]])</f>
        <v>12</v>
      </c>
      <c r="K1587" s="32">
        <f>IF(Delivery[[#This Row],[Month]]&gt;3,YEAR(Delivery[[#This Row],[DATE]]),YEAR(Delivery[[#This Row],[DATE]])-1)</f>
        <v>2015</v>
      </c>
      <c r="L1587" s="32" t="str">
        <f>IF(Delivery[[#This Row],[Month]]&lt;4,"Q4",IF(Delivery[[#This Row],[Month]]&lt;7,"Q1",IF(Delivery[[#This Row],[Month]]&lt;10,"Q2",IF(Delivery[[#This Row],[Month]]&lt;13,"Q3"))))</f>
        <v>Q3</v>
      </c>
    </row>
    <row r="1588" spans="1:12" x14ac:dyDescent="0.25">
      <c r="A1588">
        <v>4</v>
      </c>
      <c r="B1588" s="1">
        <v>42344</v>
      </c>
      <c r="C1588" t="s">
        <v>6</v>
      </c>
      <c r="D1588" t="s">
        <v>947</v>
      </c>
      <c r="E1588">
        <v>1</v>
      </c>
      <c r="F1588">
        <v>7773</v>
      </c>
      <c r="G1588" t="s">
        <v>460</v>
      </c>
      <c r="H1588" t="s">
        <v>153</v>
      </c>
      <c r="I1588" t="str">
        <f>VLOOKUP(H1588,Sheet1!$A$1:$B$28,2,0)</f>
        <v>HSD-IV</v>
      </c>
      <c r="J1588">
        <f>MONTH(Delivery[[#This Row],[DATE]])</f>
        <v>12</v>
      </c>
      <c r="K1588" s="32">
        <f>IF(Delivery[[#This Row],[Month]]&gt;3,YEAR(Delivery[[#This Row],[DATE]]),YEAR(Delivery[[#This Row],[DATE]])-1)</f>
        <v>2015</v>
      </c>
      <c r="L1588" s="32" t="str">
        <f>IF(Delivery[[#This Row],[Month]]&lt;4,"Q4",IF(Delivery[[#This Row],[Month]]&lt;7,"Q1",IF(Delivery[[#This Row],[Month]]&lt;10,"Q2",IF(Delivery[[#This Row],[Month]]&lt;13,"Q3"))))</f>
        <v>Q3</v>
      </c>
    </row>
    <row r="1589" spans="1:12" x14ac:dyDescent="0.25">
      <c r="A1589">
        <v>1</v>
      </c>
      <c r="B1589" s="1">
        <v>42344</v>
      </c>
      <c r="C1589" t="s">
        <v>463</v>
      </c>
      <c r="D1589" t="s">
        <v>951</v>
      </c>
      <c r="E1589">
        <v>10</v>
      </c>
      <c r="F1589">
        <v>3291</v>
      </c>
      <c r="G1589" t="s">
        <v>464</v>
      </c>
      <c r="H1589" t="s">
        <v>197</v>
      </c>
      <c r="I1589" t="s">
        <v>143</v>
      </c>
      <c r="J1589">
        <f>MONTH(Delivery[[#This Row],[DATE]])</f>
        <v>12</v>
      </c>
      <c r="K1589" s="32">
        <f>IF(Delivery[[#This Row],[Month]]&gt;3,YEAR(Delivery[[#This Row],[DATE]]),YEAR(Delivery[[#This Row],[DATE]])-1)</f>
        <v>2015</v>
      </c>
      <c r="L1589" s="32" t="str">
        <f>IF(Delivery[[#This Row],[Month]]&lt;4,"Q4",IF(Delivery[[#This Row],[Month]]&lt;7,"Q1",IF(Delivery[[#This Row],[Month]]&lt;10,"Q2",IF(Delivery[[#This Row],[Month]]&lt;13,"Q3"))))</f>
        <v>Q3</v>
      </c>
    </row>
    <row r="1590" spans="1:12" x14ac:dyDescent="0.25">
      <c r="A1590">
        <v>2</v>
      </c>
      <c r="B1590" s="1">
        <v>42344</v>
      </c>
      <c r="C1590" t="s">
        <v>463</v>
      </c>
      <c r="D1590" t="s">
        <v>951</v>
      </c>
      <c r="E1590">
        <v>13</v>
      </c>
      <c r="F1590">
        <v>4941</v>
      </c>
      <c r="G1590" t="s">
        <v>464</v>
      </c>
      <c r="H1590" t="s">
        <v>197</v>
      </c>
      <c r="I1590" t="s">
        <v>143</v>
      </c>
      <c r="J1590">
        <f>MONTH(Delivery[[#This Row],[DATE]])</f>
        <v>12</v>
      </c>
      <c r="K1590" s="32">
        <f>IF(Delivery[[#This Row],[Month]]&gt;3,YEAR(Delivery[[#This Row],[DATE]]),YEAR(Delivery[[#This Row],[DATE]])-1)</f>
        <v>2015</v>
      </c>
      <c r="L1590" s="32" t="str">
        <f>IF(Delivery[[#This Row],[Month]]&lt;4,"Q4",IF(Delivery[[#This Row],[Month]]&lt;7,"Q1",IF(Delivery[[#This Row],[Month]]&lt;10,"Q2",IF(Delivery[[#This Row],[Month]]&lt;13,"Q3"))))</f>
        <v>Q3</v>
      </c>
    </row>
    <row r="1591" spans="1:12" x14ac:dyDescent="0.25">
      <c r="A1591">
        <v>1</v>
      </c>
      <c r="B1591" s="1">
        <v>42344</v>
      </c>
      <c r="C1591" t="s">
        <v>463</v>
      </c>
      <c r="D1591" t="s">
        <v>204</v>
      </c>
      <c r="E1591" t="s">
        <v>239</v>
      </c>
      <c r="F1591">
        <v>24</v>
      </c>
      <c r="G1591" t="s">
        <v>466</v>
      </c>
      <c r="H1591" t="s">
        <v>738</v>
      </c>
      <c r="I1591" t="s">
        <v>204</v>
      </c>
      <c r="J1591">
        <f>MONTH(Delivery[[#This Row],[DATE]])</f>
        <v>12</v>
      </c>
      <c r="K1591" s="32">
        <f>IF(Delivery[[#This Row],[Month]]&gt;3,YEAR(Delivery[[#This Row],[DATE]]),YEAR(Delivery[[#This Row],[DATE]])-1)</f>
        <v>2015</v>
      </c>
      <c r="L1591" s="32" t="str">
        <f>IF(Delivery[[#This Row],[Month]]&lt;4,"Q4",IF(Delivery[[#This Row],[Month]]&lt;7,"Q1",IF(Delivery[[#This Row],[Month]]&lt;10,"Q2",IF(Delivery[[#This Row],[Month]]&lt;13,"Q3"))))</f>
        <v>Q3</v>
      </c>
    </row>
    <row r="1592" spans="1:12" x14ac:dyDescent="0.25">
      <c r="A1592">
        <v>1</v>
      </c>
      <c r="B1592" s="1">
        <v>42345</v>
      </c>
      <c r="C1592" t="s">
        <v>6</v>
      </c>
      <c r="D1592" t="s">
        <v>947</v>
      </c>
      <c r="E1592">
        <v>1</v>
      </c>
      <c r="F1592">
        <v>2006</v>
      </c>
      <c r="G1592" t="s">
        <v>460</v>
      </c>
      <c r="H1592" t="s">
        <v>153</v>
      </c>
      <c r="I1592" t="str">
        <f>VLOOKUP(H1592,Sheet1!$A$1:$B$28,2,0)</f>
        <v>HSD-IV</v>
      </c>
      <c r="J1592">
        <f>MONTH(Delivery[[#This Row],[DATE]])</f>
        <v>12</v>
      </c>
      <c r="K1592" s="32">
        <f>IF(Delivery[[#This Row],[Month]]&gt;3,YEAR(Delivery[[#This Row],[DATE]]),YEAR(Delivery[[#This Row],[DATE]])-1)</f>
        <v>2015</v>
      </c>
      <c r="L1592" s="32" t="str">
        <f>IF(Delivery[[#This Row],[Month]]&lt;4,"Q4",IF(Delivery[[#This Row],[Month]]&lt;7,"Q1",IF(Delivery[[#This Row],[Month]]&lt;10,"Q2",IF(Delivery[[#This Row],[Month]]&lt;13,"Q3"))))</f>
        <v>Q3</v>
      </c>
    </row>
    <row r="1593" spans="1:12" x14ac:dyDescent="0.25">
      <c r="A1593">
        <v>1</v>
      </c>
      <c r="B1593" s="1">
        <v>42345</v>
      </c>
      <c r="C1593" t="s">
        <v>6</v>
      </c>
      <c r="D1593" t="s">
        <v>919</v>
      </c>
      <c r="E1593">
        <v>2</v>
      </c>
      <c r="F1593">
        <v>1057</v>
      </c>
      <c r="G1593" t="s">
        <v>490</v>
      </c>
      <c r="H1593" t="s">
        <v>153</v>
      </c>
      <c r="I1593" t="str">
        <f>VLOOKUP(H1593,Sheet1!$A$1:$B$28,2,0)</f>
        <v>HSD-IV</v>
      </c>
      <c r="J1593">
        <f>MONTH(Delivery[[#This Row],[DATE]])</f>
        <v>12</v>
      </c>
      <c r="K1593" s="32">
        <f>IF(Delivery[[#This Row],[Month]]&gt;3,YEAR(Delivery[[#This Row],[DATE]]),YEAR(Delivery[[#This Row],[DATE]])-1)</f>
        <v>2015</v>
      </c>
      <c r="L1593" s="32" t="str">
        <f>IF(Delivery[[#This Row],[Month]]&lt;4,"Q4",IF(Delivery[[#This Row],[Month]]&lt;7,"Q1",IF(Delivery[[#This Row],[Month]]&lt;10,"Q2",IF(Delivery[[#This Row],[Month]]&lt;13,"Q3"))))</f>
        <v>Q3</v>
      </c>
    </row>
    <row r="1594" spans="1:12" x14ac:dyDescent="0.25">
      <c r="A1594">
        <v>2</v>
      </c>
      <c r="B1594" s="1">
        <v>42345</v>
      </c>
      <c r="C1594" t="s">
        <v>6</v>
      </c>
      <c r="D1594" t="s">
        <v>928</v>
      </c>
      <c r="E1594">
        <v>2</v>
      </c>
      <c r="F1594">
        <v>843</v>
      </c>
      <c r="G1594" t="s">
        <v>490</v>
      </c>
      <c r="H1594" t="s">
        <v>153</v>
      </c>
      <c r="I1594" t="str">
        <f>VLOOKUP(H1594,Sheet1!$A$1:$B$28,2,0)</f>
        <v>HSD-IV</v>
      </c>
      <c r="J1594">
        <f>MONTH(Delivery[[#This Row],[DATE]])</f>
        <v>12</v>
      </c>
      <c r="K1594" s="32">
        <f>IF(Delivery[[#This Row],[Month]]&gt;3,YEAR(Delivery[[#This Row],[DATE]]),YEAR(Delivery[[#This Row],[DATE]])-1)</f>
        <v>2015</v>
      </c>
      <c r="L1594" s="32" t="str">
        <f>IF(Delivery[[#This Row],[Month]]&lt;4,"Q4",IF(Delivery[[#This Row],[Month]]&lt;7,"Q1",IF(Delivery[[#This Row],[Month]]&lt;10,"Q2",IF(Delivery[[#This Row],[Month]]&lt;13,"Q3"))))</f>
        <v>Q3</v>
      </c>
    </row>
    <row r="1595" spans="1:12" x14ac:dyDescent="0.25">
      <c r="A1595">
        <v>1</v>
      </c>
      <c r="B1595" s="1">
        <v>42345</v>
      </c>
      <c r="C1595" t="s">
        <v>463</v>
      </c>
      <c r="D1595" t="s">
        <v>951</v>
      </c>
      <c r="E1595">
        <v>13</v>
      </c>
      <c r="F1595">
        <v>642</v>
      </c>
      <c r="G1595" t="s">
        <v>464</v>
      </c>
      <c r="H1595" t="s">
        <v>197</v>
      </c>
      <c r="I1595" t="s">
        <v>143</v>
      </c>
      <c r="J1595">
        <f>MONTH(Delivery[[#This Row],[DATE]])</f>
        <v>12</v>
      </c>
      <c r="K1595" s="32">
        <f>IF(Delivery[[#This Row],[Month]]&gt;3,YEAR(Delivery[[#This Row],[DATE]]),YEAR(Delivery[[#This Row],[DATE]])-1)</f>
        <v>2015</v>
      </c>
      <c r="L1595" s="32" t="str">
        <f>IF(Delivery[[#This Row],[Month]]&lt;4,"Q4",IF(Delivery[[#This Row],[Month]]&lt;7,"Q1",IF(Delivery[[#This Row],[Month]]&lt;10,"Q2",IF(Delivery[[#This Row],[Month]]&lt;13,"Q3"))))</f>
        <v>Q3</v>
      </c>
    </row>
    <row r="1596" spans="1:12" x14ac:dyDescent="0.25">
      <c r="A1596">
        <v>2</v>
      </c>
      <c r="B1596" s="1">
        <v>42345</v>
      </c>
      <c r="C1596" t="s">
        <v>463</v>
      </c>
      <c r="D1596" t="s">
        <v>952</v>
      </c>
      <c r="E1596">
        <v>17</v>
      </c>
      <c r="F1596">
        <v>439</v>
      </c>
      <c r="G1596" t="s">
        <v>464</v>
      </c>
      <c r="H1596" t="s">
        <v>145</v>
      </c>
      <c r="I1596" t="s">
        <v>146</v>
      </c>
      <c r="J1596">
        <f>MONTH(Delivery[[#This Row],[DATE]])</f>
        <v>12</v>
      </c>
      <c r="K1596" s="32">
        <f>IF(Delivery[[#This Row],[Month]]&gt;3,YEAR(Delivery[[#This Row],[DATE]]),YEAR(Delivery[[#This Row],[DATE]])-1)</f>
        <v>2015</v>
      </c>
      <c r="L1596" s="32" t="str">
        <f>IF(Delivery[[#This Row],[Month]]&lt;4,"Q4",IF(Delivery[[#This Row],[Month]]&lt;7,"Q1",IF(Delivery[[#This Row],[Month]]&lt;10,"Q2",IF(Delivery[[#This Row],[Month]]&lt;13,"Q3"))))</f>
        <v>Q3</v>
      </c>
    </row>
    <row r="1597" spans="1:12" x14ac:dyDescent="0.25">
      <c r="A1597">
        <v>3</v>
      </c>
      <c r="B1597" s="1">
        <v>42345</v>
      </c>
      <c r="C1597" t="s">
        <v>463</v>
      </c>
      <c r="D1597" t="s">
        <v>953</v>
      </c>
      <c r="E1597">
        <v>17</v>
      </c>
      <c r="F1597">
        <v>296</v>
      </c>
      <c r="G1597" t="s">
        <v>464</v>
      </c>
      <c r="H1597" t="s">
        <v>155</v>
      </c>
      <c r="I1597" t="s">
        <v>146</v>
      </c>
      <c r="J1597">
        <f>MONTH(Delivery[[#This Row],[DATE]])</f>
        <v>12</v>
      </c>
      <c r="K1597" s="32">
        <f>IF(Delivery[[#This Row],[Month]]&gt;3,YEAR(Delivery[[#This Row],[DATE]]),YEAR(Delivery[[#This Row],[DATE]])-1)</f>
        <v>2015</v>
      </c>
      <c r="L1597" s="32" t="str">
        <f>IF(Delivery[[#This Row],[Month]]&lt;4,"Q4",IF(Delivery[[#This Row],[Month]]&lt;7,"Q1",IF(Delivery[[#This Row],[Month]]&lt;10,"Q2",IF(Delivery[[#This Row],[Month]]&lt;13,"Q3"))))</f>
        <v>Q3</v>
      </c>
    </row>
    <row r="1598" spans="1:12" x14ac:dyDescent="0.25">
      <c r="A1598">
        <v>1</v>
      </c>
      <c r="B1598" s="1">
        <v>42346</v>
      </c>
      <c r="C1598" t="s">
        <v>6</v>
      </c>
      <c r="D1598" t="s">
        <v>1457</v>
      </c>
      <c r="E1598">
        <v>1</v>
      </c>
      <c r="F1598">
        <v>328</v>
      </c>
      <c r="G1598" t="s">
        <v>460</v>
      </c>
      <c r="H1598" t="s">
        <v>153</v>
      </c>
      <c r="I1598" t="str">
        <f>VLOOKUP(H1598,Sheet1!$A$1:$B$28,2,0)</f>
        <v>HSD-IV</v>
      </c>
      <c r="J1598">
        <f>MONTH(Delivery[[#This Row],[DATE]])</f>
        <v>12</v>
      </c>
      <c r="K1598" s="32">
        <f>IF(Delivery[[#This Row],[Month]]&gt;3,YEAR(Delivery[[#This Row],[DATE]]),YEAR(Delivery[[#This Row],[DATE]])-1)</f>
        <v>2015</v>
      </c>
      <c r="L1598" s="32" t="str">
        <f>IF(Delivery[[#This Row],[Month]]&lt;4,"Q4",IF(Delivery[[#This Row],[Month]]&lt;7,"Q1",IF(Delivery[[#This Row],[Month]]&lt;10,"Q2",IF(Delivery[[#This Row],[Month]]&lt;13,"Q3"))))</f>
        <v>Q3</v>
      </c>
    </row>
    <row r="1599" spans="1:12" x14ac:dyDescent="0.25">
      <c r="A1599">
        <v>2</v>
      </c>
      <c r="B1599" s="1">
        <v>42346</v>
      </c>
      <c r="C1599" t="s">
        <v>6</v>
      </c>
      <c r="D1599" t="s">
        <v>959</v>
      </c>
      <c r="E1599" t="s">
        <v>41</v>
      </c>
      <c r="F1599">
        <v>332</v>
      </c>
      <c r="G1599" t="s">
        <v>460</v>
      </c>
      <c r="H1599" t="s">
        <v>148</v>
      </c>
      <c r="I1599" t="s">
        <v>149</v>
      </c>
      <c r="J1599">
        <f>MONTH(Delivery[[#This Row],[DATE]])</f>
        <v>12</v>
      </c>
      <c r="K1599" s="32">
        <f>IF(Delivery[[#This Row],[Month]]&gt;3,YEAR(Delivery[[#This Row],[DATE]]),YEAR(Delivery[[#This Row],[DATE]])-1)</f>
        <v>2015</v>
      </c>
      <c r="L1599" s="32" t="str">
        <f>IF(Delivery[[#This Row],[Month]]&lt;4,"Q4",IF(Delivery[[#This Row],[Month]]&lt;7,"Q1",IF(Delivery[[#This Row],[Month]]&lt;10,"Q2",IF(Delivery[[#This Row],[Month]]&lt;13,"Q3"))))</f>
        <v>Q3</v>
      </c>
    </row>
    <row r="1600" spans="1:12" x14ac:dyDescent="0.25">
      <c r="A1600">
        <v>1</v>
      </c>
      <c r="B1600" s="1">
        <v>42346</v>
      </c>
      <c r="C1600" t="s">
        <v>6</v>
      </c>
      <c r="D1600" t="s">
        <v>928</v>
      </c>
      <c r="E1600">
        <v>12</v>
      </c>
      <c r="F1600">
        <v>1317</v>
      </c>
      <c r="G1600" t="s">
        <v>490</v>
      </c>
      <c r="H1600" t="s">
        <v>153</v>
      </c>
      <c r="I1600" t="str">
        <f>VLOOKUP(H1600,Sheet1!$A$1:$B$28,2,0)</f>
        <v>HSD-IV</v>
      </c>
      <c r="J1600">
        <f>MONTH(Delivery[[#This Row],[DATE]])</f>
        <v>12</v>
      </c>
      <c r="K1600" s="32">
        <f>IF(Delivery[[#This Row],[Month]]&gt;3,YEAR(Delivery[[#This Row],[DATE]]),YEAR(Delivery[[#This Row],[DATE]])-1)</f>
        <v>2015</v>
      </c>
      <c r="L1600" s="32" t="str">
        <f>IF(Delivery[[#This Row],[Month]]&lt;4,"Q4",IF(Delivery[[#This Row],[Month]]&lt;7,"Q1",IF(Delivery[[#This Row],[Month]]&lt;10,"Q2",IF(Delivery[[#This Row],[Month]]&lt;13,"Q3"))))</f>
        <v>Q3</v>
      </c>
    </row>
    <row r="1601" spans="1:12" x14ac:dyDescent="0.25">
      <c r="A1601">
        <v>1</v>
      </c>
      <c r="B1601" s="1">
        <v>42346</v>
      </c>
      <c r="C1601" t="s">
        <v>463</v>
      </c>
      <c r="D1601" t="s">
        <v>955</v>
      </c>
      <c r="E1601">
        <v>110</v>
      </c>
      <c r="F1601">
        <v>1447</v>
      </c>
      <c r="G1601" t="s">
        <v>492</v>
      </c>
      <c r="H1601" t="s">
        <v>153</v>
      </c>
      <c r="I1601" t="str">
        <f>VLOOKUP(H1601,Sheet1!$A$1:$B$28,2,0)</f>
        <v>HSD-IV</v>
      </c>
      <c r="J1601">
        <f>MONTH(Delivery[[#This Row],[DATE]])</f>
        <v>12</v>
      </c>
      <c r="K1601" s="32">
        <f>IF(Delivery[[#This Row],[Month]]&gt;3,YEAR(Delivery[[#This Row],[DATE]]),YEAR(Delivery[[#This Row],[DATE]])-1)</f>
        <v>2015</v>
      </c>
      <c r="L1601" s="32" t="str">
        <f>IF(Delivery[[#This Row],[Month]]&lt;4,"Q4",IF(Delivery[[#This Row],[Month]]&lt;7,"Q1",IF(Delivery[[#This Row],[Month]]&lt;10,"Q2",IF(Delivery[[#This Row],[Month]]&lt;13,"Q3"))))</f>
        <v>Q3</v>
      </c>
    </row>
    <row r="1602" spans="1:12" x14ac:dyDescent="0.25">
      <c r="A1602">
        <v>1</v>
      </c>
      <c r="B1602" s="1">
        <v>42347</v>
      </c>
      <c r="C1602" t="s">
        <v>6</v>
      </c>
      <c r="D1602" t="s">
        <v>928</v>
      </c>
      <c r="E1602">
        <v>12</v>
      </c>
      <c r="F1602">
        <v>558</v>
      </c>
      <c r="G1602" t="s">
        <v>490</v>
      </c>
      <c r="H1602" t="s">
        <v>153</v>
      </c>
      <c r="I1602" t="str">
        <f>VLOOKUP(H1602,Sheet1!$A$1:$B$28,2,0)</f>
        <v>HSD-IV</v>
      </c>
      <c r="J1602">
        <f>MONTH(Delivery[[#This Row],[DATE]])</f>
        <v>12</v>
      </c>
      <c r="K1602" s="32">
        <f>IF(Delivery[[#This Row],[Month]]&gt;3,YEAR(Delivery[[#This Row],[DATE]]),YEAR(Delivery[[#This Row],[DATE]])-1)</f>
        <v>2015</v>
      </c>
      <c r="L1602" s="32" t="str">
        <f>IF(Delivery[[#This Row],[Month]]&lt;4,"Q4",IF(Delivery[[#This Row],[Month]]&lt;7,"Q1",IF(Delivery[[#This Row],[Month]]&lt;10,"Q2",IF(Delivery[[#This Row],[Month]]&lt;13,"Q3"))))</f>
        <v>Q3</v>
      </c>
    </row>
    <row r="1603" spans="1:12" x14ac:dyDescent="0.25">
      <c r="A1603">
        <v>2</v>
      </c>
      <c r="B1603" s="1">
        <v>42347</v>
      </c>
      <c r="C1603" t="s">
        <v>6</v>
      </c>
      <c r="D1603" t="s">
        <v>956</v>
      </c>
      <c r="E1603">
        <v>12</v>
      </c>
      <c r="F1603">
        <v>1360</v>
      </c>
      <c r="G1603" t="s">
        <v>490</v>
      </c>
      <c r="H1603" t="s">
        <v>153</v>
      </c>
      <c r="I1603" t="str">
        <f>VLOOKUP(H1603,Sheet1!$A$1:$B$28,2,0)</f>
        <v>HSD-IV</v>
      </c>
      <c r="J1603">
        <f>MONTH(Delivery[[#This Row],[DATE]])</f>
        <v>12</v>
      </c>
      <c r="K1603" s="32">
        <f>IF(Delivery[[#This Row],[Month]]&gt;3,YEAR(Delivery[[#This Row],[DATE]]),YEAR(Delivery[[#This Row],[DATE]])-1)</f>
        <v>2015</v>
      </c>
      <c r="L1603" s="32" t="str">
        <f>IF(Delivery[[#This Row],[Month]]&lt;4,"Q4",IF(Delivery[[#This Row],[Month]]&lt;7,"Q1",IF(Delivery[[#This Row],[Month]]&lt;10,"Q2",IF(Delivery[[#This Row],[Month]]&lt;13,"Q3"))))</f>
        <v>Q3</v>
      </c>
    </row>
    <row r="1604" spans="1:12" x14ac:dyDescent="0.25">
      <c r="A1604">
        <v>3</v>
      </c>
      <c r="B1604" s="1">
        <v>42347</v>
      </c>
      <c r="C1604" t="s">
        <v>6</v>
      </c>
      <c r="D1604" t="s">
        <v>956</v>
      </c>
      <c r="E1604">
        <v>1</v>
      </c>
      <c r="F1604">
        <v>536</v>
      </c>
      <c r="G1604" t="s">
        <v>490</v>
      </c>
      <c r="H1604" t="s">
        <v>153</v>
      </c>
      <c r="I1604" t="str">
        <f>VLOOKUP(H1604,Sheet1!$A$1:$B$28,2,0)</f>
        <v>HSD-IV</v>
      </c>
      <c r="J1604">
        <f>MONTH(Delivery[[#This Row],[DATE]])</f>
        <v>12</v>
      </c>
      <c r="K1604" s="32">
        <f>IF(Delivery[[#This Row],[Month]]&gt;3,YEAR(Delivery[[#This Row],[DATE]]),YEAR(Delivery[[#This Row],[DATE]])-1)</f>
        <v>2015</v>
      </c>
      <c r="L1604" s="32" t="str">
        <f>IF(Delivery[[#This Row],[Month]]&lt;4,"Q4",IF(Delivery[[#This Row],[Month]]&lt;7,"Q1",IF(Delivery[[#This Row],[Month]]&lt;10,"Q2",IF(Delivery[[#This Row],[Month]]&lt;13,"Q3"))))</f>
        <v>Q3</v>
      </c>
    </row>
    <row r="1605" spans="1:12" x14ac:dyDescent="0.25">
      <c r="A1605">
        <v>4</v>
      </c>
      <c r="B1605" s="1">
        <v>42347</v>
      </c>
      <c r="C1605" t="s">
        <v>6</v>
      </c>
      <c r="D1605" t="s">
        <v>955</v>
      </c>
      <c r="E1605">
        <v>1</v>
      </c>
      <c r="F1605">
        <v>1055</v>
      </c>
      <c r="G1605" t="s">
        <v>490</v>
      </c>
      <c r="H1605" t="s">
        <v>153</v>
      </c>
      <c r="I1605" t="str">
        <f>VLOOKUP(H1605,Sheet1!$A$1:$B$28,2,0)</f>
        <v>HSD-IV</v>
      </c>
      <c r="J1605">
        <f>MONTH(Delivery[[#This Row],[DATE]])</f>
        <v>12</v>
      </c>
      <c r="K1605" s="32">
        <f>IF(Delivery[[#This Row],[Month]]&gt;3,YEAR(Delivery[[#This Row],[DATE]]),YEAR(Delivery[[#This Row],[DATE]])-1)</f>
        <v>2015</v>
      </c>
      <c r="L1605" s="32" t="str">
        <f>IF(Delivery[[#This Row],[Month]]&lt;4,"Q4",IF(Delivery[[#This Row],[Month]]&lt;7,"Q1",IF(Delivery[[#This Row],[Month]]&lt;10,"Q2",IF(Delivery[[#This Row],[Month]]&lt;13,"Q3"))))</f>
        <v>Q3</v>
      </c>
    </row>
    <row r="1606" spans="1:12" x14ac:dyDescent="0.25">
      <c r="A1606">
        <v>5</v>
      </c>
      <c r="B1606" s="1">
        <v>42347</v>
      </c>
      <c r="C1606" t="s">
        <v>6</v>
      </c>
      <c r="D1606" t="s">
        <v>955</v>
      </c>
      <c r="E1606">
        <v>3</v>
      </c>
      <c r="F1606">
        <v>1453</v>
      </c>
      <c r="G1606" t="s">
        <v>490</v>
      </c>
      <c r="H1606" t="s">
        <v>153</v>
      </c>
      <c r="I1606" t="str">
        <f>VLOOKUP(H1606,Sheet1!$A$1:$B$28,2,0)</f>
        <v>HSD-IV</v>
      </c>
      <c r="J1606">
        <f>MONTH(Delivery[[#This Row],[DATE]])</f>
        <v>12</v>
      </c>
      <c r="K1606" s="32">
        <f>IF(Delivery[[#This Row],[Month]]&gt;3,YEAR(Delivery[[#This Row],[DATE]]),YEAR(Delivery[[#This Row],[DATE]])-1)</f>
        <v>2015</v>
      </c>
      <c r="L1606" s="32" t="str">
        <f>IF(Delivery[[#This Row],[Month]]&lt;4,"Q4",IF(Delivery[[#This Row],[Month]]&lt;7,"Q1",IF(Delivery[[#This Row],[Month]]&lt;10,"Q2",IF(Delivery[[#This Row],[Month]]&lt;13,"Q3"))))</f>
        <v>Q3</v>
      </c>
    </row>
    <row r="1607" spans="1:12" x14ac:dyDescent="0.25">
      <c r="A1607">
        <v>6</v>
      </c>
      <c r="B1607" s="1">
        <v>42347</v>
      </c>
      <c r="C1607" t="s">
        <v>6</v>
      </c>
      <c r="D1607" t="s">
        <v>947</v>
      </c>
      <c r="E1607">
        <v>3</v>
      </c>
      <c r="F1607">
        <v>166</v>
      </c>
      <c r="G1607" t="s">
        <v>490</v>
      </c>
      <c r="H1607" t="s">
        <v>153</v>
      </c>
      <c r="I1607" t="str">
        <f>VLOOKUP(H1607,Sheet1!$A$1:$B$28,2,0)</f>
        <v>HSD-IV</v>
      </c>
      <c r="J1607">
        <f>MONTH(Delivery[[#This Row],[DATE]])</f>
        <v>12</v>
      </c>
      <c r="K1607" s="32">
        <f>IF(Delivery[[#This Row],[Month]]&gt;3,YEAR(Delivery[[#This Row],[DATE]]),YEAR(Delivery[[#This Row],[DATE]])-1)</f>
        <v>2015</v>
      </c>
      <c r="L1607" s="32" t="str">
        <f>IF(Delivery[[#This Row],[Month]]&lt;4,"Q4",IF(Delivery[[#This Row],[Month]]&lt;7,"Q1",IF(Delivery[[#This Row],[Month]]&lt;10,"Q2",IF(Delivery[[#This Row],[Month]]&lt;13,"Q3"))))</f>
        <v>Q3</v>
      </c>
    </row>
    <row r="1608" spans="1:12" x14ac:dyDescent="0.25">
      <c r="A1608">
        <v>1</v>
      </c>
      <c r="B1608" s="1">
        <v>42347</v>
      </c>
      <c r="C1608" t="s">
        <v>463</v>
      </c>
      <c r="D1608" t="s">
        <v>955</v>
      </c>
      <c r="E1608">
        <v>110</v>
      </c>
      <c r="F1608">
        <v>1752</v>
      </c>
      <c r="G1608" t="s">
        <v>492</v>
      </c>
      <c r="H1608" t="s">
        <v>153</v>
      </c>
      <c r="I1608" t="str">
        <f>VLOOKUP(H1608,Sheet1!$A$1:$B$28,2,0)</f>
        <v>HSD-IV</v>
      </c>
      <c r="J1608">
        <f>MONTH(Delivery[[#This Row],[DATE]])</f>
        <v>12</v>
      </c>
      <c r="K1608" s="32">
        <f>IF(Delivery[[#This Row],[Month]]&gt;3,YEAR(Delivery[[#This Row],[DATE]]),YEAR(Delivery[[#This Row],[DATE]])-1)</f>
        <v>2015</v>
      </c>
      <c r="L1608" s="32" t="str">
        <f>IF(Delivery[[#This Row],[Month]]&lt;4,"Q4",IF(Delivery[[#This Row],[Month]]&lt;7,"Q1",IF(Delivery[[#This Row],[Month]]&lt;10,"Q2",IF(Delivery[[#This Row],[Month]]&lt;13,"Q3"))))</f>
        <v>Q3</v>
      </c>
    </row>
    <row r="1609" spans="1:12" x14ac:dyDescent="0.25">
      <c r="A1609">
        <v>2</v>
      </c>
      <c r="B1609" s="1">
        <v>42347</v>
      </c>
      <c r="C1609" t="s">
        <v>463</v>
      </c>
      <c r="D1609" t="s">
        <v>955</v>
      </c>
      <c r="E1609">
        <v>109</v>
      </c>
      <c r="F1609">
        <v>1865</v>
      </c>
      <c r="G1609" t="s">
        <v>492</v>
      </c>
      <c r="H1609" t="s">
        <v>153</v>
      </c>
      <c r="I1609" t="str">
        <f>VLOOKUP(H1609,Sheet1!$A$1:$B$28,2,0)</f>
        <v>HSD-IV</v>
      </c>
      <c r="J1609">
        <f>MONTH(Delivery[[#This Row],[DATE]])</f>
        <v>12</v>
      </c>
      <c r="K1609" s="32">
        <f>IF(Delivery[[#This Row],[Month]]&gt;3,YEAR(Delivery[[#This Row],[DATE]]),YEAR(Delivery[[#This Row],[DATE]])-1)</f>
        <v>2015</v>
      </c>
      <c r="L1609" s="32" t="str">
        <f>IF(Delivery[[#This Row],[Month]]&lt;4,"Q4",IF(Delivery[[#This Row],[Month]]&lt;7,"Q1",IF(Delivery[[#This Row],[Month]]&lt;10,"Q2",IF(Delivery[[#This Row],[Month]]&lt;13,"Q3"))))</f>
        <v>Q3</v>
      </c>
    </row>
    <row r="1610" spans="1:12" x14ac:dyDescent="0.25">
      <c r="A1610">
        <v>3</v>
      </c>
      <c r="B1610" s="1">
        <v>42347</v>
      </c>
      <c r="C1610" t="s">
        <v>463</v>
      </c>
      <c r="D1610" t="s">
        <v>955</v>
      </c>
      <c r="E1610">
        <v>113</v>
      </c>
      <c r="F1610">
        <v>977</v>
      </c>
      <c r="G1610" t="s">
        <v>492</v>
      </c>
      <c r="H1610" t="s">
        <v>153</v>
      </c>
      <c r="I1610" t="str">
        <f>VLOOKUP(H1610,Sheet1!$A$1:$B$28,2,0)</f>
        <v>HSD-IV</v>
      </c>
      <c r="J1610">
        <f>MONTH(Delivery[[#This Row],[DATE]])</f>
        <v>12</v>
      </c>
      <c r="K1610" s="32">
        <f>IF(Delivery[[#This Row],[Month]]&gt;3,YEAR(Delivery[[#This Row],[DATE]]),YEAR(Delivery[[#This Row],[DATE]])-1)</f>
        <v>2015</v>
      </c>
      <c r="L1610" s="32" t="str">
        <f>IF(Delivery[[#This Row],[Month]]&lt;4,"Q4",IF(Delivery[[#This Row],[Month]]&lt;7,"Q1",IF(Delivery[[#This Row],[Month]]&lt;10,"Q2",IF(Delivery[[#This Row],[Month]]&lt;13,"Q3"))))</f>
        <v>Q3</v>
      </c>
    </row>
    <row r="1611" spans="1:12" x14ac:dyDescent="0.25">
      <c r="A1611">
        <v>4</v>
      </c>
      <c r="B1611" s="1">
        <v>42347</v>
      </c>
      <c r="C1611" t="s">
        <v>463</v>
      </c>
      <c r="D1611" t="s">
        <v>947</v>
      </c>
      <c r="E1611">
        <v>109</v>
      </c>
      <c r="F1611">
        <v>291</v>
      </c>
      <c r="G1611" t="s">
        <v>492</v>
      </c>
      <c r="H1611" t="s">
        <v>153</v>
      </c>
      <c r="I1611" t="str">
        <f>VLOOKUP(H1611,Sheet1!$A$1:$B$28,2,0)</f>
        <v>HSD-IV</v>
      </c>
      <c r="J1611">
        <f>MONTH(Delivery[[#This Row],[DATE]])</f>
        <v>12</v>
      </c>
      <c r="K1611" s="32">
        <f>IF(Delivery[[#This Row],[Month]]&gt;3,YEAR(Delivery[[#This Row],[DATE]]),YEAR(Delivery[[#This Row],[DATE]])-1)</f>
        <v>2015</v>
      </c>
      <c r="L1611" s="32" t="str">
        <f>IF(Delivery[[#This Row],[Month]]&lt;4,"Q4",IF(Delivery[[#This Row],[Month]]&lt;7,"Q1",IF(Delivery[[#This Row],[Month]]&lt;10,"Q2",IF(Delivery[[#This Row],[Month]]&lt;13,"Q3"))))</f>
        <v>Q3</v>
      </c>
    </row>
    <row r="1612" spans="1:12" x14ac:dyDescent="0.25">
      <c r="A1612">
        <v>1</v>
      </c>
      <c r="B1612" s="1">
        <v>42347</v>
      </c>
      <c r="C1612" t="s">
        <v>463</v>
      </c>
      <c r="D1612" t="s">
        <v>959</v>
      </c>
      <c r="E1612" t="s">
        <v>536</v>
      </c>
      <c r="F1612">
        <v>2035</v>
      </c>
      <c r="G1612" t="s">
        <v>466</v>
      </c>
      <c r="H1612" t="s">
        <v>148</v>
      </c>
      <c r="I1612" t="s">
        <v>149</v>
      </c>
      <c r="J1612">
        <f>MONTH(Delivery[[#This Row],[DATE]])</f>
        <v>12</v>
      </c>
      <c r="K1612" s="32">
        <f>IF(Delivery[[#This Row],[Month]]&gt;3,YEAR(Delivery[[#This Row],[DATE]]),YEAR(Delivery[[#This Row],[DATE]])-1)</f>
        <v>2015</v>
      </c>
      <c r="L1612" s="32" t="str">
        <f>IF(Delivery[[#This Row],[Month]]&lt;4,"Q4",IF(Delivery[[#This Row],[Month]]&lt;7,"Q1",IF(Delivery[[#This Row],[Month]]&lt;10,"Q2",IF(Delivery[[#This Row],[Month]]&lt;13,"Q3"))))</f>
        <v>Q3</v>
      </c>
    </row>
    <row r="1613" spans="1:12" x14ac:dyDescent="0.25">
      <c r="A1613">
        <v>1</v>
      </c>
      <c r="B1613" s="1">
        <v>42348</v>
      </c>
      <c r="C1613" t="s">
        <v>6</v>
      </c>
      <c r="D1613" t="s">
        <v>963</v>
      </c>
      <c r="E1613" t="s">
        <v>41</v>
      </c>
      <c r="F1613">
        <v>22</v>
      </c>
      <c r="G1613" t="s">
        <v>460</v>
      </c>
      <c r="H1613" t="s">
        <v>148</v>
      </c>
      <c r="I1613" t="s">
        <v>149</v>
      </c>
      <c r="J1613">
        <f>MONTH(Delivery[[#This Row],[DATE]])</f>
        <v>12</v>
      </c>
      <c r="K1613" s="32">
        <f>IF(Delivery[[#This Row],[Month]]&gt;3,YEAR(Delivery[[#This Row],[DATE]]),YEAR(Delivery[[#This Row],[DATE]])-1)</f>
        <v>2015</v>
      </c>
      <c r="L1613" s="32" t="str">
        <f>IF(Delivery[[#This Row],[Month]]&lt;4,"Q4",IF(Delivery[[#This Row],[Month]]&lt;7,"Q1",IF(Delivery[[#This Row],[Month]]&lt;10,"Q2",IF(Delivery[[#This Row],[Month]]&lt;13,"Q3"))))</f>
        <v>Q3</v>
      </c>
    </row>
    <row r="1614" spans="1:12" x14ac:dyDescent="0.25">
      <c r="A1614">
        <v>1</v>
      </c>
      <c r="B1614" s="1">
        <v>42348</v>
      </c>
      <c r="C1614" t="s">
        <v>6</v>
      </c>
      <c r="D1614" t="s">
        <v>1458</v>
      </c>
      <c r="E1614">
        <v>1</v>
      </c>
      <c r="F1614">
        <v>1934</v>
      </c>
      <c r="G1614" t="s">
        <v>464</v>
      </c>
      <c r="H1614" t="s">
        <v>153</v>
      </c>
      <c r="I1614" t="str">
        <f>VLOOKUP(H1614,Sheet1!$A$1:$B$28,2,0)</f>
        <v>HSD-IV</v>
      </c>
      <c r="J1614">
        <f>MONTH(Delivery[[#This Row],[DATE]])</f>
        <v>12</v>
      </c>
      <c r="K1614" s="32">
        <f>IF(Delivery[[#This Row],[Month]]&gt;3,YEAR(Delivery[[#This Row],[DATE]]),YEAR(Delivery[[#This Row],[DATE]])-1)</f>
        <v>2015</v>
      </c>
      <c r="L1614" s="32" t="str">
        <f>IF(Delivery[[#This Row],[Month]]&lt;4,"Q4",IF(Delivery[[#This Row],[Month]]&lt;7,"Q1",IF(Delivery[[#This Row],[Month]]&lt;10,"Q2",IF(Delivery[[#This Row],[Month]]&lt;13,"Q3"))))</f>
        <v>Q3</v>
      </c>
    </row>
    <row r="1615" spans="1:12" x14ac:dyDescent="0.25">
      <c r="A1615">
        <v>2</v>
      </c>
      <c r="B1615" s="1">
        <v>42348</v>
      </c>
      <c r="C1615" t="s">
        <v>463</v>
      </c>
      <c r="D1615" t="s">
        <v>960</v>
      </c>
      <c r="E1615">
        <v>1</v>
      </c>
      <c r="F1615">
        <v>143</v>
      </c>
      <c r="G1615" t="s">
        <v>464</v>
      </c>
      <c r="H1615" t="s">
        <v>153</v>
      </c>
      <c r="I1615" t="str">
        <f>VLOOKUP(H1615,Sheet1!$A$1:$B$28,2,0)</f>
        <v>HSD-IV</v>
      </c>
      <c r="J1615">
        <f>MONTH(Delivery[[#This Row],[DATE]])</f>
        <v>12</v>
      </c>
      <c r="K1615" s="32">
        <f>IF(Delivery[[#This Row],[Month]]&gt;3,YEAR(Delivery[[#This Row],[DATE]]),YEAR(Delivery[[#This Row],[DATE]])-1)</f>
        <v>2015</v>
      </c>
      <c r="L1615" s="32" t="str">
        <f>IF(Delivery[[#This Row],[Month]]&lt;4,"Q4",IF(Delivery[[#This Row],[Month]]&lt;7,"Q1",IF(Delivery[[#This Row],[Month]]&lt;10,"Q2",IF(Delivery[[#This Row],[Month]]&lt;13,"Q3"))))</f>
        <v>Q3</v>
      </c>
    </row>
    <row r="1616" spans="1:12" x14ac:dyDescent="0.25">
      <c r="A1616">
        <v>3</v>
      </c>
      <c r="B1616" s="1">
        <v>42348</v>
      </c>
      <c r="C1616" t="s">
        <v>463</v>
      </c>
      <c r="D1616" t="s">
        <v>960</v>
      </c>
      <c r="E1616">
        <v>8</v>
      </c>
      <c r="F1616">
        <v>827</v>
      </c>
      <c r="G1616" t="s">
        <v>464</v>
      </c>
      <c r="H1616" t="s">
        <v>153</v>
      </c>
      <c r="I1616" t="str">
        <f>VLOOKUP(H1616,Sheet1!$A$1:$B$28,2,0)</f>
        <v>HSD-IV</v>
      </c>
      <c r="J1616">
        <f>MONTH(Delivery[[#This Row],[DATE]])</f>
        <v>12</v>
      </c>
      <c r="K1616" s="32">
        <f>IF(Delivery[[#This Row],[Month]]&gt;3,YEAR(Delivery[[#This Row],[DATE]]),YEAR(Delivery[[#This Row],[DATE]])-1)</f>
        <v>2015</v>
      </c>
      <c r="L1616" s="32" t="str">
        <f>IF(Delivery[[#This Row],[Month]]&lt;4,"Q4",IF(Delivery[[#This Row],[Month]]&lt;7,"Q1",IF(Delivery[[#This Row],[Month]]&lt;10,"Q2",IF(Delivery[[#This Row],[Month]]&lt;13,"Q3"))))</f>
        <v>Q3</v>
      </c>
    </row>
    <row r="1617" spans="1:12" x14ac:dyDescent="0.25">
      <c r="A1617">
        <v>1</v>
      </c>
      <c r="B1617" s="1">
        <v>42348</v>
      </c>
      <c r="C1617" t="s">
        <v>463</v>
      </c>
      <c r="D1617" t="s">
        <v>947</v>
      </c>
      <c r="E1617">
        <v>109</v>
      </c>
      <c r="F1617">
        <v>34</v>
      </c>
      <c r="G1617" t="s">
        <v>492</v>
      </c>
      <c r="H1617" t="s">
        <v>153</v>
      </c>
      <c r="I1617" t="str">
        <f>VLOOKUP(H1617,Sheet1!$A$1:$B$28,2,0)</f>
        <v>HSD-IV</v>
      </c>
      <c r="J1617">
        <f>MONTH(Delivery[[#This Row],[DATE]])</f>
        <v>12</v>
      </c>
      <c r="K1617" s="32">
        <f>IF(Delivery[[#This Row],[Month]]&gt;3,YEAR(Delivery[[#This Row],[DATE]]),YEAR(Delivery[[#This Row],[DATE]])-1)</f>
        <v>2015</v>
      </c>
      <c r="L1617" s="32" t="str">
        <f>IF(Delivery[[#This Row],[Month]]&lt;4,"Q4",IF(Delivery[[#This Row],[Month]]&lt;7,"Q1",IF(Delivery[[#This Row],[Month]]&lt;10,"Q2",IF(Delivery[[#This Row],[Month]]&lt;13,"Q3"))))</f>
        <v>Q3</v>
      </c>
    </row>
    <row r="1618" spans="1:12" x14ac:dyDescent="0.25">
      <c r="A1618">
        <v>2</v>
      </c>
      <c r="B1618" s="1">
        <v>42348</v>
      </c>
      <c r="C1618" t="s">
        <v>463</v>
      </c>
      <c r="D1618" t="s">
        <v>960</v>
      </c>
      <c r="E1618">
        <v>109</v>
      </c>
      <c r="F1618">
        <v>702</v>
      </c>
      <c r="G1618" t="s">
        <v>492</v>
      </c>
      <c r="H1618" t="s">
        <v>153</v>
      </c>
      <c r="I1618" t="str">
        <f>VLOOKUP(H1618,Sheet1!$A$1:$B$28,2,0)</f>
        <v>HSD-IV</v>
      </c>
      <c r="J1618">
        <f>MONTH(Delivery[[#This Row],[DATE]])</f>
        <v>12</v>
      </c>
      <c r="K1618" s="32">
        <f>IF(Delivery[[#This Row],[Month]]&gt;3,YEAR(Delivery[[#This Row],[DATE]]),YEAR(Delivery[[#This Row],[DATE]])-1)</f>
        <v>2015</v>
      </c>
      <c r="L1618" s="32" t="str">
        <f>IF(Delivery[[#This Row],[Month]]&lt;4,"Q4",IF(Delivery[[#This Row],[Month]]&lt;7,"Q1",IF(Delivery[[#This Row],[Month]]&lt;10,"Q2",IF(Delivery[[#This Row],[Month]]&lt;13,"Q3"))))</f>
        <v>Q3</v>
      </c>
    </row>
    <row r="1619" spans="1:12" x14ac:dyDescent="0.25">
      <c r="A1619">
        <v>3</v>
      </c>
      <c r="B1619" s="1">
        <v>42348</v>
      </c>
      <c r="C1619" t="s">
        <v>463</v>
      </c>
      <c r="D1619" t="s">
        <v>953</v>
      </c>
      <c r="E1619">
        <v>111</v>
      </c>
      <c r="F1619">
        <v>94</v>
      </c>
      <c r="G1619" t="s">
        <v>492</v>
      </c>
      <c r="H1619" t="s">
        <v>155</v>
      </c>
      <c r="I1619" t="s">
        <v>146</v>
      </c>
      <c r="J1619">
        <f>MONTH(Delivery[[#This Row],[DATE]])</f>
        <v>12</v>
      </c>
      <c r="K1619" s="32">
        <f>IF(Delivery[[#This Row],[Month]]&gt;3,YEAR(Delivery[[#This Row],[DATE]]),YEAR(Delivery[[#This Row],[DATE]])-1)</f>
        <v>2015</v>
      </c>
      <c r="L1619" s="32" t="str">
        <f>IF(Delivery[[#This Row],[Month]]&lt;4,"Q4",IF(Delivery[[#This Row],[Month]]&lt;7,"Q1",IF(Delivery[[#This Row],[Month]]&lt;10,"Q2",IF(Delivery[[#This Row],[Month]]&lt;13,"Q3"))))</f>
        <v>Q3</v>
      </c>
    </row>
    <row r="1620" spans="1:12" x14ac:dyDescent="0.25">
      <c r="A1620">
        <v>4</v>
      </c>
      <c r="B1620" s="1">
        <v>42348</v>
      </c>
      <c r="C1620" t="s">
        <v>463</v>
      </c>
      <c r="D1620" t="s">
        <v>969</v>
      </c>
      <c r="E1620">
        <v>101</v>
      </c>
      <c r="F1620">
        <v>3113</v>
      </c>
      <c r="G1620" t="s">
        <v>492</v>
      </c>
      <c r="H1620" t="s">
        <v>151</v>
      </c>
      <c r="I1620" t="s">
        <v>152</v>
      </c>
      <c r="J1620">
        <f>MONTH(Delivery[[#This Row],[DATE]])</f>
        <v>12</v>
      </c>
      <c r="K1620" s="32">
        <f>IF(Delivery[[#This Row],[Month]]&gt;3,YEAR(Delivery[[#This Row],[DATE]]),YEAR(Delivery[[#This Row],[DATE]])-1)</f>
        <v>2015</v>
      </c>
      <c r="L1620" s="32" t="str">
        <f>IF(Delivery[[#This Row],[Month]]&lt;4,"Q4",IF(Delivery[[#This Row],[Month]]&lt;7,"Q1",IF(Delivery[[#This Row],[Month]]&lt;10,"Q2",IF(Delivery[[#This Row],[Month]]&lt;13,"Q3"))))</f>
        <v>Q3</v>
      </c>
    </row>
    <row r="1621" spans="1:12" x14ac:dyDescent="0.25">
      <c r="A1621">
        <v>5</v>
      </c>
      <c r="B1621" s="1">
        <v>42348</v>
      </c>
      <c r="C1621" t="s">
        <v>463</v>
      </c>
      <c r="D1621" t="s">
        <v>968</v>
      </c>
      <c r="E1621">
        <v>101</v>
      </c>
      <c r="F1621">
        <v>918</v>
      </c>
      <c r="G1621" t="s">
        <v>492</v>
      </c>
      <c r="H1621" t="s">
        <v>151</v>
      </c>
      <c r="I1621" t="s">
        <v>152</v>
      </c>
      <c r="J1621">
        <f>MONTH(Delivery[[#This Row],[DATE]])</f>
        <v>12</v>
      </c>
      <c r="K1621" s="32">
        <f>IF(Delivery[[#This Row],[Month]]&gt;3,YEAR(Delivery[[#This Row],[DATE]]),YEAR(Delivery[[#This Row],[DATE]])-1)</f>
        <v>2015</v>
      </c>
      <c r="L1621" s="32" t="str">
        <f>IF(Delivery[[#This Row],[Month]]&lt;4,"Q4",IF(Delivery[[#This Row],[Month]]&lt;7,"Q1",IF(Delivery[[#This Row],[Month]]&lt;10,"Q2",IF(Delivery[[#This Row],[Month]]&lt;13,"Q3"))))</f>
        <v>Q3</v>
      </c>
    </row>
    <row r="1622" spans="1:12" x14ac:dyDescent="0.25">
      <c r="A1622">
        <v>6</v>
      </c>
      <c r="B1622" s="1">
        <v>42348</v>
      </c>
      <c r="C1622" t="s">
        <v>463</v>
      </c>
      <c r="D1622" t="s">
        <v>969</v>
      </c>
      <c r="E1622">
        <v>102</v>
      </c>
      <c r="F1622">
        <v>543</v>
      </c>
      <c r="G1622" t="s">
        <v>492</v>
      </c>
      <c r="H1622" t="s">
        <v>151</v>
      </c>
      <c r="I1622" t="s">
        <v>152</v>
      </c>
      <c r="J1622">
        <f>MONTH(Delivery[[#This Row],[DATE]])</f>
        <v>12</v>
      </c>
      <c r="K1622" s="32">
        <f>IF(Delivery[[#This Row],[Month]]&gt;3,YEAR(Delivery[[#This Row],[DATE]]),YEAR(Delivery[[#This Row],[DATE]])-1)</f>
        <v>2015</v>
      </c>
      <c r="L1622" s="32" t="str">
        <f>IF(Delivery[[#This Row],[Month]]&lt;4,"Q4",IF(Delivery[[#This Row],[Month]]&lt;7,"Q1",IF(Delivery[[#This Row],[Month]]&lt;10,"Q2",IF(Delivery[[#This Row],[Month]]&lt;13,"Q3"))))</f>
        <v>Q3</v>
      </c>
    </row>
    <row r="1623" spans="1:12" x14ac:dyDescent="0.25">
      <c r="A1623">
        <v>1</v>
      </c>
      <c r="B1623" s="1">
        <v>42349</v>
      </c>
      <c r="C1623" t="s">
        <v>463</v>
      </c>
      <c r="D1623" t="s">
        <v>960</v>
      </c>
      <c r="E1623">
        <v>8</v>
      </c>
      <c r="F1623">
        <v>1750</v>
      </c>
      <c r="G1623" t="s">
        <v>464</v>
      </c>
      <c r="H1623" t="s">
        <v>153</v>
      </c>
      <c r="I1623" t="str">
        <f>VLOOKUP(H1623,Sheet1!$A$1:$B$28,2,0)</f>
        <v>HSD-IV</v>
      </c>
      <c r="J1623">
        <f>MONTH(Delivery[[#This Row],[DATE]])</f>
        <v>12</v>
      </c>
      <c r="K1623" s="32">
        <f>IF(Delivery[[#This Row],[Month]]&gt;3,YEAR(Delivery[[#This Row],[DATE]]),YEAR(Delivery[[#This Row],[DATE]])-1)</f>
        <v>2015</v>
      </c>
      <c r="L1623" s="32" t="str">
        <f>IF(Delivery[[#This Row],[Month]]&lt;4,"Q4",IF(Delivery[[#This Row],[Month]]&lt;7,"Q1",IF(Delivery[[#This Row],[Month]]&lt;10,"Q2",IF(Delivery[[#This Row],[Month]]&lt;13,"Q3"))))</f>
        <v>Q3</v>
      </c>
    </row>
    <row r="1624" spans="1:12" x14ac:dyDescent="0.25">
      <c r="A1624">
        <v>2</v>
      </c>
      <c r="B1624" s="1">
        <v>42349</v>
      </c>
      <c r="C1624" t="s">
        <v>463</v>
      </c>
      <c r="D1624" t="s">
        <v>953</v>
      </c>
      <c r="E1624">
        <v>17</v>
      </c>
      <c r="F1624">
        <v>183</v>
      </c>
      <c r="G1624" t="s">
        <v>464</v>
      </c>
      <c r="H1624" t="s">
        <v>155</v>
      </c>
      <c r="I1624" t="s">
        <v>146</v>
      </c>
      <c r="J1624">
        <f>MONTH(Delivery[[#This Row],[DATE]])</f>
        <v>12</v>
      </c>
      <c r="K1624" s="32">
        <f>IF(Delivery[[#This Row],[Month]]&gt;3,YEAR(Delivery[[#This Row],[DATE]]),YEAR(Delivery[[#This Row],[DATE]])-1)</f>
        <v>2015</v>
      </c>
      <c r="L1624" s="32" t="str">
        <f>IF(Delivery[[#This Row],[Month]]&lt;4,"Q4",IF(Delivery[[#This Row],[Month]]&lt;7,"Q1",IF(Delivery[[#This Row],[Month]]&lt;10,"Q2",IF(Delivery[[#This Row],[Month]]&lt;13,"Q3"))))</f>
        <v>Q3</v>
      </c>
    </row>
    <row r="1625" spans="1:12" x14ac:dyDescent="0.25">
      <c r="A1625">
        <v>3</v>
      </c>
      <c r="B1625" s="1">
        <v>42349</v>
      </c>
      <c r="C1625" t="s">
        <v>463</v>
      </c>
      <c r="D1625" t="s">
        <v>1459</v>
      </c>
      <c r="E1625" t="s">
        <v>514</v>
      </c>
      <c r="F1625">
        <v>31</v>
      </c>
      <c r="G1625" t="s">
        <v>464</v>
      </c>
      <c r="H1625" t="s">
        <v>987</v>
      </c>
      <c r="I1625" t="s">
        <v>204</v>
      </c>
      <c r="J1625">
        <f>MONTH(Delivery[[#This Row],[DATE]])</f>
        <v>12</v>
      </c>
      <c r="K1625" s="32">
        <f>IF(Delivery[[#This Row],[Month]]&gt;3,YEAR(Delivery[[#This Row],[DATE]]),YEAR(Delivery[[#This Row],[DATE]])-1)</f>
        <v>2015</v>
      </c>
      <c r="L1625" s="32" t="str">
        <f>IF(Delivery[[#This Row],[Month]]&lt;4,"Q4",IF(Delivery[[#This Row],[Month]]&lt;7,"Q1",IF(Delivery[[#This Row],[Month]]&lt;10,"Q2",IF(Delivery[[#This Row],[Month]]&lt;13,"Q3"))))</f>
        <v>Q3</v>
      </c>
    </row>
    <row r="1626" spans="1:12" x14ac:dyDescent="0.25">
      <c r="A1626">
        <v>4</v>
      </c>
      <c r="B1626" s="1">
        <v>42349</v>
      </c>
      <c r="C1626" t="s">
        <v>463</v>
      </c>
      <c r="D1626" t="s">
        <v>971</v>
      </c>
      <c r="E1626">
        <v>17</v>
      </c>
      <c r="F1626">
        <v>1040</v>
      </c>
      <c r="G1626" t="s">
        <v>464</v>
      </c>
      <c r="H1626" t="s">
        <v>156</v>
      </c>
      <c r="I1626" t="s">
        <v>146</v>
      </c>
      <c r="J1626">
        <f>MONTH(Delivery[[#This Row],[DATE]])</f>
        <v>12</v>
      </c>
      <c r="K1626" s="32">
        <f>IF(Delivery[[#This Row],[Month]]&gt;3,YEAR(Delivery[[#This Row],[DATE]]),YEAR(Delivery[[#This Row],[DATE]])-1)</f>
        <v>2015</v>
      </c>
      <c r="L1626" s="32" t="str">
        <f>IF(Delivery[[#This Row],[Month]]&lt;4,"Q4",IF(Delivery[[#This Row],[Month]]&lt;7,"Q1",IF(Delivery[[#This Row],[Month]]&lt;10,"Q2",IF(Delivery[[#This Row],[Month]]&lt;13,"Q3"))))</f>
        <v>Q3</v>
      </c>
    </row>
    <row r="1627" spans="1:12" x14ac:dyDescent="0.25">
      <c r="A1627">
        <v>5</v>
      </c>
      <c r="B1627" s="1">
        <v>42349</v>
      </c>
      <c r="C1627" t="s">
        <v>463</v>
      </c>
      <c r="D1627" t="s">
        <v>1460</v>
      </c>
      <c r="E1627">
        <v>17</v>
      </c>
      <c r="F1627">
        <v>1003</v>
      </c>
      <c r="G1627" t="s">
        <v>464</v>
      </c>
      <c r="H1627" t="s">
        <v>145</v>
      </c>
      <c r="I1627" t="s">
        <v>146</v>
      </c>
      <c r="J1627">
        <f>MONTH(Delivery[[#This Row],[DATE]])</f>
        <v>12</v>
      </c>
      <c r="K1627" s="32">
        <f>IF(Delivery[[#This Row],[Month]]&gt;3,YEAR(Delivery[[#This Row],[DATE]]),YEAR(Delivery[[#This Row],[DATE]])-1)</f>
        <v>2015</v>
      </c>
      <c r="L1627" s="32" t="str">
        <f>IF(Delivery[[#This Row],[Month]]&lt;4,"Q4",IF(Delivery[[#This Row],[Month]]&lt;7,"Q1",IF(Delivery[[#This Row],[Month]]&lt;10,"Q2",IF(Delivery[[#This Row],[Month]]&lt;13,"Q3"))))</f>
        <v>Q3</v>
      </c>
    </row>
    <row r="1628" spans="1:12" x14ac:dyDescent="0.25">
      <c r="A1628">
        <v>6</v>
      </c>
      <c r="B1628" s="1">
        <v>42349</v>
      </c>
      <c r="C1628" t="s">
        <v>463</v>
      </c>
      <c r="D1628" t="s">
        <v>1461</v>
      </c>
      <c r="E1628">
        <v>15</v>
      </c>
      <c r="F1628">
        <v>971</v>
      </c>
      <c r="G1628" t="s">
        <v>464</v>
      </c>
      <c r="H1628" t="s">
        <v>197</v>
      </c>
      <c r="I1628" t="s">
        <v>143</v>
      </c>
      <c r="J1628">
        <f>MONTH(Delivery[[#This Row],[DATE]])</f>
        <v>12</v>
      </c>
      <c r="K1628" s="32">
        <f>IF(Delivery[[#This Row],[Month]]&gt;3,YEAR(Delivery[[#This Row],[DATE]]),YEAR(Delivery[[#This Row],[DATE]])-1)</f>
        <v>2015</v>
      </c>
      <c r="L1628" s="32" t="str">
        <f>IF(Delivery[[#This Row],[Month]]&lt;4,"Q4",IF(Delivery[[#This Row],[Month]]&lt;7,"Q1",IF(Delivery[[#This Row],[Month]]&lt;10,"Q2",IF(Delivery[[#This Row],[Month]]&lt;13,"Q3"))))</f>
        <v>Q3</v>
      </c>
    </row>
    <row r="1629" spans="1:12" x14ac:dyDescent="0.25">
      <c r="A1629">
        <v>7</v>
      </c>
      <c r="B1629" s="1">
        <v>42349</v>
      </c>
      <c r="C1629" t="s">
        <v>463</v>
      </c>
      <c r="D1629" t="s">
        <v>975</v>
      </c>
      <c r="E1629">
        <v>15</v>
      </c>
      <c r="F1629">
        <v>752</v>
      </c>
      <c r="G1629" t="s">
        <v>464</v>
      </c>
      <c r="H1629" t="s">
        <v>197</v>
      </c>
      <c r="I1629" t="s">
        <v>143</v>
      </c>
      <c r="J1629">
        <f>MONTH(Delivery[[#This Row],[DATE]])</f>
        <v>12</v>
      </c>
      <c r="K1629" s="32">
        <f>IF(Delivery[[#This Row],[Month]]&gt;3,YEAR(Delivery[[#This Row],[DATE]]),YEAR(Delivery[[#This Row],[DATE]])-1)</f>
        <v>2015</v>
      </c>
      <c r="L1629" s="32" t="str">
        <f>IF(Delivery[[#This Row],[Month]]&lt;4,"Q4",IF(Delivery[[#This Row],[Month]]&lt;7,"Q1",IF(Delivery[[#This Row],[Month]]&lt;10,"Q2",IF(Delivery[[#This Row],[Month]]&lt;13,"Q3"))))</f>
        <v>Q3</v>
      </c>
    </row>
    <row r="1630" spans="1:12" x14ac:dyDescent="0.25">
      <c r="A1630">
        <v>1</v>
      </c>
      <c r="B1630" s="1">
        <v>42349</v>
      </c>
      <c r="C1630" t="s">
        <v>463</v>
      </c>
      <c r="D1630" t="s">
        <v>969</v>
      </c>
      <c r="E1630">
        <v>102</v>
      </c>
      <c r="F1630">
        <v>1629</v>
      </c>
      <c r="G1630" t="s">
        <v>492</v>
      </c>
      <c r="H1630" t="s">
        <v>151</v>
      </c>
      <c r="I1630" t="s">
        <v>152</v>
      </c>
      <c r="J1630">
        <f>MONTH(Delivery[[#This Row],[DATE]])</f>
        <v>12</v>
      </c>
      <c r="K1630" s="32">
        <f>IF(Delivery[[#This Row],[Month]]&gt;3,YEAR(Delivery[[#This Row],[DATE]]),YEAR(Delivery[[#This Row],[DATE]])-1)</f>
        <v>2015</v>
      </c>
      <c r="L1630" s="32" t="str">
        <f>IF(Delivery[[#This Row],[Month]]&lt;4,"Q4",IF(Delivery[[#This Row],[Month]]&lt;7,"Q1",IF(Delivery[[#This Row],[Month]]&lt;10,"Q2",IF(Delivery[[#This Row],[Month]]&lt;13,"Q3"))))</f>
        <v>Q3</v>
      </c>
    </row>
    <row r="1631" spans="1:12" x14ac:dyDescent="0.25">
      <c r="A1631">
        <v>2</v>
      </c>
      <c r="B1631" s="1">
        <v>42349</v>
      </c>
      <c r="C1631" t="s">
        <v>463</v>
      </c>
      <c r="D1631" t="s">
        <v>970</v>
      </c>
      <c r="E1631">
        <v>102</v>
      </c>
      <c r="F1631">
        <v>1652</v>
      </c>
      <c r="G1631" t="s">
        <v>492</v>
      </c>
      <c r="H1631" t="s">
        <v>151</v>
      </c>
      <c r="I1631" t="s">
        <v>152</v>
      </c>
      <c r="J1631">
        <f>MONTH(Delivery[[#This Row],[DATE]])</f>
        <v>12</v>
      </c>
      <c r="K1631" s="32">
        <f>IF(Delivery[[#This Row],[Month]]&gt;3,YEAR(Delivery[[#This Row],[DATE]]),YEAR(Delivery[[#This Row],[DATE]])-1)</f>
        <v>2015</v>
      </c>
      <c r="L1631" s="32" t="str">
        <f>IF(Delivery[[#This Row],[Month]]&lt;4,"Q4",IF(Delivery[[#This Row],[Month]]&lt;7,"Q1",IF(Delivery[[#This Row],[Month]]&lt;10,"Q2",IF(Delivery[[#This Row],[Month]]&lt;13,"Q3"))))</f>
        <v>Q3</v>
      </c>
    </row>
    <row r="1632" spans="1:12" x14ac:dyDescent="0.25">
      <c r="A1632">
        <v>3</v>
      </c>
      <c r="B1632" s="1">
        <v>42349</v>
      </c>
      <c r="C1632" t="s">
        <v>463</v>
      </c>
      <c r="D1632" t="s">
        <v>970</v>
      </c>
      <c r="E1632">
        <v>104</v>
      </c>
      <c r="F1632">
        <v>1170</v>
      </c>
      <c r="G1632" t="s">
        <v>492</v>
      </c>
      <c r="H1632" t="s">
        <v>151</v>
      </c>
      <c r="I1632" t="s">
        <v>152</v>
      </c>
      <c r="J1632">
        <f>MONTH(Delivery[[#This Row],[DATE]])</f>
        <v>12</v>
      </c>
      <c r="K1632" s="32">
        <f>IF(Delivery[[#This Row],[Month]]&gt;3,YEAR(Delivery[[#This Row],[DATE]]),YEAR(Delivery[[#This Row],[DATE]])-1)</f>
        <v>2015</v>
      </c>
      <c r="L1632" s="32" t="str">
        <f>IF(Delivery[[#This Row],[Month]]&lt;4,"Q4",IF(Delivery[[#This Row],[Month]]&lt;7,"Q1",IF(Delivery[[#This Row],[Month]]&lt;10,"Q2",IF(Delivery[[#This Row],[Month]]&lt;13,"Q3"))))</f>
        <v>Q3</v>
      </c>
    </row>
    <row r="1633" spans="1:12" x14ac:dyDescent="0.25">
      <c r="A1633">
        <v>4</v>
      </c>
      <c r="B1633" s="1">
        <v>42349</v>
      </c>
      <c r="C1633" t="s">
        <v>463</v>
      </c>
      <c r="D1633" t="s">
        <v>953</v>
      </c>
      <c r="E1633">
        <v>111</v>
      </c>
      <c r="F1633">
        <v>20</v>
      </c>
      <c r="G1633" t="s">
        <v>492</v>
      </c>
      <c r="H1633" t="s">
        <v>155</v>
      </c>
      <c r="I1633" t="s">
        <v>146</v>
      </c>
      <c r="J1633">
        <f>MONTH(Delivery[[#This Row],[DATE]])</f>
        <v>12</v>
      </c>
      <c r="K1633" s="32">
        <f>IF(Delivery[[#This Row],[Month]]&gt;3,YEAR(Delivery[[#This Row],[DATE]]),YEAR(Delivery[[#This Row],[DATE]])-1)</f>
        <v>2015</v>
      </c>
      <c r="L1633" s="32" t="str">
        <f>IF(Delivery[[#This Row],[Month]]&lt;4,"Q4",IF(Delivery[[#This Row],[Month]]&lt;7,"Q1",IF(Delivery[[#This Row],[Month]]&lt;10,"Q2",IF(Delivery[[#This Row],[Month]]&lt;13,"Q3"))))</f>
        <v>Q3</v>
      </c>
    </row>
    <row r="1634" spans="1:12" x14ac:dyDescent="0.25">
      <c r="A1634">
        <v>1</v>
      </c>
      <c r="B1634" s="1">
        <v>42349</v>
      </c>
      <c r="C1634" t="s">
        <v>463</v>
      </c>
      <c r="D1634" t="s">
        <v>1462</v>
      </c>
      <c r="E1634" t="s">
        <v>239</v>
      </c>
      <c r="F1634">
        <v>72</v>
      </c>
      <c r="G1634" t="s">
        <v>466</v>
      </c>
      <c r="H1634" t="s">
        <v>1436</v>
      </c>
      <c r="I1634" t="s">
        <v>204</v>
      </c>
      <c r="J1634">
        <f>MONTH(Delivery[[#This Row],[DATE]])</f>
        <v>12</v>
      </c>
      <c r="K1634" s="32">
        <f>IF(Delivery[[#This Row],[Month]]&gt;3,YEAR(Delivery[[#This Row],[DATE]]),YEAR(Delivery[[#This Row],[DATE]])-1)</f>
        <v>2015</v>
      </c>
      <c r="L1634" s="32" t="str">
        <f>IF(Delivery[[#This Row],[Month]]&lt;4,"Q4",IF(Delivery[[#This Row],[Month]]&lt;7,"Q1",IF(Delivery[[#This Row],[Month]]&lt;10,"Q2",IF(Delivery[[#This Row],[Month]]&lt;13,"Q3"))))</f>
        <v>Q3</v>
      </c>
    </row>
    <row r="1635" spans="1:12" x14ac:dyDescent="0.25">
      <c r="A1635">
        <v>1</v>
      </c>
      <c r="B1635" s="1">
        <v>42350</v>
      </c>
      <c r="C1635" t="s">
        <v>6</v>
      </c>
      <c r="D1635" t="s">
        <v>502</v>
      </c>
      <c r="E1635" t="s">
        <v>239</v>
      </c>
      <c r="F1635">
        <v>16</v>
      </c>
      <c r="G1635" t="s">
        <v>460</v>
      </c>
      <c r="H1635" t="s">
        <v>1436</v>
      </c>
      <c r="I1635" t="s">
        <v>204</v>
      </c>
      <c r="J1635">
        <f>MONTH(Delivery[[#This Row],[DATE]])</f>
        <v>12</v>
      </c>
      <c r="K1635" s="32">
        <f>IF(Delivery[[#This Row],[Month]]&gt;3,YEAR(Delivery[[#This Row],[DATE]]),YEAR(Delivery[[#This Row],[DATE]])-1)</f>
        <v>2015</v>
      </c>
      <c r="L1635" s="32" t="str">
        <f>IF(Delivery[[#This Row],[Month]]&lt;4,"Q4",IF(Delivery[[#This Row],[Month]]&lt;7,"Q1",IF(Delivery[[#This Row],[Month]]&lt;10,"Q2",IF(Delivery[[#This Row],[Month]]&lt;13,"Q3"))))</f>
        <v>Q3</v>
      </c>
    </row>
    <row r="1636" spans="1:12" x14ac:dyDescent="0.25">
      <c r="A1636">
        <v>2</v>
      </c>
      <c r="B1636" s="1">
        <v>42350</v>
      </c>
      <c r="C1636" t="s">
        <v>6</v>
      </c>
      <c r="D1636" t="s">
        <v>966</v>
      </c>
      <c r="E1636">
        <v>8</v>
      </c>
      <c r="F1636">
        <v>2931</v>
      </c>
      <c r="G1636" t="s">
        <v>460</v>
      </c>
      <c r="H1636" t="s">
        <v>153</v>
      </c>
      <c r="I1636" t="str">
        <f>VLOOKUP(H1636,Sheet1!$A$1:$B$28,2,0)</f>
        <v>HSD-IV</v>
      </c>
      <c r="J1636">
        <f>MONTH(Delivery[[#This Row],[DATE]])</f>
        <v>12</v>
      </c>
      <c r="K1636" s="32">
        <f>IF(Delivery[[#This Row],[Month]]&gt;3,YEAR(Delivery[[#This Row],[DATE]]),YEAR(Delivery[[#This Row],[DATE]])-1)</f>
        <v>2015</v>
      </c>
      <c r="L1636" s="32" t="str">
        <f>IF(Delivery[[#This Row],[Month]]&lt;4,"Q4",IF(Delivery[[#This Row],[Month]]&lt;7,"Q1",IF(Delivery[[#This Row],[Month]]&lt;10,"Q2",IF(Delivery[[#This Row],[Month]]&lt;13,"Q3"))))</f>
        <v>Q3</v>
      </c>
    </row>
    <row r="1637" spans="1:12" x14ac:dyDescent="0.25">
      <c r="A1637">
        <v>3</v>
      </c>
      <c r="B1637" s="1">
        <v>42350</v>
      </c>
      <c r="C1637" t="s">
        <v>6</v>
      </c>
      <c r="D1637" t="s">
        <v>967</v>
      </c>
      <c r="E1637">
        <v>8</v>
      </c>
      <c r="F1637">
        <v>607</v>
      </c>
      <c r="G1637" t="s">
        <v>460</v>
      </c>
      <c r="H1637" t="s">
        <v>153</v>
      </c>
      <c r="I1637" t="str">
        <f>VLOOKUP(H1637,Sheet1!$A$1:$B$28,2,0)</f>
        <v>HSD-IV</v>
      </c>
      <c r="J1637">
        <f>MONTH(Delivery[[#This Row],[DATE]])</f>
        <v>12</v>
      </c>
      <c r="K1637" s="32">
        <f>IF(Delivery[[#This Row],[Month]]&gt;3,YEAR(Delivery[[#This Row],[DATE]]),YEAR(Delivery[[#This Row],[DATE]])-1)</f>
        <v>2015</v>
      </c>
      <c r="L1637" s="32" t="str">
        <f>IF(Delivery[[#This Row],[Month]]&lt;4,"Q4",IF(Delivery[[#This Row],[Month]]&lt;7,"Q1",IF(Delivery[[#This Row],[Month]]&lt;10,"Q2",IF(Delivery[[#This Row],[Month]]&lt;13,"Q3"))))</f>
        <v>Q3</v>
      </c>
    </row>
    <row r="1638" spans="1:12" x14ac:dyDescent="0.25">
      <c r="A1638">
        <v>4</v>
      </c>
      <c r="B1638" s="1">
        <v>42350</v>
      </c>
      <c r="C1638" t="s">
        <v>6</v>
      </c>
      <c r="D1638" t="s">
        <v>967</v>
      </c>
      <c r="E1638">
        <v>3</v>
      </c>
      <c r="F1638">
        <v>968</v>
      </c>
      <c r="G1638" t="s">
        <v>460</v>
      </c>
      <c r="H1638" t="s">
        <v>153</v>
      </c>
      <c r="I1638" t="str">
        <f>VLOOKUP(H1638,Sheet1!$A$1:$B$28,2,0)</f>
        <v>HSD-IV</v>
      </c>
      <c r="J1638">
        <f>MONTH(Delivery[[#This Row],[DATE]])</f>
        <v>12</v>
      </c>
      <c r="K1638" s="32">
        <f>IF(Delivery[[#This Row],[Month]]&gt;3,YEAR(Delivery[[#This Row],[DATE]]),YEAR(Delivery[[#This Row],[DATE]])-1)</f>
        <v>2015</v>
      </c>
      <c r="L1638" s="32" t="str">
        <f>IF(Delivery[[#This Row],[Month]]&lt;4,"Q4",IF(Delivery[[#This Row],[Month]]&lt;7,"Q1",IF(Delivery[[#This Row],[Month]]&lt;10,"Q2",IF(Delivery[[#This Row],[Month]]&lt;13,"Q3"))))</f>
        <v>Q3</v>
      </c>
    </row>
    <row r="1639" spans="1:12" x14ac:dyDescent="0.25">
      <c r="A1639">
        <v>1</v>
      </c>
      <c r="B1639" s="1">
        <v>42350</v>
      </c>
      <c r="C1639" t="s">
        <v>463</v>
      </c>
      <c r="D1639" t="s">
        <v>975</v>
      </c>
      <c r="E1639">
        <v>15</v>
      </c>
      <c r="F1639">
        <v>7487</v>
      </c>
      <c r="G1639" t="s">
        <v>464</v>
      </c>
      <c r="H1639" t="s">
        <v>197</v>
      </c>
      <c r="I1639" t="s">
        <v>143</v>
      </c>
      <c r="J1639">
        <f>MONTH(Delivery[[#This Row],[DATE]])</f>
        <v>12</v>
      </c>
      <c r="K1639" s="32">
        <f>IF(Delivery[[#This Row],[Month]]&gt;3,YEAR(Delivery[[#This Row],[DATE]]),YEAR(Delivery[[#This Row],[DATE]])-1)</f>
        <v>2015</v>
      </c>
      <c r="L1639" s="32" t="str">
        <f>IF(Delivery[[#This Row],[Month]]&lt;4,"Q4",IF(Delivery[[#This Row],[Month]]&lt;7,"Q1",IF(Delivery[[#This Row],[Month]]&lt;10,"Q2",IF(Delivery[[#This Row],[Month]]&lt;13,"Q3"))))</f>
        <v>Q3</v>
      </c>
    </row>
    <row r="1640" spans="1:12" x14ac:dyDescent="0.25">
      <c r="A1640">
        <v>2</v>
      </c>
      <c r="B1640" s="1">
        <v>42350</v>
      </c>
      <c r="C1640" t="s">
        <v>463</v>
      </c>
      <c r="D1640" t="s">
        <v>975</v>
      </c>
      <c r="E1640">
        <v>13</v>
      </c>
      <c r="F1640">
        <v>1414</v>
      </c>
      <c r="G1640" t="s">
        <v>464</v>
      </c>
      <c r="H1640" t="s">
        <v>197</v>
      </c>
      <c r="I1640" t="s">
        <v>143</v>
      </c>
      <c r="J1640">
        <f>MONTH(Delivery[[#This Row],[DATE]])</f>
        <v>12</v>
      </c>
      <c r="K1640" s="32">
        <f>IF(Delivery[[#This Row],[Month]]&gt;3,YEAR(Delivery[[#This Row],[DATE]]),YEAR(Delivery[[#This Row],[DATE]])-1)</f>
        <v>2015</v>
      </c>
      <c r="L1640" s="32" t="str">
        <f>IF(Delivery[[#This Row],[Month]]&lt;4,"Q4",IF(Delivery[[#This Row],[Month]]&lt;7,"Q1",IF(Delivery[[#This Row],[Month]]&lt;10,"Q2",IF(Delivery[[#This Row],[Month]]&lt;13,"Q3"))))</f>
        <v>Q3</v>
      </c>
    </row>
    <row r="1641" spans="1:12" x14ac:dyDescent="0.25">
      <c r="A1641">
        <v>3</v>
      </c>
      <c r="B1641" s="1">
        <v>42350</v>
      </c>
      <c r="C1641" t="s">
        <v>463</v>
      </c>
      <c r="D1641" t="s">
        <v>977</v>
      </c>
      <c r="E1641">
        <v>13</v>
      </c>
      <c r="F1641">
        <v>1579</v>
      </c>
      <c r="G1641" t="s">
        <v>464</v>
      </c>
      <c r="H1641" t="s">
        <v>197</v>
      </c>
      <c r="I1641" t="s">
        <v>143</v>
      </c>
      <c r="J1641">
        <f>MONTH(Delivery[[#This Row],[DATE]])</f>
        <v>12</v>
      </c>
      <c r="K1641" s="32">
        <f>IF(Delivery[[#This Row],[Month]]&gt;3,YEAR(Delivery[[#This Row],[DATE]]),YEAR(Delivery[[#This Row],[DATE]])-1)</f>
        <v>2015</v>
      </c>
      <c r="L1641" s="32" t="str">
        <f>IF(Delivery[[#This Row],[Month]]&lt;4,"Q4",IF(Delivery[[#This Row],[Month]]&lt;7,"Q1",IF(Delivery[[#This Row],[Month]]&lt;10,"Q2",IF(Delivery[[#This Row],[Month]]&lt;13,"Q3"))))</f>
        <v>Q3</v>
      </c>
    </row>
    <row r="1642" spans="1:12" x14ac:dyDescent="0.25">
      <c r="A1642">
        <v>1</v>
      </c>
      <c r="B1642" s="1">
        <v>42350</v>
      </c>
      <c r="C1642" t="s">
        <v>463</v>
      </c>
      <c r="D1642" t="s">
        <v>1462</v>
      </c>
      <c r="E1642" t="s">
        <v>239</v>
      </c>
      <c r="F1642">
        <v>16</v>
      </c>
      <c r="G1642" t="s">
        <v>466</v>
      </c>
      <c r="H1642" t="s">
        <v>1436</v>
      </c>
      <c r="I1642" t="s">
        <v>204</v>
      </c>
      <c r="J1642">
        <f>MONTH(Delivery[[#This Row],[DATE]])</f>
        <v>12</v>
      </c>
      <c r="K1642" s="32">
        <f>IF(Delivery[[#This Row],[Month]]&gt;3,YEAR(Delivery[[#This Row],[DATE]]),YEAR(Delivery[[#This Row],[DATE]])-1)</f>
        <v>2015</v>
      </c>
      <c r="L1642" s="32" t="str">
        <f>IF(Delivery[[#This Row],[Month]]&lt;4,"Q4",IF(Delivery[[#This Row],[Month]]&lt;7,"Q1",IF(Delivery[[#This Row],[Month]]&lt;10,"Q2",IF(Delivery[[#This Row],[Month]]&lt;13,"Q3"))))</f>
        <v>Q3</v>
      </c>
    </row>
    <row r="1643" spans="1:12" x14ac:dyDescent="0.25">
      <c r="A1643">
        <v>1</v>
      </c>
      <c r="B1643" s="1">
        <v>42351</v>
      </c>
      <c r="C1643" t="s">
        <v>6</v>
      </c>
      <c r="D1643" t="s">
        <v>967</v>
      </c>
      <c r="E1643">
        <v>3</v>
      </c>
      <c r="F1643">
        <v>4045</v>
      </c>
      <c r="G1643" t="s">
        <v>460</v>
      </c>
      <c r="H1643" t="s">
        <v>153</v>
      </c>
      <c r="I1643" t="str">
        <f>VLOOKUP(H1643,Sheet1!$A$1:$B$28,2,0)</f>
        <v>HSD-IV</v>
      </c>
      <c r="J1643">
        <f>MONTH(Delivery[[#This Row],[DATE]])</f>
        <v>12</v>
      </c>
      <c r="K1643" s="32">
        <f>IF(Delivery[[#This Row],[Month]]&gt;3,YEAR(Delivery[[#This Row],[DATE]]),YEAR(Delivery[[#This Row],[DATE]])-1)</f>
        <v>2015</v>
      </c>
      <c r="L1643" s="32" t="str">
        <f>IF(Delivery[[#This Row],[Month]]&lt;4,"Q4",IF(Delivery[[#This Row],[Month]]&lt;7,"Q1",IF(Delivery[[#This Row],[Month]]&lt;10,"Q2",IF(Delivery[[#This Row],[Month]]&lt;13,"Q3"))))</f>
        <v>Q3</v>
      </c>
    </row>
    <row r="1644" spans="1:12" x14ac:dyDescent="0.25">
      <c r="A1644">
        <v>2</v>
      </c>
      <c r="B1644" s="1">
        <v>42351</v>
      </c>
      <c r="C1644" t="s">
        <v>6</v>
      </c>
      <c r="D1644" t="s">
        <v>1463</v>
      </c>
      <c r="E1644">
        <v>16</v>
      </c>
      <c r="F1644">
        <v>65</v>
      </c>
      <c r="G1644" t="s">
        <v>460</v>
      </c>
      <c r="H1644" t="s">
        <v>155</v>
      </c>
      <c r="I1644" t="s">
        <v>146</v>
      </c>
      <c r="J1644">
        <f>MONTH(Delivery[[#This Row],[DATE]])</f>
        <v>12</v>
      </c>
      <c r="K1644" s="32">
        <f>IF(Delivery[[#This Row],[Month]]&gt;3,YEAR(Delivery[[#This Row],[DATE]]),YEAR(Delivery[[#This Row],[DATE]])-1)</f>
        <v>2015</v>
      </c>
      <c r="L1644" s="32" t="str">
        <f>IF(Delivery[[#This Row],[Month]]&lt;4,"Q4",IF(Delivery[[#This Row],[Month]]&lt;7,"Q1",IF(Delivery[[#This Row],[Month]]&lt;10,"Q2",IF(Delivery[[#This Row],[Month]]&lt;13,"Q3"))))</f>
        <v>Q3</v>
      </c>
    </row>
    <row r="1645" spans="1:12" x14ac:dyDescent="0.25">
      <c r="A1645">
        <v>1</v>
      </c>
      <c r="B1645" s="1">
        <v>42351</v>
      </c>
      <c r="C1645" t="s">
        <v>463</v>
      </c>
      <c r="D1645" t="s">
        <v>977</v>
      </c>
      <c r="E1645">
        <v>13</v>
      </c>
      <c r="F1645">
        <v>5003</v>
      </c>
      <c r="G1645" t="s">
        <v>464</v>
      </c>
      <c r="H1645" t="s">
        <v>197</v>
      </c>
      <c r="I1645" t="s">
        <v>143</v>
      </c>
      <c r="J1645">
        <f>MONTH(Delivery[[#This Row],[DATE]])</f>
        <v>12</v>
      </c>
      <c r="K1645" s="32">
        <f>IF(Delivery[[#This Row],[Month]]&gt;3,YEAR(Delivery[[#This Row],[DATE]]),YEAR(Delivery[[#This Row],[DATE]])-1)</f>
        <v>2015</v>
      </c>
      <c r="L1645" s="32" t="str">
        <f>IF(Delivery[[#This Row],[Month]]&lt;4,"Q4",IF(Delivery[[#This Row],[Month]]&lt;7,"Q1",IF(Delivery[[#This Row],[Month]]&lt;10,"Q2",IF(Delivery[[#This Row],[Month]]&lt;13,"Q3"))))</f>
        <v>Q3</v>
      </c>
    </row>
    <row r="1646" spans="1:12" x14ac:dyDescent="0.25">
      <c r="A1646">
        <v>2</v>
      </c>
      <c r="B1646" s="1">
        <v>42351</v>
      </c>
      <c r="C1646" t="s">
        <v>463</v>
      </c>
      <c r="D1646" t="s">
        <v>977</v>
      </c>
      <c r="E1646">
        <v>13</v>
      </c>
      <c r="F1646">
        <v>1381</v>
      </c>
      <c r="G1646" t="s">
        <v>464</v>
      </c>
      <c r="H1646" t="s">
        <v>197</v>
      </c>
      <c r="I1646" t="s">
        <v>143</v>
      </c>
      <c r="J1646">
        <f>MONTH(Delivery[[#This Row],[DATE]])</f>
        <v>12</v>
      </c>
      <c r="K1646" s="32">
        <f>IF(Delivery[[#This Row],[Month]]&gt;3,YEAR(Delivery[[#This Row],[DATE]]),YEAR(Delivery[[#This Row],[DATE]])-1)</f>
        <v>2015</v>
      </c>
      <c r="L1646" s="32" t="str">
        <f>IF(Delivery[[#This Row],[Month]]&lt;4,"Q4",IF(Delivery[[#This Row],[Month]]&lt;7,"Q1",IF(Delivery[[#This Row],[Month]]&lt;10,"Q2",IF(Delivery[[#This Row],[Month]]&lt;13,"Q3"))))</f>
        <v>Q3</v>
      </c>
    </row>
    <row r="1647" spans="1:12" x14ac:dyDescent="0.25">
      <c r="A1647">
        <v>1</v>
      </c>
      <c r="B1647" s="1">
        <v>42352</v>
      </c>
      <c r="C1647" t="s">
        <v>6</v>
      </c>
      <c r="D1647" t="s">
        <v>982</v>
      </c>
      <c r="E1647" t="s">
        <v>41</v>
      </c>
      <c r="F1647">
        <v>1646</v>
      </c>
      <c r="G1647" t="s">
        <v>460</v>
      </c>
      <c r="H1647" t="s">
        <v>148</v>
      </c>
      <c r="I1647" t="s">
        <v>149</v>
      </c>
      <c r="J1647">
        <f>MONTH(Delivery[[#This Row],[DATE]])</f>
        <v>12</v>
      </c>
      <c r="K1647" s="32">
        <f>IF(Delivery[[#This Row],[Month]]&gt;3,YEAR(Delivery[[#This Row],[DATE]]),YEAR(Delivery[[#This Row],[DATE]])-1)</f>
        <v>2015</v>
      </c>
      <c r="L1647" s="32" t="str">
        <f>IF(Delivery[[#This Row],[Month]]&lt;4,"Q4",IF(Delivery[[#This Row],[Month]]&lt;7,"Q1",IF(Delivery[[#This Row],[Month]]&lt;10,"Q2",IF(Delivery[[#This Row],[Month]]&lt;13,"Q3"))))</f>
        <v>Q3</v>
      </c>
    </row>
    <row r="1648" spans="1:12" x14ac:dyDescent="0.25">
      <c r="A1648">
        <v>1</v>
      </c>
      <c r="B1648" s="1">
        <v>42353</v>
      </c>
      <c r="C1648" t="s">
        <v>6</v>
      </c>
      <c r="D1648" t="s">
        <v>988</v>
      </c>
      <c r="E1648">
        <v>16</v>
      </c>
      <c r="F1648">
        <v>2860</v>
      </c>
      <c r="G1648" t="s">
        <v>460</v>
      </c>
      <c r="H1648" t="s">
        <v>145</v>
      </c>
      <c r="I1648" t="s">
        <v>146</v>
      </c>
      <c r="J1648">
        <f>MONTH(Delivery[[#This Row],[DATE]])</f>
        <v>12</v>
      </c>
      <c r="K1648" s="32">
        <f>IF(Delivery[[#This Row],[Month]]&gt;3,YEAR(Delivery[[#This Row],[DATE]]),YEAR(Delivery[[#This Row],[DATE]])-1)</f>
        <v>2015</v>
      </c>
      <c r="L1648" s="32" t="str">
        <f>IF(Delivery[[#This Row],[Month]]&lt;4,"Q4",IF(Delivery[[#This Row],[Month]]&lt;7,"Q1",IF(Delivery[[#This Row],[Month]]&lt;10,"Q2",IF(Delivery[[#This Row],[Month]]&lt;13,"Q3"))))</f>
        <v>Q3</v>
      </c>
    </row>
    <row r="1649" spans="1:12" x14ac:dyDescent="0.25">
      <c r="A1649">
        <v>2</v>
      </c>
      <c r="B1649" s="1">
        <v>42353</v>
      </c>
      <c r="C1649" t="s">
        <v>6</v>
      </c>
      <c r="D1649" t="s">
        <v>989</v>
      </c>
      <c r="E1649">
        <v>10</v>
      </c>
      <c r="F1649">
        <v>5211</v>
      </c>
      <c r="G1649" t="s">
        <v>460</v>
      </c>
      <c r="H1649" t="s">
        <v>733</v>
      </c>
      <c r="I1649" t="s">
        <v>143</v>
      </c>
      <c r="J1649">
        <f>MONTH(Delivery[[#This Row],[DATE]])</f>
        <v>12</v>
      </c>
      <c r="K1649" s="32">
        <f>IF(Delivery[[#This Row],[Month]]&gt;3,YEAR(Delivery[[#This Row],[DATE]]),YEAR(Delivery[[#This Row],[DATE]])-1)</f>
        <v>2015</v>
      </c>
      <c r="L1649" s="32" t="str">
        <f>IF(Delivery[[#This Row],[Month]]&lt;4,"Q4",IF(Delivery[[#This Row],[Month]]&lt;7,"Q1",IF(Delivery[[#This Row],[Month]]&lt;10,"Q2",IF(Delivery[[#This Row],[Month]]&lt;13,"Q3"))))</f>
        <v>Q3</v>
      </c>
    </row>
    <row r="1650" spans="1:12" x14ac:dyDescent="0.25">
      <c r="A1650">
        <v>3</v>
      </c>
      <c r="B1650" s="1">
        <v>42353</v>
      </c>
      <c r="C1650" t="s">
        <v>6</v>
      </c>
      <c r="D1650" t="s">
        <v>990</v>
      </c>
      <c r="E1650">
        <v>10</v>
      </c>
      <c r="F1650">
        <v>2169</v>
      </c>
      <c r="G1650" t="s">
        <v>460</v>
      </c>
      <c r="H1650" t="s">
        <v>733</v>
      </c>
      <c r="I1650" t="s">
        <v>143</v>
      </c>
      <c r="J1650">
        <f>MONTH(Delivery[[#This Row],[DATE]])</f>
        <v>12</v>
      </c>
      <c r="K1650" s="32">
        <f>IF(Delivery[[#This Row],[Month]]&gt;3,YEAR(Delivery[[#This Row],[DATE]]),YEAR(Delivery[[#This Row],[DATE]])-1)</f>
        <v>2015</v>
      </c>
      <c r="L1650" s="32" t="str">
        <f>IF(Delivery[[#This Row],[Month]]&lt;4,"Q4",IF(Delivery[[#This Row],[Month]]&lt;7,"Q1",IF(Delivery[[#This Row],[Month]]&lt;10,"Q2",IF(Delivery[[#This Row],[Month]]&lt;13,"Q3"))))</f>
        <v>Q3</v>
      </c>
    </row>
    <row r="1651" spans="1:12" x14ac:dyDescent="0.25">
      <c r="A1651">
        <v>1</v>
      </c>
      <c r="B1651" s="1">
        <v>42353</v>
      </c>
      <c r="C1651" t="s">
        <v>463</v>
      </c>
      <c r="D1651" t="s">
        <v>983</v>
      </c>
      <c r="E1651" t="s">
        <v>536</v>
      </c>
      <c r="F1651">
        <v>29</v>
      </c>
      <c r="G1651" t="s">
        <v>466</v>
      </c>
      <c r="H1651" t="s">
        <v>148</v>
      </c>
      <c r="I1651" t="s">
        <v>149</v>
      </c>
      <c r="J1651">
        <f>MONTH(Delivery[[#This Row],[DATE]])</f>
        <v>12</v>
      </c>
      <c r="K1651" s="32">
        <f>IF(Delivery[[#This Row],[Month]]&gt;3,YEAR(Delivery[[#This Row],[DATE]]),YEAR(Delivery[[#This Row],[DATE]])-1)</f>
        <v>2015</v>
      </c>
      <c r="L1651" s="32" t="str">
        <f>IF(Delivery[[#This Row],[Month]]&lt;4,"Q4",IF(Delivery[[#This Row],[Month]]&lt;7,"Q1",IF(Delivery[[#This Row],[Month]]&lt;10,"Q2",IF(Delivery[[#This Row],[Month]]&lt;13,"Q3"))))</f>
        <v>Q3</v>
      </c>
    </row>
    <row r="1652" spans="1:12" x14ac:dyDescent="0.25">
      <c r="A1652">
        <v>1</v>
      </c>
      <c r="B1652" s="1">
        <v>42354</v>
      </c>
      <c r="C1652" t="s">
        <v>6</v>
      </c>
      <c r="D1652" t="s">
        <v>990</v>
      </c>
      <c r="E1652">
        <v>10</v>
      </c>
      <c r="F1652">
        <v>4352</v>
      </c>
      <c r="G1652" t="s">
        <v>460</v>
      </c>
      <c r="H1652" t="s">
        <v>733</v>
      </c>
      <c r="I1652" t="s">
        <v>143</v>
      </c>
      <c r="J1652">
        <f>MONTH(Delivery[[#This Row],[DATE]])</f>
        <v>12</v>
      </c>
      <c r="K1652" s="32">
        <f>IF(Delivery[[#This Row],[Month]]&gt;3,YEAR(Delivery[[#This Row],[DATE]]),YEAR(Delivery[[#This Row],[DATE]])-1)</f>
        <v>2015</v>
      </c>
      <c r="L1652" s="32" t="str">
        <f>IF(Delivery[[#This Row],[Month]]&lt;4,"Q4",IF(Delivery[[#This Row],[Month]]&lt;7,"Q1",IF(Delivery[[#This Row],[Month]]&lt;10,"Q2",IF(Delivery[[#This Row],[Month]]&lt;13,"Q3"))))</f>
        <v>Q3</v>
      </c>
    </row>
    <row r="1653" spans="1:12" x14ac:dyDescent="0.25">
      <c r="A1653">
        <v>2</v>
      </c>
      <c r="B1653" s="1">
        <v>42354</v>
      </c>
      <c r="C1653" t="s">
        <v>6</v>
      </c>
      <c r="D1653" t="s">
        <v>992</v>
      </c>
      <c r="E1653">
        <v>16</v>
      </c>
      <c r="F1653">
        <v>735</v>
      </c>
      <c r="G1653" t="s">
        <v>460</v>
      </c>
      <c r="H1653" t="s">
        <v>145</v>
      </c>
      <c r="I1653" t="s">
        <v>146</v>
      </c>
      <c r="J1653">
        <f>MONTH(Delivery[[#This Row],[DATE]])</f>
        <v>12</v>
      </c>
      <c r="K1653" s="32">
        <f>IF(Delivery[[#This Row],[Month]]&gt;3,YEAR(Delivery[[#This Row],[DATE]]),YEAR(Delivery[[#This Row],[DATE]])-1)</f>
        <v>2015</v>
      </c>
      <c r="L1653" s="32" t="str">
        <f>IF(Delivery[[#This Row],[Month]]&lt;4,"Q4",IF(Delivery[[#This Row],[Month]]&lt;7,"Q1",IF(Delivery[[#This Row],[Month]]&lt;10,"Q2",IF(Delivery[[#This Row],[Month]]&lt;13,"Q3"))))</f>
        <v>Q3</v>
      </c>
    </row>
    <row r="1654" spans="1:12" x14ac:dyDescent="0.25">
      <c r="A1654">
        <v>3</v>
      </c>
      <c r="B1654" s="1">
        <v>42354</v>
      </c>
      <c r="C1654" t="s">
        <v>6</v>
      </c>
      <c r="D1654" t="s">
        <v>993</v>
      </c>
      <c r="E1654">
        <v>16</v>
      </c>
      <c r="F1654">
        <v>143</v>
      </c>
      <c r="G1654" t="s">
        <v>460</v>
      </c>
      <c r="H1654" t="s">
        <v>155</v>
      </c>
      <c r="I1654" t="s">
        <v>146</v>
      </c>
      <c r="J1654">
        <f>MONTH(Delivery[[#This Row],[DATE]])</f>
        <v>12</v>
      </c>
      <c r="K1654" s="32">
        <f>IF(Delivery[[#This Row],[Month]]&gt;3,YEAR(Delivery[[#This Row],[DATE]]),YEAR(Delivery[[#This Row],[DATE]])-1)</f>
        <v>2015</v>
      </c>
      <c r="L1654" s="32" t="str">
        <f>IF(Delivery[[#This Row],[Month]]&lt;4,"Q4",IF(Delivery[[#This Row],[Month]]&lt;7,"Q1",IF(Delivery[[#This Row],[Month]]&lt;10,"Q2",IF(Delivery[[#This Row],[Month]]&lt;13,"Q3"))))</f>
        <v>Q3</v>
      </c>
    </row>
    <row r="1655" spans="1:12" x14ac:dyDescent="0.25">
      <c r="A1655">
        <v>4</v>
      </c>
      <c r="B1655" s="1">
        <v>42354</v>
      </c>
      <c r="C1655" t="s">
        <v>6</v>
      </c>
      <c r="D1655" t="s">
        <v>1397</v>
      </c>
      <c r="E1655" t="s">
        <v>41</v>
      </c>
      <c r="F1655">
        <v>67</v>
      </c>
      <c r="G1655" t="s">
        <v>460</v>
      </c>
      <c r="H1655" t="s">
        <v>738</v>
      </c>
      <c r="I1655" t="s">
        <v>204</v>
      </c>
      <c r="J1655">
        <f>MONTH(Delivery[[#This Row],[DATE]])</f>
        <v>12</v>
      </c>
      <c r="K1655" s="32">
        <f>IF(Delivery[[#This Row],[Month]]&gt;3,YEAR(Delivery[[#This Row],[DATE]]),YEAR(Delivery[[#This Row],[DATE]])-1)</f>
        <v>2015</v>
      </c>
      <c r="L1655" s="32" t="str">
        <f>IF(Delivery[[#This Row],[Month]]&lt;4,"Q4",IF(Delivery[[#This Row],[Month]]&lt;7,"Q1",IF(Delivery[[#This Row],[Month]]&lt;10,"Q2",IF(Delivery[[#This Row],[Month]]&lt;13,"Q3"))))</f>
        <v>Q3</v>
      </c>
    </row>
    <row r="1656" spans="1:12" x14ac:dyDescent="0.25">
      <c r="A1656">
        <v>5</v>
      </c>
      <c r="B1656" s="1">
        <v>42354</v>
      </c>
      <c r="C1656" t="s">
        <v>6</v>
      </c>
      <c r="D1656" t="s">
        <v>994</v>
      </c>
      <c r="E1656">
        <v>11</v>
      </c>
      <c r="F1656">
        <v>3880</v>
      </c>
      <c r="G1656" t="s">
        <v>460</v>
      </c>
      <c r="H1656" t="s">
        <v>151</v>
      </c>
      <c r="I1656" t="s">
        <v>152</v>
      </c>
      <c r="J1656">
        <f>MONTH(Delivery[[#This Row],[DATE]])</f>
        <v>12</v>
      </c>
      <c r="K1656" s="32">
        <f>IF(Delivery[[#This Row],[Month]]&gt;3,YEAR(Delivery[[#This Row],[DATE]]),YEAR(Delivery[[#This Row],[DATE]])-1)</f>
        <v>2015</v>
      </c>
      <c r="L1656" s="32" t="str">
        <f>IF(Delivery[[#This Row],[Month]]&lt;4,"Q4",IF(Delivery[[#This Row],[Month]]&lt;7,"Q1",IF(Delivery[[#This Row],[Month]]&lt;10,"Q2",IF(Delivery[[#This Row],[Month]]&lt;13,"Q3"))))</f>
        <v>Q3</v>
      </c>
    </row>
    <row r="1657" spans="1:12" x14ac:dyDescent="0.25">
      <c r="A1657">
        <v>6</v>
      </c>
      <c r="B1657" s="1">
        <v>42354</v>
      </c>
      <c r="C1657" t="s">
        <v>6</v>
      </c>
      <c r="D1657" t="s">
        <v>995</v>
      </c>
      <c r="E1657">
        <v>11</v>
      </c>
      <c r="F1657">
        <v>1728</v>
      </c>
      <c r="G1657" t="s">
        <v>460</v>
      </c>
      <c r="H1657" t="s">
        <v>151</v>
      </c>
      <c r="I1657" t="s">
        <v>152</v>
      </c>
      <c r="J1657">
        <f>MONTH(Delivery[[#This Row],[DATE]])</f>
        <v>12</v>
      </c>
      <c r="K1657" s="32">
        <f>IF(Delivery[[#This Row],[Month]]&gt;3,YEAR(Delivery[[#This Row],[DATE]]),YEAR(Delivery[[#This Row],[DATE]])-1)</f>
        <v>2015</v>
      </c>
      <c r="L1657" s="32" t="str">
        <f>IF(Delivery[[#This Row],[Month]]&lt;4,"Q4",IF(Delivery[[#This Row],[Month]]&lt;7,"Q1",IF(Delivery[[#This Row],[Month]]&lt;10,"Q2",IF(Delivery[[#This Row],[Month]]&lt;13,"Q3"))))</f>
        <v>Q3</v>
      </c>
    </row>
    <row r="1658" spans="1:12" x14ac:dyDescent="0.25">
      <c r="A1658">
        <v>7</v>
      </c>
      <c r="B1658" s="1">
        <v>42354</v>
      </c>
      <c r="C1658" t="s">
        <v>6</v>
      </c>
      <c r="D1658" t="s">
        <v>995</v>
      </c>
      <c r="E1658">
        <v>5</v>
      </c>
      <c r="F1658">
        <v>781</v>
      </c>
      <c r="G1658" t="s">
        <v>460</v>
      </c>
      <c r="H1658" t="s">
        <v>151</v>
      </c>
      <c r="I1658" t="s">
        <v>152</v>
      </c>
      <c r="J1658">
        <f>MONTH(Delivery[[#This Row],[DATE]])</f>
        <v>12</v>
      </c>
      <c r="K1658" s="32">
        <f>IF(Delivery[[#This Row],[Month]]&gt;3,YEAR(Delivery[[#This Row],[DATE]]),YEAR(Delivery[[#This Row],[DATE]])-1)</f>
        <v>2015</v>
      </c>
      <c r="L1658" s="32" t="str">
        <f>IF(Delivery[[#This Row],[Month]]&lt;4,"Q4",IF(Delivery[[#This Row],[Month]]&lt;7,"Q1",IF(Delivery[[#This Row],[Month]]&lt;10,"Q2",IF(Delivery[[#This Row],[Month]]&lt;13,"Q3"))))</f>
        <v>Q3</v>
      </c>
    </row>
    <row r="1659" spans="1:12" x14ac:dyDescent="0.25">
      <c r="A1659">
        <v>1</v>
      </c>
      <c r="B1659" s="1">
        <v>42354</v>
      </c>
      <c r="C1659" t="s">
        <v>463</v>
      </c>
      <c r="D1659" t="s">
        <v>984</v>
      </c>
      <c r="E1659">
        <v>24</v>
      </c>
      <c r="F1659">
        <v>1805</v>
      </c>
      <c r="G1659" t="s">
        <v>464</v>
      </c>
      <c r="H1659" t="s">
        <v>197</v>
      </c>
      <c r="I1659" t="s">
        <v>143</v>
      </c>
      <c r="J1659">
        <f>MONTH(Delivery[[#This Row],[DATE]])</f>
        <v>12</v>
      </c>
      <c r="K1659" s="32">
        <f>IF(Delivery[[#This Row],[Month]]&gt;3,YEAR(Delivery[[#This Row],[DATE]]),YEAR(Delivery[[#This Row],[DATE]])-1)</f>
        <v>2015</v>
      </c>
      <c r="L1659" s="32" t="str">
        <f>IF(Delivery[[#This Row],[Month]]&lt;4,"Q4",IF(Delivery[[#This Row],[Month]]&lt;7,"Q1",IF(Delivery[[#This Row],[Month]]&lt;10,"Q2",IF(Delivery[[#This Row],[Month]]&lt;13,"Q3"))))</f>
        <v>Q3</v>
      </c>
    </row>
    <row r="1660" spans="1:12" x14ac:dyDescent="0.25">
      <c r="A1660">
        <v>2</v>
      </c>
      <c r="B1660" s="1">
        <v>42354</v>
      </c>
      <c r="C1660" t="s">
        <v>463</v>
      </c>
      <c r="D1660" t="s">
        <v>984</v>
      </c>
      <c r="E1660">
        <v>15</v>
      </c>
      <c r="F1660">
        <v>141</v>
      </c>
      <c r="G1660" t="s">
        <v>464</v>
      </c>
      <c r="H1660" t="s">
        <v>197</v>
      </c>
      <c r="I1660" t="s">
        <v>143</v>
      </c>
      <c r="J1660">
        <f>MONTH(Delivery[[#This Row],[DATE]])</f>
        <v>12</v>
      </c>
      <c r="K1660" s="32">
        <f>IF(Delivery[[#This Row],[Month]]&gt;3,YEAR(Delivery[[#This Row],[DATE]]),YEAR(Delivery[[#This Row],[DATE]])-1)</f>
        <v>2015</v>
      </c>
      <c r="L1660" s="32" t="str">
        <f>IF(Delivery[[#This Row],[Month]]&lt;4,"Q4",IF(Delivery[[#This Row],[Month]]&lt;7,"Q1",IF(Delivery[[#This Row],[Month]]&lt;10,"Q2",IF(Delivery[[#This Row],[Month]]&lt;13,"Q3"))))</f>
        <v>Q3</v>
      </c>
    </row>
    <row r="1661" spans="1:12" x14ac:dyDescent="0.25">
      <c r="A1661">
        <v>3</v>
      </c>
      <c r="B1661" s="1">
        <v>42354</v>
      </c>
      <c r="C1661" t="s">
        <v>463</v>
      </c>
      <c r="D1661" t="s">
        <v>985</v>
      </c>
      <c r="E1661">
        <v>15</v>
      </c>
      <c r="F1661">
        <v>3676</v>
      </c>
      <c r="G1661" t="s">
        <v>464</v>
      </c>
      <c r="H1661" t="s">
        <v>197</v>
      </c>
      <c r="I1661" t="s">
        <v>143</v>
      </c>
      <c r="J1661">
        <f>MONTH(Delivery[[#This Row],[DATE]])</f>
        <v>12</v>
      </c>
      <c r="K1661" s="32">
        <f>IF(Delivery[[#This Row],[Month]]&gt;3,YEAR(Delivery[[#This Row],[DATE]]),YEAR(Delivery[[#This Row],[DATE]])-1)</f>
        <v>2015</v>
      </c>
      <c r="L1661" s="32" t="str">
        <f>IF(Delivery[[#This Row],[Month]]&lt;4,"Q4",IF(Delivery[[#This Row],[Month]]&lt;7,"Q1",IF(Delivery[[#This Row],[Month]]&lt;10,"Q2",IF(Delivery[[#This Row],[Month]]&lt;13,"Q3"))))</f>
        <v>Q3</v>
      </c>
    </row>
    <row r="1662" spans="1:12" x14ac:dyDescent="0.25">
      <c r="A1662">
        <v>1</v>
      </c>
      <c r="B1662" s="1">
        <v>42355</v>
      </c>
      <c r="C1662" t="s">
        <v>6</v>
      </c>
      <c r="D1662" t="s">
        <v>995</v>
      </c>
      <c r="E1662">
        <v>5</v>
      </c>
      <c r="F1662">
        <v>4686</v>
      </c>
      <c r="G1662" t="s">
        <v>460</v>
      </c>
      <c r="H1662" t="s">
        <v>151</v>
      </c>
      <c r="I1662" t="s">
        <v>152</v>
      </c>
      <c r="J1662">
        <f>MONTH(Delivery[[#This Row],[DATE]])</f>
        <v>12</v>
      </c>
      <c r="K1662" s="32">
        <f>IF(Delivery[[#This Row],[Month]]&gt;3,YEAR(Delivery[[#This Row],[DATE]]),YEAR(Delivery[[#This Row],[DATE]])-1)</f>
        <v>2015</v>
      </c>
      <c r="L1662" s="32" t="str">
        <f>IF(Delivery[[#This Row],[Month]]&lt;4,"Q4",IF(Delivery[[#This Row],[Month]]&lt;7,"Q1",IF(Delivery[[#This Row],[Month]]&lt;10,"Q2",IF(Delivery[[#This Row],[Month]]&lt;13,"Q3"))))</f>
        <v>Q3</v>
      </c>
    </row>
    <row r="1663" spans="1:12" x14ac:dyDescent="0.25">
      <c r="A1663">
        <v>2</v>
      </c>
      <c r="B1663" s="1">
        <v>42355</v>
      </c>
      <c r="C1663" t="s">
        <v>6</v>
      </c>
      <c r="D1663" t="s">
        <v>996</v>
      </c>
      <c r="E1663">
        <v>5</v>
      </c>
      <c r="F1663">
        <v>40</v>
      </c>
      <c r="G1663" t="s">
        <v>460</v>
      </c>
      <c r="H1663" t="s">
        <v>151</v>
      </c>
      <c r="I1663" t="s">
        <v>152</v>
      </c>
      <c r="J1663">
        <f>MONTH(Delivery[[#This Row],[DATE]])</f>
        <v>12</v>
      </c>
      <c r="K1663" s="32">
        <f>IF(Delivery[[#This Row],[Month]]&gt;3,YEAR(Delivery[[#This Row],[DATE]]),YEAR(Delivery[[#This Row],[DATE]])-1)</f>
        <v>2015</v>
      </c>
      <c r="L1663" s="32" t="str">
        <f>IF(Delivery[[#This Row],[Month]]&lt;4,"Q4",IF(Delivery[[#This Row],[Month]]&lt;7,"Q1",IF(Delivery[[#This Row],[Month]]&lt;10,"Q2",IF(Delivery[[#This Row],[Month]]&lt;13,"Q3"))))</f>
        <v>Q3</v>
      </c>
    </row>
    <row r="1664" spans="1:12" x14ac:dyDescent="0.25">
      <c r="A1664">
        <v>3</v>
      </c>
      <c r="B1664" s="1">
        <v>42355</v>
      </c>
      <c r="C1664" t="s">
        <v>6</v>
      </c>
      <c r="D1664" t="s">
        <v>996</v>
      </c>
      <c r="E1664">
        <v>4</v>
      </c>
      <c r="F1664">
        <v>5779</v>
      </c>
      <c r="G1664" t="s">
        <v>460</v>
      </c>
      <c r="H1664" t="s">
        <v>151</v>
      </c>
      <c r="I1664" t="s">
        <v>152</v>
      </c>
      <c r="J1664">
        <f>MONTH(Delivery[[#This Row],[DATE]])</f>
        <v>12</v>
      </c>
      <c r="K1664" s="32">
        <f>IF(Delivery[[#This Row],[Month]]&gt;3,YEAR(Delivery[[#This Row],[DATE]]),YEAR(Delivery[[#This Row],[DATE]])-1)</f>
        <v>2015</v>
      </c>
      <c r="L1664" s="32" t="str">
        <f>IF(Delivery[[#This Row],[Month]]&lt;4,"Q4",IF(Delivery[[#This Row],[Month]]&lt;7,"Q1",IF(Delivery[[#This Row],[Month]]&lt;10,"Q2",IF(Delivery[[#This Row],[Month]]&lt;13,"Q3"))))</f>
        <v>Q3</v>
      </c>
    </row>
    <row r="1665" spans="1:12" x14ac:dyDescent="0.25">
      <c r="A1665">
        <v>4</v>
      </c>
      <c r="B1665" s="1">
        <v>42355</v>
      </c>
      <c r="C1665" t="s">
        <v>6</v>
      </c>
      <c r="D1665" t="s">
        <v>1397</v>
      </c>
      <c r="E1665" t="s">
        <v>41</v>
      </c>
      <c r="F1665">
        <v>73</v>
      </c>
      <c r="G1665" t="s">
        <v>460</v>
      </c>
      <c r="H1665" t="s">
        <v>738</v>
      </c>
      <c r="I1665" t="s">
        <v>204</v>
      </c>
      <c r="J1665">
        <f>MONTH(Delivery[[#This Row],[DATE]])</f>
        <v>12</v>
      </c>
      <c r="K1665" s="32">
        <f>IF(Delivery[[#This Row],[Month]]&gt;3,YEAR(Delivery[[#This Row],[DATE]]),YEAR(Delivery[[#This Row],[DATE]])-1)</f>
        <v>2015</v>
      </c>
      <c r="L1665" s="32" t="str">
        <f>IF(Delivery[[#This Row],[Month]]&lt;4,"Q4",IF(Delivery[[#This Row],[Month]]&lt;7,"Q1",IF(Delivery[[#This Row],[Month]]&lt;10,"Q2",IF(Delivery[[#This Row],[Month]]&lt;13,"Q3"))))</f>
        <v>Q3</v>
      </c>
    </row>
    <row r="1666" spans="1:12" x14ac:dyDescent="0.25">
      <c r="A1666">
        <v>5</v>
      </c>
      <c r="B1666" s="1">
        <v>42355</v>
      </c>
      <c r="C1666" t="s">
        <v>6</v>
      </c>
      <c r="D1666" t="s">
        <v>998</v>
      </c>
      <c r="E1666">
        <v>16</v>
      </c>
      <c r="F1666">
        <v>46</v>
      </c>
      <c r="G1666" t="s">
        <v>460</v>
      </c>
      <c r="H1666" t="s">
        <v>155</v>
      </c>
      <c r="I1666" t="s">
        <v>146</v>
      </c>
      <c r="J1666">
        <f>MONTH(Delivery[[#This Row],[DATE]])</f>
        <v>12</v>
      </c>
      <c r="K1666" s="32">
        <f>IF(Delivery[[#This Row],[Month]]&gt;3,YEAR(Delivery[[#This Row],[DATE]]),YEAR(Delivery[[#This Row],[DATE]])-1)</f>
        <v>2015</v>
      </c>
      <c r="L1666" s="32" t="str">
        <f>IF(Delivery[[#This Row],[Month]]&lt;4,"Q4",IF(Delivery[[#This Row],[Month]]&lt;7,"Q1",IF(Delivery[[#This Row],[Month]]&lt;10,"Q2",IF(Delivery[[#This Row],[Month]]&lt;13,"Q3"))))</f>
        <v>Q3</v>
      </c>
    </row>
    <row r="1667" spans="1:12" x14ac:dyDescent="0.25">
      <c r="A1667">
        <v>6</v>
      </c>
      <c r="B1667" s="1">
        <v>42355</v>
      </c>
      <c r="C1667" t="s">
        <v>6</v>
      </c>
      <c r="D1667" t="s">
        <v>999</v>
      </c>
      <c r="E1667">
        <v>16</v>
      </c>
      <c r="F1667">
        <v>145</v>
      </c>
      <c r="G1667" t="s">
        <v>460</v>
      </c>
      <c r="H1667" t="s">
        <v>156</v>
      </c>
      <c r="I1667" t="s">
        <v>146</v>
      </c>
      <c r="J1667">
        <f>MONTH(Delivery[[#This Row],[DATE]])</f>
        <v>12</v>
      </c>
      <c r="K1667" s="32">
        <f>IF(Delivery[[#This Row],[Month]]&gt;3,YEAR(Delivery[[#This Row],[DATE]]),YEAR(Delivery[[#This Row],[DATE]])-1)</f>
        <v>2015</v>
      </c>
      <c r="L1667" s="32" t="str">
        <f>IF(Delivery[[#This Row],[Month]]&lt;4,"Q4",IF(Delivery[[#This Row],[Month]]&lt;7,"Q1",IF(Delivery[[#This Row],[Month]]&lt;10,"Q2",IF(Delivery[[#This Row],[Month]]&lt;13,"Q3"))))</f>
        <v>Q3</v>
      </c>
    </row>
    <row r="1668" spans="1:12" x14ac:dyDescent="0.25">
      <c r="A1668">
        <v>7</v>
      </c>
      <c r="B1668" s="1">
        <v>42355</v>
      </c>
      <c r="C1668" t="s">
        <v>6</v>
      </c>
      <c r="D1668" t="s">
        <v>1000</v>
      </c>
      <c r="E1668" t="s">
        <v>41</v>
      </c>
      <c r="F1668">
        <v>1549</v>
      </c>
      <c r="G1668" t="s">
        <v>460</v>
      </c>
      <c r="H1668" t="s">
        <v>148</v>
      </c>
      <c r="I1668" t="s">
        <v>149</v>
      </c>
      <c r="J1668">
        <f>MONTH(Delivery[[#This Row],[DATE]])</f>
        <v>12</v>
      </c>
      <c r="K1668" s="32">
        <f>IF(Delivery[[#This Row],[Month]]&gt;3,YEAR(Delivery[[#This Row],[DATE]]),YEAR(Delivery[[#This Row],[DATE]])-1)</f>
        <v>2015</v>
      </c>
      <c r="L1668" s="32" t="str">
        <f>IF(Delivery[[#This Row],[Month]]&lt;4,"Q4",IF(Delivery[[#This Row],[Month]]&lt;7,"Q1",IF(Delivery[[#This Row],[Month]]&lt;10,"Q2",IF(Delivery[[#This Row],[Month]]&lt;13,"Q3"))))</f>
        <v>Q3</v>
      </c>
    </row>
    <row r="1669" spans="1:12" x14ac:dyDescent="0.25">
      <c r="A1669">
        <v>1</v>
      </c>
      <c r="B1669" s="1">
        <v>42355</v>
      </c>
      <c r="C1669" t="s">
        <v>463</v>
      </c>
      <c r="D1669" t="s">
        <v>985</v>
      </c>
      <c r="E1669">
        <v>15</v>
      </c>
      <c r="F1669">
        <v>5364</v>
      </c>
      <c r="G1669" t="s">
        <v>464</v>
      </c>
      <c r="H1669" t="s">
        <v>197</v>
      </c>
      <c r="I1669" t="s">
        <v>143</v>
      </c>
      <c r="J1669">
        <f>MONTH(Delivery[[#This Row],[DATE]])</f>
        <v>12</v>
      </c>
      <c r="K1669" s="32">
        <f>IF(Delivery[[#This Row],[Month]]&gt;3,YEAR(Delivery[[#This Row],[DATE]]),YEAR(Delivery[[#This Row],[DATE]])-1)</f>
        <v>2015</v>
      </c>
      <c r="L1669" s="32" t="str">
        <f>IF(Delivery[[#This Row],[Month]]&lt;4,"Q4",IF(Delivery[[#This Row],[Month]]&lt;7,"Q1",IF(Delivery[[#This Row],[Month]]&lt;10,"Q2",IF(Delivery[[#This Row],[Month]]&lt;13,"Q3"))))</f>
        <v>Q3</v>
      </c>
    </row>
    <row r="1670" spans="1:12" x14ac:dyDescent="0.25">
      <c r="A1670">
        <v>2</v>
      </c>
      <c r="B1670" s="1">
        <v>42355</v>
      </c>
      <c r="C1670" t="s">
        <v>463</v>
      </c>
      <c r="D1670" t="s">
        <v>985</v>
      </c>
      <c r="E1670">
        <v>13</v>
      </c>
      <c r="F1670">
        <v>108</v>
      </c>
      <c r="G1670" t="s">
        <v>464</v>
      </c>
      <c r="H1670" t="s">
        <v>197</v>
      </c>
      <c r="I1670" t="s">
        <v>143</v>
      </c>
      <c r="J1670">
        <f>MONTH(Delivery[[#This Row],[DATE]])</f>
        <v>12</v>
      </c>
      <c r="K1670" s="32">
        <f>IF(Delivery[[#This Row],[Month]]&gt;3,YEAR(Delivery[[#This Row],[DATE]]),YEAR(Delivery[[#This Row],[DATE]])-1)</f>
        <v>2015</v>
      </c>
      <c r="L1670" s="32" t="str">
        <f>IF(Delivery[[#This Row],[Month]]&lt;4,"Q4",IF(Delivery[[#This Row],[Month]]&lt;7,"Q1",IF(Delivery[[#This Row],[Month]]&lt;10,"Q2",IF(Delivery[[#This Row],[Month]]&lt;13,"Q3"))))</f>
        <v>Q3</v>
      </c>
    </row>
    <row r="1671" spans="1:12" x14ac:dyDescent="0.25">
      <c r="A1671">
        <v>3</v>
      </c>
      <c r="B1671" s="1">
        <v>42355</v>
      </c>
      <c r="C1671" t="s">
        <v>463</v>
      </c>
      <c r="D1671" t="s">
        <v>1002</v>
      </c>
      <c r="E1671">
        <v>13</v>
      </c>
      <c r="F1671">
        <v>4891</v>
      </c>
      <c r="G1671" t="s">
        <v>464</v>
      </c>
      <c r="H1671" t="s">
        <v>197</v>
      </c>
      <c r="I1671" t="s">
        <v>143</v>
      </c>
      <c r="J1671">
        <f>MONTH(Delivery[[#This Row],[DATE]])</f>
        <v>12</v>
      </c>
      <c r="K1671" s="32">
        <f>IF(Delivery[[#This Row],[Month]]&gt;3,YEAR(Delivery[[#This Row],[DATE]]),YEAR(Delivery[[#This Row],[DATE]])-1)</f>
        <v>2015</v>
      </c>
      <c r="L1671" s="32" t="str">
        <f>IF(Delivery[[#This Row],[Month]]&lt;4,"Q4",IF(Delivery[[#This Row],[Month]]&lt;7,"Q1",IF(Delivery[[#This Row],[Month]]&lt;10,"Q2",IF(Delivery[[#This Row],[Month]]&lt;13,"Q3"))))</f>
        <v>Q3</v>
      </c>
    </row>
    <row r="1672" spans="1:12" x14ac:dyDescent="0.25">
      <c r="A1672">
        <v>4</v>
      </c>
      <c r="B1672" s="1">
        <v>42355</v>
      </c>
      <c r="C1672" t="s">
        <v>463</v>
      </c>
      <c r="D1672" t="s">
        <v>1464</v>
      </c>
      <c r="E1672">
        <v>16</v>
      </c>
      <c r="F1672">
        <v>385</v>
      </c>
      <c r="G1672" t="s">
        <v>464</v>
      </c>
      <c r="H1672" t="s">
        <v>145</v>
      </c>
      <c r="I1672" t="s">
        <v>146</v>
      </c>
      <c r="J1672">
        <f>MONTH(Delivery[[#This Row],[DATE]])</f>
        <v>12</v>
      </c>
      <c r="K1672" s="32">
        <f>IF(Delivery[[#This Row],[Month]]&gt;3,YEAR(Delivery[[#This Row],[DATE]]),YEAR(Delivery[[#This Row],[DATE]])-1)</f>
        <v>2015</v>
      </c>
      <c r="L1672" s="32" t="str">
        <f>IF(Delivery[[#This Row],[Month]]&lt;4,"Q4",IF(Delivery[[#This Row],[Month]]&lt;7,"Q1",IF(Delivery[[#This Row],[Month]]&lt;10,"Q2",IF(Delivery[[#This Row],[Month]]&lt;13,"Q3"))))</f>
        <v>Q3</v>
      </c>
    </row>
    <row r="1673" spans="1:12" x14ac:dyDescent="0.25">
      <c r="A1673">
        <v>5</v>
      </c>
      <c r="B1673" s="1">
        <v>42355</v>
      </c>
      <c r="C1673" t="s">
        <v>463</v>
      </c>
      <c r="D1673" t="s">
        <v>1003</v>
      </c>
      <c r="E1673">
        <v>16</v>
      </c>
      <c r="F1673">
        <v>145</v>
      </c>
      <c r="G1673" t="s">
        <v>464</v>
      </c>
      <c r="H1673" t="s">
        <v>155</v>
      </c>
      <c r="I1673" t="s">
        <v>146</v>
      </c>
      <c r="J1673">
        <f>MONTH(Delivery[[#This Row],[DATE]])</f>
        <v>12</v>
      </c>
      <c r="K1673" s="32">
        <f>IF(Delivery[[#This Row],[Month]]&gt;3,YEAR(Delivery[[#This Row],[DATE]]),YEAR(Delivery[[#This Row],[DATE]])-1)</f>
        <v>2015</v>
      </c>
      <c r="L1673" s="32" t="str">
        <f>IF(Delivery[[#This Row],[Month]]&lt;4,"Q4",IF(Delivery[[#This Row],[Month]]&lt;7,"Q1",IF(Delivery[[#This Row],[Month]]&lt;10,"Q2",IF(Delivery[[#This Row],[Month]]&lt;13,"Q3"))))</f>
        <v>Q3</v>
      </c>
    </row>
    <row r="1674" spans="1:12" x14ac:dyDescent="0.25">
      <c r="A1674">
        <v>1</v>
      </c>
      <c r="B1674" s="1">
        <v>42356</v>
      </c>
      <c r="C1674" t="s">
        <v>6</v>
      </c>
      <c r="D1674" t="s">
        <v>1000</v>
      </c>
      <c r="E1674" t="s">
        <v>41</v>
      </c>
      <c r="F1674">
        <v>2002</v>
      </c>
      <c r="G1674" t="s">
        <v>460</v>
      </c>
      <c r="H1674" t="s">
        <v>148</v>
      </c>
      <c r="I1674" t="s">
        <v>149</v>
      </c>
      <c r="J1674">
        <f>MONTH(Delivery[[#This Row],[DATE]])</f>
        <v>12</v>
      </c>
      <c r="K1674" s="32">
        <f>IF(Delivery[[#This Row],[Month]]&gt;3,YEAR(Delivery[[#This Row],[DATE]]),YEAR(Delivery[[#This Row],[DATE]])-1)</f>
        <v>2015</v>
      </c>
      <c r="L1674" s="32" t="str">
        <f>IF(Delivery[[#This Row],[Month]]&lt;4,"Q4",IF(Delivery[[#This Row],[Month]]&lt;7,"Q1",IF(Delivery[[#This Row],[Month]]&lt;10,"Q2",IF(Delivery[[#This Row],[Month]]&lt;13,"Q3"))))</f>
        <v>Q3</v>
      </c>
    </row>
    <row r="1675" spans="1:12" x14ac:dyDescent="0.25">
      <c r="A1675">
        <v>2</v>
      </c>
      <c r="B1675" s="1">
        <v>42356</v>
      </c>
      <c r="C1675" t="s">
        <v>6</v>
      </c>
      <c r="D1675" t="s">
        <v>502</v>
      </c>
      <c r="E1675" t="s">
        <v>41</v>
      </c>
      <c r="F1675">
        <v>33</v>
      </c>
      <c r="G1675" t="s">
        <v>460</v>
      </c>
      <c r="H1675" t="s">
        <v>1436</v>
      </c>
      <c r="I1675" t="s">
        <v>204</v>
      </c>
      <c r="J1675">
        <f>MONTH(Delivery[[#This Row],[DATE]])</f>
        <v>12</v>
      </c>
      <c r="K1675" s="32">
        <f>IF(Delivery[[#This Row],[Month]]&gt;3,YEAR(Delivery[[#This Row],[DATE]]),YEAR(Delivery[[#This Row],[DATE]])-1)</f>
        <v>2015</v>
      </c>
      <c r="L1675" s="32" t="str">
        <f>IF(Delivery[[#This Row],[Month]]&lt;4,"Q4",IF(Delivery[[#This Row],[Month]]&lt;7,"Q1",IF(Delivery[[#This Row],[Month]]&lt;10,"Q2",IF(Delivery[[#This Row],[Month]]&lt;13,"Q3"))))</f>
        <v>Q3</v>
      </c>
    </row>
    <row r="1676" spans="1:12" x14ac:dyDescent="0.25">
      <c r="A1676">
        <v>3</v>
      </c>
      <c r="B1676" s="1">
        <v>42356</v>
      </c>
      <c r="C1676" t="s">
        <v>6</v>
      </c>
      <c r="D1676" t="s">
        <v>1005</v>
      </c>
      <c r="E1676">
        <v>16</v>
      </c>
      <c r="F1676">
        <v>112</v>
      </c>
      <c r="G1676" t="s">
        <v>460</v>
      </c>
      <c r="H1676" t="s">
        <v>155</v>
      </c>
      <c r="I1676" t="s">
        <v>146</v>
      </c>
      <c r="J1676">
        <f>MONTH(Delivery[[#This Row],[DATE]])</f>
        <v>12</v>
      </c>
      <c r="K1676" s="32">
        <f>IF(Delivery[[#This Row],[Month]]&gt;3,YEAR(Delivery[[#This Row],[DATE]]),YEAR(Delivery[[#This Row],[DATE]])-1)</f>
        <v>2015</v>
      </c>
      <c r="L1676" s="32" t="str">
        <f>IF(Delivery[[#This Row],[Month]]&lt;4,"Q4",IF(Delivery[[#This Row],[Month]]&lt;7,"Q1",IF(Delivery[[#This Row],[Month]]&lt;10,"Q2",IF(Delivery[[#This Row],[Month]]&lt;13,"Q3"))))</f>
        <v>Q3</v>
      </c>
    </row>
    <row r="1677" spans="1:12" x14ac:dyDescent="0.25">
      <c r="A1677">
        <v>4</v>
      </c>
      <c r="B1677" s="1">
        <v>42356</v>
      </c>
      <c r="C1677" t="s">
        <v>6</v>
      </c>
      <c r="D1677" t="s">
        <v>1006</v>
      </c>
      <c r="E1677">
        <v>2</v>
      </c>
      <c r="F1677">
        <v>134</v>
      </c>
      <c r="G1677" t="s">
        <v>460</v>
      </c>
      <c r="H1677" t="s">
        <v>153</v>
      </c>
      <c r="I1677" t="str">
        <f>VLOOKUP(H1677,Sheet1!$A$1:$B$28,2,0)</f>
        <v>HSD-IV</v>
      </c>
      <c r="J1677">
        <f>MONTH(Delivery[[#This Row],[DATE]])</f>
        <v>12</v>
      </c>
      <c r="K1677" s="32">
        <f>IF(Delivery[[#This Row],[Month]]&gt;3,YEAR(Delivery[[#This Row],[DATE]]),YEAR(Delivery[[#This Row],[DATE]])-1)</f>
        <v>2015</v>
      </c>
      <c r="L1677" s="32" t="str">
        <f>IF(Delivery[[#This Row],[Month]]&lt;4,"Q4",IF(Delivery[[#This Row],[Month]]&lt;7,"Q1",IF(Delivery[[#This Row],[Month]]&lt;10,"Q2",IF(Delivery[[#This Row],[Month]]&lt;13,"Q3"))))</f>
        <v>Q3</v>
      </c>
    </row>
    <row r="1678" spans="1:12" x14ac:dyDescent="0.25">
      <c r="A1678">
        <v>1</v>
      </c>
      <c r="B1678" s="1">
        <v>42356</v>
      </c>
      <c r="C1678" t="s">
        <v>463</v>
      </c>
      <c r="D1678" t="s">
        <v>1000</v>
      </c>
      <c r="E1678" t="s">
        <v>41</v>
      </c>
      <c r="F1678">
        <v>2002</v>
      </c>
      <c r="G1678" t="s">
        <v>466</v>
      </c>
      <c r="H1678" t="s">
        <v>148</v>
      </c>
      <c r="I1678" t="s">
        <v>149</v>
      </c>
      <c r="J1678">
        <f>MONTH(Delivery[[#This Row],[DATE]])</f>
        <v>12</v>
      </c>
      <c r="K1678" s="32">
        <f>IF(Delivery[[#This Row],[Month]]&gt;3,YEAR(Delivery[[#This Row],[DATE]]),YEAR(Delivery[[#This Row],[DATE]])-1)</f>
        <v>2015</v>
      </c>
      <c r="L1678" s="32" t="str">
        <f>IF(Delivery[[#This Row],[Month]]&lt;4,"Q4",IF(Delivery[[#This Row],[Month]]&lt;7,"Q1",IF(Delivery[[#This Row],[Month]]&lt;10,"Q2",IF(Delivery[[#This Row],[Month]]&lt;13,"Q3"))))</f>
        <v>Q3</v>
      </c>
    </row>
    <row r="1679" spans="1:12" x14ac:dyDescent="0.25">
      <c r="A1679">
        <v>2</v>
      </c>
      <c r="B1679" s="1">
        <v>42356</v>
      </c>
      <c r="C1679" t="s">
        <v>463</v>
      </c>
      <c r="D1679" t="s">
        <v>502</v>
      </c>
      <c r="E1679" t="s">
        <v>41</v>
      </c>
      <c r="F1679">
        <v>33</v>
      </c>
      <c r="G1679" t="s">
        <v>466</v>
      </c>
      <c r="H1679" t="s">
        <v>1436</v>
      </c>
      <c r="I1679" t="s">
        <v>204</v>
      </c>
      <c r="J1679">
        <f>MONTH(Delivery[[#This Row],[DATE]])</f>
        <v>12</v>
      </c>
      <c r="K1679" s="32">
        <f>IF(Delivery[[#This Row],[Month]]&gt;3,YEAR(Delivery[[#This Row],[DATE]]),YEAR(Delivery[[#This Row],[DATE]])-1)</f>
        <v>2015</v>
      </c>
      <c r="L1679" s="32" t="str">
        <f>IF(Delivery[[#This Row],[Month]]&lt;4,"Q4",IF(Delivery[[#This Row],[Month]]&lt;7,"Q1",IF(Delivery[[#This Row],[Month]]&lt;10,"Q2",IF(Delivery[[#This Row],[Month]]&lt;13,"Q3"))))</f>
        <v>Q3</v>
      </c>
    </row>
    <row r="1680" spans="1:12" x14ac:dyDescent="0.25">
      <c r="A1680">
        <v>1</v>
      </c>
      <c r="B1680" s="1">
        <v>42357</v>
      </c>
      <c r="C1680" t="s">
        <v>6</v>
      </c>
      <c r="D1680" t="s">
        <v>947</v>
      </c>
      <c r="E1680">
        <v>11</v>
      </c>
      <c r="F1680">
        <v>157</v>
      </c>
      <c r="G1680" t="s">
        <v>490</v>
      </c>
      <c r="H1680" t="s">
        <v>153</v>
      </c>
      <c r="I1680" t="str">
        <f>VLOOKUP(H1680,Sheet1!$A$1:$B$28,2,0)</f>
        <v>HSD-IV</v>
      </c>
      <c r="J1680">
        <f>MONTH(Delivery[[#This Row],[DATE]])</f>
        <v>12</v>
      </c>
      <c r="K1680" s="32">
        <f>IF(Delivery[[#This Row],[Month]]&gt;3,YEAR(Delivery[[#This Row],[DATE]]),YEAR(Delivery[[#This Row],[DATE]])-1)</f>
        <v>2015</v>
      </c>
      <c r="L1680" s="32" t="str">
        <f>IF(Delivery[[#This Row],[Month]]&lt;4,"Q4",IF(Delivery[[#This Row],[Month]]&lt;7,"Q1",IF(Delivery[[#This Row],[Month]]&lt;10,"Q2",IF(Delivery[[#This Row],[Month]]&lt;13,"Q3"))))</f>
        <v>Q3</v>
      </c>
    </row>
    <row r="1681" spans="1:12" x14ac:dyDescent="0.25">
      <c r="A1681">
        <v>2</v>
      </c>
      <c r="B1681" s="1">
        <v>42357</v>
      </c>
      <c r="C1681" t="s">
        <v>6</v>
      </c>
      <c r="D1681" t="s">
        <v>960</v>
      </c>
      <c r="E1681">
        <v>11</v>
      </c>
      <c r="F1681">
        <v>3171</v>
      </c>
      <c r="G1681" t="s">
        <v>490</v>
      </c>
      <c r="H1681" t="s">
        <v>153</v>
      </c>
      <c r="I1681" t="str">
        <f>VLOOKUP(H1681,Sheet1!$A$1:$B$28,2,0)</f>
        <v>HSD-IV</v>
      </c>
      <c r="J1681">
        <f>MONTH(Delivery[[#This Row],[DATE]])</f>
        <v>12</v>
      </c>
      <c r="K1681" s="32">
        <f>IF(Delivery[[#This Row],[Month]]&gt;3,YEAR(Delivery[[#This Row],[DATE]]),YEAR(Delivery[[#This Row],[DATE]])-1)</f>
        <v>2015</v>
      </c>
      <c r="L1681" s="32" t="str">
        <f>IF(Delivery[[#This Row],[Month]]&lt;4,"Q4",IF(Delivery[[#This Row],[Month]]&lt;7,"Q1",IF(Delivery[[#This Row],[Month]]&lt;10,"Q2",IF(Delivery[[#This Row],[Month]]&lt;13,"Q3"))))</f>
        <v>Q3</v>
      </c>
    </row>
    <row r="1682" spans="1:12" x14ac:dyDescent="0.25">
      <c r="A1682">
        <v>1</v>
      </c>
      <c r="B1682" s="1">
        <v>42357</v>
      </c>
      <c r="C1682" t="s">
        <v>463</v>
      </c>
      <c r="D1682" t="s">
        <v>1006</v>
      </c>
      <c r="E1682">
        <v>108</v>
      </c>
      <c r="F1682">
        <v>3100</v>
      </c>
      <c r="G1682" t="s">
        <v>492</v>
      </c>
      <c r="H1682" t="s">
        <v>153</v>
      </c>
      <c r="I1682" t="str">
        <f>VLOOKUP(H1682,Sheet1!$A$1:$B$28,2,0)</f>
        <v>HSD-IV</v>
      </c>
      <c r="J1682">
        <f>MONTH(Delivery[[#This Row],[DATE]])</f>
        <v>12</v>
      </c>
      <c r="K1682" s="32">
        <f>IF(Delivery[[#This Row],[Month]]&gt;3,YEAR(Delivery[[#This Row],[DATE]]),YEAR(Delivery[[#This Row],[DATE]])-1)</f>
        <v>2015</v>
      </c>
      <c r="L1682" s="32" t="str">
        <f>IF(Delivery[[#This Row],[Month]]&lt;4,"Q4",IF(Delivery[[#This Row],[Month]]&lt;7,"Q1",IF(Delivery[[#This Row],[Month]]&lt;10,"Q2",IF(Delivery[[#This Row],[Month]]&lt;13,"Q3"))))</f>
        <v>Q3</v>
      </c>
    </row>
    <row r="1683" spans="1:12" x14ac:dyDescent="0.25">
      <c r="A1683">
        <v>2</v>
      </c>
      <c r="B1683" s="1">
        <v>42357</v>
      </c>
      <c r="C1683" t="s">
        <v>463</v>
      </c>
      <c r="D1683" t="s">
        <v>1006</v>
      </c>
      <c r="E1683">
        <v>109</v>
      </c>
      <c r="F1683">
        <v>330</v>
      </c>
      <c r="G1683" t="s">
        <v>492</v>
      </c>
      <c r="H1683" t="s">
        <v>153</v>
      </c>
      <c r="I1683" t="str">
        <f>VLOOKUP(H1683,Sheet1!$A$1:$B$28,2,0)</f>
        <v>HSD-IV</v>
      </c>
      <c r="J1683">
        <f>MONTH(Delivery[[#This Row],[DATE]])</f>
        <v>12</v>
      </c>
      <c r="K1683" s="32">
        <f>IF(Delivery[[#This Row],[Month]]&gt;3,YEAR(Delivery[[#This Row],[DATE]]),YEAR(Delivery[[#This Row],[DATE]])-1)</f>
        <v>2015</v>
      </c>
      <c r="L1683" s="32" t="str">
        <f>IF(Delivery[[#This Row],[Month]]&lt;4,"Q4",IF(Delivery[[#This Row],[Month]]&lt;7,"Q1",IF(Delivery[[#This Row],[Month]]&lt;10,"Q2",IF(Delivery[[#This Row],[Month]]&lt;13,"Q3"))))</f>
        <v>Q3</v>
      </c>
    </row>
    <row r="1684" spans="1:12" x14ac:dyDescent="0.25">
      <c r="A1684">
        <v>3</v>
      </c>
      <c r="B1684" s="1">
        <v>42357</v>
      </c>
      <c r="C1684" t="s">
        <v>463</v>
      </c>
      <c r="D1684" t="s">
        <v>1009</v>
      </c>
      <c r="E1684">
        <v>109</v>
      </c>
      <c r="F1684">
        <v>323</v>
      </c>
      <c r="G1684" t="s">
        <v>492</v>
      </c>
      <c r="H1684" t="s">
        <v>153</v>
      </c>
      <c r="I1684" t="str">
        <f>VLOOKUP(H1684,Sheet1!$A$1:$B$28,2,0)</f>
        <v>HSD-IV</v>
      </c>
      <c r="J1684">
        <f>MONTH(Delivery[[#This Row],[DATE]])</f>
        <v>12</v>
      </c>
      <c r="K1684" s="32">
        <f>IF(Delivery[[#This Row],[Month]]&gt;3,YEAR(Delivery[[#This Row],[DATE]]),YEAR(Delivery[[#This Row],[DATE]])-1)</f>
        <v>2015</v>
      </c>
      <c r="L1684" s="32" t="str">
        <f>IF(Delivery[[#This Row],[Month]]&lt;4,"Q4",IF(Delivery[[#This Row],[Month]]&lt;7,"Q1",IF(Delivery[[#This Row],[Month]]&lt;10,"Q2",IF(Delivery[[#This Row],[Month]]&lt;13,"Q3"))))</f>
        <v>Q3</v>
      </c>
    </row>
    <row r="1685" spans="1:12" x14ac:dyDescent="0.25">
      <c r="A1685">
        <v>1</v>
      </c>
      <c r="B1685" s="1">
        <v>42358</v>
      </c>
      <c r="C1685" t="s">
        <v>6</v>
      </c>
      <c r="D1685" t="s">
        <v>1010</v>
      </c>
      <c r="E1685">
        <v>2</v>
      </c>
      <c r="F1685">
        <v>33</v>
      </c>
      <c r="G1685" t="s">
        <v>460</v>
      </c>
      <c r="H1685" t="s">
        <v>153</v>
      </c>
      <c r="I1685" t="str">
        <f>VLOOKUP(H1685,Sheet1!$A$1:$B$28,2,0)</f>
        <v>HSD-IV</v>
      </c>
      <c r="J1685">
        <f>MONTH(Delivery[[#This Row],[DATE]])</f>
        <v>12</v>
      </c>
      <c r="K1685" s="32">
        <f>IF(Delivery[[#This Row],[Month]]&gt;3,YEAR(Delivery[[#This Row],[DATE]]),YEAR(Delivery[[#This Row],[DATE]])-1)</f>
        <v>2015</v>
      </c>
      <c r="L1685" s="32" t="str">
        <f>IF(Delivery[[#This Row],[Month]]&lt;4,"Q4",IF(Delivery[[#This Row],[Month]]&lt;7,"Q1",IF(Delivery[[#This Row],[Month]]&lt;10,"Q2",IF(Delivery[[#This Row],[Month]]&lt;13,"Q3"))))</f>
        <v>Q3</v>
      </c>
    </row>
    <row r="1686" spans="1:12" x14ac:dyDescent="0.25">
      <c r="A1686">
        <v>2</v>
      </c>
      <c r="B1686" s="1">
        <v>42358</v>
      </c>
      <c r="C1686" t="s">
        <v>6</v>
      </c>
      <c r="D1686" t="s">
        <v>1014</v>
      </c>
      <c r="E1686">
        <v>16</v>
      </c>
      <c r="F1686">
        <v>156</v>
      </c>
      <c r="G1686" t="s">
        <v>460</v>
      </c>
      <c r="H1686" t="s">
        <v>155</v>
      </c>
      <c r="I1686" t="s">
        <v>146</v>
      </c>
      <c r="J1686">
        <f>MONTH(Delivery[[#This Row],[DATE]])</f>
        <v>12</v>
      </c>
      <c r="K1686" s="32">
        <f>IF(Delivery[[#This Row],[Month]]&gt;3,YEAR(Delivery[[#This Row],[DATE]]),YEAR(Delivery[[#This Row],[DATE]])-1)</f>
        <v>2015</v>
      </c>
      <c r="L1686" s="32" t="str">
        <f>IF(Delivery[[#This Row],[Month]]&lt;4,"Q4",IF(Delivery[[#This Row],[Month]]&lt;7,"Q1",IF(Delivery[[#This Row],[Month]]&lt;10,"Q2",IF(Delivery[[#This Row],[Month]]&lt;13,"Q3"))))</f>
        <v>Q3</v>
      </c>
    </row>
    <row r="1687" spans="1:12" x14ac:dyDescent="0.25">
      <c r="A1687">
        <v>3</v>
      </c>
      <c r="B1687" s="1">
        <v>42358</v>
      </c>
      <c r="C1687" t="s">
        <v>6</v>
      </c>
      <c r="D1687" t="s">
        <v>1015</v>
      </c>
      <c r="E1687">
        <v>16</v>
      </c>
      <c r="F1687">
        <v>170</v>
      </c>
      <c r="G1687" t="s">
        <v>460</v>
      </c>
      <c r="H1687" t="s">
        <v>156</v>
      </c>
      <c r="I1687" t="s">
        <v>146</v>
      </c>
      <c r="J1687">
        <f>MONTH(Delivery[[#This Row],[DATE]])</f>
        <v>12</v>
      </c>
      <c r="K1687" s="32">
        <f>IF(Delivery[[#This Row],[Month]]&gt;3,YEAR(Delivery[[#This Row],[DATE]]),YEAR(Delivery[[#This Row],[DATE]])-1)</f>
        <v>2015</v>
      </c>
      <c r="L1687" s="32" t="str">
        <f>IF(Delivery[[#This Row],[Month]]&lt;4,"Q4",IF(Delivery[[#This Row],[Month]]&lt;7,"Q1",IF(Delivery[[#This Row],[Month]]&lt;10,"Q2",IF(Delivery[[#This Row],[Month]]&lt;13,"Q3"))))</f>
        <v>Q3</v>
      </c>
    </row>
    <row r="1688" spans="1:12" x14ac:dyDescent="0.25">
      <c r="A1688">
        <v>4</v>
      </c>
      <c r="B1688" s="1">
        <v>42358</v>
      </c>
      <c r="C1688" t="s">
        <v>6</v>
      </c>
      <c r="D1688" t="s">
        <v>1016</v>
      </c>
      <c r="E1688" t="s">
        <v>239</v>
      </c>
      <c r="F1688">
        <v>79</v>
      </c>
      <c r="G1688" t="s">
        <v>460</v>
      </c>
      <c r="H1688" t="s">
        <v>148</v>
      </c>
      <c r="I1688" t="s">
        <v>149</v>
      </c>
      <c r="J1688">
        <f>MONTH(Delivery[[#This Row],[DATE]])</f>
        <v>12</v>
      </c>
      <c r="K1688" s="32">
        <f>IF(Delivery[[#This Row],[Month]]&gt;3,YEAR(Delivery[[#This Row],[DATE]]),YEAR(Delivery[[#This Row],[DATE]])-1)</f>
        <v>2015</v>
      </c>
      <c r="L1688" s="32" t="str">
        <f>IF(Delivery[[#This Row],[Month]]&lt;4,"Q4",IF(Delivery[[#This Row],[Month]]&lt;7,"Q1",IF(Delivery[[#This Row],[Month]]&lt;10,"Q2",IF(Delivery[[#This Row],[Month]]&lt;13,"Q3"))))</f>
        <v>Q3</v>
      </c>
    </row>
    <row r="1689" spans="1:12" x14ac:dyDescent="0.25">
      <c r="A1689">
        <v>1</v>
      </c>
      <c r="B1689" s="1">
        <v>42358</v>
      </c>
      <c r="C1689" t="s">
        <v>6</v>
      </c>
      <c r="D1689" t="s">
        <v>960</v>
      </c>
      <c r="E1689">
        <v>11</v>
      </c>
      <c r="F1689">
        <v>211</v>
      </c>
      <c r="G1689" t="s">
        <v>490</v>
      </c>
      <c r="H1689" t="s">
        <v>153</v>
      </c>
      <c r="I1689" t="str">
        <f>VLOOKUP(H1689,Sheet1!$A$1:$B$28,2,0)</f>
        <v>HSD-IV</v>
      </c>
      <c r="J1689">
        <f>MONTH(Delivery[[#This Row],[DATE]])</f>
        <v>12</v>
      </c>
      <c r="K1689" s="32">
        <f>IF(Delivery[[#This Row],[Month]]&gt;3,YEAR(Delivery[[#This Row],[DATE]]),YEAR(Delivery[[#This Row],[DATE]])-1)</f>
        <v>2015</v>
      </c>
      <c r="L1689" s="32" t="str">
        <f>IF(Delivery[[#This Row],[Month]]&lt;4,"Q4",IF(Delivery[[#This Row],[Month]]&lt;7,"Q1",IF(Delivery[[#This Row],[Month]]&lt;10,"Q2",IF(Delivery[[#This Row],[Month]]&lt;13,"Q3"))))</f>
        <v>Q3</v>
      </c>
    </row>
    <row r="1690" spans="1:12" x14ac:dyDescent="0.25">
      <c r="A1690">
        <v>2</v>
      </c>
      <c r="B1690" s="1">
        <v>42358</v>
      </c>
      <c r="C1690" t="s">
        <v>6</v>
      </c>
      <c r="D1690" t="s">
        <v>960</v>
      </c>
      <c r="E1690">
        <v>10</v>
      </c>
      <c r="F1690">
        <v>236</v>
      </c>
      <c r="G1690" t="s">
        <v>490</v>
      </c>
      <c r="H1690" t="s">
        <v>153</v>
      </c>
      <c r="I1690" t="str">
        <f>VLOOKUP(H1690,Sheet1!$A$1:$B$28,2,0)</f>
        <v>HSD-IV</v>
      </c>
      <c r="J1690">
        <f>MONTH(Delivery[[#This Row],[DATE]])</f>
        <v>12</v>
      </c>
      <c r="K1690" s="32">
        <f>IF(Delivery[[#This Row],[Month]]&gt;3,YEAR(Delivery[[#This Row],[DATE]]),YEAR(Delivery[[#This Row],[DATE]])-1)</f>
        <v>2015</v>
      </c>
      <c r="L1690" s="32" t="str">
        <f>IF(Delivery[[#This Row],[Month]]&lt;4,"Q4",IF(Delivery[[#This Row],[Month]]&lt;7,"Q1",IF(Delivery[[#This Row],[Month]]&lt;10,"Q2",IF(Delivery[[#This Row],[Month]]&lt;13,"Q3"))))</f>
        <v>Q3</v>
      </c>
    </row>
    <row r="1691" spans="1:12" x14ac:dyDescent="0.25">
      <c r="A1691">
        <v>3</v>
      </c>
      <c r="B1691" s="1">
        <v>42358</v>
      </c>
      <c r="C1691" t="s">
        <v>6</v>
      </c>
      <c r="D1691" t="s">
        <v>1006</v>
      </c>
      <c r="E1691">
        <v>10</v>
      </c>
      <c r="F1691">
        <v>3020</v>
      </c>
      <c r="G1691" t="s">
        <v>490</v>
      </c>
      <c r="H1691" t="s">
        <v>153</v>
      </c>
      <c r="I1691" t="str">
        <f>VLOOKUP(H1691,Sheet1!$A$1:$B$28,2,0)</f>
        <v>HSD-IV</v>
      </c>
      <c r="J1691">
        <f>MONTH(Delivery[[#This Row],[DATE]])</f>
        <v>12</v>
      </c>
      <c r="K1691" s="32">
        <f>IF(Delivery[[#This Row],[Month]]&gt;3,YEAR(Delivery[[#This Row],[DATE]]),YEAR(Delivery[[#This Row],[DATE]])-1)</f>
        <v>2015</v>
      </c>
      <c r="L1691" s="32" t="str">
        <f>IF(Delivery[[#This Row],[Month]]&lt;4,"Q4",IF(Delivery[[#This Row],[Month]]&lt;7,"Q1",IF(Delivery[[#This Row],[Month]]&lt;10,"Q2",IF(Delivery[[#This Row],[Month]]&lt;13,"Q3"))))</f>
        <v>Q3</v>
      </c>
    </row>
    <row r="1692" spans="1:12" x14ac:dyDescent="0.25">
      <c r="A1692">
        <v>4</v>
      </c>
      <c r="B1692" s="1">
        <v>42358</v>
      </c>
      <c r="C1692" t="s">
        <v>6</v>
      </c>
      <c r="D1692" t="s">
        <v>1006</v>
      </c>
      <c r="E1692">
        <v>10</v>
      </c>
      <c r="F1692">
        <v>204</v>
      </c>
      <c r="G1692" t="s">
        <v>490</v>
      </c>
      <c r="H1692" t="s">
        <v>153</v>
      </c>
      <c r="I1692" t="str">
        <f>VLOOKUP(H1692,Sheet1!$A$1:$B$28,2,0)</f>
        <v>HSD-IV</v>
      </c>
      <c r="J1692">
        <f>MONTH(Delivery[[#This Row],[DATE]])</f>
        <v>12</v>
      </c>
      <c r="K1692" s="32">
        <f>IF(Delivery[[#This Row],[Month]]&gt;3,YEAR(Delivery[[#This Row],[DATE]]),YEAR(Delivery[[#This Row],[DATE]])-1)</f>
        <v>2015</v>
      </c>
      <c r="L1692" s="32" t="str">
        <f>IF(Delivery[[#This Row],[Month]]&lt;4,"Q4",IF(Delivery[[#This Row],[Month]]&lt;7,"Q1",IF(Delivery[[#This Row],[Month]]&lt;10,"Q2",IF(Delivery[[#This Row],[Month]]&lt;13,"Q3"))))</f>
        <v>Q3</v>
      </c>
    </row>
    <row r="1693" spans="1:12" x14ac:dyDescent="0.25">
      <c r="A1693">
        <v>5</v>
      </c>
      <c r="B1693" s="1">
        <v>42358</v>
      </c>
      <c r="C1693" t="s">
        <v>6</v>
      </c>
      <c r="D1693" t="s">
        <v>1009</v>
      </c>
      <c r="E1693">
        <v>12</v>
      </c>
      <c r="F1693">
        <v>1679</v>
      </c>
      <c r="G1693" t="s">
        <v>490</v>
      </c>
      <c r="H1693" t="s">
        <v>153</v>
      </c>
      <c r="I1693" t="str">
        <f>VLOOKUP(H1693,Sheet1!$A$1:$B$28,2,0)</f>
        <v>HSD-IV</v>
      </c>
      <c r="J1693">
        <f>MONTH(Delivery[[#This Row],[DATE]])</f>
        <v>12</v>
      </c>
      <c r="K1693" s="32">
        <f>IF(Delivery[[#This Row],[Month]]&gt;3,YEAR(Delivery[[#This Row],[DATE]]),YEAR(Delivery[[#This Row],[DATE]])-1)</f>
        <v>2015</v>
      </c>
      <c r="L1693" s="32" t="str">
        <f>IF(Delivery[[#This Row],[Month]]&lt;4,"Q4",IF(Delivery[[#This Row],[Month]]&lt;7,"Q1",IF(Delivery[[#This Row],[Month]]&lt;10,"Q2",IF(Delivery[[#This Row],[Month]]&lt;13,"Q3"))))</f>
        <v>Q3</v>
      </c>
    </row>
    <row r="1694" spans="1:12" x14ac:dyDescent="0.25">
      <c r="A1694">
        <v>1</v>
      </c>
      <c r="B1694" s="1">
        <v>42358</v>
      </c>
      <c r="C1694" t="s">
        <v>463</v>
      </c>
      <c r="D1694" t="s">
        <v>1009</v>
      </c>
      <c r="E1694">
        <v>109</v>
      </c>
      <c r="F1694">
        <v>2039</v>
      </c>
      <c r="G1694" t="s">
        <v>492</v>
      </c>
      <c r="H1694" t="s">
        <v>153</v>
      </c>
      <c r="I1694" t="str">
        <f>VLOOKUP(H1694,Sheet1!$A$1:$B$28,2,0)</f>
        <v>HSD-IV</v>
      </c>
      <c r="J1694">
        <f>MONTH(Delivery[[#This Row],[DATE]])</f>
        <v>12</v>
      </c>
      <c r="K1694" s="32">
        <f>IF(Delivery[[#This Row],[Month]]&gt;3,YEAR(Delivery[[#This Row],[DATE]]),YEAR(Delivery[[#This Row],[DATE]])-1)</f>
        <v>2015</v>
      </c>
      <c r="L1694" s="32" t="str">
        <f>IF(Delivery[[#This Row],[Month]]&lt;4,"Q4",IF(Delivery[[#This Row],[Month]]&lt;7,"Q1",IF(Delivery[[#This Row],[Month]]&lt;10,"Q2",IF(Delivery[[#This Row],[Month]]&lt;13,"Q3"))))</f>
        <v>Q3</v>
      </c>
    </row>
    <row r="1695" spans="1:12" x14ac:dyDescent="0.25">
      <c r="A1695">
        <v>2</v>
      </c>
      <c r="B1695" s="1">
        <v>42358</v>
      </c>
      <c r="C1695" t="s">
        <v>463</v>
      </c>
      <c r="D1695" t="s">
        <v>1009</v>
      </c>
      <c r="E1695">
        <v>107</v>
      </c>
      <c r="F1695">
        <v>1130</v>
      </c>
      <c r="G1695" t="s">
        <v>492</v>
      </c>
      <c r="H1695" t="s">
        <v>153</v>
      </c>
      <c r="I1695" t="str">
        <f>VLOOKUP(H1695,Sheet1!$A$1:$B$28,2,0)</f>
        <v>HSD-IV</v>
      </c>
      <c r="J1695">
        <f>MONTH(Delivery[[#This Row],[DATE]])</f>
        <v>12</v>
      </c>
      <c r="K1695" s="32">
        <f>IF(Delivery[[#This Row],[Month]]&gt;3,YEAR(Delivery[[#This Row],[DATE]]),YEAR(Delivery[[#This Row],[DATE]])-1)</f>
        <v>2015</v>
      </c>
      <c r="L1695" s="32" t="str">
        <f>IF(Delivery[[#This Row],[Month]]&lt;4,"Q4",IF(Delivery[[#This Row],[Month]]&lt;7,"Q1",IF(Delivery[[#This Row],[Month]]&lt;10,"Q2",IF(Delivery[[#This Row],[Month]]&lt;13,"Q3"))))</f>
        <v>Q3</v>
      </c>
    </row>
    <row r="1696" spans="1:12" x14ac:dyDescent="0.25">
      <c r="A1696">
        <v>3</v>
      </c>
      <c r="B1696" s="1">
        <v>42358</v>
      </c>
      <c r="C1696" t="s">
        <v>463</v>
      </c>
      <c r="D1696" t="s">
        <v>1010</v>
      </c>
      <c r="E1696">
        <v>107</v>
      </c>
      <c r="F1696">
        <v>1677</v>
      </c>
      <c r="G1696" t="s">
        <v>492</v>
      </c>
      <c r="H1696" t="s">
        <v>153</v>
      </c>
      <c r="I1696" t="str">
        <f>VLOOKUP(H1696,Sheet1!$A$1:$B$28,2,0)</f>
        <v>HSD-IV</v>
      </c>
      <c r="J1696">
        <f>MONTH(Delivery[[#This Row],[DATE]])</f>
        <v>12</v>
      </c>
      <c r="K1696" s="32">
        <f>IF(Delivery[[#This Row],[Month]]&gt;3,YEAR(Delivery[[#This Row],[DATE]]),YEAR(Delivery[[#This Row],[DATE]])-1)</f>
        <v>2015</v>
      </c>
      <c r="L1696" s="32" t="str">
        <f>IF(Delivery[[#This Row],[Month]]&lt;4,"Q4",IF(Delivery[[#This Row],[Month]]&lt;7,"Q1",IF(Delivery[[#This Row],[Month]]&lt;10,"Q2",IF(Delivery[[#This Row],[Month]]&lt;13,"Q3"))))</f>
        <v>Q3</v>
      </c>
    </row>
    <row r="1697" spans="1:12" x14ac:dyDescent="0.25">
      <c r="A1697">
        <v>4</v>
      </c>
      <c r="B1697" s="1">
        <v>42358</v>
      </c>
      <c r="C1697" t="s">
        <v>463</v>
      </c>
      <c r="D1697" t="s">
        <v>1010</v>
      </c>
      <c r="E1697">
        <v>106</v>
      </c>
      <c r="F1697">
        <v>1689</v>
      </c>
      <c r="G1697" t="s">
        <v>492</v>
      </c>
      <c r="H1697" t="s">
        <v>153</v>
      </c>
      <c r="I1697" t="str">
        <f>VLOOKUP(H1697,Sheet1!$A$1:$B$28,2,0)</f>
        <v>HSD-IV</v>
      </c>
      <c r="J1697">
        <f>MONTH(Delivery[[#This Row],[DATE]])</f>
        <v>12</v>
      </c>
      <c r="K1697" s="32">
        <f>IF(Delivery[[#This Row],[Month]]&gt;3,YEAR(Delivery[[#This Row],[DATE]]),YEAR(Delivery[[#This Row],[DATE]])-1)</f>
        <v>2015</v>
      </c>
      <c r="L1697" s="32" t="str">
        <f>IF(Delivery[[#This Row],[Month]]&lt;4,"Q4",IF(Delivery[[#This Row],[Month]]&lt;7,"Q1",IF(Delivery[[#This Row],[Month]]&lt;10,"Q2",IF(Delivery[[#This Row],[Month]]&lt;13,"Q3"))))</f>
        <v>Q3</v>
      </c>
    </row>
    <row r="1698" spans="1:12" x14ac:dyDescent="0.25">
      <c r="A1698">
        <v>1</v>
      </c>
      <c r="B1698" s="1">
        <v>42359</v>
      </c>
      <c r="C1698" t="s">
        <v>6</v>
      </c>
      <c r="D1698" t="s">
        <v>1009</v>
      </c>
      <c r="E1698">
        <v>12</v>
      </c>
      <c r="F1698">
        <v>1750</v>
      </c>
      <c r="G1698" t="s">
        <v>490</v>
      </c>
      <c r="H1698" t="s">
        <v>153</v>
      </c>
      <c r="I1698" t="str">
        <f>VLOOKUP(H1698,Sheet1!$A$1:$B$28,2,0)</f>
        <v>HSD-IV</v>
      </c>
      <c r="J1698">
        <f>MONTH(Delivery[[#This Row],[DATE]])</f>
        <v>12</v>
      </c>
      <c r="K1698" s="32">
        <f>IF(Delivery[[#This Row],[Month]]&gt;3,YEAR(Delivery[[#This Row],[DATE]]),YEAR(Delivery[[#This Row],[DATE]])-1)</f>
        <v>2015</v>
      </c>
      <c r="L1698" s="32" t="str">
        <f>IF(Delivery[[#This Row],[Month]]&lt;4,"Q4",IF(Delivery[[#This Row],[Month]]&lt;7,"Q1",IF(Delivery[[#This Row],[Month]]&lt;10,"Q2",IF(Delivery[[#This Row],[Month]]&lt;13,"Q3"))))</f>
        <v>Q3</v>
      </c>
    </row>
    <row r="1699" spans="1:12" x14ac:dyDescent="0.25">
      <c r="A1699">
        <v>2</v>
      </c>
      <c r="B1699" s="1">
        <v>42359</v>
      </c>
      <c r="C1699" t="s">
        <v>6</v>
      </c>
      <c r="D1699" t="s">
        <v>1009</v>
      </c>
      <c r="E1699">
        <v>1</v>
      </c>
      <c r="F1699">
        <v>1189</v>
      </c>
      <c r="G1699" t="s">
        <v>490</v>
      </c>
      <c r="H1699" t="s">
        <v>153</v>
      </c>
      <c r="I1699" t="str">
        <f>VLOOKUP(H1699,Sheet1!$A$1:$B$28,2,0)</f>
        <v>HSD-IV</v>
      </c>
      <c r="J1699">
        <f>MONTH(Delivery[[#This Row],[DATE]])</f>
        <v>12</v>
      </c>
      <c r="K1699" s="32">
        <f>IF(Delivery[[#This Row],[Month]]&gt;3,YEAR(Delivery[[#This Row],[DATE]]),YEAR(Delivery[[#This Row],[DATE]])-1)</f>
        <v>2015</v>
      </c>
      <c r="L1699" s="32" t="str">
        <f>IF(Delivery[[#This Row],[Month]]&lt;4,"Q4",IF(Delivery[[#This Row],[Month]]&lt;7,"Q1",IF(Delivery[[#This Row],[Month]]&lt;10,"Q2",IF(Delivery[[#This Row],[Month]]&lt;13,"Q3"))))</f>
        <v>Q3</v>
      </c>
    </row>
    <row r="1700" spans="1:12" x14ac:dyDescent="0.25">
      <c r="A1700">
        <v>1</v>
      </c>
      <c r="B1700" s="1">
        <v>42359</v>
      </c>
      <c r="C1700" t="s">
        <v>6</v>
      </c>
      <c r="D1700" t="s">
        <v>1010</v>
      </c>
      <c r="E1700">
        <v>2</v>
      </c>
      <c r="F1700">
        <v>3449</v>
      </c>
      <c r="G1700" t="s">
        <v>464</v>
      </c>
      <c r="H1700" t="s">
        <v>153</v>
      </c>
      <c r="I1700" t="str">
        <f>VLOOKUP(H1700,Sheet1!$A$1:$B$28,2,0)</f>
        <v>HSD-IV</v>
      </c>
      <c r="J1700">
        <f>MONTH(Delivery[[#This Row],[DATE]])</f>
        <v>12</v>
      </c>
      <c r="K1700" s="32">
        <f>IF(Delivery[[#This Row],[Month]]&gt;3,YEAR(Delivery[[#This Row],[DATE]]),YEAR(Delivery[[#This Row],[DATE]])-1)</f>
        <v>2015</v>
      </c>
      <c r="L1700" s="32" t="str">
        <f>IF(Delivery[[#This Row],[Month]]&lt;4,"Q4",IF(Delivery[[#This Row],[Month]]&lt;7,"Q1",IF(Delivery[[#This Row],[Month]]&lt;10,"Q2",IF(Delivery[[#This Row],[Month]]&lt;13,"Q3"))))</f>
        <v>Q3</v>
      </c>
    </row>
    <row r="1701" spans="1:12" x14ac:dyDescent="0.25">
      <c r="A1701">
        <v>1</v>
      </c>
      <c r="B1701" s="1">
        <v>42359</v>
      </c>
      <c r="C1701" t="s">
        <v>6</v>
      </c>
      <c r="D1701" t="s">
        <v>1010</v>
      </c>
      <c r="E1701">
        <v>106</v>
      </c>
      <c r="F1701">
        <v>684</v>
      </c>
      <c r="G1701" t="s">
        <v>492</v>
      </c>
      <c r="H1701" t="s">
        <v>153</v>
      </c>
      <c r="I1701" t="str">
        <f>VLOOKUP(H1701,Sheet1!$A$1:$B$28,2,0)</f>
        <v>HSD-IV</v>
      </c>
      <c r="J1701">
        <f>MONTH(Delivery[[#This Row],[DATE]])</f>
        <v>12</v>
      </c>
      <c r="K1701" s="32">
        <f>IF(Delivery[[#This Row],[Month]]&gt;3,YEAR(Delivery[[#This Row],[DATE]]),YEAR(Delivery[[#This Row],[DATE]])-1)</f>
        <v>2015</v>
      </c>
      <c r="L1701" s="32" t="str">
        <f>IF(Delivery[[#This Row],[Month]]&lt;4,"Q4",IF(Delivery[[#This Row],[Month]]&lt;7,"Q1",IF(Delivery[[#This Row],[Month]]&lt;10,"Q2",IF(Delivery[[#This Row],[Month]]&lt;13,"Q3"))))</f>
        <v>Q3</v>
      </c>
    </row>
    <row r="1702" spans="1:12" x14ac:dyDescent="0.25">
      <c r="A1702">
        <v>2</v>
      </c>
      <c r="B1702" s="1">
        <v>42359</v>
      </c>
      <c r="C1702" t="s">
        <v>6</v>
      </c>
      <c r="D1702" t="s">
        <v>1010</v>
      </c>
      <c r="E1702">
        <v>109</v>
      </c>
      <c r="F1702">
        <v>358</v>
      </c>
      <c r="G1702" t="s">
        <v>492</v>
      </c>
      <c r="H1702" t="s">
        <v>153</v>
      </c>
      <c r="I1702" t="str">
        <f>VLOOKUP(H1702,Sheet1!$A$1:$B$28,2,0)</f>
        <v>HSD-IV</v>
      </c>
      <c r="J1702">
        <f>MONTH(Delivery[[#This Row],[DATE]])</f>
        <v>12</v>
      </c>
      <c r="K1702" s="32">
        <f>IF(Delivery[[#This Row],[Month]]&gt;3,YEAR(Delivery[[#This Row],[DATE]]),YEAR(Delivery[[#This Row],[DATE]])-1)</f>
        <v>2015</v>
      </c>
      <c r="L1702" s="32" t="str">
        <f>IF(Delivery[[#This Row],[Month]]&lt;4,"Q4",IF(Delivery[[#This Row],[Month]]&lt;7,"Q1",IF(Delivery[[#This Row],[Month]]&lt;10,"Q2",IF(Delivery[[#This Row],[Month]]&lt;13,"Q3"))))</f>
        <v>Q3</v>
      </c>
    </row>
    <row r="1703" spans="1:12" x14ac:dyDescent="0.25">
      <c r="A1703">
        <v>1</v>
      </c>
      <c r="B1703" s="1">
        <v>42359</v>
      </c>
      <c r="C1703" t="s">
        <v>463</v>
      </c>
      <c r="D1703" t="s">
        <v>1016</v>
      </c>
      <c r="E1703" t="s">
        <v>113</v>
      </c>
      <c r="F1703">
        <v>480</v>
      </c>
      <c r="G1703" t="s">
        <v>466</v>
      </c>
      <c r="H1703" t="s">
        <v>148</v>
      </c>
      <c r="I1703" t="s">
        <v>149</v>
      </c>
      <c r="J1703">
        <f>MONTH(Delivery[[#This Row],[DATE]])</f>
        <v>12</v>
      </c>
      <c r="K1703" s="32">
        <f>IF(Delivery[[#This Row],[Month]]&gt;3,YEAR(Delivery[[#This Row],[DATE]]),YEAR(Delivery[[#This Row],[DATE]])-1)</f>
        <v>2015</v>
      </c>
      <c r="L1703" s="32" t="str">
        <f>IF(Delivery[[#This Row],[Month]]&lt;4,"Q4",IF(Delivery[[#This Row],[Month]]&lt;7,"Q1",IF(Delivery[[#This Row],[Month]]&lt;10,"Q2",IF(Delivery[[#This Row],[Month]]&lt;13,"Q3"))))</f>
        <v>Q3</v>
      </c>
    </row>
    <row r="1704" spans="1:12" x14ac:dyDescent="0.25">
      <c r="A1704">
        <v>1</v>
      </c>
      <c r="B1704" s="1">
        <v>42360</v>
      </c>
      <c r="C1704" t="s">
        <v>6</v>
      </c>
      <c r="D1704" t="s">
        <v>1010</v>
      </c>
      <c r="E1704">
        <v>2</v>
      </c>
      <c r="F1704">
        <v>101</v>
      </c>
      <c r="G1704" t="s">
        <v>464</v>
      </c>
      <c r="H1704" t="s">
        <v>153</v>
      </c>
      <c r="I1704" t="str">
        <f>VLOOKUP(H1704,Sheet1!$A$1:$B$28,2,0)</f>
        <v>HSD-IV</v>
      </c>
      <c r="J1704">
        <f>MONTH(Delivery[[#This Row],[DATE]])</f>
        <v>12</v>
      </c>
      <c r="K1704" s="32">
        <f>IF(Delivery[[#This Row],[Month]]&gt;3,YEAR(Delivery[[#This Row],[DATE]]),YEAR(Delivery[[#This Row],[DATE]])-1)</f>
        <v>2015</v>
      </c>
      <c r="L1704" s="32" t="str">
        <f>IF(Delivery[[#This Row],[Month]]&lt;4,"Q4",IF(Delivery[[#This Row],[Month]]&lt;7,"Q1",IF(Delivery[[#This Row],[Month]]&lt;10,"Q2",IF(Delivery[[#This Row],[Month]]&lt;13,"Q3"))))</f>
        <v>Q3</v>
      </c>
    </row>
    <row r="1705" spans="1:12" x14ac:dyDescent="0.25">
      <c r="A1705">
        <v>2</v>
      </c>
      <c r="B1705" s="1">
        <v>42360</v>
      </c>
      <c r="C1705" t="s">
        <v>6</v>
      </c>
      <c r="D1705" t="s">
        <v>1009</v>
      </c>
      <c r="E1705">
        <v>2</v>
      </c>
      <c r="F1705">
        <v>556</v>
      </c>
      <c r="G1705" t="s">
        <v>464</v>
      </c>
      <c r="H1705" t="s">
        <v>153</v>
      </c>
      <c r="I1705" t="str">
        <f>VLOOKUP(H1705,Sheet1!$A$1:$B$28,2,0)</f>
        <v>HSD-IV</v>
      </c>
      <c r="J1705">
        <f>MONTH(Delivery[[#This Row],[DATE]])</f>
        <v>12</v>
      </c>
      <c r="K1705" s="32">
        <f>IF(Delivery[[#This Row],[Month]]&gt;3,YEAR(Delivery[[#This Row],[DATE]]),YEAR(Delivery[[#This Row],[DATE]])-1)</f>
        <v>2015</v>
      </c>
      <c r="L1705" s="32" t="str">
        <f>IF(Delivery[[#This Row],[Month]]&lt;4,"Q4",IF(Delivery[[#This Row],[Month]]&lt;7,"Q1",IF(Delivery[[#This Row],[Month]]&lt;10,"Q2",IF(Delivery[[#This Row],[Month]]&lt;13,"Q3"))))</f>
        <v>Q3</v>
      </c>
    </row>
    <row r="1706" spans="1:12" x14ac:dyDescent="0.25">
      <c r="A1706">
        <v>3</v>
      </c>
      <c r="B1706" s="1">
        <v>42360</v>
      </c>
      <c r="C1706" t="s">
        <v>6</v>
      </c>
      <c r="D1706" t="s">
        <v>1006</v>
      </c>
      <c r="E1706">
        <v>2</v>
      </c>
      <c r="F1706">
        <v>2973</v>
      </c>
      <c r="G1706" t="s">
        <v>464</v>
      </c>
      <c r="H1706" t="s">
        <v>153</v>
      </c>
      <c r="I1706" t="str">
        <f>VLOOKUP(H1706,Sheet1!$A$1:$B$28,2,0)</f>
        <v>HSD-IV</v>
      </c>
      <c r="J1706">
        <f>MONTH(Delivery[[#This Row],[DATE]])</f>
        <v>12</v>
      </c>
      <c r="K1706" s="32">
        <f>IF(Delivery[[#This Row],[Month]]&gt;3,YEAR(Delivery[[#This Row],[DATE]]),YEAR(Delivery[[#This Row],[DATE]])-1)</f>
        <v>2015</v>
      </c>
      <c r="L1706" s="32" t="str">
        <f>IF(Delivery[[#This Row],[Month]]&lt;4,"Q4",IF(Delivery[[#This Row],[Month]]&lt;7,"Q1",IF(Delivery[[#This Row],[Month]]&lt;10,"Q2",IF(Delivery[[#This Row],[Month]]&lt;13,"Q3"))))</f>
        <v>Q3</v>
      </c>
    </row>
    <row r="1707" spans="1:12" x14ac:dyDescent="0.25">
      <c r="A1707">
        <v>1</v>
      </c>
      <c r="B1707" s="1">
        <v>42361</v>
      </c>
      <c r="C1707" t="s">
        <v>463</v>
      </c>
      <c r="D1707" t="s">
        <v>1024</v>
      </c>
      <c r="E1707">
        <v>16</v>
      </c>
      <c r="F1707">
        <v>240</v>
      </c>
      <c r="G1707" t="s">
        <v>464</v>
      </c>
      <c r="H1707" t="s">
        <v>145</v>
      </c>
      <c r="I1707" t="s">
        <v>146</v>
      </c>
      <c r="J1707">
        <f>MONTH(Delivery[[#This Row],[DATE]])</f>
        <v>12</v>
      </c>
      <c r="K1707" s="32">
        <f>IF(Delivery[[#This Row],[Month]]&gt;3,YEAR(Delivery[[#This Row],[DATE]]),YEAR(Delivery[[#This Row],[DATE]])-1)</f>
        <v>2015</v>
      </c>
      <c r="L1707" s="32" t="str">
        <f>IF(Delivery[[#This Row],[Month]]&lt;4,"Q4",IF(Delivery[[#This Row],[Month]]&lt;7,"Q1",IF(Delivery[[#This Row],[Month]]&lt;10,"Q2",IF(Delivery[[#This Row],[Month]]&lt;13,"Q3"))))</f>
        <v>Q3</v>
      </c>
    </row>
    <row r="1708" spans="1:12" x14ac:dyDescent="0.25">
      <c r="A1708">
        <v>2</v>
      </c>
      <c r="B1708" s="1">
        <v>42361</v>
      </c>
      <c r="C1708" t="s">
        <v>463</v>
      </c>
      <c r="D1708" t="s">
        <v>1002</v>
      </c>
      <c r="E1708">
        <v>10</v>
      </c>
      <c r="F1708">
        <v>2792</v>
      </c>
      <c r="G1708" t="s">
        <v>464</v>
      </c>
      <c r="H1708" t="s">
        <v>197</v>
      </c>
      <c r="I1708" t="s">
        <v>143</v>
      </c>
      <c r="J1708">
        <f>MONTH(Delivery[[#This Row],[DATE]])</f>
        <v>12</v>
      </c>
      <c r="K1708" s="32">
        <f>IF(Delivery[[#This Row],[Month]]&gt;3,YEAR(Delivery[[#This Row],[DATE]]),YEAR(Delivery[[#This Row],[DATE]])-1)</f>
        <v>2015</v>
      </c>
      <c r="L1708" s="32" t="str">
        <f>IF(Delivery[[#This Row],[Month]]&lt;4,"Q4",IF(Delivery[[#This Row],[Month]]&lt;7,"Q1",IF(Delivery[[#This Row],[Month]]&lt;10,"Q2",IF(Delivery[[#This Row],[Month]]&lt;13,"Q3"))))</f>
        <v>Q3</v>
      </c>
    </row>
    <row r="1709" spans="1:12" x14ac:dyDescent="0.25">
      <c r="A1709">
        <v>3</v>
      </c>
      <c r="B1709" s="1">
        <v>42361</v>
      </c>
      <c r="C1709" t="s">
        <v>463</v>
      </c>
      <c r="D1709" t="s">
        <v>1025</v>
      </c>
      <c r="E1709">
        <v>10</v>
      </c>
      <c r="F1709">
        <v>2060</v>
      </c>
      <c r="G1709" t="s">
        <v>464</v>
      </c>
      <c r="H1709" t="s">
        <v>197</v>
      </c>
      <c r="I1709" t="s">
        <v>143</v>
      </c>
      <c r="J1709">
        <f>MONTH(Delivery[[#This Row],[DATE]])</f>
        <v>12</v>
      </c>
      <c r="K1709" s="32">
        <f>IF(Delivery[[#This Row],[Month]]&gt;3,YEAR(Delivery[[#This Row],[DATE]]),YEAR(Delivery[[#This Row],[DATE]])-1)</f>
        <v>2015</v>
      </c>
      <c r="L1709" s="32" t="str">
        <f>IF(Delivery[[#This Row],[Month]]&lt;4,"Q4",IF(Delivery[[#This Row],[Month]]&lt;7,"Q1",IF(Delivery[[#This Row],[Month]]&lt;10,"Q2",IF(Delivery[[#This Row],[Month]]&lt;13,"Q3"))))</f>
        <v>Q3</v>
      </c>
    </row>
    <row r="1710" spans="1:12" x14ac:dyDescent="0.25">
      <c r="A1710">
        <v>4</v>
      </c>
      <c r="B1710" s="1">
        <v>42361</v>
      </c>
      <c r="C1710" t="s">
        <v>463</v>
      </c>
      <c r="D1710" t="s">
        <v>1025</v>
      </c>
      <c r="E1710">
        <v>13</v>
      </c>
      <c r="F1710">
        <v>2678</v>
      </c>
      <c r="G1710" t="s">
        <v>464</v>
      </c>
      <c r="H1710" t="s">
        <v>197</v>
      </c>
      <c r="I1710" t="s">
        <v>143</v>
      </c>
      <c r="J1710">
        <f>MONTH(Delivery[[#This Row],[DATE]])</f>
        <v>12</v>
      </c>
      <c r="K1710" s="32">
        <f>IF(Delivery[[#This Row],[Month]]&gt;3,YEAR(Delivery[[#This Row],[DATE]]),YEAR(Delivery[[#This Row],[DATE]])-1)</f>
        <v>2015</v>
      </c>
      <c r="L1710" s="32" t="str">
        <f>IF(Delivery[[#This Row],[Month]]&lt;4,"Q4",IF(Delivery[[#This Row],[Month]]&lt;7,"Q1",IF(Delivery[[#This Row],[Month]]&lt;10,"Q2",IF(Delivery[[#This Row],[Month]]&lt;13,"Q3"))))</f>
        <v>Q3</v>
      </c>
    </row>
    <row r="1711" spans="1:12" x14ac:dyDescent="0.25">
      <c r="A1711">
        <v>1</v>
      </c>
      <c r="B1711" s="1">
        <v>42361</v>
      </c>
      <c r="C1711" t="s">
        <v>463</v>
      </c>
      <c r="D1711" t="s">
        <v>1017</v>
      </c>
      <c r="E1711" t="s">
        <v>113</v>
      </c>
      <c r="F1711">
        <v>13</v>
      </c>
      <c r="G1711" t="s">
        <v>466</v>
      </c>
      <c r="H1711" t="s">
        <v>148</v>
      </c>
      <c r="I1711" t="s">
        <v>149</v>
      </c>
      <c r="J1711">
        <f>MONTH(Delivery[[#This Row],[DATE]])</f>
        <v>12</v>
      </c>
      <c r="K1711" s="32">
        <f>IF(Delivery[[#This Row],[Month]]&gt;3,YEAR(Delivery[[#This Row],[DATE]]),YEAR(Delivery[[#This Row],[DATE]])-1)</f>
        <v>2015</v>
      </c>
      <c r="L1711" s="32" t="str">
        <f>IF(Delivery[[#This Row],[Month]]&lt;4,"Q4",IF(Delivery[[#This Row],[Month]]&lt;7,"Q1",IF(Delivery[[#This Row],[Month]]&lt;10,"Q2",IF(Delivery[[#This Row],[Month]]&lt;13,"Q3"))))</f>
        <v>Q3</v>
      </c>
    </row>
    <row r="1712" spans="1:12" x14ac:dyDescent="0.25">
      <c r="A1712">
        <v>1</v>
      </c>
      <c r="B1712" s="1">
        <v>42362</v>
      </c>
      <c r="C1712" t="s">
        <v>6</v>
      </c>
      <c r="D1712" t="s">
        <v>1465</v>
      </c>
      <c r="E1712">
        <v>16</v>
      </c>
      <c r="F1712">
        <v>108</v>
      </c>
      <c r="G1712" t="s">
        <v>460</v>
      </c>
      <c r="H1712" t="s">
        <v>145</v>
      </c>
      <c r="I1712" t="s">
        <v>146</v>
      </c>
      <c r="J1712">
        <f>MONTH(Delivery[[#This Row],[DATE]])</f>
        <v>12</v>
      </c>
      <c r="K1712" s="32">
        <f>IF(Delivery[[#This Row],[Month]]&gt;3,YEAR(Delivery[[#This Row],[DATE]]),YEAR(Delivery[[#This Row],[DATE]])-1)</f>
        <v>2015</v>
      </c>
      <c r="L1712" s="32" t="str">
        <f>IF(Delivery[[#This Row],[Month]]&lt;4,"Q4",IF(Delivery[[#This Row],[Month]]&lt;7,"Q1",IF(Delivery[[#This Row],[Month]]&lt;10,"Q2",IF(Delivery[[#This Row],[Month]]&lt;13,"Q3"))))</f>
        <v>Q3</v>
      </c>
    </row>
    <row r="1713" spans="1:12" x14ac:dyDescent="0.25">
      <c r="A1713">
        <v>2</v>
      </c>
      <c r="B1713" s="1">
        <v>42362</v>
      </c>
      <c r="C1713" t="s">
        <v>6</v>
      </c>
      <c r="D1713" t="s">
        <v>1022</v>
      </c>
      <c r="E1713">
        <v>15</v>
      </c>
      <c r="F1713">
        <v>4163</v>
      </c>
      <c r="G1713" t="s">
        <v>460</v>
      </c>
      <c r="H1713" t="s">
        <v>733</v>
      </c>
      <c r="I1713" t="s">
        <v>143</v>
      </c>
      <c r="J1713">
        <f>MONTH(Delivery[[#This Row],[DATE]])</f>
        <v>12</v>
      </c>
      <c r="K1713" s="32">
        <f>IF(Delivery[[#This Row],[Month]]&gt;3,YEAR(Delivery[[#This Row],[DATE]]),YEAR(Delivery[[#This Row],[DATE]])-1)</f>
        <v>2015</v>
      </c>
      <c r="L1713" s="32" t="str">
        <f>IF(Delivery[[#This Row],[Month]]&lt;4,"Q4",IF(Delivery[[#This Row],[Month]]&lt;7,"Q1",IF(Delivery[[#This Row],[Month]]&lt;10,"Q2",IF(Delivery[[#This Row],[Month]]&lt;13,"Q3"))))</f>
        <v>Q3</v>
      </c>
    </row>
    <row r="1714" spans="1:12" x14ac:dyDescent="0.25">
      <c r="A1714">
        <v>1</v>
      </c>
      <c r="B1714" s="1">
        <v>42362</v>
      </c>
      <c r="C1714" t="s">
        <v>463</v>
      </c>
      <c r="D1714" t="s">
        <v>1025</v>
      </c>
      <c r="E1714">
        <v>13</v>
      </c>
      <c r="F1714">
        <v>5092</v>
      </c>
      <c r="G1714" t="s">
        <v>464</v>
      </c>
      <c r="H1714" t="s">
        <v>197</v>
      </c>
      <c r="I1714" t="s">
        <v>143</v>
      </c>
      <c r="J1714">
        <f>MONTH(Delivery[[#This Row],[DATE]])</f>
        <v>12</v>
      </c>
      <c r="K1714" s="32">
        <f>IF(Delivery[[#This Row],[Month]]&gt;3,YEAR(Delivery[[#This Row],[DATE]]),YEAR(Delivery[[#This Row],[DATE]])-1)</f>
        <v>2015</v>
      </c>
      <c r="L1714" s="32" t="str">
        <f>IF(Delivery[[#This Row],[Month]]&lt;4,"Q4",IF(Delivery[[#This Row],[Month]]&lt;7,"Q1",IF(Delivery[[#This Row],[Month]]&lt;10,"Q2",IF(Delivery[[#This Row],[Month]]&lt;13,"Q3"))))</f>
        <v>Q3</v>
      </c>
    </row>
    <row r="1715" spans="1:12" x14ac:dyDescent="0.25">
      <c r="A1715">
        <v>2</v>
      </c>
      <c r="B1715" s="1">
        <v>42362</v>
      </c>
      <c r="C1715" t="s">
        <v>463</v>
      </c>
      <c r="D1715" t="s">
        <v>1030</v>
      </c>
      <c r="E1715">
        <v>13</v>
      </c>
      <c r="F1715">
        <v>211</v>
      </c>
      <c r="G1715" t="s">
        <v>464</v>
      </c>
      <c r="H1715" t="s">
        <v>197</v>
      </c>
      <c r="I1715" t="s">
        <v>143</v>
      </c>
      <c r="J1715">
        <f>MONTH(Delivery[[#This Row],[DATE]])</f>
        <v>12</v>
      </c>
      <c r="K1715" s="32">
        <f>IF(Delivery[[#This Row],[Month]]&gt;3,YEAR(Delivery[[#This Row],[DATE]]),YEAR(Delivery[[#This Row],[DATE]])-1)</f>
        <v>2015</v>
      </c>
      <c r="L1715" s="32" t="str">
        <f>IF(Delivery[[#This Row],[Month]]&lt;4,"Q4",IF(Delivery[[#This Row],[Month]]&lt;7,"Q1",IF(Delivery[[#This Row],[Month]]&lt;10,"Q2",IF(Delivery[[#This Row],[Month]]&lt;13,"Q3"))))</f>
        <v>Q3</v>
      </c>
    </row>
    <row r="1716" spans="1:12" x14ac:dyDescent="0.25">
      <c r="A1716">
        <v>1</v>
      </c>
      <c r="B1716" s="1">
        <v>42362</v>
      </c>
      <c r="C1716" t="s">
        <v>463</v>
      </c>
      <c r="D1716" t="s">
        <v>500</v>
      </c>
      <c r="E1716" t="s">
        <v>223</v>
      </c>
      <c r="F1716">
        <v>31</v>
      </c>
      <c r="G1716" t="s">
        <v>466</v>
      </c>
      <c r="H1716" t="s">
        <v>1436</v>
      </c>
      <c r="I1716" t="s">
        <v>204</v>
      </c>
      <c r="J1716">
        <f>MONTH(Delivery[[#This Row],[DATE]])</f>
        <v>12</v>
      </c>
      <c r="K1716" s="32">
        <f>IF(Delivery[[#This Row],[Month]]&gt;3,YEAR(Delivery[[#This Row],[DATE]]),YEAR(Delivery[[#This Row],[DATE]])-1)</f>
        <v>2015</v>
      </c>
      <c r="L1716" s="32" t="str">
        <f>IF(Delivery[[#This Row],[Month]]&lt;4,"Q4",IF(Delivery[[#This Row],[Month]]&lt;7,"Q1",IF(Delivery[[#This Row],[Month]]&lt;10,"Q2",IF(Delivery[[#This Row],[Month]]&lt;13,"Q3"))))</f>
        <v>Q3</v>
      </c>
    </row>
    <row r="1717" spans="1:12" x14ac:dyDescent="0.25">
      <c r="A1717">
        <v>1</v>
      </c>
      <c r="B1717" s="1">
        <v>42363</v>
      </c>
      <c r="C1717" t="s">
        <v>6</v>
      </c>
      <c r="D1717" t="s">
        <v>1022</v>
      </c>
      <c r="E1717">
        <v>15</v>
      </c>
      <c r="F1717">
        <v>3043</v>
      </c>
      <c r="G1717" t="s">
        <v>460</v>
      </c>
      <c r="H1717" t="s">
        <v>733</v>
      </c>
      <c r="I1717" t="s">
        <v>143</v>
      </c>
      <c r="J1717">
        <f>MONTH(Delivery[[#This Row],[DATE]])</f>
        <v>12</v>
      </c>
      <c r="K1717" s="32">
        <f>IF(Delivery[[#This Row],[Month]]&gt;3,YEAR(Delivery[[#This Row],[DATE]]),YEAR(Delivery[[#This Row],[DATE]])-1)</f>
        <v>2015</v>
      </c>
      <c r="L1717" s="32" t="str">
        <f>IF(Delivery[[#This Row],[Month]]&lt;4,"Q4",IF(Delivery[[#This Row],[Month]]&lt;7,"Q1",IF(Delivery[[#This Row],[Month]]&lt;10,"Q2",IF(Delivery[[#This Row],[Month]]&lt;13,"Q3"))))</f>
        <v>Q3</v>
      </c>
    </row>
    <row r="1718" spans="1:12" x14ac:dyDescent="0.25">
      <c r="A1718">
        <v>2</v>
      </c>
      <c r="B1718" s="1">
        <v>42363</v>
      </c>
      <c r="C1718" t="s">
        <v>6</v>
      </c>
      <c r="D1718" t="s">
        <v>1026</v>
      </c>
      <c r="E1718">
        <v>15</v>
      </c>
      <c r="F1718">
        <v>1433</v>
      </c>
      <c r="G1718" t="s">
        <v>460</v>
      </c>
      <c r="H1718" t="s">
        <v>733</v>
      </c>
      <c r="I1718" t="s">
        <v>143</v>
      </c>
      <c r="J1718">
        <f>MONTH(Delivery[[#This Row],[DATE]])</f>
        <v>12</v>
      </c>
      <c r="K1718" s="32">
        <f>IF(Delivery[[#This Row],[Month]]&gt;3,YEAR(Delivery[[#This Row],[DATE]]),YEAR(Delivery[[#This Row],[DATE]])-1)</f>
        <v>2015</v>
      </c>
      <c r="L1718" s="32" t="str">
        <f>IF(Delivery[[#This Row],[Month]]&lt;4,"Q4",IF(Delivery[[#This Row],[Month]]&lt;7,"Q1",IF(Delivery[[#This Row],[Month]]&lt;10,"Q2",IF(Delivery[[#This Row],[Month]]&lt;13,"Q3"))))</f>
        <v>Q3</v>
      </c>
    </row>
    <row r="1719" spans="1:12" x14ac:dyDescent="0.25">
      <c r="A1719">
        <v>3</v>
      </c>
      <c r="B1719" s="1">
        <v>42363</v>
      </c>
      <c r="C1719" t="s">
        <v>6</v>
      </c>
      <c r="D1719" t="s">
        <v>1029</v>
      </c>
      <c r="E1719">
        <v>3</v>
      </c>
      <c r="F1719">
        <v>3132</v>
      </c>
      <c r="G1719" t="s">
        <v>460</v>
      </c>
      <c r="H1719" t="s">
        <v>153</v>
      </c>
      <c r="I1719" t="str">
        <f>VLOOKUP(H1719,Sheet1!$A$1:$B$28,2,0)</f>
        <v>HSD-IV</v>
      </c>
      <c r="J1719">
        <f>MONTH(Delivery[[#This Row],[DATE]])</f>
        <v>12</v>
      </c>
      <c r="K1719" s="32">
        <f>IF(Delivery[[#This Row],[Month]]&gt;3,YEAR(Delivery[[#This Row],[DATE]]),YEAR(Delivery[[#This Row],[DATE]])-1)</f>
        <v>2015</v>
      </c>
      <c r="L1719" s="32" t="str">
        <f>IF(Delivery[[#This Row],[Month]]&lt;4,"Q4",IF(Delivery[[#This Row],[Month]]&lt;7,"Q1",IF(Delivery[[#This Row],[Month]]&lt;10,"Q2",IF(Delivery[[#This Row],[Month]]&lt;13,"Q3"))))</f>
        <v>Q3</v>
      </c>
    </row>
    <row r="1720" spans="1:12" x14ac:dyDescent="0.25">
      <c r="A1720">
        <v>1</v>
      </c>
      <c r="B1720" s="1">
        <v>42363</v>
      </c>
      <c r="C1720" t="s">
        <v>463</v>
      </c>
      <c r="D1720" t="s">
        <v>1030</v>
      </c>
      <c r="E1720">
        <v>10</v>
      </c>
      <c r="F1720">
        <v>7280</v>
      </c>
      <c r="G1720" t="s">
        <v>464</v>
      </c>
      <c r="H1720" t="s">
        <v>197</v>
      </c>
      <c r="I1720" t="s">
        <v>143</v>
      </c>
      <c r="J1720">
        <f>MONTH(Delivery[[#This Row],[DATE]])</f>
        <v>12</v>
      </c>
      <c r="K1720" s="32">
        <f>IF(Delivery[[#This Row],[Month]]&gt;3,YEAR(Delivery[[#This Row],[DATE]]),YEAR(Delivery[[#This Row],[DATE]])-1)</f>
        <v>2015</v>
      </c>
      <c r="L1720" s="32" t="str">
        <f>IF(Delivery[[#This Row],[Month]]&lt;4,"Q4",IF(Delivery[[#This Row],[Month]]&lt;7,"Q1",IF(Delivery[[#This Row],[Month]]&lt;10,"Q2",IF(Delivery[[#This Row],[Month]]&lt;13,"Q3"))))</f>
        <v>Q3</v>
      </c>
    </row>
    <row r="1721" spans="1:12" x14ac:dyDescent="0.25">
      <c r="A1721">
        <v>1</v>
      </c>
      <c r="B1721" s="1">
        <v>42363</v>
      </c>
      <c r="C1721" t="s">
        <v>463</v>
      </c>
      <c r="D1721" t="s">
        <v>1435</v>
      </c>
      <c r="E1721" t="s">
        <v>239</v>
      </c>
      <c r="F1721">
        <v>21</v>
      </c>
      <c r="G1721" t="s">
        <v>466</v>
      </c>
      <c r="H1721" t="s">
        <v>1436</v>
      </c>
      <c r="I1721" t="s">
        <v>204</v>
      </c>
      <c r="J1721">
        <f>MONTH(Delivery[[#This Row],[DATE]])</f>
        <v>12</v>
      </c>
      <c r="K1721" s="32">
        <f>IF(Delivery[[#This Row],[Month]]&gt;3,YEAR(Delivery[[#This Row],[DATE]]),YEAR(Delivery[[#This Row],[DATE]])-1)</f>
        <v>2015</v>
      </c>
      <c r="L1721" s="32" t="str">
        <f>IF(Delivery[[#This Row],[Month]]&lt;4,"Q4",IF(Delivery[[#This Row],[Month]]&lt;7,"Q1",IF(Delivery[[#This Row],[Month]]&lt;10,"Q2",IF(Delivery[[#This Row],[Month]]&lt;13,"Q3"))))</f>
        <v>Q3</v>
      </c>
    </row>
    <row r="1722" spans="1:12" x14ac:dyDescent="0.25">
      <c r="A1722">
        <v>1</v>
      </c>
      <c r="B1722" s="1">
        <v>42364</v>
      </c>
      <c r="C1722" t="s">
        <v>6</v>
      </c>
      <c r="D1722" t="s">
        <v>1029</v>
      </c>
      <c r="E1722">
        <v>3</v>
      </c>
      <c r="F1722">
        <v>1164</v>
      </c>
      <c r="G1722" t="s">
        <v>460</v>
      </c>
      <c r="H1722" t="s">
        <v>153</v>
      </c>
      <c r="I1722" t="str">
        <f>VLOOKUP(H1722,Sheet1!$A$1:$B$28,2,0)</f>
        <v>HSD-IV</v>
      </c>
      <c r="J1722">
        <f>MONTH(Delivery[[#This Row],[DATE]])</f>
        <v>12</v>
      </c>
      <c r="K1722" s="32">
        <f>IF(Delivery[[#This Row],[Month]]&gt;3,YEAR(Delivery[[#This Row],[DATE]]),YEAR(Delivery[[#This Row],[DATE]])-1)</f>
        <v>2015</v>
      </c>
      <c r="L1722" s="32" t="str">
        <f>IF(Delivery[[#This Row],[Month]]&lt;4,"Q4",IF(Delivery[[#This Row],[Month]]&lt;7,"Q1",IF(Delivery[[#This Row],[Month]]&lt;10,"Q2",IF(Delivery[[#This Row],[Month]]&lt;13,"Q3"))))</f>
        <v>Q3</v>
      </c>
    </row>
    <row r="1723" spans="1:12" x14ac:dyDescent="0.25">
      <c r="A1723">
        <v>2</v>
      </c>
      <c r="B1723" s="1">
        <v>42364</v>
      </c>
      <c r="C1723" t="s">
        <v>6</v>
      </c>
      <c r="D1723" t="s">
        <v>1031</v>
      </c>
      <c r="E1723">
        <v>3</v>
      </c>
      <c r="F1723">
        <v>4556</v>
      </c>
      <c r="G1723" t="s">
        <v>460</v>
      </c>
      <c r="H1723" t="s">
        <v>153</v>
      </c>
      <c r="I1723" t="str">
        <f>VLOOKUP(H1723,Sheet1!$A$1:$B$28,2,0)</f>
        <v>HSD-IV</v>
      </c>
      <c r="J1723">
        <f>MONTH(Delivery[[#This Row],[DATE]])</f>
        <v>12</v>
      </c>
      <c r="K1723" s="32">
        <f>IF(Delivery[[#This Row],[Month]]&gt;3,YEAR(Delivery[[#This Row],[DATE]]),YEAR(Delivery[[#This Row],[DATE]])-1)</f>
        <v>2015</v>
      </c>
      <c r="L1723" s="32" t="str">
        <f>IF(Delivery[[#This Row],[Month]]&lt;4,"Q4",IF(Delivery[[#This Row],[Month]]&lt;7,"Q1",IF(Delivery[[#This Row],[Month]]&lt;10,"Q2",IF(Delivery[[#This Row],[Month]]&lt;13,"Q3"))))</f>
        <v>Q3</v>
      </c>
    </row>
    <row r="1724" spans="1:12" x14ac:dyDescent="0.25">
      <c r="A1724">
        <v>3</v>
      </c>
      <c r="B1724" s="1">
        <v>42364</v>
      </c>
      <c r="C1724" t="s">
        <v>6</v>
      </c>
      <c r="D1724" t="s">
        <v>28</v>
      </c>
      <c r="E1724">
        <v>3</v>
      </c>
      <c r="F1724">
        <v>39</v>
      </c>
      <c r="G1724" t="s">
        <v>460</v>
      </c>
      <c r="H1724" t="s">
        <v>153</v>
      </c>
      <c r="I1724" t="str">
        <f>VLOOKUP(H1724,Sheet1!$A$1:$B$28,2,0)</f>
        <v>HSD-IV</v>
      </c>
      <c r="J1724">
        <f>MONTH(Delivery[[#This Row],[DATE]])</f>
        <v>12</v>
      </c>
      <c r="K1724" s="32">
        <f>IF(Delivery[[#This Row],[Month]]&gt;3,YEAR(Delivery[[#This Row],[DATE]]),YEAR(Delivery[[#This Row],[DATE]])-1)</f>
        <v>2015</v>
      </c>
      <c r="L1724" s="32" t="str">
        <f>IF(Delivery[[#This Row],[Month]]&lt;4,"Q4",IF(Delivery[[#This Row],[Month]]&lt;7,"Q1",IF(Delivery[[#This Row],[Month]]&lt;10,"Q2",IF(Delivery[[#This Row],[Month]]&lt;13,"Q3"))))</f>
        <v>Q3</v>
      </c>
    </row>
    <row r="1725" spans="1:12" x14ac:dyDescent="0.25">
      <c r="A1725">
        <v>4</v>
      </c>
      <c r="B1725" s="1">
        <v>42364</v>
      </c>
      <c r="C1725" t="s">
        <v>6</v>
      </c>
      <c r="D1725" t="s">
        <v>1034</v>
      </c>
      <c r="E1725">
        <v>16</v>
      </c>
      <c r="F1725">
        <v>133</v>
      </c>
      <c r="G1725" t="s">
        <v>460</v>
      </c>
      <c r="H1725" t="s">
        <v>155</v>
      </c>
      <c r="I1725" t="s">
        <v>146</v>
      </c>
      <c r="J1725">
        <f>MONTH(Delivery[[#This Row],[DATE]])</f>
        <v>12</v>
      </c>
      <c r="K1725" s="32">
        <f>IF(Delivery[[#This Row],[Month]]&gt;3,YEAR(Delivery[[#This Row],[DATE]]),YEAR(Delivery[[#This Row],[DATE]])-1)</f>
        <v>2015</v>
      </c>
      <c r="L1725" s="32" t="str">
        <f>IF(Delivery[[#This Row],[Month]]&lt;4,"Q4",IF(Delivery[[#This Row],[Month]]&lt;7,"Q1",IF(Delivery[[#This Row],[Month]]&lt;10,"Q2",IF(Delivery[[#This Row],[Month]]&lt;13,"Q3"))))</f>
        <v>Q3</v>
      </c>
    </row>
    <row r="1726" spans="1:12" x14ac:dyDescent="0.25">
      <c r="A1726">
        <v>5</v>
      </c>
      <c r="B1726" s="1">
        <v>42364</v>
      </c>
      <c r="C1726" t="s">
        <v>6</v>
      </c>
      <c r="D1726" t="s">
        <v>1398</v>
      </c>
      <c r="E1726" t="s">
        <v>239</v>
      </c>
      <c r="F1726">
        <v>40</v>
      </c>
      <c r="G1726" t="s">
        <v>460</v>
      </c>
      <c r="H1726" t="s">
        <v>987</v>
      </c>
      <c r="I1726" t="s">
        <v>204</v>
      </c>
      <c r="J1726">
        <f>MONTH(Delivery[[#This Row],[DATE]])</f>
        <v>12</v>
      </c>
      <c r="K1726" s="32">
        <f>IF(Delivery[[#This Row],[Month]]&gt;3,YEAR(Delivery[[#This Row],[DATE]]),YEAR(Delivery[[#This Row],[DATE]])-1)</f>
        <v>2015</v>
      </c>
      <c r="L1726" s="32" t="str">
        <f>IF(Delivery[[#This Row],[Month]]&lt;4,"Q4",IF(Delivery[[#This Row],[Month]]&lt;7,"Q1",IF(Delivery[[#This Row],[Month]]&lt;10,"Q2",IF(Delivery[[#This Row],[Month]]&lt;13,"Q3"))))</f>
        <v>Q3</v>
      </c>
    </row>
    <row r="1727" spans="1:12" x14ac:dyDescent="0.25">
      <c r="A1727">
        <v>6</v>
      </c>
      <c r="B1727" s="1">
        <v>42364</v>
      </c>
      <c r="C1727" t="s">
        <v>6</v>
      </c>
      <c r="D1727" t="s">
        <v>1035</v>
      </c>
      <c r="E1727">
        <v>12</v>
      </c>
      <c r="F1727">
        <v>105</v>
      </c>
      <c r="G1727" t="s">
        <v>460</v>
      </c>
      <c r="H1727" t="s">
        <v>151</v>
      </c>
      <c r="I1727" t="s">
        <v>152</v>
      </c>
      <c r="J1727">
        <f>MONTH(Delivery[[#This Row],[DATE]])</f>
        <v>12</v>
      </c>
      <c r="K1727" s="32">
        <f>IF(Delivery[[#This Row],[Month]]&gt;3,YEAR(Delivery[[#This Row],[DATE]]),YEAR(Delivery[[#This Row],[DATE]])-1)</f>
        <v>2015</v>
      </c>
      <c r="L1727" s="32" t="str">
        <f>IF(Delivery[[#This Row],[Month]]&lt;4,"Q4",IF(Delivery[[#This Row],[Month]]&lt;7,"Q1",IF(Delivery[[#This Row],[Month]]&lt;10,"Q2",IF(Delivery[[#This Row],[Month]]&lt;13,"Q3"))))</f>
        <v>Q3</v>
      </c>
    </row>
    <row r="1728" spans="1:12" x14ac:dyDescent="0.25">
      <c r="A1728">
        <v>1</v>
      </c>
      <c r="B1728" s="1">
        <v>42364</v>
      </c>
      <c r="C1728" t="s">
        <v>463</v>
      </c>
      <c r="D1728" t="s">
        <v>1030</v>
      </c>
      <c r="E1728">
        <v>10</v>
      </c>
      <c r="F1728">
        <v>1409</v>
      </c>
      <c r="G1728" t="s">
        <v>464</v>
      </c>
      <c r="H1728" t="s">
        <v>197</v>
      </c>
      <c r="I1728" t="s">
        <v>143</v>
      </c>
      <c r="J1728">
        <f>MONTH(Delivery[[#This Row],[DATE]])</f>
        <v>12</v>
      </c>
      <c r="K1728" s="32">
        <f>IF(Delivery[[#This Row],[Month]]&gt;3,YEAR(Delivery[[#This Row],[DATE]]),YEAR(Delivery[[#This Row],[DATE]])-1)</f>
        <v>2015</v>
      </c>
      <c r="L1728" s="32" t="str">
        <f>IF(Delivery[[#This Row],[Month]]&lt;4,"Q4",IF(Delivery[[#This Row],[Month]]&lt;7,"Q1",IF(Delivery[[#This Row],[Month]]&lt;10,"Q2",IF(Delivery[[#This Row],[Month]]&lt;13,"Q3"))))</f>
        <v>Q3</v>
      </c>
    </row>
    <row r="1729" spans="1:12" x14ac:dyDescent="0.25">
      <c r="A1729">
        <v>2</v>
      </c>
      <c r="B1729" s="1">
        <v>42364</v>
      </c>
      <c r="C1729" t="s">
        <v>463</v>
      </c>
      <c r="D1729" t="s">
        <v>1033</v>
      </c>
      <c r="E1729">
        <v>10</v>
      </c>
      <c r="F1729">
        <v>350</v>
      </c>
      <c r="G1729" t="s">
        <v>464</v>
      </c>
      <c r="H1729" t="s">
        <v>197</v>
      </c>
      <c r="I1729" t="s">
        <v>143</v>
      </c>
      <c r="J1729">
        <f>MONTH(Delivery[[#This Row],[DATE]])</f>
        <v>12</v>
      </c>
      <c r="K1729" s="32">
        <f>IF(Delivery[[#This Row],[Month]]&gt;3,YEAR(Delivery[[#This Row],[DATE]]),YEAR(Delivery[[#This Row],[DATE]])-1)</f>
        <v>2015</v>
      </c>
      <c r="L1729" s="32" t="str">
        <f>IF(Delivery[[#This Row],[Month]]&lt;4,"Q4",IF(Delivery[[#This Row],[Month]]&lt;7,"Q1",IF(Delivery[[#This Row],[Month]]&lt;10,"Q2",IF(Delivery[[#This Row],[Month]]&lt;13,"Q3"))))</f>
        <v>Q3</v>
      </c>
    </row>
    <row r="1730" spans="1:12" x14ac:dyDescent="0.25">
      <c r="A1730">
        <v>1</v>
      </c>
      <c r="B1730" s="1">
        <v>42364</v>
      </c>
      <c r="C1730" t="s">
        <v>463</v>
      </c>
      <c r="D1730" t="s">
        <v>1398</v>
      </c>
      <c r="E1730" t="s">
        <v>239</v>
      </c>
      <c r="F1730">
        <v>40</v>
      </c>
      <c r="G1730" t="s">
        <v>466</v>
      </c>
      <c r="H1730" t="s">
        <v>987</v>
      </c>
      <c r="I1730" t="s">
        <v>204</v>
      </c>
      <c r="J1730">
        <f>MONTH(Delivery[[#This Row],[DATE]])</f>
        <v>12</v>
      </c>
      <c r="K1730" s="32">
        <f>IF(Delivery[[#This Row],[Month]]&gt;3,YEAR(Delivery[[#This Row],[DATE]]),YEAR(Delivery[[#This Row],[DATE]])-1)</f>
        <v>2015</v>
      </c>
      <c r="L1730" s="32" t="str">
        <f>IF(Delivery[[#This Row],[Month]]&lt;4,"Q4",IF(Delivery[[#This Row],[Month]]&lt;7,"Q1",IF(Delivery[[#This Row],[Month]]&lt;10,"Q2",IF(Delivery[[#This Row],[Month]]&lt;13,"Q3"))))</f>
        <v>Q3</v>
      </c>
    </row>
    <row r="1731" spans="1:12" x14ac:dyDescent="0.25">
      <c r="A1731">
        <v>1</v>
      </c>
      <c r="B1731" s="1">
        <v>42365</v>
      </c>
      <c r="C1731" t="s">
        <v>6</v>
      </c>
      <c r="D1731" t="s">
        <v>1035</v>
      </c>
      <c r="E1731">
        <v>12</v>
      </c>
      <c r="F1731">
        <v>3503</v>
      </c>
      <c r="G1731" t="s">
        <v>460</v>
      </c>
      <c r="H1731" t="s">
        <v>151</v>
      </c>
      <c r="I1731" t="s">
        <v>152</v>
      </c>
      <c r="J1731">
        <f>MONTH(Delivery[[#This Row],[DATE]])</f>
        <v>12</v>
      </c>
      <c r="K1731" s="32">
        <f>IF(Delivery[[#This Row],[Month]]&gt;3,YEAR(Delivery[[#This Row],[DATE]]),YEAR(Delivery[[#This Row],[DATE]])-1)</f>
        <v>2015</v>
      </c>
      <c r="L1731" s="32" t="str">
        <f>IF(Delivery[[#This Row],[Month]]&lt;4,"Q4",IF(Delivery[[#This Row],[Month]]&lt;7,"Q1",IF(Delivery[[#This Row],[Month]]&lt;10,"Q2",IF(Delivery[[#This Row],[Month]]&lt;13,"Q3"))))</f>
        <v>Q3</v>
      </c>
    </row>
    <row r="1732" spans="1:12" x14ac:dyDescent="0.25">
      <c r="A1732">
        <v>2</v>
      </c>
      <c r="B1732" s="1">
        <v>42365</v>
      </c>
      <c r="C1732" t="s">
        <v>6</v>
      </c>
      <c r="D1732" t="s">
        <v>1036</v>
      </c>
      <c r="E1732">
        <v>12</v>
      </c>
      <c r="F1732">
        <v>2009</v>
      </c>
      <c r="G1732" t="s">
        <v>460</v>
      </c>
      <c r="H1732" t="s">
        <v>151</v>
      </c>
      <c r="I1732" t="s">
        <v>152</v>
      </c>
      <c r="J1732">
        <f>MONTH(Delivery[[#This Row],[DATE]])</f>
        <v>12</v>
      </c>
      <c r="K1732" s="32">
        <f>IF(Delivery[[#This Row],[Month]]&gt;3,YEAR(Delivery[[#This Row],[DATE]]),YEAR(Delivery[[#This Row],[DATE]])-1)</f>
        <v>2015</v>
      </c>
      <c r="L1732" s="32" t="str">
        <f>IF(Delivery[[#This Row],[Month]]&lt;4,"Q4",IF(Delivery[[#This Row],[Month]]&lt;7,"Q1",IF(Delivery[[#This Row],[Month]]&lt;10,"Q2",IF(Delivery[[#This Row],[Month]]&lt;13,"Q3"))))</f>
        <v>Q3</v>
      </c>
    </row>
    <row r="1733" spans="1:12" x14ac:dyDescent="0.25">
      <c r="A1733">
        <v>3</v>
      </c>
      <c r="B1733" s="1">
        <v>42365</v>
      </c>
      <c r="C1733" t="s">
        <v>6</v>
      </c>
      <c r="D1733" t="s">
        <v>1036</v>
      </c>
      <c r="E1733">
        <v>5</v>
      </c>
      <c r="F1733">
        <v>1646</v>
      </c>
      <c r="G1733" t="s">
        <v>460</v>
      </c>
      <c r="H1733" t="s">
        <v>151</v>
      </c>
      <c r="I1733" t="s">
        <v>152</v>
      </c>
      <c r="J1733">
        <f>MONTH(Delivery[[#This Row],[DATE]])</f>
        <v>12</v>
      </c>
      <c r="K1733" s="32">
        <f>IF(Delivery[[#This Row],[Month]]&gt;3,YEAR(Delivery[[#This Row],[DATE]]),YEAR(Delivery[[#This Row],[DATE]])-1)</f>
        <v>2015</v>
      </c>
      <c r="L1733" s="32" t="str">
        <f>IF(Delivery[[#This Row],[Month]]&lt;4,"Q4",IF(Delivery[[#This Row],[Month]]&lt;7,"Q1",IF(Delivery[[#This Row],[Month]]&lt;10,"Q2",IF(Delivery[[#This Row],[Month]]&lt;13,"Q3"))))</f>
        <v>Q3</v>
      </c>
    </row>
    <row r="1734" spans="1:12" x14ac:dyDescent="0.25">
      <c r="A1734">
        <v>4</v>
      </c>
      <c r="B1734" s="1">
        <v>42365</v>
      </c>
      <c r="C1734" t="s">
        <v>6</v>
      </c>
      <c r="D1734" t="s">
        <v>1036</v>
      </c>
      <c r="E1734">
        <v>4</v>
      </c>
      <c r="F1734">
        <v>3827</v>
      </c>
      <c r="G1734" t="s">
        <v>460</v>
      </c>
      <c r="H1734" t="s">
        <v>151</v>
      </c>
      <c r="I1734" t="s">
        <v>152</v>
      </c>
      <c r="J1734">
        <f>MONTH(Delivery[[#This Row],[DATE]])</f>
        <v>12</v>
      </c>
      <c r="K1734" s="32">
        <f>IF(Delivery[[#This Row],[Month]]&gt;3,YEAR(Delivery[[#This Row],[DATE]]),YEAR(Delivery[[#This Row],[DATE]])-1)</f>
        <v>2015</v>
      </c>
      <c r="L1734" s="32" t="str">
        <f>IF(Delivery[[#This Row],[Month]]&lt;4,"Q4",IF(Delivery[[#This Row],[Month]]&lt;7,"Q1",IF(Delivery[[#This Row],[Month]]&lt;10,"Q2",IF(Delivery[[#This Row],[Month]]&lt;13,"Q3"))))</f>
        <v>Q3</v>
      </c>
    </row>
    <row r="1735" spans="1:12" x14ac:dyDescent="0.25">
      <c r="A1735">
        <v>5</v>
      </c>
      <c r="B1735" s="1">
        <v>42365</v>
      </c>
      <c r="C1735" t="s">
        <v>6</v>
      </c>
      <c r="D1735" t="s">
        <v>1039</v>
      </c>
      <c r="E1735">
        <v>4</v>
      </c>
      <c r="F1735">
        <v>2221</v>
      </c>
      <c r="G1735" t="s">
        <v>460</v>
      </c>
      <c r="H1735" t="s">
        <v>151</v>
      </c>
      <c r="I1735" t="s">
        <v>152</v>
      </c>
      <c r="J1735">
        <f>MONTH(Delivery[[#This Row],[DATE]])</f>
        <v>12</v>
      </c>
      <c r="K1735" s="32">
        <f>IF(Delivery[[#This Row],[Month]]&gt;3,YEAR(Delivery[[#This Row],[DATE]]),YEAR(Delivery[[#This Row],[DATE]])-1)</f>
        <v>2015</v>
      </c>
      <c r="L1735" s="32" t="str">
        <f>IF(Delivery[[#This Row],[Month]]&lt;4,"Q4",IF(Delivery[[#This Row],[Month]]&lt;7,"Q1",IF(Delivery[[#This Row],[Month]]&lt;10,"Q2",IF(Delivery[[#This Row],[Month]]&lt;13,"Q3"))))</f>
        <v>Q3</v>
      </c>
    </row>
    <row r="1736" spans="1:12" x14ac:dyDescent="0.25">
      <c r="A1736">
        <v>1</v>
      </c>
      <c r="B1736" s="1">
        <v>42365</v>
      </c>
      <c r="C1736" t="s">
        <v>463</v>
      </c>
      <c r="D1736" t="s">
        <v>1033</v>
      </c>
      <c r="E1736">
        <v>10</v>
      </c>
      <c r="F1736">
        <v>4282</v>
      </c>
      <c r="G1736" t="s">
        <v>464</v>
      </c>
      <c r="H1736" t="s">
        <v>197</v>
      </c>
      <c r="I1736" t="s">
        <v>143</v>
      </c>
      <c r="J1736">
        <f>MONTH(Delivery[[#This Row],[DATE]])</f>
        <v>12</v>
      </c>
      <c r="K1736" s="32">
        <f>IF(Delivery[[#This Row],[Month]]&gt;3,YEAR(Delivery[[#This Row],[DATE]]),YEAR(Delivery[[#This Row],[DATE]])-1)</f>
        <v>2015</v>
      </c>
      <c r="L1736" s="32" t="str">
        <f>IF(Delivery[[#This Row],[Month]]&lt;4,"Q4",IF(Delivery[[#This Row],[Month]]&lt;7,"Q1",IF(Delivery[[#This Row],[Month]]&lt;10,"Q2",IF(Delivery[[#This Row],[Month]]&lt;13,"Q3"))))</f>
        <v>Q3</v>
      </c>
    </row>
    <row r="1737" spans="1:12" x14ac:dyDescent="0.25">
      <c r="A1737">
        <v>1</v>
      </c>
      <c r="B1737" s="1">
        <v>42366</v>
      </c>
      <c r="C1737" t="s">
        <v>6</v>
      </c>
      <c r="D1737" t="s">
        <v>1039</v>
      </c>
      <c r="E1737">
        <v>4</v>
      </c>
      <c r="F1737">
        <v>797</v>
      </c>
      <c r="G1737" t="s">
        <v>460</v>
      </c>
      <c r="H1737" t="s">
        <v>151</v>
      </c>
      <c r="I1737" t="s">
        <v>152</v>
      </c>
      <c r="J1737">
        <f>MONTH(Delivery[[#This Row],[DATE]])</f>
        <v>12</v>
      </c>
      <c r="K1737" s="32">
        <f>IF(Delivery[[#This Row],[Month]]&gt;3,YEAR(Delivery[[#This Row],[DATE]]),YEAR(Delivery[[#This Row],[DATE]])-1)</f>
        <v>2015</v>
      </c>
      <c r="L1737" s="32" t="str">
        <f>IF(Delivery[[#This Row],[Month]]&lt;4,"Q4",IF(Delivery[[#This Row],[Month]]&lt;7,"Q1",IF(Delivery[[#This Row],[Month]]&lt;10,"Q2",IF(Delivery[[#This Row],[Month]]&lt;13,"Q3"))))</f>
        <v>Q3</v>
      </c>
    </row>
    <row r="1738" spans="1:12" x14ac:dyDescent="0.25">
      <c r="A1738">
        <v>2</v>
      </c>
      <c r="B1738" s="1">
        <v>42366</v>
      </c>
      <c r="C1738" t="s">
        <v>6</v>
      </c>
      <c r="D1738" t="s">
        <v>1397</v>
      </c>
      <c r="E1738" t="s">
        <v>41</v>
      </c>
      <c r="F1738">
        <v>31</v>
      </c>
      <c r="G1738" t="s">
        <v>460</v>
      </c>
      <c r="H1738" t="s">
        <v>738</v>
      </c>
      <c r="I1738" t="s">
        <v>204</v>
      </c>
      <c r="J1738">
        <f>MONTH(Delivery[[#This Row],[DATE]])</f>
        <v>12</v>
      </c>
      <c r="K1738" s="32">
        <f>IF(Delivery[[#This Row],[Month]]&gt;3,YEAR(Delivery[[#This Row],[DATE]]),YEAR(Delivery[[#This Row],[DATE]])-1)</f>
        <v>2015</v>
      </c>
      <c r="L1738" s="32" t="str">
        <f>IF(Delivery[[#This Row],[Month]]&lt;4,"Q4",IF(Delivery[[#This Row],[Month]]&lt;7,"Q1",IF(Delivery[[#This Row],[Month]]&lt;10,"Q2",IF(Delivery[[#This Row],[Month]]&lt;13,"Q3"))))</f>
        <v>Q3</v>
      </c>
    </row>
    <row r="1739" spans="1:12" x14ac:dyDescent="0.25">
      <c r="A1739">
        <v>3</v>
      </c>
      <c r="B1739" s="1">
        <v>42366</v>
      </c>
      <c r="C1739" t="s">
        <v>6</v>
      </c>
      <c r="D1739" t="s">
        <v>45</v>
      </c>
      <c r="E1739" t="s">
        <v>41</v>
      </c>
      <c r="F1739">
        <v>2809</v>
      </c>
      <c r="G1739" t="s">
        <v>460</v>
      </c>
      <c r="H1739" t="s">
        <v>148</v>
      </c>
      <c r="I1739" t="s">
        <v>149</v>
      </c>
      <c r="J1739">
        <f>MONTH(Delivery[[#This Row],[DATE]])</f>
        <v>12</v>
      </c>
      <c r="K1739" s="32">
        <f>IF(Delivery[[#This Row],[Month]]&gt;3,YEAR(Delivery[[#This Row],[DATE]]),YEAR(Delivery[[#This Row],[DATE]])-1)</f>
        <v>2015</v>
      </c>
      <c r="L1739" s="32" t="str">
        <f>IF(Delivery[[#This Row],[Month]]&lt;4,"Q4",IF(Delivery[[#This Row],[Month]]&lt;7,"Q1",IF(Delivery[[#This Row],[Month]]&lt;10,"Q2",IF(Delivery[[#This Row],[Month]]&lt;13,"Q3"))))</f>
        <v>Q3</v>
      </c>
    </row>
    <row r="1740" spans="1:12" x14ac:dyDescent="0.25">
      <c r="A1740">
        <v>4</v>
      </c>
      <c r="B1740" s="1">
        <v>42366</v>
      </c>
      <c r="C1740" t="s">
        <v>6</v>
      </c>
      <c r="D1740" t="s">
        <v>1042</v>
      </c>
      <c r="E1740" t="s">
        <v>41</v>
      </c>
      <c r="F1740">
        <v>1640</v>
      </c>
      <c r="G1740" t="s">
        <v>460</v>
      </c>
      <c r="H1740" t="s">
        <v>148</v>
      </c>
      <c r="I1740" t="s">
        <v>149</v>
      </c>
      <c r="J1740">
        <f>MONTH(Delivery[[#This Row],[DATE]])</f>
        <v>12</v>
      </c>
      <c r="K1740" s="32">
        <f>IF(Delivery[[#This Row],[Month]]&gt;3,YEAR(Delivery[[#This Row],[DATE]]),YEAR(Delivery[[#This Row],[DATE]])-1)</f>
        <v>2015</v>
      </c>
      <c r="L1740" s="32" t="str">
        <f>IF(Delivery[[#This Row],[Month]]&lt;4,"Q4",IF(Delivery[[#This Row],[Month]]&lt;7,"Q1",IF(Delivery[[#This Row],[Month]]&lt;10,"Q2",IF(Delivery[[#This Row],[Month]]&lt;13,"Q3"))))</f>
        <v>Q3</v>
      </c>
    </row>
    <row r="1741" spans="1:12" x14ac:dyDescent="0.25">
      <c r="A1741">
        <v>1</v>
      </c>
      <c r="B1741" s="1">
        <v>42366</v>
      </c>
      <c r="C1741" t="s">
        <v>6</v>
      </c>
      <c r="D1741" t="s">
        <v>1009</v>
      </c>
      <c r="E1741">
        <v>2</v>
      </c>
      <c r="F1741">
        <v>532</v>
      </c>
      <c r="G1741" t="s">
        <v>490</v>
      </c>
      <c r="H1741" t="s">
        <v>153</v>
      </c>
      <c r="I1741" t="str">
        <f>VLOOKUP(H1741,Sheet1!$A$1:$B$28,2,0)</f>
        <v>HSD-IV</v>
      </c>
      <c r="J1741">
        <f>MONTH(Delivery[[#This Row],[DATE]])</f>
        <v>12</v>
      </c>
      <c r="K1741" s="32">
        <f>IF(Delivery[[#This Row],[Month]]&gt;3,YEAR(Delivery[[#This Row],[DATE]]),YEAR(Delivery[[#This Row],[DATE]])-1)</f>
        <v>2015</v>
      </c>
      <c r="L1741" s="32" t="str">
        <f>IF(Delivery[[#This Row],[Month]]&lt;4,"Q4",IF(Delivery[[#This Row],[Month]]&lt;7,"Q1",IF(Delivery[[#This Row],[Month]]&lt;10,"Q2",IF(Delivery[[#This Row],[Month]]&lt;13,"Q3"))))</f>
        <v>Q3</v>
      </c>
    </row>
    <row r="1742" spans="1:12" x14ac:dyDescent="0.25">
      <c r="A1742">
        <v>1</v>
      </c>
      <c r="B1742" s="1">
        <v>42366</v>
      </c>
      <c r="C1742" t="s">
        <v>463</v>
      </c>
      <c r="D1742" t="s">
        <v>1033</v>
      </c>
      <c r="E1742">
        <v>13</v>
      </c>
      <c r="F1742">
        <v>2721</v>
      </c>
      <c r="G1742" t="s">
        <v>464</v>
      </c>
      <c r="H1742" t="s">
        <v>197</v>
      </c>
      <c r="I1742" t="s">
        <v>143</v>
      </c>
      <c r="J1742">
        <f>MONTH(Delivery[[#This Row],[DATE]])</f>
        <v>12</v>
      </c>
      <c r="K1742" s="32">
        <f>IF(Delivery[[#This Row],[Month]]&gt;3,YEAR(Delivery[[#This Row],[DATE]]),YEAR(Delivery[[#This Row],[DATE]])-1)</f>
        <v>2015</v>
      </c>
      <c r="L1742" s="32" t="str">
        <f>IF(Delivery[[#This Row],[Month]]&lt;4,"Q4",IF(Delivery[[#This Row],[Month]]&lt;7,"Q1",IF(Delivery[[#This Row],[Month]]&lt;10,"Q2",IF(Delivery[[#This Row],[Month]]&lt;13,"Q3"))))</f>
        <v>Q3</v>
      </c>
    </row>
    <row r="1743" spans="1:12" x14ac:dyDescent="0.25">
      <c r="A1743">
        <v>2</v>
      </c>
      <c r="B1743" s="1">
        <v>42366</v>
      </c>
      <c r="C1743" t="s">
        <v>463</v>
      </c>
      <c r="D1743" t="s">
        <v>1038</v>
      </c>
      <c r="E1743">
        <v>13</v>
      </c>
      <c r="F1743">
        <v>1038</v>
      </c>
      <c r="G1743" t="s">
        <v>464</v>
      </c>
      <c r="H1743" t="s">
        <v>197</v>
      </c>
      <c r="I1743" t="s">
        <v>143</v>
      </c>
      <c r="J1743">
        <f>MONTH(Delivery[[#This Row],[DATE]])</f>
        <v>12</v>
      </c>
      <c r="K1743" s="32">
        <f>IF(Delivery[[#This Row],[Month]]&gt;3,YEAR(Delivery[[#This Row],[DATE]]),YEAR(Delivery[[#This Row],[DATE]])-1)</f>
        <v>2015</v>
      </c>
      <c r="L1743" s="32" t="str">
        <f>IF(Delivery[[#This Row],[Month]]&lt;4,"Q4",IF(Delivery[[#This Row],[Month]]&lt;7,"Q1",IF(Delivery[[#This Row],[Month]]&lt;10,"Q2",IF(Delivery[[#This Row],[Month]]&lt;13,"Q3"))))</f>
        <v>Q3</v>
      </c>
    </row>
    <row r="1744" spans="1:12" x14ac:dyDescent="0.25">
      <c r="A1744">
        <v>3</v>
      </c>
      <c r="B1744" s="1">
        <v>42366</v>
      </c>
      <c r="C1744" t="s">
        <v>463</v>
      </c>
      <c r="D1744" t="s">
        <v>1038</v>
      </c>
      <c r="E1744">
        <v>24</v>
      </c>
      <c r="F1744">
        <v>2523</v>
      </c>
      <c r="G1744" t="s">
        <v>464</v>
      </c>
      <c r="H1744" t="s">
        <v>197</v>
      </c>
      <c r="I1744" t="s">
        <v>143</v>
      </c>
      <c r="J1744">
        <f>MONTH(Delivery[[#This Row],[DATE]])</f>
        <v>12</v>
      </c>
      <c r="K1744" s="32">
        <f>IF(Delivery[[#This Row],[Month]]&gt;3,YEAR(Delivery[[#This Row],[DATE]]),YEAR(Delivery[[#This Row],[DATE]])-1)</f>
        <v>2015</v>
      </c>
      <c r="L1744" s="32" t="str">
        <f>IF(Delivery[[#This Row],[Month]]&lt;4,"Q4",IF(Delivery[[#This Row],[Month]]&lt;7,"Q1",IF(Delivery[[#This Row],[Month]]&lt;10,"Q2",IF(Delivery[[#This Row],[Month]]&lt;13,"Q3"))))</f>
        <v>Q3</v>
      </c>
    </row>
    <row r="1745" spans="1:12" x14ac:dyDescent="0.25">
      <c r="A1745">
        <v>1</v>
      </c>
      <c r="B1745" s="1">
        <v>42367</v>
      </c>
      <c r="C1745" t="s">
        <v>6</v>
      </c>
      <c r="D1745" t="s">
        <v>1009</v>
      </c>
      <c r="E1745">
        <v>2</v>
      </c>
      <c r="F1745">
        <v>307</v>
      </c>
      <c r="G1745" t="s">
        <v>490</v>
      </c>
      <c r="H1745" t="s">
        <v>153</v>
      </c>
      <c r="I1745" t="str">
        <f>VLOOKUP(H1745,Sheet1!$A$1:$B$28,2,0)</f>
        <v>HSD-IV</v>
      </c>
      <c r="J1745">
        <f>MONTH(Delivery[[#This Row],[DATE]])</f>
        <v>12</v>
      </c>
      <c r="K1745" s="32">
        <f>IF(Delivery[[#This Row],[Month]]&gt;3,YEAR(Delivery[[#This Row],[DATE]]),YEAR(Delivery[[#This Row],[DATE]])-1)</f>
        <v>2015</v>
      </c>
      <c r="L1745" s="32" t="str">
        <f>IF(Delivery[[#This Row],[Month]]&lt;4,"Q4",IF(Delivery[[#This Row],[Month]]&lt;7,"Q1",IF(Delivery[[#This Row],[Month]]&lt;10,"Q2",IF(Delivery[[#This Row],[Month]]&lt;13,"Q3"))))</f>
        <v>Q3</v>
      </c>
    </row>
    <row r="1746" spans="1:12" x14ac:dyDescent="0.25">
      <c r="A1746">
        <v>2</v>
      </c>
      <c r="B1746" s="1">
        <v>42367</v>
      </c>
      <c r="C1746" t="s">
        <v>6</v>
      </c>
      <c r="D1746" t="s">
        <v>1006</v>
      </c>
      <c r="E1746">
        <v>2</v>
      </c>
      <c r="F1746">
        <v>1093</v>
      </c>
      <c r="G1746" t="s">
        <v>490</v>
      </c>
      <c r="H1746" t="s">
        <v>153</v>
      </c>
      <c r="I1746" t="str">
        <f>VLOOKUP(H1746,Sheet1!$A$1:$B$28,2,0)</f>
        <v>HSD-IV</v>
      </c>
      <c r="J1746">
        <f>MONTH(Delivery[[#This Row],[DATE]])</f>
        <v>12</v>
      </c>
      <c r="K1746" s="32">
        <f>IF(Delivery[[#This Row],[Month]]&gt;3,YEAR(Delivery[[#This Row],[DATE]]),YEAR(Delivery[[#This Row],[DATE]])-1)</f>
        <v>2015</v>
      </c>
      <c r="L1746" s="32" t="str">
        <f>IF(Delivery[[#This Row],[Month]]&lt;4,"Q4",IF(Delivery[[#This Row],[Month]]&lt;7,"Q1",IF(Delivery[[#This Row],[Month]]&lt;10,"Q2",IF(Delivery[[#This Row],[Month]]&lt;13,"Q3"))))</f>
        <v>Q3</v>
      </c>
    </row>
    <row r="1747" spans="1:12" x14ac:dyDescent="0.25">
      <c r="A1747">
        <v>3</v>
      </c>
      <c r="B1747" s="1">
        <v>42367</v>
      </c>
      <c r="C1747" t="s">
        <v>6</v>
      </c>
      <c r="D1747" t="s">
        <v>1006</v>
      </c>
      <c r="E1747">
        <v>11</v>
      </c>
      <c r="F1747">
        <v>1846</v>
      </c>
      <c r="G1747" t="s">
        <v>490</v>
      </c>
      <c r="H1747" t="s">
        <v>153</v>
      </c>
      <c r="I1747" t="str">
        <f>VLOOKUP(H1747,Sheet1!$A$1:$B$28,2,0)</f>
        <v>HSD-IV</v>
      </c>
      <c r="J1747">
        <f>MONTH(Delivery[[#This Row],[DATE]])</f>
        <v>12</v>
      </c>
      <c r="K1747" s="32">
        <f>IF(Delivery[[#This Row],[Month]]&gt;3,YEAR(Delivery[[#This Row],[DATE]]),YEAR(Delivery[[#This Row],[DATE]])-1)</f>
        <v>2015</v>
      </c>
      <c r="L1747" s="32" t="str">
        <f>IF(Delivery[[#This Row],[Month]]&lt;4,"Q4",IF(Delivery[[#This Row],[Month]]&lt;7,"Q1",IF(Delivery[[#This Row],[Month]]&lt;10,"Q2",IF(Delivery[[#This Row],[Month]]&lt;13,"Q3"))))</f>
        <v>Q3</v>
      </c>
    </row>
    <row r="1748" spans="1:12" x14ac:dyDescent="0.25">
      <c r="A1748">
        <v>4</v>
      </c>
      <c r="B1748" s="1">
        <v>42367</v>
      </c>
      <c r="C1748" t="s">
        <v>6</v>
      </c>
      <c r="D1748" t="s">
        <v>1047</v>
      </c>
      <c r="E1748">
        <v>11</v>
      </c>
      <c r="F1748">
        <v>534</v>
      </c>
      <c r="G1748" t="s">
        <v>490</v>
      </c>
      <c r="H1748" t="s">
        <v>153</v>
      </c>
      <c r="I1748" t="str">
        <f>VLOOKUP(H1748,Sheet1!$A$1:$B$28,2,0)</f>
        <v>HSD-IV</v>
      </c>
      <c r="J1748">
        <f>MONTH(Delivery[[#This Row],[DATE]])</f>
        <v>12</v>
      </c>
      <c r="K1748" s="32">
        <f>IF(Delivery[[#This Row],[Month]]&gt;3,YEAR(Delivery[[#This Row],[DATE]]),YEAR(Delivery[[#This Row],[DATE]])-1)</f>
        <v>2015</v>
      </c>
      <c r="L1748" s="32" t="str">
        <f>IF(Delivery[[#This Row],[Month]]&lt;4,"Q4",IF(Delivery[[#This Row],[Month]]&lt;7,"Q1",IF(Delivery[[#This Row],[Month]]&lt;10,"Q2",IF(Delivery[[#This Row],[Month]]&lt;13,"Q3"))))</f>
        <v>Q3</v>
      </c>
    </row>
    <row r="1749" spans="1:12" x14ac:dyDescent="0.25">
      <c r="A1749">
        <v>5</v>
      </c>
      <c r="B1749" s="1">
        <v>42367</v>
      </c>
      <c r="C1749" t="s">
        <v>6</v>
      </c>
      <c r="D1749" t="s">
        <v>1045</v>
      </c>
      <c r="E1749">
        <v>11</v>
      </c>
      <c r="F1749">
        <v>477</v>
      </c>
      <c r="G1749" t="s">
        <v>490</v>
      </c>
      <c r="H1749" t="s">
        <v>153</v>
      </c>
      <c r="I1749" t="str">
        <f>VLOOKUP(H1749,Sheet1!$A$1:$B$28,2,0)</f>
        <v>HSD-IV</v>
      </c>
      <c r="J1749">
        <f>MONTH(Delivery[[#This Row],[DATE]])</f>
        <v>12</v>
      </c>
      <c r="K1749" s="32">
        <f>IF(Delivery[[#This Row],[Month]]&gt;3,YEAR(Delivery[[#This Row],[DATE]]),YEAR(Delivery[[#This Row],[DATE]])-1)</f>
        <v>2015</v>
      </c>
      <c r="L1749" s="32" t="str">
        <f>IF(Delivery[[#This Row],[Month]]&lt;4,"Q4",IF(Delivery[[#This Row],[Month]]&lt;7,"Q1",IF(Delivery[[#This Row],[Month]]&lt;10,"Q2",IF(Delivery[[#This Row],[Month]]&lt;13,"Q3"))))</f>
        <v>Q3</v>
      </c>
    </row>
    <row r="1750" spans="1:12" x14ac:dyDescent="0.25">
      <c r="A1750">
        <v>1</v>
      </c>
      <c r="B1750" s="1">
        <v>42367</v>
      </c>
      <c r="C1750" t="s">
        <v>463</v>
      </c>
      <c r="D1750" t="s">
        <v>1045</v>
      </c>
      <c r="E1750">
        <v>110</v>
      </c>
      <c r="F1750">
        <v>3028</v>
      </c>
      <c r="G1750" t="s">
        <v>492</v>
      </c>
      <c r="H1750" t="s">
        <v>153</v>
      </c>
      <c r="I1750" t="str">
        <f>VLOOKUP(H1750,Sheet1!$A$1:$B$28,2,0)</f>
        <v>HSD-IV</v>
      </c>
      <c r="J1750">
        <f>MONTH(Delivery[[#This Row],[DATE]])</f>
        <v>12</v>
      </c>
      <c r="K1750" s="32">
        <f>IF(Delivery[[#This Row],[Month]]&gt;3,YEAR(Delivery[[#This Row],[DATE]]),YEAR(Delivery[[#This Row],[DATE]])-1)</f>
        <v>2015</v>
      </c>
      <c r="L1750" s="32" t="str">
        <f>IF(Delivery[[#This Row],[Month]]&lt;4,"Q4",IF(Delivery[[#This Row],[Month]]&lt;7,"Q1",IF(Delivery[[#This Row],[Month]]&lt;10,"Q2",IF(Delivery[[#This Row],[Month]]&lt;13,"Q3"))))</f>
        <v>Q3</v>
      </c>
    </row>
    <row r="1751" spans="1:12" x14ac:dyDescent="0.25">
      <c r="A1751">
        <v>1</v>
      </c>
      <c r="B1751" s="1">
        <v>42368</v>
      </c>
      <c r="C1751" t="s">
        <v>6</v>
      </c>
      <c r="D1751" t="s">
        <v>1045</v>
      </c>
      <c r="E1751">
        <v>11</v>
      </c>
      <c r="F1751">
        <v>642</v>
      </c>
      <c r="G1751" t="s">
        <v>490</v>
      </c>
      <c r="H1751" t="s">
        <v>153</v>
      </c>
      <c r="I1751" t="str">
        <f>VLOOKUP(H1751,Sheet1!$A$1:$B$28,2,0)</f>
        <v>HSD-IV</v>
      </c>
      <c r="J1751">
        <f>MONTH(Delivery[[#This Row],[DATE]])</f>
        <v>12</v>
      </c>
      <c r="K1751" s="32">
        <f>IF(Delivery[[#This Row],[Month]]&gt;3,YEAR(Delivery[[#This Row],[DATE]]),YEAR(Delivery[[#This Row],[DATE]])-1)</f>
        <v>2015</v>
      </c>
      <c r="L1751" s="32" t="str">
        <f>IF(Delivery[[#This Row],[Month]]&lt;4,"Q4",IF(Delivery[[#This Row],[Month]]&lt;7,"Q1",IF(Delivery[[#This Row],[Month]]&lt;10,"Q2",IF(Delivery[[#This Row],[Month]]&lt;13,"Q3"))))</f>
        <v>Q3</v>
      </c>
    </row>
    <row r="1752" spans="1:12" x14ac:dyDescent="0.25">
      <c r="A1752">
        <v>2</v>
      </c>
      <c r="B1752" s="1">
        <v>42368</v>
      </c>
      <c r="C1752" t="s">
        <v>6</v>
      </c>
      <c r="D1752" t="s">
        <v>1045</v>
      </c>
      <c r="E1752">
        <v>3</v>
      </c>
      <c r="F1752">
        <v>1062</v>
      </c>
      <c r="G1752" t="s">
        <v>490</v>
      </c>
      <c r="H1752" t="s">
        <v>153</v>
      </c>
      <c r="I1752" t="str">
        <f>VLOOKUP(H1752,Sheet1!$A$1:$B$28,2,0)</f>
        <v>HSD-IV</v>
      </c>
      <c r="J1752">
        <f>MONTH(Delivery[[#This Row],[DATE]])</f>
        <v>12</v>
      </c>
      <c r="K1752" s="32">
        <f>IF(Delivery[[#This Row],[Month]]&gt;3,YEAR(Delivery[[#This Row],[DATE]]),YEAR(Delivery[[#This Row],[DATE]])-1)</f>
        <v>2015</v>
      </c>
      <c r="L1752" s="32" t="str">
        <f>IF(Delivery[[#This Row],[Month]]&lt;4,"Q4",IF(Delivery[[#This Row],[Month]]&lt;7,"Q1",IF(Delivery[[#This Row],[Month]]&lt;10,"Q2",IF(Delivery[[#This Row],[Month]]&lt;13,"Q3"))))</f>
        <v>Q3</v>
      </c>
    </row>
    <row r="1753" spans="1:12" x14ac:dyDescent="0.25">
      <c r="A1753">
        <v>3</v>
      </c>
      <c r="B1753" s="1">
        <v>42368</v>
      </c>
      <c r="C1753" t="s">
        <v>6</v>
      </c>
      <c r="D1753" t="s">
        <v>1045</v>
      </c>
      <c r="E1753">
        <v>10</v>
      </c>
      <c r="F1753">
        <v>701</v>
      </c>
      <c r="G1753" t="s">
        <v>490</v>
      </c>
      <c r="H1753" t="s">
        <v>153</v>
      </c>
      <c r="I1753" t="str">
        <f>VLOOKUP(H1753,Sheet1!$A$1:$B$28,2,0)</f>
        <v>HSD-IV</v>
      </c>
      <c r="J1753">
        <f>MONTH(Delivery[[#This Row],[DATE]])</f>
        <v>12</v>
      </c>
      <c r="K1753" s="32">
        <f>IF(Delivery[[#This Row],[Month]]&gt;3,YEAR(Delivery[[#This Row],[DATE]]),YEAR(Delivery[[#This Row],[DATE]])-1)</f>
        <v>2015</v>
      </c>
      <c r="L1753" s="32" t="str">
        <f>IF(Delivery[[#This Row],[Month]]&lt;4,"Q4",IF(Delivery[[#This Row],[Month]]&lt;7,"Q1",IF(Delivery[[#This Row],[Month]]&lt;10,"Q2",IF(Delivery[[#This Row],[Month]]&lt;13,"Q3"))))</f>
        <v>Q3</v>
      </c>
    </row>
    <row r="1754" spans="1:12" x14ac:dyDescent="0.25">
      <c r="A1754">
        <v>1</v>
      </c>
      <c r="B1754" s="1">
        <v>42369</v>
      </c>
      <c r="C1754" t="s">
        <v>6</v>
      </c>
      <c r="D1754" t="s">
        <v>1054</v>
      </c>
      <c r="E1754">
        <v>16</v>
      </c>
      <c r="F1754">
        <v>91</v>
      </c>
      <c r="G1754" t="s">
        <v>460</v>
      </c>
      <c r="H1754" t="s">
        <v>145</v>
      </c>
      <c r="I1754" t="s">
        <v>146</v>
      </c>
      <c r="J1754">
        <f>MONTH(Delivery[[#This Row],[DATE]])</f>
        <v>12</v>
      </c>
      <c r="K1754" s="32">
        <f>IF(Delivery[[#This Row],[Month]]&gt;3,YEAR(Delivery[[#This Row],[DATE]]),YEAR(Delivery[[#This Row],[DATE]])-1)</f>
        <v>2015</v>
      </c>
      <c r="L1754" s="32" t="str">
        <f>IF(Delivery[[#This Row],[Month]]&lt;4,"Q4",IF(Delivery[[#This Row],[Month]]&lt;7,"Q1",IF(Delivery[[#This Row],[Month]]&lt;10,"Q2",IF(Delivery[[#This Row],[Month]]&lt;13,"Q3"))))</f>
        <v>Q3</v>
      </c>
    </row>
    <row r="1755" spans="1:12" x14ac:dyDescent="0.25">
      <c r="A1755">
        <v>2</v>
      </c>
      <c r="B1755" s="1">
        <v>42369</v>
      </c>
      <c r="C1755" t="s">
        <v>6</v>
      </c>
      <c r="D1755" t="s">
        <v>1055</v>
      </c>
      <c r="E1755">
        <v>15</v>
      </c>
      <c r="F1755">
        <v>579</v>
      </c>
      <c r="G1755" t="s">
        <v>460</v>
      </c>
      <c r="H1755" t="s">
        <v>733</v>
      </c>
      <c r="I1755" t="s">
        <v>143</v>
      </c>
      <c r="J1755">
        <f>MONTH(Delivery[[#This Row],[DATE]])</f>
        <v>12</v>
      </c>
      <c r="K1755" s="32">
        <f>IF(Delivery[[#This Row],[Month]]&gt;3,YEAR(Delivery[[#This Row],[DATE]]),YEAR(Delivery[[#This Row],[DATE]])-1)</f>
        <v>2015</v>
      </c>
      <c r="L1755" s="32" t="str">
        <f>IF(Delivery[[#This Row],[Month]]&lt;4,"Q4",IF(Delivery[[#This Row],[Month]]&lt;7,"Q1",IF(Delivery[[#This Row],[Month]]&lt;10,"Q2",IF(Delivery[[#This Row],[Month]]&lt;13,"Q3"))))</f>
        <v>Q3</v>
      </c>
    </row>
    <row r="1756" spans="1:12" x14ac:dyDescent="0.25">
      <c r="A1756">
        <v>1</v>
      </c>
      <c r="B1756" s="1">
        <v>42369</v>
      </c>
      <c r="C1756" t="s">
        <v>463</v>
      </c>
      <c r="D1756" t="s">
        <v>1052</v>
      </c>
      <c r="E1756">
        <v>105</v>
      </c>
      <c r="F1756">
        <v>3022</v>
      </c>
      <c r="G1756" t="s">
        <v>492</v>
      </c>
      <c r="H1756" t="s">
        <v>153</v>
      </c>
      <c r="I1756" t="str">
        <f>VLOOKUP(H1756,Sheet1!$A$1:$B$28,2,0)</f>
        <v>HSD-IV</v>
      </c>
      <c r="J1756">
        <f>MONTH(Delivery[[#This Row],[DATE]])</f>
        <v>12</v>
      </c>
      <c r="K1756" s="32">
        <f>IF(Delivery[[#This Row],[Month]]&gt;3,YEAR(Delivery[[#This Row],[DATE]]),YEAR(Delivery[[#This Row],[DATE]])-1)</f>
        <v>2015</v>
      </c>
      <c r="L1756" s="32" t="str">
        <f>IF(Delivery[[#This Row],[Month]]&lt;4,"Q4",IF(Delivery[[#This Row],[Month]]&lt;7,"Q1",IF(Delivery[[#This Row],[Month]]&lt;10,"Q2",IF(Delivery[[#This Row],[Month]]&lt;13,"Q3"))))</f>
        <v>Q3</v>
      </c>
    </row>
    <row r="1757" spans="1:12" x14ac:dyDescent="0.25">
      <c r="A1757">
        <v>2</v>
      </c>
      <c r="B1757" s="1">
        <v>42369</v>
      </c>
      <c r="C1757" t="s">
        <v>463</v>
      </c>
      <c r="D1757" t="s">
        <v>1052</v>
      </c>
      <c r="E1757">
        <v>108</v>
      </c>
      <c r="F1757">
        <v>2058</v>
      </c>
      <c r="G1757" t="s">
        <v>492</v>
      </c>
      <c r="H1757" t="s">
        <v>153</v>
      </c>
      <c r="I1757" t="str">
        <f>VLOOKUP(H1757,Sheet1!$A$1:$B$28,2,0)</f>
        <v>HSD-IV</v>
      </c>
      <c r="J1757">
        <f>MONTH(Delivery[[#This Row],[DATE]])</f>
        <v>12</v>
      </c>
      <c r="K1757" s="32">
        <f>IF(Delivery[[#This Row],[Month]]&gt;3,YEAR(Delivery[[#This Row],[DATE]]),YEAR(Delivery[[#This Row],[DATE]])-1)</f>
        <v>2015</v>
      </c>
      <c r="L1757" s="32" t="str">
        <f>IF(Delivery[[#This Row],[Month]]&lt;4,"Q4",IF(Delivery[[#This Row],[Month]]&lt;7,"Q1",IF(Delivery[[#This Row],[Month]]&lt;10,"Q2",IF(Delivery[[#This Row],[Month]]&lt;13,"Q3"))))</f>
        <v>Q3</v>
      </c>
    </row>
    <row r="1758" spans="1:12" x14ac:dyDescent="0.25">
      <c r="A1758">
        <v>1</v>
      </c>
      <c r="B1758" s="1">
        <v>42369</v>
      </c>
      <c r="C1758" t="s">
        <v>463</v>
      </c>
      <c r="D1758" t="s">
        <v>500</v>
      </c>
      <c r="E1758" t="s">
        <v>239</v>
      </c>
      <c r="F1758">
        <v>20</v>
      </c>
      <c r="G1758" t="s">
        <v>466</v>
      </c>
      <c r="H1758" t="s">
        <v>1436</v>
      </c>
      <c r="I1758" t="s">
        <v>204</v>
      </c>
      <c r="J1758">
        <f>MONTH(Delivery[[#This Row],[DATE]])</f>
        <v>12</v>
      </c>
      <c r="K1758" s="32">
        <f>IF(Delivery[[#This Row],[Month]]&gt;3,YEAR(Delivery[[#This Row],[DATE]]),YEAR(Delivery[[#This Row],[DATE]])-1)</f>
        <v>2015</v>
      </c>
      <c r="L1758" s="32" t="str">
        <f>IF(Delivery[[#This Row],[Month]]&lt;4,"Q4",IF(Delivery[[#This Row],[Month]]&lt;7,"Q1",IF(Delivery[[#This Row],[Month]]&lt;10,"Q2",IF(Delivery[[#This Row],[Month]]&lt;13,"Q3"))))</f>
        <v>Q3</v>
      </c>
    </row>
    <row r="1759" spans="1:12" x14ac:dyDescent="0.25">
      <c r="A1759">
        <v>1</v>
      </c>
      <c r="B1759" s="1">
        <v>42370</v>
      </c>
      <c r="C1759" t="s">
        <v>6</v>
      </c>
      <c r="D1759" t="s">
        <v>1055</v>
      </c>
      <c r="E1759">
        <v>10</v>
      </c>
      <c r="F1759">
        <v>6709</v>
      </c>
      <c r="G1759" t="s">
        <v>460</v>
      </c>
      <c r="H1759" t="s">
        <v>733</v>
      </c>
      <c r="I1759" t="s">
        <v>143</v>
      </c>
      <c r="J1759">
        <f>MONTH(Delivery[[#This Row],[DATE]])</f>
        <v>1</v>
      </c>
      <c r="K1759" s="32">
        <f>IF(Delivery[[#This Row],[Month]]&gt;3,YEAR(Delivery[[#This Row],[DATE]]),YEAR(Delivery[[#This Row],[DATE]])-1)</f>
        <v>2015</v>
      </c>
      <c r="L1759" s="32" t="str">
        <f>IF(Delivery[[#This Row],[Month]]&lt;4,"Q4",IF(Delivery[[#This Row],[Month]]&lt;7,"Q1",IF(Delivery[[#This Row],[Month]]&lt;10,"Q2",IF(Delivery[[#This Row],[Month]]&lt;13,"Q3"))))</f>
        <v>Q4</v>
      </c>
    </row>
    <row r="1760" spans="1:12" x14ac:dyDescent="0.25">
      <c r="A1760">
        <v>2</v>
      </c>
      <c r="B1760" s="1">
        <v>42370</v>
      </c>
      <c r="C1760" t="s">
        <v>6</v>
      </c>
      <c r="D1760" t="s">
        <v>1056</v>
      </c>
      <c r="E1760">
        <v>15</v>
      </c>
      <c r="F1760">
        <v>3036</v>
      </c>
      <c r="G1760" t="s">
        <v>460</v>
      </c>
      <c r="H1760" t="s">
        <v>733</v>
      </c>
      <c r="I1760" t="s">
        <v>143</v>
      </c>
      <c r="J1760">
        <f>MONTH(Delivery[[#This Row],[DATE]])</f>
        <v>1</v>
      </c>
      <c r="K1760" s="32">
        <f>IF(Delivery[[#This Row],[Month]]&gt;3,YEAR(Delivery[[#This Row],[DATE]]),YEAR(Delivery[[#This Row],[DATE]])-1)</f>
        <v>2015</v>
      </c>
      <c r="L1760" s="32" t="str">
        <f>IF(Delivery[[#This Row],[Month]]&lt;4,"Q4",IF(Delivery[[#This Row],[Month]]&lt;7,"Q1",IF(Delivery[[#This Row],[Month]]&lt;10,"Q2",IF(Delivery[[#This Row],[Month]]&lt;13,"Q3"))))</f>
        <v>Q4</v>
      </c>
    </row>
    <row r="1761" spans="1:12" x14ac:dyDescent="0.25">
      <c r="A1761">
        <v>1</v>
      </c>
      <c r="B1761" s="1">
        <v>42370</v>
      </c>
      <c r="C1761" t="s">
        <v>6</v>
      </c>
      <c r="D1761" t="s">
        <v>1045</v>
      </c>
      <c r="E1761">
        <v>10</v>
      </c>
      <c r="F1761">
        <v>757</v>
      </c>
      <c r="G1761" t="s">
        <v>490</v>
      </c>
      <c r="H1761" t="s">
        <v>153</v>
      </c>
      <c r="I1761" t="str">
        <f>VLOOKUP(H1761,Sheet1!$A$1:$B$28,2,0)</f>
        <v>HSD-IV</v>
      </c>
      <c r="J1761">
        <f>MONTH(Delivery[[#This Row],[DATE]])</f>
        <v>1</v>
      </c>
      <c r="K1761" s="32">
        <f>IF(Delivery[[#This Row],[Month]]&gt;3,YEAR(Delivery[[#This Row],[DATE]]),YEAR(Delivery[[#This Row],[DATE]])-1)</f>
        <v>2015</v>
      </c>
      <c r="L1761" s="32" t="str">
        <f>IF(Delivery[[#This Row],[Month]]&lt;4,"Q4",IF(Delivery[[#This Row],[Month]]&lt;7,"Q1",IF(Delivery[[#This Row],[Month]]&lt;10,"Q2",IF(Delivery[[#This Row],[Month]]&lt;13,"Q3"))))</f>
        <v>Q4</v>
      </c>
    </row>
    <row r="1762" spans="1:12" x14ac:dyDescent="0.25">
      <c r="A1762">
        <v>2</v>
      </c>
      <c r="B1762" s="1">
        <v>42370</v>
      </c>
      <c r="C1762" t="s">
        <v>6</v>
      </c>
      <c r="D1762" t="s">
        <v>1049</v>
      </c>
      <c r="E1762">
        <v>10</v>
      </c>
      <c r="F1762">
        <v>1843</v>
      </c>
      <c r="G1762" t="s">
        <v>490</v>
      </c>
      <c r="H1762" t="s">
        <v>153</v>
      </c>
      <c r="I1762" t="str">
        <f>VLOOKUP(H1762,Sheet1!$A$1:$B$28,2,0)</f>
        <v>HSD-IV</v>
      </c>
      <c r="J1762">
        <f>MONTH(Delivery[[#This Row],[DATE]])</f>
        <v>1</v>
      </c>
      <c r="K1762" s="32">
        <f>IF(Delivery[[#This Row],[Month]]&gt;3,YEAR(Delivery[[#This Row],[DATE]]),YEAR(Delivery[[#This Row],[DATE]])-1)</f>
        <v>2015</v>
      </c>
      <c r="L1762" s="32" t="str">
        <f>IF(Delivery[[#This Row],[Month]]&lt;4,"Q4",IF(Delivery[[#This Row],[Month]]&lt;7,"Q1",IF(Delivery[[#This Row],[Month]]&lt;10,"Q2",IF(Delivery[[#This Row],[Month]]&lt;13,"Q3"))))</f>
        <v>Q4</v>
      </c>
    </row>
    <row r="1763" spans="1:12" x14ac:dyDescent="0.25">
      <c r="A1763">
        <v>3</v>
      </c>
      <c r="B1763" s="1">
        <v>42370</v>
      </c>
      <c r="C1763" t="s">
        <v>6</v>
      </c>
      <c r="D1763" t="s">
        <v>1049</v>
      </c>
      <c r="E1763">
        <v>1</v>
      </c>
      <c r="F1763">
        <v>1200</v>
      </c>
      <c r="G1763" t="s">
        <v>490</v>
      </c>
      <c r="H1763" t="s">
        <v>153</v>
      </c>
      <c r="I1763" t="str">
        <f>VLOOKUP(H1763,Sheet1!$A$1:$B$28,2,0)</f>
        <v>HSD-IV</v>
      </c>
      <c r="J1763">
        <f>MONTH(Delivery[[#This Row],[DATE]])</f>
        <v>1</v>
      </c>
      <c r="K1763" s="32">
        <f>IF(Delivery[[#This Row],[Month]]&gt;3,YEAR(Delivery[[#This Row],[DATE]]),YEAR(Delivery[[#This Row],[DATE]])-1)</f>
        <v>2015</v>
      </c>
      <c r="L1763" s="32" t="str">
        <f>IF(Delivery[[#This Row],[Month]]&lt;4,"Q4",IF(Delivery[[#This Row],[Month]]&lt;7,"Q1",IF(Delivery[[#This Row],[Month]]&lt;10,"Q2",IF(Delivery[[#This Row],[Month]]&lt;13,"Q3"))))</f>
        <v>Q4</v>
      </c>
    </row>
    <row r="1764" spans="1:12" x14ac:dyDescent="0.25">
      <c r="A1764">
        <v>4</v>
      </c>
      <c r="B1764" s="1">
        <v>42370</v>
      </c>
      <c r="C1764" t="s">
        <v>6</v>
      </c>
      <c r="D1764" t="s">
        <v>1062</v>
      </c>
      <c r="E1764">
        <v>5</v>
      </c>
      <c r="F1764">
        <v>166</v>
      </c>
      <c r="G1764" t="s">
        <v>490</v>
      </c>
      <c r="H1764" t="s">
        <v>155</v>
      </c>
      <c r="I1764" t="s">
        <v>146</v>
      </c>
      <c r="J1764">
        <f>MONTH(Delivery[[#This Row],[DATE]])</f>
        <v>1</v>
      </c>
      <c r="K1764" s="32">
        <f>IF(Delivery[[#This Row],[Month]]&gt;3,YEAR(Delivery[[#This Row],[DATE]]),YEAR(Delivery[[#This Row],[DATE]])-1)</f>
        <v>2015</v>
      </c>
      <c r="L1764" s="32" t="str">
        <f>IF(Delivery[[#This Row],[Month]]&lt;4,"Q4",IF(Delivery[[#This Row],[Month]]&lt;7,"Q1",IF(Delivery[[#This Row],[Month]]&lt;10,"Q2",IF(Delivery[[#This Row],[Month]]&lt;13,"Q3"))))</f>
        <v>Q4</v>
      </c>
    </row>
    <row r="1765" spans="1:12" x14ac:dyDescent="0.25">
      <c r="A1765">
        <v>5</v>
      </c>
      <c r="B1765" s="1">
        <v>42370</v>
      </c>
      <c r="C1765" t="s">
        <v>6</v>
      </c>
      <c r="D1765" t="s">
        <v>1063</v>
      </c>
      <c r="E1765">
        <v>8</v>
      </c>
      <c r="F1765">
        <v>613</v>
      </c>
      <c r="G1765" t="s">
        <v>490</v>
      </c>
      <c r="H1765" t="s">
        <v>151</v>
      </c>
      <c r="I1765" t="s">
        <v>152</v>
      </c>
      <c r="J1765">
        <f>MONTH(Delivery[[#This Row],[DATE]])</f>
        <v>1</v>
      </c>
      <c r="K1765" s="32">
        <f>IF(Delivery[[#This Row],[Month]]&gt;3,YEAR(Delivery[[#This Row],[DATE]]),YEAR(Delivery[[#This Row],[DATE]])-1)</f>
        <v>2015</v>
      </c>
      <c r="L1765" s="32" t="str">
        <f>IF(Delivery[[#This Row],[Month]]&lt;4,"Q4",IF(Delivery[[#This Row],[Month]]&lt;7,"Q1",IF(Delivery[[#This Row],[Month]]&lt;10,"Q2",IF(Delivery[[#This Row],[Month]]&lt;13,"Q3"))))</f>
        <v>Q4</v>
      </c>
    </row>
    <row r="1766" spans="1:12" x14ac:dyDescent="0.25">
      <c r="A1766">
        <v>1</v>
      </c>
      <c r="B1766" s="1">
        <v>42370</v>
      </c>
      <c r="C1766" t="s">
        <v>463</v>
      </c>
      <c r="D1766" t="s">
        <v>1052</v>
      </c>
      <c r="E1766">
        <v>8</v>
      </c>
      <c r="F1766">
        <v>3875</v>
      </c>
      <c r="G1766" t="s">
        <v>464</v>
      </c>
      <c r="H1766" t="s">
        <v>153</v>
      </c>
      <c r="I1766" t="str">
        <f>VLOOKUP(H1766,Sheet1!$A$1:$B$28,2,0)</f>
        <v>HSD-IV</v>
      </c>
      <c r="J1766">
        <f>MONTH(Delivery[[#This Row],[DATE]])</f>
        <v>1</v>
      </c>
      <c r="K1766" s="32">
        <f>IF(Delivery[[#This Row],[Month]]&gt;3,YEAR(Delivery[[#This Row],[DATE]]),YEAR(Delivery[[#This Row],[DATE]])-1)</f>
        <v>2015</v>
      </c>
      <c r="L1766" s="32" t="str">
        <f>IF(Delivery[[#This Row],[Month]]&lt;4,"Q4",IF(Delivery[[#This Row],[Month]]&lt;7,"Q1",IF(Delivery[[#This Row],[Month]]&lt;10,"Q2",IF(Delivery[[#This Row],[Month]]&lt;13,"Q3"))))</f>
        <v>Q4</v>
      </c>
    </row>
    <row r="1767" spans="1:12" x14ac:dyDescent="0.25">
      <c r="A1767">
        <v>1</v>
      </c>
      <c r="B1767" s="1">
        <v>42370</v>
      </c>
      <c r="C1767" t="s">
        <v>463</v>
      </c>
      <c r="D1767" t="s">
        <v>1052</v>
      </c>
      <c r="E1767">
        <v>108</v>
      </c>
      <c r="F1767">
        <v>691</v>
      </c>
      <c r="G1767" t="s">
        <v>492</v>
      </c>
      <c r="H1767" t="s">
        <v>153</v>
      </c>
      <c r="I1767" t="str">
        <f>VLOOKUP(H1767,Sheet1!$A$1:$B$28,2,0)</f>
        <v>HSD-IV</v>
      </c>
      <c r="J1767">
        <f>MONTH(Delivery[[#This Row],[DATE]])</f>
        <v>1</v>
      </c>
      <c r="K1767" s="32">
        <f>IF(Delivery[[#This Row],[Month]]&gt;3,YEAR(Delivery[[#This Row],[DATE]]),YEAR(Delivery[[#This Row],[DATE]])-1)</f>
        <v>2015</v>
      </c>
      <c r="L1767" s="32" t="str">
        <f>IF(Delivery[[#This Row],[Month]]&lt;4,"Q4",IF(Delivery[[#This Row],[Month]]&lt;7,"Q1",IF(Delivery[[#This Row],[Month]]&lt;10,"Q2",IF(Delivery[[#This Row],[Month]]&lt;13,"Q3"))))</f>
        <v>Q4</v>
      </c>
    </row>
    <row r="1768" spans="1:12" x14ac:dyDescent="0.25">
      <c r="A1768">
        <v>2</v>
      </c>
      <c r="B1768" s="1">
        <v>42370</v>
      </c>
      <c r="C1768" t="s">
        <v>463</v>
      </c>
      <c r="D1768" t="s">
        <v>1062</v>
      </c>
      <c r="E1768">
        <v>111</v>
      </c>
      <c r="F1768">
        <v>41</v>
      </c>
      <c r="G1768" t="s">
        <v>492</v>
      </c>
      <c r="H1768" t="s">
        <v>155</v>
      </c>
      <c r="I1768" t="s">
        <v>146</v>
      </c>
      <c r="J1768">
        <f>MONTH(Delivery[[#This Row],[DATE]])</f>
        <v>1</v>
      </c>
      <c r="K1768" s="32">
        <f>IF(Delivery[[#This Row],[Month]]&gt;3,YEAR(Delivery[[#This Row],[DATE]]),YEAR(Delivery[[#This Row],[DATE]])-1)</f>
        <v>2015</v>
      </c>
      <c r="L1768" s="32" t="str">
        <f>IF(Delivery[[#This Row],[Month]]&lt;4,"Q4",IF(Delivery[[#This Row],[Month]]&lt;7,"Q1",IF(Delivery[[#This Row],[Month]]&lt;10,"Q2",IF(Delivery[[#This Row],[Month]]&lt;13,"Q3"))))</f>
        <v>Q4</v>
      </c>
    </row>
    <row r="1769" spans="1:12" x14ac:dyDescent="0.25">
      <c r="A1769">
        <v>3</v>
      </c>
      <c r="B1769" s="1">
        <v>42370</v>
      </c>
      <c r="C1769" t="s">
        <v>463</v>
      </c>
      <c r="D1769" t="s">
        <v>1063</v>
      </c>
      <c r="E1769">
        <v>101</v>
      </c>
      <c r="F1769">
        <v>1032</v>
      </c>
      <c r="G1769" t="s">
        <v>492</v>
      </c>
      <c r="H1769" t="s">
        <v>151</v>
      </c>
      <c r="I1769" t="s">
        <v>152</v>
      </c>
      <c r="J1769">
        <f>MONTH(Delivery[[#This Row],[DATE]])</f>
        <v>1</v>
      </c>
      <c r="K1769" s="32">
        <f>IF(Delivery[[#This Row],[Month]]&gt;3,YEAR(Delivery[[#This Row],[DATE]]),YEAR(Delivery[[#This Row],[DATE]])-1)</f>
        <v>2015</v>
      </c>
      <c r="L1769" s="32" t="str">
        <f>IF(Delivery[[#This Row],[Month]]&lt;4,"Q4",IF(Delivery[[#This Row],[Month]]&lt;7,"Q1",IF(Delivery[[#This Row],[Month]]&lt;10,"Q2",IF(Delivery[[#This Row],[Month]]&lt;13,"Q3"))))</f>
        <v>Q4</v>
      </c>
    </row>
    <row r="1770" spans="1:12" x14ac:dyDescent="0.25">
      <c r="A1770">
        <v>1</v>
      </c>
      <c r="B1770" s="1">
        <v>42371</v>
      </c>
      <c r="C1770" t="s">
        <v>6</v>
      </c>
      <c r="D1770" t="s">
        <v>1056</v>
      </c>
      <c r="E1770">
        <v>24</v>
      </c>
      <c r="F1770">
        <v>489</v>
      </c>
      <c r="G1770" t="s">
        <v>460</v>
      </c>
      <c r="H1770" t="s">
        <v>733</v>
      </c>
      <c r="I1770" t="s">
        <v>143</v>
      </c>
      <c r="J1770">
        <f>MONTH(Delivery[[#This Row],[DATE]])</f>
        <v>1</v>
      </c>
      <c r="K1770" s="32">
        <f>IF(Delivery[[#This Row],[Month]]&gt;3,YEAR(Delivery[[#This Row],[DATE]]),YEAR(Delivery[[#This Row],[DATE]])-1)</f>
        <v>2015</v>
      </c>
      <c r="L1770" s="32" t="str">
        <f>IF(Delivery[[#This Row],[Month]]&lt;4,"Q4",IF(Delivery[[#This Row],[Month]]&lt;7,"Q1",IF(Delivery[[#This Row],[Month]]&lt;10,"Q2",IF(Delivery[[#This Row],[Month]]&lt;13,"Q3"))))</f>
        <v>Q4</v>
      </c>
    </row>
    <row r="1771" spans="1:12" x14ac:dyDescent="0.25">
      <c r="A1771">
        <v>2</v>
      </c>
      <c r="B1771" s="1">
        <v>42371</v>
      </c>
      <c r="C1771" t="s">
        <v>6</v>
      </c>
      <c r="D1771" t="s">
        <v>1058</v>
      </c>
      <c r="E1771" t="s">
        <v>1466</v>
      </c>
      <c r="F1771">
        <v>2101</v>
      </c>
      <c r="G1771" t="s">
        <v>460</v>
      </c>
      <c r="H1771" t="s">
        <v>148</v>
      </c>
      <c r="I1771" t="s">
        <v>149</v>
      </c>
      <c r="J1771">
        <f>MONTH(Delivery[[#This Row],[DATE]])</f>
        <v>1</v>
      </c>
      <c r="K1771" s="32">
        <f>IF(Delivery[[#This Row],[Month]]&gt;3,YEAR(Delivery[[#This Row],[DATE]]),YEAR(Delivery[[#This Row],[DATE]])-1)</f>
        <v>2015</v>
      </c>
      <c r="L1771" s="32" t="str">
        <f>IF(Delivery[[#This Row],[Month]]&lt;4,"Q4",IF(Delivery[[#This Row],[Month]]&lt;7,"Q1",IF(Delivery[[#This Row],[Month]]&lt;10,"Q2",IF(Delivery[[#This Row],[Month]]&lt;13,"Q3"))))</f>
        <v>Q4</v>
      </c>
    </row>
    <row r="1772" spans="1:12" x14ac:dyDescent="0.25">
      <c r="A1772">
        <v>3</v>
      </c>
      <c r="B1772" s="1">
        <v>42371</v>
      </c>
      <c r="C1772" t="s">
        <v>6</v>
      </c>
      <c r="D1772" t="s">
        <v>1059</v>
      </c>
      <c r="E1772" t="s">
        <v>1466</v>
      </c>
      <c r="F1772">
        <v>624</v>
      </c>
      <c r="G1772" t="s">
        <v>460</v>
      </c>
      <c r="H1772" t="s">
        <v>148</v>
      </c>
      <c r="I1772" t="s">
        <v>149</v>
      </c>
      <c r="J1772">
        <f>MONTH(Delivery[[#This Row],[DATE]])</f>
        <v>1</v>
      </c>
      <c r="K1772" s="32">
        <f>IF(Delivery[[#This Row],[Month]]&gt;3,YEAR(Delivery[[#This Row],[DATE]]),YEAR(Delivery[[#This Row],[DATE]])-1)</f>
        <v>2015</v>
      </c>
      <c r="L1772" s="32" t="str">
        <f>IF(Delivery[[#This Row],[Month]]&lt;4,"Q4",IF(Delivery[[#This Row],[Month]]&lt;7,"Q1",IF(Delivery[[#This Row],[Month]]&lt;10,"Q2",IF(Delivery[[#This Row],[Month]]&lt;13,"Q3"))))</f>
        <v>Q4</v>
      </c>
    </row>
    <row r="1773" spans="1:12" x14ac:dyDescent="0.25">
      <c r="A1773">
        <v>1</v>
      </c>
      <c r="B1773" s="1">
        <v>42371</v>
      </c>
      <c r="C1773" t="s">
        <v>6</v>
      </c>
      <c r="D1773" t="s">
        <v>1063</v>
      </c>
      <c r="E1773">
        <v>8</v>
      </c>
      <c r="F1773">
        <v>2119</v>
      </c>
      <c r="G1773" t="s">
        <v>490</v>
      </c>
      <c r="H1773" t="s">
        <v>151</v>
      </c>
      <c r="I1773" t="s">
        <v>152</v>
      </c>
      <c r="J1773">
        <f>MONTH(Delivery[[#This Row],[DATE]])</f>
        <v>1</v>
      </c>
      <c r="K1773" s="32">
        <f>IF(Delivery[[#This Row],[Month]]&gt;3,YEAR(Delivery[[#This Row],[DATE]]),YEAR(Delivery[[#This Row],[DATE]])-1)</f>
        <v>2015</v>
      </c>
      <c r="L1773" s="32" t="str">
        <f>IF(Delivery[[#This Row],[Month]]&lt;4,"Q4",IF(Delivery[[#This Row],[Month]]&lt;7,"Q1",IF(Delivery[[#This Row],[Month]]&lt;10,"Q2",IF(Delivery[[#This Row],[Month]]&lt;13,"Q3"))))</f>
        <v>Q4</v>
      </c>
    </row>
    <row r="1774" spans="1:12" x14ac:dyDescent="0.25">
      <c r="A1774">
        <v>1</v>
      </c>
      <c r="B1774" s="1">
        <v>42371</v>
      </c>
      <c r="C1774" t="s">
        <v>463</v>
      </c>
      <c r="D1774" t="s">
        <v>1063</v>
      </c>
      <c r="E1774">
        <v>101</v>
      </c>
      <c r="F1774">
        <v>3070</v>
      </c>
      <c r="G1774" t="s">
        <v>492</v>
      </c>
      <c r="H1774" t="s">
        <v>151</v>
      </c>
      <c r="I1774" t="s">
        <v>152</v>
      </c>
      <c r="J1774">
        <f>MONTH(Delivery[[#This Row],[DATE]])</f>
        <v>1</v>
      </c>
      <c r="K1774" s="32">
        <f>IF(Delivery[[#This Row],[Month]]&gt;3,YEAR(Delivery[[#This Row],[DATE]]),YEAR(Delivery[[#This Row],[DATE]])-1)</f>
        <v>2015</v>
      </c>
      <c r="L1774" s="32" t="str">
        <f>IF(Delivery[[#This Row],[Month]]&lt;4,"Q4",IF(Delivery[[#This Row],[Month]]&lt;7,"Q1",IF(Delivery[[#This Row],[Month]]&lt;10,"Q2",IF(Delivery[[#This Row],[Month]]&lt;13,"Q3"))))</f>
        <v>Q4</v>
      </c>
    </row>
    <row r="1775" spans="1:12" x14ac:dyDescent="0.25">
      <c r="A1775">
        <v>2</v>
      </c>
      <c r="B1775" s="1">
        <v>42371</v>
      </c>
      <c r="C1775" t="s">
        <v>463</v>
      </c>
      <c r="D1775" t="s">
        <v>1063</v>
      </c>
      <c r="E1775">
        <v>103</v>
      </c>
      <c r="F1775">
        <v>342</v>
      </c>
      <c r="G1775" t="s">
        <v>492</v>
      </c>
      <c r="H1775" t="s">
        <v>151</v>
      </c>
      <c r="I1775" t="s">
        <v>152</v>
      </c>
      <c r="J1775">
        <f>MONTH(Delivery[[#This Row],[DATE]])</f>
        <v>1</v>
      </c>
      <c r="K1775" s="32">
        <f>IF(Delivery[[#This Row],[Month]]&gt;3,YEAR(Delivery[[#This Row],[DATE]]),YEAR(Delivery[[#This Row],[DATE]])-1)</f>
        <v>2015</v>
      </c>
      <c r="L1775" s="32" t="str">
        <f>IF(Delivery[[#This Row],[Month]]&lt;4,"Q4",IF(Delivery[[#This Row],[Month]]&lt;7,"Q1",IF(Delivery[[#This Row],[Month]]&lt;10,"Q2",IF(Delivery[[#This Row],[Month]]&lt;13,"Q3"))))</f>
        <v>Q4</v>
      </c>
    </row>
    <row r="1776" spans="1:12" x14ac:dyDescent="0.25">
      <c r="A1776">
        <v>3</v>
      </c>
      <c r="B1776" s="1">
        <v>42371</v>
      </c>
      <c r="C1776" t="s">
        <v>463</v>
      </c>
      <c r="D1776" t="s">
        <v>1069</v>
      </c>
      <c r="E1776">
        <v>103</v>
      </c>
      <c r="F1776">
        <v>503</v>
      </c>
      <c r="G1776" t="s">
        <v>492</v>
      </c>
      <c r="H1776" t="s">
        <v>151</v>
      </c>
      <c r="I1776" t="s">
        <v>152</v>
      </c>
      <c r="J1776">
        <f>MONTH(Delivery[[#This Row],[DATE]])</f>
        <v>1</v>
      </c>
      <c r="K1776" s="32">
        <f>IF(Delivery[[#This Row],[Month]]&gt;3,YEAR(Delivery[[#This Row],[DATE]]),YEAR(Delivery[[#This Row],[DATE]])-1)</f>
        <v>2015</v>
      </c>
      <c r="L1776" s="32" t="str">
        <f>IF(Delivery[[#This Row],[Month]]&lt;4,"Q4",IF(Delivery[[#This Row],[Month]]&lt;7,"Q1",IF(Delivery[[#This Row],[Month]]&lt;10,"Q2",IF(Delivery[[#This Row],[Month]]&lt;13,"Q3"))))</f>
        <v>Q4</v>
      </c>
    </row>
    <row r="1777" spans="1:12" x14ac:dyDescent="0.25">
      <c r="A1777">
        <v>4</v>
      </c>
      <c r="B1777" s="1">
        <v>42371</v>
      </c>
      <c r="C1777" t="s">
        <v>463</v>
      </c>
      <c r="D1777" t="s">
        <v>1070</v>
      </c>
      <c r="E1777">
        <v>103</v>
      </c>
      <c r="F1777">
        <v>373</v>
      </c>
      <c r="G1777" t="s">
        <v>492</v>
      </c>
      <c r="H1777" t="s">
        <v>151</v>
      </c>
      <c r="I1777" t="s">
        <v>152</v>
      </c>
      <c r="J1777">
        <f>MONTH(Delivery[[#This Row],[DATE]])</f>
        <v>1</v>
      </c>
      <c r="K1777" s="32">
        <f>IF(Delivery[[#This Row],[Month]]&gt;3,YEAR(Delivery[[#This Row],[DATE]]),YEAR(Delivery[[#This Row],[DATE]])-1)</f>
        <v>2015</v>
      </c>
      <c r="L1777" s="32" t="str">
        <f>IF(Delivery[[#This Row],[Month]]&lt;4,"Q4",IF(Delivery[[#This Row],[Month]]&lt;7,"Q1",IF(Delivery[[#This Row],[Month]]&lt;10,"Q2",IF(Delivery[[#This Row],[Month]]&lt;13,"Q3"))))</f>
        <v>Q4</v>
      </c>
    </row>
    <row r="1778" spans="1:12" x14ac:dyDescent="0.25">
      <c r="A1778">
        <v>5</v>
      </c>
      <c r="B1778" s="1">
        <v>42371</v>
      </c>
      <c r="C1778" t="s">
        <v>463</v>
      </c>
      <c r="D1778" t="s">
        <v>1070</v>
      </c>
      <c r="E1778">
        <v>102</v>
      </c>
      <c r="F1778">
        <v>947</v>
      </c>
      <c r="G1778" t="s">
        <v>492</v>
      </c>
      <c r="H1778" t="s">
        <v>151</v>
      </c>
      <c r="I1778" t="s">
        <v>152</v>
      </c>
      <c r="J1778">
        <f>MONTH(Delivery[[#This Row],[DATE]])</f>
        <v>1</v>
      </c>
      <c r="K1778" s="32">
        <f>IF(Delivery[[#This Row],[Month]]&gt;3,YEAR(Delivery[[#This Row],[DATE]]),YEAR(Delivery[[#This Row],[DATE]])-1)</f>
        <v>2015</v>
      </c>
      <c r="L1778" s="32" t="str">
        <f>IF(Delivery[[#This Row],[Month]]&lt;4,"Q4",IF(Delivery[[#This Row],[Month]]&lt;7,"Q1",IF(Delivery[[#This Row],[Month]]&lt;10,"Q2",IF(Delivery[[#This Row],[Month]]&lt;13,"Q3"))))</f>
        <v>Q4</v>
      </c>
    </row>
    <row r="1779" spans="1:12" x14ac:dyDescent="0.25">
      <c r="A1779">
        <v>1</v>
      </c>
      <c r="B1779" s="1">
        <v>42371</v>
      </c>
      <c r="C1779" t="s">
        <v>463</v>
      </c>
      <c r="D1779" t="s">
        <v>1058</v>
      </c>
      <c r="E1779" t="s">
        <v>239</v>
      </c>
      <c r="F1779">
        <v>2101</v>
      </c>
      <c r="G1779" t="s">
        <v>466</v>
      </c>
      <c r="H1779" t="s">
        <v>148</v>
      </c>
      <c r="I1779" t="s">
        <v>149</v>
      </c>
      <c r="J1779">
        <f>MONTH(Delivery[[#This Row],[DATE]])</f>
        <v>1</v>
      </c>
      <c r="K1779" s="32">
        <f>IF(Delivery[[#This Row],[Month]]&gt;3,YEAR(Delivery[[#This Row],[DATE]]),YEAR(Delivery[[#This Row],[DATE]])-1)</f>
        <v>2015</v>
      </c>
      <c r="L1779" s="32" t="str">
        <f>IF(Delivery[[#This Row],[Month]]&lt;4,"Q4",IF(Delivery[[#This Row],[Month]]&lt;7,"Q1",IF(Delivery[[#This Row],[Month]]&lt;10,"Q2",IF(Delivery[[#This Row],[Month]]&lt;13,"Q3"))))</f>
        <v>Q4</v>
      </c>
    </row>
    <row r="1780" spans="1:12" x14ac:dyDescent="0.25">
      <c r="A1780">
        <v>2</v>
      </c>
      <c r="B1780" s="1">
        <v>42371</v>
      </c>
      <c r="C1780" t="s">
        <v>463</v>
      </c>
      <c r="D1780" t="s">
        <v>1059</v>
      </c>
      <c r="E1780" t="s">
        <v>239</v>
      </c>
      <c r="F1780">
        <v>624</v>
      </c>
      <c r="G1780" t="s">
        <v>466</v>
      </c>
      <c r="H1780" t="s">
        <v>148</v>
      </c>
      <c r="I1780" t="s">
        <v>149</v>
      </c>
      <c r="J1780">
        <f>MONTH(Delivery[[#This Row],[DATE]])</f>
        <v>1</v>
      </c>
      <c r="K1780" s="32">
        <f>IF(Delivery[[#This Row],[Month]]&gt;3,YEAR(Delivery[[#This Row],[DATE]]),YEAR(Delivery[[#This Row],[DATE]])-1)</f>
        <v>2015</v>
      </c>
      <c r="L1780" s="32" t="str">
        <f>IF(Delivery[[#This Row],[Month]]&lt;4,"Q4",IF(Delivery[[#This Row],[Month]]&lt;7,"Q1",IF(Delivery[[#This Row],[Month]]&lt;10,"Q2",IF(Delivery[[#This Row],[Month]]&lt;13,"Q3"))))</f>
        <v>Q4</v>
      </c>
    </row>
    <row r="1781" spans="1:12" x14ac:dyDescent="0.25">
      <c r="A1781">
        <v>1</v>
      </c>
      <c r="B1781" s="1">
        <v>42372</v>
      </c>
      <c r="C1781" t="s">
        <v>6</v>
      </c>
      <c r="D1781" t="s">
        <v>502</v>
      </c>
      <c r="E1781" t="s">
        <v>239</v>
      </c>
      <c r="F1781">
        <v>57</v>
      </c>
      <c r="G1781" t="s">
        <v>460</v>
      </c>
      <c r="H1781" t="s">
        <v>1436</v>
      </c>
      <c r="I1781" t="s">
        <v>204</v>
      </c>
      <c r="J1781">
        <f>MONTH(Delivery[[#This Row],[DATE]])</f>
        <v>1</v>
      </c>
      <c r="K1781" s="32">
        <f>IF(Delivery[[#This Row],[Month]]&gt;3,YEAR(Delivery[[#This Row],[DATE]]),YEAR(Delivery[[#This Row],[DATE]])-1)</f>
        <v>2015</v>
      </c>
      <c r="L1781" s="32" t="str">
        <f>IF(Delivery[[#This Row],[Month]]&lt;4,"Q4",IF(Delivery[[#This Row],[Month]]&lt;7,"Q1",IF(Delivery[[#This Row],[Month]]&lt;10,"Q2",IF(Delivery[[#This Row],[Month]]&lt;13,"Q3"))))</f>
        <v>Q4</v>
      </c>
    </row>
    <row r="1782" spans="1:12" x14ac:dyDescent="0.25">
      <c r="A1782">
        <v>2</v>
      </c>
      <c r="B1782" s="1">
        <v>42372</v>
      </c>
      <c r="C1782" t="s">
        <v>6</v>
      </c>
      <c r="D1782" t="s">
        <v>1467</v>
      </c>
      <c r="E1782" t="s">
        <v>239</v>
      </c>
      <c r="F1782">
        <v>191</v>
      </c>
      <c r="G1782" t="s">
        <v>460</v>
      </c>
      <c r="H1782" t="s">
        <v>1468</v>
      </c>
      <c r="I1782" t="s">
        <v>204</v>
      </c>
      <c r="J1782">
        <f>MONTH(Delivery[[#This Row],[DATE]])</f>
        <v>1</v>
      </c>
      <c r="K1782" s="32">
        <f>IF(Delivery[[#This Row],[Month]]&gt;3,YEAR(Delivery[[#This Row],[DATE]]),YEAR(Delivery[[#This Row],[DATE]])-1)</f>
        <v>2015</v>
      </c>
      <c r="L1782" s="32" t="str">
        <f>IF(Delivery[[#This Row],[Month]]&lt;4,"Q4",IF(Delivery[[#This Row],[Month]]&lt;7,"Q1",IF(Delivery[[#This Row],[Month]]&lt;10,"Q2",IF(Delivery[[#This Row],[Month]]&lt;13,"Q3"))))</f>
        <v>Q4</v>
      </c>
    </row>
    <row r="1783" spans="1:12" x14ac:dyDescent="0.25">
      <c r="A1783">
        <v>3</v>
      </c>
      <c r="B1783" s="1">
        <v>42372</v>
      </c>
      <c r="C1783" t="s">
        <v>6</v>
      </c>
      <c r="D1783" t="s">
        <v>1068</v>
      </c>
      <c r="E1783">
        <v>11</v>
      </c>
      <c r="F1783">
        <v>4470</v>
      </c>
      <c r="G1783" t="s">
        <v>460</v>
      </c>
      <c r="H1783" t="s">
        <v>151</v>
      </c>
      <c r="I1783" t="s">
        <v>152</v>
      </c>
      <c r="J1783">
        <f>MONTH(Delivery[[#This Row],[DATE]])</f>
        <v>1</v>
      </c>
      <c r="K1783" s="32">
        <f>IF(Delivery[[#This Row],[Month]]&gt;3,YEAR(Delivery[[#This Row],[DATE]]),YEAR(Delivery[[#This Row],[DATE]])-1)</f>
        <v>2015</v>
      </c>
      <c r="L1783" s="32" t="str">
        <f>IF(Delivery[[#This Row],[Month]]&lt;4,"Q4",IF(Delivery[[#This Row],[Month]]&lt;7,"Q1",IF(Delivery[[#This Row],[Month]]&lt;10,"Q2",IF(Delivery[[#This Row],[Month]]&lt;13,"Q3"))))</f>
        <v>Q4</v>
      </c>
    </row>
    <row r="1784" spans="1:12" x14ac:dyDescent="0.25">
      <c r="A1784">
        <v>1</v>
      </c>
      <c r="B1784" s="1">
        <v>42372</v>
      </c>
      <c r="C1784" t="s">
        <v>6</v>
      </c>
      <c r="D1784" t="s">
        <v>1063</v>
      </c>
      <c r="E1784">
        <v>8</v>
      </c>
      <c r="F1784">
        <v>167</v>
      </c>
      <c r="G1784" t="s">
        <v>490</v>
      </c>
      <c r="H1784" t="s">
        <v>151</v>
      </c>
      <c r="I1784" t="s">
        <v>152</v>
      </c>
      <c r="J1784">
        <f>MONTH(Delivery[[#This Row],[DATE]])</f>
        <v>1</v>
      </c>
      <c r="K1784" s="32">
        <f>IF(Delivery[[#This Row],[Month]]&gt;3,YEAR(Delivery[[#This Row],[DATE]]),YEAR(Delivery[[#This Row],[DATE]])-1)</f>
        <v>2015</v>
      </c>
      <c r="L1784" s="32" t="str">
        <f>IF(Delivery[[#This Row],[Month]]&lt;4,"Q4",IF(Delivery[[#This Row],[Month]]&lt;7,"Q1",IF(Delivery[[#This Row],[Month]]&lt;10,"Q2",IF(Delivery[[#This Row],[Month]]&lt;13,"Q3"))))</f>
        <v>Q4</v>
      </c>
    </row>
    <row r="1785" spans="1:12" x14ac:dyDescent="0.25">
      <c r="A1785">
        <v>2</v>
      </c>
      <c r="B1785" s="1">
        <v>42372</v>
      </c>
      <c r="C1785" t="s">
        <v>6</v>
      </c>
      <c r="D1785" t="s">
        <v>1063</v>
      </c>
      <c r="E1785">
        <v>7</v>
      </c>
      <c r="F1785">
        <v>120</v>
      </c>
      <c r="G1785" t="s">
        <v>490</v>
      </c>
      <c r="H1785" t="s">
        <v>151</v>
      </c>
      <c r="I1785" t="s">
        <v>152</v>
      </c>
      <c r="J1785">
        <f>MONTH(Delivery[[#This Row],[DATE]])</f>
        <v>1</v>
      </c>
      <c r="K1785" s="32">
        <f>IF(Delivery[[#This Row],[Month]]&gt;3,YEAR(Delivery[[#This Row],[DATE]]),YEAR(Delivery[[#This Row],[DATE]])-1)</f>
        <v>2015</v>
      </c>
      <c r="L1785" s="32" t="str">
        <f>IF(Delivery[[#This Row],[Month]]&lt;4,"Q4",IF(Delivery[[#This Row],[Month]]&lt;7,"Q1",IF(Delivery[[#This Row],[Month]]&lt;10,"Q2",IF(Delivery[[#This Row],[Month]]&lt;13,"Q3"))))</f>
        <v>Q4</v>
      </c>
    </row>
    <row r="1786" spans="1:12" x14ac:dyDescent="0.25">
      <c r="A1786">
        <v>1</v>
      </c>
      <c r="B1786" s="1">
        <v>42372</v>
      </c>
      <c r="C1786" t="s">
        <v>463</v>
      </c>
      <c r="D1786" t="s">
        <v>1052</v>
      </c>
      <c r="E1786">
        <v>8</v>
      </c>
      <c r="F1786">
        <v>1511</v>
      </c>
      <c r="G1786" t="s">
        <v>464</v>
      </c>
      <c r="H1786" t="s">
        <v>153</v>
      </c>
      <c r="I1786" t="str">
        <f>VLOOKUP(H1786,Sheet1!$A$1:$B$28,2,0)</f>
        <v>HSD-IV</v>
      </c>
      <c r="J1786">
        <f>MONTH(Delivery[[#This Row],[DATE]])</f>
        <v>1</v>
      </c>
      <c r="K1786" s="32">
        <f>IF(Delivery[[#This Row],[Month]]&gt;3,YEAR(Delivery[[#This Row],[DATE]]),YEAR(Delivery[[#This Row],[DATE]])-1)</f>
        <v>2015</v>
      </c>
      <c r="L1786" s="32" t="str">
        <f>IF(Delivery[[#This Row],[Month]]&lt;4,"Q4",IF(Delivery[[#This Row],[Month]]&lt;7,"Q1",IF(Delivery[[#This Row],[Month]]&lt;10,"Q2",IF(Delivery[[#This Row],[Month]]&lt;13,"Q3"))))</f>
        <v>Q4</v>
      </c>
    </row>
    <row r="1787" spans="1:12" x14ac:dyDescent="0.25">
      <c r="A1787">
        <v>2</v>
      </c>
      <c r="B1787" s="1">
        <v>42372</v>
      </c>
      <c r="C1787" t="s">
        <v>463</v>
      </c>
      <c r="D1787" t="s">
        <v>1469</v>
      </c>
      <c r="E1787" t="s">
        <v>514</v>
      </c>
      <c r="F1787">
        <v>96</v>
      </c>
      <c r="G1787" t="s">
        <v>464</v>
      </c>
      <c r="H1787" t="s">
        <v>1470</v>
      </c>
      <c r="I1787" t="s">
        <v>152</v>
      </c>
      <c r="J1787">
        <f>MONTH(Delivery[[#This Row],[DATE]])</f>
        <v>1</v>
      </c>
      <c r="K1787" s="32">
        <f>IF(Delivery[[#This Row],[Month]]&gt;3,YEAR(Delivery[[#This Row],[DATE]]),YEAR(Delivery[[#This Row],[DATE]])-1)</f>
        <v>2015</v>
      </c>
      <c r="L1787" s="32" t="str">
        <f>IF(Delivery[[#This Row],[Month]]&lt;4,"Q4",IF(Delivery[[#This Row],[Month]]&lt;7,"Q1",IF(Delivery[[#This Row],[Month]]&lt;10,"Q2",IF(Delivery[[#This Row],[Month]]&lt;13,"Q3"))))</f>
        <v>Q4</v>
      </c>
    </row>
    <row r="1788" spans="1:12" x14ac:dyDescent="0.25">
      <c r="A1788">
        <v>3</v>
      </c>
      <c r="B1788" s="1">
        <v>42372</v>
      </c>
      <c r="C1788" t="s">
        <v>463</v>
      </c>
      <c r="D1788" t="s">
        <v>1471</v>
      </c>
      <c r="E1788">
        <v>16</v>
      </c>
      <c r="F1788">
        <v>364</v>
      </c>
      <c r="G1788" t="s">
        <v>464</v>
      </c>
      <c r="H1788" t="s">
        <v>155</v>
      </c>
      <c r="I1788" t="s">
        <v>146</v>
      </c>
      <c r="J1788">
        <f>MONTH(Delivery[[#This Row],[DATE]])</f>
        <v>1</v>
      </c>
      <c r="K1788" s="32">
        <f>IF(Delivery[[#This Row],[Month]]&gt;3,YEAR(Delivery[[#This Row],[DATE]]),YEAR(Delivery[[#This Row],[DATE]])-1)</f>
        <v>2015</v>
      </c>
      <c r="L1788" s="32" t="str">
        <f>IF(Delivery[[#This Row],[Month]]&lt;4,"Q4",IF(Delivery[[#This Row],[Month]]&lt;7,"Q1",IF(Delivery[[#This Row],[Month]]&lt;10,"Q2",IF(Delivery[[#This Row],[Month]]&lt;13,"Q3"))))</f>
        <v>Q4</v>
      </c>
    </row>
    <row r="1789" spans="1:12" x14ac:dyDescent="0.25">
      <c r="A1789">
        <v>4</v>
      </c>
      <c r="B1789" s="1">
        <v>42372</v>
      </c>
      <c r="C1789" t="s">
        <v>463</v>
      </c>
      <c r="D1789" t="s">
        <v>1076</v>
      </c>
      <c r="E1789">
        <v>16</v>
      </c>
      <c r="F1789">
        <v>1241</v>
      </c>
      <c r="G1789" t="s">
        <v>464</v>
      </c>
      <c r="H1789" t="s">
        <v>156</v>
      </c>
      <c r="I1789" t="s">
        <v>146</v>
      </c>
      <c r="J1789">
        <f>MONTH(Delivery[[#This Row],[DATE]])</f>
        <v>1</v>
      </c>
      <c r="K1789" s="32">
        <f>IF(Delivery[[#This Row],[Month]]&gt;3,YEAR(Delivery[[#This Row],[DATE]]),YEAR(Delivery[[#This Row],[DATE]])-1)</f>
        <v>2015</v>
      </c>
      <c r="L1789" s="32" t="str">
        <f>IF(Delivery[[#This Row],[Month]]&lt;4,"Q4",IF(Delivery[[#This Row],[Month]]&lt;7,"Q1",IF(Delivery[[#This Row],[Month]]&lt;10,"Q2",IF(Delivery[[#This Row],[Month]]&lt;13,"Q3"))))</f>
        <v>Q4</v>
      </c>
    </row>
    <row r="1790" spans="1:12" x14ac:dyDescent="0.25">
      <c r="A1790">
        <v>5</v>
      </c>
      <c r="B1790" s="1">
        <v>42372</v>
      </c>
      <c r="C1790" t="s">
        <v>463</v>
      </c>
      <c r="D1790" t="s">
        <v>1472</v>
      </c>
      <c r="E1790">
        <v>16</v>
      </c>
      <c r="F1790">
        <v>450</v>
      </c>
      <c r="G1790" t="s">
        <v>464</v>
      </c>
      <c r="H1790" t="s">
        <v>145</v>
      </c>
      <c r="I1790" t="s">
        <v>146</v>
      </c>
      <c r="J1790">
        <f>MONTH(Delivery[[#This Row],[DATE]])</f>
        <v>1</v>
      </c>
      <c r="K1790" s="32">
        <f>IF(Delivery[[#This Row],[Month]]&gt;3,YEAR(Delivery[[#This Row],[DATE]]),YEAR(Delivery[[#This Row],[DATE]])-1)</f>
        <v>2015</v>
      </c>
      <c r="L1790" s="32" t="str">
        <f>IF(Delivery[[#This Row],[Month]]&lt;4,"Q4",IF(Delivery[[#This Row],[Month]]&lt;7,"Q1",IF(Delivery[[#This Row],[Month]]&lt;10,"Q2",IF(Delivery[[#This Row],[Month]]&lt;13,"Q3"))))</f>
        <v>Q4</v>
      </c>
    </row>
    <row r="1791" spans="1:12" x14ac:dyDescent="0.25">
      <c r="A1791">
        <v>6</v>
      </c>
      <c r="B1791" s="1">
        <v>42372</v>
      </c>
      <c r="C1791" t="s">
        <v>463</v>
      </c>
      <c r="D1791" t="s">
        <v>1473</v>
      </c>
      <c r="E1791">
        <v>16</v>
      </c>
      <c r="F1791">
        <v>568</v>
      </c>
      <c r="G1791" t="s">
        <v>464</v>
      </c>
      <c r="H1791" t="s">
        <v>145</v>
      </c>
      <c r="I1791" t="s">
        <v>146</v>
      </c>
      <c r="J1791">
        <f>MONTH(Delivery[[#This Row],[DATE]])</f>
        <v>1</v>
      </c>
      <c r="K1791" s="32">
        <f>IF(Delivery[[#This Row],[Month]]&gt;3,YEAR(Delivery[[#This Row],[DATE]]),YEAR(Delivery[[#This Row],[DATE]])-1)</f>
        <v>2015</v>
      </c>
      <c r="L1791" s="32" t="str">
        <f>IF(Delivery[[#This Row],[Month]]&lt;4,"Q4",IF(Delivery[[#This Row],[Month]]&lt;7,"Q1",IF(Delivery[[#This Row],[Month]]&lt;10,"Q2",IF(Delivery[[#This Row],[Month]]&lt;13,"Q3"))))</f>
        <v>Q4</v>
      </c>
    </row>
    <row r="1792" spans="1:12" x14ac:dyDescent="0.25">
      <c r="A1792">
        <v>7</v>
      </c>
      <c r="B1792" s="1">
        <v>42372</v>
      </c>
      <c r="C1792" t="s">
        <v>463</v>
      </c>
      <c r="D1792" t="s">
        <v>1081</v>
      </c>
      <c r="E1792">
        <v>13</v>
      </c>
      <c r="F1792">
        <v>4566</v>
      </c>
      <c r="G1792" t="s">
        <v>464</v>
      </c>
      <c r="H1792" t="s">
        <v>197</v>
      </c>
      <c r="I1792" t="s">
        <v>143</v>
      </c>
      <c r="J1792">
        <f>MONTH(Delivery[[#This Row],[DATE]])</f>
        <v>1</v>
      </c>
      <c r="K1792" s="32">
        <f>IF(Delivery[[#This Row],[Month]]&gt;3,YEAR(Delivery[[#This Row],[DATE]]),YEAR(Delivery[[#This Row],[DATE]])-1)</f>
        <v>2015</v>
      </c>
      <c r="L1792" s="32" t="str">
        <f>IF(Delivery[[#This Row],[Month]]&lt;4,"Q4",IF(Delivery[[#This Row],[Month]]&lt;7,"Q1",IF(Delivery[[#This Row],[Month]]&lt;10,"Q2",IF(Delivery[[#This Row],[Month]]&lt;13,"Q3"))))</f>
        <v>Q4</v>
      </c>
    </row>
    <row r="1793" spans="1:12" x14ac:dyDescent="0.25">
      <c r="A1793">
        <v>1</v>
      </c>
      <c r="B1793" s="1">
        <v>42372</v>
      </c>
      <c r="C1793" t="s">
        <v>463</v>
      </c>
      <c r="D1793" t="s">
        <v>1070</v>
      </c>
      <c r="E1793">
        <v>102</v>
      </c>
      <c r="F1793">
        <v>3027</v>
      </c>
      <c r="G1793" t="s">
        <v>492</v>
      </c>
      <c r="H1793" t="s">
        <v>151</v>
      </c>
      <c r="I1793" t="s">
        <v>152</v>
      </c>
      <c r="J1793">
        <f>MONTH(Delivery[[#This Row],[DATE]])</f>
        <v>1</v>
      </c>
      <c r="K1793" s="32">
        <f>IF(Delivery[[#This Row],[Month]]&gt;3,YEAR(Delivery[[#This Row],[DATE]]),YEAR(Delivery[[#This Row],[DATE]])-1)</f>
        <v>2015</v>
      </c>
      <c r="L1793" s="32" t="str">
        <f>IF(Delivery[[#This Row],[Month]]&lt;4,"Q4",IF(Delivery[[#This Row],[Month]]&lt;7,"Q1",IF(Delivery[[#This Row],[Month]]&lt;10,"Q2",IF(Delivery[[#This Row],[Month]]&lt;13,"Q3"))))</f>
        <v>Q4</v>
      </c>
    </row>
    <row r="1794" spans="1:12" x14ac:dyDescent="0.25">
      <c r="A1794">
        <v>2</v>
      </c>
      <c r="B1794" s="1">
        <v>42372</v>
      </c>
      <c r="C1794" t="s">
        <v>463</v>
      </c>
      <c r="D1794" t="s">
        <v>1062</v>
      </c>
      <c r="E1794">
        <v>111</v>
      </c>
      <c r="F1794">
        <v>27</v>
      </c>
      <c r="G1794" t="s">
        <v>492</v>
      </c>
      <c r="H1794" t="s">
        <v>155</v>
      </c>
      <c r="I1794" t="s">
        <v>146</v>
      </c>
      <c r="J1794">
        <f>MONTH(Delivery[[#This Row],[DATE]])</f>
        <v>1</v>
      </c>
      <c r="K1794" s="32">
        <f>IF(Delivery[[#This Row],[Month]]&gt;3,YEAR(Delivery[[#This Row],[DATE]]),YEAR(Delivery[[#This Row],[DATE]])-1)</f>
        <v>2015</v>
      </c>
      <c r="L1794" s="32" t="str">
        <f>IF(Delivery[[#This Row],[Month]]&lt;4,"Q4",IF(Delivery[[#This Row],[Month]]&lt;7,"Q1",IF(Delivery[[#This Row],[Month]]&lt;10,"Q2",IF(Delivery[[#This Row],[Month]]&lt;13,"Q3"))))</f>
        <v>Q4</v>
      </c>
    </row>
    <row r="1795" spans="1:12" x14ac:dyDescent="0.25">
      <c r="A1795">
        <v>1</v>
      </c>
      <c r="B1795" s="1">
        <v>42372</v>
      </c>
      <c r="C1795" t="s">
        <v>463</v>
      </c>
      <c r="D1795" t="s">
        <v>500</v>
      </c>
      <c r="E1795" t="s">
        <v>239</v>
      </c>
      <c r="F1795">
        <v>57</v>
      </c>
      <c r="G1795" t="s">
        <v>466</v>
      </c>
      <c r="H1795" t="s">
        <v>1436</v>
      </c>
      <c r="I1795" t="s">
        <v>204</v>
      </c>
      <c r="J1795">
        <f>MONTH(Delivery[[#This Row],[DATE]])</f>
        <v>1</v>
      </c>
      <c r="K1795" s="32">
        <f>IF(Delivery[[#This Row],[Month]]&gt;3,YEAR(Delivery[[#This Row],[DATE]]),YEAR(Delivery[[#This Row],[DATE]])-1)</f>
        <v>2015</v>
      </c>
      <c r="L1795" s="32" t="str">
        <f>IF(Delivery[[#This Row],[Month]]&lt;4,"Q4",IF(Delivery[[#This Row],[Month]]&lt;7,"Q1",IF(Delivery[[#This Row],[Month]]&lt;10,"Q2",IF(Delivery[[#This Row],[Month]]&lt;13,"Q3"))))</f>
        <v>Q4</v>
      </c>
    </row>
    <row r="1796" spans="1:12" x14ac:dyDescent="0.25">
      <c r="A1796">
        <v>2</v>
      </c>
      <c r="B1796" s="1">
        <v>42372</v>
      </c>
      <c r="C1796" t="s">
        <v>463</v>
      </c>
      <c r="D1796" t="s">
        <v>204</v>
      </c>
      <c r="E1796" t="s">
        <v>239</v>
      </c>
      <c r="F1796">
        <v>191</v>
      </c>
      <c r="G1796" t="s">
        <v>466</v>
      </c>
      <c r="H1796" t="s">
        <v>738</v>
      </c>
      <c r="I1796" t="s">
        <v>204</v>
      </c>
      <c r="J1796">
        <f>MONTH(Delivery[[#This Row],[DATE]])</f>
        <v>1</v>
      </c>
      <c r="K1796" s="32">
        <f>IF(Delivery[[#This Row],[Month]]&gt;3,YEAR(Delivery[[#This Row],[DATE]]),YEAR(Delivery[[#This Row],[DATE]])-1)</f>
        <v>2015</v>
      </c>
      <c r="L1796" s="32" t="str">
        <f>IF(Delivery[[#This Row],[Month]]&lt;4,"Q4",IF(Delivery[[#This Row],[Month]]&lt;7,"Q1",IF(Delivery[[#This Row],[Month]]&lt;10,"Q2",IF(Delivery[[#This Row],[Month]]&lt;13,"Q3"))))</f>
        <v>Q4</v>
      </c>
    </row>
    <row r="1797" spans="1:12" x14ac:dyDescent="0.25">
      <c r="A1797">
        <v>1</v>
      </c>
      <c r="B1797" s="1">
        <v>42373</v>
      </c>
      <c r="C1797" t="s">
        <v>6</v>
      </c>
      <c r="D1797" t="s">
        <v>1068</v>
      </c>
      <c r="E1797">
        <v>11</v>
      </c>
      <c r="F1797">
        <v>853</v>
      </c>
      <c r="G1797" t="s">
        <v>460</v>
      </c>
      <c r="H1797" t="s">
        <v>151</v>
      </c>
      <c r="I1797" t="s">
        <v>152</v>
      </c>
      <c r="J1797">
        <f>MONTH(Delivery[[#This Row],[DATE]])</f>
        <v>1</v>
      </c>
      <c r="K1797" s="32">
        <f>IF(Delivery[[#This Row],[Month]]&gt;3,YEAR(Delivery[[#This Row],[DATE]]),YEAR(Delivery[[#This Row],[DATE]])-1)</f>
        <v>2015</v>
      </c>
      <c r="L1797" s="32" t="str">
        <f>IF(Delivery[[#This Row],[Month]]&lt;4,"Q4",IF(Delivery[[#This Row],[Month]]&lt;7,"Q1",IF(Delivery[[#This Row],[Month]]&lt;10,"Q2",IF(Delivery[[#This Row],[Month]]&lt;13,"Q3"))))</f>
        <v>Q4</v>
      </c>
    </row>
    <row r="1798" spans="1:12" x14ac:dyDescent="0.25">
      <c r="A1798">
        <v>2</v>
      </c>
      <c r="B1798" s="1">
        <v>42373</v>
      </c>
      <c r="C1798" t="s">
        <v>6</v>
      </c>
      <c r="D1798" t="s">
        <v>1068</v>
      </c>
      <c r="E1798">
        <v>5</v>
      </c>
      <c r="F1798">
        <v>1745</v>
      </c>
      <c r="G1798" t="s">
        <v>460</v>
      </c>
      <c r="H1798" t="s">
        <v>151</v>
      </c>
      <c r="I1798" t="s">
        <v>152</v>
      </c>
      <c r="J1798">
        <f>MONTH(Delivery[[#This Row],[DATE]])</f>
        <v>1</v>
      </c>
      <c r="K1798" s="32">
        <f>IF(Delivery[[#This Row],[Month]]&gt;3,YEAR(Delivery[[#This Row],[DATE]]),YEAR(Delivery[[#This Row],[DATE]])-1)</f>
        <v>2015</v>
      </c>
      <c r="L1798" s="32" t="str">
        <f>IF(Delivery[[#This Row],[Month]]&lt;4,"Q4",IF(Delivery[[#This Row],[Month]]&lt;7,"Q1",IF(Delivery[[#This Row],[Month]]&lt;10,"Q2",IF(Delivery[[#This Row],[Month]]&lt;13,"Q3"))))</f>
        <v>Q4</v>
      </c>
    </row>
    <row r="1799" spans="1:12" x14ac:dyDescent="0.25">
      <c r="A1799">
        <v>3</v>
      </c>
      <c r="B1799" s="1">
        <v>42373</v>
      </c>
      <c r="C1799" t="s">
        <v>6</v>
      </c>
      <c r="D1799" t="s">
        <v>1072</v>
      </c>
      <c r="E1799">
        <v>5</v>
      </c>
      <c r="F1799">
        <v>880</v>
      </c>
      <c r="G1799" t="s">
        <v>460</v>
      </c>
      <c r="H1799" t="s">
        <v>151</v>
      </c>
      <c r="I1799" t="s">
        <v>152</v>
      </c>
      <c r="J1799">
        <f>MONTH(Delivery[[#This Row],[DATE]])</f>
        <v>1</v>
      </c>
      <c r="K1799" s="32">
        <f>IF(Delivery[[#This Row],[Month]]&gt;3,YEAR(Delivery[[#This Row],[DATE]]),YEAR(Delivery[[#This Row],[DATE]])-1)</f>
        <v>2015</v>
      </c>
      <c r="L1799" s="32" t="str">
        <f>IF(Delivery[[#This Row],[Month]]&lt;4,"Q4",IF(Delivery[[#This Row],[Month]]&lt;7,"Q1",IF(Delivery[[#This Row],[Month]]&lt;10,"Q2",IF(Delivery[[#This Row],[Month]]&lt;13,"Q3"))))</f>
        <v>Q4</v>
      </c>
    </row>
    <row r="1800" spans="1:12" x14ac:dyDescent="0.25">
      <c r="A1800">
        <v>4</v>
      </c>
      <c r="B1800" s="1">
        <v>42373</v>
      </c>
      <c r="C1800" t="s">
        <v>6</v>
      </c>
      <c r="D1800" t="s">
        <v>1072</v>
      </c>
      <c r="E1800">
        <v>12</v>
      </c>
      <c r="F1800">
        <v>2745</v>
      </c>
      <c r="G1800" t="s">
        <v>460</v>
      </c>
      <c r="H1800" t="s">
        <v>151</v>
      </c>
      <c r="I1800" t="s">
        <v>152</v>
      </c>
      <c r="J1800">
        <f>MONTH(Delivery[[#This Row],[DATE]])</f>
        <v>1</v>
      </c>
      <c r="K1800" s="32">
        <f>IF(Delivery[[#This Row],[Month]]&gt;3,YEAR(Delivery[[#This Row],[DATE]]),YEAR(Delivery[[#This Row],[DATE]])-1)</f>
        <v>2015</v>
      </c>
      <c r="L1800" s="32" t="str">
        <f>IF(Delivery[[#This Row],[Month]]&lt;4,"Q4",IF(Delivery[[#This Row],[Month]]&lt;7,"Q1",IF(Delivery[[#This Row],[Month]]&lt;10,"Q2",IF(Delivery[[#This Row],[Month]]&lt;13,"Q3"))))</f>
        <v>Q4</v>
      </c>
    </row>
    <row r="1801" spans="1:12" x14ac:dyDescent="0.25">
      <c r="A1801">
        <v>5</v>
      </c>
      <c r="B1801" s="1">
        <v>42373</v>
      </c>
      <c r="C1801" t="s">
        <v>6</v>
      </c>
      <c r="D1801" t="s">
        <v>1072</v>
      </c>
      <c r="E1801">
        <v>5</v>
      </c>
      <c r="F1801">
        <v>2660</v>
      </c>
      <c r="G1801" t="s">
        <v>460</v>
      </c>
      <c r="H1801" t="s">
        <v>151</v>
      </c>
      <c r="I1801" t="s">
        <v>152</v>
      </c>
      <c r="J1801">
        <f>MONTH(Delivery[[#This Row],[DATE]])</f>
        <v>1</v>
      </c>
      <c r="K1801" s="32">
        <f>IF(Delivery[[#This Row],[Month]]&gt;3,YEAR(Delivery[[#This Row],[DATE]]),YEAR(Delivery[[#This Row],[DATE]])-1)</f>
        <v>2015</v>
      </c>
      <c r="L1801" s="32" t="str">
        <f>IF(Delivery[[#This Row],[Month]]&lt;4,"Q4",IF(Delivery[[#This Row],[Month]]&lt;7,"Q1",IF(Delivery[[#This Row],[Month]]&lt;10,"Q2",IF(Delivery[[#This Row],[Month]]&lt;13,"Q3"))))</f>
        <v>Q4</v>
      </c>
    </row>
    <row r="1802" spans="1:12" x14ac:dyDescent="0.25">
      <c r="A1802">
        <v>6</v>
      </c>
      <c r="B1802" s="1">
        <v>42373</v>
      </c>
      <c r="C1802" t="s">
        <v>6</v>
      </c>
      <c r="D1802" t="s">
        <v>1075</v>
      </c>
      <c r="E1802" t="s">
        <v>41</v>
      </c>
      <c r="F1802">
        <v>1897</v>
      </c>
      <c r="G1802" t="s">
        <v>460</v>
      </c>
      <c r="H1802" t="s">
        <v>148</v>
      </c>
      <c r="I1802" t="s">
        <v>149</v>
      </c>
      <c r="J1802">
        <f>MONTH(Delivery[[#This Row],[DATE]])</f>
        <v>1</v>
      </c>
      <c r="K1802" s="32">
        <f>IF(Delivery[[#This Row],[Month]]&gt;3,YEAR(Delivery[[#This Row],[DATE]]),YEAR(Delivery[[#This Row],[DATE]])-1)</f>
        <v>2015</v>
      </c>
      <c r="L1802" s="32" t="str">
        <f>IF(Delivery[[#This Row],[Month]]&lt;4,"Q4",IF(Delivery[[#This Row],[Month]]&lt;7,"Q1",IF(Delivery[[#This Row],[Month]]&lt;10,"Q2",IF(Delivery[[#This Row],[Month]]&lt;13,"Q3"))))</f>
        <v>Q4</v>
      </c>
    </row>
    <row r="1803" spans="1:12" x14ac:dyDescent="0.25">
      <c r="A1803">
        <v>1</v>
      </c>
      <c r="B1803" s="1">
        <v>42373</v>
      </c>
      <c r="C1803" t="s">
        <v>463</v>
      </c>
      <c r="D1803" t="s">
        <v>1081</v>
      </c>
      <c r="E1803">
        <v>13</v>
      </c>
      <c r="F1803">
        <v>3487</v>
      </c>
      <c r="G1803" t="s">
        <v>464</v>
      </c>
      <c r="H1803" t="s">
        <v>197</v>
      </c>
      <c r="I1803" t="s">
        <v>143</v>
      </c>
      <c r="J1803">
        <f>MONTH(Delivery[[#This Row],[DATE]])</f>
        <v>1</v>
      </c>
      <c r="K1803" s="32">
        <f>IF(Delivery[[#This Row],[Month]]&gt;3,YEAR(Delivery[[#This Row],[DATE]]),YEAR(Delivery[[#This Row],[DATE]])-1)</f>
        <v>2015</v>
      </c>
      <c r="L1803" s="32" t="str">
        <f>IF(Delivery[[#This Row],[Month]]&lt;4,"Q4",IF(Delivery[[#This Row],[Month]]&lt;7,"Q1",IF(Delivery[[#This Row],[Month]]&lt;10,"Q2",IF(Delivery[[#This Row],[Month]]&lt;13,"Q3"))))</f>
        <v>Q4</v>
      </c>
    </row>
    <row r="1804" spans="1:12" x14ac:dyDescent="0.25">
      <c r="A1804">
        <v>2</v>
      </c>
      <c r="B1804" s="1">
        <v>42373</v>
      </c>
      <c r="C1804" t="s">
        <v>463</v>
      </c>
      <c r="D1804" t="s">
        <v>1081</v>
      </c>
      <c r="E1804">
        <v>14</v>
      </c>
      <c r="F1804">
        <v>807</v>
      </c>
      <c r="G1804" t="s">
        <v>464</v>
      </c>
      <c r="H1804" t="s">
        <v>197</v>
      </c>
      <c r="I1804" t="s">
        <v>143</v>
      </c>
      <c r="J1804">
        <f>MONTH(Delivery[[#This Row],[DATE]])</f>
        <v>1</v>
      </c>
      <c r="K1804" s="32">
        <f>IF(Delivery[[#This Row],[Month]]&gt;3,YEAR(Delivery[[#This Row],[DATE]]),YEAR(Delivery[[#This Row],[DATE]])-1)</f>
        <v>2015</v>
      </c>
      <c r="L1804" s="32" t="str">
        <f>IF(Delivery[[#This Row],[Month]]&lt;4,"Q4",IF(Delivery[[#This Row],[Month]]&lt;7,"Q1",IF(Delivery[[#This Row],[Month]]&lt;10,"Q2",IF(Delivery[[#This Row],[Month]]&lt;13,"Q3"))))</f>
        <v>Q4</v>
      </c>
    </row>
    <row r="1805" spans="1:12" x14ac:dyDescent="0.25">
      <c r="A1805">
        <v>3</v>
      </c>
      <c r="B1805" s="1">
        <v>42373</v>
      </c>
      <c r="C1805" t="s">
        <v>463</v>
      </c>
      <c r="D1805" t="s">
        <v>1083</v>
      </c>
      <c r="E1805">
        <v>14</v>
      </c>
      <c r="F1805">
        <v>5227</v>
      </c>
      <c r="G1805" t="s">
        <v>464</v>
      </c>
      <c r="H1805" t="s">
        <v>1084</v>
      </c>
      <c r="I1805" t="s">
        <v>143</v>
      </c>
      <c r="J1805">
        <f>MONTH(Delivery[[#This Row],[DATE]])</f>
        <v>1</v>
      </c>
      <c r="K1805" s="32">
        <f>IF(Delivery[[#This Row],[Month]]&gt;3,YEAR(Delivery[[#This Row],[DATE]]),YEAR(Delivery[[#This Row],[DATE]])-1)</f>
        <v>2015</v>
      </c>
      <c r="L1805" s="32" t="str">
        <f>IF(Delivery[[#This Row],[Month]]&lt;4,"Q4",IF(Delivery[[#This Row],[Month]]&lt;7,"Q1",IF(Delivery[[#This Row],[Month]]&lt;10,"Q2",IF(Delivery[[#This Row],[Month]]&lt;13,"Q3"))))</f>
        <v>Q4</v>
      </c>
    </row>
    <row r="1806" spans="1:12" x14ac:dyDescent="0.25">
      <c r="A1806">
        <v>1</v>
      </c>
      <c r="B1806" s="1">
        <v>42374</v>
      </c>
      <c r="C1806" t="s">
        <v>6</v>
      </c>
      <c r="D1806" t="s">
        <v>1075</v>
      </c>
      <c r="E1806" t="s">
        <v>41</v>
      </c>
      <c r="F1806">
        <v>3119</v>
      </c>
      <c r="G1806" t="s">
        <v>460</v>
      </c>
      <c r="H1806" t="s">
        <v>148</v>
      </c>
      <c r="I1806" t="s">
        <v>149</v>
      </c>
      <c r="J1806">
        <f>MONTH(Delivery[[#This Row],[DATE]])</f>
        <v>1</v>
      </c>
      <c r="K1806" s="32">
        <f>IF(Delivery[[#This Row],[Month]]&gt;3,YEAR(Delivery[[#This Row],[DATE]]),YEAR(Delivery[[#This Row],[DATE]])-1)</f>
        <v>2015</v>
      </c>
      <c r="L1806" s="32" t="str">
        <f>IF(Delivery[[#This Row],[Month]]&lt;4,"Q4",IF(Delivery[[#This Row],[Month]]&lt;7,"Q1",IF(Delivery[[#This Row],[Month]]&lt;10,"Q2",IF(Delivery[[#This Row],[Month]]&lt;13,"Q3"))))</f>
        <v>Q4</v>
      </c>
    </row>
    <row r="1807" spans="1:12" x14ac:dyDescent="0.25">
      <c r="A1807">
        <v>1</v>
      </c>
      <c r="B1807" s="1">
        <v>42374</v>
      </c>
      <c r="C1807" t="s">
        <v>463</v>
      </c>
      <c r="D1807" t="s">
        <v>1083</v>
      </c>
      <c r="E1807">
        <v>14</v>
      </c>
      <c r="F1807">
        <v>217</v>
      </c>
      <c r="G1807" t="s">
        <v>464</v>
      </c>
      <c r="H1807" t="s">
        <v>1084</v>
      </c>
      <c r="I1807" t="s">
        <v>143</v>
      </c>
      <c r="J1807">
        <f>MONTH(Delivery[[#This Row],[DATE]])</f>
        <v>1</v>
      </c>
      <c r="K1807" s="32">
        <f>IF(Delivery[[#This Row],[Month]]&gt;3,YEAR(Delivery[[#This Row],[DATE]]),YEAR(Delivery[[#This Row],[DATE]])-1)</f>
        <v>2015</v>
      </c>
      <c r="L1807" s="32" t="str">
        <f>IF(Delivery[[#This Row],[Month]]&lt;4,"Q4",IF(Delivery[[#This Row],[Month]]&lt;7,"Q1",IF(Delivery[[#This Row],[Month]]&lt;10,"Q2",IF(Delivery[[#This Row],[Month]]&lt;13,"Q3"))))</f>
        <v>Q4</v>
      </c>
    </row>
    <row r="1808" spans="1:12" x14ac:dyDescent="0.25">
      <c r="A1808">
        <v>2</v>
      </c>
      <c r="B1808" s="1">
        <v>42374</v>
      </c>
      <c r="C1808" t="s">
        <v>463</v>
      </c>
      <c r="D1808" t="s">
        <v>1083</v>
      </c>
      <c r="E1808">
        <v>10</v>
      </c>
      <c r="F1808">
        <v>3174</v>
      </c>
      <c r="G1808" t="s">
        <v>464</v>
      </c>
      <c r="H1808" t="s">
        <v>1084</v>
      </c>
      <c r="I1808" t="s">
        <v>143</v>
      </c>
      <c r="J1808">
        <f>MONTH(Delivery[[#This Row],[DATE]])</f>
        <v>1</v>
      </c>
      <c r="K1808" s="32">
        <f>IF(Delivery[[#This Row],[Month]]&gt;3,YEAR(Delivery[[#This Row],[DATE]]),YEAR(Delivery[[#This Row],[DATE]])-1)</f>
        <v>2015</v>
      </c>
      <c r="L1808" s="32" t="str">
        <f>IF(Delivery[[#This Row],[Month]]&lt;4,"Q4",IF(Delivery[[#This Row],[Month]]&lt;7,"Q1",IF(Delivery[[#This Row],[Month]]&lt;10,"Q2",IF(Delivery[[#This Row],[Month]]&lt;13,"Q3"))))</f>
        <v>Q4</v>
      </c>
    </row>
    <row r="1809" spans="1:12" x14ac:dyDescent="0.25">
      <c r="A1809">
        <v>3</v>
      </c>
      <c r="B1809" s="1">
        <v>42374</v>
      </c>
      <c r="C1809" t="s">
        <v>463</v>
      </c>
      <c r="D1809" t="s">
        <v>1091</v>
      </c>
      <c r="E1809">
        <v>10</v>
      </c>
      <c r="F1809">
        <v>8340</v>
      </c>
      <c r="G1809" t="s">
        <v>464</v>
      </c>
      <c r="H1809" t="s">
        <v>1084</v>
      </c>
      <c r="I1809" t="s">
        <v>143</v>
      </c>
      <c r="J1809">
        <f>MONTH(Delivery[[#This Row],[DATE]])</f>
        <v>1</v>
      </c>
      <c r="K1809" s="32">
        <f>IF(Delivery[[#This Row],[Month]]&gt;3,YEAR(Delivery[[#This Row],[DATE]]),YEAR(Delivery[[#This Row],[DATE]])-1)</f>
        <v>2015</v>
      </c>
      <c r="L1809" s="32" t="str">
        <f>IF(Delivery[[#This Row],[Month]]&lt;4,"Q4",IF(Delivery[[#This Row],[Month]]&lt;7,"Q1",IF(Delivery[[#This Row],[Month]]&lt;10,"Q2",IF(Delivery[[#This Row],[Month]]&lt;13,"Q3"))))</f>
        <v>Q4</v>
      </c>
    </row>
    <row r="1810" spans="1:12" x14ac:dyDescent="0.25">
      <c r="A1810">
        <v>1</v>
      </c>
      <c r="B1810" s="1">
        <v>42375</v>
      </c>
      <c r="C1810" t="s">
        <v>6</v>
      </c>
      <c r="D1810" t="s">
        <v>1063</v>
      </c>
      <c r="E1810">
        <v>7</v>
      </c>
      <c r="F1810">
        <v>201</v>
      </c>
      <c r="G1810" t="s">
        <v>490</v>
      </c>
      <c r="H1810" t="s">
        <v>151</v>
      </c>
      <c r="I1810" t="s">
        <v>152</v>
      </c>
      <c r="J1810">
        <f>MONTH(Delivery[[#This Row],[DATE]])</f>
        <v>1</v>
      </c>
      <c r="K1810" s="32">
        <f>IF(Delivery[[#This Row],[Month]]&gt;3,YEAR(Delivery[[#This Row],[DATE]]),YEAR(Delivery[[#This Row],[DATE]])-1)</f>
        <v>2015</v>
      </c>
      <c r="L1810" s="32" t="str">
        <f>IF(Delivery[[#This Row],[Month]]&lt;4,"Q4",IF(Delivery[[#This Row],[Month]]&lt;7,"Q1",IF(Delivery[[#This Row],[Month]]&lt;10,"Q2",IF(Delivery[[#This Row],[Month]]&lt;13,"Q3"))))</f>
        <v>Q4</v>
      </c>
    </row>
    <row r="1811" spans="1:12" x14ac:dyDescent="0.25">
      <c r="A1811">
        <v>2</v>
      </c>
      <c r="B1811" s="1">
        <v>42375</v>
      </c>
      <c r="C1811" t="s">
        <v>6</v>
      </c>
      <c r="D1811" t="s">
        <v>1063</v>
      </c>
      <c r="E1811">
        <v>9</v>
      </c>
      <c r="F1811">
        <v>2185</v>
      </c>
      <c r="G1811" t="s">
        <v>490</v>
      </c>
      <c r="H1811" t="s">
        <v>151</v>
      </c>
      <c r="I1811" t="s">
        <v>152</v>
      </c>
      <c r="J1811">
        <f>MONTH(Delivery[[#This Row],[DATE]])</f>
        <v>1</v>
      </c>
      <c r="K1811" s="32">
        <f>IF(Delivery[[#This Row],[Month]]&gt;3,YEAR(Delivery[[#This Row],[DATE]]),YEAR(Delivery[[#This Row],[DATE]])-1)</f>
        <v>2015</v>
      </c>
      <c r="L1811" s="32" t="str">
        <f>IF(Delivery[[#This Row],[Month]]&lt;4,"Q4",IF(Delivery[[#This Row],[Month]]&lt;7,"Q1",IF(Delivery[[#This Row],[Month]]&lt;10,"Q2",IF(Delivery[[#This Row],[Month]]&lt;13,"Q3"))))</f>
        <v>Q4</v>
      </c>
    </row>
    <row r="1812" spans="1:12" x14ac:dyDescent="0.25">
      <c r="A1812">
        <v>3</v>
      </c>
      <c r="B1812" s="1">
        <v>42375</v>
      </c>
      <c r="C1812" t="s">
        <v>6</v>
      </c>
      <c r="D1812" t="s">
        <v>1069</v>
      </c>
      <c r="E1812">
        <v>9</v>
      </c>
      <c r="F1812">
        <v>298</v>
      </c>
      <c r="G1812" t="s">
        <v>490</v>
      </c>
      <c r="H1812" t="s">
        <v>151</v>
      </c>
      <c r="I1812" t="s">
        <v>152</v>
      </c>
      <c r="J1812">
        <f>MONTH(Delivery[[#This Row],[DATE]])</f>
        <v>1</v>
      </c>
      <c r="K1812" s="32">
        <f>IF(Delivery[[#This Row],[Month]]&gt;3,YEAR(Delivery[[#This Row],[DATE]]),YEAR(Delivery[[#This Row],[DATE]])-1)</f>
        <v>2015</v>
      </c>
      <c r="L1812" s="32" t="str">
        <f>IF(Delivery[[#This Row],[Month]]&lt;4,"Q4",IF(Delivery[[#This Row],[Month]]&lt;7,"Q1",IF(Delivery[[#This Row],[Month]]&lt;10,"Q2",IF(Delivery[[#This Row],[Month]]&lt;13,"Q3"))))</f>
        <v>Q4</v>
      </c>
    </row>
    <row r="1813" spans="1:12" x14ac:dyDescent="0.25">
      <c r="A1813">
        <v>1</v>
      </c>
      <c r="B1813" s="1">
        <v>42375</v>
      </c>
      <c r="C1813" t="s">
        <v>463</v>
      </c>
      <c r="D1813" t="s">
        <v>1091</v>
      </c>
      <c r="E1813">
        <v>10</v>
      </c>
      <c r="F1813">
        <v>1445</v>
      </c>
      <c r="G1813" t="s">
        <v>464</v>
      </c>
      <c r="H1813" t="s">
        <v>1084</v>
      </c>
      <c r="I1813" t="s">
        <v>143</v>
      </c>
      <c r="J1813">
        <f>MONTH(Delivery[[#This Row],[DATE]])</f>
        <v>1</v>
      </c>
      <c r="K1813" s="32">
        <f>IF(Delivery[[#This Row],[Month]]&gt;3,YEAR(Delivery[[#This Row],[DATE]]),YEAR(Delivery[[#This Row],[DATE]])-1)</f>
        <v>2015</v>
      </c>
      <c r="L1813" s="32" t="str">
        <f>IF(Delivery[[#This Row],[Month]]&lt;4,"Q4",IF(Delivery[[#This Row],[Month]]&lt;7,"Q1",IF(Delivery[[#This Row],[Month]]&lt;10,"Q2",IF(Delivery[[#This Row],[Month]]&lt;13,"Q3"))))</f>
        <v>Q4</v>
      </c>
    </row>
    <row r="1814" spans="1:12" x14ac:dyDescent="0.25">
      <c r="A1814">
        <v>2</v>
      </c>
      <c r="B1814" s="1">
        <v>42375</v>
      </c>
      <c r="C1814" t="s">
        <v>463</v>
      </c>
      <c r="D1814" t="s">
        <v>1095</v>
      </c>
      <c r="E1814">
        <v>10</v>
      </c>
      <c r="F1814">
        <v>2111</v>
      </c>
      <c r="G1814" t="s">
        <v>464</v>
      </c>
      <c r="H1814" t="s">
        <v>1084</v>
      </c>
      <c r="I1814" t="s">
        <v>143</v>
      </c>
      <c r="J1814">
        <f>MONTH(Delivery[[#This Row],[DATE]])</f>
        <v>1</v>
      </c>
      <c r="K1814" s="32">
        <f>IF(Delivery[[#This Row],[Month]]&gt;3,YEAR(Delivery[[#This Row],[DATE]]),YEAR(Delivery[[#This Row],[DATE]])-1)</f>
        <v>2015</v>
      </c>
      <c r="L1814" s="32" t="str">
        <f>IF(Delivery[[#This Row],[Month]]&lt;4,"Q4",IF(Delivery[[#This Row],[Month]]&lt;7,"Q1",IF(Delivery[[#This Row],[Month]]&lt;10,"Q2",IF(Delivery[[#This Row],[Month]]&lt;13,"Q3"))))</f>
        <v>Q4</v>
      </c>
    </row>
    <row r="1815" spans="1:12" x14ac:dyDescent="0.25">
      <c r="A1815">
        <v>3</v>
      </c>
      <c r="B1815" s="1">
        <v>42375</v>
      </c>
      <c r="C1815" t="s">
        <v>463</v>
      </c>
      <c r="D1815" t="s">
        <v>1095</v>
      </c>
      <c r="E1815">
        <v>15</v>
      </c>
      <c r="F1815">
        <v>5748</v>
      </c>
      <c r="G1815" t="s">
        <v>464</v>
      </c>
      <c r="H1815" t="s">
        <v>1084</v>
      </c>
      <c r="I1815" t="s">
        <v>143</v>
      </c>
      <c r="J1815">
        <f>MONTH(Delivery[[#This Row],[DATE]])</f>
        <v>1</v>
      </c>
      <c r="K1815" s="32">
        <f>IF(Delivery[[#This Row],[Month]]&gt;3,YEAR(Delivery[[#This Row],[DATE]]),YEAR(Delivery[[#This Row],[DATE]])-1)</f>
        <v>2015</v>
      </c>
      <c r="L1815" s="32" t="str">
        <f>IF(Delivery[[#This Row],[Month]]&lt;4,"Q4",IF(Delivery[[#This Row],[Month]]&lt;7,"Q1",IF(Delivery[[#This Row],[Month]]&lt;10,"Q2",IF(Delivery[[#This Row],[Month]]&lt;13,"Q3"))))</f>
        <v>Q4</v>
      </c>
    </row>
    <row r="1816" spans="1:12" x14ac:dyDescent="0.25">
      <c r="A1816">
        <v>1</v>
      </c>
      <c r="B1816" s="1">
        <v>42376</v>
      </c>
      <c r="C1816" t="s">
        <v>6</v>
      </c>
      <c r="D1816" t="s">
        <v>1089</v>
      </c>
      <c r="E1816">
        <v>1</v>
      </c>
      <c r="F1816">
        <v>1561</v>
      </c>
      <c r="G1816" t="s">
        <v>460</v>
      </c>
      <c r="H1816" t="s">
        <v>153</v>
      </c>
      <c r="I1816" t="str">
        <f>VLOOKUP(H1816,Sheet1!$A$1:$B$28,2,0)</f>
        <v>HSD-IV</v>
      </c>
      <c r="J1816">
        <f>MONTH(Delivery[[#This Row],[DATE]])</f>
        <v>1</v>
      </c>
      <c r="K1816" s="32">
        <f>IF(Delivery[[#This Row],[Month]]&gt;3,YEAR(Delivery[[#This Row],[DATE]]),YEAR(Delivery[[#This Row],[DATE]])-1)</f>
        <v>2015</v>
      </c>
      <c r="L1816" s="32" t="str">
        <f>IF(Delivery[[#This Row],[Month]]&lt;4,"Q4",IF(Delivery[[#This Row],[Month]]&lt;7,"Q1",IF(Delivery[[#This Row],[Month]]&lt;10,"Q2",IF(Delivery[[#This Row],[Month]]&lt;13,"Q3"))))</f>
        <v>Q4</v>
      </c>
    </row>
    <row r="1817" spans="1:12" x14ac:dyDescent="0.25">
      <c r="A1817">
        <v>1</v>
      </c>
      <c r="B1817" s="1">
        <v>42376</v>
      </c>
      <c r="C1817" t="s">
        <v>6</v>
      </c>
      <c r="D1817" t="s">
        <v>1069</v>
      </c>
      <c r="E1817">
        <v>9</v>
      </c>
      <c r="F1817">
        <v>80</v>
      </c>
      <c r="G1817" t="s">
        <v>490</v>
      </c>
      <c r="H1817" t="s">
        <v>151</v>
      </c>
      <c r="I1817" t="s">
        <v>152</v>
      </c>
      <c r="J1817">
        <f>MONTH(Delivery[[#This Row],[DATE]])</f>
        <v>1</v>
      </c>
      <c r="K1817" s="32">
        <f>IF(Delivery[[#This Row],[Month]]&gt;3,YEAR(Delivery[[#This Row],[DATE]]),YEAR(Delivery[[#This Row],[DATE]])-1)</f>
        <v>2015</v>
      </c>
      <c r="L1817" s="32" t="str">
        <f>IF(Delivery[[#This Row],[Month]]&lt;4,"Q4",IF(Delivery[[#This Row],[Month]]&lt;7,"Q1",IF(Delivery[[#This Row],[Month]]&lt;10,"Q2",IF(Delivery[[#This Row],[Month]]&lt;13,"Q3"))))</f>
        <v>Q4</v>
      </c>
    </row>
    <row r="1818" spans="1:12" x14ac:dyDescent="0.25">
      <c r="A1818">
        <v>2</v>
      </c>
      <c r="B1818" s="1">
        <v>42376</v>
      </c>
      <c r="C1818" t="s">
        <v>6</v>
      </c>
      <c r="D1818" t="s">
        <v>204</v>
      </c>
      <c r="E1818" t="s">
        <v>1474</v>
      </c>
      <c r="F1818">
        <v>22</v>
      </c>
      <c r="G1818" t="s">
        <v>490</v>
      </c>
      <c r="H1818" t="s">
        <v>738</v>
      </c>
      <c r="I1818" t="s">
        <v>204</v>
      </c>
      <c r="J1818">
        <f>MONTH(Delivery[[#This Row],[DATE]])</f>
        <v>1</v>
      </c>
      <c r="K1818" s="32">
        <f>IF(Delivery[[#This Row],[Month]]&gt;3,YEAR(Delivery[[#This Row],[DATE]]),YEAR(Delivery[[#This Row],[DATE]])-1)</f>
        <v>2015</v>
      </c>
      <c r="L1818" s="32" t="str">
        <f>IF(Delivery[[#This Row],[Month]]&lt;4,"Q4",IF(Delivery[[#This Row],[Month]]&lt;7,"Q1",IF(Delivery[[#This Row],[Month]]&lt;10,"Q2",IF(Delivery[[#This Row],[Month]]&lt;13,"Q3"))))</f>
        <v>Q4</v>
      </c>
    </row>
    <row r="1819" spans="1:12" x14ac:dyDescent="0.25">
      <c r="A1819">
        <v>3</v>
      </c>
      <c r="B1819" s="1">
        <v>42376</v>
      </c>
      <c r="C1819" t="s">
        <v>6</v>
      </c>
      <c r="D1819" t="s">
        <v>1062</v>
      </c>
      <c r="E1819">
        <v>5</v>
      </c>
      <c r="F1819">
        <v>124</v>
      </c>
      <c r="G1819" t="s">
        <v>490</v>
      </c>
      <c r="H1819" t="s">
        <v>155</v>
      </c>
      <c r="I1819" t="s">
        <v>146</v>
      </c>
      <c r="J1819">
        <f>MONTH(Delivery[[#This Row],[DATE]])</f>
        <v>1</v>
      </c>
      <c r="K1819" s="32">
        <f>IF(Delivery[[#This Row],[Month]]&gt;3,YEAR(Delivery[[#This Row],[DATE]]),YEAR(Delivery[[#This Row],[DATE]])-1)</f>
        <v>2015</v>
      </c>
      <c r="L1819" s="32" t="str">
        <f>IF(Delivery[[#This Row],[Month]]&lt;4,"Q4",IF(Delivery[[#This Row],[Month]]&lt;7,"Q1",IF(Delivery[[#This Row],[Month]]&lt;10,"Q2",IF(Delivery[[#This Row],[Month]]&lt;13,"Q3"))))</f>
        <v>Q4</v>
      </c>
    </row>
    <row r="1820" spans="1:12" x14ac:dyDescent="0.25">
      <c r="A1820">
        <v>4</v>
      </c>
      <c r="B1820" s="1">
        <v>42376</v>
      </c>
      <c r="C1820" t="s">
        <v>6</v>
      </c>
      <c r="D1820" t="s">
        <v>1077</v>
      </c>
      <c r="E1820">
        <v>5</v>
      </c>
      <c r="F1820">
        <v>241</v>
      </c>
      <c r="G1820" t="s">
        <v>490</v>
      </c>
      <c r="H1820" t="s">
        <v>156</v>
      </c>
      <c r="I1820" t="s">
        <v>146</v>
      </c>
      <c r="J1820">
        <f>MONTH(Delivery[[#This Row],[DATE]])</f>
        <v>1</v>
      </c>
      <c r="K1820" s="32">
        <f>IF(Delivery[[#This Row],[Month]]&gt;3,YEAR(Delivery[[#This Row],[DATE]]),YEAR(Delivery[[#This Row],[DATE]])-1)</f>
        <v>2015</v>
      </c>
      <c r="L1820" s="32" t="str">
        <f>IF(Delivery[[#This Row],[Month]]&lt;4,"Q4",IF(Delivery[[#This Row],[Month]]&lt;7,"Q1",IF(Delivery[[#This Row],[Month]]&lt;10,"Q2",IF(Delivery[[#This Row],[Month]]&lt;13,"Q3"))))</f>
        <v>Q4</v>
      </c>
    </row>
    <row r="1821" spans="1:12" x14ac:dyDescent="0.25">
      <c r="A1821">
        <v>5</v>
      </c>
      <c r="B1821" s="1">
        <v>42376</v>
      </c>
      <c r="C1821" t="s">
        <v>6</v>
      </c>
      <c r="D1821" t="s">
        <v>1076</v>
      </c>
      <c r="E1821">
        <v>5</v>
      </c>
      <c r="F1821">
        <v>445</v>
      </c>
      <c r="G1821" t="s">
        <v>490</v>
      </c>
      <c r="H1821" t="s">
        <v>156</v>
      </c>
      <c r="I1821" t="s">
        <v>146</v>
      </c>
      <c r="J1821">
        <f>MONTH(Delivery[[#This Row],[DATE]])</f>
        <v>1</v>
      </c>
      <c r="K1821" s="32">
        <f>IF(Delivery[[#This Row],[Month]]&gt;3,YEAR(Delivery[[#This Row],[DATE]]),YEAR(Delivery[[#This Row],[DATE]])-1)</f>
        <v>2015</v>
      </c>
      <c r="L1821" s="32" t="str">
        <f>IF(Delivery[[#This Row],[Month]]&lt;4,"Q4",IF(Delivery[[#This Row],[Month]]&lt;7,"Q1",IF(Delivery[[#This Row],[Month]]&lt;10,"Q2",IF(Delivery[[#This Row],[Month]]&lt;13,"Q3"))))</f>
        <v>Q4</v>
      </c>
    </row>
    <row r="1822" spans="1:12" x14ac:dyDescent="0.25">
      <c r="A1822">
        <v>6</v>
      </c>
      <c r="B1822" s="1">
        <v>42376</v>
      </c>
      <c r="C1822" t="s">
        <v>6</v>
      </c>
      <c r="D1822" t="s">
        <v>1062</v>
      </c>
      <c r="E1822">
        <v>5</v>
      </c>
      <c r="F1822">
        <v>180</v>
      </c>
      <c r="G1822" t="s">
        <v>490</v>
      </c>
      <c r="H1822" t="s">
        <v>155</v>
      </c>
      <c r="I1822" t="s">
        <v>146</v>
      </c>
      <c r="J1822">
        <f>MONTH(Delivery[[#This Row],[DATE]])</f>
        <v>1</v>
      </c>
      <c r="K1822" s="32">
        <f>IF(Delivery[[#This Row],[Month]]&gt;3,YEAR(Delivery[[#This Row],[DATE]]),YEAR(Delivery[[#This Row],[DATE]])-1)</f>
        <v>2015</v>
      </c>
      <c r="L1822" s="32" t="str">
        <f>IF(Delivery[[#This Row],[Month]]&lt;4,"Q4",IF(Delivery[[#This Row],[Month]]&lt;7,"Q1",IF(Delivery[[#This Row],[Month]]&lt;10,"Q2",IF(Delivery[[#This Row],[Month]]&lt;13,"Q3"))))</f>
        <v>Q4</v>
      </c>
    </row>
    <row r="1823" spans="1:12" x14ac:dyDescent="0.25">
      <c r="A1823">
        <v>7</v>
      </c>
      <c r="B1823" s="1">
        <v>42376</v>
      </c>
      <c r="C1823" t="s">
        <v>6</v>
      </c>
      <c r="D1823" t="s">
        <v>1051</v>
      </c>
      <c r="E1823">
        <v>12</v>
      </c>
      <c r="F1823">
        <v>140</v>
      </c>
      <c r="G1823" t="s">
        <v>490</v>
      </c>
      <c r="H1823" t="s">
        <v>153</v>
      </c>
      <c r="I1823" t="str">
        <f>VLOOKUP(H1823,Sheet1!$A$1:$B$28,2,0)</f>
        <v>HSD-IV</v>
      </c>
      <c r="J1823">
        <f>MONTH(Delivery[[#This Row],[DATE]])</f>
        <v>1</v>
      </c>
      <c r="K1823" s="32">
        <f>IF(Delivery[[#This Row],[Month]]&gt;3,YEAR(Delivery[[#This Row],[DATE]]),YEAR(Delivery[[#This Row],[DATE]])-1)</f>
        <v>2015</v>
      </c>
      <c r="L1823" s="32" t="str">
        <f>IF(Delivery[[#This Row],[Month]]&lt;4,"Q4",IF(Delivery[[#This Row],[Month]]&lt;7,"Q1",IF(Delivery[[#This Row],[Month]]&lt;10,"Q2",IF(Delivery[[#This Row],[Month]]&lt;13,"Q3"))))</f>
        <v>Q4</v>
      </c>
    </row>
    <row r="1824" spans="1:12" x14ac:dyDescent="0.25">
      <c r="A1824">
        <v>8</v>
      </c>
      <c r="B1824" s="1">
        <v>42376</v>
      </c>
      <c r="C1824" t="s">
        <v>6</v>
      </c>
      <c r="D1824" t="s">
        <v>1098</v>
      </c>
      <c r="E1824">
        <v>12</v>
      </c>
      <c r="F1824">
        <v>2343</v>
      </c>
      <c r="G1824" t="s">
        <v>490</v>
      </c>
      <c r="H1824" t="s">
        <v>153</v>
      </c>
      <c r="I1824" t="str">
        <f>VLOOKUP(H1824,Sheet1!$A$1:$B$28,2,0)</f>
        <v>HSD-IV</v>
      </c>
      <c r="J1824">
        <f>MONTH(Delivery[[#This Row],[DATE]])</f>
        <v>1</v>
      </c>
      <c r="K1824" s="32">
        <f>IF(Delivery[[#This Row],[Month]]&gt;3,YEAR(Delivery[[#This Row],[DATE]]),YEAR(Delivery[[#This Row],[DATE]])-1)</f>
        <v>2015</v>
      </c>
      <c r="L1824" s="32" t="str">
        <f>IF(Delivery[[#This Row],[Month]]&lt;4,"Q4",IF(Delivery[[#This Row],[Month]]&lt;7,"Q1",IF(Delivery[[#This Row],[Month]]&lt;10,"Q2",IF(Delivery[[#This Row],[Month]]&lt;13,"Q3"))))</f>
        <v>Q4</v>
      </c>
    </row>
    <row r="1825" spans="1:12" x14ac:dyDescent="0.25">
      <c r="A1825">
        <v>1</v>
      </c>
      <c r="B1825" s="1">
        <v>42376</v>
      </c>
      <c r="C1825" t="s">
        <v>463</v>
      </c>
      <c r="D1825" t="s">
        <v>1095</v>
      </c>
      <c r="E1825">
        <v>15</v>
      </c>
      <c r="F1825">
        <v>1333</v>
      </c>
      <c r="G1825" t="s">
        <v>464</v>
      </c>
      <c r="H1825" t="s">
        <v>1084</v>
      </c>
      <c r="I1825" t="s">
        <v>143</v>
      </c>
      <c r="J1825">
        <f>MONTH(Delivery[[#This Row],[DATE]])</f>
        <v>1</v>
      </c>
      <c r="K1825" s="32">
        <f>IF(Delivery[[#This Row],[Month]]&gt;3,YEAR(Delivery[[#This Row],[DATE]]),YEAR(Delivery[[#This Row],[DATE]])-1)</f>
        <v>2015</v>
      </c>
      <c r="L1825" s="32" t="str">
        <f>IF(Delivery[[#This Row],[Month]]&lt;4,"Q4",IF(Delivery[[#This Row],[Month]]&lt;7,"Q1",IF(Delivery[[#This Row],[Month]]&lt;10,"Q2",IF(Delivery[[#This Row],[Month]]&lt;13,"Q3"))))</f>
        <v>Q4</v>
      </c>
    </row>
    <row r="1826" spans="1:12" x14ac:dyDescent="0.25">
      <c r="A1826">
        <v>1</v>
      </c>
      <c r="B1826" s="1">
        <v>42376</v>
      </c>
      <c r="C1826" t="s">
        <v>463</v>
      </c>
      <c r="D1826" t="s">
        <v>1103</v>
      </c>
      <c r="E1826" t="s">
        <v>41</v>
      </c>
      <c r="F1826">
        <v>79</v>
      </c>
      <c r="G1826" t="s">
        <v>466</v>
      </c>
      <c r="H1826" t="s">
        <v>164</v>
      </c>
      <c r="I1826" t="s">
        <v>146</v>
      </c>
      <c r="J1826">
        <f>MONTH(Delivery[[#This Row],[DATE]])</f>
        <v>1</v>
      </c>
      <c r="K1826" s="32">
        <f>IF(Delivery[[#This Row],[Month]]&gt;3,YEAR(Delivery[[#This Row],[DATE]]),YEAR(Delivery[[#This Row],[DATE]])-1)</f>
        <v>2015</v>
      </c>
      <c r="L1826" s="32" t="str">
        <f>IF(Delivery[[#This Row],[Month]]&lt;4,"Q4",IF(Delivery[[#This Row],[Month]]&lt;7,"Q1",IF(Delivery[[#This Row],[Month]]&lt;10,"Q2",IF(Delivery[[#This Row],[Month]]&lt;13,"Q3"))))</f>
        <v>Q4</v>
      </c>
    </row>
    <row r="1827" spans="1:12" x14ac:dyDescent="0.25">
      <c r="A1827">
        <v>1</v>
      </c>
      <c r="B1827" s="1">
        <v>42377</v>
      </c>
      <c r="C1827" t="s">
        <v>6</v>
      </c>
      <c r="D1827" t="s">
        <v>1089</v>
      </c>
      <c r="E1827">
        <v>1</v>
      </c>
      <c r="F1827">
        <v>683</v>
      </c>
      <c r="G1827" t="s">
        <v>460</v>
      </c>
      <c r="H1827" t="s">
        <v>153</v>
      </c>
      <c r="I1827" t="str">
        <f>VLOOKUP(H1827,Sheet1!$A$1:$B$28,2,0)</f>
        <v>HSD-IV</v>
      </c>
      <c r="J1827">
        <f>MONTH(Delivery[[#This Row],[DATE]])</f>
        <v>1</v>
      </c>
      <c r="K1827" s="32">
        <f>IF(Delivery[[#This Row],[Month]]&gt;3,YEAR(Delivery[[#This Row],[DATE]]),YEAR(Delivery[[#This Row],[DATE]])-1)</f>
        <v>2015</v>
      </c>
      <c r="L1827" s="32" t="str">
        <f>IF(Delivery[[#This Row],[Month]]&lt;4,"Q4",IF(Delivery[[#This Row],[Month]]&lt;7,"Q1",IF(Delivery[[#This Row],[Month]]&lt;10,"Q2",IF(Delivery[[#This Row],[Month]]&lt;13,"Q3"))))</f>
        <v>Q4</v>
      </c>
    </row>
    <row r="1828" spans="1:12" x14ac:dyDescent="0.25">
      <c r="A1828">
        <v>1</v>
      </c>
      <c r="B1828" s="1">
        <v>42377</v>
      </c>
      <c r="C1828" t="s">
        <v>6</v>
      </c>
      <c r="D1828" t="s">
        <v>1098</v>
      </c>
      <c r="E1828">
        <v>12</v>
      </c>
      <c r="F1828">
        <v>939</v>
      </c>
      <c r="G1828" t="s">
        <v>490</v>
      </c>
      <c r="H1828" t="s">
        <v>153</v>
      </c>
      <c r="I1828" t="str">
        <f>VLOOKUP(H1828,Sheet1!$A$1:$B$28,2,0)</f>
        <v>HSD-IV</v>
      </c>
      <c r="J1828">
        <f>MONTH(Delivery[[#This Row],[DATE]])</f>
        <v>1</v>
      </c>
      <c r="K1828" s="32">
        <f>IF(Delivery[[#This Row],[Month]]&gt;3,YEAR(Delivery[[#This Row],[DATE]]),YEAR(Delivery[[#This Row],[DATE]])-1)</f>
        <v>2015</v>
      </c>
      <c r="L1828" s="32" t="str">
        <f>IF(Delivery[[#This Row],[Month]]&lt;4,"Q4",IF(Delivery[[#This Row],[Month]]&lt;7,"Q1",IF(Delivery[[#This Row],[Month]]&lt;10,"Q2",IF(Delivery[[#This Row],[Month]]&lt;13,"Q3"))))</f>
        <v>Q4</v>
      </c>
    </row>
    <row r="1829" spans="1:12" x14ac:dyDescent="0.25">
      <c r="A1829">
        <v>2</v>
      </c>
      <c r="B1829" s="1">
        <v>42377</v>
      </c>
      <c r="C1829" t="s">
        <v>6</v>
      </c>
      <c r="D1829" t="s">
        <v>1098</v>
      </c>
      <c r="E1829">
        <v>11</v>
      </c>
      <c r="F1829">
        <v>1824</v>
      </c>
      <c r="G1829" t="s">
        <v>490</v>
      </c>
      <c r="H1829" t="s">
        <v>153</v>
      </c>
      <c r="I1829" t="str">
        <f>VLOOKUP(H1829,Sheet1!$A$1:$B$28,2,0)</f>
        <v>HSD-IV</v>
      </c>
      <c r="J1829">
        <f>MONTH(Delivery[[#This Row],[DATE]])</f>
        <v>1</v>
      </c>
      <c r="K1829" s="32">
        <f>IF(Delivery[[#This Row],[Month]]&gt;3,YEAR(Delivery[[#This Row],[DATE]]),YEAR(Delivery[[#This Row],[DATE]])-1)</f>
        <v>2015</v>
      </c>
      <c r="L1829" s="32" t="str">
        <f>IF(Delivery[[#This Row],[Month]]&lt;4,"Q4",IF(Delivery[[#This Row],[Month]]&lt;7,"Q1",IF(Delivery[[#This Row],[Month]]&lt;10,"Q2",IF(Delivery[[#This Row],[Month]]&lt;13,"Q3"))))</f>
        <v>Q4</v>
      </c>
    </row>
    <row r="1830" spans="1:12" x14ac:dyDescent="0.25">
      <c r="A1830">
        <v>3</v>
      </c>
      <c r="B1830" s="1">
        <v>42377</v>
      </c>
      <c r="C1830" t="s">
        <v>6</v>
      </c>
      <c r="D1830" t="s">
        <v>1475</v>
      </c>
      <c r="E1830">
        <v>4</v>
      </c>
      <c r="F1830">
        <v>203</v>
      </c>
      <c r="G1830" t="s">
        <v>490</v>
      </c>
      <c r="H1830" t="s">
        <v>155</v>
      </c>
      <c r="I1830" t="s">
        <v>146</v>
      </c>
      <c r="J1830">
        <f>MONTH(Delivery[[#This Row],[DATE]])</f>
        <v>1</v>
      </c>
      <c r="K1830" s="32">
        <f>IF(Delivery[[#This Row],[Month]]&gt;3,YEAR(Delivery[[#This Row],[DATE]]),YEAR(Delivery[[#This Row],[DATE]])-1)</f>
        <v>2015</v>
      </c>
      <c r="L1830" s="32" t="str">
        <f>IF(Delivery[[#This Row],[Month]]&lt;4,"Q4",IF(Delivery[[#This Row],[Month]]&lt;7,"Q1",IF(Delivery[[#This Row],[Month]]&lt;10,"Q2",IF(Delivery[[#This Row],[Month]]&lt;13,"Q3"))))</f>
        <v>Q4</v>
      </c>
    </row>
    <row r="1831" spans="1:12" x14ac:dyDescent="0.25">
      <c r="A1831">
        <v>4</v>
      </c>
      <c r="B1831" s="1">
        <v>42377</v>
      </c>
      <c r="C1831" t="s">
        <v>6</v>
      </c>
      <c r="D1831" t="s">
        <v>1096</v>
      </c>
      <c r="E1831">
        <v>4</v>
      </c>
      <c r="F1831">
        <v>500</v>
      </c>
      <c r="G1831" t="s">
        <v>490</v>
      </c>
      <c r="H1831" t="s">
        <v>145</v>
      </c>
      <c r="I1831" t="s">
        <v>146</v>
      </c>
      <c r="J1831">
        <f>MONTH(Delivery[[#This Row],[DATE]])</f>
        <v>1</v>
      </c>
      <c r="K1831" s="32">
        <f>IF(Delivery[[#This Row],[Month]]&gt;3,YEAR(Delivery[[#This Row],[DATE]]),YEAR(Delivery[[#This Row],[DATE]])-1)</f>
        <v>2015</v>
      </c>
      <c r="L1831" s="32" t="str">
        <f>IF(Delivery[[#This Row],[Month]]&lt;4,"Q4",IF(Delivery[[#This Row],[Month]]&lt;7,"Q1",IF(Delivery[[#This Row],[Month]]&lt;10,"Q2",IF(Delivery[[#This Row],[Month]]&lt;13,"Q3"))))</f>
        <v>Q4</v>
      </c>
    </row>
    <row r="1832" spans="1:12" x14ac:dyDescent="0.25">
      <c r="A1832">
        <v>5</v>
      </c>
      <c r="B1832" s="1">
        <v>42377</v>
      </c>
      <c r="C1832" t="s">
        <v>6</v>
      </c>
      <c r="D1832" t="s">
        <v>1088</v>
      </c>
      <c r="E1832">
        <v>4</v>
      </c>
      <c r="F1832">
        <v>256</v>
      </c>
      <c r="G1832" t="s">
        <v>490</v>
      </c>
      <c r="H1832" t="s">
        <v>155</v>
      </c>
      <c r="I1832" t="s">
        <v>146</v>
      </c>
      <c r="J1832">
        <f>MONTH(Delivery[[#This Row],[DATE]])</f>
        <v>1</v>
      </c>
      <c r="K1832" s="32">
        <f>IF(Delivery[[#This Row],[Month]]&gt;3,YEAR(Delivery[[#This Row],[DATE]]),YEAR(Delivery[[#This Row],[DATE]])-1)</f>
        <v>2015</v>
      </c>
      <c r="L1832" s="32" t="str">
        <f>IF(Delivery[[#This Row],[Month]]&lt;4,"Q4",IF(Delivery[[#This Row],[Month]]&lt;7,"Q1",IF(Delivery[[#This Row],[Month]]&lt;10,"Q2",IF(Delivery[[#This Row],[Month]]&lt;13,"Q3"))))</f>
        <v>Q4</v>
      </c>
    </row>
    <row r="1833" spans="1:12" x14ac:dyDescent="0.25">
      <c r="A1833">
        <v>6</v>
      </c>
      <c r="B1833" s="1">
        <v>42377</v>
      </c>
      <c r="C1833" t="s">
        <v>6</v>
      </c>
      <c r="D1833" t="s">
        <v>1089</v>
      </c>
      <c r="E1833">
        <v>11</v>
      </c>
      <c r="F1833">
        <v>527</v>
      </c>
      <c r="G1833" t="s">
        <v>490</v>
      </c>
      <c r="H1833" t="s">
        <v>153</v>
      </c>
      <c r="I1833" t="str">
        <f>VLOOKUP(H1833,Sheet1!$A$1:$B$28,2,0)</f>
        <v>HSD-IV</v>
      </c>
      <c r="J1833">
        <f>MONTH(Delivery[[#This Row],[DATE]])</f>
        <v>1</v>
      </c>
      <c r="K1833" s="32">
        <f>IF(Delivery[[#This Row],[Month]]&gt;3,YEAR(Delivery[[#This Row],[DATE]]),YEAR(Delivery[[#This Row],[DATE]])-1)</f>
        <v>2015</v>
      </c>
      <c r="L1833" s="32" t="str">
        <f>IF(Delivery[[#This Row],[Month]]&lt;4,"Q4",IF(Delivery[[#This Row],[Month]]&lt;7,"Q1",IF(Delivery[[#This Row],[Month]]&lt;10,"Q2",IF(Delivery[[#This Row],[Month]]&lt;13,"Q3"))))</f>
        <v>Q4</v>
      </c>
    </row>
    <row r="1834" spans="1:12" x14ac:dyDescent="0.25">
      <c r="A1834">
        <v>1</v>
      </c>
      <c r="B1834" s="1">
        <v>42378</v>
      </c>
      <c r="C1834" t="s">
        <v>6</v>
      </c>
      <c r="D1834" t="s">
        <v>1089</v>
      </c>
      <c r="E1834">
        <v>1</v>
      </c>
      <c r="F1834">
        <v>33</v>
      </c>
      <c r="G1834" t="s">
        <v>460</v>
      </c>
      <c r="H1834" t="s">
        <v>153</v>
      </c>
      <c r="I1834" t="str">
        <f>VLOOKUP(H1834,Sheet1!$A$1:$B$28,2,0)</f>
        <v>HSD-IV</v>
      </c>
      <c r="J1834">
        <f>MONTH(Delivery[[#This Row],[DATE]])</f>
        <v>1</v>
      </c>
      <c r="K1834" s="32">
        <f>IF(Delivery[[#This Row],[Month]]&gt;3,YEAR(Delivery[[#This Row],[DATE]]),YEAR(Delivery[[#This Row],[DATE]])-1)</f>
        <v>2015</v>
      </c>
      <c r="L1834" s="32" t="str">
        <f>IF(Delivery[[#This Row],[Month]]&lt;4,"Q4",IF(Delivery[[#This Row],[Month]]&lt;7,"Q1",IF(Delivery[[#This Row],[Month]]&lt;10,"Q2",IF(Delivery[[#This Row],[Month]]&lt;13,"Q3"))))</f>
        <v>Q4</v>
      </c>
    </row>
    <row r="1835" spans="1:12" x14ac:dyDescent="0.25">
      <c r="A1835">
        <v>1</v>
      </c>
      <c r="B1835" s="1">
        <v>42378</v>
      </c>
      <c r="C1835" t="s">
        <v>6</v>
      </c>
      <c r="D1835" t="s">
        <v>1089</v>
      </c>
      <c r="E1835">
        <v>11</v>
      </c>
      <c r="F1835">
        <v>232</v>
      </c>
      <c r="G1835" t="s">
        <v>490</v>
      </c>
      <c r="H1835" t="s">
        <v>153</v>
      </c>
      <c r="I1835" t="str">
        <f>VLOOKUP(H1835,Sheet1!$A$1:$B$28,2,0)</f>
        <v>HSD-IV</v>
      </c>
      <c r="J1835">
        <f>MONTH(Delivery[[#This Row],[DATE]])</f>
        <v>1</v>
      </c>
      <c r="K1835" s="32">
        <f>IF(Delivery[[#This Row],[Month]]&gt;3,YEAR(Delivery[[#This Row],[DATE]]),YEAR(Delivery[[#This Row],[DATE]])-1)</f>
        <v>2015</v>
      </c>
      <c r="L1835" s="32" t="str">
        <f>IF(Delivery[[#This Row],[Month]]&lt;4,"Q4",IF(Delivery[[#This Row],[Month]]&lt;7,"Q1",IF(Delivery[[#This Row],[Month]]&lt;10,"Q2",IF(Delivery[[#This Row],[Month]]&lt;13,"Q3"))))</f>
        <v>Q4</v>
      </c>
    </row>
    <row r="1836" spans="1:12" x14ac:dyDescent="0.25">
      <c r="A1836">
        <v>1</v>
      </c>
      <c r="B1836" s="1">
        <v>42378</v>
      </c>
      <c r="C1836" t="s">
        <v>463</v>
      </c>
      <c r="D1836" t="s">
        <v>1101</v>
      </c>
      <c r="E1836">
        <v>107</v>
      </c>
      <c r="F1836">
        <v>2956</v>
      </c>
      <c r="G1836" t="s">
        <v>492</v>
      </c>
      <c r="H1836" t="s">
        <v>153</v>
      </c>
      <c r="I1836" t="str">
        <f>VLOOKUP(H1836,Sheet1!$A$1:$B$28,2,0)</f>
        <v>HSD-IV</v>
      </c>
      <c r="J1836">
        <f>MONTH(Delivery[[#This Row],[DATE]])</f>
        <v>1</v>
      </c>
      <c r="K1836" s="32">
        <f>IF(Delivery[[#This Row],[Month]]&gt;3,YEAR(Delivery[[#This Row],[DATE]]),YEAR(Delivery[[#This Row],[DATE]])-1)</f>
        <v>2015</v>
      </c>
      <c r="L1836" s="32" t="str">
        <f>IF(Delivery[[#This Row],[Month]]&lt;4,"Q4",IF(Delivery[[#This Row],[Month]]&lt;7,"Q1",IF(Delivery[[#This Row],[Month]]&lt;10,"Q2",IF(Delivery[[#This Row],[Month]]&lt;13,"Q3"))))</f>
        <v>Q4</v>
      </c>
    </row>
    <row r="1837" spans="1:12" x14ac:dyDescent="0.25">
      <c r="A1837">
        <v>2</v>
      </c>
      <c r="B1837" s="1">
        <v>42378</v>
      </c>
      <c r="C1837" t="s">
        <v>463</v>
      </c>
      <c r="D1837" t="s">
        <v>1101</v>
      </c>
      <c r="E1837">
        <v>113</v>
      </c>
      <c r="F1837">
        <v>826</v>
      </c>
      <c r="G1837" t="s">
        <v>492</v>
      </c>
      <c r="H1837" t="s">
        <v>153</v>
      </c>
      <c r="I1837" t="str">
        <f>VLOOKUP(H1837,Sheet1!$A$1:$B$28,2,0)</f>
        <v>HSD-IV</v>
      </c>
      <c r="J1837">
        <f>MONTH(Delivery[[#This Row],[DATE]])</f>
        <v>1</v>
      </c>
      <c r="K1837" s="32">
        <f>IF(Delivery[[#This Row],[Month]]&gt;3,YEAR(Delivery[[#This Row],[DATE]]),YEAR(Delivery[[#This Row],[DATE]])-1)</f>
        <v>2015</v>
      </c>
      <c r="L1837" s="32" t="str">
        <f>IF(Delivery[[#This Row],[Month]]&lt;4,"Q4",IF(Delivery[[#This Row],[Month]]&lt;7,"Q1",IF(Delivery[[#This Row],[Month]]&lt;10,"Q2",IF(Delivery[[#This Row],[Month]]&lt;13,"Q3"))))</f>
        <v>Q4</v>
      </c>
    </row>
    <row r="1838" spans="1:12" x14ac:dyDescent="0.25">
      <c r="A1838">
        <v>3</v>
      </c>
      <c r="B1838" s="1">
        <v>42378</v>
      </c>
      <c r="C1838" t="s">
        <v>463</v>
      </c>
      <c r="D1838" t="s">
        <v>1101</v>
      </c>
      <c r="E1838">
        <v>106</v>
      </c>
      <c r="F1838">
        <v>2881</v>
      </c>
      <c r="G1838" t="s">
        <v>492</v>
      </c>
      <c r="H1838" t="s">
        <v>153</v>
      </c>
      <c r="I1838" t="str">
        <f>VLOOKUP(H1838,Sheet1!$A$1:$B$28,2,0)</f>
        <v>HSD-IV</v>
      </c>
      <c r="J1838">
        <f>MONTH(Delivery[[#This Row],[DATE]])</f>
        <v>1</v>
      </c>
      <c r="K1838" s="32">
        <f>IF(Delivery[[#This Row],[Month]]&gt;3,YEAR(Delivery[[#This Row],[DATE]]),YEAR(Delivery[[#This Row],[DATE]])-1)</f>
        <v>2015</v>
      </c>
      <c r="L1838" s="32" t="str">
        <f>IF(Delivery[[#This Row],[Month]]&lt;4,"Q4",IF(Delivery[[#This Row],[Month]]&lt;7,"Q1",IF(Delivery[[#This Row],[Month]]&lt;10,"Q2",IF(Delivery[[#This Row],[Month]]&lt;13,"Q3"))))</f>
        <v>Q4</v>
      </c>
    </row>
    <row r="1839" spans="1:12" x14ac:dyDescent="0.25">
      <c r="A1839">
        <v>1</v>
      </c>
      <c r="B1839" s="1">
        <v>42379</v>
      </c>
      <c r="C1839" t="s">
        <v>6</v>
      </c>
      <c r="D1839" t="s">
        <v>1476</v>
      </c>
      <c r="E1839">
        <v>17</v>
      </c>
      <c r="F1839">
        <v>79</v>
      </c>
      <c r="G1839" t="s">
        <v>460</v>
      </c>
      <c r="H1839" t="s">
        <v>197</v>
      </c>
      <c r="I1839" t="s">
        <v>143</v>
      </c>
      <c r="J1839">
        <f>MONTH(Delivery[[#This Row],[DATE]])</f>
        <v>1</v>
      </c>
      <c r="K1839" s="32">
        <f>IF(Delivery[[#This Row],[Month]]&gt;3,YEAR(Delivery[[#This Row],[DATE]]),YEAR(Delivery[[#This Row],[DATE]])-1)</f>
        <v>2015</v>
      </c>
      <c r="L1839" s="32" t="str">
        <f>IF(Delivery[[#This Row],[Month]]&lt;4,"Q4",IF(Delivery[[#This Row],[Month]]&lt;7,"Q1",IF(Delivery[[#This Row],[Month]]&lt;10,"Q2",IF(Delivery[[#This Row],[Month]]&lt;13,"Q3"))))</f>
        <v>Q4</v>
      </c>
    </row>
    <row r="1840" spans="1:12" x14ac:dyDescent="0.25">
      <c r="A1840">
        <v>2</v>
      </c>
      <c r="B1840" s="1">
        <v>42379</v>
      </c>
      <c r="C1840" t="s">
        <v>6</v>
      </c>
      <c r="D1840" t="s">
        <v>1106</v>
      </c>
      <c r="E1840">
        <v>13</v>
      </c>
      <c r="F1840">
        <v>5626</v>
      </c>
      <c r="G1840" t="s">
        <v>460</v>
      </c>
      <c r="H1840" t="s">
        <v>197</v>
      </c>
      <c r="I1840" t="s">
        <v>143</v>
      </c>
      <c r="J1840">
        <f>MONTH(Delivery[[#This Row],[DATE]])</f>
        <v>1</v>
      </c>
      <c r="K1840" s="32">
        <f>IF(Delivery[[#This Row],[Month]]&gt;3,YEAR(Delivery[[#This Row],[DATE]]),YEAR(Delivery[[#This Row],[DATE]])-1)</f>
        <v>2015</v>
      </c>
      <c r="L1840" s="32" t="str">
        <f>IF(Delivery[[#This Row],[Month]]&lt;4,"Q4",IF(Delivery[[#This Row],[Month]]&lt;7,"Q1",IF(Delivery[[#This Row],[Month]]&lt;10,"Q2",IF(Delivery[[#This Row],[Month]]&lt;13,"Q3"))))</f>
        <v>Q4</v>
      </c>
    </row>
    <row r="1841" spans="1:12" x14ac:dyDescent="0.25">
      <c r="A1841">
        <v>3</v>
      </c>
      <c r="B1841" s="1">
        <v>42379</v>
      </c>
      <c r="C1841" t="s">
        <v>6</v>
      </c>
      <c r="D1841" t="s">
        <v>1107</v>
      </c>
      <c r="E1841">
        <v>24</v>
      </c>
      <c r="F1841">
        <v>2978</v>
      </c>
      <c r="G1841" t="s">
        <v>460</v>
      </c>
      <c r="H1841" t="s">
        <v>197</v>
      </c>
      <c r="I1841" t="s">
        <v>143</v>
      </c>
      <c r="J1841">
        <f>MONTH(Delivery[[#This Row],[DATE]])</f>
        <v>1</v>
      </c>
      <c r="K1841" s="32">
        <f>IF(Delivery[[#This Row],[Month]]&gt;3,YEAR(Delivery[[#This Row],[DATE]]),YEAR(Delivery[[#This Row],[DATE]])-1)</f>
        <v>2015</v>
      </c>
      <c r="L1841" s="32" t="str">
        <f>IF(Delivery[[#This Row],[Month]]&lt;4,"Q4",IF(Delivery[[#This Row],[Month]]&lt;7,"Q1",IF(Delivery[[#This Row],[Month]]&lt;10,"Q2",IF(Delivery[[#This Row],[Month]]&lt;13,"Q3"))))</f>
        <v>Q4</v>
      </c>
    </row>
    <row r="1842" spans="1:12" x14ac:dyDescent="0.25">
      <c r="A1842">
        <v>4</v>
      </c>
      <c r="B1842" s="1">
        <v>42379</v>
      </c>
      <c r="C1842" t="s">
        <v>6</v>
      </c>
      <c r="D1842" t="s">
        <v>1107</v>
      </c>
      <c r="E1842">
        <v>14</v>
      </c>
      <c r="F1842">
        <v>137</v>
      </c>
      <c r="G1842" t="s">
        <v>460</v>
      </c>
      <c r="H1842" t="s">
        <v>197</v>
      </c>
      <c r="I1842" t="s">
        <v>143</v>
      </c>
      <c r="J1842">
        <f>MONTH(Delivery[[#This Row],[DATE]])</f>
        <v>1</v>
      </c>
      <c r="K1842" s="32">
        <f>IF(Delivery[[#This Row],[Month]]&gt;3,YEAR(Delivery[[#This Row],[DATE]]),YEAR(Delivery[[#This Row],[DATE]])-1)</f>
        <v>2015</v>
      </c>
      <c r="L1842" s="32" t="str">
        <f>IF(Delivery[[#This Row],[Month]]&lt;4,"Q4",IF(Delivery[[#This Row],[Month]]&lt;7,"Q1",IF(Delivery[[#This Row],[Month]]&lt;10,"Q2",IF(Delivery[[#This Row],[Month]]&lt;13,"Q3"))))</f>
        <v>Q4</v>
      </c>
    </row>
    <row r="1843" spans="1:12" x14ac:dyDescent="0.25">
      <c r="A1843">
        <v>5</v>
      </c>
      <c r="B1843" s="1">
        <v>42379</v>
      </c>
      <c r="C1843" t="s">
        <v>6</v>
      </c>
      <c r="D1843" t="s">
        <v>1108</v>
      </c>
      <c r="E1843">
        <v>14</v>
      </c>
      <c r="F1843">
        <v>2571</v>
      </c>
      <c r="G1843" t="s">
        <v>460</v>
      </c>
      <c r="H1843" t="s">
        <v>197</v>
      </c>
      <c r="I1843" t="s">
        <v>143</v>
      </c>
      <c r="J1843">
        <f>MONTH(Delivery[[#This Row],[DATE]])</f>
        <v>1</v>
      </c>
      <c r="K1843" s="32">
        <f>IF(Delivery[[#This Row],[Month]]&gt;3,YEAR(Delivery[[#This Row],[DATE]]),YEAR(Delivery[[#This Row],[DATE]])-1)</f>
        <v>2015</v>
      </c>
      <c r="L1843" s="32" t="str">
        <f>IF(Delivery[[#This Row],[Month]]&lt;4,"Q4",IF(Delivery[[#This Row],[Month]]&lt;7,"Q1",IF(Delivery[[#This Row],[Month]]&lt;10,"Q2",IF(Delivery[[#This Row],[Month]]&lt;13,"Q3"))))</f>
        <v>Q4</v>
      </c>
    </row>
    <row r="1844" spans="1:12" x14ac:dyDescent="0.25">
      <c r="A1844">
        <v>1</v>
      </c>
      <c r="B1844" s="1">
        <v>42380</v>
      </c>
      <c r="C1844" t="s">
        <v>6</v>
      </c>
      <c r="D1844" t="s">
        <v>1108</v>
      </c>
      <c r="E1844">
        <v>14</v>
      </c>
      <c r="F1844">
        <v>2389</v>
      </c>
      <c r="G1844" t="s">
        <v>460</v>
      </c>
      <c r="H1844" t="s">
        <v>197</v>
      </c>
      <c r="I1844" t="s">
        <v>143</v>
      </c>
      <c r="J1844">
        <f>MONTH(Delivery[[#This Row],[DATE]])</f>
        <v>1</v>
      </c>
      <c r="K1844" s="32">
        <f>IF(Delivery[[#This Row],[Month]]&gt;3,YEAR(Delivery[[#This Row],[DATE]]),YEAR(Delivery[[#This Row],[DATE]])-1)</f>
        <v>2015</v>
      </c>
      <c r="L1844" s="32" t="str">
        <f>IF(Delivery[[#This Row],[Month]]&lt;4,"Q4",IF(Delivery[[#This Row],[Month]]&lt;7,"Q1",IF(Delivery[[#This Row],[Month]]&lt;10,"Q2",IF(Delivery[[#This Row],[Month]]&lt;13,"Q3"))))</f>
        <v>Q4</v>
      </c>
    </row>
    <row r="1845" spans="1:12" x14ac:dyDescent="0.25">
      <c r="A1845">
        <v>2</v>
      </c>
      <c r="B1845" s="1">
        <v>42380</v>
      </c>
      <c r="C1845" t="s">
        <v>6</v>
      </c>
      <c r="D1845" t="s">
        <v>1109</v>
      </c>
      <c r="E1845">
        <v>16</v>
      </c>
      <c r="F1845">
        <v>827</v>
      </c>
      <c r="G1845" t="s">
        <v>460</v>
      </c>
      <c r="H1845" t="s">
        <v>145</v>
      </c>
      <c r="I1845" t="s">
        <v>146</v>
      </c>
      <c r="J1845">
        <f>MONTH(Delivery[[#This Row],[DATE]])</f>
        <v>1</v>
      </c>
      <c r="K1845" s="32">
        <f>IF(Delivery[[#This Row],[Month]]&gt;3,YEAR(Delivery[[#This Row],[DATE]]),YEAR(Delivery[[#This Row],[DATE]])-1)</f>
        <v>2015</v>
      </c>
      <c r="L1845" s="32" t="str">
        <f>IF(Delivery[[#This Row],[Month]]&lt;4,"Q4",IF(Delivery[[#This Row],[Month]]&lt;7,"Q1",IF(Delivery[[#This Row],[Month]]&lt;10,"Q2",IF(Delivery[[#This Row],[Month]]&lt;13,"Q3"))))</f>
        <v>Q4</v>
      </c>
    </row>
    <row r="1846" spans="1:12" x14ac:dyDescent="0.25">
      <c r="A1846">
        <v>3</v>
      </c>
      <c r="B1846" s="1">
        <v>42380</v>
      </c>
      <c r="C1846" t="s">
        <v>6</v>
      </c>
      <c r="D1846" t="s">
        <v>1110</v>
      </c>
      <c r="E1846" t="s">
        <v>41</v>
      </c>
      <c r="F1846">
        <v>4314</v>
      </c>
      <c r="G1846" t="s">
        <v>460</v>
      </c>
      <c r="H1846" t="s">
        <v>148</v>
      </c>
      <c r="I1846" t="s">
        <v>149</v>
      </c>
      <c r="J1846">
        <f>MONTH(Delivery[[#This Row],[DATE]])</f>
        <v>1</v>
      </c>
      <c r="K1846" s="32">
        <f>IF(Delivery[[#This Row],[Month]]&gt;3,YEAR(Delivery[[#This Row],[DATE]]),YEAR(Delivery[[#This Row],[DATE]])-1)</f>
        <v>2015</v>
      </c>
      <c r="L1846" s="32" t="str">
        <f>IF(Delivery[[#This Row],[Month]]&lt;4,"Q4",IF(Delivery[[#This Row],[Month]]&lt;7,"Q1",IF(Delivery[[#This Row],[Month]]&lt;10,"Q2",IF(Delivery[[#This Row],[Month]]&lt;13,"Q3"))))</f>
        <v>Q4</v>
      </c>
    </row>
    <row r="1847" spans="1:12" x14ac:dyDescent="0.25">
      <c r="A1847">
        <v>1</v>
      </c>
      <c r="B1847" s="1">
        <v>42380</v>
      </c>
      <c r="C1847" t="s">
        <v>6</v>
      </c>
      <c r="D1847" t="s">
        <v>1089</v>
      </c>
      <c r="E1847">
        <v>11</v>
      </c>
      <c r="F1847">
        <v>900</v>
      </c>
      <c r="G1847" t="s">
        <v>490</v>
      </c>
      <c r="H1847" t="s">
        <v>153</v>
      </c>
      <c r="I1847" t="str">
        <f>VLOOKUP(H1847,Sheet1!$A$1:$B$28,2,0)</f>
        <v>HSD-IV</v>
      </c>
      <c r="J1847">
        <f>MONTH(Delivery[[#This Row],[DATE]])</f>
        <v>1</v>
      </c>
      <c r="K1847" s="32">
        <f>IF(Delivery[[#This Row],[Month]]&gt;3,YEAR(Delivery[[#This Row],[DATE]]),YEAR(Delivery[[#This Row],[DATE]])-1)</f>
        <v>2015</v>
      </c>
      <c r="L1847" s="32" t="str">
        <f>IF(Delivery[[#This Row],[Month]]&lt;4,"Q4",IF(Delivery[[#This Row],[Month]]&lt;7,"Q1",IF(Delivery[[#This Row],[Month]]&lt;10,"Q2",IF(Delivery[[#This Row],[Month]]&lt;13,"Q3"))))</f>
        <v>Q4</v>
      </c>
    </row>
    <row r="1848" spans="1:12" x14ac:dyDescent="0.25">
      <c r="A1848">
        <v>2</v>
      </c>
      <c r="B1848" s="1">
        <v>42380</v>
      </c>
      <c r="C1848" t="s">
        <v>6</v>
      </c>
      <c r="D1848" t="s">
        <v>1089</v>
      </c>
      <c r="E1848">
        <v>10</v>
      </c>
      <c r="F1848">
        <v>1600</v>
      </c>
      <c r="G1848" t="s">
        <v>490</v>
      </c>
      <c r="H1848" t="s">
        <v>153</v>
      </c>
      <c r="I1848" t="str">
        <f>VLOOKUP(H1848,Sheet1!$A$1:$B$28,2,0)</f>
        <v>HSD-IV</v>
      </c>
      <c r="J1848">
        <f>MONTH(Delivery[[#This Row],[DATE]])</f>
        <v>1</v>
      </c>
      <c r="K1848" s="32">
        <f>IF(Delivery[[#This Row],[Month]]&gt;3,YEAR(Delivery[[#This Row],[DATE]]),YEAR(Delivery[[#This Row],[DATE]])-1)</f>
        <v>2015</v>
      </c>
      <c r="L1848" s="32" t="str">
        <f>IF(Delivery[[#This Row],[Month]]&lt;4,"Q4",IF(Delivery[[#This Row],[Month]]&lt;7,"Q1",IF(Delivery[[#This Row],[Month]]&lt;10,"Q2",IF(Delivery[[#This Row],[Month]]&lt;13,"Q3"))))</f>
        <v>Q4</v>
      </c>
    </row>
    <row r="1849" spans="1:12" x14ac:dyDescent="0.25">
      <c r="A1849">
        <v>1</v>
      </c>
      <c r="B1849" s="1">
        <v>42380</v>
      </c>
      <c r="C1849" t="s">
        <v>463</v>
      </c>
      <c r="D1849" t="s">
        <v>1397</v>
      </c>
      <c r="E1849" t="s">
        <v>1392</v>
      </c>
      <c r="F1849">
        <v>11</v>
      </c>
      <c r="G1849" t="s">
        <v>464</v>
      </c>
      <c r="H1849" t="s">
        <v>738</v>
      </c>
      <c r="I1849" t="s">
        <v>204</v>
      </c>
      <c r="J1849">
        <f>MONTH(Delivery[[#This Row],[DATE]])</f>
        <v>1</v>
      </c>
      <c r="K1849" s="32">
        <f>IF(Delivery[[#This Row],[Month]]&gt;3,YEAR(Delivery[[#This Row],[DATE]]),YEAR(Delivery[[#This Row],[DATE]])-1)</f>
        <v>2015</v>
      </c>
      <c r="L1849" s="32" t="str">
        <f>IF(Delivery[[#This Row],[Month]]&lt;4,"Q4",IF(Delivery[[#This Row],[Month]]&lt;7,"Q1",IF(Delivery[[#This Row],[Month]]&lt;10,"Q2",IF(Delivery[[#This Row],[Month]]&lt;13,"Q3"))))</f>
        <v>Q4</v>
      </c>
    </row>
    <row r="1850" spans="1:12" x14ac:dyDescent="0.25">
      <c r="A1850">
        <v>2</v>
      </c>
      <c r="B1850" s="1">
        <v>42380</v>
      </c>
      <c r="C1850" t="s">
        <v>463</v>
      </c>
      <c r="D1850" t="s">
        <v>1101</v>
      </c>
      <c r="E1850">
        <v>1</v>
      </c>
      <c r="F1850">
        <v>1858</v>
      </c>
      <c r="G1850" t="s">
        <v>464</v>
      </c>
      <c r="H1850" t="s">
        <v>153</v>
      </c>
      <c r="I1850" t="str">
        <f>VLOOKUP(H1850,Sheet1!$A$1:$B$28,2,0)</f>
        <v>HSD-IV</v>
      </c>
      <c r="J1850">
        <f>MONTH(Delivery[[#This Row],[DATE]])</f>
        <v>1</v>
      </c>
      <c r="K1850" s="32">
        <f>IF(Delivery[[#This Row],[Month]]&gt;3,YEAR(Delivery[[#This Row],[DATE]]),YEAR(Delivery[[#This Row],[DATE]])-1)</f>
        <v>2015</v>
      </c>
      <c r="L1850" s="32" t="str">
        <f>IF(Delivery[[#This Row],[Month]]&lt;4,"Q4",IF(Delivery[[#This Row],[Month]]&lt;7,"Q1",IF(Delivery[[#This Row],[Month]]&lt;10,"Q2",IF(Delivery[[#This Row],[Month]]&lt;13,"Q3"))))</f>
        <v>Q4</v>
      </c>
    </row>
    <row r="1851" spans="1:12" x14ac:dyDescent="0.25">
      <c r="A1851">
        <v>3</v>
      </c>
      <c r="B1851" s="1">
        <v>42380</v>
      </c>
      <c r="C1851" t="s">
        <v>463</v>
      </c>
      <c r="D1851" t="s">
        <v>1093</v>
      </c>
      <c r="E1851">
        <v>1</v>
      </c>
      <c r="F1851">
        <v>438</v>
      </c>
      <c r="G1851" t="s">
        <v>464</v>
      </c>
      <c r="H1851" t="s">
        <v>153</v>
      </c>
      <c r="I1851" t="str">
        <f>VLOOKUP(H1851,Sheet1!$A$1:$B$28,2,0)</f>
        <v>HSD-IV</v>
      </c>
      <c r="J1851">
        <f>MONTH(Delivery[[#This Row],[DATE]])</f>
        <v>1</v>
      </c>
      <c r="K1851" s="32">
        <f>IF(Delivery[[#This Row],[Month]]&gt;3,YEAR(Delivery[[#This Row],[DATE]]),YEAR(Delivery[[#This Row],[DATE]])-1)</f>
        <v>2015</v>
      </c>
      <c r="L1851" s="32" t="str">
        <f>IF(Delivery[[#This Row],[Month]]&lt;4,"Q4",IF(Delivery[[#This Row],[Month]]&lt;7,"Q1",IF(Delivery[[#This Row],[Month]]&lt;10,"Q2",IF(Delivery[[#This Row],[Month]]&lt;13,"Q3"))))</f>
        <v>Q4</v>
      </c>
    </row>
    <row r="1852" spans="1:12" x14ac:dyDescent="0.25">
      <c r="A1852">
        <v>1</v>
      </c>
      <c r="B1852" s="1">
        <v>42380</v>
      </c>
      <c r="C1852" t="s">
        <v>463</v>
      </c>
      <c r="D1852" t="s">
        <v>1101</v>
      </c>
      <c r="E1852">
        <v>109</v>
      </c>
      <c r="F1852">
        <v>520</v>
      </c>
      <c r="G1852" t="s">
        <v>492</v>
      </c>
      <c r="H1852" t="s">
        <v>153</v>
      </c>
      <c r="I1852" t="str">
        <f>VLOOKUP(H1852,Sheet1!$A$1:$B$28,2,0)</f>
        <v>HSD-IV</v>
      </c>
      <c r="J1852">
        <f>MONTH(Delivery[[#This Row],[DATE]])</f>
        <v>1</v>
      </c>
      <c r="K1852" s="32">
        <f>IF(Delivery[[#This Row],[Month]]&gt;3,YEAR(Delivery[[#This Row],[DATE]]),YEAR(Delivery[[#This Row],[DATE]])-1)</f>
        <v>2015</v>
      </c>
      <c r="L1852" s="32" t="str">
        <f>IF(Delivery[[#This Row],[Month]]&lt;4,"Q4",IF(Delivery[[#This Row],[Month]]&lt;7,"Q1",IF(Delivery[[#This Row],[Month]]&lt;10,"Q2",IF(Delivery[[#This Row],[Month]]&lt;13,"Q3"))))</f>
        <v>Q4</v>
      </c>
    </row>
    <row r="1853" spans="1:12" x14ac:dyDescent="0.25">
      <c r="A1853">
        <v>2</v>
      </c>
      <c r="B1853" s="1">
        <v>42380</v>
      </c>
      <c r="C1853" t="s">
        <v>463</v>
      </c>
      <c r="D1853" t="s">
        <v>1101</v>
      </c>
      <c r="E1853">
        <v>109</v>
      </c>
      <c r="F1853">
        <v>1290</v>
      </c>
      <c r="G1853" t="s">
        <v>492</v>
      </c>
      <c r="H1853" t="s">
        <v>153</v>
      </c>
      <c r="I1853" t="str">
        <f>VLOOKUP(H1853,Sheet1!$A$1:$B$28,2,0)</f>
        <v>HSD-IV</v>
      </c>
      <c r="J1853">
        <f>MONTH(Delivery[[#This Row],[DATE]])</f>
        <v>1</v>
      </c>
      <c r="K1853" s="32">
        <f>IF(Delivery[[#This Row],[Month]]&gt;3,YEAR(Delivery[[#This Row],[DATE]]),YEAR(Delivery[[#This Row],[DATE]])-1)</f>
        <v>2015</v>
      </c>
      <c r="L1853" s="32" t="str">
        <f>IF(Delivery[[#This Row],[Month]]&lt;4,"Q4",IF(Delivery[[#This Row],[Month]]&lt;7,"Q1",IF(Delivery[[#This Row],[Month]]&lt;10,"Q2",IF(Delivery[[#This Row],[Month]]&lt;13,"Q3"))))</f>
        <v>Q4</v>
      </c>
    </row>
    <row r="1854" spans="1:12" x14ac:dyDescent="0.25">
      <c r="A1854">
        <v>1</v>
      </c>
      <c r="B1854" s="1">
        <v>42381</v>
      </c>
      <c r="C1854" t="s">
        <v>6</v>
      </c>
      <c r="D1854" t="s">
        <v>1111</v>
      </c>
      <c r="E1854" t="s">
        <v>41</v>
      </c>
      <c r="F1854">
        <v>316</v>
      </c>
      <c r="G1854" t="s">
        <v>460</v>
      </c>
      <c r="H1854" t="s">
        <v>148</v>
      </c>
      <c r="I1854" t="s">
        <v>149</v>
      </c>
      <c r="J1854">
        <f>MONTH(Delivery[[#This Row],[DATE]])</f>
        <v>1</v>
      </c>
      <c r="K1854" s="32">
        <f>IF(Delivery[[#This Row],[Month]]&gt;3,YEAR(Delivery[[#This Row],[DATE]]),YEAR(Delivery[[#This Row],[DATE]])-1)</f>
        <v>2015</v>
      </c>
      <c r="L1854" s="32" t="str">
        <f>IF(Delivery[[#This Row],[Month]]&lt;4,"Q4",IF(Delivery[[#This Row],[Month]]&lt;7,"Q1",IF(Delivery[[#This Row],[Month]]&lt;10,"Q2",IF(Delivery[[#This Row],[Month]]&lt;13,"Q3"))))</f>
        <v>Q4</v>
      </c>
    </row>
    <row r="1855" spans="1:12" x14ac:dyDescent="0.25">
      <c r="A1855">
        <v>2</v>
      </c>
      <c r="B1855" s="1">
        <v>42381</v>
      </c>
      <c r="C1855" t="s">
        <v>6</v>
      </c>
      <c r="D1855" t="s">
        <v>1117</v>
      </c>
      <c r="E1855">
        <v>16</v>
      </c>
      <c r="F1855">
        <v>74</v>
      </c>
      <c r="G1855" t="s">
        <v>460</v>
      </c>
      <c r="H1855" t="s">
        <v>155</v>
      </c>
      <c r="I1855" t="s">
        <v>146</v>
      </c>
      <c r="J1855">
        <f>MONTH(Delivery[[#This Row],[DATE]])</f>
        <v>1</v>
      </c>
      <c r="K1855" s="32">
        <f>IF(Delivery[[#This Row],[Month]]&gt;3,YEAR(Delivery[[#This Row],[DATE]]),YEAR(Delivery[[#This Row],[DATE]])-1)</f>
        <v>2015</v>
      </c>
      <c r="L1855" s="32" t="str">
        <f>IF(Delivery[[#This Row],[Month]]&lt;4,"Q4",IF(Delivery[[#This Row],[Month]]&lt;7,"Q1",IF(Delivery[[#This Row],[Month]]&lt;10,"Q2",IF(Delivery[[#This Row],[Month]]&lt;13,"Q3"))))</f>
        <v>Q4</v>
      </c>
    </row>
    <row r="1856" spans="1:12" x14ac:dyDescent="0.25">
      <c r="A1856">
        <v>3</v>
      </c>
      <c r="B1856" s="1">
        <v>42381</v>
      </c>
      <c r="C1856" t="s">
        <v>6</v>
      </c>
      <c r="D1856" t="s">
        <v>1118</v>
      </c>
      <c r="E1856">
        <v>12</v>
      </c>
      <c r="F1856">
        <v>1153</v>
      </c>
      <c r="G1856" t="s">
        <v>460</v>
      </c>
      <c r="H1856" t="s">
        <v>151</v>
      </c>
      <c r="I1856" t="s">
        <v>152</v>
      </c>
      <c r="J1856">
        <f>MONTH(Delivery[[#This Row],[DATE]])</f>
        <v>1</v>
      </c>
      <c r="K1856" s="32">
        <f>IF(Delivery[[#This Row],[Month]]&gt;3,YEAR(Delivery[[#This Row],[DATE]]),YEAR(Delivery[[#This Row],[DATE]])-1)</f>
        <v>2015</v>
      </c>
      <c r="L1856" s="32" t="str">
        <f>IF(Delivery[[#This Row],[Month]]&lt;4,"Q4",IF(Delivery[[#This Row],[Month]]&lt;7,"Q1",IF(Delivery[[#This Row],[Month]]&lt;10,"Q2",IF(Delivery[[#This Row],[Month]]&lt;13,"Q3"))))</f>
        <v>Q4</v>
      </c>
    </row>
    <row r="1857" spans="1:12" x14ac:dyDescent="0.25">
      <c r="A1857">
        <v>1</v>
      </c>
      <c r="B1857" s="1">
        <v>42381</v>
      </c>
      <c r="C1857" t="s">
        <v>6</v>
      </c>
      <c r="D1857" t="s">
        <v>1089</v>
      </c>
      <c r="E1857">
        <v>10</v>
      </c>
      <c r="F1857">
        <v>270</v>
      </c>
      <c r="G1857" t="s">
        <v>490</v>
      </c>
      <c r="H1857" t="s">
        <v>153</v>
      </c>
      <c r="I1857" t="str">
        <f>VLOOKUP(H1857,Sheet1!$A$1:$B$28,2,0)</f>
        <v>HSD-IV</v>
      </c>
      <c r="J1857">
        <f>MONTH(Delivery[[#This Row],[DATE]])</f>
        <v>1</v>
      </c>
      <c r="K1857" s="32">
        <f>IF(Delivery[[#This Row],[Month]]&gt;3,YEAR(Delivery[[#This Row],[DATE]]),YEAR(Delivery[[#This Row],[DATE]])-1)</f>
        <v>2015</v>
      </c>
      <c r="L1857" s="32" t="str">
        <f>IF(Delivery[[#This Row],[Month]]&lt;4,"Q4",IF(Delivery[[#This Row],[Month]]&lt;7,"Q1",IF(Delivery[[#This Row],[Month]]&lt;10,"Q2",IF(Delivery[[#This Row],[Month]]&lt;13,"Q3"))))</f>
        <v>Q4</v>
      </c>
    </row>
    <row r="1858" spans="1:12" x14ac:dyDescent="0.25">
      <c r="A1858">
        <v>2</v>
      </c>
      <c r="B1858" s="1">
        <v>42381</v>
      </c>
      <c r="C1858" t="s">
        <v>6</v>
      </c>
      <c r="D1858" t="s">
        <v>1093</v>
      </c>
      <c r="E1858">
        <v>10</v>
      </c>
      <c r="F1858">
        <v>1632</v>
      </c>
      <c r="G1858" t="s">
        <v>490</v>
      </c>
      <c r="H1858" t="s">
        <v>153</v>
      </c>
      <c r="I1858" t="str">
        <f>VLOOKUP(H1858,Sheet1!$A$1:$B$28,2,0)</f>
        <v>HSD-IV</v>
      </c>
      <c r="J1858">
        <f>MONTH(Delivery[[#This Row],[DATE]])</f>
        <v>1</v>
      </c>
      <c r="K1858" s="32">
        <f>IF(Delivery[[#This Row],[Month]]&gt;3,YEAR(Delivery[[#This Row],[DATE]]),YEAR(Delivery[[#This Row],[DATE]])-1)</f>
        <v>2015</v>
      </c>
      <c r="L1858" s="32" t="str">
        <f>IF(Delivery[[#This Row],[Month]]&lt;4,"Q4",IF(Delivery[[#This Row],[Month]]&lt;7,"Q1",IF(Delivery[[#This Row],[Month]]&lt;10,"Q2",IF(Delivery[[#This Row],[Month]]&lt;13,"Q3"))))</f>
        <v>Q4</v>
      </c>
    </row>
    <row r="1859" spans="1:12" x14ac:dyDescent="0.25">
      <c r="A1859">
        <v>1</v>
      </c>
      <c r="B1859" s="1">
        <v>42381</v>
      </c>
      <c r="C1859" t="s">
        <v>463</v>
      </c>
      <c r="D1859" t="s">
        <v>1093</v>
      </c>
      <c r="E1859">
        <v>1</v>
      </c>
      <c r="F1859">
        <v>1716</v>
      </c>
      <c r="G1859" t="s">
        <v>464</v>
      </c>
      <c r="H1859" t="s">
        <v>153</v>
      </c>
      <c r="I1859" t="str">
        <f>VLOOKUP(H1859,Sheet1!$A$1:$B$28,2,0)</f>
        <v>HSD-IV</v>
      </c>
      <c r="J1859">
        <f>MONTH(Delivery[[#This Row],[DATE]])</f>
        <v>1</v>
      </c>
      <c r="K1859" s="32">
        <f>IF(Delivery[[#This Row],[Month]]&gt;3,YEAR(Delivery[[#This Row],[DATE]]),YEAR(Delivery[[#This Row],[DATE]])-1)</f>
        <v>2015</v>
      </c>
      <c r="L1859" s="32" t="str">
        <f>IF(Delivery[[#This Row],[Month]]&lt;4,"Q4",IF(Delivery[[#This Row],[Month]]&lt;7,"Q1",IF(Delivery[[#This Row],[Month]]&lt;10,"Q2",IF(Delivery[[#This Row],[Month]]&lt;13,"Q3"))))</f>
        <v>Q4</v>
      </c>
    </row>
    <row r="1860" spans="1:12" x14ac:dyDescent="0.25">
      <c r="A1860">
        <v>2</v>
      </c>
      <c r="B1860" s="1">
        <v>42381</v>
      </c>
      <c r="C1860" t="s">
        <v>463</v>
      </c>
      <c r="D1860" t="s">
        <v>1089</v>
      </c>
      <c r="E1860">
        <v>1</v>
      </c>
      <c r="F1860">
        <v>2070</v>
      </c>
      <c r="G1860" t="s">
        <v>464</v>
      </c>
      <c r="H1860" t="s">
        <v>153</v>
      </c>
      <c r="I1860" t="str">
        <f>VLOOKUP(H1860,Sheet1!$A$1:$B$28,2,0)</f>
        <v>HSD-IV</v>
      </c>
      <c r="J1860">
        <f>MONTH(Delivery[[#This Row],[DATE]])</f>
        <v>1</v>
      </c>
      <c r="K1860" s="32">
        <f>IF(Delivery[[#This Row],[Month]]&gt;3,YEAR(Delivery[[#This Row],[DATE]]),YEAR(Delivery[[#This Row],[DATE]])-1)</f>
        <v>2015</v>
      </c>
      <c r="L1860" s="32" t="str">
        <f>IF(Delivery[[#This Row],[Month]]&lt;4,"Q4",IF(Delivery[[#This Row],[Month]]&lt;7,"Q1",IF(Delivery[[#This Row],[Month]]&lt;10,"Q2",IF(Delivery[[#This Row],[Month]]&lt;13,"Q3"))))</f>
        <v>Q4</v>
      </c>
    </row>
    <row r="1861" spans="1:12" x14ac:dyDescent="0.25">
      <c r="A1861">
        <v>1</v>
      </c>
      <c r="B1861" s="1">
        <v>42384</v>
      </c>
      <c r="C1861" t="s">
        <v>463</v>
      </c>
      <c r="D1861" t="s">
        <v>1131</v>
      </c>
      <c r="E1861">
        <v>15</v>
      </c>
      <c r="F1861">
        <v>3748</v>
      </c>
      <c r="G1861" t="s">
        <v>464</v>
      </c>
      <c r="H1861" t="s">
        <v>1084</v>
      </c>
      <c r="I1861" t="s">
        <v>143</v>
      </c>
      <c r="J1861">
        <f>MONTH(Delivery[[#This Row],[DATE]])</f>
        <v>1</v>
      </c>
      <c r="K1861" s="32">
        <f>IF(Delivery[[#This Row],[Month]]&gt;3,YEAR(Delivery[[#This Row],[DATE]]),YEAR(Delivery[[#This Row],[DATE]])-1)</f>
        <v>2015</v>
      </c>
      <c r="L1861" s="32" t="str">
        <f>IF(Delivery[[#This Row],[Month]]&lt;4,"Q4",IF(Delivery[[#This Row],[Month]]&lt;7,"Q1",IF(Delivery[[#This Row],[Month]]&lt;10,"Q2",IF(Delivery[[#This Row],[Month]]&lt;13,"Q3"))))</f>
        <v>Q4</v>
      </c>
    </row>
    <row r="1862" spans="1:12" x14ac:dyDescent="0.25">
      <c r="A1862">
        <v>4</v>
      </c>
      <c r="B1862" s="1">
        <v>42381</v>
      </c>
      <c r="C1862" t="s">
        <v>463</v>
      </c>
      <c r="D1862" t="s">
        <v>1121</v>
      </c>
      <c r="E1862">
        <v>2</v>
      </c>
      <c r="F1862">
        <v>323</v>
      </c>
      <c r="G1862" t="s">
        <v>464</v>
      </c>
      <c r="H1862" t="s">
        <v>153</v>
      </c>
      <c r="I1862" t="str">
        <f>VLOOKUP(H1862,Sheet1!$A$1:$B$28,2,0)</f>
        <v>HSD-IV</v>
      </c>
      <c r="J1862">
        <f>MONTH(Delivery[[#This Row],[DATE]])</f>
        <v>1</v>
      </c>
      <c r="K1862" s="32">
        <f>IF(Delivery[[#This Row],[Month]]&gt;3,YEAR(Delivery[[#This Row],[DATE]]),YEAR(Delivery[[#This Row],[DATE]])-1)</f>
        <v>2015</v>
      </c>
      <c r="L1862" s="32" t="str">
        <f>IF(Delivery[[#This Row],[Month]]&lt;4,"Q4",IF(Delivery[[#This Row],[Month]]&lt;7,"Q1",IF(Delivery[[#This Row],[Month]]&lt;10,"Q2",IF(Delivery[[#This Row],[Month]]&lt;13,"Q3"))))</f>
        <v>Q4</v>
      </c>
    </row>
    <row r="1863" spans="1:12" x14ac:dyDescent="0.25">
      <c r="A1863">
        <v>5</v>
      </c>
      <c r="B1863" s="1">
        <v>42381</v>
      </c>
      <c r="C1863" t="s">
        <v>463</v>
      </c>
      <c r="D1863" t="s">
        <v>1122</v>
      </c>
      <c r="E1863">
        <v>16</v>
      </c>
      <c r="F1863">
        <v>186</v>
      </c>
      <c r="G1863" t="s">
        <v>464</v>
      </c>
      <c r="H1863" t="s">
        <v>155</v>
      </c>
      <c r="I1863" t="s">
        <v>146</v>
      </c>
      <c r="J1863">
        <f>MONTH(Delivery[[#This Row],[DATE]])</f>
        <v>1</v>
      </c>
      <c r="K1863" s="32">
        <f>IF(Delivery[[#This Row],[Month]]&gt;3,YEAR(Delivery[[#This Row],[DATE]]),YEAR(Delivery[[#This Row],[DATE]])-1)</f>
        <v>2015</v>
      </c>
      <c r="L1863" s="32" t="str">
        <f>IF(Delivery[[#This Row],[Month]]&lt;4,"Q4",IF(Delivery[[#This Row],[Month]]&lt;7,"Q1",IF(Delivery[[#This Row],[Month]]&lt;10,"Q2",IF(Delivery[[#This Row],[Month]]&lt;13,"Q3"))))</f>
        <v>Q4</v>
      </c>
    </row>
    <row r="1864" spans="1:12" x14ac:dyDescent="0.25">
      <c r="A1864">
        <v>1</v>
      </c>
      <c r="B1864" s="1">
        <v>42381</v>
      </c>
      <c r="C1864" t="s">
        <v>463</v>
      </c>
      <c r="D1864" t="s">
        <v>1089</v>
      </c>
      <c r="E1864">
        <v>109</v>
      </c>
      <c r="F1864">
        <v>736</v>
      </c>
      <c r="G1864" t="s">
        <v>492</v>
      </c>
      <c r="H1864" t="s">
        <v>153</v>
      </c>
      <c r="I1864" t="str">
        <f>VLOOKUP(H1864,Sheet1!$A$1:$B$28,2,0)</f>
        <v>HSD-IV</v>
      </c>
      <c r="J1864">
        <f>MONTH(Delivery[[#This Row],[DATE]])</f>
        <v>1</v>
      </c>
      <c r="K1864" s="32">
        <f>IF(Delivery[[#This Row],[Month]]&gt;3,YEAR(Delivery[[#This Row],[DATE]]),YEAR(Delivery[[#This Row],[DATE]])-1)</f>
        <v>2015</v>
      </c>
      <c r="L1864" s="32" t="str">
        <f>IF(Delivery[[#This Row],[Month]]&lt;4,"Q4",IF(Delivery[[#This Row],[Month]]&lt;7,"Q1",IF(Delivery[[#This Row],[Month]]&lt;10,"Q2",IF(Delivery[[#This Row],[Month]]&lt;13,"Q3"))))</f>
        <v>Q4</v>
      </c>
    </row>
    <row r="1865" spans="1:12" x14ac:dyDescent="0.25">
      <c r="A1865">
        <v>1</v>
      </c>
      <c r="B1865" s="1">
        <v>42382</v>
      </c>
      <c r="C1865" t="s">
        <v>6</v>
      </c>
      <c r="D1865" t="s">
        <v>1118</v>
      </c>
      <c r="E1865">
        <v>12</v>
      </c>
      <c r="F1865">
        <v>4741</v>
      </c>
      <c r="G1865" t="s">
        <v>460</v>
      </c>
      <c r="H1865" t="s">
        <v>151</v>
      </c>
      <c r="I1865" t="s">
        <v>152</v>
      </c>
      <c r="J1865">
        <f>MONTH(Delivery[[#This Row],[DATE]])</f>
        <v>1</v>
      </c>
      <c r="K1865" s="32">
        <f>IF(Delivery[[#This Row],[Month]]&gt;3,YEAR(Delivery[[#This Row],[DATE]]),YEAR(Delivery[[#This Row],[DATE]])-1)</f>
        <v>2015</v>
      </c>
      <c r="L1865" s="32" t="str">
        <f>IF(Delivery[[#This Row],[Month]]&lt;4,"Q4",IF(Delivery[[#This Row],[Month]]&lt;7,"Q1",IF(Delivery[[#This Row],[Month]]&lt;10,"Q2",IF(Delivery[[#This Row],[Month]]&lt;13,"Q3"))))</f>
        <v>Q4</v>
      </c>
    </row>
    <row r="1866" spans="1:12" x14ac:dyDescent="0.25">
      <c r="A1866">
        <v>2</v>
      </c>
      <c r="B1866" s="1">
        <v>42382</v>
      </c>
      <c r="C1866" t="s">
        <v>6</v>
      </c>
      <c r="D1866" t="s">
        <v>1118</v>
      </c>
      <c r="E1866">
        <v>4</v>
      </c>
      <c r="F1866">
        <v>1384</v>
      </c>
      <c r="G1866" t="s">
        <v>460</v>
      </c>
      <c r="H1866" t="s">
        <v>151</v>
      </c>
      <c r="I1866" t="s">
        <v>152</v>
      </c>
      <c r="J1866">
        <f>MONTH(Delivery[[#This Row],[DATE]])</f>
        <v>1</v>
      </c>
      <c r="K1866" s="32">
        <f>IF(Delivery[[#This Row],[Month]]&gt;3,YEAR(Delivery[[#This Row],[DATE]]),YEAR(Delivery[[#This Row],[DATE]])-1)</f>
        <v>2015</v>
      </c>
      <c r="L1866" s="32" t="str">
        <f>IF(Delivery[[#This Row],[Month]]&lt;4,"Q4",IF(Delivery[[#This Row],[Month]]&lt;7,"Q1",IF(Delivery[[#This Row],[Month]]&lt;10,"Q2",IF(Delivery[[#This Row],[Month]]&lt;13,"Q3"))))</f>
        <v>Q4</v>
      </c>
    </row>
    <row r="1867" spans="1:12" x14ac:dyDescent="0.25">
      <c r="A1867">
        <v>3</v>
      </c>
      <c r="B1867" s="1">
        <v>42382</v>
      </c>
      <c r="C1867" t="s">
        <v>6</v>
      </c>
      <c r="D1867" t="s">
        <v>1119</v>
      </c>
      <c r="E1867">
        <v>4</v>
      </c>
      <c r="F1867">
        <v>3709</v>
      </c>
      <c r="G1867" t="s">
        <v>460</v>
      </c>
      <c r="H1867" t="s">
        <v>151</v>
      </c>
      <c r="I1867" t="s">
        <v>152</v>
      </c>
      <c r="J1867">
        <f>MONTH(Delivery[[#This Row],[DATE]])</f>
        <v>1</v>
      </c>
      <c r="K1867" s="32">
        <f>IF(Delivery[[#This Row],[Month]]&gt;3,YEAR(Delivery[[#This Row],[DATE]]),YEAR(Delivery[[#This Row],[DATE]])-1)</f>
        <v>2015</v>
      </c>
      <c r="L1867" s="32" t="str">
        <f>IF(Delivery[[#This Row],[Month]]&lt;4,"Q4",IF(Delivery[[#This Row],[Month]]&lt;7,"Q1",IF(Delivery[[#This Row],[Month]]&lt;10,"Q2",IF(Delivery[[#This Row],[Month]]&lt;13,"Q3"))))</f>
        <v>Q4</v>
      </c>
    </row>
    <row r="1868" spans="1:12" x14ac:dyDescent="0.25">
      <c r="A1868">
        <v>4</v>
      </c>
      <c r="B1868" s="1">
        <v>42382</v>
      </c>
      <c r="C1868" t="s">
        <v>6</v>
      </c>
      <c r="D1868" t="s">
        <v>1397</v>
      </c>
      <c r="E1868" t="s">
        <v>41</v>
      </c>
      <c r="F1868">
        <v>49</v>
      </c>
      <c r="G1868" t="s">
        <v>460</v>
      </c>
      <c r="H1868" t="s">
        <v>738</v>
      </c>
      <c r="I1868" t="s">
        <v>204</v>
      </c>
      <c r="J1868">
        <f>MONTH(Delivery[[#This Row],[DATE]])</f>
        <v>1</v>
      </c>
      <c r="K1868" s="32">
        <f>IF(Delivery[[#This Row],[Month]]&gt;3,YEAR(Delivery[[#This Row],[DATE]]),YEAR(Delivery[[#This Row],[DATE]])-1)</f>
        <v>2015</v>
      </c>
      <c r="L1868" s="32" t="str">
        <f>IF(Delivery[[#This Row],[Month]]&lt;4,"Q4",IF(Delivery[[#This Row],[Month]]&lt;7,"Q1",IF(Delivery[[#This Row],[Month]]&lt;10,"Q2",IF(Delivery[[#This Row],[Month]]&lt;13,"Q3"))))</f>
        <v>Q4</v>
      </c>
    </row>
    <row r="1869" spans="1:12" x14ac:dyDescent="0.25">
      <c r="A1869">
        <v>1</v>
      </c>
      <c r="B1869" s="1">
        <v>42382</v>
      </c>
      <c r="C1869" t="s">
        <v>463</v>
      </c>
      <c r="D1869" t="s">
        <v>1122</v>
      </c>
      <c r="E1869">
        <v>16</v>
      </c>
      <c r="F1869">
        <v>14</v>
      </c>
      <c r="G1869" t="s">
        <v>464</v>
      </c>
      <c r="H1869" t="s">
        <v>155</v>
      </c>
      <c r="I1869" t="s">
        <v>146</v>
      </c>
      <c r="J1869">
        <f>MONTH(Delivery[[#This Row],[DATE]])</f>
        <v>1</v>
      </c>
      <c r="K1869" s="32">
        <f>IF(Delivery[[#This Row],[Month]]&gt;3,YEAR(Delivery[[#This Row],[DATE]]),YEAR(Delivery[[#This Row],[DATE]])-1)</f>
        <v>2015</v>
      </c>
      <c r="L1869" s="32" t="str">
        <f>IF(Delivery[[#This Row],[Month]]&lt;4,"Q4",IF(Delivery[[#This Row],[Month]]&lt;7,"Q1",IF(Delivery[[#This Row],[Month]]&lt;10,"Q2",IF(Delivery[[#This Row],[Month]]&lt;13,"Q3"))))</f>
        <v>Q4</v>
      </c>
    </row>
    <row r="1870" spans="1:12" x14ac:dyDescent="0.25">
      <c r="A1870">
        <v>2</v>
      </c>
      <c r="B1870" s="1">
        <v>42382</v>
      </c>
      <c r="C1870" t="s">
        <v>463</v>
      </c>
      <c r="D1870" t="s">
        <v>1123</v>
      </c>
      <c r="E1870">
        <v>16</v>
      </c>
      <c r="F1870">
        <v>1016</v>
      </c>
      <c r="G1870" t="s">
        <v>464</v>
      </c>
      <c r="H1870" t="s">
        <v>156</v>
      </c>
      <c r="I1870" t="s">
        <v>146</v>
      </c>
      <c r="J1870">
        <f>MONTH(Delivery[[#This Row],[DATE]])</f>
        <v>1</v>
      </c>
      <c r="K1870" s="32">
        <f>IF(Delivery[[#This Row],[Month]]&gt;3,YEAR(Delivery[[#This Row],[DATE]]),YEAR(Delivery[[#This Row],[DATE]])-1)</f>
        <v>2015</v>
      </c>
      <c r="L1870" s="32" t="str">
        <f>IF(Delivery[[#This Row],[Month]]&lt;4,"Q4",IF(Delivery[[#This Row],[Month]]&lt;7,"Q1",IF(Delivery[[#This Row],[Month]]&lt;10,"Q2",IF(Delivery[[#This Row],[Month]]&lt;13,"Q3"))))</f>
        <v>Q4</v>
      </c>
    </row>
    <row r="1871" spans="1:12" x14ac:dyDescent="0.25">
      <c r="A1871">
        <v>3</v>
      </c>
      <c r="B1871" s="1">
        <v>42382</v>
      </c>
      <c r="C1871" t="s">
        <v>463</v>
      </c>
      <c r="D1871" t="s">
        <v>1125</v>
      </c>
      <c r="E1871">
        <v>16</v>
      </c>
      <c r="F1871">
        <v>1051</v>
      </c>
      <c r="G1871" t="s">
        <v>464</v>
      </c>
      <c r="H1871" t="s">
        <v>145</v>
      </c>
      <c r="I1871" t="s">
        <v>146</v>
      </c>
      <c r="J1871">
        <f>MONTH(Delivery[[#This Row],[DATE]])</f>
        <v>1</v>
      </c>
      <c r="K1871" s="32">
        <f>IF(Delivery[[#This Row],[Month]]&gt;3,YEAR(Delivery[[#This Row],[DATE]]),YEAR(Delivery[[#This Row],[DATE]])-1)</f>
        <v>2015</v>
      </c>
      <c r="L1871" s="32" t="str">
        <f>IF(Delivery[[#This Row],[Month]]&lt;4,"Q4",IF(Delivery[[#This Row],[Month]]&lt;7,"Q1",IF(Delivery[[#This Row],[Month]]&lt;10,"Q2",IF(Delivery[[#This Row],[Month]]&lt;13,"Q3"))))</f>
        <v>Q4</v>
      </c>
    </row>
    <row r="1872" spans="1:12" x14ac:dyDescent="0.25">
      <c r="A1872">
        <v>4</v>
      </c>
      <c r="B1872" s="1">
        <v>42382</v>
      </c>
      <c r="C1872" t="s">
        <v>463</v>
      </c>
      <c r="D1872" t="s">
        <v>1126</v>
      </c>
      <c r="E1872">
        <v>10</v>
      </c>
      <c r="F1872">
        <v>5189</v>
      </c>
      <c r="G1872" t="s">
        <v>464</v>
      </c>
      <c r="H1872" t="s">
        <v>1084</v>
      </c>
      <c r="I1872" t="s">
        <v>143</v>
      </c>
      <c r="J1872">
        <f>MONTH(Delivery[[#This Row],[DATE]])</f>
        <v>1</v>
      </c>
      <c r="K1872" s="32">
        <f>IF(Delivery[[#This Row],[Month]]&gt;3,YEAR(Delivery[[#This Row],[DATE]]),YEAR(Delivery[[#This Row],[DATE]])-1)</f>
        <v>2015</v>
      </c>
      <c r="L1872" s="32" t="str">
        <f>IF(Delivery[[#This Row],[Month]]&lt;4,"Q4",IF(Delivery[[#This Row],[Month]]&lt;7,"Q1",IF(Delivery[[#This Row],[Month]]&lt;10,"Q2",IF(Delivery[[#This Row],[Month]]&lt;13,"Q3"))))</f>
        <v>Q4</v>
      </c>
    </row>
    <row r="1873" spans="1:12" x14ac:dyDescent="0.25">
      <c r="A1873">
        <v>5</v>
      </c>
      <c r="B1873" s="1">
        <v>42382</v>
      </c>
      <c r="C1873" t="s">
        <v>463</v>
      </c>
      <c r="D1873" t="s">
        <v>1128</v>
      </c>
      <c r="E1873">
        <v>10</v>
      </c>
      <c r="F1873">
        <v>6401</v>
      </c>
      <c r="G1873" t="s">
        <v>464</v>
      </c>
      <c r="H1873" t="s">
        <v>1084</v>
      </c>
      <c r="I1873" t="s">
        <v>143</v>
      </c>
      <c r="J1873">
        <f>MONTH(Delivery[[#This Row],[DATE]])</f>
        <v>1</v>
      </c>
      <c r="K1873" s="32">
        <f>IF(Delivery[[#This Row],[Month]]&gt;3,YEAR(Delivery[[#This Row],[DATE]]),YEAR(Delivery[[#This Row],[DATE]])-1)</f>
        <v>2015</v>
      </c>
      <c r="L1873" s="32" t="str">
        <f>IF(Delivery[[#This Row],[Month]]&lt;4,"Q4",IF(Delivery[[#This Row],[Month]]&lt;7,"Q1",IF(Delivery[[#This Row],[Month]]&lt;10,"Q2",IF(Delivery[[#This Row],[Month]]&lt;13,"Q3"))))</f>
        <v>Q4</v>
      </c>
    </row>
    <row r="1874" spans="1:12" x14ac:dyDescent="0.25">
      <c r="A1874">
        <v>1</v>
      </c>
      <c r="B1874" s="1">
        <v>42383</v>
      </c>
      <c r="C1874" t="s">
        <v>6</v>
      </c>
      <c r="D1874" t="s">
        <v>1124</v>
      </c>
      <c r="E1874">
        <v>2</v>
      </c>
      <c r="F1874">
        <v>3379</v>
      </c>
      <c r="G1874" t="s">
        <v>460</v>
      </c>
      <c r="H1874" t="s">
        <v>153</v>
      </c>
      <c r="I1874" t="str">
        <f>VLOOKUP(H1874,Sheet1!$A$1:$B$28,2,0)</f>
        <v>HSD-IV</v>
      </c>
      <c r="J1874">
        <f>MONTH(Delivery[[#This Row],[DATE]])</f>
        <v>1</v>
      </c>
      <c r="K1874" s="32">
        <f>IF(Delivery[[#This Row],[Month]]&gt;3,YEAR(Delivery[[#This Row],[DATE]]),YEAR(Delivery[[#This Row],[DATE]])-1)</f>
        <v>2015</v>
      </c>
      <c r="L1874" s="32" t="str">
        <f>IF(Delivery[[#This Row],[Month]]&lt;4,"Q4",IF(Delivery[[#This Row],[Month]]&lt;7,"Q1",IF(Delivery[[#This Row],[Month]]&lt;10,"Q2",IF(Delivery[[#This Row],[Month]]&lt;13,"Q3"))))</f>
        <v>Q4</v>
      </c>
    </row>
    <row r="1875" spans="1:12" x14ac:dyDescent="0.25">
      <c r="A1875">
        <v>1</v>
      </c>
      <c r="B1875" s="1">
        <v>42383</v>
      </c>
      <c r="C1875" t="s">
        <v>463</v>
      </c>
      <c r="D1875" t="s">
        <v>1128</v>
      </c>
      <c r="E1875">
        <v>10</v>
      </c>
      <c r="F1875">
        <v>3379</v>
      </c>
      <c r="G1875" t="s">
        <v>464</v>
      </c>
      <c r="H1875" t="s">
        <v>1084</v>
      </c>
      <c r="I1875" t="s">
        <v>143</v>
      </c>
      <c r="J1875">
        <f>MONTH(Delivery[[#This Row],[DATE]])</f>
        <v>1</v>
      </c>
      <c r="K1875" s="32">
        <f>IF(Delivery[[#This Row],[Month]]&gt;3,YEAR(Delivery[[#This Row],[DATE]]),YEAR(Delivery[[#This Row],[DATE]])-1)</f>
        <v>2015</v>
      </c>
      <c r="L1875" s="32" t="str">
        <f>IF(Delivery[[#This Row],[Month]]&lt;4,"Q4",IF(Delivery[[#This Row],[Month]]&lt;7,"Q1",IF(Delivery[[#This Row],[Month]]&lt;10,"Q2",IF(Delivery[[#This Row],[Month]]&lt;13,"Q3"))))</f>
        <v>Q4</v>
      </c>
    </row>
    <row r="1876" spans="1:12" x14ac:dyDescent="0.25">
      <c r="A1876">
        <v>2</v>
      </c>
      <c r="B1876" s="1">
        <v>42383</v>
      </c>
      <c r="C1876" t="s">
        <v>463</v>
      </c>
      <c r="D1876" t="s">
        <v>1128</v>
      </c>
      <c r="E1876">
        <v>15</v>
      </c>
      <c r="F1876">
        <v>112</v>
      </c>
      <c r="G1876" t="s">
        <v>464</v>
      </c>
      <c r="H1876" t="s">
        <v>1084</v>
      </c>
      <c r="I1876" t="s">
        <v>143</v>
      </c>
      <c r="J1876">
        <f>MONTH(Delivery[[#This Row],[DATE]])</f>
        <v>1</v>
      </c>
      <c r="K1876" s="32">
        <f>IF(Delivery[[#This Row],[Month]]&gt;3,YEAR(Delivery[[#This Row],[DATE]]),YEAR(Delivery[[#This Row],[DATE]])-1)</f>
        <v>2015</v>
      </c>
      <c r="L1876" s="32" t="str">
        <f>IF(Delivery[[#This Row],[Month]]&lt;4,"Q4",IF(Delivery[[#This Row],[Month]]&lt;7,"Q1",IF(Delivery[[#This Row],[Month]]&lt;10,"Q2",IF(Delivery[[#This Row],[Month]]&lt;13,"Q3"))))</f>
        <v>Q4</v>
      </c>
    </row>
    <row r="1877" spans="1:12" x14ac:dyDescent="0.25">
      <c r="A1877">
        <v>3</v>
      </c>
      <c r="B1877" s="1">
        <v>42383</v>
      </c>
      <c r="C1877" t="s">
        <v>463</v>
      </c>
      <c r="D1877" t="s">
        <v>1477</v>
      </c>
      <c r="E1877">
        <v>15</v>
      </c>
      <c r="F1877">
        <v>1234</v>
      </c>
      <c r="G1877" t="s">
        <v>464</v>
      </c>
      <c r="H1877" t="s">
        <v>1084</v>
      </c>
      <c r="I1877" t="s">
        <v>143</v>
      </c>
      <c r="J1877">
        <f>MONTH(Delivery[[#This Row],[DATE]])</f>
        <v>1</v>
      </c>
      <c r="K1877" s="32">
        <f>IF(Delivery[[#This Row],[Month]]&gt;3,YEAR(Delivery[[#This Row],[DATE]]),YEAR(Delivery[[#This Row],[DATE]])-1)</f>
        <v>2015</v>
      </c>
      <c r="L1877" s="32" t="str">
        <f>IF(Delivery[[#This Row],[Month]]&lt;4,"Q4",IF(Delivery[[#This Row],[Month]]&lt;7,"Q1",IF(Delivery[[#This Row],[Month]]&lt;10,"Q2",IF(Delivery[[#This Row],[Month]]&lt;13,"Q3"))))</f>
        <v>Q4</v>
      </c>
    </row>
    <row r="1878" spans="1:12" x14ac:dyDescent="0.25">
      <c r="A1878">
        <v>1</v>
      </c>
      <c r="B1878" s="1">
        <v>42384</v>
      </c>
      <c r="C1878" t="s">
        <v>6</v>
      </c>
      <c r="D1878" t="s">
        <v>1124</v>
      </c>
      <c r="E1878">
        <v>2</v>
      </c>
      <c r="F1878">
        <v>3023</v>
      </c>
      <c r="G1878" t="s">
        <v>460</v>
      </c>
      <c r="H1878" t="s">
        <v>153</v>
      </c>
      <c r="I1878" t="str">
        <f>VLOOKUP(H1878,Sheet1!$A$1:$B$28,2,0)</f>
        <v>HSD-IV</v>
      </c>
      <c r="J1878">
        <f>MONTH(Delivery[[#This Row],[DATE]])</f>
        <v>1</v>
      </c>
      <c r="K1878" s="32">
        <f>IF(Delivery[[#This Row],[Month]]&gt;3,YEAR(Delivery[[#This Row],[DATE]]),YEAR(Delivery[[#This Row],[DATE]])-1)</f>
        <v>2015</v>
      </c>
      <c r="L1878" s="32" t="str">
        <f>IF(Delivery[[#This Row],[Month]]&lt;4,"Q4",IF(Delivery[[#This Row],[Month]]&lt;7,"Q1",IF(Delivery[[#This Row],[Month]]&lt;10,"Q2",IF(Delivery[[#This Row],[Month]]&lt;13,"Q3"))))</f>
        <v>Q4</v>
      </c>
    </row>
    <row r="1879" spans="1:12" x14ac:dyDescent="0.25">
      <c r="A1879">
        <v>1</v>
      </c>
      <c r="B1879" s="1">
        <v>42384</v>
      </c>
      <c r="C1879" t="s">
        <v>6</v>
      </c>
      <c r="D1879" t="s">
        <v>1131</v>
      </c>
      <c r="E1879">
        <v>15</v>
      </c>
      <c r="F1879">
        <v>3748</v>
      </c>
      <c r="G1879" t="s">
        <v>464</v>
      </c>
      <c r="H1879" t="s">
        <v>1084</v>
      </c>
      <c r="I1879" t="s">
        <v>143</v>
      </c>
      <c r="J1879">
        <f>MONTH(Delivery[[#This Row],[DATE]])</f>
        <v>1</v>
      </c>
      <c r="K1879" s="32">
        <f>IF(Delivery[[#This Row],[Month]]&gt;3,YEAR(Delivery[[#This Row],[DATE]]),YEAR(Delivery[[#This Row],[DATE]])-1)</f>
        <v>2015</v>
      </c>
      <c r="L1879" s="32" t="str">
        <f>IF(Delivery[[#This Row],[Month]]&lt;4,"Q4",IF(Delivery[[#This Row],[Month]]&lt;7,"Q1",IF(Delivery[[#This Row],[Month]]&lt;10,"Q2",IF(Delivery[[#This Row],[Month]]&lt;13,"Q3"))))</f>
        <v>Q4</v>
      </c>
    </row>
    <row r="1880" spans="1:12" x14ac:dyDescent="0.25">
      <c r="A1880">
        <v>1</v>
      </c>
      <c r="B1880" s="1">
        <v>42385</v>
      </c>
      <c r="C1880" t="s">
        <v>6</v>
      </c>
      <c r="D1880" t="s">
        <v>1124</v>
      </c>
      <c r="E1880">
        <v>2</v>
      </c>
      <c r="F1880">
        <v>3294</v>
      </c>
      <c r="G1880" t="s">
        <v>460</v>
      </c>
      <c r="H1880" t="s">
        <v>153</v>
      </c>
      <c r="I1880" t="str">
        <f>VLOOKUP(H1880,Sheet1!$A$1:$B$28,2,0)</f>
        <v>HSD-IV</v>
      </c>
      <c r="J1880">
        <f>MONTH(Delivery[[#This Row],[DATE]])</f>
        <v>1</v>
      </c>
      <c r="K1880" s="32">
        <f>IF(Delivery[[#This Row],[Month]]&gt;3,YEAR(Delivery[[#This Row],[DATE]]),YEAR(Delivery[[#This Row],[DATE]])-1)</f>
        <v>2015</v>
      </c>
      <c r="L1880" s="32" t="str">
        <f>IF(Delivery[[#This Row],[Month]]&lt;4,"Q4",IF(Delivery[[#This Row],[Month]]&lt;7,"Q1",IF(Delivery[[#This Row],[Month]]&lt;10,"Q2",IF(Delivery[[#This Row],[Month]]&lt;13,"Q3"))))</f>
        <v>Q4</v>
      </c>
    </row>
    <row r="1881" spans="1:12" x14ac:dyDescent="0.25">
      <c r="A1881">
        <v>2</v>
      </c>
      <c r="B1881" s="1">
        <v>42385</v>
      </c>
      <c r="C1881" t="s">
        <v>6</v>
      </c>
      <c r="D1881" t="s">
        <v>1134</v>
      </c>
      <c r="E1881">
        <v>2</v>
      </c>
      <c r="F1881">
        <v>2601</v>
      </c>
      <c r="G1881" t="s">
        <v>460</v>
      </c>
      <c r="H1881" t="s">
        <v>153</v>
      </c>
      <c r="I1881" t="str">
        <f>VLOOKUP(H1881,Sheet1!$A$1:$B$28,2,0)</f>
        <v>HSD-IV</v>
      </c>
      <c r="J1881">
        <f>MONTH(Delivery[[#This Row],[DATE]])</f>
        <v>1</v>
      </c>
      <c r="K1881" s="32">
        <f>IF(Delivery[[#This Row],[Month]]&gt;3,YEAR(Delivery[[#This Row],[DATE]]),YEAR(Delivery[[#This Row],[DATE]])-1)</f>
        <v>2015</v>
      </c>
      <c r="L1881" s="32" t="str">
        <f>IF(Delivery[[#This Row],[Month]]&lt;4,"Q4",IF(Delivery[[#This Row],[Month]]&lt;7,"Q1",IF(Delivery[[#This Row],[Month]]&lt;10,"Q2",IF(Delivery[[#This Row],[Month]]&lt;13,"Q3"))))</f>
        <v>Q4</v>
      </c>
    </row>
    <row r="1882" spans="1:12" x14ac:dyDescent="0.25">
      <c r="A1882">
        <v>3</v>
      </c>
      <c r="B1882" s="1">
        <v>42385</v>
      </c>
      <c r="C1882" t="s">
        <v>6</v>
      </c>
      <c r="D1882" t="s">
        <v>1134</v>
      </c>
      <c r="E1882" t="s">
        <v>1478</v>
      </c>
      <c r="F1882">
        <v>392</v>
      </c>
      <c r="G1882" t="s">
        <v>460</v>
      </c>
      <c r="H1882" t="s">
        <v>153</v>
      </c>
      <c r="I1882" t="str">
        <f>VLOOKUP(H1882,Sheet1!$A$1:$B$28,2,0)</f>
        <v>HSD-IV</v>
      </c>
      <c r="J1882">
        <f>MONTH(Delivery[[#This Row],[DATE]])</f>
        <v>1</v>
      </c>
      <c r="K1882" s="32">
        <f>IF(Delivery[[#This Row],[Month]]&gt;3,YEAR(Delivery[[#This Row],[DATE]]),YEAR(Delivery[[#This Row],[DATE]])-1)</f>
        <v>2015</v>
      </c>
      <c r="L1882" s="32" t="str">
        <f>IF(Delivery[[#This Row],[Month]]&lt;4,"Q4",IF(Delivery[[#This Row],[Month]]&lt;7,"Q1",IF(Delivery[[#This Row],[Month]]&lt;10,"Q2",IF(Delivery[[#This Row],[Month]]&lt;13,"Q3"))))</f>
        <v>Q4</v>
      </c>
    </row>
    <row r="1883" spans="1:12" x14ac:dyDescent="0.25">
      <c r="A1883">
        <v>1</v>
      </c>
      <c r="B1883" s="1">
        <v>42386</v>
      </c>
      <c r="C1883" t="s">
        <v>6</v>
      </c>
      <c r="D1883" t="s">
        <v>1124</v>
      </c>
      <c r="E1883">
        <v>3</v>
      </c>
      <c r="F1883">
        <v>941</v>
      </c>
      <c r="G1883" t="s">
        <v>460</v>
      </c>
      <c r="H1883" t="s">
        <v>153</v>
      </c>
      <c r="I1883" t="str">
        <f>VLOOKUP(H1883,Sheet1!$A$1:$B$28,2,0)</f>
        <v>HSD-IV</v>
      </c>
      <c r="J1883">
        <f>MONTH(Delivery[[#This Row],[DATE]])</f>
        <v>1</v>
      </c>
      <c r="K1883" s="32">
        <f>IF(Delivery[[#This Row],[Month]]&gt;3,YEAR(Delivery[[#This Row],[DATE]]),YEAR(Delivery[[#This Row],[DATE]])-1)</f>
        <v>2015</v>
      </c>
      <c r="L1883" s="32" t="str">
        <f>IF(Delivery[[#This Row],[Month]]&lt;4,"Q4",IF(Delivery[[#This Row],[Month]]&lt;7,"Q1",IF(Delivery[[#This Row],[Month]]&lt;10,"Q2",IF(Delivery[[#This Row],[Month]]&lt;13,"Q3"))))</f>
        <v>Q4</v>
      </c>
    </row>
    <row r="1884" spans="1:12" x14ac:dyDescent="0.25">
      <c r="A1884">
        <v>2</v>
      </c>
      <c r="B1884" s="1">
        <v>42386</v>
      </c>
      <c r="C1884" t="s">
        <v>6</v>
      </c>
      <c r="D1884" t="s">
        <v>502</v>
      </c>
      <c r="E1884">
        <v>3</v>
      </c>
      <c r="F1884">
        <v>21</v>
      </c>
      <c r="G1884" t="s">
        <v>460</v>
      </c>
      <c r="H1884" t="s">
        <v>1436</v>
      </c>
      <c r="I1884" t="s">
        <v>204</v>
      </c>
      <c r="J1884">
        <f>MONTH(Delivery[[#This Row],[DATE]])</f>
        <v>1</v>
      </c>
      <c r="K1884" s="32">
        <f>IF(Delivery[[#This Row],[Month]]&gt;3,YEAR(Delivery[[#This Row],[DATE]]),YEAR(Delivery[[#This Row],[DATE]])-1)</f>
        <v>2015</v>
      </c>
      <c r="L1884" s="32" t="str">
        <f>IF(Delivery[[#This Row],[Month]]&lt;4,"Q4",IF(Delivery[[#This Row],[Month]]&lt;7,"Q1",IF(Delivery[[#This Row],[Month]]&lt;10,"Q2",IF(Delivery[[#This Row],[Month]]&lt;13,"Q3"))))</f>
        <v>Q4</v>
      </c>
    </row>
    <row r="1885" spans="1:12" x14ac:dyDescent="0.25">
      <c r="A1885">
        <v>1</v>
      </c>
      <c r="B1885" s="1">
        <v>42386</v>
      </c>
      <c r="C1885" t="s">
        <v>463</v>
      </c>
      <c r="D1885" t="s">
        <v>1139</v>
      </c>
      <c r="E1885" t="s">
        <v>239</v>
      </c>
      <c r="F1885">
        <v>3606</v>
      </c>
      <c r="G1885" t="s">
        <v>466</v>
      </c>
      <c r="H1885" t="s">
        <v>148</v>
      </c>
      <c r="I1885" t="s">
        <v>149</v>
      </c>
      <c r="J1885">
        <f>MONTH(Delivery[[#This Row],[DATE]])</f>
        <v>1</v>
      </c>
      <c r="K1885" s="32">
        <f>IF(Delivery[[#This Row],[Month]]&gt;3,YEAR(Delivery[[#This Row],[DATE]]),YEAR(Delivery[[#This Row],[DATE]])-1)</f>
        <v>2015</v>
      </c>
      <c r="L1885" s="32" t="str">
        <f>IF(Delivery[[#This Row],[Month]]&lt;4,"Q4",IF(Delivery[[#This Row],[Month]]&lt;7,"Q1",IF(Delivery[[#This Row],[Month]]&lt;10,"Q2",IF(Delivery[[#This Row],[Month]]&lt;13,"Q3"))))</f>
        <v>Q4</v>
      </c>
    </row>
    <row r="1886" spans="1:12" x14ac:dyDescent="0.25">
      <c r="A1886">
        <v>1</v>
      </c>
      <c r="B1886" s="1">
        <v>42387</v>
      </c>
      <c r="C1886" t="s">
        <v>6</v>
      </c>
      <c r="D1886" t="s">
        <v>1139</v>
      </c>
      <c r="E1886" t="s">
        <v>41</v>
      </c>
      <c r="F1886">
        <v>297</v>
      </c>
      <c r="G1886" t="s">
        <v>460</v>
      </c>
      <c r="H1886" t="s">
        <v>148</v>
      </c>
      <c r="I1886" t="s">
        <v>149</v>
      </c>
      <c r="J1886">
        <f>MONTH(Delivery[[#This Row],[DATE]])</f>
        <v>1</v>
      </c>
      <c r="K1886" s="32">
        <f>IF(Delivery[[#This Row],[Month]]&gt;3,YEAR(Delivery[[#This Row],[DATE]]),YEAR(Delivery[[#This Row],[DATE]])-1)</f>
        <v>2015</v>
      </c>
      <c r="L1886" s="32" t="str">
        <f>IF(Delivery[[#This Row],[Month]]&lt;4,"Q4",IF(Delivery[[#This Row],[Month]]&lt;7,"Q1",IF(Delivery[[#This Row],[Month]]&lt;10,"Q2",IF(Delivery[[#This Row],[Month]]&lt;13,"Q3"))))</f>
        <v>Q4</v>
      </c>
    </row>
    <row r="1887" spans="1:12" x14ac:dyDescent="0.25">
      <c r="A1887">
        <v>2</v>
      </c>
      <c r="B1887" s="1">
        <v>42387</v>
      </c>
      <c r="C1887" t="s">
        <v>6</v>
      </c>
      <c r="D1887" t="s">
        <v>1140</v>
      </c>
      <c r="E1887">
        <v>16</v>
      </c>
      <c r="F1887">
        <v>205</v>
      </c>
      <c r="G1887" t="s">
        <v>460</v>
      </c>
      <c r="H1887" t="s">
        <v>156</v>
      </c>
      <c r="I1887" t="s">
        <v>146</v>
      </c>
      <c r="J1887">
        <f>MONTH(Delivery[[#This Row],[DATE]])</f>
        <v>1</v>
      </c>
      <c r="K1887" s="32">
        <f>IF(Delivery[[#This Row],[Month]]&gt;3,YEAR(Delivery[[#This Row],[DATE]]),YEAR(Delivery[[#This Row],[DATE]])-1)</f>
        <v>2015</v>
      </c>
      <c r="L1887" s="32" t="str">
        <f>IF(Delivery[[#This Row],[Month]]&lt;4,"Q4",IF(Delivery[[#This Row],[Month]]&lt;7,"Q1",IF(Delivery[[#This Row],[Month]]&lt;10,"Q2",IF(Delivery[[#This Row],[Month]]&lt;13,"Q3"))))</f>
        <v>Q4</v>
      </c>
    </row>
    <row r="1888" spans="1:12" x14ac:dyDescent="0.25">
      <c r="A1888">
        <v>3</v>
      </c>
      <c r="B1888" s="1">
        <v>42387</v>
      </c>
      <c r="C1888" t="s">
        <v>6</v>
      </c>
      <c r="D1888" t="s">
        <v>1141</v>
      </c>
      <c r="E1888">
        <v>16</v>
      </c>
      <c r="F1888">
        <v>571</v>
      </c>
      <c r="G1888" t="s">
        <v>460</v>
      </c>
      <c r="H1888" t="s">
        <v>145</v>
      </c>
      <c r="I1888" t="s">
        <v>146</v>
      </c>
      <c r="J1888">
        <f>MONTH(Delivery[[#This Row],[DATE]])</f>
        <v>1</v>
      </c>
      <c r="K1888" s="32">
        <f>IF(Delivery[[#This Row],[Month]]&gt;3,YEAR(Delivery[[#This Row],[DATE]]),YEAR(Delivery[[#This Row],[DATE]])-1)</f>
        <v>2015</v>
      </c>
      <c r="L1888" s="32" t="str">
        <f>IF(Delivery[[#This Row],[Month]]&lt;4,"Q4",IF(Delivery[[#This Row],[Month]]&lt;7,"Q1",IF(Delivery[[#This Row],[Month]]&lt;10,"Q2",IF(Delivery[[#This Row],[Month]]&lt;13,"Q3"))))</f>
        <v>Q4</v>
      </c>
    </row>
    <row r="1889" spans="1:12" x14ac:dyDescent="0.25">
      <c r="A1889">
        <v>4</v>
      </c>
      <c r="B1889" s="1">
        <v>42387</v>
      </c>
      <c r="C1889" t="s">
        <v>6</v>
      </c>
      <c r="D1889" t="s">
        <v>1142</v>
      </c>
      <c r="E1889">
        <v>14</v>
      </c>
      <c r="F1889">
        <v>3401</v>
      </c>
      <c r="G1889" t="s">
        <v>460</v>
      </c>
      <c r="H1889" t="s">
        <v>197</v>
      </c>
      <c r="I1889" t="s">
        <v>143</v>
      </c>
      <c r="J1889">
        <f>MONTH(Delivery[[#This Row],[DATE]])</f>
        <v>1</v>
      </c>
      <c r="K1889" s="32">
        <f>IF(Delivery[[#This Row],[Month]]&gt;3,YEAR(Delivery[[#This Row],[DATE]]),YEAR(Delivery[[#This Row],[DATE]])-1)</f>
        <v>2015</v>
      </c>
      <c r="L1889" s="32" t="str">
        <f>IF(Delivery[[#This Row],[Month]]&lt;4,"Q4",IF(Delivery[[#This Row],[Month]]&lt;7,"Q1",IF(Delivery[[#This Row],[Month]]&lt;10,"Q2",IF(Delivery[[#This Row],[Month]]&lt;13,"Q3"))))</f>
        <v>Q4</v>
      </c>
    </row>
    <row r="1890" spans="1:12" x14ac:dyDescent="0.25">
      <c r="A1890">
        <v>1</v>
      </c>
      <c r="B1890" s="1">
        <v>42387</v>
      </c>
      <c r="C1890" t="s">
        <v>463</v>
      </c>
      <c r="D1890" t="s">
        <v>1139</v>
      </c>
      <c r="E1890" t="s">
        <v>239</v>
      </c>
      <c r="F1890">
        <v>297</v>
      </c>
      <c r="G1890" t="s">
        <v>466</v>
      </c>
      <c r="H1890" t="s">
        <v>148</v>
      </c>
      <c r="I1890" t="s">
        <v>149</v>
      </c>
      <c r="J1890">
        <f>MONTH(Delivery[[#This Row],[DATE]])</f>
        <v>1</v>
      </c>
      <c r="K1890" s="32">
        <f>IF(Delivery[[#This Row],[Month]]&gt;3,YEAR(Delivery[[#This Row],[DATE]]),YEAR(Delivery[[#This Row],[DATE]])-1)</f>
        <v>2015</v>
      </c>
      <c r="L1890" s="32" t="str">
        <f>IF(Delivery[[#This Row],[Month]]&lt;4,"Q4",IF(Delivery[[#This Row],[Month]]&lt;7,"Q1",IF(Delivery[[#This Row],[Month]]&lt;10,"Q2",IF(Delivery[[#This Row],[Month]]&lt;13,"Q3"))))</f>
        <v>Q4</v>
      </c>
    </row>
    <row r="1891" spans="1:12" x14ac:dyDescent="0.25">
      <c r="A1891">
        <v>1</v>
      </c>
      <c r="B1891" s="1">
        <v>42388</v>
      </c>
      <c r="C1891" t="s">
        <v>6</v>
      </c>
      <c r="D1891" t="s">
        <v>1142</v>
      </c>
      <c r="E1891">
        <v>14</v>
      </c>
      <c r="F1891">
        <v>2982</v>
      </c>
      <c r="G1891" t="s">
        <v>460</v>
      </c>
      <c r="H1891" t="s">
        <v>197</v>
      </c>
      <c r="I1891" t="s">
        <v>143</v>
      </c>
      <c r="J1891">
        <f>MONTH(Delivery[[#This Row],[DATE]])</f>
        <v>1</v>
      </c>
      <c r="K1891" s="32">
        <f>IF(Delivery[[#This Row],[Month]]&gt;3,YEAR(Delivery[[#This Row],[DATE]]),YEAR(Delivery[[#This Row],[DATE]])-1)</f>
        <v>2015</v>
      </c>
      <c r="L1891" s="32" t="str">
        <f>IF(Delivery[[#This Row],[Month]]&lt;4,"Q4",IF(Delivery[[#This Row],[Month]]&lt;7,"Q1",IF(Delivery[[#This Row],[Month]]&lt;10,"Q2",IF(Delivery[[#This Row],[Month]]&lt;13,"Q3"))))</f>
        <v>Q4</v>
      </c>
    </row>
    <row r="1892" spans="1:12" x14ac:dyDescent="0.25">
      <c r="A1892">
        <v>2</v>
      </c>
      <c r="B1892" s="1">
        <v>42388</v>
      </c>
      <c r="C1892" t="s">
        <v>6</v>
      </c>
      <c r="D1892" t="s">
        <v>1142</v>
      </c>
      <c r="E1892">
        <v>24</v>
      </c>
      <c r="F1892">
        <v>947</v>
      </c>
      <c r="G1892" t="s">
        <v>460</v>
      </c>
      <c r="H1892" t="s">
        <v>197</v>
      </c>
      <c r="I1892" t="s">
        <v>143</v>
      </c>
      <c r="J1892">
        <f>MONTH(Delivery[[#This Row],[DATE]])</f>
        <v>1</v>
      </c>
      <c r="K1892" s="32">
        <f>IF(Delivery[[#This Row],[Month]]&gt;3,YEAR(Delivery[[#This Row],[DATE]]),YEAR(Delivery[[#This Row],[DATE]])-1)</f>
        <v>2015</v>
      </c>
      <c r="L1892" s="32" t="str">
        <f>IF(Delivery[[#This Row],[Month]]&lt;4,"Q4",IF(Delivery[[#This Row],[Month]]&lt;7,"Q1",IF(Delivery[[#This Row],[Month]]&lt;10,"Q2",IF(Delivery[[#This Row],[Month]]&lt;13,"Q3"))))</f>
        <v>Q4</v>
      </c>
    </row>
    <row r="1893" spans="1:12" x14ac:dyDescent="0.25">
      <c r="A1893">
        <v>3</v>
      </c>
      <c r="B1893" s="1">
        <v>42388</v>
      </c>
      <c r="C1893" t="s">
        <v>6</v>
      </c>
      <c r="D1893" t="s">
        <v>1143</v>
      </c>
      <c r="E1893">
        <v>24</v>
      </c>
      <c r="F1893">
        <v>452</v>
      </c>
      <c r="G1893" t="s">
        <v>460</v>
      </c>
      <c r="H1893" t="s">
        <v>197</v>
      </c>
      <c r="I1893" t="s">
        <v>143</v>
      </c>
      <c r="J1893">
        <f>MONTH(Delivery[[#This Row],[DATE]])</f>
        <v>1</v>
      </c>
      <c r="K1893" s="32">
        <f>IF(Delivery[[#This Row],[Month]]&gt;3,YEAR(Delivery[[#This Row],[DATE]]),YEAR(Delivery[[#This Row],[DATE]])-1)</f>
        <v>2015</v>
      </c>
      <c r="L1893" s="32" t="str">
        <f>IF(Delivery[[#This Row],[Month]]&lt;4,"Q4",IF(Delivery[[#This Row],[Month]]&lt;7,"Q1",IF(Delivery[[#This Row],[Month]]&lt;10,"Q2",IF(Delivery[[#This Row],[Month]]&lt;13,"Q3"))))</f>
        <v>Q4</v>
      </c>
    </row>
    <row r="1894" spans="1:12" x14ac:dyDescent="0.25">
      <c r="A1894">
        <v>4</v>
      </c>
      <c r="B1894" s="1">
        <v>42388</v>
      </c>
      <c r="C1894" t="s">
        <v>6</v>
      </c>
      <c r="D1894" t="s">
        <v>1144</v>
      </c>
      <c r="E1894">
        <v>16</v>
      </c>
      <c r="F1894">
        <v>631</v>
      </c>
      <c r="G1894" t="s">
        <v>460</v>
      </c>
      <c r="H1894" t="s">
        <v>145</v>
      </c>
      <c r="I1894" t="s">
        <v>146</v>
      </c>
      <c r="J1894">
        <f>MONTH(Delivery[[#This Row],[DATE]])</f>
        <v>1</v>
      </c>
      <c r="K1894" s="32">
        <f>IF(Delivery[[#This Row],[Month]]&gt;3,YEAR(Delivery[[#This Row],[DATE]]),YEAR(Delivery[[#This Row],[DATE]])-1)</f>
        <v>2015</v>
      </c>
      <c r="L1894" s="32" t="str">
        <f>IF(Delivery[[#This Row],[Month]]&lt;4,"Q4",IF(Delivery[[#This Row],[Month]]&lt;7,"Q1",IF(Delivery[[#This Row],[Month]]&lt;10,"Q2",IF(Delivery[[#This Row],[Month]]&lt;13,"Q3"))))</f>
        <v>Q4</v>
      </c>
    </row>
    <row r="1895" spans="1:12" x14ac:dyDescent="0.25">
      <c r="A1895">
        <v>5</v>
      </c>
      <c r="B1895" s="1">
        <v>42388</v>
      </c>
      <c r="C1895" t="s">
        <v>6</v>
      </c>
      <c r="D1895" t="s">
        <v>1145</v>
      </c>
      <c r="E1895">
        <v>16</v>
      </c>
      <c r="F1895">
        <v>132</v>
      </c>
      <c r="G1895" t="s">
        <v>460</v>
      </c>
      <c r="H1895" t="s">
        <v>156</v>
      </c>
      <c r="I1895" t="s">
        <v>146</v>
      </c>
      <c r="J1895">
        <f>MONTH(Delivery[[#This Row],[DATE]])</f>
        <v>1</v>
      </c>
      <c r="K1895" s="32">
        <f>IF(Delivery[[#This Row],[Month]]&gt;3,YEAR(Delivery[[#This Row],[DATE]]),YEAR(Delivery[[#This Row],[DATE]])-1)</f>
        <v>2015</v>
      </c>
      <c r="L1895" s="32" t="str">
        <f>IF(Delivery[[#This Row],[Month]]&lt;4,"Q4",IF(Delivery[[#This Row],[Month]]&lt;7,"Q1",IF(Delivery[[#This Row],[Month]]&lt;10,"Q2",IF(Delivery[[#This Row],[Month]]&lt;13,"Q3"))))</f>
        <v>Q4</v>
      </c>
    </row>
    <row r="1896" spans="1:12" x14ac:dyDescent="0.25">
      <c r="A1896">
        <v>6</v>
      </c>
      <c r="B1896" s="1">
        <v>42388</v>
      </c>
      <c r="C1896" t="s">
        <v>6</v>
      </c>
      <c r="D1896" t="s">
        <v>1146</v>
      </c>
      <c r="E1896" t="s">
        <v>41</v>
      </c>
      <c r="F1896">
        <v>2476</v>
      </c>
      <c r="G1896" t="s">
        <v>460</v>
      </c>
      <c r="H1896" t="s">
        <v>148</v>
      </c>
      <c r="I1896" t="s">
        <v>149</v>
      </c>
      <c r="J1896">
        <f>MONTH(Delivery[[#This Row],[DATE]])</f>
        <v>1</v>
      </c>
      <c r="K1896" s="32">
        <f>IF(Delivery[[#This Row],[Month]]&gt;3,YEAR(Delivery[[#This Row],[DATE]]),YEAR(Delivery[[#This Row],[DATE]])-1)</f>
        <v>2015</v>
      </c>
      <c r="L1896" s="32" t="str">
        <f>IF(Delivery[[#This Row],[Month]]&lt;4,"Q4",IF(Delivery[[#This Row],[Month]]&lt;7,"Q1",IF(Delivery[[#This Row],[Month]]&lt;10,"Q2",IF(Delivery[[#This Row],[Month]]&lt;13,"Q3"))))</f>
        <v>Q4</v>
      </c>
    </row>
    <row r="1897" spans="1:12" x14ac:dyDescent="0.25">
      <c r="A1897">
        <v>7</v>
      </c>
      <c r="B1897" s="1">
        <v>42388</v>
      </c>
      <c r="C1897" t="s">
        <v>6</v>
      </c>
      <c r="D1897" t="s">
        <v>1149</v>
      </c>
      <c r="E1897" t="s">
        <v>41</v>
      </c>
      <c r="F1897">
        <v>1191</v>
      </c>
      <c r="G1897" t="s">
        <v>460</v>
      </c>
      <c r="H1897" t="s">
        <v>148</v>
      </c>
      <c r="I1897" t="s">
        <v>149</v>
      </c>
      <c r="J1897">
        <f>MONTH(Delivery[[#This Row],[DATE]])</f>
        <v>1</v>
      </c>
      <c r="K1897" s="32">
        <f>IF(Delivery[[#This Row],[Month]]&gt;3,YEAR(Delivery[[#This Row],[DATE]]),YEAR(Delivery[[#This Row],[DATE]])-1)</f>
        <v>2015</v>
      </c>
      <c r="L1897" s="32" t="str">
        <f>IF(Delivery[[#This Row],[Month]]&lt;4,"Q4",IF(Delivery[[#This Row],[Month]]&lt;7,"Q1",IF(Delivery[[#This Row],[Month]]&lt;10,"Q2",IF(Delivery[[#This Row],[Month]]&lt;13,"Q3"))))</f>
        <v>Q4</v>
      </c>
    </row>
    <row r="1898" spans="1:12" x14ac:dyDescent="0.25">
      <c r="A1898">
        <v>1</v>
      </c>
      <c r="B1898" s="1">
        <v>42388</v>
      </c>
      <c r="C1898" t="s">
        <v>463</v>
      </c>
      <c r="D1898" t="s">
        <v>1131</v>
      </c>
      <c r="E1898">
        <v>10</v>
      </c>
      <c r="F1898">
        <v>4827</v>
      </c>
      <c r="G1898" t="s">
        <v>464</v>
      </c>
      <c r="H1898" t="s">
        <v>1084</v>
      </c>
      <c r="I1898" t="s">
        <v>143</v>
      </c>
      <c r="J1898">
        <f>MONTH(Delivery[[#This Row],[DATE]])</f>
        <v>1</v>
      </c>
      <c r="K1898" s="32">
        <f>IF(Delivery[[#This Row],[Month]]&gt;3,YEAR(Delivery[[#This Row],[DATE]]),YEAR(Delivery[[#This Row],[DATE]])-1)</f>
        <v>2015</v>
      </c>
      <c r="L1898" s="32" t="str">
        <f>IF(Delivery[[#This Row],[Month]]&lt;4,"Q4",IF(Delivery[[#This Row],[Month]]&lt;7,"Q1",IF(Delivery[[#This Row],[Month]]&lt;10,"Q2",IF(Delivery[[#This Row],[Month]]&lt;13,"Q3"))))</f>
        <v>Q4</v>
      </c>
    </row>
    <row r="1899" spans="1:12" x14ac:dyDescent="0.25">
      <c r="A1899">
        <v>1</v>
      </c>
      <c r="B1899" s="1">
        <v>42389</v>
      </c>
      <c r="C1899" t="s">
        <v>463</v>
      </c>
      <c r="D1899" t="s">
        <v>1131</v>
      </c>
      <c r="E1899">
        <v>10</v>
      </c>
      <c r="F1899">
        <v>228</v>
      </c>
      <c r="G1899" t="s">
        <v>464</v>
      </c>
      <c r="H1899" t="s">
        <v>1084</v>
      </c>
      <c r="I1899" t="s">
        <v>143</v>
      </c>
      <c r="J1899">
        <f>MONTH(Delivery[[#This Row],[DATE]])</f>
        <v>1</v>
      </c>
      <c r="K1899" s="32">
        <f>IF(Delivery[[#This Row],[Month]]&gt;3,YEAR(Delivery[[#This Row],[DATE]]),YEAR(Delivery[[#This Row],[DATE]])-1)</f>
        <v>2015</v>
      </c>
      <c r="L1899" s="32" t="str">
        <f>IF(Delivery[[#This Row],[Month]]&lt;4,"Q4",IF(Delivery[[#This Row],[Month]]&lt;7,"Q1",IF(Delivery[[#This Row],[Month]]&lt;10,"Q2",IF(Delivery[[#This Row],[Month]]&lt;13,"Q3"))))</f>
        <v>Q4</v>
      </c>
    </row>
    <row r="1900" spans="1:12" x14ac:dyDescent="0.25">
      <c r="A1900">
        <v>2</v>
      </c>
      <c r="B1900" s="1">
        <v>42389</v>
      </c>
      <c r="C1900" t="s">
        <v>463</v>
      </c>
      <c r="D1900" t="s">
        <v>1136</v>
      </c>
      <c r="E1900">
        <v>10</v>
      </c>
      <c r="F1900">
        <v>6505</v>
      </c>
      <c r="G1900" t="s">
        <v>464</v>
      </c>
      <c r="H1900" t="s">
        <v>1084</v>
      </c>
      <c r="I1900" t="s">
        <v>143</v>
      </c>
      <c r="J1900">
        <f>MONTH(Delivery[[#This Row],[DATE]])</f>
        <v>1</v>
      </c>
      <c r="K1900" s="32">
        <f>IF(Delivery[[#This Row],[Month]]&gt;3,YEAR(Delivery[[#This Row],[DATE]]),YEAR(Delivery[[#This Row],[DATE]])-1)</f>
        <v>2015</v>
      </c>
      <c r="L1900" s="32" t="str">
        <f>IF(Delivery[[#This Row],[Month]]&lt;4,"Q4",IF(Delivery[[#This Row],[Month]]&lt;7,"Q1",IF(Delivery[[#This Row],[Month]]&lt;10,"Q2",IF(Delivery[[#This Row],[Month]]&lt;13,"Q3"))))</f>
        <v>Q4</v>
      </c>
    </row>
    <row r="1901" spans="1:12" x14ac:dyDescent="0.25">
      <c r="A1901">
        <v>3</v>
      </c>
      <c r="B1901" s="1">
        <v>42389</v>
      </c>
      <c r="C1901" t="s">
        <v>463</v>
      </c>
      <c r="D1901" t="s">
        <v>1156</v>
      </c>
      <c r="E1901">
        <v>10</v>
      </c>
      <c r="F1901">
        <v>2068</v>
      </c>
      <c r="G1901" t="s">
        <v>464</v>
      </c>
      <c r="H1901" t="s">
        <v>1084</v>
      </c>
      <c r="I1901" t="s">
        <v>143</v>
      </c>
      <c r="J1901">
        <f>MONTH(Delivery[[#This Row],[DATE]])</f>
        <v>1</v>
      </c>
      <c r="K1901" s="32">
        <f>IF(Delivery[[#This Row],[Month]]&gt;3,YEAR(Delivery[[#This Row],[DATE]]),YEAR(Delivery[[#This Row],[DATE]])-1)</f>
        <v>2015</v>
      </c>
      <c r="L1901" s="32" t="str">
        <f>IF(Delivery[[#This Row],[Month]]&lt;4,"Q4",IF(Delivery[[#This Row],[Month]]&lt;7,"Q1",IF(Delivery[[#This Row],[Month]]&lt;10,"Q2",IF(Delivery[[#This Row],[Month]]&lt;13,"Q3"))))</f>
        <v>Q4</v>
      </c>
    </row>
    <row r="1902" spans="1:12" x14ac:dyDescent="0.25">
      <c r="A1902">
        <v>4</v>
      </c>
      <c r="B1902" s="1">
        <v>42389</v>
      </c>
      <c r="C1902" t="s">
        <v>463</v>
      </c>
      <c r="D1902" t="s">
        <v>1156</v>
      </c>
      <c r="E1902">
        <v>24</v>
      </c>
      <c r="F1902">
        <v>136</v>
      </c>
      <c r="G1902" t="s">
        <v>464</v>
      </c>
      <c r="H1902" t="s">
        <v>1084</v>
      </c>
      <c r="I1902" t="s">
        <v>143</v>
      </c>
      <c r="J1902">
        <f>MONTH(Delivery[[#This Row],[DATE]])</f>
        <v>1</v>
      </c>
      <c r="K1902" s="32">
        <f>IF(Delivery[[#This Row],[Month]]&gt;3,YEAR(Delivery[[#This Row],[DATE]]),YEAR(Delivery[[#This Row],[DATE]])-1)</f>
        <v>2015</v>
      </c>
      <c r="L1902" s="32" t="str">
        <f>IF(Delivery[[#This Row],[Month]]&lt;4,"Q4",IF(Delivery[[#This Row],[Month]]&lt;7,"Q1",IF(Delivery[[#This Row],[Month]]&lt;10,"Q2",IF(Delivery[[#This Row],[Month]]&lt;13,"Q3"))))</f>
        <v>Q4</v>
      </c>
    </row>
    <row r="1903" spans="1:12" x14ac:dyDescent="0.25">
      <c r="A1903">
        <v>1</v>
      </c>
      <c r="B1903" s="1">
        <v>42390</v>
      </c>
      <c r="C1903" t="s">
        <v>6</v>
      </c>
      <c r="D1903" t="s">
        <v>1152</v>
      </c>
      <c r="E1903">
        <v>17</v>
      </c>
      <c r="F1903">
        <v>93</v>
      </c>
      <c r="G1903" t="s">
        <v>460</v>
      </c>
      <c r="H1903" t="s">
        <v>156</v>
      </c>
      <c r="I1903" t="s">
        <v>146</v>
      </c>
      <c r="J1903">
        <f>MONTH(Delivery[[#This Row],[DATE]])</f>
        <v>1</v>
      </c>
      <c r="K1903" s="32">
        <f>IF(Delivery[[#This Row],[Month]]&gt;3,YEAR(Delivery[[#This Row],[DATE]]),YEAR(Delivery[[#This Row],[DATE]])-1)</f>
        <v>2015</v>
      </c>
      <c r="L1903" s="32" t="str">
        <f>IF(Delivery[[#This Row],[Month]]&lt;4,"Q4",IF(Delivery[[#This Row],[Month]]&lt;7,"Q1",IF(Delivery[[#This Row],[Month]]&lt;10,"Q2",IF(Delivery[[#This Row],[Month]]&lt;13,"Q3"))))</f>
        <v>Q4</v>
      </c>
    </row>
    <row r="1904" spans="1:12" x14ac:dyDescent="0.25">
      <c r="A1904">
        <v>2</v>
      </c>
      <c r="B1904" s="1">
        <v>42390</v>
      </c>
      <c r="C1904" t="s">
        <v>6</v>
      </c>
      <c r="D1904" t="s">
        <v>1153</v>
      </c>
      <c r="E1904">
        <v>17</v>
      </c>
      <c r="F1904">
        <v>35</v>
      </c>
      <c r="G1904" t="s">
        <v>460</v>
      </c>
      <c r="H1904" t="s">
        <v>155</v>
      </c>
      <c r="I1904" t="s">
        <v>146</v>
      </c>
      <c r="J1904">
        <f>MONTH(Delivery[[#This Row],[DATE]])</f>
        <v>1</v>
      </c>
      <c r="K1904" s="32">
        <f>IF(Delivery[[#This Row],[Month]]&gt;3,YEAR(Delivery[[#This Row],[DATE]]),YEAR(Delivery[[#This Row],[DATE]])-1)</f>
        <v>2015</v>
      </c>
      <c r="L1904" s="32" t="str">
        <f>IF(Delivery[[#This Row],[Month]]&lt;4,"Q4",IF(Delivery[[#This Row],[Month]]&lt;7,"Q1",IF(Delivery[[#This Row],[Month]]&lt;10,"Q2",IF(Delivery[[#This Row],[Month]]&lt;13,"Q3"))))</f>
        <v>Q4</v>
      </c>
    </row>
    <row r="1905" spans="1:12" x14ac:dyDescent="0.25">
      <c r="A1905">
        <v>3</v>
      </c>
      <c r="B1905" s="1">
        <v>42390</v>
      </c>
      <c r="C1905" t="s">
        <v>6</v>
      </c>
      <c r="D1905" t="s">
        <v>1479</v>
      </c>
      <c r="E1905">
        <v>3</v>
      </c>
      <c r="F1905">
        <v>6122</v>
      </c>
      <c r="G1905" t="s">
        <v>460</v>
      </c>
      <c r="H1905" t="s">
        <v>151</v>
      </c>
      <c r="I1905" t="s">
        <v>152</v>
      </c>
      <c r="J1905">
        <f>MONTH(Delivery[[#This Row],[DATE]])</f>
        <v>1</v>
      </c>
      <c r="K1905" s="32">
        <f>IF(Delivery[[#This Row],[Month]]&gt;3,YEAR(Delivery[[#This Row],[DATE]]),YEAR(Delivery[[#This Row],[DATE]])-1)</f>
        <v>2015</v>
      </c>
      <c r="L1905" s="32" t="str">
        <f>IF(Delivery[[#This Row],[Month]]&lt;4,"Q4",IF(Delivery[[#This Row],[Month]]&lt;7,"Q1",IF(Delivery[[#This Row],[Month]]&lt;10,"Q2",IF(Delivery[[#This Row],[Month]]&lt;13,"Q3"))))</f>
        <v>Q4</v>
      </c>
    </row>
    <row r="1906" spans="1:12" x14ac:dyDescent="0.25">
      <c r="A1906">
        <v>1</v>
      </c>
      <c r="B1906" s="1">
        <v>42390</v>
      </c>
      <c r="C1906" t="s">
        <v>463</v>
      </c>
      <c r="D1906" t="s">
        <v>1156</v>
      </c>
      <c r="E1906">
        <v>24</v>
      </c>
      <c r="F1906">
        <v>3099</v>
      </c>
      <c r="G1906" t="s">
        <v>464</v>
      </c>
      <c r="H1906" t="s">
        <v>1084</v>
      </c>
      <c r="I1906" t="s">
        <v>143</v>
      </c>
      <c r="J1906">
        <f>MONTH(Delivery[[#This Row],[DATE]])</f>
        <v>1</v>
      </c>
      <c r="K1906" s="32">
        <f>IF(Delivery[[#This Row],[Month]]&gt;3,YEAR(Delivery[[#This Row],[DATE]]),YEAR(Delivery[[#This Row],[DATE]])-1)</f>
        <v>2015</v>
      </c>
      <c r="L1906" s="32" t="str">
        <f>IF(Delivery[[#This Row],[Month]]&lt;4,"Q4",IF(Delivery[[#This Row],[Month]]&lt;7,"Q1",IF(Delivery[[#This Row],[Month]]&lt;10,"Q2",IF(Delivery[[#This Row],[Month]]&lt;13,"Q3"))))</f>
        <v>Q4</v>
      </c>
    </row>
    <row r="1907" spans="1:12" x14ac:dyDescent="0.25">
      <c r="A1907">
        <v>2</v>
      </c>
      <c r="B1907" s="1">
        <v>42390</v>
      </c>
      <c r="C1907" t="s">
        <v>463</v>
      </c>
      <c r="D1907" t="s">
        <v>1156</v>
      </c>
      <c r="E1907">
        <v>15</v>
      </c>
      <c r="F1907">
        <v>4784</v>
      </c>
      <c r="G1907" t="s">
        <v>464</v>
      </c>
      <c r="H1907" t="s">
        <v>1084</v>
      </c>
      <c r="I1907" t="s">
        <v>143</v>
      </c>
      <c r="J1907">
        <f>MONTH(Delivery[[#This Row],[DATE]])</f>
        <v>1</v>
      </c>
      <c r="K1907" s="32">
        <f>IF(Delivery[[#This Row],[Month]]&gt;3,YEAR(Delivery[[#This Row],[DATE]]),YEAR(Delivery[[#This Row],[DATE]])-1)</f>
        <v>2015</v>
      </c>
      <c r="L1907" s="32" t="str">
        <f>IF(Delivery[[#This Row],[Month]]&lt;4,"Q4",IF(Delivery[[#This Row],[Month]]&lt;7,"Q1",IF(Delivery[[#This Row],[Month]]&lt;10,"Q2",IF(Delivery[[#This Row],[Month]]&lt;13,"Q3"))))</f>
        <v>Q4</v>
      </c>
    </row>
    <row r="1908" spans="1:12" x14ac:dyDescent="0.25">
      <c r="A1908">
        <v>3</v>
      </c>
      <c r="B1908" s="1">
        <v>42390</v>
      </c>
      <c r="C1908" t="s">
        <v>463</v>
      </c>
      <c r="D1908" t="s">
        <v>1160</v>
      </c>
      <c r="E1908">
        <v>15</v>
      </c>
      <c r="F1908">
        <v>1880</v>
      </c>
      <c r="G1908" t="s">
        <v>464</v>
      </c>
      <c r="H1908" t="s">
        <v>1084</v>
      </c>
      <c r="I1908" t="s">
        <v>143</v>
      </c>
      <c r="J1908">
        <f>MONTH(Delivery[[#This Row],[DATE]])</f>
        <v>1</v>
      </c>
      <c r="K1908" s="32">
        <f>IF(Delivery[[#This Row],[Month]]&gt;3,YEAR(Delivery[[#This Row],[DATE]]),YEAR(Delivery[[#This Row],[DATE]])-1)</f>
        <v>2015</v>
      </c>
      <c r="L1908" s="32" t="str">
        <f>IF(Delivery[[#This Row],[Month]]&lt;4,"Q4",IF(Delivery[[#This Row],[Month]]&lt;7,"Q1",IF(Delivery[[#This Row],[Month]]&lt;10,"Q2",IF(Delivery[[#This Row],[Month]]&lt;13,"Q3"))))</f>
        <v>Q4</v>
      </c>
    </row>
    <row r="1909" spans="1:12" x14ac:dyDescent="0.25">
      <c r="A1909">
        <v>1</v>
      </c>
      <c r="B1909" s="1">
        <v>42390</v>
      </c>
      <c r="C1909" t="s">
        <v>463</v>
      </c>
      <c r="D1909" t="s">
        <v>1151</v>
      </c>
      <c r="E1909" t="s">
        <v>41</v>
      </c>
      <c r="F1909">
        <v>34</v>
      </c>
      <c r="G1909" t="s">
        <v>466</v>
      </c>
      <c r="H1909" t="s">
        <v>148</v>
      </c>
      <c r="I1909" t="s">
        <v>149</v>
      </c>
      <c r="J1909">
        <f>MONTH(Delivery[[#This Row],[DATE]])</f>
        <v>1</v>
      </c>
      <c r="K1909" s="32">
        <f>IF(Delivery[[#This Row],[Month]]&gt;3,YEAR(Delivery[[#This Row],[DATE]]),YEAR(Delivery[[#This Row],[DATE]])-1)</f>
        <v>2015</v>
      </c>
      <c r="L1909" s="32" t="str">
        <f>IF(Delivery[[#This Row],[Month]]&lt;4,"Q4",IF(Delivery[[#This Row],[Month]]&lt;7,"Q1",IF(Delivery[[#This Row],[Month]]&lt;10,"Q2",IF(Delivery[[#This Row],[Month]]&lt;13,"Q3"))))</f>
        <v>Q4</v>
      </c>
    </row>
    <row r="1910" spans="1:12" x14ac:dyDescent="0.25">
      <c r="A1910">
        <v>1</v>
      </c>
      <c r="B1910" s="1">
        <v>42391</v>
      </c>
      <c r="C1910" t="s">
        <v>6</v>
      </c>
      <c r="D1910" t="s">
        <v>1479</v>
      </c>
      <c r="E1910">
        <v>3</v>
      </c>
      <c r="F1910">
        <v>836</v>
      </c>
      <c r="G1910" t="s">
        <v>460</v>
      </c>
      <c r="H1910" t="s">
        <v>151</v>
      </c>
      <c r="I1910" t="s">
        <v>152</v>
      </c>
      <c r="J1910">
        <f>MONTH(Delivery[[#This Row],[DATE]])</f>
        <v>1</v>
      </c>
      <c r="K1910" s="32">
        <f>IF(Delivery[[#This Row],[Month]]&gt;3,YEAR(Delivery[[#This Row],[DATE]]),YEAR(Delivery[[#This Row],[DATE]])-1)</f>
        <v>2015</v>
      </c>
      <c r="L1910" s="32" t="str">
        <f>IF(Delivery[[#This Row],[Month]]&lt;4,"Q4",IF(Delivery[[#This Row],[Month]]&lt;7,"Q1",IF(Delivery[[#This Row],[Month]]&lt;10,"Q2",IF(Delivery[[#This Row],[Month]]&lt;13,"Q3"))))</f>
        <v>Q4</v>
      </c>
    </row>
    <row r="1911" spans="1:12" x14ac:dyDescent="0.25">
      <c r="A1911">
        <v>2</v>
      </c>
      <c r="B1911" s="1">
        <v>42391</v>
      </c>
      <c r="C1911" t="s">
        <v>6</v>
      </c>
      <c r="D1911" t="s">
        <v>1157</v>
      </c>
      <c r="E1911">
        <v>17</v>
      </c>
      <c r="F1911">
        <v>133</v>
      </c>
      <c r="G1911" t="s">
        <v>460</v>
      </c>
      <c r="H1911" t="s">
        <v>155</v>
      </c>
      <c r="I1911" t="s">
        <v>146</v>
      </c>
      <c r="J1911">
        <f>MONTH(Delivery[[#This Row],[DATE]])</f>
        <v>1</v>
      </c>
      <c r="K1911" s="32">
        <f>IF(Delivery[[#This Row],[Month]]&gt;3,YEAR(Delivery[[#This Row],[DATE]]),YEAR(Delivery[[#This Row],[DATE]])-1)</f>
        <v>2015</v>
      </c>
      <c r="L1911" s="32" t="str">
        <f>IF(Delivery[[#This Row],[Month]]&lt;4,"Q4",IF(Delivery[[#This Row],[Month]]&lt;7,"Q1",IF(Delivery[[#This Row],[Month]]&lt;10,"Q2",IF(Delivery[[#This Row],[Month]]&lt;13,"Q3"))))</f>
        <v>Q4</v>
      </c>
    </row>
    <row r="1912" spans="1:12" x14ac:dyDescent="0.25">
      <c r="A1912">
        <v>3</v>
      </c>
      <c r="B1912" s="1">
        <v>42391</v>
      </c>
      <c r="C1912" t="s">
        <v>6</v>
      </c>
      <c r="D1912" t="s">
        <v>1158</v>
      </c>
      <c r="E1912">
        <v>11</v>
      </c>
      <c r="F1912">
        <v>3048</v>
      </c>
      <c r="G1912" t="s">
        <v>460</v>
      </c>
      <c r="H1912" t="s">
        <v>151</v>
      </c>
      <c r="I1912" t="s">
        <v>152</v>
      </c>
      <c r="J1912">
        <f>MONTH(Delivery[[#This Row],[DATE]])</f>
        <v>1</v>
      </c>
      <c r="K1912" s="32">
        <f>IF(Delivery[[#This Row],[Month]]&gt;3,YEAR(Delivery[[#This Row],[DATE]]),YEAR(Delivery[[#This Row],[DATE]])-1)</f>
        <v>2015</v>
      </c>
      <c r="L1912" s="32" t="str">
        <f>IF(Delivery[[#This Row],[Month]]&lt;4,"Q4",IF(Delivery[[#This Row],[Month]]&lt;7,"Q1",IF(Delivery[[#This Row],[Month]]&lt;10,"Q2",IF(Delivery[[#This Row],[Month]]&lt;13,"Q3"))))</f>
        <v>Q4</v>
      </c>
    </row>
    <row r="1913" spans="1:12" x14ac:dyDescent="0.25">
      <c r="A1913">
        <v>4</v>
      </c>
      <c r="B1913" s="1">
        <v>42391</v>
      </c>
      <c r="C1913" t="s">
        <v>6</v>
      </c>
      <c r="D1913" t="s">
        <v>1159</v>
      </c>
      <c r="E1913">
        <v>11</v>
      </c>
      <c r="F1913">
        <v>2426</v>
      </c>
      <c r="G1913" t="s">
        <v>460</v>
      </c>
      <c r="H1913" t="s">
        <v>151</v>
      </c>
      <c r="I1913" t="s">
        <v>152</v>
      </c>
      <c r="J1913">
        <f>MONTH(Delivery[[#This Row],[DATE]])</f>
        <v>1</v>
      </c>
      <c r="K1913" s="32">
        <f>IF(Delivery[[#This Row],[Month]]&gt;3,YEAR(Delivery[[#This Row],[DATE]]),YEAR(Delivery[[#This Row],[DATE]])-1)</f>
        <v>2015</v>
      </c>
      <c r="L1913" s="32" t="str">
        <f>IF(Delivery[[#This Row],[Month]]&lt;4,"Q4",IF(Delivery[[#This Row],[Month]]&lt;7,"Q1",IF(Delivery[[#This Row],[Month]]&lt;10,"Q2",IF(Delivery[[#This Row],[Month]]&lt;13,"Q3"))))</f>
        <v>Q4</v>
      </c>
    </row>
    <row r="1914" spans="1:12" x14ac:dyDescent="0.25">
      <c r="A1914">
        <v>5</v>
      </c>
      <c r="B1914" s="1">
        <v>42391</v>
      </c>
      <c r="C1914" t="s">
        <v>6</v>
      </c>
      <c r="D1914" t="s">
        <v>1159</v>
      </c>
      <c r="E1914">
        <v>4</v>
      </c>
      <c r="F1914">
        <v>4864</v>
      </c>
      <c r="G1914" t="s">
        <v>460</v>
      </c>
      <c r="H1914" t="s">
        <v>151</v>
      </c>
      <c r="I1914" t="s">
        <v>152</v>
      </c>
      <c r="J1914">
        <f>MONTH(Delivery[[#This Row],[DATE]])</f>
        <v>1</v>
      </c>
      <c r="K1914" s="32">
        <f>IF(Delivery[[#This Row],[Month]]&gt;3,YEAR(Delivery[[#This Row],[DATE]]),YEAR(Delivery[[#This Row],[DATE]])-1)</f>
        <v>2015</v>
      </c>
      <c r="L1914" s="32" t="str">
        <f>IF(Delivery[[#This Row],[Month]]&lt;4,"Q4",IF(Delivery[[#This Row],[Month]]&lt;7,"Q1",IF(Delivery[[#This Row],[Month]]&lt;10,"Q2",IF(Delivery[[#This Row],[Month]]&lt;13,"Q3"))))</f>
        <v>Q4</v>
      </c>
    </row>
    <row r="1915" spans="1:12" x14ac:dyDescent="0.25">
      <c r="A1915">
        <v>6</v>
      </c>
      <c r="B1915" s="1">
        <v>42391</v>
      </c>
      <c r="C1915" t="s">
        <v>6</v>
      </c>
      <c r="D1915" t="s">
        <v>1161</v>
      </c>
      <c r="E1915">
        <v>4</v>
      </c>
      <c r="F1915">
        <v>1000</v>
      </c>
      <c r="G1915" t="s">
        <v>460</v>
      </c>
      <c r="H1915" t="s">
        <v>151</v>
      </c>
      <c r="I1915" t="s">
        <v>152</v>
      </c>
      <c r="J1915">
        <f>MONTH(Delivery[[#This Row],[DATE]])</f>
        <v>1</v>
      </c>
      <c r="K1915" s="32">
        <f>IF(Delivery[[#This Row],[Month]]&gt;3,YEAR(Delivery[[#This Row],[DATE]]),YEAR(Delivery[[#This Row],[DATE]])-1)</f>
        <v>2015</v>
      </c>
      <c r="L1915" s="32" t="str">
        <f>IF(Delivery[[#This Row],[Month]]&lt;4,"Q4",IF(Delivery[[#This Row],[Month]]&lt;7,"Q1",IF(Delivery[[#This Row],[Month]]&lt;10,"Q2",IF(Delivery[[#This Row],[Month]]&lt;13,"Q3"))))</f>
        <v>Q4</v>
      </c>
    </row>
    <row r="1916" spans="1:12" x14ac:dyDescent="0.25">
      <c r="A1916">
        <v>1</v>
      </c>
      <c r="B1916" s="1">
        <v>42391</v>
      </c>
      <c r="C1916" t="s">
        <v>463</v>
      </c>
      <c r="D1916" t="s">
        <v>1160</v>
      </c>
      <c r="E1916">
        <v>15</v>
      </c>
      <c r="F1916">
        <v>2297</v>
      </c>
      <c r="G1916" t="s">
        <v>464</v>
      </c>
      <c r="H1916" t="s">
        <v>1084</v>
      </c>
      <c r="I1916" t="s">
        <v>143</v>
      </c>
      <c r="J1916">
        <f>MONTH(Delivery[[#This Row],[DATE]])</f>
        <v>1</v>
      </c>
      <c r="K1916" s="32">
        <f>IF(Delivery[[#This Row],[Month]]&gt;3,YEAR(Delivery[[#This Row],[DATE]]),YEAR(Delivery[[#This Row],[DATE]])-1)</f>
        <v>2015</v>
      </c>
      <c r="L1916" s="32" t="str">
        <f>IF(Delivery[[#This Row],[Month]]&lt;4,"Q4",IF(Delivery[[#This Row],[Month]]&lt;7,"Q1",IF(Delivery[[#This Row],[Month]]&lt;10,"Q2",IF(Delivery[[#This Row],[Month]]&lt;13,"Q3"))))</f>
        <v>Q4</v>
      </c>
    </row>
    <row r="1917" spans="1:12" x14ac:dyDescent="0.25">
      <c r="A1917">
        <v>2</v>
      </c>
      <c r="B1917" s="1">
        <v>42391</v>
      </c>
      <c r="C1917" t="s">
        <v>463</v>
      </c>
      <c r="D1917" t="s">
        <v>1160</v>
      </c>
      <c r="E1917">
        <v>14</v>
      </c>
      <c r="F1917">
        <v>3523</v>
      </c>
      <c r="G1917" t="s">
        <v>464</v>
      </c>
      <c r="H1917" t="s">
        <v>1084</v>
      </c>
      <c r="I1917" t="s">
        <v>143</v>
      </c>
      <c r="J1917">
        <f>MONTH(Delivery[[#This Row],[DATE]])</f>
        <v>1</v>
      </c>
      <c r="K1917" s="32">
        <f>IF(Delivery[[#This Row],[Month]]&gt;3,YEAR(Delivery[[#This Row],[DATE]]),YEAR(Delivery[[#This Row],[DATE]])-1)</f>
        <v>2015</v>
      </c>
      <c r="L1917" s="32" t="str">
        <f>IF(Delivery[[#This Row],[Month]]&lt;4,"Q4",IF(Delivery[[#This Row],[Month]]&lt;7,"Q1",IF(Delivery[[#This Row],[Month]]&lt;10,"Q2",IF(Delivery[[#This Row],[Month]]&lt;13,"Q3"))))</f>
        <v>Q4</v>
      </c>
    </row>
    <row r="1918" spans="1:12" x14ac:dyDescent="0.25">
      <c r="A1918">
        <v>1</v>
      </c>
      <c r="B1918" s="1">
        <v>42391</v>
      </c>
      <c r="C1918" t="s">
        <v>463</v>
      </c>
      <c r="D1918" t="s">
        <v>1089</v>
      </c>
      <c r="E1918">
        <v>110</v>
      </c>
      <c r="F1918">
        <v>24</v>
      </c>
      <c r="G1918" t="s">
        <v>492</v>
      </c>
      <c r="H1918" t="s">
        <v>153</v>
      </c>
      <c r="I1918" t="str">
        <f>VLOOKUP(H1918,Sheet1!$A$1:$B$28,2,0)</f>
        <v>HSD-IV</v>
      </c>
      <c r="J1918">
        <f>MONTH(Delivery[[#This Row],[DATE]])</f>
        <v>1</v>
      </c>
      <c r="K1918" s="32">
        <f>IF(Delivery[[#This Row],[Month]]&gt;3,YEAR(Delivery[[#This Row],[DATE]]),YEAR(Delivery[[#This Row],[DATE]])-1)</f>
        <v>2015</v>
      </c>
      <c r="L1918" s="32" t="str">
        <f>IF(Delivery[[#This Row],[Month]]&lt;4,"Q4",IF(Delivery[[#This Row],[Month]]&lt;7,"Q1",IF(Delivery[[#This Row],[Month]]&lt;10,"Q2",IF(Delivery[[#This Row],[Month]]&lt;13,"Q3"))))</f>
        <v>Q4</v>
      </c>
    </row>
    <row r="1919" spans="1:12" x14ac:dyDescent="0.25">
      <c r="A1919">
        <v>2</v>
      </c>
      <c r="B1919" s="1">
        <v>42391</v>
      </c>
      <c r="C1919" t="s">
        <v>463</v>
      </c>
      <c r="D1919" t="s">
        <v>1165</v>
      </c>
      <c r="E1919">
        <v>111</v>
      </c>
      <c r="F1919">
        <v>283</v>
      </c>
      <c r="G1919" t="s">
        <v>492</v>
      </c>
      <c r="H1919" t="s">
        <v>155</v>
      </c>
      <c r="I1919" t="s">
        <v>146</v>
      </c>
      <c r="J1919">
        <f>MONTH(Delivery[[#This Row],[DATE]])</f>
        <v>1</v>
      </c>
      <c r="K1919" s="32">
        <f>IF(Delivery[[#This Row],[Month]]&gt;3,YEAR(Delivery[[#This Row],[DATE]]),YEAR(Delivery[[#This Row],[DATE]])-1)</f>
        <v>2015</v>
      </c>
      <c r="L1919" s="32" t="str">
        <f>IF(Delivery[[#This Row],[Month]]&lt;4,"Q4",IF(Delivery[[#This Row],[Month]]&lt;7,"Q1",IF(Delivery[[#This Row],[Month]]&lt;10,"Q2",IF(Delivery[[#This Row],[Month]]&lt;13,"Q3"))))</f>
        <v>Q4</v>
      </c>
    </row>
    <row r="1920" spans="1:12" x14ac:dyDescent="0.25">
      <c r="A1920">
        <v>3</v>
      </c>
      <c r="B1920" s="1">
        <v>42391</v>
      </c>
      <c r="C1920" t="s">
        <v>463</v>
      </c>
      <c r="D1920" t="s">
        <v>1166</v>
      </c>
      <c r="E1920">
        <v>101</v>
      </c>
      <c r="F1920">
        <v>2552</v>
      </c>
      <c r="G1920" t="s">
        <v>492</v>
      </c>
      <c r="H1920" t="s">
        <v>151</v>
      </c>
      <c r="I1920" t="s">
        <v>152</v>
      </c>
      <c r="J1920">
        <f>MONTH(Delivery[[#This Row],[DATE]])</f>
        <v>1</v>
      </c>
      <c r="K1920" s="32">
        <f>IF(Delivery[[#This Row],[Month]]&gt;3,YEAR(Delivery[[#This Row],[DATE]]),YEAR(Delivery[[#This Row],[DATE]])-1)</f>
        <v>2015</v>
      </c>
      <c r="L1920" s="32" t="str">
        <f>IF(Delivery[[#This Row],[Month]]&lt;4,"Q4",IF(Delivery[[#This Row],[Month]]&lt;7,"Q1",IF(Delivery[[#This Row],[Month]]&lt;10,"Q2",IF(Delivery[[#This Row],[Month]]&lt;13,"Q3"))))</f>
        <v>Q4</v>
      </c>
    </row>
    <row r="1921" spans="1:12" x14ac:dyDescent="0.25">
      <c r="A1921">
        <v>4</v>
      </c>
      <c r="B1921" s="1">
        <v>42391</v>
      </c>
      <c r="C1921" t="s">
        <v>463</v>
      </c>
      <c r="D1921" t="s">
        <v>1166</v>
      </c>
      <c r="E1921">
        <v>104</v>
      </c>
      <c r="F1921">
        <v>1373</v>
      </c>
      <c r="G1921" t="s">
        <v>492</v>
      </c>
      <c r="H1921" t="s">
        <v>151</v>
      </c>
      <c r="I1921" t="s">
        <v>152</v>
      </c>
      <c r="J1921">
        <f>MONTH(Delivery[[#This Row],[DATE]])</f>
        <v>1</v>
      </c>
      <c r="K1921" s="32">
        <f>IF(Delivery[[#This Row],[Month]]&gt;3,YEAR(Delivery[[#This Row],[DATE]]),YEAR(Delivery[[#This Row],[DATE]])-1)</f>
        <v>2015</v>
      </c>
      <c r="L1921" s="32" t="str">
        <f>IF(Delivery[[#This Row],[Month]]&lt;4,"Q4",IF(Delivery[[#This Row],[Month]]&lt;7,"Q1",IF(Delivery[[#This Row],[Month]]&lt;10,"Q2",IF(Delivery[[#This Row],[Month]]&lt;13,"Q3"))))</f>
        <v>Q4</v>
      </c>
    </row>
    <row r="1922" spans="1:12" x14ac:dyDescent="0.25">
      <c r="A1922">
        <v>1</v>
      </c>
      <c r="B1922" s="1">
        <v>42391</v>
      </c>
      <c r="C1922" t="s">
        <v>463</v>
      </c>
      <c r="D1922" t="s">
        <v>1151</v>
      </c>
      <c r="E1922" t="s">
        <v>41</v>
      </c>
      <c r="F1922">
        <v>46</v>
      </c>
      <c r="G1922" t="s">
        <v>466</v>
      </c>
      <c r="H1922" t="s">
        <v>148</v>
      </c>
      <c r="I1922" t="s">
        <v>149</v>
      </c>
      <c r="J1922">
        <f>MONTH(Delivery[[#This Row],[DATE]])</f>
        <v>1</v>
      </c>
      <c r="K1922" s="32">
        <f>IF(Delivery[[#This Row],[Month]]&gt;3,YEAR(Delivery[[#This Row],[DATE]]),YEAR(Delivery[[#This Row],[DATE]])-1)</f>
        <v>2015</v>
      </c>
      <c r="L1922" s="32" t="str">
        <f>IF(Delivery[[#This Row],[Month]]&lt;4,"Q4",IF(Delivery[[#This Row],[Month]]&lt;7,"Q1",IF(Delivery[[#This Row],[Month]]&lt;10,"Q2",IF(Delivery[[#This Row],[Month]]&lt;13,"Q3"))))</f>
        <v>Q4</v>
      </c>
    </row>
    <row r="1923" spans="1:12" x14ac:dyDescent="0.25">
      <c r="A1923">
        <v>1</v>
      </c>
      <c r="B1923" s="1">
        <v>42392</v>
      </c>
      <c r="C1923" t="s">
        <v>6</v>
      </c>
      <c r="D1923" t="s">
        <v>1161</v>
      </c>
      <c r="E1923">
        <v>4</v>
      </c>
      <c r="F1923">
        <v>185</v>
      </c>
      <c r="G1923" t="s">
        <v>460</v>
      </c>
      <c r="H1923" t="s">
        <v>151</v>
      </c>
      <c r="I1923" t="s">
        <v>152</v>
      </c>
      <c r="J1923">
        <f>MONTH(Delivery[[#This Row],[DATE]])</f>
        <v>1</v>
      </c>
      <c r="K1923" s="32">
        <f>IF(Delivery[[#This Row],[Month]]&gt;3,YEAR(Delivery[[#This Row],[DATE]]),YEAR(Delivery[[#This Row],[DATE]])-1)</f>
        <v>2015</v>
      </c>
      <c r="L1923" s="32" t="str">
        <f>IF(Delivery[[#This Row],[Month]]&lt;4,"Q4",IF(Delivery[[#This Row],[Month]]&lt;7,"Q1",IF(Delivery[[#This Row],[Month]]&lt;10,"Q2",IF(Delivery[[#This Row],[Month]]&lt;13,"Q3"))))</f>
        <v>Q4</v>
      </c>
    </row>
    <row r="1924" spans="1:12" x14ac:dyDescent="0.25">
      <c r="A1924">
        <v>2</v>
      </c>
      <c r="B1924" s="1">
        <v>42392</v>
      </c>
      <c r="C1924" t="s">
        <v>6</v>
      </c>
      <c r="D1924" t="s">
        <v>1480</v>
      </c>
      <c r="E1924">
        <v>4</v>
      </c>
      <c r="F1924">
        <v>59</v>
      </c>
      <c r="G1924" t="s">
        <v>460</v>
      </c>
      <c r="H1924" t="s">
        <v>910</v>
      </c>
      <c r="I1924" t="s">
        <v>204</v>
      </c>
      <c r="J1924">
        <f>MONTH(Delivery[[#This Row],[DATE]])</f>
        <v>1</v>
      </c>
      <c r="K1924" s="32">
        <f>IF(Delivery[[#This Row],[Month]]&gt;3,YEAR(Delivery[[#This Row],[DATE]]),YEAR(Delivery[[#This Row],[DATE]])-1)</f>
        <v>2015</v>
      </c>
      <c r="L1924" s="32" t="str">
        <f>IF(Delivery[[#This Row],[Month]]&lt;4,"Q4",IF(Delivery[[#This Row],[Month]]&lt;7,"Q1",IF(Delivery[[#This Row],[Month]]&lt;10,"Q2",IF(Delivery[[#This Row],[Month]]&lt;13,"Q3"))))</f>
        <v>Q4</v>
      </c>
    </row>
    <row r="1925" spans="1:12" x14ac:dyDescent="0.25">
      <c r="A1925">
        <v>3</v>
      </c>
      <c r="B1925" s="1">
        <v>42392</v>
      </c>
      <c r="C1925" t="s">
        <v>6</v>
      </c>
      <c r="D1925" t="s">
        <v>1480</v>
      </c>
      <c r="E1925" t="s">
        <v>239</v>
      </c>
      <c r="F1925">
        <v>61</v>
      </c>
      <c r="G1925" t="s">
        <v>460</v>
      </c>
      <c r="H1925" t="s">
        <v>910</v>
      </c>
      <c r="I1925" t="s">
        <v>204</v>
      </c>
      <c r="J1925">
        <f>MONTH(Delivery[[#This Row],[DATE]])</f>
        <v>1</v>
      </c>
      <c r="K1925" s="32">
        <f>IF(Delivery[[#This Row],[Month]]&gt;3,YEAR(Delivery[[#This Row],[DATE]]),YEAR(Delivery[[#This Row],[DATE]])-1)</f>
        <v>2015</v>
      </c>
      <c r="L1925" s="32" t="str">
        <f>IF(Delivery[[#This Row],[Month]]&lt;4,"Q4",IF(Delivery[[#This Row],[Month]]&lt;7,"Q1",IF(Delivery[[#This Row],[Month]]&lt;10,"Q2",IF(Delivery[[#This Row],[Month]]&lt;13,"Q3"))))</f>
        <v>Q4</v>
      </c>
    </row>
    <row r="1926" spans="1:12" x14ac:dyDescent="0.25">
      <c r="A1926">
        <v>4</v>
      </c>
      <c r="B1926" s="1">
        <v>42392</v>
      </c>
      <c r="C1926" t="s">
        <v>6</v>
      </c>
      <c r="D1926" t="s">
        <v>1162</v>
      </c>
      <c r="E1926">
        <v>17</v>
      </c>
      <c r="F1926">
        <v>185</v>
      </c>
      <c r="G1926" t="s">
        <v>460</v>
      </c>
      <c r="H1926" t="s">
        <v>155</v>
      </c>
      <c r="I1926" t="s">
        <v>146</v>
      </c>
      <c r="J1926">
        <f>MONTH(Delivery[[#This Row],[DATE]])</f>
        <v>1</v>
      </c>
      <c r="K1926" s="32">
        <f>IF(Delivery[[#This Row],[Month]]&gt;3,YEAR(Delivery[[#This Row],[DATE]]),YEAR(Delivery[[#This Row],[DATE]])-1)</f>
        <v>2015</v>
      </c>
      <c r="L1926" s="32" t="str">
        <f>IF(Delivery[[#This Row],[Month]]&lt;4,"Q4",IF(Delivery[[#This Row],[Month]]&lt;7,"Q1",IF(Delivery[[#This Row],[Month]]&lt;10,"Q2",IF(Delivery[[#This Row],[Month]]&lt;13,"Q3"))))</f>
        <v>Q4</v>
      </c>
    </row>
    <row r="1927" spans="1:12" x14ac:dyDescent="0.25">
      <c r="A1927">
        <v>5</v>
      </c>
      <c r="B1927" s="1">
        <v>42392</v>
      </c>
      <c r="C1927" t="s">
        <v>6</v>
      </c>
      <c r="D1927" t="s">
        <v>986</v>
      </c>
      <c r="E1927">
        <v>8</v>
      </c>
      <c r="F1927">
        <v>82</v>
      </c>
      <c r="G1927" t="s">
        <v>460</v>
      </c>
      <c r="H1927" t="s">
        <v>987</v>
      </c>
      <c r="I1927" t="s">
        <v>204</v>
      </c>
      <c r="J1927">
        <f>MONTH(Delivery[[#This Row],[DATE]])</f>
        <v>1</v>
      </c>
      <c r="K1927" s="32">
        <f>IF(Delivery[[#This Row],[Month]]&gt;3,YEAR(Delivery[[#This Row],[DATE]]),YEAR(Delivery[[#This Row],[DATE]])-1)</f>
        <v>2015</v>
      </c>
      <c r="L1927" s="32" t="str">
        <f>IF(Delivery[[#This Row],[Month]]&lt;4,"Q4",IF(Delivery[[#This Row],[Month]]&lt;7,"Q1",IF(Delivery[[#This Row],[Month]]&lt;10,"Q2",IF(Delivery[[#This Row],[Month]]&lt;13,"Q3"))))</f>
        <v>Q4</v>
      </c>
    </row>
    <row r="1928" spans="1:12" x14ac:dyDescent="0.25">
      <c r="A1928">
        <v>6</v>
      </c>
      <c r="B1928" s="1">
        <v>42392</v>
      </c>
      <c r="C1928" t="s">
        <v>6</v>
      </c>
      <c r="D1928" t="s">
        <v>1163</v>
      </c>
      <c r="E1928">
        <v>8</v>
      </c>
      <c r="F1928">
        <v>5644</v>
      </c>
      <c r="G1928" t="s">
        <v>460</v>
      </c>
      <c r="H1928" t="s">
        <v>153</v>
      </c>
      <c r="I1928" t="str">
        <f>VLOOKUP(H1928,Sheet1!$A$1:$B$28,2,0)</f>
        <v>HSD-IV</v>
      </c>
      <c r="J1928">
        <f>MONTH(Delivery[[#This Row],[DATE]])</f>
        <v>1</v>
      </c>
      <c r="K1928" s="32">
        <f>IF(Delivery[[#This Row],[Month]]&gt;3,YEAR(Delivery[[#This Row],[DATE]]),YEAR(Delivery[[#This Row],[DATE]])-1)</f>
        <v>2015</v>
      </c>
      <c r="L1928" s="32" t="str">
        <f>IF(Delivery[[#This Row],[Month]]&lt;4,"Q4",IF(Delivery[[#This Row],[Month]]&lt;7,"Q1",IF(Delivery[[#This Row],[Month]]&lt;10,"Q2",IF(Delivery[[#This Row],[Month]]&lt;13,"Q3"))))</f>
        <v>Q4</v>
      </c>
    </row>
    <row r="1929" spans="1:12" x14ac:dyDescent="0.25">
      <c r="A1929">
        <v>7</v>
      </c>
      <c r="B1929" s="1">
        <v>42392</v>
      </c>
      <c r="C1929" t="s">
        <v>6</v>
      </c>
      <c r="D1929" t="s">
        <v>1163</v>
      </c>
      <c r="E1929">
        <v>1</v>
      </c>
      <c r="F1929">
        <v>3481</v>
      </c>
      <c r="G1929" t="s">
        <v>460</v>
      </c>
      <c r="H1929" t="s">
        <v>153</v>
      </c>
      <c r="I1929" t="str">
        <f>VLOOKUP(H1929,Sheet1!$A$1:$B$28,2,0)</f>
        <v>HSD-IV</v>
      </c>
      <c r="J1929">
        <f>MONTH(Delivery[[#This Row],[DATE]])</f>
        <v>1</v>
      </c>
      <c r="K1929" s="32">
        <f>IF(Delivery[[#This Row],[Month]]&gt;3,YEAR(Delivery[[#This Row],[DATE]]),YEAR(Delivery[[#This Row],[DATE]])-1)</f>
        <v>2015</v>
      </c>
      <c r="L1929" s="32" t="str">
        <f>IF(Delivery[[#This Row],[Month]]&lt;4,"Q4",IF(Delivery[[#This Row],[Month]]&lt;7,"Q1",IF(Delivery[[#This Row],[Month]]&lt;10,"Q2",IF(Delivery[[#This Row],[Month]]&lt;13,"Q3"))))</f>
        <v>Q4</v>
      </c>
    </row>
    <row r="1930" spans="1:12" x14ac:dyDescent="0.25">
      <c r="A1930">
        <v>1</v>
      </c>
      <c r="B1930" s="1">
        <v>42392</v>
      </c>
      <c r="C1930" t="s">
        <v>6</v>
      </c>
      <c r="D1930" t="s">
        <v>1089</v>
      </c>
      <c r="F1930">
        <v>146</v>
      </c>
      <c r="G1930" t="s">
        <v>490</v>
      </c>
      <c r="H1930" t="s">
        <v>153</v>
      </c>
      <c r="I1930" t="str">
        <f>VLOOKUP(H1930,Sheet1!$A$1:$B$28,2,0)</f>
        <v>HSD-IV</v>
      </c>
      <c r="J1930">
        <f>MONTH(Delivery[[#This Row],[DATE]])</f>
        <v>1</v>
      </c>
      <c r="K1930" s="32">
        <f>IF(Delivery[[#This Row],[Month]]&gt;3,YEAR(Delivery[[#This Row],[DATE]]),YEAR(Delivery[[#This Row],[DATE]])-1)</f>
        <v>2015</v>
      </c>
      <c r="L1930" s="32" t="str">
        <f>IF(Delivery[[#This Row],[Month]]&lt;4,"Q4",IF(Delivery[[#This Row],[Month]]&lt;7,"Q1",IF(Delivery[[#This Row],[Month]]&lt;10,"Q2",IF(Delivery[[#This Row],[Month]]&lt;13,"Q3"))))</f>
        <v>Q4</v>
      </c>
    </row>
    <row r="1931" spans="1:12" x14ac:dyDescent="0.25">
      <c r="A1931">
        <v>1</v>
      </c>
      <c r="B1931" s="1">
        <v>42392</v>
      </c>
      <c r="C1931" t="s">
        <v>463</v>
      </c>
      <c r="D1931" t="s">
        <v>1160</v>
      </c>
      <c r="E1931">
        <v>14</v>
      </c>
      <c r="F1931">
        <v>1319</v>
      </c>
      <c r="G1931" t="s">
        <v>464</v>
      </c>
      <c r="H1931" t="s">
        <v>1084</v>
      </c>
      <c r="I1931" t="s">
        <v>143</v>
      </c>
      <c r="J1931">
        <f>MONTH(Delivery[[#This Row],[DATE]])</f>
        <v>1</v>
      </c>
      <c r="K1931" s="32">
        <f>IF(Delivery[[#This Row],[Month]]&gt;3,YEAR(Delivery[[#This Row],[DATE]]),YEAR(Delivery[[#This Row],[DATE]])-1)</f>
        <v>2015</v>
      </c>
      <c r="L1931" s="32" t="str">
        <f>IF(Delivery[[#This Row],[Month]]&lt;4,"Q4",IF(Delivery[[#This Row],[Month]]&lt;7,"Q1",IF(Delivery[[#This Row],[Month]]&lt;10,"Q2",IF(Delivery[[#This Row],[Month]]&lt;13,"Q3"))))</f>
        <v>Q4</v>
      </c>
    </row>
    <row r="1932" spans="1:12" x14ac:dyDescent="0.25">
      <c r="A1932">
        <v>2</v>
      </c>
      <c r="B1932" s="1">
        <v>42392</v>
      </c>
      <c r="C1932" t="s">
        <v>463</v>
      </c>
      <c r="D1932" t="s">
        <v>1164</v>
      </c>
      <c r="E1932">
        <v>17</v>
      </c>
      <c r="F1932">
        <v>494</v>
      </c>
      <c r="G1932" t="s">
        <v>464</v>
      </c>
      <c r="H1932" t="s">
        <v>145</v>
      </c>
      <c r="I1932" t="s">
        <v>146</v>
      </c>
      <c r="J1932">
        <f>MONTH(Delivery[[#This Row],[DATE]])</f>
        <v>1</v>
      </c>
      <c r="K1932" s="32">
        <f>IF(Delivery[[#This Row],[Month]]&gt;3,YEAR(Delivery[[#This Row],[DATE]]),YEAR(Delivery[[#This Row],[DATE]])-1)</f>
        <v>2015</v>
      </c>
      <c r="L1932" s="32" t="str">
        <f>IF(Delivery[[#This Row],[Month]]&lt;4,"Q4",IF(Delivery[[#This Row],[Month]]&lt;7,"Q1",IF(Delivery[[#This Row],[Month]]&lt;10,"Q2",IF(Delivery[[#This Row],[Month]]&lt;13,"Q3"))))</f>
        <v>Q4</v>
      </c>
    </row>
    <row r="1933" spans="1:12" x14ac:dyDescent="0.25">
      <c r="A1933">
        <v>3</v>
      </c>
      <c r="B1933" s="1">
        <v>42392</v>
      </c>
      <c r="C1933" t="s">
        <v>463</v>
      </c>
      <c r="D1933" t="s">
        <v>543</v>
      </c>
      <c r="E1933" t="s">
        <v>522</v>
      </c>
      <c r="F1933">
        <v>19</v>
      </c>
      <c r="G1933" t="s">
        <v>464</v>
      </c>
      <c r="H1933" t="s">
        <v>1481</v>
      </c>
      <c r="I1933" t="s">
        <v>204</v>
      </c>
      <c r="J1933">
        <f>MONTH(Delivery[[#This Row],[DATE]])</f>
        <v>1</v>
      </c>
      <c r="K1933" s="32">
        <f>IF(Delivery[[#This Row],[Month]]&gt;3,YEAR(Delivery[[#This Row],[DATE]]),YEAR(Delivery[[#This Row],[DATE]])-1)</f>
        <v>2015</v>
      </c>
      <c r="L1933" s="32" t="str">
        <f>IF(Delivery[[#This Row],[Month]]&lt;4,"Q4",IF(Delivery[[#This Row],[Month]]&lt;7,"Q1",IF(Delivery[[#This Row],[Month]]&lt;10,"Q2",IF(Delivery[[#This Row],[Month]]&lt;13,"Q3"))))</f>
        <v>Q4</v>
      </c>
    </row>
    <row r="1934" spans="1:12" x14ac:dyDescent="0.25">
      <c r="A1934">
        <v>4</v>
      </c>
      <c r="B1934" s="1">
        <v>42392</v>
      </c>
      <c r="C1934" t="s">
        <v>463</v>
      </c>
      <c r="D1934" t="s">
        <v>1165</v>
      </c>
      <c r="E1934">
        <v>17</v>
      </c>
      <c r="F1934">
        <v>183</v>
      </c>
      <c r="G1934" t="s">
        <v>464</v>
      </c>
      <c r="H1934" t="s">
        <v>155</v>
      </c>
      <c r="I1934" t="s">
        <v>146</v>
      </c>
      <c r="J1934">
        <f>MONTH(Delivery[[#This Row],[DATE]])</f>
        <v>1</v>
      </c>
      <c r="K1934" s="32">
        <f>IF(Delivery[[#This Row],[Month]]&gt;3,YEAR(Delivery[[#This Row],[DATE]]),YEAR(Delivery[[#This Row],[DATE]])-1)</f>
        <v>2015</v>
      </c>
      <c r="L1934" s="32" t="str">
        <f>IF(Delivery[[#This Row],[Month]]&lt;4,"Q4",IF(Delivery[[#This Row],[Month]]&lt;7,"Q1",IF(Delivery[[#This Row],[Month]]&lt;10,"Q2",IF(Delivery[[#This Row],[Month]]&lt;13,"Q3"))))</f>
        <v>Q4</v>
      </c>
    </row>
    <row r="1935" spans="1:12" x14ac:dyDescent="0.25">
      <c r="A1935">
        <v>5</v>
      </c>
      <c r="B1935" s="1">
        <v>42392</v>
      </c>
      <c r="C1935" t="s">
        <v>463</v>
      </c>
      <c r="D1935" t="s">
        <v>986</v>
      </c>
      <c r="E1935">
        <v>1</v>
      </c>
      <c r="F1935">
        <v>68</v>
      </c>
      <c r="G1935" t="s">
        <v>464</v>
      </c>
      <c r="H1935" t="s">
        <v>987</v>
      </c>
      <c r="I1935" t="s">
        <v>204</v>
      </c>
      <c r="J1935">
        <f>MONTH(Delivery[[#This Row],[DATE]])</f>
        <v>1</v>
      </c>
      <c r="K1935" s="32">
        <f>IF(Delivery[[#This Row],[Month]]&gt;3,YEAR(Delivery[[#This Row],[DATE]]),YEAR(Delivery[[#This Row],[DATE]])-1)</f>
        <v>2015</v>
      </c>
      <c r="L1935" s="32" t="str">
        <f>IF(Delivery[[#This Row],[Month]]&lt;4,"Q4",IF(Delivery[[#This Row],[Month]]&lt;7,"Q1",IF(Delivery[[#This Row],[Month]]&lt;10,"Q2",IF(Delivery[[#This Row],[Month]]&lt;13,"Q3"))))</f>
        <v>Q4</v>
      </c>
    </row>
    <row r="1936" spans="1:12" x14ac:dyDescent="0.25">
      <c r="A1936">
        <v>1</v>
      </c>
      <c r="B1936" s="1">
        <v>42392</v>
      </c>
      <c r="C1936" t="s">
        <v>463</v>
      </c>
      <c r="D1936" t="s">
        <v>1166</v>
      </c>
      <c r="E1936">
        <v>101</v>
      </c>
      <c r="F1936">
        <v>1492</v>
      </c>
      <c r="G1936" t="s">
        <v>492</v>
      </c>
      <c r="H1936" t="s">
        <v>151</v>
      </c>
      <c r="I1936" t="s">
        <v>152</v>
      </c>
      <c r="J1936">
        <f>MONTH(Delivery[[#This Row],[DATE]])</f>
        <v>1</v>
      </c>
      <c r="K1936" s="32">
        <f>IF(Delivery[[#This Row],[Month]]&gt;3,YEAR(Delivery[[#This Row],[DATE]]),YEAR(Delivery[[#This Row],[DATE]])-1)</f>
        <v>2015</v>
      </c>
      <c r="L1936" s="32" t="str">
        <f>IF(Delivery[[#This Row],[Month]]&lt;4,"Q4",IF(Delivery[[#This Row],[Month]]&lt;7,"Q1",IF(Delivery[[#This Row],[Month]]&lt;10,"Q2",IF(Delivery[[#This Row],[Month]]&lt;13,"Q3"))))</f>
        <v>Q4</v>
      </c>
    </row>
    <row r="1937" spans="1:12" x14ac:dyDescent="0.25">
      <c r="A1937">
        <v>2</v>
      </c>
      <c r="B1937" s="1">
        <v>42392</v>
      </c>
      <c r="C1937" t="s">
        <v>463</v>
      </c>
      <c r="D1937" t="s">
        <v>1166</v>
      </c>
      <c r="E1937">
        <v>102</v>
      </c>
      <c r="F1937">
        <v>1486</v>
      </c>
      <c r="G1937" t="s">
        <v>492</v>
      </c>
      <c r="H1937" t="s">
        <v>151</v>
      </c>
      <c r="I1937" t="s">
        <v>152</v>
      </c>
      <c r="J1937">
        <f>MONTH(Delivery[[#This Row],[DATE]])</f>
        <v>1</v>
      </c>
      <c r="K1937" s="32">
        <f>IF(Delivery[[#This Row],[Month]]&gt;3,YEAR(Delivery[[#This Row],[DATE]]),YEAR(Delivery[[#This Row],[DATE]])-1)</f>
        <v>2015</v>
      </c>
      <c r="L1937" s="32" t="str">
        <f>IF(Delivery[[#This Row],[Month]]&lt;4,"Q4",IF(Delivery[[#This Row],[Month]]&lt;7,"Q1",IF(Delivery[[#This Row],[Month]]&lt;10,"Q2",IF(Delivery[[#This Row],[Month]]&lt;13,"Q3"))))</f>
        <v>Q4</v>
      </c>
    </row>
    <row r="1938" spans="1:12" x14ac:dyDescent="0.25">
      <c r="A1938">
        <v>3</v>
      </c>
      <c r="B1938" s="1">
        <v>42392</v>
      </c>
      <c r="C1938" t="s">
        <v>463</v>
      </c>
      <c r="D1938" t="s">
        <v>1168</v>
      </c>
      <c r="E1938">
        <v>102</v>
      </c>
      <c r="F1938">
        <v>1297</v>
      </c>
      <c r="G1938" t="s">
        <v>492</v>
      </c>
      <c r="H1938" t="s">
        <v>151</v>
      </c>
      <c r="I1938" t="s">
        <v>152</v>
      </c>
      <c r="J1938">
        <f>MONTH(Delivery[[#This Row],[DATE]])</f>
        <v>1</v>
      </c>
      <c r="K1938" s="32">
        <f>IF(Delivery[[#This Row],[Month]]&gt;3,YEAR(Delivery[[#This Row],[DATE]]),YEAR(Delivery[[#This Row],[DATE]])-1)</f>
        <v>2015</v>
      </c>
      <c r="L1938" s="32" t="str">
        <f>IF(Delivery[[#This Row],[Month]]&lt;4,"Q4",IF(Delivery[[#This Row],[Month]]&lt;7,"Q1",IF(Delivery[[#This Row],[Month]]&lt;10,"Q2",IF(Delivery[[#This Row],[Month]]&lt;13,"Q3"))))</f>
        <v>Q4</v>
      </c>
    </row>
    <row r="1939" spans="1:12" x14ac:dyDescent="0.25">
      <c r="A1939">
        <v>4</v>
      </c>
      <c r="B1939" s="1">
        <v>42392</v>
      </c>
      <c r="C1939" t="s">
        <v>463</v>
      </c>
      <c r="D1939" t="s">
        <v>1168</v>
      </c>
      <c r="E1939">
        <v>103</v>
      </c>
      <c r="F1939">
        <v>715</v>
      </c>
      <c r="G1939" t="s">
        <v>492</v>
      </c>
      <c r="H1939" t="s">
        <v>151</v>
      </c>
      <c r="I1939" t="s">
        <v>152</v>
      </c>
      <c r="J1939">
        <f>MONTH(Delivery[[#This Row],[DATE]])</f>
        <v>1</v>
      </c>
      <c r="K1939" s="32">
        <f>IF(Delivery[[#This Row],[Month]]&gt;3,YEAR(Delivery[[#This Row],[DATE]]),YEAR(Delivery[[#This Row],[DATE]])-1)</f>
        <v>2015</v>
      </c>
      <c r="L1939" s="32" t="str">
        <f>IF(Delivery[[#This Row],[Month]]&lt;4,"Q4",IF(Delivery[[#This Row],[Month]]&lt;7,"Q1",IF(Delivery[[#This Row],[Month]]&lt;10,"Q2",IF(Delivery[[#This Row],[Month]]&lt;13,"Q3"))))</f>
        <v>Q4</v>
      </c>
    </row>
    <row r="1940" spans="1:12" x14ac:dyDescent="0.25">
      <c r="A1940">
        <v>5</v>
      </c>
      <c r="B1940" s="1">
        <v>42392</v>
      </c>
      <c r="C1940" t="s">
        <v>463</v>
      </c>
      <c r="D1940" t="s">
        <v>462</v>
      </c>
      <c r="E1940">
        <v>102</v>
      </c>
      <c r="F1940">
        <v>880</v>
      </c>
      <c r="G1940" t="s">
        <v>492</v>
      </c>
      <c r="H1940" t="s">
        <v>910</v>
      </c>
      <c r="I1940" t="s">
        <v>204</v>
      </c>
      <c r="J1940">
        <f>MONTH(Delivery[[#This Row],[DATE]])</f>
        <v>1</v>
      </c>
      <c r="K1940" s="32">
        <f>IF(Delivery[[#This Row],[Month]]&gt;3,YEAR(Delivery[[#This Row],[DATE]]),YEAR(Delivery[[#This Row],[DATE]])-1)</f>
        <v>2015</v>
      </c>
      <c r="L1940" s="32" t="str">
        <f>IF(Delivery[[#This Row],[Month]]&lt;4,"Q4",IF(Delivery[[#This Row],[Month]]&lt;7,"Q1",IF(Delivery[[#This Row],[Month]]&lt;10,"Q2",IF(Delivery[[#This Row],[Month]]&lt;13,"Q3"))))</f>
        <v>Q4</v>
      </c>
    </row>
    <row r="1941" spans="1:12" x14ac:dyDescent="0.25">
      <c r="A1941">
        <v>6</v>
      </c>
      <c r="B1941" s="1">
        <v>42392</v>
      </c>
      <c r="C1941" t="s">
        <v>463</v>
      </c>
      <c r="D1941" t="s">
        <v>1165</v>
      </c>
      <c r="E1941">
        <v>111</v>
      </c>
      <c r="F1941">
        <v>17</v>
      </c>
      <c r="G1941" t="s">
        <v>492</v>
      </c>
      <c r="H1941" t="s">
        <v>155</v>
      </c>
      <c r="I1941" t="s">
        <v>146</v>
      </c>
      <c r="J1941">
        <f>MONTH(Delivery[[#This Row],[DATE]])</f>
        <v>1</v>
      </c>
      <c r="K1941" s="32">
        <f>IF(Delivery[[#This Row],[Month]]&gt;3,YEAR(Delivery[[#This Row],[DATE]]),YEAR(Delivery[[#This Row],[DATE]])-1)</f>
        <v>2015</v>
      </c>
      <c r="L1941" s="32" t="str">
        <f>IF(Delivery[[#This Row],[Month]]&lt;4,"Q4",IF(Delivery[[#This Row],[Month]]&lt;7,"Q1",IF(Delivery[[#This Row],[Month]]&lt;10,"Q2",IF(Delivery[[#This Row],[Month]]&lt;13,"Q3"))))</f>
        <v>Q4</v>
      </c>
    </row>
    <row r="1942" spans="1:12" x14ac:dyDescent="0.25">
      <c r="A1942">
        <v>7</v>
      </c>
      <c r="B1942" s="1">
        <v>42392</v>
      </c>
      <c r="C1942" t="s">
        <v>463</v>
      </c>
      <c r="D1942" t="s">
        <v>986</v>
      </c>
      <c r="E1942">
        <v>110</v>
      </c>
      <c r="F1942">
        <v>29</v>
      </c>
      <c r="G1942" t="s">
        <v>492</v>
      </c>
      <c r="H1942" t="s">
        <v>987</v>
      </c>
      <c r="I1942" t="s">
        <v>204</v>
      </c>
      <c r="J1942">
        <f>MONTH(Delivery[[#This Row],[DATE]])</f>
        <v>1</v>
      </c>
      <c r="K1942" s="32">
        <f>IF(Delivery[[#This Row],[Month]]&gt;3,YEAR(Delivery[[#This Row],[DATE]]),YEAR(Delivery[[#This Row],[DATE]])-1)</f>
        <v>2015</v>
      </c>
      <c r="L1942" s="32" t="str">
        <f>IF(Delivery[[#This Row],[Month]]&lt;4,"Q4",IF(Delivery[[#This Row],[Month]]&lt;7,"Q1",IF(Delivery[[#This Row],[Month]]&lt;10,"Q2",IF(Delivery[[#This Row],[Month]]&lt;13,"Q3"))))</f>
        <v>Q4</v>
      </c>
    </row>
    <row r="1943" spans="1:12" x14ac:dyDescent="0.25">
      <c r="A1943">
        <v>8</v>
      </c>
      <c r="B1943" s="1">
        <v>42392</v>
      </c>
      <c r="C1943" t="s">
        <v>463</v>
      </c>
      <c r="D1943" t="s">
        <v>1171</v>
      </c>
      <c r="E1943">
        <v>108</v>
      </c>
      <c r="F1943">
        <v>1433</v>
      </c>
      <c r="G1943" t="s">
        <v>492</v>
      </c>
      <c r="H1943" t="s">
        <v>153</v>
      </c>
      <c r="I1943" t="str">
        <f>VLOOKUP(H1943,Sheet1!$A$1:$B$28,2,0)</f>
        <v>HSD-IV</v>
      </c>
      <c r="J1943">
        <f>MONTH(Delivery[[#This Row],[DATE]])</f>
        <v>1</v>
      </c>
      <c r="K1943" s="32">
        <f>IF(Delivery[[#This Row],[Month]]&gt;3,YEAR(Delivery[[#This Row],[DATE]]),YEAR(Delivery[[#This Row],[DATE]])-1)</f>
        <v>2015</v>
      </c>
      <c r="L1943" s="32" t="str">
        <f>IF(Delivery[[#This Row],[Month]]&lt;4,"Q4",IF(Delivery[[#This Row],[Month]]&lt;7,"Q1",IF(Delivery[[#This Row],[Month]]&lt;10,"Q2",IF(Delivery[[#This Row],[Month]]&lt;13,"Q3"))))</f>
        <v>Q4</v>
      </c>
    </row>
    <row r="1944" spans="1:12" x14ac:dyDescent="0.25">
      <c r="A1944">
        <v>9</v>
      </c>
      <c r="B1944" s="1">
        <v>42392</v>
      </c>
      <c r="C1944" t="s">
        <v>463</v>
      </c>
      <c r="D1944" t="s">
        <v>1170</v>
      </c>
      <c r="E1944">
        <v>108</v>
      </c>
      <c r="F1944">
        <v>420</v>
      </c>
      <c r="G1944" t="s">
        <v>492</v>
      </c>
      <c r="H1944" t="s">
        <v>153</v>
      </c>
      <c r="I1944" t="str">
        <f>VLOOKUP(H1944,Sheet1!$A$1:$B$28,2,0)</f>
        <v>HSD-IV</v>
      </c>
      <c r="J1944">
        <f>MONTH(Delivery[[#This Row],[DATE]])</f>
        <v>1</v>
      </c>
      <c r="K1944" s="32">
        <f>IF(Delivery[[#This Row],[Month]]&gt;3,YEAR(Delivery[[#This Row],[DATE]]),YEAR(Delivery[[#This Row],[DATE]])-1)</f>
        <v>2015</v>
      </c>
      <c r="L1944" s="32" t="str">
        <f>IF(Delivery[[#This Row],[Month]]&lt;4,"Q4",IF(Delivery[[#This Row],[Month]]&lt;7,"Q1",IF(Delivery[[#This Row],[Month]]&lt;10,"Q2",IF(Delivery[[#This Row],[Month]]&lt;13,"Q3"))))</f>
        <v>Q4</v>
      </c>
    </row>
    <row r="1945" spans="1:12" x14ac:dyDescent="0.25">
      <c r="A1945">
        <v>10</v>
      </c>
      <c r="B1945" s="1">
        <v>42392</v>
      </c>
      <c r="C1945" t="s">
        <v>463</v>
      </c>
      <c r="D1945" t="s">
        <v>1163</v>
      </c>
      <c r="E1945">
        <v>108</v>
      </c>
      <c r="F1945">
        <v>817</v>
      </c>
      <c r="G1945" t="s">
        <v>492</v>
      </c>
      <c r="H1945" t="s">
        <v>153</v>
      </c>
      <c r="I1945" t="str">
        <f>VLOOKUP(H1945,Sheet1!$A$1:$B$28,2,0)</f>
        <v>HSD-IV</v>
      </c>
      <c r="J1945">
        <f>MONTH(Delivery[[#This Row],[DATE]])</f>
        <v>1</v>
      </c>
      <c r="K1945" s="32">
        <f>IF(Delivery[[#This Row],[Month]]&gt;3,YEAR(Delivery[[#This Row],[DATE]]),YEAR(Delivery[[#This Row],[DATE]])-1)</f>
        <v>2015</v>
      </c>
      <c r="L1945" s="32" t="str">
        <f>IF(Delivery[[#This Row],[Month]]&lt;4,"Q4",IF(Delivery[[#This Row],[Month]]&lt;7,"Q1",IF(Delivery[[#This Row],[Month]]&lt;10,"Q2",IF(Delivery[[#This Row],[Month]]&lt;13,"Q3"))))</f>
        <v>Q4</v>
      </c>
    </row>
    <row r="1946" spans="1:12" x14ac:dyDescent="0.25">
      <c r="A1946">
        <v>1</v>
      </c>
      <c r="B1946" s="1">
        <v>42392</v>
      </c>
      <c r="C1946" t="s">
        <v>463</v>
      </c>
      <c r="D1946" t="s">
        <v>462</v>
      </c>
      <c r="E1946" t="s">
        <v>41</v>
      </c>
      <c r="F1946">
        <v>61</v>
      </c>
      <c r="G1946" t="s">
        <v>466</v>
      </c>
      <c r="H1946" t="s">
        <v>910</v>
      </c>
      <c r="I1946" t="s">
        <v>204</v>
      </c>
      <c r="J1946">
        <f>MONTH(Delivery[[#This Row],[DATE]])</f>
        <v>1</v>
      </c>
      <c r="K1946" s="32">
        <f>IF(Delivery[[#This Row],[Month]]&gt;3,YEAR(Delivery[[#This Row],[DATE]]),YEAR(Delivery[[#This Row],[DATE]])-1)</f>
        <v>2015</v>
      </c>
      <c r="L1946" s="32" t="str">
        <f>IF(Delivery[[#This Row],[Month]]&lt;4,"Q4",IF(Delivery[[#This Row],[Month]]&lt;7,"Q1",IF(Delivery[[#This Row],[Month]]&lt;10,"Q2",IF(Delivery[[#This Row],[Month]]&lt;13,"Q3"))))</f>
        <v>Q4</v>
      </c>
    </row>
    <row r="1947" spans="1:12" x14ac:dyDescent="0.25">
      <c r="A1947">
        <v>1</v>
      </c>
      <c r="B1947" s="1">
        <v>42393</v>
      </c>
      <c r="C1947" t="s">
        <v>6</v>
      </c>
      <c r="D1947" t="s">
        <v>1167</v>
      </c>
      <c r="E1947">
        <v>1</v>
      </c>
      <c r="F1947">
        <v>68</v>
      </c>
      <c r="G1947" t="s">
        <v>460</v>
      </c>
      <c r="H1947" t="s">
        <v>153</v>
      </c>
      <c r="I1947" t="str">
        <f>VLOOKUP(H1947,Sheet1!$A$1:$B$28,2,0)</f>
        <v>HSD-IV</v>
      </c>
      <c r="J1947">
        <f>MONTH(Delivery[[#This Row],[DATE]])</f>
        <v>1</v>
      </c>
      <c r="K1947" s="32">
        <f>IF(Delivery[[#This Row],[Month]]&gt;3,YEAR(Delivery[[#This Row],[DATE]]),YEAR(Delivery[[#This Row],[DATE]])-1)</f>
        <v>2015</v>
      </c>
      <c r="L1947" s="32" t="str">
        <f>IF(Delivery[[#This Row],[Month]]&lt;4,"Q4",IF(Delivery[[#This Row],[Month]]&lt;7,"Q1",IF(Delivery[[#This Row],[Month]]&lt;10,"Q2",IF(Delivery[[#This Row],[Month]]&lt;13,"Q3"))))</f>
        <v>Q4</v>
      </c>
    </row>
    <row r="1948" spans="1:12" x14ac:dyDescent="0.25">
      <c r="A1948">
        <v>2</v>
      </c>
      <c r="B1948" s="1">
        <v>42393</v>
      </c>
      <c r="C1948" t="s">
        <v>6</v>
      </c>
      <c r="D1948" t="s">
        <v>1174</v>
      </c>
      <c r="E1948" t="s">
        <v>239</v>
      </c>
      <c r="F1948">
        <v>2387</v>
      </c>
      <c r="G1948" t="s">
        <v>460</v>
      </c>
      <c r="H1948" t="s">
        <v>148</v>
      </c>
      <c r="I1948" t="s">
        <v>149</v>
      </c>
      <c r="J1948">
        <f>MONTH(Delivery[[#This Row],[DATE]])</f>
        <v>1</v>
      </c>
      <c r="K1948" s="32">
        <f>IF(Delivery[[#This Row],[Month]]&gt;3,YEAR(Delivery[[#This Row],[DATE]]),YEAR(Delivery[[#This Row],[DATE]])-1)</f>
        <v>2015</v>
      </c>
      <c r="L1948" s="32" t="str">
        <f>IF(Delivery[[#This Row],[Month]]&lt;4,"Q4",IF(Delivery[[#This Row],[Month]]&lt;7,"Q1",IF(Delivery[[#This Row],[Month]]&lt;10,"Q2",IF(Delivery[[#This Row],[Month]]&lt;13,"Q3"))))</f>
        <v>Q4</v>
      </c>
    </row>
    <row r="1949" spans="1:12" x14ac:dyDescent="0.25">
      <c r="A1949">
        <v>1</v>
      </c>
      <c r="B1949" s="1">
        <v>42393</v>
      </c>
      <c r="C1949" t="s">
        <v>6</v>
      </c>
      <c r="D1949" t="s">
        <v>1089</v>
      </c>
      <c r="E1949">
        <v>11</v>
      </c>
      <c r="F1949">
        <v>1727</v>
      </c>
      <c r="G1949" t="s">
        <v>490</v>
      </c>
      <c r="H1949" t="s">
        <v>153</v>
      </c>
      <c r="I1949" t="str">
        <f>VLOOKUP(H1949,Sheet1!$A$1:$B$28,2,0)</f>
        <v>HSD-IV</v>
      </c>
      <c r="J1949">
        <f>MONTH(Delivery[[#This Row],[DATE]])</f>
        <v>1</v>
      </c>
      <c r="K1949" s="32">
        <f>IF(Delivery[[#This Row],[Month]]&gt;3,YEAR(Delivery[[#This Row],[DATE]]),YEAR(Delivery[[#This Row],[DATE]])-1)</f>
        <v>2015</v>
      </c>
      <c r="L1949" s="32" t="str">
        <f>IF(Delivery[[#This Row],[Month]]&lt;4,"Q4",IF(Delivery[[#This Row],[Month]]&lt;7,"Q1",IF(Delivery[[#This Row],[Month]]&lt;10,"Q2",IF(Delivery[[#This Row],[Month]]&lt;13,"Q3"))))</f>
        <v>Q4</v>
      </c>
    </row>
    <row r="1950" spans="1:12" x14ac:dyDescent="0.25">
      <c r="A1950">
        <v>2</v>
      </c>
      <c r="B1950" s="1">
        <v>42393</v>
      </c>
      <c r="C1950" t="s">
        <v>6</v>
      </c>
      <c r="D1950" t="s">
        <v>1121</v>
      </c>
      <c r="E1950">
        <v>11</v>
      </c>
      <c r="F1950">
        <v>856</v>
      </c>
      <c r="G1950" t="s">
        <v>490</v>
      </c>
      <c r="H1950" t="s">
        <v>153</v>
      </c>
      <c r="I1950" t="str">
        <f>VLOOKUP(H1950,Sheet1!$A$1:$B$28,2,0)</f>
        <v>HSD-IV</v>
      </c>
      <c r="J1950">
        <f>MONTH(Delivery[[#This Row],[DATE]])</f>
        <v>1</v>
      </c>
      <c r="K1950" s="32">
        <f>IF(Delivery[[#This Row],[Month]]&gt;3,YEAR(Delivery[[#This Row],[DATE]]),YEAR(Delivery[[#This Row],[DATE]])-1)</f>
        <v>2015</v>
      </c>
      <c r="L1950" s="32" t="str">
        <f>IF(Delivery[[#This Row],[Month]]&lt;4,"Q4",IF(Delivery[[#This Row],[Month]]&lt;7,"Q1",IF(Delivery[[#This Row],[Month]]&lt;10,"Q2",IF(Delivery[[#This Row],[Month]]&lt;13,"Q3"))))</f>
        <v>Q4</v>
      </c>
    </row>
    <row r="1951" spans="1:12" x14ac:dyDescent="0.25">
      <c r="A1951">
        <v>1</v>
      </c>
      <c r="B1951" s="1">
        <v>42393</v>
      </c>
      <c r="C1951" t="s">
        <v>463</v>
      </c>
      <c r="D1951" t="s">
        <v>1163</v>
      </c>
      <c r="E1951">
        <v>108</v>
      </c>
      <c r="F1951">
        <v>470</v>
      </c>
      <c r="G1951" t="s">
        <v>492</v>
      </c>
      <c r="H1951" t="s">
        <v>153</v>
      </c>
      <c r="I1951" t="str">
        <f>VLOOKUP(H1951,Sheet1!$A$1:$B$28,2,0)</f>
        <v>HSD-IV</v>
      </c>
      <c r="J1951">
        <f>MONTH(Delivery[[#This Row],[DATE]])</f>
        <v>1</v>
      </c>
      <c r="K1951" s="32">
        <f>IF(Delivery[[#This Row],[Month]]&gt;3,YEAR(Delivery[[#This Row],[DATE]]),YEAR(Delivery[[#This Row],[DATE]])-1)</f>
        <v>2015</v>
      </c>
      <c r="L1951" s="32" t="str">
        <f>IF(Delivery[[#This Row],[Month]]&lt;4,"Q4",IF(Delivery[[#This Row],[Month]]&lt;7,"Q1",IF(Delivery[[#This Row],[Month]]&lt;10,"Q2",IF(Delivery[[#This Row],[Month]]&lt;13,"Q3"))))</f>
        <v>Q4</v>
      </c>
    </row>
    <row r="1952" spans="1:12" x14ac:dyDescent="0.25">
      <c r="A1952">
        <v>2</v>
      </c>
      <c r="B1952" s="1">
        <v>42393</v>
      </c>
      <c r="C1952" t="s">
        <v>463</v>
      </c>
      <c r="D1952" t="s">
        <v>1163</v>
      </c>
      <c r="E1952">
        <v>110</v>
      </c>
      <c r="F1952">
        <v>2512</v>
      </c>
      <c r="G1952" t="s">
        <v>492</v>
      </c>
      <c r="H1952" t="s">
        <v>153</v>
      </c>
      <c r="I1952" t="str">
        <f>VLOOKUP(H1952,Sheet1!$A$1:$B$28,2,0)</f>
        <v>HSD-IV</v>
      </c>
      <c r="J1952">
        <f>MONTH(Delivery[[#This Row],[DATE]])</f>
        <v>1</v>
      </c>
      <c r="K1952" s="32">
        <f>IF(Delivery[[#This Row],[Month]]&gt;3,YEAR(Delivery[[#This Row],[DATE]]),YEAR(Delivery[[#This Row],[DATE]])-1)</f>
        <v>2015</v>
      </c>
      <c r="L1952" s="32" t="str">
        <f>IF(Delivery[[#This Row],[Month]]&lt;4,"Q4",IF(Delivery[[#This Row],[Month]]&lt;7,"Q1",IF(Delivery[[#This Row],[Month]]&lt;10,"Q2",IF(Delivery[[#This Row],[Month]]&lt;13,"Q3"))))</f>
        <v>Q4</v>
      </c>
    </row>
    <row r="1953" spans="1:12" x14ac:dyDescent="0.25">
      <c r="A1953">
        <v>3</v>
      </c>
      <c r="B1953" s="1">
        <v>42393</v>
      </c>
      <c r="C1953" t="s">
        <v>463</v>
      </c>
      <c r="D1953" t="s">
        <v>1167</v>
      </c>
      <c r="E1953">
        <v>110</v>
      </c>
      <c r="F1953">
        <v>653</v>
      </c>
      <c r="G1953" t="s">
        <v>492</v>
      </c>
      <c r="H1953" t="s">
        <v>153</v>
      </c>
      <c r="I1953" t="str">
        <f>VLOOKUP(H1953,Sheet1!$A$1:$B$28,2,0)</f>
        <v>HSD-IV</v>
      </c>
      <c r="J1953">
        <f>MONTH(Delivery[[#This Row],[DATE]])</f>
        <v>1</v>
      </c>
      <c r="K1953" s="32">
        <f>IF(Delivery[[#This Row],[Month]]&gt;3,YEAR(Delivery[[#This Row],[DATE]]),YEAR(Delivery[[#This Row],[DATE]])-1)</f>
        <v>2015</v>
      </c>
      <c r="L1953" s="32" t="str">
        <f>IF(Delivery[[#This Row],[Month]]&lt;4,"Q4",IF(Delivery[[#This Row],[Month]]&lt;7,"Q1",IF(Delivery[[#This Row],[Month]]&lt;10,"Q2",IF(Delivery[[#This Row],[Month]]&lt;13,"Q3"))))</f>
        <v>Q4</v>
      </c>
    </row>
    <row r="1954" spans="1:12" x14ac:dyDescent="0.25">
      <c r="A1954">
        <v>4</v>
      </c>
      <c r="B1954" s="1">
        <v>42393</v>
      </c>
      <c r="C1954" t="s">
        <v>463</v>
      </c>
      <c r="D1954" t="s">
        <v>1167</v>
      </c>
      <c r="E1954">
        <v>105</v>
      </c>
      <c r="F1954">
        <v>69</v>
      </c>
      <c r="G1954" t="s">
        <v>492</v>
      </c>
      <c r="H1954" t="s">
        <v>153</v>
      </c>
      <c r="I1954" t="str">
        <f>VLOOKUP(H1954,Sheet1!$A$1:$B$28,2,0)</f>
        <v>HSD-IV</v>
      </c>
      <c r="J1954">
        <f>MONTH(Delivery[[#This Row],[DATE]])</f>
        <v>1</v>
      </c>
      <c r="K1954" s="32">
        <f>IF(Delivery[[#This Row],[Month]]&gt;3,YEAR(Delivery[[#This Row],[DATE]]),YEAR(Delivery[[#This Row],[DATE]])-1)</f>
        <v>2015</v>
      </c>
      <c r="L1954" s="32" t="str">
        <f>IF(Delivery[[#This Row],[Month]]&lt;4,"Q4",IF(Delivery[[#This Row],[Month]]&lt;7,"Q1",IF(Delivery[[#This Row],[Month]]&lt;10,"Q2",IF(Delivery[[#This Row],[Month]]&lt;13,"Q3"))))</f>
        <v>Q4</v>
      </c>
    </row>
    <row r="1955" spans="1:12" x14ac:dyDescent="0.25">
      <c r="A1955">
        <v>1</v>
      </c>
      <c r="B1955" s="1">
        <v>42393</v>
      </c>
      <c r="C1955" t="s">
        <v>463</v>
      </c>
      <c r="D1955" t="s">
        <v>1174</v>
      </c>
      <c r="E1955" t="s">
        <v>41</v>
      </c>
      <c r="F1955">
        <v>2387</v>
      </c>
      <c r="G1955" t="s">
        <v>466</v>
      </c>
      <c r="H1955" t="s">
        <v>148</v>
      </c>
      <c r="I1955" t="s">
        <v>149</v>
      </c>
      <c r="J1955">
        <f>MONTH(Delivery[[#This Row],[DATE]])</f>
        <v>1</v>
      </c>
      <c r="K1955" s="32">
        <f>IF(Delivery[[#This Row],[Month]]&gt;3,YEAR(Delivery[[#This Row],[DATE]]),YEAR(Delivery[[#This Row],[DATE]])-1)</f>
        <v>2015</v>
      </c>
      <c r="L1955" s="32" t="str">
        <f>IF(Delivery[[#This Row],[Month]]&lt;4,"Q4",IF(Delivery[[#This Row],[Month]]&lt;7,"Q1",IF(Delivery[[#This Row],[Month]]&lt;10,"Q2",IF(Delivery[[#This Row],[Month]]&lt;13,"Q3"))))</f>
        <v>Q4</v>
      </c>
    </row>
    <row r="1956" spans="1:12" x14ac:dyDescent="0.25">
      <c r="A1956">
        <v>1</v>
      </c>
      <c r="B1956" s="1">
        <v>42394</v>
      </c>
      <c r="C1956" t="s">
        <v>6</v>
      </c>
      <c r="D1956" t="s">
        <v>1176</v>
      </c>
      <c r="E1956">
        <v>16</v>
      </c>
      <c r="F1956">
        <v>540</v>
      </c>
      <c r="G1956" t="s">
        <v>460</v>
      </c>
      <c r="H1956" t="s">
        <v>156</v>
      </c>
      <c r="I1956" t="s">
        <v>146</v>
      </c>
      <c r="J1956">
        <f>MONTH(Delivery[[#This Row],[DATE]])</f>
        <v>1</v>
      </c>
      <c r="K1956" s="32">
        <f>IF(Delivery[[#This Row],[Month]]&gt;3,YEAR(Delivery[[#This Row],[DATE]]),YEAR(Delivery[[#This Row],[DATE]])-1)</f>
        <v>2015</v>
      </c>
      <c r="L1956" s="32" t="str">
        <f>IF(Delivery[[#This Row],[Month]]&lt;4,"Q4",IF(Delivery[[#This Row],[Month]]&lt;7,"Q1",IF(Delivery[[#This Row],[Month]]&lt;10,"Q2",IF(Delivery[[#This Row],[Month]]&lt;13,"Q3"))))</f>
        <v>Q4</v>
      </c>
    </row>
    <row r="1957" spans="1:12" x14ac:dyDescent="0.25">
      <c r="A1957">
        <v>2</v>
      </c>
      <c r="B1957" s="1">
        <v>42394</v>
      </c>
      <c r="C1957" t="s">
        <v>6</v>
      </c>
      <c r="D1957" t="s">
        <v>1177</v>
      </c>
      <c r="E1957">
        <v>16</v>
      </c>
      <c r="F1957">
        <v>832</v>
      </c>
      <c r="G1957" t="s">
        <v>460</v>
      </c>
      <c r="H1957" t="s">
        <v>145</v>
      </c>
      <c r="I1957" t="s">
        <v>146</v>
      </c>
      <c r="J1957">
        <f>MONTH(Delivery[[#This Row],[DATE]])</f>
        <v>1</v>
      </c>
      <c r="K1957" s="32">
        <f>IF(Delivery[[#This Row],[Month]]&gt;3,YEAR(Delivery[[#This Row],[DATE]]),YEAR(Delivery[[#This Row],[DATE]])-1)</f>
        <v>2015</v>
      </c>
      <c r="L1957" s="32" t="str">
        <f>IF(Delivery[[#This Row],[Month]]&lt;4,"Q4",IF(Delivery[[#This Row],[Month]]&lt;7,"Q1",IF(Delivery[[#This Row],[Month]]&lt;10,"Q2",IF(Delivery[[#This Row],[Month]]&lt;13,"Q3"))))</f>
        <v>Q4</v>
      </c>
    </row>
    <row r="1958" spans="1:12" x14ac:dyDescent="0.25">
      <c r="A1958">
        <v>3</v>
      </c>
      <c r="B1958" s="1">
        <v>42394</v>
      </c>
      <c r="C1958" t="s">
        <v>6</v>
      </c>
      <c r="D1958" t="s">
        <v>1178</v>
      </c>
      <c r="E1958">
        <v>10</v>
      </c>
      <c r="F1958">
        <v>2547</v>
      </c>
      <c r="G1958" t="s">
        <v>460</v>
      </c>
      <c r="H1958" t="s">
        <v>197</v>
      </c>
      <c r="I1958" t="s">
        <v>143</v>
      </c>
      <c r="J1958">
        <f>MONTH(Delivery[[#This Row],[DATE]])</f>
        <v>1</v>
      </c>
      <c r="K1958" s="32">
        <f>IF(Delivery[[#This Row],[Month]]&gt;3,YEAR(Delivery[[#This Row],[DATE]]),YEAR(Delivery[[#This Row],[DATE]])-1)</f>
        <v>2015</v>
      </c>
      <c r="L1958" s="32" t="str">
        <f>IF(Delivery[[#This Row],[Month]]&lt;4,"Q4",IF(Delivery[[#This Row],[Month]]&lt;7,"Q1",IF(Delivery[[#This Row],[Month]]&lt;10,"Q2",IF(Delivery[[#This Row],[Month]]&lt;13,"Q3"))))</f>
        <v>Q4</v>
      </c>
    </row>
    <row r="1959" spans="1:12" x14ac:dyDescent="0.25">
      <c r="A1959">
        <v>1</v>
      </c>
      <c r="B1959" s="1">
        <v>42394</v>
      </c>
      <c r="C1959" t="s">
        <v>6</v>
      </c>
      <c r="D1959" t="s">
        <v>1121</v>
      </c>
      <c r="E1959">
        <v>11</v>
      </c>
      <c r="F1959">
        <v>750</v>
      </c>
      <c r="G1959" t="s">
        <v>490</v>
      </c>
      <c r="H1959" t="s">
        <v>153</v>
      </c>
      <c r="I1959" t="str">
        <f>VLOOKUP(H1959,Sheet1!$A$1:$B$28,2,0)</f>
        <v>HSD-IV</v>
      </c>
      <c r="J1959">
        <f>MONTH(Delivery[[#This Row],[DATE]])</f>
        <v>1</v>
      </c>
      <c r="K1959" s="32">
        <f>IF(Delivery[[#This Row],[Month]]&gt;3,YEAR(Delivery[[#This Row],[DATE]]),YEAR(Delivery[[#This Row],[DATE]])-1)</f>
        <v>2015</v>
      </c>
      <c r="L1959" s="32" t="str">
        <f>IF(Delivery[[#This Row],[Month]]&lt;4,"Q4",IF(Delivery[[#This Row],[Month]]&lt;7,"Q1",IF(Delivery[[#This Row],[Month]]&lt;10,"Q2",IF(Delivery[[#This Row],[Month]]&lt;13,"Q3"))))</f>
        <v>Q4</v>
      </c>
    </row>
    <row r="1960" spans="1:12" x14ac:dyDescent="0.25">
      <c r="A1960">
        <v>2</v>
      </c>
      <c r="B1960" s="1">
        <v>42394</v>
      </c>
      <c r="C1960" t="s">
        <v>6</v>
      </c>
      <c r="D1960" t="s">
        <v>1121</v>
      </c>
      <c r="E1960">
        <v>12</v>
      </c>
      <c r="F1960">
        <v>295</v>
      </c>
      <c r="G1960" t="s">
        <v>490</v>
      </c>
      <c r="H1960" t="s">
        <v>153</v>
      </c>
      <c r="I1960" t="str">
        <f>VLOOKUP(H1960,Sheet1!$A$1:$B$28,2,0)</f>
        <v>HSD-IV</v>
      </c>
      <c r="J1960">
        <f>MONTH(Delivery[[#This Row],[DATE]])</f>
        <v>1</v>
      </c>
      <c r="K1960" s="32">
        <f>IF(Delivery[[#This Row],[Month]]&gt;3,YEAR(Delivery[[#This Row],[DATE]]),YEAR(Delivery[[#This Row],[DATE]])-1)</f>
        <v>2015</v>
      </c>
      <c r="L1960" s="32" t="str">
        <f>IF(Delivery[[#This Row],[Month]]&lt;4,"Q4",IF(Delivery[[#This Row],[Month]]&lt;7,"Q1",IF(Delivery[[#This Row],[Month]]&lt;10,"Q2",IF(Delivery[[#This Row],[Month]]&lt;13,"Q3"))))</f>
        <v>Q4</v>
      </c>
    </row>
    <row r="1961" spans="1:12" x14ac:dyDescent="0.25">
      <c r="A1961">
        <v>3</v>
      </c>
      <c r="B1961" s="1">
        <v>42394</v>
      </c>
      <c r="C1961" t="s">
        <v>6</v>
      </c>
      <c r="D1961" t="s">
        <v>1171</v>
      </c>
      <c r="E1961">
        <v>12</v>
      </c>
      <c r="F1961">
        <v>3173</v>
      </c>
      <c r="G1961" t="s">
        <v>490</v>
      </c>
      <c r="H1961" t="s">
        <v>153</v>
      </c>
      <c r="I1961" t="str">
        <f>VLOOKUP(H1961,Sheet1!$A$1:$B$28,2,0)</f>
        <v>HSD-IV</v>
      </c>
      <c r="J1961">
        <f>MONTH(Delivery[[#This Row],[DATE]])</f>
        <v>1</v>
      </c>
      <c r="K1961" s="32">
        <f>IF(Delivery[[#This Row],[Month]]&gt;3,YEAR(Delivery[[#This Row],[DATE]]),YEAR(Delivery[[#This Row],[DATE]])-1)</f>
        <v>2015</v>
      </c>
      <c r="L1961" s="32" t="str">
        <f>IF(Delivery[[#This Row],[Month]]&lt;4,"Q4",IF(Delivery[[#This Row],[Month]]&lt;7,"Q1",IF(Delivery[[#This Row],[Month]]&lt;10,"Q2",IF(Delivery[[#This Row],[Month]]&lt;13,"Q3"))))</f>
        <v>Q4</v>
      </c>
    </row>
    <row r="1962" spans="1:12" x14ac:dyDescent="0.25">
      <c r="A1962">
        <v>1</v>
      </c>
      <c r="B1962" s="1">
        <v>42394</v>
      </c>
      <c r="C1962" t="s">
        <v>463</v>
      </c>
      <c r="D1962" t="s">
        <v>1167</v>
      </c>
      <c r="E1962">
        <v>105</v>
      </c>
      <c r="F1962">
        <v>951</v>
      </c>
      <c r="G1962" t="s">
        <v>492</v>
      </c>
      <c r="H1962" t="s">
        <v>153</v>
      </c>
      <c r="I1962" t="str">
        <f>VLOOKUP(H1962,Sheet1!$A$1:$B$28,2,0)</f>
        <v>HSD-IV</v>
      </c>
      <c r="J1962">
        <f>MONTH(Delivery[[#This Row],[DATE]])</f>
        <v>1</v>
      </c>
      <c r="K1962" s="32">
        <f>IF(Delivery[[#This Row],[Month]]&gt;3,YEAR(Delivery[[#This Row],[DATE]]),YEAR(Delivery[[#This Row],[DATE]])-1)</f>
        <v>2015</v>
      </c>
      <c r="L1962" s="32" t="str">
        <f>IF(Delivery[[#This Row],[Month]]&lt;4,"Q4",IF(Delivery[[#This Row],[Month]]&lt;7,"Q1",IF(Delivery[[#This Row],[Month]]&lt;10,"Q2",IF(Delivery[[#This Row],[Month]]&lt;13,"Q3"))))</f>
        <v>Q4</v>
      </c>
    </row>
    <row r="1963" spans="1:12" x14ac:dyDescent="0.25">
      <c r="A1963">
        <v>2</v>
      </c>
      <c r="B1963" s="1">
        <v>42394</v>
      </c>
      <c r="C1963" t="s">
        <v>463</v>
      </c>
      <c r="D1963" t="s">
        <v>1163</v>
      </c>
      <c r="E1963">
        <v>105</v>
      </c>
      <c r="F1963">
        <v>961</v>
      </c>
      <c r="G1963" t="s">
        <v>492</v>
      </c>
      <c r="H1963" t="s">
        <v>153</v>
      </c>
      <c r="I1963" t="str">
        <f>VLOOKUP(H1963,Sheet1!$A$1:$B$28,2,0)</f>
        <v>HSD-IV</v>
      </c>
      <c r="J1963">
        <f>MONTH(Delivery[[#This Row],[DATE]])</f>
        <v>1</v>
      </c>
      <c r="K1963" s="32">
        <f>IF(Delivery[[#This Row],[Month]]&gt;3,YEAR(Delivery[[#This Row],[DATE]]),YEAR(Delivery[[#This Row],[DATE]])-1)</f>
        <v>2015</v>
      </c>
      <c r="L1963" s="32" t="str">
        <f>IF(Delivery[[#This Row],[Month]]&lt;4,"Q4",IF(Delivery[[#This Row],[Month]]&lt;7,"Q1",IF(Delivery[[#This Row],[Month]]&lt;10,"Q2",IF(Delivery[[#This Row],[Month]]&lt;13,"Q3"))))</f>
        <v>Q4</v>
      </c>
    </row>
    <row r="1964" spans="1:12" x14ac:dyDescent="0.25">
      <c r="A1964">
        <v>1</v>
      </c>
      <c r="B1964" s="1">
        <v>42394</v>
      </c>
      <c r="C1964" t="s">
        <v>463</v>
      </c>
      <c r="D1964" t="s">
        <v>1174</v>
      </c>
      <c r="E1964" t="s">
        <v>239</v>
      </c>
      <c r="F1964">
        <v>2673</v>
      </c>
      <c r="G1964" t="s">
        <v>466</v>
      </c>
      <c r="H1964" t="s">
        <v>148</v>
      </c>
      <c r="I1964" t="s">
        <v>149</v>
      </c>
      <c r="J1964">
        <f>MONTH(Delivery[[#This Row],[DATE]])</f>
        <v>1</v>
      </c>
      <c r="K1964" s="32">
        <f>IF(Delivery[[#This Row],[Month]]&gt;3,YEAR(Delivery[[#This Row],[DATE]]),YEAR(Delivery[[#This Row],[DATE]])-1)</f>
        <v>2015</v>
      </c>
      <c r="L1964" s="32" t="str">
        <f>IF(Delivery[[#This Row],[Month]]&lt;4,"Q4",IF(Delivery[[#This Row],[Month]]&lt;7,"Q1",IF(Delivery[[#This Row],[Month]]&lt;10,"Q2",IF(Delivery[[#This Row],[Month]]&lt;13,"Q3"))))</f>
        <v>Q4</v>
      </c>
    </row>
    <row r="1965" spans="1:12" x14ac:dyDescent="0.25">
      <c r="A1965">
        <v>1</v>
      </c>
      <c r="B1965" s="1">
        <v>42395</v>
      </c>
      <c r="C1965" t="s">
        <v>6</v>
      </c>
      <c r="D1965" t="s">
        <v>1178</v>
      </c>
      <c r="E1965">
        <v>10</v>
      </c>
      <c r="F1965">
        <v>4735</v>
      </c>
      <c r="G1965" t="s">
        <v>460</v>
      </c>
      <c r="H1965" t="s">
        <v>197</v>
      </c>
      <c r="I1965" t="s">
        <v>143</v>
      </c>
      <c r="J1965">
        <f>MONTH(Delivery[[#This Row],[DATE]])</f>
        <v>1</v>
      </c>
      <c r="K1965" s="32">
        <f>IF(Delivery[[#This Row],[Month]]&gt;3,YEAR(Delivery[[#This Row],[DATE]]),YEAR(Delivery[[#This Row],[DATE]])-1)</f>
        <v>2015</v>
      </c>
      <c r="L1965" s="32" t="str">
        <f>IF(Delivery[[#This Row],[Month]]&lt;4,"Q4",IF(Delivery[[#This Row],[Month]]&lt;7,"Q1",IF(Delivery[[#This Row],[Month]]&lt;10,"Q2",IF(Delivery[[#This Row],[Month]]&lt;13,"Q3"))))</f>
        <v>Q4</v>
      </c>
    </row>
    <row r="1966" spans="1:12" x14ac:dyDescent="0.25">
      <c r="A1966">
        <v>2</v>
      </c>
      <c r="B1966" s="1">
        <v>42395</v>
      </c>
      <c r="C1966" t="s">
        <v>6</v>
      </c>
      <c r="D1966" t="s">
        <v>1179</v>
      </c>
      <c r="E1966">
        <v>10</v>
      </c>
      <c r="F1966">
        <v>6533</v>
      </c>
      <c r="G1966" t="s">
        <v>460</v>
      </c>
      <c r="H1966" t="s">
        <v>197</v>
      </c>
      <c r="I1966" t="s">
        <v>143</v>
      </c>
      <c r="J1966">
        <f>MONTH(Delivery[[#This Row],[DATE]])</f>
        <v>1</v>
      </c>
      <c r="K1966" s="32">
        <f>IF(Delivery[[#This Row],[Month]]&gt;3,YEAR(Delivery[[#This Row],[DATE]]),YEAR(Delivery[[#This Row],[DATE]])-1)</f>
        <v>2015</v>
      </c>
      <c r="L1966" s="32" t="str">
        <f>IF(Delivery[[#This Row],[Month]]&lt;4,"Q4",IF(Delivery[[#This Row],[Month]]&lt;7,"Q1",IF(Delivery[[#This Row],[Month]]&lt;10,"Q2",IF(Delivery[[#This Row],[Month]]&lt;13,"Q3"))))</f>
        <v>Q4</v>
      </c>
    </row>
    <row r="1967" spans="1:12" x14ac:dyDescent="0.25">
      <c r="A1967">
        <v>3</v>
      </c>
      <c r="B1967" s="1">
        <v>42395</v>
      </c>
      <c r="C1967" t="s">
        <v>6</v>
      </c>
      <c r="D1967" t="s">
        <v>1179</v>
      </c>
      <c r="E1967">
        <v>24</v>
      </c>
      <c r="F1967">
        <v>654</v>
      </c>
      <c r="G1967" t="s">
        <v>460</v>
      </c>
      <c r="H1967" t="s">
        <v>197</v>
      </c>
      <c r="I1967" t="s">
        <v>143</v>
      </c>
      <c r="J1967">
        <f>MONTH(Delivery[[#This Row],[DATE]])</f>
        <v>1</v>
      </c>
      <c r="K1967" s="32">
        <f>IF(Delivery[[#This Row],[Month]]&gt;3,YEAR(Delivery[[#This Row],[DATE]]),YEAR(Delivery[[#This Row],[DATE]])-1)</f>
        <v>2015</v>
      </c>
      <c r="L1967" s="32" t="str">
        <f>IF(Delivery[[#This Row],[Month]]&lt;4,"Q4",IF(Delivery[[#This Row],[Month]]&lt;7,"Q1",IF(Delivery[[#This Row],[Month]]&lt;10,"Q2",IF(Delivery[[#This Row],[Month]]&lt;13,"Q3"))))</f>
        <v>Q4</v>
      </c>
    </row>
    <row r="1968" spans="1:12" x14ac:dyDescent="0.25">
      <c r="A1968">
        <v>4</v>
      </c>
      <c r="B1968" s="1">
        <v>42395</v>
      </c>
      <c r="C1968" t="s">
        <v>6</v>
      </c>
      <c r="D1968" t="s">
        <v>1180</v>
      </c>
      <c r="E1968">
        <v>24</v>
      </c>
      <c r="F1968">
        <v>260</v>
      </c>
      <c r="G1968" t="s">
        <v>460</v>
      </c>
      <c r="H1968" t="s">
        <v>197</v>
      </c>
      <c r="I1968" t="s">
        <v>143</v>
      </c>
      <c r="J1968">
        <f>MONTH(Delivery[[#This Row],[DATE]])</f>
        <v>1</v>
      </c>
      <c r="K1968" s="32">
        <f>IF(Delivery[[#This Row],[Month]]&gt;3,YEAR(Delivery[[#This Row],[DATE]]),YEAR(Delivery[[#This Row],[DATE]])-1)</f>
        <v>2015</v>
      </c>
      <c r="L1968" s="32" t="str">
        <f>IF(Delivery[[#This Row],[Month]]&lt;4,"Q4",IF(Delivery[[#This Row],[Month]]&lt;7,"Q1",IF(Delivery[[#This Row],[Month]]&lt;10,"Q2",IF(Delivery[[#This Row],[Month]]&lt;13,"Q3"))))</f>
        <v>Q4</v>
      </c>
    </row>
    <row r="1969" spans="1:12" x14ac:dyDescent="0.25">
      <c r="A1969">
        <v>1</v>
      </c>
      <c r="B1969" s="1">
        <v>42395</v>
      </c>
      <c r="C1969" t="s">
        <v>6</v>
      </c>
      <c r="D1969" t="s">
        <v>1171</v>
      </c>
      <c r="E1969">
        <v>10</v>
      </c>
      <c r="F1969">
        <v>3399</v>
      </c>
      <c r="G1969" t="s">
        <v>490</v>
      </c>
      <c r="H1969" t="s">
        <v>153</v>
      </c>
      <c r="I1969" t="str">
        <f>VLOOKUP(H1969,Sheet1!$A$1:$B$28,2,0)</f>
        <v>HSD-IV</v>
      </c>
      <c r="J1969">
        <f>MONTH(Delivery[[#This Row],[DATE]])</f>
        <v>1</v>
      </c>
      <c r="K1969" s="32">
        <f>IF(Delivery[[#This Row],[Month]]&gt;3,YEAR(Delivery[[#This Row],[DATE]]),YEAR(Delivery[[#This Row],[DATE]])-1)</f>
        <v>2015</v>
      </c>
      <c r="L1969" s="32" t="str">
        <f>IF(Delivery[[#This Row],[Month]]&lt;4,"Q4",IF(Delivery[[#This Row],[Month]]&lt;7,"Q1",IF(Delivery[[#This Row],[Month]]&lt;10,"Q2",IF(Delivery[[#This Row],[Month]]&lt;13,"Q3"))))</f>
        <v>Q4</v>
      </c>
    </row>
    <row r="1970" spans="1:12" x14ac:dyDescent="0.25">
      <c r="A1970">
        <v>2</v>
      </c>
      <c r="B1970" s="1">
        <v>42395</v>
      </c>
      <c r="C1970" t="s">
        <v>6</v>
      </c>
      <c r="D1970" t="s">
        <v>1171</v>
      </c>
      <c r="E1970">
        <v>1</v>
      </c>
      <c r="F1970">
        <v>448</v>
      </c>
      <c r="G1970" t="s">
        <v>490</v>
      </c>
      <c r="H1970" t="s">
        <v>153</v>
      </c>
      <c r="I1970" t="str">
        <f>VLOOKUP(H1970,Sheet1!$A$1:$B$28,2,0)</f>
        <v>HSD-IV</v>
      </c>
      <c r="J1970">
        <f>MONTH(Delivery[[#This Row],[DATE]])</f>
        <v>1</v>
      </c>
      <c r="K1970" s="32">
        <f>IF(Delivery[[#This Row],[Month]]&gt;3,YEAR(Delivery[[#This Row],[DATE]]),YEAR(Delivery[[#This Row],[DATE]])-1)</f>
        <v>2015</v>
      </c>
      <c r="L1970" s="32" t="str">
        <f>IF(Delivery[[#This Row],[Month]]&lt;4,"Q4",IF(Delivery[[#This Row],[Month]]&lt;7,"Q1",IF(Delivery[[#This Row],[Month]]&lt;10,"Q2",IF(Delivery[[#This Row],[Month]]&lt;13,"Q3"))))</f>
        <v>Q4</v>
      </c>
    </row>
    <row r="1971" spans="1:12" x14ac:dyDescent="0.25">
      <c r="A1971">
        <v>1</v>
      </c>
      <c r="B1971" s="1">
        <v>42395</v>
      </c>
      <c r="C1971" t="s">
        <v>463</v>
      </c>
      <c r="D1971" t="s">
        <v>1163</v>
      </c>
      <c r="E1971">
        <v>105</v>
      </c>
      <c r="F1971">
        <v>672</v>
      </c>
      <c r="G1971" t="s">
        <v>492</v>
      </c>
      <c r="H1971" t="s">
        <v>153</v>
      </c>
      <c r="I1971" t="str">
        <f>VLOOKUP(H1971,Sheet1!$A$1:$B$28,2,0)</f>
        <v>HSD-IV</v>
      </c>
      <c r="J1971">
        <f>MONTH(Delivery[[#This Row],[DATE]])</f>
        <v>1</v>
      </c>
      <c r="K1971" s="32">
        <f>IF(Delivery[[#This Row],[Month]]&gt;3,YEAR(Delivery[[#This Row],[DATE]]),YEAR(Delivery[[#This Row],[DATE]])-1)</f>
        <v>2015</v>
      </c>
      <c r="L1971" s="32" t="str">
        <f>IF(Delivery[[#This Row],[Month]]&lt;4,"Q4",IF(Delivery[[#This Row],[Month]]&lt;7,"Q1",IF(Delivery[[#This Row],[Month]]&lt;10,"Q2",IF(Delivery[[#This Row],[Month]]&lt;13,"Q3"))))</f>
        <v>Q4</v>
      </c>
    </row>
    <row r="1972" spans="1:12" x14ac:dyDescent="0.25">
      <c r="A1972">
        <v>2</v>
      </c>
      <c r="B1972" s="1">
        <v>42395</v>
      </c>
      <c r="C1972" t="s">
        <v>463</v>
      </c>
      <c r="D1972" t="s">
        <v>1171</v>
      </c>
      <c r="E1972">
        <v>105</v>
      </c>
      <c r="F1972">
        <v>361</v>
      </c>
      <c r="G1972" t="s">
        <v>492</v>
      </c>
      <c r="H1972" t="s">
        <v>153</v>
      </c>
      <c r="I1972" t="str">
        <f>VLOOKUP(H1972,Sheet1!$A$1:$B$28,2,0)</f>
        <v>HSD-IV</v>
      </c>
      <c r="J1972">
        <f>MONTH(Delivery[[#This Row],[DATE]])</f>
        <v>1</v>
      </c>
      <c r="K1972" s="32">
        <f>IF(Delivery[[#This Row],[Month]]&gt;3,YEAR(Delivery[[#This Row],[DATE]]),YEAR(Delivery[[#This Row],[DATE]])-1)</f>
        <v>2015</v>
      </c>
      <c r="L1972" s="32" t="str">
        <f>IF(Delivery[[#This Row],[Month]]&lt;4,"Q4",IF(Delivery[[#This Row],[Month]]&lt;7,"Q1",IF(Delivery[[#This Row],[Month]]&lt;10,"Q2",IF(Delivery[[#This Row],[Month]]&lt;13,"Q3"))))</f>
        <v>Q4</v>
      </c>
    </row>
    <row r="1973" spans="1:12" x14ac:dyDescent="0.25">
      <c r="A1973">
        <v>3</v>
      </c>
      <c r="B1973" s="1">
        <v>42395</v>
      </c>
      <c r="C1973" t="s">
        <v>463</v>
      </c>
      <c r="D1973" t="s">
        <v>1171</v>
      </c>
      <c r="E1973">
        <v>109</v>
      </c>
      <c r="F1973">
        <v>1159</v>
      </c>
      <c r="G1973" t="s">
        <v>492</v>
      </c>
      <c r="H1973" t="s">
        <v>153</v>
      </c>
      <c r="I1973" t="str">
        <f>VLOOKUP(H1973,Sheet1!$A$1:$B$28,2,0)</f>
        <v>HSD-IV</v>
      </c>
      <c r="J1973">
        <f>MONTH(Delivery[[#This Row],[DATE]])</f>
        <v>1</v>
      </c>
      <c r="K1973" s="32">
        <f>IF(Delivery[[#This Row],[Month]]&gt;3,YEAR(Delivery[[#This Row],[DATE]]),YEAR(Delivery[[#This Row],[DATE]])-1)</f>
        <v>2015</v>
      </c>
      <c r="L1973" s="32" t="str">
        <f>IF(Delivery[[#This Row],[Month]]&lt;4,"Q4",IF(Delivery[[#This Row],[Month]]&lt;7,"Q1",IF(Delivery[[#This Row],[Month]]&lt;10,"Q2",IF(Delivery[[#This Row],[Month]]&lt;13,"Q3"))))</f>
        <v>Q4</v>
      </c>
    </row>
    <row r="1974" spans="1:12" x14ac:dyDescent="0.25">
      <c r="A1974">
        <v>4</v>
      </c>
      <c r="B1974" s="1">
        <v>42395</v>
      </c>
      <c r="C1974" t="s">
        <v>463</v>
      </c>
      <c r="D1974" t="s">
        <v>1171</v>
      </c>
      <c r="E1974">
        <v>106</v>
      </c>
      <c r="F1974">
        <v>1234</v>
      </c>
      <c r="G1974" t="s">
        <v>492</v>
      </c>
      <c r="H1974" t="s">
        <v>153</v>
      </c>
      <c r="I1974" t="str">
        <f>VLOOKUP(H1974,Sheet1!$A$1:$B$28,2,0)</f>
        <v>HSD-IV</v>
      </c>
      <c r="J1974">
        <f>MONTH(Delivery[[#This Row],[DATE]])</f>
        <v>1</v>
      </c>
      <c r="K1974" s="32">
        <f>IF(Delivery[[#This Row],[Month]]&gt;3,YEAR(Delivery[[#This Row],[DATE]]),YEAR(Delivery[[#This Row],[DATE]])-1)</f>
        <v>2015</v>
      </c>
      <c r="L1974" s="32" t="str">
        <f>IF(Delivery[[#This Row],[Month]]&lt;4,"Q4",IF(Delivery[[#This Row],[Month]]&lt;7,"Q1",IF(Delivery[[#This Row],[Month]]&lt;10,"Q2",IF(Delivery[[#This Row],[Month]]&lt;13,"Q3"))))</f>
        <v>Q4</v>
      </c>
    </row>
    <row r="1975" spans="1:12" x14ac:dyDescent="0.25">
      <c r="A1975">
        <v>1</v>
      </c>
      <c r="B1975" s="1">
        <v>42395</v>
      </c>
      <c r="C1975" t="s">
        <v>463</v>
      </c>
      <c r="D1975" t="s">
        <v>1482</v>
      </c>
      <c r="E1975" t="s">
        <v>239</v>
      </c>
      <c r="F1975">
        <v>45</v>
      </c>
      <c r="G1975" t="s">
        <v>466</v>
      </c>
      <c r="H1975" t="s">
        <v>1436</v>
      </c>
      <c r="I1975" t="s">
        <v>149</v>
      </c>
      <c r="J1975">
        <f>MONTH(Delivery[[#This Row],[DATE]])</f>
        <v>1</v>
      </c>
      <c r="K1975" s="32">
        <f>IF(Delivery[[#This Row],[Month]]&gt;3,YEAR(Delivery[[#This Row],[DATE]]),YEAR(Delivery[[#This Row],[DATE]])-1)</f>
        <v>2015</v>
      </c>
      <c r="L1975" s="32" t="str">
        <f>IF(Delivery[[#This Row],[Month]]&lt;4,"Q4",IF(Delivery[[#This Row],[Month]]&lt;7,"Q1",IF(Delivery[[#This Row],[Month]]&lt;10,"Q2",IF(Delivery[[#This Row],[Month]]&lt;13,"Q3"))))</f>
        <v>Q4</v>
      </c>
    </row>
    <row r="1976" spans="1:12" x14ac:dyDescent="0.25">
      <c r="A1976">
        <v>1</v>
      </c>
      <c r="B1976" s="1">
        <v>42396</v>
      </c>
      <c r="C1976" t="s">
        <v>6</v>
      </c>
      <c r="D1976" t="s">
        <v>1180</v>
      </c>
      <c r="E1976">
        <v>24</v>
      </c>
      <c r="F1976">
        <v>1527</v>
      </c>
      <c r="G1976" t="s">
        <v>460</v>
      </c>
      <c r="H1976" t="s">
        <v>197</v>
      </c>
      <c r="I1976" t="s">
        <v>143</v>
      </c>
      <c r="J1976">
        <f>MONTH(Delivery[[#This Row],[DATE]])</f>
        <v>1</v>
      </c>
      <c r="K1976" s="32">
        <f>IF(Delivery[[#This Row],[Month]]&gt;3,YEAR(Delivery[[#This Row],[DATE]]),YEAR(Delivery[[#This Row],[DATE]])-1)</f>
        <v>2015</v>
      </c>
      <c r="L1976" s="32" t="str">
        <f>IF(Delivery[[#This Row],[Month]]&lt;4,"Q4",IF(Delivery[[#This Row],[Month]]&lt;7,"Q1",IF(Delivery[[#This Row],[Month]]&lt;10,"Q2",IF(Delivery[[#This Row],[Month]]&lt;13,"Q3"))))</f>
        <v>Q4</v>
      </c>
    </row>
    <row r="1977" spans="1:12" x14ac:dyDescent="0.25">
      <c r="A1977">
        <v>2</v>
      </c>
      <c r="B1977" s="1">
        <v>42396</v>
      </c>
      <c r="C1977" t="s">
        <v>6</v>
      </c>
      <c r="D1977" t="s">
        <v>1181</v>
      </c>
      <c r="E1977">
        <v>16</v>
      </c>
      <c r="F1977">
        <v>848</v>
      </c>
      <c r="G1977" t="s">
        <v>460</v>
      </c>
      <c r="H1977" t="s">
        <v>145</v>
      </c>
      <c r="I1977" t="s">
        <v>146</v>
      </c>
      <c r="J1977">
        <f>MONTH(Delivery[[#This Row],[DATE]])</f>
        <v>1</v>
      </c>
      <c r="K1977" s="32">
        <f>IF(Delivery[[#This Row],[Month]]&gt;3,YEAR(Delivery[[#This Row],[DATE]]),YEAR(Delivery[[#This Row],[DATE]])-1)</f>
        <v>2015</v>
      </c>
      <c r="L1977" s="32" t="str">
        <f>IF(Delivery[[#This Row],[Month]]&lt;4,"Q4",IF(Delivery[[#This Row],[Month]]&lt;7,"Q1",IF(Delivery[[#This Row],[Month]]&lt;10,"Q2",IF(Delivery[[#This Row],[Month]]&lt;13,"Q3"))))</f>
        <v>Q4</v>
      </c>
    </row>
    <row r="1978" spans="1:12" x14ac:dyDescent="0.25">
      <c r="A1978">
        <v>3</v>
      </c>
      <c r="B1978" s="1">
        <v>42396</v>
      </c>
      <c r="C1978" t="s">
        <v>6</v>
      </c>
      <c r="D1978" t="s">
        <v>1182</v>
      </c>
      <c r="E1978" t="s">
        <v>41</v>
      </c>
      <c r="F1978">
        <v>3666</v>
      </c>
      <c r="G1978" t="s">
        <v>460</v>
      </c>
      <c r="H1978" t="s">
        <v>148</v>
      </c>
      <c r="I1978" t="s">
        <v>149</v>
      </c>
      <c r="J1978">
        <f>MONTH(Delivery[[#This Row],[DATE]])</f>
        <v>1</v>
      </c>
      <c r="K1978" s="32">
        <f>IF(Delivery[[#This Row],[Month]]&gt;3,YEAR(Delivery[[#This Row],[DATE]]),YEAR(Delivery[[#This Row],[DATE]])-1)</f>
        <v>2015</v>
      </c>
      <c r="L1978" s="32" t="str">
        <f>IF(Delivery[[#This Row],[Month]]&lt;4,"Q4",IF(Delivery[[#This Row],[Month]]&lt;7,"Q1",IF(Delivery[[#This Row],[Month]]&lt;10,"Q2",IF(Delivery[[#This Row],[Month]]&lt;13,"Q3"))))</f>
        <v>Q4</v>
      </c>
    </row>
    <row r="1979" spans="1:12" x14ac:dyDescent="0.25">
      <c r="A1979">
        <v>4</v>
      </c>
      <c r="B1979" s="1">
        <v>42396</v>
      </c>
      <c r="C1979" t="s">
        <v>6</v>
      </c>
      <c r="D1979" t="s">
        <v>1184</v>
      </c>
      <c r="E1979" t="s">
        <v>41</v>
      </c>
      <c r="F1979">
        <v>701</v>
      </c>
      <c r="G1979" t="s">
        <v>460</v>
      </c>
      <c r="H1979" t="s">
        <v>148</v>
      </c>
      <c r="I1979" t="s">
        <v>149</v>
      </c>
      <c r="J1979">
        <f>MONTH(Delivery[[#This Row],[DATE]])</f>
        <v>1</v>
      </c>
      <c r="K1979" s="32">
        <f>IF(Delivery[[#This Row],[Month]]&gt;3,YEAR(Delivery[[#This Row],[DATE]]),YEAR(Delivery[[#This Row],[DATE]])-1)</f>
        <v>2015</v>
      </c>
      <c r="L1979" s="32" t="str">
        <f>IF(Delivery[[#This Row],[Month]]&lt;4,"Q4",IF(Delivery[[#This Row],[Month]]&lt;7,"Q1",IF(Delivery[[#This Row],[Month]]&lt;10,"Q2",IF(Delivery[[#This Row],[Month]]&lt;13,"Q3"))))</f>
        <v>Q4</v>
      </c>
    </row>
    <row r="1980" spans="1:12" x14ac:dyDescent="0.25">
      <c r="A1980">
        <v>1</v>
      </c>
      <c r="B1980" s="1">
        <v>42396</v>
      </c>
      <c r="C1980" t="s">
        <v>463</v>
      </c>
      <c r="D1980" t="s">
        <v>204</v>
      </c>
      <c r="E1980" t="s">
        <v>1392</v>
      </c>
      <c r="F1980">
        <v>71</v>
      </c>
      <c r="G1980" t="s">
        <v>464</v>
      </c>
      <c r="H1980" t="s">
        <v>738</v>
      </c>
      <c r="I1980" t="s">
        <v>204</v>
      </c>
      <c r="J1980">
        <f>MONTH(Delivery[[#This Row],[DATE]])</f>
        <v>1</v>
      </c>
      <c r="K1980" s="32">
        <f>IF(Delivery[[#This Row],[Month]]&gt;3,YEAR(Delivery[[#This Row],[DATE]]),YEAR(Delivery[[#This Row],[DATE]])-1)</f>
        <v>2015</v>
      </c>
      <c r="L1980" s="32" t="str">
        <f>IF(Delivery[[#This Row],[Month]]&lt;4,"Q4",IF(Delivery[[#This Row],[Month]]&lt;7,"Q1",IF(Delivery[[#This Row],[Month]]&lt;10,"Q2",IF(Delivery[[#This Row],[Month]]&lt;13,"Q3"))))</f>
        <v>Q4</v>
      </c>
    </row>
    <row r="1981" spans="1:12" x14ac:dyDescent="0.25">
      <c r="A1981">
        <v>2</v>
      </c>
      <c r="B1981" s="1">
        <v>42396</v>
      </c>
      <c r="C1981" t="s">
        <v>463</v>
      </c>
      <c r="D1981" t="s">
        <v>1167</v>
      </c>
      <c r="E1981">
        <v>1</v>
      </c>
      <c r="F1981">
        <v>1744</v>
      </c>
      <c r="G1981" t="s">
        <v>464</v>
      </c>
      <c r="H1981" t="s">
        <v>153</v>
      </c>
      <c r="I1981" t="str">
        <f>VLOOKUP(H1981,Sheet1!$A$1:$B$28,2,0)</f>
        <v>HSD-IV</v>
      </c>
      <c r="J1981">
        <f>MONTH(Delivery[[#This Row],[DATE]])</f>
        <v>1</v>
      </c>
      <c r="K1981" s="32">
        <f>IF(Delivery[[#This Row],[Month]]&gt;3,YEAR(Delivery[[#This Row],[DATE]]),YEAR(Delivery[[#This Row],[DATE]])-1)</f>
        <v>2015</v>
      </c>
      <c r="L1981" s="32" t="str">
        <f>IF(Delivery[[#This Row],[Month]]&lt;4,"Q4",IF(Delivery[[#This Row],[Month]]&lt;7,"Q1",IF(Delivery[[#This Row],[Month]]&lt;10,"Q2",IF(Delivery[[#This Row],[Month]]&lt;13,"Q3"))))</f>
        <v>Q4</v>
      </c>
    </row>
    <row r="1982" spans="1:12" x14ac:dyDescent="0.25">
      <c r="A1982">
        <v>3</v>
      </c>
      <c r="B1982" s="1">
        <v>42396</v>
      </c>
      <c r="C1982" t="s">
        <v>463</v>
      </c>
      <c r="D1982" t="s">
        <v>1183</v>
      </c>
      <c r="E1982">
        <v>1</v>
      </c>
      <c r="F1982">
        <v>939</v>
      </c>
      <c r="G1982" t="s">
        <v>464</v>
      </c>
      <c r="H1982" t="s">
        <v>153</v>
      </c>
      <c r="I1982" t="str">
        <f>VLOOKUP(H1982,Sheet1!$A$1:$B$28,2,0)</f>
        <v>HSD-IV</v>
      </c>
      <c r="J1982">
        <f>MONTH(Delivery[[#This Row],[DATE]])</f>
        <v>1</v>
      </c>
      <c r="K1982" s="32">
        <f>IF(Delivery[[#This Row],[Month]]&gt;3,YEAR(Delivery[[#This Row],[DATE]]),YEAR(Delivery[[#This Row],[DATE]])-1)</f>
        <v>2015</v>
      </c>
      <c r="L1982" s="32" t="str">
        <f>IF(Delivery[[#This Row],[Month]]&lt;4,"Q4",IF(Delivery[[#This Row],[Month]]&lt;7,"Q1",IF(Delivery[[#This Row],[Month]]&lt;10,"Q2",IF(Delivery[[#This Row],[Month]]&lt;13,"Q3"))))</f>
        <v>Q4</v>
      </c>
    </row>
    <row r="1983" spans="1:12" x14ac:dyDescent="0.25">
      <c r="A1983">
        <v>4</v>
      </c>
      <c r="B1983" s="1">
        <v>42396</v>
      </c>
      <c r="C1983" t="s">
        <v>463</v>
      </c>
      <c r="D1983" t="s">
        <v>1483</v>
      </c>
      <c r="E1983">
        <v>16</v>
      </c>
      <c r="F1983">
        <v>98</v>
      </c>
      <c r="G1983" t="s">
        <v>464</v>
      </c>
      <c r="H1983" t="s">
        <v>155</v>
      </c>
      <c r="I1983" t="s">
        <v>146</v>
      </c>
      <c r="J1983">
        <f>MONTH(Delivery[[#This Row],[DATE]])</f>
        <v>1</v>
      </c>
      <c r="K1983" s="32">
        <f>IF(Delivery[[#This Row],[Month]]&gt;3,YEAR(Delivery[[#This Row],[DATE]]),YEAR(Delivery[[#This Row],[DATE]])-1)</f>
        <v>2015</v>
      </c>
      <c r="L1983" s="32" t="str">
        <f>IF(Delivery[[#This Row],[Month]]&lt;4,"Q4",IF(Delivery[[#This Row],[Month]]&lt;7,"Q1",IF(Delivery[[#This Row],[Month]]&lt;10,"Q2",IF(Delivery[[#This Row],[Month]]&lt;13,"Q3"))))</f>
        <v>Q4</v>
      </c>
    </row>
    <row r="1984" spans="1:12" x14ac:dyDescent="0.25">
      <c r="A1984">
        <v>5</v>
      </c>
      <c r="B1984" s="1">
        <v>42396</v>
      </c>
      <c r="C1984" t="s">
        <v>463</v>
      </c>
      <c r="D1984" t="s">
        <v>1484</v>
      </c>
      <c r="E1984">
        <v>16</v>
      </c>
      <c r="F1984">
        <v>328</v>
      </c>
      <c r="G1984" t="s">
        <v>464</v>
      </c>
      <c r="H1984" t="s">
        <v>156</v>
      </c>
      <c r="I1984" t="s">
        <v>146</v>
      </c>
      <c r="J1984">
        <f>MONTH(Delivery[[#This Row],[DATE]])</f>
        <v>1</v>
      </c>
      <c r="K1984" s="32">
        <f>IF(Delivery[[#This Row],[Month]]&gt;3,YEAR(Delivery[[#This Row],[DATE]]),YEAR(Delivery[[#This Row],[DATE]])-1)</f>
        <v>2015</v>
      </c>
      <c r="L1984" s="32" t="str">
        <f>IF(Delivery[[#This Row],[Month]]&lt;4,"Q4",IF(Delivery[[#This Row],[Month]]&lt;7,"Q1",IF(Delivery[[#This Row],[Month]]&lt;10,"Q2",IF(Delivery[[#This Row],[Month]]&lt;13,"Q3"))))</f>
        <v>Q4</v>
      </c>
    </row>
    <row r="1985" spans="1:12" x14ac:dyDescent="0.25">
      <c r="A1985">
        <v>6</v>
      </c>
      <c r="B1985" s="1">
        <v>42396</v>
      </c>
      <c r="C1985" t="s">
        <v>463</v>
      </c>
      <c r="D1985" t="s">
        <v>1484</v>
      </c>
      <c r="E1985">
        <v>17</v>
      </c>
      <c r="F1985">
        <v>743</v>
      </c>
      <c r="G1985" t="s">
        <v>464</v>
      </c>
      <c r="H1985" t="s">
        <v>156</v>
      </c>
      <c r="I1985" t="s">
        <v>146</v>
      </c>
      <c r="J1985">
        <f>MONTH(Delivery[[#This Row],[DATE]])</f>
        <v>1</v>
      </c>
      <c r="K1985" s="32">
        <f>IF(Delivery[[#This Row],[Month]]&gt;3,YEAR(Delivery[[#This Row],[DATE]]),YEAR(Delivery[[#This Row],[DATE]])-1)</f>
        <v>2015</v>
      </c>
      <c r="L1985" s="32" t="str">
        <f>IF(Delivery[[#This Row],[Month]]&lt;4,"Q4",IF(Delivery[[#This Row],[Month]]&lt;7,"Q1",IF(Delivery[[#This Row],[Month]]&lt;10,"Q2",IF(Delivery[[#This Row],[Month]]&lt;13,"Q3"))))</f>
        <v>Q4</v>
      </c>
    </row>
    <row r="1986" spans="1:12" x14ac:dyDescent="0.25">
      <c r="A1986">
        <v>7</v>
      </c>
      <c r="B1986" s="1">
        <v>42396</v>
      </c>
      <c r="C1986" t="s">
        <v>463</v>
      </c>
      <c r="D1986" t="s">
        <v>1485</v>
      </c>
      <c r="E1986">
        <v>17</v>
      </c>
      <c r="F1986">
        <v>450</v>
      </c>
      <c r="G1986" t="s">
        <v>464</v>
      </c>
      <c r="H1986" t="s">
        <v>145</v>
      </c>
      <c r="I1986" t="s">
        <v>146</v>
      </c>
      <c r="J1986">
        <f>MONTH(Delivery[[#This Row],[DATE]])</f>
        <v>1</v>
      </c>
      <c r="K1986" s="32">
        <f>IF(Delivery[[#This Row],[Month]]&gt;3,YEAR(Delivery[[#This Row],[DATE]]),YEAR(Delivery[[#This Row],[DATE]])-1)</f>
        <v>2015</v>
      </c>
      <c r="L1986" s="32" t="str">
        <f>IF(Delivery[[#This Row],[Month]]&lt;4,"Q4",IF(Delivery[[#This Row],[Month]]&lt;7,"Q1",IF(Delivery[[#This Row],[Month]]&lt;10,"Q2",IF(Delivery[[#This Row],[Month]]&lt;13,"Q3"))))</f>
        <v>Q4</v>
      </c>
    </row>
    <row r="1987" spans="1:12" x14ac:dyDescent="0.25">
      <c r="A1987">
        <v>8</v>
      </c>
      <c r="B1987" s="1">
        <v>42396</v>
      </c>
      <c r="C1987" t="s">
        <v>463</v>
      </c>
      <c r="D1987" t="s">
        <v>1486</v>
      </c>
      <c r="E1987">
        <v>17</v>
      </c>
      <c r="F1987">
        <v>618</v>
      </c>
      <c r="G1987" t="s">
        <v>464</v>
      </c>
      <c r="H1987" t="s">
        <v>145</v>
      </c>
      <c r="I1987" t="s">
        <v>146</v>
      </c>
      <c r="J1987">
        <f>MONTH(Delivery[[#This Row],[DATE]])</f>
        <v>1</v>
      </c>
      <c r="K1987" s="32">
        <f>IF(Delivery[[#This Row],[Month]]&gt;3,YEAR(Delivery[[#This Row],[DATE]]),YEAR(Delivery[[#This Row],[DATE]])-1)</f>
        <v>2015</v>
      </c>
      <c r="L1987" s="32" t="str">
        <f>IF(Delivery[[#This Row],[Month]]&lt;4,"Q4",IF(Delivery[[#This Row],[Month]]&lt;7,"Q1",IF(Delivery[[#This Row],[Month]]&lt;10,"Q2",IF(Delivery[[#This Row],[Month]]&lt;13,"Q3"))))</f>
        <v>Q4</v>
      </c>
    </row>
    <row r="1988" spans="1:12" x14ac:dyDescent="0.25">
      <c r="A1988">
        <v>9</v>
      </c>
      <c r="B1988" s="1">
        <v>42396</v>
      </c>
      <c r="C1988" t="s">
        <v>463</v>
      </c>
      <c r="D1988" t="s">
        <v>1487</v>
      </c>
      <c r="E1988">
        <v>15</v>
      </c>
      <c r="F1988">
        <v>3230</v>
      </c>
      <c r="G1988" t="s">
        <v>464</v>
      </c>
      <c r="H1988" t="s">
        <v>1084</v>
      </c>
      <c r="I1988" t="s">
        <v>143</v>
      </c>
      <c r="J1988">
        <f>MONTH(Delivery[[#This Row],[DATE]])</f>
        <v>1</v>
      </c>
      <c r="K1988" s="32">
        <f>IF(Delivery[[#This Row],[Month]]&gt;3,YEAR(Delivery[[#This Row],[DATE]]),YEAR(Delivery[[#This Row],[DATE]])-1)</f>
        <v>2015</v>
      </c>
      <c r="L1988" s="32" t="str">
        <f>IF(Delivery[[#This Row],[Month]]&lt;4,"Q4",IF(Delivery[[#This Row],[Month]]&lt;7,"Q1",IF(Delivery[[#This Row],[Month]]&lt;10,"Q2",IF(Delivery[[#This Row],[Month]]&lt;13,"Q3"))))</f>
        <v>Q4</v>
      </c>
    </row>
    <row r="1989" spans="1:12" x14ac:dyDescent="0.25">
      <c r="A1989">
        <v>1</v>
      </c>
      <c r="B1989" s="1">
        <v>42396</v>
      </c>
      <c r="C1989" t="s">
        <v>463</v>
      </c>
      <c r="D1989" t="s">
        <v>1183</v>
      </c>
      <c r="E1989">
        <v>106</v>
      </c>
      <c r="F1989">
        <v>1149</v>
      </c>
      <c r="G1989" t="s">
        <v>492</v>
      </c>
      <c r="H1989" t="s">
        <v>153</v>
      </c>
      <c r="I1989" t="str">
        <f>VLOOKUP(H1989,Sheet1!$A$1:$B$28,2,0)</f>
        <v>HSD-IV</v>
      </c>
      <c r="J1989">
        <f>MONTH(Delivery[[#This Row],[DATE]])</f>
        <v>1</v>
      </c>
      <c r="K1989" s="32">
        <f>IF(Delivery[[#This Row],[Month]]&gt;3,YEAR(Delivery[[#This Row],[DATE]]),YEAR(Delivery[[#This Row],[DATE]])-1)</f>
        <v>2015</v>
      </c>
      <c r="L1989" s="32" t="str">
        <f>IF(Delivery[[#This Row],[Month]]&lt;4,"Q4",IF(Delivery[[#This Row],[Month]]&lt;7,"Q1",IF(Delivery[[#This Row],[Month]]&lt;10,"Q2",IF(Delivery[[#This Row],[Month]]&lt;13,"Q3"))))</f>
        <v>Q4</v>
      </c>
    </row>
    <row r="1990" spans="1:12" x14ac:dyDescent="0.25">
      <c r="A1990">
        <v>2</v>
      </c>
      <c r="B1990" s="1">
        <v>42396</v>
      </c>
      <c r="C1990" t="s">
        <v>463</v>
      </c>
      <c r="D1990" t="s">
        <v>1483</v>
      </c>
      <c r="E1990">
        <v>111</v>
      </c>
      <c r="F1990">
        <v>26</v>
      </c>
      <c r="G1990" t="s">
        <v>492</v>
      </c>
      <c r="H1990" t="s">
        <v>155</v>
      </c>
      <c r="I1990" t="s">
        <v>146</v>
      </c>
      <c r="J1990">
        <f>MONTH(Delivery[[#This Row],[DATE]])</f>
        <v>1</v>
      </c>
      <c r="K1990" s="32">
        <f>IF(Delivery[[#This Row],[Month]]&gt;3,YEAR(Delivery[[#This Row],[DATE]]),YEAR(Delivery[[#This Row],[DATE]])-1)</f>
        <v>2015</v>
      </c>
      <c r="L1990" s="32" t="str">
        <f>IF(Delivery[[#This Row],[Month]]&lt;4,"Q4",IF(Delivery[[#This Row],[Month]]&lt;7,"Q1",IF(Delivery[[#This Row],[Month]]&lt;10,"Q2",IF(Delivery[[#This Row],[Month]]&lt;13,"Q3"))))</f>
        <v>Q4</v>
      </c>
    </row>
    <row r="1991" spans="1:12" x14ac:dyDescent="0.25">
      <c r="A1991">
        <v>1</v>
      </c>
      <c r="B1991" s="1">
        <v>42397</v>
      </c>
      <c r="C1991" t="s">
        <v>6</v>
      </c>
      <c r="D1991" t="s">
        <v>1488</v>
      </c>
      <c r="E1991">
        <v>1</v>
      </c>
      <c r="F1991">
        <v>3094</v>
      </c>
      <c r="G1991" t="s">
        <v>460</v>
      </c>
      <c r="H1991" t="s">
        <v>153</v>
      </c>
      <c r="I1991" t="str">
        <f>VLOOKUP(H1991,Sheet1!$A$1:$B$28,2,0)</f>
        <v>HSD-IV</v>
      </c>
      <c r="J1991">
        <f>MONTH(Delivery[[#This Row],[DATE]])</f>
        <v>1</v>
      </c>
      <c r="K1991" s="32">
        <f>IF(Delivery[[#This Row],[Month]]&gt;3,YEAR(Delivery[[#This Row],[DATE]]),YEAR(Delivery[[#This Row],[DATE]])-1)</f>
        <v>2015</v>
      </c>
      <c r="L1991" s="32" t="str">
        <f>IF(Delivery[[#This Row],[Month]]&lt;4,"Q4",IF(Delivery[[#This Row],[Month]]&lt;7,"Q1",IF(Delivery[[#This Row],[Month]]&lt;10,"Q2",IF(Delivery[[#This Row],[Month]]&lt;13,"Q3"))))</f>
        <v>Q4</v>
      </c>
    </row>
    <row r="1992" spans="1:12" x14ac:dyDescent="0.25">
      <c r="A1992">
        <v>1</v>
      </c>
      <c r="B1992" s="1">
        <v>42397</v>
      </c>
      <c r="C1992" t="s">
        <v>463</v>
      </c>
      <c r="D1992" t="s">
        <v>1487</v>
      </c>
      <c r="E1992">
        <v>15</v>
      </c>
      <c r="F1992">
        <v>2342</v>
      </c>
      <c r="G1992" t="s">
        <v>464</v>
      </c>
      <c r="H1992" t="s">
        <v>1084</v>
      </c>
      <c r="I1992" t="s">
        <v>143</v>
      </c>
      <c r="J1992">
        <f>MONTH(Delivery[[#This Row],[DATE]])</f>
        <v>1</v>
      </c>
      <c r="K1992" s="32">
        <f>IF(Delivery[[#This Row],[Month]]&gt;3,YEAR(Delivery[[#This Row],[DATE]]),YEAR(Delivery[[#This Row],[DATE]])-1)</f>
        <v>2015</v>
      </c>
      <c r="L1992" s="32" t="str">
        <f>IF(Delivery[[#This Row],[Month]]&lt;4,"Q4",IF(Delivery[[#This Row],[Month]]&lt;7,"Q1",IF(Delivery[[#This Row],[Month]]&lt;10,"Q2",IF(Delivery[[#This Row],[Month]]&lt;13,"Q3"))))</f>
        <v>Q4</v>
      </c>
    </row>
    <row r="1993" spans="1:12" x14ac:dyDescent="0.25">
      <c r="A1993">
        <v>1</v>
      </c>
      <c r="B1993" s="1">
        <v>42397</v>
      </c>
      <c r="C1993" t="s">
        <v>463</v>
      </c>
      <c r="D1993" t="s">
        <v>1489</v>
      </c>
      <c r="E1993" t="s">
        <v>536</v>
      </c>
      <c r="F1993">
        <v>51</v>
      </c>
      <c r="G1993" t="s">
        <v>466</v>
      </c>
      <c r="H1993" t="s">
        <v>148</v>
      </c>
      <c r="I1993" t="s">
        <v>149</v>
      </c>
      <c r="J1993">
        <f>MONTH(Delivery[[#This Row],[DATE]])</f>
        <v>1</v>
      </c>
      <c r="K1993" s="32">
        <f>IF(Delivery[[#This Row],[Month]]&gt;3,YEAR(Delivery[[#This Row],[DATE]]),YEAR(Delivery[[#This Row],[DATE]])-1)</f>
        <v>2015</v>
      </c>
      <c r="L1993" s="32" t="str">
        <f>IF(Delivery[[#This Row],[Month]]&lt;4,"Q4",IF(Delivery[[#This Row],[Month]]&lt;7,"Q1",IF(Delivery[[#This Row],[Month]]&lt;10,"Q2",IF(Delivery[[#This Row],[Month]]&lt;13,"Q3"))))</f>
        <v>Q4</v>
      </c>
    </row>
    <row r="1994" spans="1:12" x14ac:dyDescent="0.25">
      <c r="A1994">
        <v>1</v>
      </c>
      <c r="B1994" s="1">
        <v>42398</v>
      </c>
      <c r="C1994" t="s">
        <v>6</v>
      </c>
      <c r="D1994" t="s">
        <v>1488</v>
      </c>
      <c r="E1994">
        <v>1</v>
      </c>
      <c r="F1994">
        <v>2323</v>
      </c>
      <c r="G1994" t="s">
        <v>460</v>
      </c>
      <c r="H1994" t="s">
        <v>153</v>
      </c>
      <c r="I1994" t="str">
        <f>VLOOKUP(H1994,Sheet1!$A$1:$B$28,2,0)</f>
        <v>HSD-IV</v>
      </c>
      <c r="J1994">
        <f>MONTH(Delivery[[#This Row],[DATE]])</f>
        <v>1</v>
      </c>
      <c r="K1994" s="32">
        <f>IF(Delivery[[#This Row],[Month]]&gt;3,YEAR(Delivery[[#This Row],[DATE]]),YEAR(Delivery[[#This Row],[DATE]])-1)</f>
        <v>2015</v>
      </c>
      <c r="L1994" s="32" t="str">
        <f>IF(Delivery[[#This Row],[Month]]&lt;4,"Q4",IF(Delivery[[#This Row],[Month]]&lt;7,"Q1",IF(Delivery[[#This Row],[Month]]&lt;10,"Q2",IF(Delivery[[#This Row],[Month]]&lt;13,"Q3"))))</f>
        <v>Q4</v>
      </c>
    </row>
    <row r="1995" spans="1:12" x14ac:dyDescent="0.25">
      <c r="A1995">
        <v>2</v>
      </c>
      <c r="B1995" s="1">
        <v>42398</v>
      </c>
      <c r="C1995" t="s">
        <v>6</v>
      </c>
      <c r="D1995" t="s">
        <v>1488</v>
      </c>
      <c r="E1995">
        <v>2</v>
      </c>
      <c r="F1995">
        <v>1129</v>
      </c>
      <c r="G1995" t="s">
        <v>460</v>
      </c>
      <c r="H1995" t="s">
        <v>153</v>
      </c>
      <c r="I1995" t="str">
        <f>VLOOKUP(H1995,Sheet1!$A$1:$B$28,2,0)</f>
        <v>HSD-IV</v>
      </c>
      <c r="J1995">
        <f>MONTH(Delivery[[#This Row],[DATE]])</f>
        <v>1</v>
      </c>
      <c r="K1995" s="32">
        <f>IF(Delivery[[#This Row],[Month]]&gt;3,YEAR(Delivery[[#This Row],[DATE]]),YEAR(Delivery[[#This Row],[DATE]])-1)</f>
        <v>2015</v>
      </c>
      <c r="L1995" s="32" t="str">
        <f>IF(Delivery[[#This Row],[Month]]&lt;4,"Q4",IF(Delivery[[#This Row],[Month]]&lt;7,"Q1",IF(Delivery[[#This Row],[Month]]&lt;10,"Q2",IF(Delivery[[#This Row],[Month]]&lt;13,"Q3"))))</f>
        <v>Q4</v>
      </c>
    </row>
    <row r="1996" spans="1:12" x14ac:dyDescent="0.25">
      <c r="A1996">
        <v>3</v>
      </c>
      <c r="B1996" s="1">
        <v>42398</v>
      </c>
      <c r="C1996" t="s">
        <v>6</v>
      </c>
      <c r="D1996" t="s">
        <v>1490</v>
      </c>
      <c r="E1996">
        <v>2</v>
      </c>
      <c r="F1996">
        <v>3652</v>
      </c>
      <c r="G1996" t="s">
        <v>460</v>
      </c>
      <c r="H1996" t="s">
        <v>153</v>
      </c>
      <c r="I1996" t="str">
        <f>VLOOKUP(H1996,Sheet1!$A$1:$B$28,2,0)</f>
        <v>HSD-IV</v>
      </c>
      <c r="J1996">
        <f>MONTH(Delivery[[#This Row],[DATE]])</f>
        <v>1</v>
      </c>
      <c r="K1996" s="32">
        <f>IF(Delivery[[#This Row],[Month]]&gt;3,YEAR(Delivery[[#This Row],[DATE]]),YEAR(Delivery[[#This Row],[DATE]])-1)</f>
        <v>2015</v>
      </c>
      <c r="L1996" s="32" t="str">
        <f>IF(Delivery[[#This Row],[Month]]&lt;4,"Q4",IF(Delivery[[#This Row],[Month]]&lt;7,"Q1",IF(Delivery[[#This Row],[Month]]&lt;10,"Q2",IF(Delivery[[#This Row],[Month]]&lt;13,"Q3"))))</f>
        <v>Q4</v>
      </c>
    </row>
    <row r="1997" spans="1:12" x14ac:dyDescent="0.25">
      <c r="A1997">
        <v>1</v>
      </c>
      <c r="B1997" s="1">
        <v>42398</v>
      </c>
      <c r="C1997" t="s">
        <v>463</v>
      </c>
      <c r="D1997" t="s">
        <v>1487</v>
      </c>
      <c r="E1997">
        <v>14</v>
      </c>
      <c r="F1997">
        <v>2270</v>
      </c>
      <c r="G1997" t="s">
        <v>464</v>
      </c>
      <c r="H1997" t="s">
        <v>1084</v>
      </c>
      <c r="I1997" t="s">
        <v>143</v>
      </c>
      <c r="J1997">
        <f>MONTH(Delivery[[#This Row],[DATE]])</f>
        <v>1</v>
      </c>
      <c r="K1997" s="32">
        <f>IF(Delivery[[#This Row],[Month]]&gt;3,YEAR(Delivery[[#This Row],[DATE]]),YEAR(Delivery[[#This Row],[DATE]])-1)</f>
        <v>2015</v>
      </c>
      <c r="L1997" s="32" t="str">
        <f>IF(Delivery[[#This Row],[Month]]&lt;4,"Q4",IF(Delivery[[#This Row],[Month]]&lt;7,"Q1",IF(Delivery[[#This Row],[Month]]&lt;10,"Q2",IF(Delivery[[#This Row],[Month]]&lt;13,"Q3"))))</f>
        <v>Q4</v>
      </c>
    </row>
    <row r="1998" spans="1:12" x14ac:dyDescent="0.25">
      <c r="A1998">
        <v>1</v>
      </c>
      <c r="B1998" s="1">
        <v>42399</v>
      </c>
      <c r="C1998" t="s">
        <v>6</v>
      </c>
      <c r="D1998" t="s">
        <v>1490</v>
      </c>
      <c r="E1998">
        <v>2</v>
      </c>
      <c r="F1998">
        <v>61</v>
      </c>
      <c r="G1998" t="s">
        <v>460</v>
      </c>
      <c r="H1998" t="s">
        <v>153</v>
      </c>
      <c r="I1998" t="str">
        <f>VLOOKUP(H1998,Sheet1!$A$1:$B$28,2,0)</f>
        <v>HSD-IV</v>
      </c>
      <c r="J1998">
        <f>MONTH(Delivery[[#This Row],[DATE]])</f>
        <v>1</v>
      </c>
      <c r="K1998" s="32">
        <f>IF(Delivery[[#This Row],[Month]]&gt;3,YEAR(Delivery[[#This Row],[DATE]]),YEAR(Delivery[[#This Row],[DATE]])-1)</f>
        <v>2015</v>
      </c>
      <c r="L1998" s="32" t="str">
        <f>IF(Delivery[[#This Row],[Month]]&lt;4,"Q4",IF(Delivery[[#This Row],[Month]]&lt;7,"Q1",IF(Delivery[[#This Row],[Month]]&lt;10,"Q2",IF(Delivery[[#This Row],[Month]]&lt;13,"Q3"))))</f>
        <v>Q4</v>
      </c>
    </row>
    <row r="1999" spans="1:12" x14ac:dyDescent="0.25">
      <c r="A1999">
        <v>2</v>
      </c>
      <c r="B1999" s="1">
        <v>42399</v>
      </c>
      <c r="C1999" t="s">
        <v>6</v>
      </c>
      <c r="D1999" t="s">
        <v>1491</v>
      </c>
      <c r="E1999">
        <v>17</v>
      </c>
      <c r="F1999">
        <v>259</v>
      </c>
      <c r="G1999" t="s">
        <v>460</v>
      </c>
      <c r="H1999" t="s">
        <v>155</v>
      </c>
      <c r="I1999" t="s">
        <v>146</v>
      </c>
      <c r="J1999">
        <f>MONTH(Delivery[[#This Row],[DATE]])</f>
        <v>1</v>
      </c>
      <c r="K1999" s="32">
        <f>IF(Delivery[[#This Row],[Month]]&gt;3,YEAR(Delivery[[#This Row],[DATE]]),YEAR(Delivery[[#This Row],[DATE]])-1)</f>
        <v>2015</v>
      </c>
      <c r="L1999" s="32" t="str">
        <f>IF(Delivery[[#This Row],[Month]]&lt;4,"Q4",IF(Delivery[[#This Row],[Month]]&lt;7,"Q1",IF(Delivery[[#This Row],[Month]]&lt;10,"Q2",IF(Delivery[[#This Row],[Month]]&lt;13,"Q3"))))</f>
        <v>Q4</v>
      </c>
    </row>
    <row r="2000" spans="1:12" x14ac:dyDescent="0.25">
      <c r="A2000">
        <v>3</v>
      </c>
      <c r="B2000" s="1">
        <v>42399</v>
      </c>
      <c r="C2000" t="s">
        <v>6</v>
      </c>
      <c r="D2000" t="s">
        <v>1398</v>
      </c>
      <c r="E2000" t="s">
        <v>239</v>
      </c>
      <c r="F2000">
        <v>30</v>
      </c>
      <c r="G2000" t="s">
        <v>460</v>
      </c>
      <c r="H2000" t="s">
        <v>987</v>
      </c>
      <c r="I2000" t="s">
        <v>204</v>
      </c>
      <c r="J2000">
        <f>MONTH(Delivery[[#This Row],[DATE]])</f>
        <v>1</v>
      </c>
      <c r="K2000" s="32">
        <f>IF(Delivery[[#This Row],[Month]]&gt;3,YEAR(Delivery[[#This Row],[DATE]]),YEAR(Delivery[[#This Row],[DATE]])-1)</f>
        <v>2015</v>
      </c>
      <c r="L2000" s="32" t="str">
        <f>IF(Delivery[[#This Row],[Month]]&lt;4,"Q4",IF(Delivery[[#This Row],[Month]]&lt;7,"Q1",IF(Delivery[[#This Row],[Month]]&lt;10,"Q2",IF(Delivery[[#This Row],[Month]]&lt;13,"Q3"))))</f>
        <v>Q4</v>
      </c>
    </row>
    <row r="2001" spans="1:12" x14ac:dyDescent="0.25">
      <c r="A2001">
        <v>4</v>
      </c>
      <c r="B2001" s="1">
        <v>42399</v>
      </c>
      <c r="C2001" t="s">
        <v>6</v>
      </c>
      <c r="D2001" t="s">
        <v>1492</v>
      </c>
      <c r="E2001">
        <v>12</v>
      </c>
      <c r="F2001">
        <v>5851</v>
      </c>
      <c r="G2001" t="s">
        <v>460</v>
      </c>
      <c r="H2001" t="s">
        <v>151</v>
      </c>
      <c r="I2001" t="s">
        <v>152</v>
      </c>
      <c r="J2001">
        <f>MONTH(Delivery[[#This Row],[DATE]])</f>
        <v>1</v>
      </c>
      <c r="K2001" s="32">
        <f>IF(Delivery[[#This Row],[Month]]&gt;3,YEAR(Delivery[[#This Row],[DATE]]),YEAR(Delivery[[#This Row],[DATE]])-1)</f>
        <v>2015</v>
      </c>
      <c r="L2001" s="32" t="str">
        <f>IF(Delivery[[#This Row],[Month]]&lt;4,"Q4",IF(Delivery[[#This Row],[Month]]&lt;7,"Q1",IF(Delivery[[#This Row],[Month]]&lt;10,"Q2",IF(Delivery[[#This Row],[Month]]&lt;13,"Q3"))))</f>
        <v>Q4</v>
      </c>
    </row>
    <row r="2002" spans="1:12" x14ac:dyDescent="0.25">
      <c r="A2002">
        <v>5</v>
      </c>
      <c r="B2002" s="1">
        <v>42399</v>
      </c>
      <c r="C2002" t="s">
        <v>6</v>
      </c>
      <c r="D2002" t="s">
        <v>1492</v>
      </c>
      <c r="E2002">
        <v>5</v>
      </c>
      <c r="F2002">
        <v>1580</v>
      </c>
      <c r="G2002" t="s">
        <v>460</v>
      </c>
      <c r="H2002" t="s">
        <v>151</v>
      </c>
      <c r="I2002" t="s">
        <v>152</v>
      </c>
      <c r="J2002">
        <f>MONTH(Delivery[[#This Row],[DATE]])</f>
        <v>1</v>
      </c>
      <c r="K2002" s="32">
        <f>IF(Delivery[[#This Row],[Month]]&gt;3,YEAR(Delivery[[#This Row],[DATE]]),YEAR(Delivery[[#This Row],[DATE]])-1)</f>
        <v>2015</v>
      </c>
      <c r="L2002" s="32" t="str">
        <f>IF(Delivery[[#This Row],[Month]]&lt;4,"Q4",IF(Delivery[[#This Row],[Month]]&lt;7,"Q1",IF(Delivery[[#This Row],[Month]]&lt;10,"Q2",IF(Delivery[[#This Row],[Month]]&lt;13,"Q3"))))</f>
        <v>Q4</v>
      </c>
    </row>
    <row r="2003" spans="1:12" x14ac:dyDescent="0.25">
      <c r="A2003">
        <v>6</v>
      </c>
      <c r="B2003" s="1">
        <v>42399</v>
      </c>
      <c r="C2003" t="s">
        <v>6</v>
      </c>
      <c r="D2003" t="s">
        <v>1493</v>
      </c>
      <c r="E2003">
        <v>5</v>
      </c>
      <c r="F2003">
        <v>4079</v>
      </c>
      <c r="G2003" t="s">
        <v>460</v>
      </c>
      <c r="H2003" t="s">
        <v>151</v>
      </c>
      <c r="I2003" t="s">
        <v>152</v>
      </c>
      <c r="J2003">
        <f>MONTH(Delivery[[#This Row],[DATE]])</f>
        <v>1</v>
      </c>
      <c r="K2003" s="32">
        <f>IF(Delivery[[#This Row],[Month]]&gt;3,YEAR(Delivery[[#This Row],[DATE]]),YEAR(Delivery[[#This Row],[DATE]])-1)</f>
        <v>2015</v>
      </c>
      <c r="L2003" s="32" t="str">
        <f>IF(Delivery[[#This Row],[Month]]&lt;4,"Q4",IF(Delivery[[#This Row],[Month]]&lt;7,"Q1",IF(Delivery[[#This Row],[Month]]&lt;10,"Q2",IF(Delivery[[#This Row],[Month]]&lt;13,"Q3"))))</f>
        <v>Q4</v>
      </c>
    </row>
    <row r="2004" spans="1:12" x14ac:dyDescent="0.25">
      <c r="A2004">
        <v>7</v>
      </c>
      <c r="B2004" s="1">
        <v>42399</v>
      </c>
      <c r="C2004" t="s">
        <v>6</v>
      </c>
      <c r="D2004" t="s">
        <v>462</v>
      </c>
      <c r="E2004" t="s">
        <v>239</v>
      </c>
      <c r="F2004">
        <v>40</v>
      </c>
      <c r="G2004" t="s">
        <v>460</v>
      </c>
      <c r="H2004" t="s">
        <v>910</v>
      </c>
      <c r="I2004" t="s">
        <v>204</v>
      </c>
      <c r="J2004">
        <f>MONTH(Delivery[[#This Row],[DATE]])</f>
        <v>1</v>
      </c>
      <c r="K2004" s="32">
        <f>IF(Delivery[[#This Row],[Month]]&gt;3,YEAR(Delivery[[#This Row],[DATE]]),YEAR(Delivery[[#This Row],[DATE]])-1)</f>
        <v>2015</v>
      </c>
      <c r="L2004" s="32" t="str">
        <f>IF(Delivery[[#This Row],[Month]]&lt;4,"Q4",IF(Delivery[[#This Row],[Month]]&lt;7,"Q1",IF(Delivery[[#This Row],[Month]]&lt;10,"Q2",IF(Delivery[[#This Row],[Month]]&lt;13,"Q3"))))</f>
        <v>Q4</v>
      </c>
    </row>
    <row r="2005" spans="1:12" x14ac:dyDescent="0.25">
      <c r="A2005">
        <v>8</v>
      </c>
      <c r="B2005" s="1">
        <v>42399</v>
      </c>
      <c r="C2005" t="s">
        <v>6</v>
      </c>
      <c r="D2005" t="s">
        <v>1494</v>
      </c>
      <c r="E2005">
        <v>17</v>
      </c>
      <c r="F2005">
        <v>82</v>
      </c>
      <c r="G2005" t="s">
        <v>460</v>
      </c>
      <c r="H2005" t="s">
        <v>155</v>
      </c>
      <c r="I2005" t="s">
        <v>146</v>
      </c>
      <c r="J2005">
        <f>MONTH(Delivery[[#This Row],[DATE]])</f>
        <v>1</v>
      </c>
      <c r="K2005" s="32">
        <f>IF(Delivery[[#This Row],[Month]]&gt;3,YEAR(Delivery[[#This Row],[DATE]]),YEAR(Delivery[[#This Row],[DATE]])-1)</f>
        <v>2015</v>
      </c>
      <c r="L2005" s="32" t="str">
        <f>IF(Delivery[[#This Row],[Month]]&lt;4,"Q4",IF(Delivery[[#This Row],[Month]]&lt;7,"Q1",IF(Delivery[[#This Row],[Month]]&lt;10,"Q2",IF(Delivery[[#This Row],[Month]]&lt;13,"Q3"))))</f>
        <v>Q4</v>
      </c>
    </row>
    <row r="2006" spans="1:12" x14ac:dyDescent="0.25">
      <c r="A2006">
        <v>9</v>
      </c>
      <c r="B2006" s="1">
        <v>42399</v>
      </c>
      <c r="C2006" t="s">
        <v>6</v>
      </c>
      <c r="D2006" t="s">
        <v>1495</v>
      </c>
      <c r="E2006">
        <v>17</v>
      </c>
      <c r="F2006">
        <v>102</v>
      </c>
      <c r="G2006" t="s">
        <v>460</v>
      </c>
      <c r="H2006" t="s">
        <v>156</v>
      </c>
      <c r="I2006" t="s">
        <v>146</v>
      </c>
      <c r="J2006">
        <f>MONTH(Delivery[[#This Row],[DATE]])</f>
        <v>1</v>
      </c>
      <c r="K2006" s="32">
        <f>IF(Delivery[[#This Row],[Month]]&gt;3,YEAR(Delivery[[#This Row],[DATE]]),YEAR(Delivery[[#This Row],[DATE]])-1)</f>
        <v>2015</v>
      </c>
      <c r="L2006" s="32" t="str">
        <f>IF(Delivery[[#This Row],[Month]]&lt;4,"Q4",IF(Delivery[[#This Row],[Month]]&lt;7,"Q1",IF(Delivery[[#This Row],[Month]]&lt;10,"Q2",IF(Delivery[[#This Row],[Month]]&lt;13,"Q3"))))</f>
        <v>Q4</v>
      </c>
    </row>
    <row r="2007" spans="1:12" x14ac:dyDescent="0.25">
      <c r="A2007">
        <v>10</v>
      </c>
      <c r="B2007" s="1">
        <v>42399</v>
      </c>
      <c r="C2007" t="s">
        <v>6</v>
      </c>
      <c r="D2007" t="s">
        <v>1185</v>
      </c>
      <c r="E2007" t="s">
        <v>239</v>
      </c>
      <c r="F2007">
        <v>174</v>
      </c>
      <c r="G2007" t="s">
        <v>460</v>
      </c>
      <c r="H2007" t="s">
        <v>148</v>
      </c>
      <c r="I2007" t="s">
        <v>149</v>
      </c>
      <c r="J2007">
        <f>MONTH(Delivery[[#This Row],[DATE]])</f>
        <v>1</v>
      </c>
      <c r="K2007" s="32">
        <f>IF(Delivery[[#This Row],[Month]]&gt;3,YEAR(Delivery[[#This Row],[DATE]]),YEAR(Delivery[[#This Row],[DATE]])-1)</f>
        <v>2015</v>
      </c>
      <c r="L2007" s="32" t="str">
        <f>IF(Delivery[[#This Row],[Month]]&lt;4,"Q4",IF(Delivery[[#This Row],[Month]]&lt;7,"Q1",IF(Delivery[[#This Row],[Month]]&lt;10,"Q2",IF(Delivery[[#This Row],[Month]]&lt;13,"Q3"))))</f>
        <v>Q4</v>
      </c>
    </row>
    <row r="2008" spans="1:12" x14ac:dyDescent="0.25">
      <c r="A2008">
        <v>1</v>
      </c>
      <c r="B2008" s="1">
        <v>42399</v>
      </c>
      <c r="C2008" t="s">
        <v>463</v>
      </c>
      <c r="D2008" t="s">
        <v>1487</v>
      </c>
      <c r="E2008">
        <v>14</v>
      </c>
      <c r="F2008">
        <v>1584</v>
      </c>
      <c r="G2008" t="s">
        <v>464</v>
      </c>
      <c r="H2008" t="s">
        <v>1084</v>
      </c>
      <c r="I2008" t="s">
        <v>143</v>
      </c>
      <c r="J2008">
        <f>MONTH(Delivery[[#This Row],[DATE]])</f>
        <v>1</v>
      </c>
      <c r="K2008" s="32">
        <f>IF(Delivery[[#This Row],[Month]]&gt;3,YEAR(Delivery[[#This Row],[DATE]]),YEAR(Delivery[[#This Row],[DATE]])-1)</f>
        <v>2015</v>
      </c>
      <c r="L2008" s="32" t="str">
        <f>IF(Delivery[[#This Row],[Month]]&lt;4,"Q4",IF(Delivery[[#This Row],[Month]]&lt;7,"Q1",IF(Delivery[[#This Row],[Month]]&lt;10,"Q2",IF(Delivery[[#This Row],[Month]]&lt;13,"Q3"))))</f>
        <v>Q4</v>
      </c>
    </row>
    <row r="2009" spans="1:12" x14ac:dyDescent="0.25">
      <c r="A2009">
        <v>2</v>
      </c>
      <c r="B2009" s="1">
        <v>42399</v>
      </c>
      <c r="C2009" t="s">
        <v>463</v>
      </c>
      <c r="D2009" t="s">
        <v>1496</v>
      </c>
      <c r="E2009">
        <v>14</v>
      </c>
      <c r="F2009">
        <v>1390</v>
      </c>
      <c r="G2009" t="s">
        <v>464</v>
      </c>
      <c r="H2009" t="s">
        <v>1084</v>
      </c>
      <c r="I2009" t="s">
        <v>143</v>
      </c>
      <c r="J2009">
        <f>MONTH(Delivery[[#This Row],[DATE]])</f>
        <v>1</v>
      </c>
      <c r="K2009" s="32">
        <f>IF(Delivery[[#This Row],[Month]]&gt;3,YEAR(Delivery[[#This Row],[DATE]]),YEAR(Delivery[[#This Row],[DATE]])-1)</f>
        <v>2015</v>
      </c>
      <c r="L2009" s="32" t="str">
        <f>IF(Delivery[[#This Row],[Month]]&lt;4,"Q4",IF(Delivery[[#This Row],[Month]]&lt;7,"Q1",IF(Delivery[[#This Row],[Month]]&lt;10,"Q2",IF(Delivery[[#This Row],[Month]]&lt;13,"Q3"))))</f>
        <v>Q4</v>
      </c>
    </row>
    <row r="2010" spans="1:12" x14ac:dyDescent="0.25">
      <c r="A2010">
        <v>1</v>
      </c>
      <c r="B2010" s="1">
        <v>42399</v>
      </c>
      <c r="C2010" t="s">
        <v>463</v>
      </c>
      <c r="D2010" t="s">
        <v>1398</v>
      </c>
      <c r="E2010" t="s">
        <v>239</v>
      </c>
      <c r="F2010">
        <v>30</v>
      </c>
      <c r="G2010" t="s">
        <v>466</v>
      </c>
      <c r="H2010" t="s">
        <v>987</v>
      </c>
      <c r="I2010" t="s">
        <v>204</v>
      </c>
      <c r="J2010">
        <f>MONTH(Delivery[[#This Row],[DATE]])</f>
        <v>1</v>
      </c>
      <c r="K2010" s="32">
        <f>IF(Delivery[[#This Row],[Month]]&gt;3,YEAR(Delivery[[#This Row],[DATE]]),YEAR(Delivery[[#This Row],[DATE]])-1)</f>
        <v>2015</v>
      </c>
      <c r="L2010" s="32" t="str">
        <f>IF(Delivery[[#This Row],[Month]]&lt;4,"Q4",IF(Delivery[[#This Row],[Month]]&lt;7,"Q1",IF(Delivery[[#This Row],[Month]]&lt;10,"Q2",IF(Delivery[[#This Row],[Month]]&lt;13,"Q3"))))</f>
        <v>Q4</v>
      </c>
    </row>
    <row r="2011" spans="1:12" x14ac:dyDescent="0.25">
      <c r="A2011">
        <v>2</v>
      </c>
      <c r="B2011" s="1">
        <v>42399</v>
      </c>
      <c r="C2011" t="s">
        <v>463</v>
      </c>
      <c r="D2011" t="s">
        <v>1497</v>
      </c>
      <c r="E2011" t="s">
        <v>239</v>
      </c>
      <c r="F2011">
        <v>40</v>
      </c>
      <c r="G2011" t="s">
        <v>466</v>
      </c>
      <c r="H2011" t="s">
        <v>203</v>
      </c>
      <c r="I2011" t="s">
        <v>204</v>
      </c>
      <c r="J2011">
        <f>MONTH(Delivery[[#This Row],[DATE]])</f>
        <v>1</v>
      </c>
      <c r="K2011" s="32">
        <f>IF(Delivery[[#This Row],[Month]]&gt;3,YEAR(Delivery[[#This Row],[DATE]]),YEAR(Delivery[[#This Row],[DATE]])-1)</f>
        <v>2015</v>
      </c>
      <c r="L2011" s="32" t="str">
        <f>IF(Delivery[[#This Row],[Month]]&lt;4,"Q4",IF(Delivery[[#This Row],[Month]]&lt;7,"Q1",IF(Delivery[[#This Row],[Month]]&lt;10,"Q2",IF(Delivery[[#This Row],[Month]]&lt;13,"Q3"))))</f>
        <v>Q4</v>
      </c>
    </row>
    <row r="2012" spans="1:12" x14ac:dyDescent="0.25">
      <c r="A2012">
        <v>3</v>
      </c>
      <c r="B2012" s="1">
        <v>42399</v>
      </c>
      <c r="C2012" t="s">
        <v>463</v>
      </c>
      <c r="D2012" t="s">
        <v>1185</v>
      </c>
      <c r="E2012" t="s">
        <v>239</v>
      </c>
      <c r="F2012">
        <v>174</v>
      </c>
      <c r="G2012" t="s">
        <v>466</v>
      </c>
      <c r="H2012" t="s">
        <v>148</v>
      </c>
      <c r="I2012" t="s">
        <v>149</v>
      </c>
      <c r="J2012">
        <f>MONTH(Delivery[[#This Row],[DATE]])</f>
        <v>1</v>
      </c>
      <c r="K2012" s="32">
        <f>IF(Delivery[[#This Row],[Month]]&gt;3,YEAR(Delivery[[#This Row],[DATE]]),YEAR(Delivery[[#This Row],[DATE]])-1)</f>
        <v>2015</v>
      </c>
      <c r="L2012" s="32" t="str">
        <f>IF(Delivery[[#This Row],[Month]]&lt;4,"Q4",IF(Delivery[[#This Row],[Month]]&lt;7,"Q1",IF(Delivery[[#This Row],[Month]]&lt;10,"Q2",IF(Delivery[[#This Row],[Month]]&lt;13,"Q3"))))</f>
        <v>Q4</v>
      </c>
    </row>
    <row r="2013" spans="1:12" x14ac:dyDescent="0.25">
      <c r="A2013">
        <v>1</v>
      </c>
      <c r="B2013" s="1">
        <v>42400</v>
      </c>
      <c r="C2013" t="s">
        <v>6</v>
      </c>
      <c r="D2013" t="s">
        <v>1498</v>
      </c>
      <c r="E2013">
        <v>17</v>
      </c>
      <c r="F2013">
        <v>34</v>
      </c>
      <c r="G2013" t="s">
        <v>460</v>
      </c>
      <c r="H2013" t="s">
        <v>156</v>
      </c>
      <c r="I2013" t="s">
        <v>146</v>
      </c>
      <c r="J2013">
        <f>MONTH(Delivery[[#This Row],[DATE]])</f>
        <v>1</v>
      </c>
      <c r="K2013" s="32">
        <f>IF(Delivery[[#This Row],[Month]]&gt;3,YEAR(Delivery[[#This Row],[DATE]]),YEAR(Delivery[[#This Row],[DATE]])-1)</f>
        <v>2015</v>
      </c>
      <c r="L2013" s="32" t="str">
        <f>IF(Delivery[[#This Row],[Month]]&lt;4,"Q4",IF(Delivery[[#This Row],[Month]]&lt;7,"Q1",IF(Delivery[[#This Row],[Month]]&lt;10,"Q2",IF(Delivery[[#This Row],[Month]]&lt;13,"Q3"))))</f>
        <v>Q4</v>
      </c>
    </row>
    <row r="2014" spans="1:12" x14ac:dyDescent="0.25">
      <c r="A2014">
        <v>2</v>
      </c>
      <c r="B2014" s="1">
        <v>42400</v>
      </c>
      <c r="C2014" t="s">
        <v>6</v>
      </c>
      <c r="D2014" t="s">
        <v>1499</v>
      </c>
      <c r="E2014">
        <v>17</v>
      </c>
      <c r="F2014">
        <v>75</v>
      </c>
      <c r="G2014" t="s">
        <v>460</v>
      </c>
      <c r="H2014" t="s">
        <v>155</v>
      </c>
      <c r="I2014" t="s">
        <v>146</v>
      </c>
      <c r="J2014">
        <f>MONTH(Delivery[[#This Row],[DATE]])</f>
        <v>1</v>
      </c>
      <c r="K2014" s="32">
        <f>IF(Delivery[[#This Row],[Month]]&gt;3,YEAR(Delivery[[#This Row],[DATE]]),YEAR(Delivery[[#This Row],[DATE]])-1)</f>
        <v>2015</v>
      </c>
      <c r="L2014" s="32" t="str">
        <f>IF(Delivery[[#This Row],[Month]]&lt;4,"Q4",IF(Delivery[[#This Row],[Month]]&lt;7,"Q1",IF(Delivery[[#This Row],[Month]]&lt;10,"Q2",IF(Delivery[[#This Row],[Month]]&lt;13,"Q3"))))</f>
        <v>Q4</v>
      </c>
    </row>
    <row r="2015" spans="1:12" x14ac:dyDescent="0.25">
      <c r="A2015">
        <v>1</v>
      </c>
      <c r="B2015" s="1">
        <v>42400</v>
      </c>
      <c r="C2015" t="s">
        <v>463</v>
      </c>
      <c r="D2015" t="s">
        <v>1496</v>
      </c>
      <c r="E2015">
        <v>14</v>
      </c>
      <c r="F2015">
        <v>1273</v>
      </c>
      <c r="G2015" t="s">
        <v>464</v>
      </c>
      <c r="H2015" t="s">
        <v>1084</v>
      </c>
      <c r="I2015" t="s">
        <v>143</v>
      </c>
      <c r="J2015">
        <f>MONTH(Delivery[[#This Row],[DATE]])</f>
        <v>1</v>
      </c>
      <c r="K2015" s="32">
        <f>IF(Delivery[[#This Row],[Month]]&gt;3,YEAR(Delivery[[#This Row],[DATE]]),YEAR(Delivery[[#This Row],[DATE]])-1)</f>
        <v>2015</v>
      </c>
      <c r="L2015" s="32" t="str">
        <f>IF(Delivery[[#This Row],[Month]]&lt;4,"Q4",IF(Delivery[[#This Row],[Month]]&lt;7,"Q1",IF(Delivery[[#This Row],[Month]]&lt;10,"Q2",IF(Delivery[[#This Row],[Month]]&lt;13,"Q3"))))</f>
        <v>Q4</v>
      </c>
    </row>
    <row r="2016" spans="1:12" x14ac:dyDescent="0.25">
      <c r="A2016">
        <v>2</v>
      </c>
      <c r="B2016" s="1">
        <v>42400</v>
      </c>
      <c r="C2016" t="s">
        <v>463</v>
      </c>
      <c r="D2016" t="s">
        <v>1496</v>
      </c>
      <c r="E2016">
        <v>24</v>
      </c>
      <c r="F2016">
        <v>3087</v>
      </c>
      <c r="G2016" t="s">
        <v>464</v>
      </c>
      <c r="H2016" t="s">
        <v>1084</v>
      </c>
      <c r="I2016" t="s">
        <v>143</v>
      </c>
      <c r="J2016">
        <f>MONTH(Delivery[[#This Row],[DATE]])</f>
        <v>1</v>
      </c>
      <c r="K2016" s="32">
        <f>IF(Delivery[[#This Row],[Month]]&gt;3,YEAR(Delivery[[#This Row],[DATE]]),YEAR(Delivery[[#This Row],[DATE]])-1)</f>
        <v>2015</v>
      </c>
      <c r="L2016" s="32" t="str">
        <f>IF(Delivery[[#This Row],[Month]]&lt;4,"Q4",IF(Delivery[[#This Row],[Month]]&lt;7,"Q1",IF(Delivery[[#This Row],[Month]]&lt;10,"Q2",IF(Delivery[[#This Row],[Month]]&lt;13,"Q3"))))</f>
        <v>Q4</v>
      </c>
    </row>
    <row r="2017" spans="1:12" x14ac:dyDescent="0.25">
      <c r="A2017">
        <v>3</v>
      </c>
      <c r="B2017" s="1">
        <v>42400</v>
      </c>
      <c r="C2017" t="s">
        <v>463</v>
      </c>
      <c r="D2017" t="s">
        <v>1496</v>
      </c>
      <c r="E2017">
        <v>10</v>
      </c>
      <c r="F2017">
        <v>4260</v>
      </c>
      <c r="G2017" t="s">
        <v>464</v>
      </c>
      <c r="H2017" t="s">
        <v>1084</v>
      </c>
      <c r="I2017" t="s">
        <v>143</v>
      </c>
      <c r="J2017">
        <f>MONTH(Delivery[[#This Row],[DATE]])</f>
        <v>1</v>
      </c>
      <c r="K2017" s="32">
        <f>IF(Delivery[[#This Row],[Month]]&gt;3,YEAR(Delivery[[#This Row],[DATE]]),YEAR(Delivery[[#This Row],[DATE]])-1)</f>
        <v>2015</v>
      </c>
      <c r="L2017" s="32" t="str">
        <f>IF(Delivery[[#This Row],[Month]]&lt;4,"Q4",IF(Delivery[[#This Row],[Month]]&lt;7,"Q1",IF(Delivery[[#This Row],[Month]]&lt;10,"Q2",IF(Delivery[[#This Row],[Month]]&lt;13,"Q3"))))</f>
        <v>Q4</v>
      </c>
    </row>
    <row r="2018" spans="1:12" x14ac:dyDescent="0.25">
      <c r="A2018">
        <v>4</v>
      </c>
      <c r="B2018" s="1">
        <v>42400</v>
      </c>
      <c r="C2018" t="s">
        <v>463</v>
      </c>
      <c r="D2018" t="s">
        <v>1500</v>
      </c>
      <c r="E2018">
        <v>10</v>
      </c>
      <c r="F2018">
        <v>383</v>
      </c>
      <c r="G2018" t="s">
        <v>464</v>
      </c>
      <c r="H2018" t="s">
        <v>1084</v>
      </c>
      <c r="I2018" t="s">
        <v>143</v>
      </c>
      <c r="J2018">
        <f>MONTH(Delivery[[#This Row],[DATE]])</f>
        <v>1</v>
      </c>
      <c r="K2018" s="32">
        <f>IF(Delivery[[#This Row],[Month]]&gt;3,YEAR(Delivery[[#This Row],[DATE]]),YEAR(Delivery[[#This Row],[DATE]])-1)</f>
        <v>2015</v>
      </c>
      <c r="L2018" s="32" t="str">
        <f>IF(Delivery[[#This Row],[Month]]&lt;4,"Q4",IF(Delivery[[#This Row],[Month]]&lt;7,"Q1",IF(Delivery[[#This Row],[Month]]&lt;10,"Q2",IF(Delivery[[#This Row],[Month]]&lt;13,"Q3"))))</f>
        <v>Q4</v>
      </c>
    </row>
    <row r="2019" spans="1:12" x14ac:dyDescent="0.25">
      <c r="A2019">
        <v>1</v>
      </c>
      <c r="B2019" s="1">
        <v>42400</v>
      </c>
      <c r="C2019" t="s">
        <v>463</v>
      </c>
      <c r="D2019" t="s">
        <v>1185</v>
      </c>
      <c r="E2019" t="s">
        <v>239</v>
      </c>
      <c r="F2019">
        <v>4421</v>
      </c>
      <c r="G2019" t="s">
        <v>466</v>
      </c>
      <c r="H2019" t="s">
        <v>148</v>
      </c>
      <c r="I2019" t="s">
        <v>149</v>
      </c>
      <c r="J2019">
        <f>MONTH(Delivery[[#This Row],[DATE]])</f>
        <v>1</v>
      </c>
      <c r="K2019" s="32">
        <f>IF(Delivery[[#This Row],[Month]]&gt;3,YEAR(Delivery[[#This Row],[DATE]]),YEAR(Delivery[[#This Row],[DATE]])-1)</f>
        <v>2015</v>
      </c>
      <c r="L2019" s="32" t="str">
        <f>IF(Delivery[[#This Row],[Month]]&lt;4,"Q4",IF(Delivery[[#This Row],[Month]]&lt;7,"Q1",IF(Delivery[[#This Row],[Month]]&lt;10,"Q2",IF(Delivery[[#This Row],[Month]]&lt;13,"Q3"))))</f>
        <v>Q4</v>
      </c>
    </row>
    <row r="2020" spans="1:12" x14ac:dyDescent="0.25">
      <c r="A2020">
        <v>1</v>
      </c>
      <c r="B2020" s="1">
        <v>42401</v>
      </c>
      <c r="C2020" t="s">
        <v>6</v>
      </c>
      <c r="D2020" t="s">
        <v>1186</v>
      </c>
      <c r="E2020">
        <v>2</v>
      </c>
      <c r="F2020">
        <v>1737</v>
      </c>
      <c r="G2020" t="s">
        <v>460</v>
      </c>
      <c r="H2020" t="s">
        <v>153</v>
      </c>
      <c r="I2020" t="str">
        <f>VLOOKUP(H2020,Sheet1!$A$1:$B$28,2,0)</f>
        <v>HSD-IV</v>
      </c>
      <c r="J2020">
        <f>MONTH(Delivery[[#This Row],[DATE]])</f>
        <v>2</v>
      </c>
      <c r="K2020" s="32">
        <f>IF(Delivery[[#This Row],[Month]]&gt;3,YEAR(Delivery[[#This Row],[DATE]]),YEAR(Delivery[[#This Row],[DATE]])-1)</f>
        <v>2015</v>
      </c>
      <c r="L2020" s="32" t="str">
        <f>IF(Delivery[[#This Row],[Month]]&lt;4,"Q4",IF(Delivery[[#This Row],[Month]]&lt;7,"Q1",IF(Delivery[[#This Row],[Month]]&lt;10,"Q2",IF(Delivery[[#This Row],[Month]]&lt;13,"Q3"))))</f>
        <v>Q4</v>
      </c>
    </row>
    <row r="2021" spans="1:12" x14ac:dyDescent="0.25">
      <c r="A2021">
        <v>1</v>
      </c>
      <c r="B2021" s="1">
        <v>42401</v>
      </c>
      <c r="C2021" t="s">
        <v>463</v>
      </c>
      <c r="D2021" t="s">
        <v>1171</v>
      </c>
      <c r="E2021">
        <v>3</v>
      </c>
      <c r="F2021">
        <v>45</v>
      </c>
      <c r="G2021" t="s">
        <v>490</v>
      </c>
      <c r="H2021" t="s">
        <v>153</v>
      </c>
      <c r="I2021" t="str">
        <f>VLOOKUP(H2021,Sheet1!$A$1:$B$28,2,0)</f>
        <v>HSD-IV</v>
      </c>
      <c r="J2021">
        <f>MONTH(Delivery[[#This Row],[DATE]])</f>
        <v>2</v>
      </c>
      <c r="K2021" s="32">
        <f>IF(Delivery[[#This Row],[Month]]&gt;3,YEAR(Delivery[[#This Row],[DATE]]),YEAR(Delivery[[#This Row],[DATE]])-1)</f>
        <v>2015</v>
      </c>
      <c r="L2021" s="32" t="str">
        <f>IF(Delivery[[#This Row],[Month]]&lt;4,"Q4",IF(Delivery[[#This Row],[Month]]&lt;7,"Q1",IF(Delivery[[#This Row],[Month]]&lt;10,"Q2",IF(Delivery[[#This Row],[Month]]&lt;13,"Q3"))))</f>
        <v>Q4</v>
      </c>
    </row>
    <row r="2022" spans="1:12" x14ac:dyDescent="0.25">
      <c r="A2022">
        <v>2</v>
      </c>
      <c r="B2022" s="1">
        <v>42401</v>
      </c>
      <c r="C2022" t="s">
        <v>463</v>
      </c>
      <c r="D2022" t="s">
        <v>1183</v>
      </c>
      <c r="E2022">
        <v>3</v>
      </c>
      <c r="F2022">
        <v>1862</v>
      </c>
      <c r="G2022" t="s">
        <v>490</v>
      </c>
      <c r="H2022" t="s">
        <v>153</v>
      </c>
      <c r="I2022" t="str">
        <f>VLOOKUP(H2022,Sheet1!$A$1:$B$28,2,0)</f>
        <v>HSD-IV</v>
      </c>
      <c r="J2022">
        <f>MONTH(Delivery[[#This Row],[DATE]])</f>
        <v>2</v>
      </c>
      <c r="K2022" s="32">
        <f>IF(Delivery[[#This Row],[Month]]&gt;3,YEAR(Delivery[[#This Row],[DATE]]),YEAR(Delivery[[#This Row],[DATE]])-1)</f>
        <v>2015</v>
      </c>
      <c r="L2022" s="32" t="str">
        <f>IF(Delivery[[#This Row],[Month]]&lt;4,"Q4",IF(Delivery[[#This Row],[Month]]&lt;7,"Q1",IF(Delivery[[#This Row],[Month]]&lt;10,"Q2",IF(Delivery[[#This Row],[Month]]&lt;13,"Q3"))))</f>
        <v>Q4</v>
      </c>
    </row>
    <row r="2023" spans="1:12" x14ac:dyDescent="0.25">
      <c r="A2023">
        <v>3</v>
      </c>
      <c r="B2023" s="1">
        <v>42401</v>
      </c>
      <c r="C2023" t="s">
        <v>463</v>
      </c>
      <c r="D2023" t="s">
        <v>1183</v>
      </c>
      <c r="E2023">
        <v>11</v>
      </c>
      <c r="F2023">
        <v>1180</v>
      </c>
      <c r="G2023" t="s">
        <v>490</v>
      </c>
      <c r="H2023" t="s">
        <v>153</v>
      </c>
      <c r="I2023" t="str">
        <f>VLOOKUP(H2023,Sheet1!$A$1:$B$28,2,0)</f>
        <v>HSD-IV</v>
      </c>
      <c r="J2023">
        <f>MONTH(Delivery[[#This Row],[DATE]])</f>
        <v>2</v>
      </c>
      <c r="K2023" s="32">
        <f>IF(Delivery[[#This Row],[Month]]&gt;3,YEAR(Delivery[[#This Row],[DATE]]),YEAR(Delivery[[#This Row],[DATE]])-1)</f>
        <v>2015</v>
      </c>
      <c r="L2023" s="32" t="str">
        <f>IF(Delivery[[#This Row],[Month]]&lt;4,"Q4",IF(Delivery[[#This Row],[Month]]&lt;7,"Q1",IF(Delivery[[#This Row],[Month]]&lt;10,"Q2",IF(Delivery[[#This Row],[Month]]&lt;13,"Q3"))))</f>
        <v>Q4</v>
      </c>
    </row>
    <row r="2024" spans="1:12" x14ac:dyDescent="0.25">
      <c r="A2024">
        <v>1</v>
      </c>
      <c r="B2024" s="1">
        <v>42401</v>
      </c>
      <c r="C2024" t="s">
        <v>463</v>
      </c>
      <c r="D2024" t="s">
        <v>1500</v>
      </c>
      <c r="E2024">
        <v>10</v>
      </c>
      <c r="F2024">
        <v>3222</v>
      </c>
      <c r="G2024" t="s">
        <v>464</v>
      </c>
      <c r="H2024" t="s">
        <v>1084</v>
      </c>
      <c r="I2024" t="s">
        <v>143</v>
      </c>
      <c r="J2024">
        <f>MONTH(Delivery[[#This Row],[DATE]])</f>
        <v>2</v>
      </c>
      <c r="K2024" s="32">
        <f>IF(Delivery[[#This Row],[Month]]&gt;3,YEAR(Delivery[[#This Row],[DATE]]),YEAR(Delivery[[#This Row],[DATE]])-1)</f>
        <v>2015</v>
      </c>
      <c r="L2024" s="32" t="str">
        <f>IF(Delivery[[#This Row],[Month]]&lt;4,"Q4",IF(Delivery[[#This Row],[Month]]&lt;7,"Q1",IF(Delivery[[#This Row],[Month]]&lt;10,"Q2",IF(Delivery[[#This Row],[Month]]&lt;13,"Q3"))))</f>
        <v>Q4</v>
      </c>
    </row>
    <row r="2025" spans="1:12" x14ac:dyDescent="0.25">
      <c r="A2025">
        <v>2</v>
      </c>
      <c r="B2025" s="1">
        <v>42401</v>
      </c>
      <c r="C2025" t="s">
        <v>463</v>
      </c>
      <c r="D2025" t="s">
        <v>1501</v>
      </c>
      <c r="E2025">
        <v>17</v>
      </c>
      <c r="F2025">
        <v>724</v>
      </c>
      <c r="G2025" t="s">
        <v>464</v>
      </c>
      <c r="H2025" t="s">
        <v>145</v>
      </c>
      <c r="I2025" t="s">
        <v>146</v>
      </c>
      <c r="J2025">
        <f>MONTH(Delivery[[#This Row],[DATE]])</f>
        <v>2</v>
      </c>
      <c r="K2025" s="32">
        <f>IF(Delivery[[#This Row],[Month]]&gt;3,YEAR(Delivery[[#This Row],[DATE]]),YEAR(Delivery[[#This Row],[DATE]])-1)</f>
        <v>2015</v>
      </c>
      <c r="L2025" s="32" t="str">
        <f>IF(Delivery[[#This Row],[Month]]&lt;4,"Q4",IF(Delivery[[#This Row],[Month]]&lt;7,"Q1",IF(Delivery[[#This Row],[Month]]&lt;10,"Q2",IF(Delivery[[#This Row],[Month]]&lt;13,"Q3"))))</f>
        <v>Q4</v>
      </c>
    </row>
    <row r="2026" spans="1:12" x14ac:dyDescent="0.25">
      <c r="A2026">
        <v>1</v>
      </c>
      <c r="B2026" s="1">
        <v>42402</v>
      </c>
      <c r="C2026" t="s">
        <v>463</v>
      </c>
      <c r="D2026" t="s">
        <v>1183</v>
      </c>
      <c r="E2026">
        <v>11</v>
      </c>
      <c r="F2026">
        <v>688</v>
      </c>
      <c r="G2026" t="s">
        <v>490</v>
      </c>
      <c r="H2026" t="s">
        <v>153</v>
      </c>
      <c r="I2026" t="str">
        <f>VLOOKUP(H2026,Sheet1!$A$1:$B$28,2,0)</f>
        <v>HSD-IV</v>
      </c>
      <c r="J2026">
        <f>MONTH(Delivery[[#This Row],[DATE]])</f>
        <v>2</v>
      </c>
      <c r="K2026" s="32">
        <f>IF(Delivery[[#This Row],[Month]]&gt;3,YEAR(Delivery[[#This Row],[DATE]]),YEAR(Delivery[[#This Row],[DATE]])-1)</f>
        <v>2015</v>
      </c>
      <c r="L2026" s="32" t="str">
        <f>IF(Delivery[[#This Row],[Month]]&lt;4,"Q4",IF(Delivery[[#This Row],[Month]]&lt;7,"Q1",IF(Delivery[[#This Row],[Month]]&lt;10,"Q2",IF(Delivery[[#This Row],[Month]]&lt;13,"Q3"))))</f>
        <v>Q4</v>
      </c>
    </row>
    <row r="2027" spans="1:12" x14ac:dyDescent="0.25">
      <c r="A2027">
        <v>2</v>
      </c>
      <c r="B2027" s="1">
        <v>42402</v>
      </c>
      <c r="C2027" t="s">
        <v>463</v>
      </c>
      <c r="D2027" t="s">
        <v>1502</v>
      </c>
      <c r="E2027">
        <v>11</v>
      </c>
      <c r="F2027">
        <v>1153</v>
      </c>
      <c r="G2027" t="s">
        <v>490</v>
      </c>
      <c r="H2027" t="s">
        <v>153</v>
      </c>
      <c r="I2027" t="str">
        <f>VLOOKUP(H2027,Sheet1!$A$1:$B$28,2,0)</f>
        <v>HSD-IV</v>
      </c>
      <c r="J2027">
        <f>MONTH(Delivery[[#This Row],[DATE]])</f>
        <v>2</v>
      </c>
      <c r="K2027" s="32">
        <f>IF(Delivery[[#This Row],[Month]]&gt;3,YEAR(Delivery[[#This Row],[DATE]]),YEAR(Delivery[[#This Row],[DATE]])-1)</f>
        <v>2015</v>
      </c>
      <c r="L2027" s="32" t="str">
        <f>IF(Delivery[[#This Row],[Month]]&lt;4,"Q4",IF(Delivery[[#This Row],[Month]]&lt;7,"Q1",IF(Delivery[[#This Row],[Month]]&lt;10,"Q2",IF(Delivery[[#This Row],[Month]]&lt;13,"Q3"))))</f>
        <v>Q4</v>
      </c>
    </row>
    <row r="2028" spans="1:12" x14ac:dyDescent="0.25">
      <c r="A2028">
        <v>3</v>
      </c>
      <c r="B2028" s="1">
        <v>42402</v>
      </c>
      <c r="C2028" t="s">
        <v>463</v>
      </c>
      <c r="D2028" t="s">
        <v>1502</v>
      </c>
      <c r="E2028">
        <v>1</v>
      </c>
      <c r="F2028">
        <v>862</v>
      </c>
      <c r="G2028" t="s">
        <v>490</v>
      </c>
      <c r="H2028" t="s">
        <v>153</v>
      </c>
      <c r="I2028" t="str">
        <f>VLOOKUP(H2028,Sheet1!$A$1:$B$28,2,0)</f>
        <v>HSD-IV</v>
      </c>
      <c r="J2028">
        <f>MONTH(Delivery[[#This Row],[DATE]])</f>
        <v>2</v>
      </c>
      <c r="K2028" s="32">
        <f>IF(Delivery[[#This Row],[Month]]&gt;3,YEAR(Delivery[[#This Row],[DATE]]),YEAR(Delivery[[#This Row],[DATE]])-1)</f>
        <v>2015</v>
      </c>
      <c r="L2028" s="32" t="str">
        <f>IF(Delivery[[#This Row],[Month]]&lt;4,"Q4",IF(Delivery[[#This Row],[Month]]&lt;7,"Q1",IF(Delivery[[#This Row],[Month]]&lt;10,"Q2",IF(Delivery[[#This Row],[Month]]&lt;13,"Q3"))))</f>
        <v>Q4</v>
      </c>
    </row>
    <row r="2029" spans="1:12" x14ac:dyDescent="0.25">
      <c r="A2029">
        <v>4</v>
      </c>
      <c r="B2029" s="1">
        <v>42402</v>
      </c>
      <c r="C2029" t="s">
        <v>6</v>
      </c>
      <c r="D2029" t="s">
        <v>1503</v>
      </c>
      <c r="E2029">
        <v>1</v>
      </c>
      <c r="F2029">
        <v>478</v>
      </c>
      <c r="G2029" t="s">
        <v>490</v>
      </c>
      <c r="H2029" t="s">
        <v>153</v>
      </c>
      <c r="I2029" t="str">
        <f>VLOOKUP(H2029,Sheet1!$A$1:$B$28,2,0)</f>
        <v>HSD-IV</v>
      </c>
      <c r="J2029">
        <f>MONTH(Delivery[[#This Row],[DATE]])</f>
        <v>2</v>
      </c>
      <c r="K2029" s="32">
        <f>IF(Delivery[[#This Row],[Month]]&gt;3,YEAR(Delivery[[#This Row],[DATE]]),YEAR(Delivery[[#This Row],[DATE]])-1)</f>
        <v>2015</v>
      </c>
      <c r="L2029" s="32" t="str">
        <f>IF(Delivery[[#This Row],[Month]]&lt;4,"Q4",IF(Delivery[[#This Row],[Month]]&lt;7,"Q1",IF(Delivery[[#This Row],[Month]]&lt;10,"Q2",IF(Delivery[[#This Row],[Month]]&lt;13,"Q3"))))</f>
        <v>Q4</v>
      </c>
    </row>
    <row r="2030" spans="1:12" x14ac:dyDescent="0.25">
      <c r="A2030">
        <v>5</v>
      </c>
      <c r="B2030" s="1">
        <v>42402</v>
      </c>
      <c r="C2030" t="s">
        <v>6</v>
      </c>
      <c r="D2030" t="s">
        <v>1504</v>
      </c>
      <c r="E2030">
        <v>2</v>
      </c>
      <c r="F2030">
        <v>814</v>
      </c>
      <c r="G2030" t="s">
        <v>490</v>
      </c>
      <c r="H2030" t="s">
        <v>153</v>
      </c>
      <c r="I2030" t="str">
        <f>VLOOKUP(H2030,Sheet1!$A$1:$B$28,2,0)</f>
        <v>HSD-IV</v>
      </c>
      <c r="J2030">
        <f>MONTH(Delivery[[#This Row],[DATE]])</f>
        <v>2</v>
      </c>
      <c r="K2030" s="32">
        <f>IF(Delivery[[#This Row],[Month]]&gt;3,YEAR(Delivery[[#This Row],[DATE]]),YEAR(Delivery[[#This Row],[DATE]])-1)</f>
        <v>2015</v>
      </c>
      <c r="L2030" s="32" t="str">
        <f>IF(Delivery[[#This Row],[Month]]&lt;4,"Q4",IF(Delivery[[#This Row],[Month]]&lt;7,"Q1",IF(Delivery[[#This Row],[Month]]&lt;10,"Q2",IF(Delivery[[#This Row],[Month]]&lt;13,"Q3"))))</f>
        <v>Q4</v>
      </c>
    </row>
    <row r="2031" spans="1:12" x14ac:dyDescent="0.25">
      <c r="A2031">
        <v>1</v>
      </c>
      <c r="B2031" s="1">
        <v>42403</v>
      </c>
      <c r="C2031" t="s">
        <v>6</v>
      </c>
      <c r="D2031" t="s">
        <v>1188</v>
      </c>
      <c r="E2031">
        <v>8</v>
      </c>
      <c r="F2031">
        <v>30</v>
      </c>
      <c r="G2031" t="s">
        <v>460</v>
      </c>
      <c r="H2031" t="s">
        <v>153</v>
      </c>
      <c r="I2031" t="str">
        <f>VLOOKUP(H2031,Sheet1!$A$1:$B$28,2,0)</f>
        <v>HSD-IV</v>
      </c>
      <c r="J2031">
        <f>MONTH(Delivery[[#This Row],[DATE]])</f>
        <v>2</v>
      </c>
      <c r="K2031" s="32">
        <f>IF(Delivery[[#This Row],[Month]]&gt;3,YEAR(Delivery[[#This Row],[DATE]]),YEAR(Delivery[[#This Row],[DATE]])-1)</f>
        <v>2015</v>
      </c>
      <c r="L2031" s="32" t="str">
        <f>IF(Delivery[[#This Row],[Month]]&lt;4,"Q4",IF(Delivery[[#This Row],[Month]]&lt;7,"Q1",IF(Delivery[[#This Row],[Month]]&lt;10,"Q2",IF(Delivery[[#This Row],[Month]]&lt;13,"Q3"))))</f>
        <v>Q4</v>
      </c>
    </row>
    <row r="2032" spans="1:12" x14ac:dyDescent="0.25">
      <c r="A2032">
        <v>2</v>
      </c>
      <c r="B2032" s="1">
        <v>42403</v>
      </c>
      <c r="C2032" t="s">
        <v>6</v>
      </c>
      <c r="D2032" t="s">
        <v>1397</v>
      </c>
      <c r="E2032" t="s">
        <v>41</v>
      </c>
      <c r="F2032">
        <v>28</v>
      </c>
      <c r="G2032" t="s">
        <v>460</v>
      </c>
      <c r="H2032" t="s">
        <v>738</v>
      </c>
      <c r="I2032" t="s">
        <v>204</v>
      </c>
      <c r="J2032">
        <f>MONTH(Delivery[[#This Row],[DATE]])</f>
        <v>2</v>
      </c>
      <c r="K2032" s="32">
        <f>IF(Delivery[[#This Row],[Month]]&gt;3,YEAR(Delivery[[#This Row],[DATE]]),YEAR(Delivery[[#This Row],[DATE]])-1)</f>
        <v>2015</v>
      </c>
      <c r="L2032" s="32" t="str">
        <f>IF(Delivery[[#This Row],[Month]]&lt;4,"Q4",IF(Delivery[[#This Row],[Month]]&lt;7,"Q1",IF(Delivery[[#This Row],[Month]]&lt;10,"Q2",IF(Delivery[[#This Row],[Month]]&lt;13,"Q3"))))</f>
        <v>Q4</v>
      </c>
    </row>
    <row r="2033" spans="1:12" x14ac:dyDescent="0.25">
      <c r="A2033">
        <v>3</v>
      </c>
      <c r="B2033" s="1">
        <v>42403</v>
      </c>
      <c r="C2033" t="s">
        <v>6</v>
      </c>
      <c r="D2033" t="s">
        <v>1192</v>
      </c>
      <c r="E2033">
        <v>17</v>
      </c>
      <c r="F2033">
        <v>419</v>
      </c>
      <c r="G2033" t="s">
        <v>460</v>
      </c>
      <c r="H2033" t="s">
        <v>145</v>
      </c>
      <c r="I2033" t="s">
        <v>146</v>
      </c>
      <c r="J2033">
        <f>MONTH(Delivery[[#This Row],[DATE]])</f>
        <v>2</v>
      </c>
      <c r="K2033" s="32">
        <f>IF(Delivery[[#This Row],[Month]]&gt;3,YEAR(Delivery[[#This Row],[DATE]]),YEAR(Delivery[[#This Row],[DATE]])-1)</f>
        <v>2015</v>
      </c>
      <c r="L2033" s="32" t="str">
        <f>IF(Delivery[[#This Row],[Month]]&lt;4,"Q4",IF(Delivery[[#This Row],[Month]]&lt;7,"Q1",IF(Delivery[[#This Row],[Month]]&lt;10,"Q2",IF(Delivery[[#This Row],[Month]]&lt;13,"Q3"))))</f>
        <v>Q4</v>
      </c>
    </row>
    <row r="2034" spans="1:12" x14ac:dyDescent="0.25">
      <c r="A2034">
        <v>4</v>
      </c>
      <c r="B2034" s="1">
        <v>42403</v>
      </c>
      <c r="C2034" t="s">
        <v>6</v>
      </c>
      <c r="D2034" t="s">
        <v>1193</v>
      </c>
      <c r="E2034">
        <v>14</v>
      </c>
      <c r="F2034">
        <v>3154</v>
      </c>
      <c r="G2034" t="s">
        <v>460</v>
      </c>
      <c r="H2034" t="s">
        <v>197</v>
      </c>
      <c r="I2034" t="s">
        <v>143</v>
      </c>
      <c r="J2034">
        <f>MONTH(Delivery[[#This Row],[DATE]])</f>
        <v>2</v>
      </c>
      <c r="K2034" s="32">
        <f>IF(Delivery[[#This Row],[Month]]&gt;3,YEAR(Delivery[[#This Row],[DATE]]),YEAR(Delivery[[#This Row],[DATE]])-1)</f>
        <v>2015</v>
      </c>
      <c r="L2034" s="32" t="str">
        <f>IF(Delivery[[#This Row],[Month]]&lt;4,"Q4",IF(Delivery[[#This Row],[Month]]&lt;7,"Q1",IF(Delivery[[#This Row],[Month]]&lt;10,"Q2",IF(Delivery[[#This Row],[Month]]&lt;13,"Q3"))))</f>
        <v>Q4</v>
      </c>
    </row>
    <row r="2035" spans="1:12" x14ac:dyDescent="0.25">
      <c r="A2035">
        <v>1</v>
      </c>
      <c r="B2035" s="1">
        <v>42403</v>
      </c>
      <c r="C2035" t="s">
        <v>6</v>
      </c>
      <c r="D2035" t="s">
        <v>1504</v>
      </c>
      <c r="E2035">
        <v>2</v>
      </c>
      <c r="F2035">
        <v>380</v>
      </c>
      <c r="G2035" t="s">
        <v>490</v>
      </c>
      <c r="H2035" t="s">
        <v>153</v>
      </c>
      <c r="I2035" t="str">
        <f>VLOOKUP(H2035,Sheet1!$A$1:$B$28,2,0)</f>
        <v>HSD-IV</v>
      </c>
      <c r="J2035">
        <f>MONTH(Delivery[[#This Row],[DATE]])</f>
        <v>2</v>
      </c>
      <c r="K2035" s="32">
        <f>IF(Delivery[[#This Row],[Month]]&gt;3,YEAR(Delivery[[#This Row],[DATE]]),YEAR(Delivery[[#This Row],[DATE]])-1)</f>
        <v>2015</v>
      </c>
      <c r="L2035" s="32" t="str">
        <f>IF(Delivery[[#This Row],[Month]]&lt;4,"Q4",IF(Delivery[[#This Row],[Month]]&lt;7,"Q1",IF(Delivery[[#This Row],[Month]]&lt;10,"Q2",IF(Delivery[[#This Row],[Month]]&lt;13,"Q3"))))</f>
        <v>Q4</v>
      </c>
    </row>
    <row r="2036" spans="1:12" x14ac:dyDescent="0.25">
      <c r="A2036">
        <v>1</v>
      </c>
      <c r="B2036" s="1">
        <v>42404</v>
      </c>
      <c r="C2036" t="s">
        <v>6</v>
      </c>
      <c r="D2036" t="s">
        <v>1193</v>
      </c>
      <c r="E2036">
        <v>14</v>
      </c>
      <c r="F2036">
        <v>3157</v>
      </c>
      <c r="G2036" t="s">
        <v>460</v>
      </c>
      <c r="H2036" t="s">
        <v>197</v>
      </c>
      <c r="I2036" t="s">
        <v>143</v>
      </c>
      <c r="J2036">
        <f>MONTH(Delivery[[#This Row],[DATE]])</f>
        <v>2</v>
      </c>
      <c r="K2036" s="32">
        <f>IF(Delivery[[#This Row],[Month]]&gt;3,YEAR(Delivery[[#This Row],[DATE]]),YEAR(Delivery[[#This Row],[DATE]])-1)</f>
        <v>2015</v>
      </c>
      <c r="L2036" s="32" t="str">
        <f>IF(Delivery[[#This Row],[Month]]&lt;4,"Q4",IF(Delivery[[#This Row],[Month]]&lt;7,"Q1",IF(Delivery[[#This Row],[Month]]&lt;10,"Q2",IF(Delivery[[#This Row],[Month]]&lt;13,"Q3"))))</f>
        <v>Q4</v>
      </c>
    </row>
    <row r="2037" spans="1:12" x14ac:dyDescent="0.25">
      <c r="A2037">
        <v>2</v>
      </c>
      <c r="B2037" s="1">
        <v>42404</v>
      </c>
      <c r="C2037" t="s">
        <v>6</v>
      </c>
      <c r="D2037" t="s">
        <v>1193</v>
      </c>
      <c r="E2037">
        <v>24</v>
      </c>
      <c r="F2037">
        <v>1175</v>
      </c>
      <c r="G2037" t="s">
        <v>460</v>
      </c>
      <c r="H2037" t="s">
        <v>197</v>
      </c>
      <c r="I2037" t="s">
        <v>143</v>
      </c>
      <c r="J2037">
        <f>MONTH(Delivery[[#This Row],[DATE]])</f>
        <v>2</v>
      </c>
      <c r="K2037" s="32">
        <f>IF(Delivery[[#This Row],[Month]]&gt;3,YEAR(Delivery[[#This Row],[DATE]]),YEAR(Delivery[[#This Row],[DATE]])-1)</f>
        <v>2015</v>
      </c>
      <c r="L2037" s="32" t="str">
        <f>IF(Delivery[[#This Row],[Month]]&lt;4,"Q4",IF(Delivery[[#This Row],[Month]]&lt;7,"Q1",IF(Delivery[[#This Row],[Month]]&lt;10,"Q2",IF(Delivery[[#This Row],[Month]]&lt;13,"Q3"))))</f>
        <v>Q4</v>
      </c>
    </row>
    <row r="2038" spans="1:12" x14ac:dyDescent="0.25">
      <c r="A2038">
        <v>3</v>
      </c>
      <c r="B2038" s="1">
        <v>42404</v>
      </c>
      <c r="C2038" t="s">
        <v>6</v>
      </c>
      <c r="D2038" t="s">
        <v>1194</v>
      </c>
      <c r="E2038">
        <v>24</v>
      </c>
      <c r="F2038">
        <v>2306</v>
      </c>
      <c r="G2038" t="s">
        <v>460</v>
      </c>
      <c r="H2038" t="s">
        <v>197</v>
      </c>
      <c r="I2038" t="s">
        <v>143</v>
      </c>
      <c r="J2038">
        <f>MONTH(Delivery[[#This Row],[DATE]])</f>
        <v>2</v>
      </c>
      <c r="K2038" s="32">
        <f>IF(Delivery[[#This Row],[Month]]&gt;3,YEAR(Delivery[[#This Row],[DATE]]),YEAR(Delivery[[#This Row],[DATE]])-1)</f>
        <v>2015</v>
      </c>
      <c r="L2038" s="32" t="str">
        <f>IF(Delivery[[#This Row],[Month]]&lt;4,"Q4",IF(Delivery[[#This Row],[Month]]&lt;7,"Q1",IF(Delivery[[#This Row],[Month]]&lt;10,"Q2",IF(Delivery[[#This Row],[Month]]&lt;13,"Q3"))))</f>
        <v>Q4</v>
      </c>
    </row>
    <row r="2039" spans="1:12" x14ac:dyDescent="0.25">
      <c r="A2039">
        <v>4</v>
      </c>
      <c r="B2039" s="1">
        <v>42404</v>
      </c>
      <c r="C2039" t="s">
        <v>6</v>
      </c>
      <c r="D2039" t="s">
        <v>1194</v>
      </c>
      <c r="E2039">
        <v>15</v>
      </c>
      <c r="F2039">
        <v>2963</v>
      </c>
      <c r="G2039" t="s">
        <v>460</v>
      </c>
      <c r="H2039" t="s">
        <v>197</v>
      </c>
      <c r="I2039" t="s">
        <v>143</v>
      </c>
      <c r="J2039">
        <f>MONTH(Delivery[[#This Row],[DATE]])</f>
        <v>2</v>
      </c>
      <c r="K2039" s="32">
        <f>IF(Delivery[[#This Row],[Month]]&gt;3,YEAR(Delivery[[#This Row],[DATE]]),YEAR(Delivery[[#This Row],[DATE]])-1)</f>
        <v>2015</v>
      </c>
      <c r="L2039" s="32" t="str">
        <f>IF(Delivery[[#This Row],[Month]]&lt;4,"Q4",IF(Delivery[[#This Row],[Month]]&lt;7,"Q1",IF(Delivery[[#This Row],[Month]]&lt;10,"Q2",IF(Delivery[[#This Row],[Month]]&lt;13,"Q3"))))</f>
        <v>Q4</v>
      </c>
    </row>
    <row r="2040" spans="1:12" x14ac:dyDescent="0.25">
      <c r="A2040">
        <v>1</v>
      </c>
      <c r="B2040" s="1">
        <v>42404</v>
      </c>
      <c r="C2040" t="s">
        <v>6</v>
      </c>
      <c r="D2040" t="s">
        <v>1504</v>
      </c>
      <c r="E2040">
        <v>12</v>
      </c>
      <c r="F2040">
        <v>381</v>
      </c>
      <c r="G2040" t="s">
        <v>490</v>
      </c>
      <c r="H2040" t="s">
        <v>153</v>
      </c>
      <c r="I2040" t="str">
        <f>VLOOKUP(H2040,Sheet1!$A$1:$B$28,2,0)</f>
        <v>HSD-IV</v>
      </c>
      <c r="J2040">
        <f>MONTH(Delivery[[#This Row],[DATE]])</f>
        <v>2</v>
      </c>
      <c r="K2040" s="32">
        <f>IF(Delivery[[#This Row],[Month]]&gt;3,YEAR(Delivery[[#This Row],[DATE]]),YEAR(Delivery[[#This Row],[DATE]])-1)</f>
        <v>2015</v>
      </c>
      <c r="L2040" s="32" t="str">
        <f>IF(Delivery[[#This Row],[Month]]&lt;4,"Q4",IF(Delivery[[#This Row],[Month]]&lt;7,"Q1",IF(Delivery[[#This Row],[Month]]&lt;10,"Q2",IF(Delivery[[#This Row],[Month]]&lt;13,"Q3"))))</f>
        <v>Q4</v>
      </c>
    </row>
    <row r="2041" spans="1:12" x14ac:dyDescent="0.25">
      <c r="A2041">
        <v>2</v>
      </c>
      <c r="B2041" s="1">
        <v>42404</v>
      </c>
      <c r="C2041" t="s">
        <v>6</v>
      </c>
      <c r="D2041" t="s">
        <v>1188</v>
      </c>
      <c r="E2041">
        <v>12</v>
      </c>
      <c r="F2041">
        <v>2635</v>
      </c>
      <c r="G2041" t="s">
        <v>490</v>
      </c>
      <c r="H2041" t="s">
        <v>153</v>
      </c>
      <c r="I2041" t="str">
        <f>VLOOKUP(H2041,Sheet1!$A$1:$B$28,2,0)</f>
        <v>HSD-IV</v>
      </c>
      <c r="J2041">
        <f>MONTH(Delivery[[#This Row],[DATE]])</f>
        <v>2</v>
      </c>
      <c r="K2041" s="32">
        <f>IF(Delivery[[#This Row],[Month]]&gt;3,YEAR(Delivery[[#This Row],[DATE]]),YEAR(Delivery[[#This Row],[DATE]])-1)</f>
        <v>2015</v>
      </c>
      <c r="L2041" s="32" t="str">
        <f>IF(Delivery[[#This Row],[Month]]&lt;4,"Q4",IF(Delivery[[#This Row],[Month]]&lt;7,"Q1",IF(Delivery[[#This Row],[Month]]&lt;10,"Q2",IF(Delivery[[#This Row],[Month]]&lt;13,"Q3"))))</f>
        <v>Q4</v>
      </c>
    </row>
    <row r="2042" spans="1:12" x14ac:dyDescent="0.25">
      <c r="A2042">
        <v>1</v>
      </c>
      <c r="B2042" s="1">
        <v>42404</v>
      </c>
      <c r="C2042" t="s">
        <v>6</v>
      </c>
      <c r="D2042" t="s">
        <v>1188</v>
      </c>
      <c r="E2042">
        <v>107</v>
      </c>
      <c r="F2042">
        <v>3002</v>
      </c>
      <c r="G2042" t="s">
        <v>492</v>
      </c>
      <c r="H2042" t="s">
        <v>153</v>
      </c>
      <c r="I2042" t="str">
        <f>VLOOKUP(H2042,Sheet1!$A$1:$B$28,2,0)</f>
        <v>HSD-IV</v>
      </c>
      <c r="J2042">
        <f>MONTH(Delivery[[#This Row],[DATE]])</f>
        <v>2</v>
      </c>
      <c r="K2042" s="32">
        <f>IF(Delivery[[#This Row],[Month]]&gt;3,YEAR(Delivery[[#This Row],[DATE]]),YEAR(Delivery[[#This Row],[DATE]])-1)</f>
        <v>2015</v>
      </c>
      <c r="L2042" s="32" t="str">
        <f>IF(Delivery[[#This Row],[Month]]&lt;4,"Q4",IF(Delivery[[#This Row],[Month]]&lt;7,"Q1",IF(Delivery[[#This Row],[Month]]&lt;10,"Q2",IF(Delivery[[#This Row],[Month]]&lt;13,"Q3"))))</f>
        <v>Q4</v>
      </c>
    </row>
    <row r="2043" spans="1:12" x14ac:dyDescent="0.25">
      <c r="A2043">
        <v>2</v>
      </c>
      <c r="B2043" s="1">
        <v>42404</v>
      </c>
      <c r="C2043" t="s">
        <v>6</v>
      </c>
      <c r="D2043" t="s">
        <v>1188</v>
      </c>
      <c r="E2043">
        <v>110</v>
      </c>
      <c r="F2043">
        <v>1105</v>
      </c>
      <c r="G2043" t="s">
        <v>492</v>
      </c>
      <c r="H2043" t="s">
        <v>153</v>
      </c>
      <c r="I2043" t="str">
        <f>VLOOKUP(H2043,Sheet1!$A$1:$B$28,2,0)</f>
        <v>HSD-IV</v>
      </c>
      <c r="J2043">
        <f>MONTH(Delivery[[#This Row],[DATE]])</f>
        <v>2</v>
      </c>
      <c r="K2043" s="32">
        <f>IF(Delivery[[#This Row],[Month]]&gt;3,YEAR(Delivery[[#This Row],[DATE]]),YEAR(Delivery[[#This Row],[DATE]])-1)</f>
        <v>2015</v>
      </c>
      <c r="L2043" s="32" t="str">
        <f>IF(Delivery[[#This Row],[Month]]&lt;4,"Q4",IF(Delivery[[#This Row],[Month]]&lt;7,"Q1",IF(Delivery[[#This Row],[Month]]&lt;10,"Q2",IF(Delivery[[#This Row],[Month]]&lt;13,"Q3"))))</f>
        <v>Q4</v>
      </c>
    </row>
    <row r="2044" spans="1:12" x14ac:dyDescent="0.25">
      <c r="A2044">
        <v>1</v>
      </c>
      <c r="B2044" s="1">
        <v>42405</v>
      </c>
      <c r="C2044" t="s">
        <v>6</v>
      </c>
      <c r="D2044" t="s">
        <v>1188</v>
      </c>
      <c r="E2044">
        <v>8</v>
      </c>
      <c r="F2044">
        <v>1423</v>
      </c>
      <c r="G2044" t="s">
        <v>464</v>
      </c>
      <c r="H2044" t="s">
        <v>153</v>
      </c>
      <c r="I2044" t="str">
        <f>VLOOKUP(H2044,Sheet1!$A$1:$B$28,2,0)</f>
        <v>HSD-IV</v>
      </c>
      <c r="J2044">
        <f>MONTH(Delivery[[#This Row],[DATE]])</f>
        <v>2</v>
      </c>
      <c r="K2044" s="32">
        <f>IF(Delivery[[#This Row],[Month]]&gt;3,YEAR(Delivery[[#This Row],[DATE]]),YEAR(Delivery[[#This Row],[DATE]])-1)</f>
        <v>2015</v>
      </c>
      <c r="L2044" s="32" t="str">
        <f>IF(Delivery[[#This Row],[Month]]&lt;4,"Q4",IF(Delivery[[#This Row],[Month]]&lt;7,"Q1",IF(Delivery[[#This Row],[Month]]&lt;10,"Q2",IF(Delivery[[#This Row],[Month]]&lt;13,"Q3"))))</f>
        <v>Q4</v>
      </c>
    </row>
    <row r="2045" spans="1:12" x14ac:dyDescent="0.25">
      <c r="A2045">
        <v>1</v>
      </c>
      <c r="B2045" s="1">
        <v>42405</v>
      </c>
      <c r="C2045" t="s">
        <v>6</v>
      </c>
      <c r="D2045" t="s">
        <v>1188</v>
      </c>
      <c r="E2045">
        <v>110</v>
      </c>
      <c r="F2045">
        <v>1999</v>
      </c>
      <c r="G2045" t="s">
        <v>492</v>
      </c>
      <c r="H2045" t="s">
        <v>153</v>
      </c>
      <c r="I2045" t="str">
        <f>VLOOKUP(H2045,Sheet1!$A$1:$B$28,2,0)</f>
        <v>HSD-IV</v>
      </c>
      <c r="J2045">
        <f>MONTH(Delivery[[#This Row],[DATE]])</f>
        <v>2</v>
      </c>
      <c r="K2045" s="32">
        <f>IF(Delivery[[#This Row],[Month]]&gt;3,YEAR(Delivery[[#This Row],[DATE]]),YEAR(Delivery[[#This Row],[DATE]])-1)</f>
        <v>2015</v>
      </c>
      <c r="L2045" s="32" t="str">
        <f>IF(Delivery[[#This Row],[Month]]&lt;4,"Q4",IF(Delivery[[#This Row],[Month]]&lt;7,"Q1",IF(Delivery[[#This Row],[Month]]&lt;10,"Q2",IF(Delivery[[#This Row],[Month]]&lt;13,"Q3"))))</f>
        <v>Q4</v>
      </c>
    </row>
    <row r="2046" spans="1:12" x14ac:dyDescent="0.25">
      <c r="A2046">
        <v>2</v>
      </c>
      <c r="B2046" s="1">
        <v>42405</v>
      </c>
      <c r="C2046" t="s">
        <v>463</v>
      </c>
      <c r="D2046" t="s">
        <v>1203</v>
      </c>
      <c r="E2046">
        <v>111</v>
      </c>
      <c r="F2046">
        <v>62</v>
      </c>
      <c r="G2046" t="s">
        <v>492</v>
      </c>
      <c r="H2046" t="s">
        <v>155</v>
      </c>
      <c r="I2046" t="s">
        <v>146</v>
      </c>
      <c r="J2046">
        <f>MONTH(Delivery[[#This Row],[DATE]])</f>
        <v>2</v>
      </c>
      <c r="K2046" s="32">
        <f>IF(Delivery[[#This Row],[Month]]&gt;3,YEAR(Delivery[[#This Row],[DATE]]),YEAR(Delivery[[#This Row],[DATE]])-1)</f>
        <v>2015</v>
      </c>
      <c r="L2046" s="32" t="str">
        <f>IF(Delivery[[#This Row],[Month]]&lt;4,"Q4",IF(Delivery[[#This Row],[Month]]&lt;7,"Q1",IF(Delivery[[#This Row],[Month]]&lt;10,"Q2",IF(Delivery[[#This Row],[Month]]&lt;13,"Q3"))))</f>
        <v>Q4</v>
      </c>
    </row>
    <row r="2047" spans="1:12" x14ac:dyDescent="0.25">
      <c r="A2047">
        <v>1</v>
      </c>
      <c r="B2047" s="1">
        <v>42405</v>
      </c>
      <c r="C2047" t="s">
        <v>6</v>
      </c>
      <c r="D2047" t="s">
        <v>1197</v>
      </c>
      <c r="E2047" t="s">
        <v>113</v>
      </c>
      <c r="F2047">
        <v>717</v>
      </c>
      <c r="G2047" t="s">
        <v>466</v>
      </c>
      <c r="H2047" t="s">
        <v>148</v>
      </c>
      <c r="I2047" t="s">
        <v>149</v>
      </c>
      <c r="J2047">
        <f>MONTH(Delivery[[#This Row],[DATE]])</f>
        <v>2</v>
      </c>
      <c r="K2047" s="32">
        <f>IF(Delivery[[#This Row],[Month]]&gt;3,YEAR(Delivery[[#This Row],[DATE]]),YEAR(Delivery[[#This Row],[DATE]])-1)</f>
        <v>2015</v>
      </c>
      <c r="L2047" s="32" t="str">
        <f>IF(Delivery[[#This Row],[Month]]&lt;4,"Q4",IF(Delivery[[#This Row],[Month]]&lt;7,"Q1",IF(Delivery[[#This Row],[Month]]&lt;10,"Q2",IF(Delivery[[#This Row],[Month]]&lt;13,"Q3"))))</f>
        <v>Q4</v>
      </c>
    </row>
    <row r="2048" spans="1:12" x14ac:dyDescent="0.25">
      <c r="A2048">
        <v>1</v>
      </c>
      <c r="B2048" s="1">
        <v>42406</v>
      </c>
      <c r="C2048" t="s">
        <v>6</v>
      </c>
      <c r="D2048" t="s">
        <v>1188</v>
      </c>
      <c r="E2048">
        <v>8</v>
      </c>
      <c r="F2048">
        <v>640</v>
      </c>
      <c r="G2048" t="s">
        <v>464</v>
      </c>
      <c r="H2048" t="s">
        <v>153</v>
      </c>
      <c r="I2048" t="str">
        <f>VLOOKUP(H2048,Sheet1!$A$1:$B$28,2,0)</f>
        <v>HSD-IV</v>
      </c>
      <c r="J2048">
        <f>MONTH(Delivery[[#This Row],[DATE]])</f>
        <v>2</v>
      </c>
      <c r="K2048" s="32">
        <f>IF(Delivery[[#This Row],[Month]]&gt;3,YEAR(Delivery[[#This Row],[DATE]]),YEAR(Delivery[[#This Row],[DATE]])-1)</f>
        <v>2015</v>
      </c>
      <c r="L2048" s="32" t="str">
        <f>IF(Delivery[[#This Row],[Month]]&lt;4,"Q4",IF(Delivery[[#This Row],[Month]]&lt;7,"Q1",IF(Delivery[[#This Row],[Month]]&lt;10,"Q2",IF(Delivery[[#This Row],[Month]]&lt;13,"Q3"))))</f>
        <v>Q4</v>
      </c>
    </row>
    <row r="2049" spans="1:12" x14ac:dyDescent="0.25">
      <c r="A2049">
        <v>2</v>
      </c>
      <c r="B2049" s="1">
        <v>42406</v>
      </c>
      <c r="C2049" t="s">
        <v>463</v>
      </c>
      <c r="D2049" t="s">
        <v>1203</v>
      </c>
      <c r="E2049">
        <v>16</v>
      </c>
      <c r="F2049">
        <v>114</v>
      </c>
      <c r="G2049" t="s">
        <v>464</v>
      </c>
      <c r="H2049" t="s">
        <v>155</v>
      </c>
      <c r="I2049" t="s">
        <v>146</v>
      </c>
      <c r="J2049">
        <f>MONTH(Delivery[[#This Row],[DATE]])</f>
        <v>2</v>
      </c>
      <c r="K2049" s="32">
        <f>IF(Delivery[[#This Row],[Month]]&gt;3,YEAR(Delivery[[#This Row],[DATE]]),YEAR(Delivery[[#This Row],[DATE]])-1)</f>
        <v>2015</v>
      </c>
      <c r="L2049" s="32" t="str">
        <f>IF(Delivery[[#This Row],[Month]]&lt;4,"Q4",IF(Delivery[[#This Row],[Month]]&lt;7,"Q1",IF(Delivery[[#This Row],[Month]]&lt;10,"Q2",IF(Delivery[[#This Row],[Month]]&lt;13,"Q3"))))</f>
        <v>Q4</v>
      </c>
    </row>
    <row r="2050" spans="1:12" x14ac:dyDescent="0.25">
      <c r="A2050">
        <v>3</v>
      </c>
      <c r="B2050" s="1">
        <v>42406</v>
      </c>
      <c r="C2050" t="s">
        <v>463</v>
      </c>
      <c r="D2050" t="s">
        <v>1204</v>
      </c>
      <c r="E2050">
        <v>16</v>
      </c>
      <c r="F2050">
        <v>1071</v>
      </c>
      <c r="G2050" t="s">
        <v>464</v>
      </c>
      <c r="H2050" t="s">
        <v>156</v>
      </c>
      <c r="I2050" t="s">
        <v>146</v>
      </c>
      <c r="J2050">
        <f>MONTH(Delivery[[#This Row],[DATE]])</f>
        <v>2</v>
      </c>
      <c r="K2050" s="32">
        <f>IF(Delivery[[#This Row],[Month]]&gt;3,YEAR(Delivery[[#This Row],[DATE]]),YEAR(Delivery[[#This Row],[DATE]])-1)</f>
        <v>2015</v>
      </c>
      <c r="L2050" s="32" t="str">
        <f>IF(Delivery[[#This Row],[Month]]&lt;4,"Q4",IF(Delivery[[#This Row],[Month]]&lt;7,"Q1",IF(Delivery[[#This Row],[Month]]&lt;10,"Q2",IF(Delivery[[#This Row],[Month]]&lt;13,"Q3"))))</f>
        <v>Q4</v>
      </c>
    </row>
    <row r="2051" spans="1:12" x14ac:dyDescent="0.25">
      <c r="A2051">
        <v>4</v>
      </c>
      <c r="B2051" s="1">
        <v>42406</v>
      </c>
      <c r="C2051" t="s">
        <v>463</v>
      </c>
      <c r="D2051" t="s">
        <v>1205</v>
      </c>
      <c r="E2051">
        <v>16</v>
      </c>
      <c r="F2051">
        <v>981</v>
      </c>
      <c r="G2051" t="s">
        <v>464</v>
      </c>
      <c r="H2051" t="s">
        <v>145</v>
      </c>
      <c r="I2051" t="s">
        <v>146</v>
      </c>
      <c r="J2051">
        <f>MONTH(Delivery[[#This Row],[DATE]])</f>
        <v>2</v>
      </c>
      <c r="K2051" s="32">
        <f>IF(Delivery[[#This Row],[Month]]&gt;3,YEAR(Delivery[[#This Row],[DATE]]),YEAR(Delivery[[#This Row],[DATE]])-1)</f>
        <v>2015</v>
      </c>
      <c r="L2051" s="32" t="str">
        <f>IF(Delivery[[#This Row],[Month]]&lt;4,"Q4",IF(Delivery[[#This Row],[Month]]&lt;7,"Q1",IF(Delivery[[#This Row],[Month]]&lt;10,"Q2",IF(Delivery[[#This Row],[Month]]&lt;13,"Q3"))))</f>
        <v>Q4</v>
      </c>
    </row>
    <row r="2052" spans="1:12" x14ac:dyDescent="0.25">
      <c r="A2052">
        <v>5</v>
      </c>
      <c r="B2052" s="1">
        <v>42406</v>
      </c>
      <c r="C2052" t="s">
        <v>463</v>
      </c>
      <c r="D2052" t="s">
        <v>1206</v>
      </c>
      <c r="E2052">
        <v>13</v>
      </c>
      <c r="F2052">
        <v>2426</v>
      </c>
      <c r="G2052" t="s">
        <v>464</v>
      </c>
      <c r="H2052" t="s">
        <v>1084</v>
      </c>
      <c r="I2052" t="s">
        <v>143</v>
      </c>
      <c r="J2052">
        <f>MONTH(Delivery[[#This Row],[DATE]])</f>
        <v>2</v>
      </c>
      <c r="K2052" s="32">
        <f>IF(Delivery[[#This Row],[Month]]&gt;3,YEAR(Delivery[[#This Row],[DATE]]),YEAR(Delivery[[#This Row],[DATE]])-1)</f>
        <v>2015</v>
      </c>
      <c r="L2052" s="32" t="str">
        <f>IF(Delivery[[#This Row],[Month]]&lt;4,"Q4",IF(Delivery[[#This Row],[Month]]&lt;7,"Q1",IF(Delivery[[#This Row],[Month]]&lt;10,"Q2",IF(Delivery[[#This Row],[Month]]&lt;13,"Q3"))))</f>
        <v>Q4</v>
      </c>
    </row>
    <row r="2053" spans="1:12" x14ac:dyDescent="0.25">
      <c r="A2053">
        <v>1</v>
      </c>
      <c r="B2053" s="1">
        <v>42406</v>
      </c>
      <c r="C2053" t="s">
        <v>6</v>
      </c>
      <c r="D2053" t="s">
        <v>1197</v>
      </c>
      <c r="E2053" t="s">
        <v>113</v>
      </c>
      <c r="F2053">
        <v>778</v>
      </c>
      <c r="G2053" t="s">
        <v>466</v>
      </c>
      <c r="H2053" t="s">
        <v>148</v>
      </c>
      <c r="I2053" t="s">
        <v>149</v>
      </c>
      <c r="J2053">
        <f>MONTH(Delivery[[#This Row],[DATE]])</f>
        <v>2</v>
      </c>
      <c r="K2053" s="32">
        <f>IF(Delivery[[#This Row],[Month]]&gt;3,YEAR(Delivery[[#This Row],[DATE]]),YEAR(Delivery[[#This Row],[DATE]])-1)</f>
        <v>2015</v>
      </c>
      <c r="L2053" s="32" t="str">
        <f>IF(Delivery[[#This Row],[Month]]&lt;4,"Q4",IF(Delivery[[#This Row],[Month]]&lt;7,"Q1",IF(Delivery[[#This Row],[Month]]&lt;10,"Q2",IF(Delivery[[#This Row],[Month]]&lt;13,"Q3"))))</f>
        <v>Q4</v>
      </c>
    </row>
    <row r="2054" spans="1:12" x14ac:dyDescent="0.25">
      <c r="A2054">
        <v>2</v>
      </c>
      <c r="B2054" s="1">
        <v>42406</v>
      </c>
      <c r="C2054" t="s">
        <v>6</v>
      </c>
      <c r="D2054" t="s">
        <v>1199</v>
      </c>
      <c r="E2054" t="s">
        <v>113</v>
      </c>
      <c r="F2054">
        <v>3009</v>
      </c>
      <c r="G2054" t="s">
        <v>466</v>
      </c>
      <c r="H2054" t="s">
        <v>148</v>
      </c>
      <c r="I2054" t="s">
        <v>149</v>
      </c>
      <c r="J2054">
        <f>MONTH(Delivery[[#This Row],[DATE]])</f>
        <v>2</v>
      </c>
      <c r="K2054" s="32">
        <f>IF(Delivery[[#This Row],[Month]]&gt;3,YEAR(Delivery[[#This Row],[DATE]]),YEAR(Delivery[[#This Row],[DATE]])-1)</f>
        <v>2015</v>
      </c>
      <c r="L2054" s="32" t="str">
        <f>IF(Delivery[[#This Row],[Month]]&lt;4,"Q4",IF(Delivery[[#This Row],[Month]]&lt;7,"Q1",IF(Delivery[[#This Row],[Month]]&lt;10,"Q2",IF(Delivery[[#This Row],[Month]]&lt;13,"Q3"))))</f>
        <v>Q4</v>
      </c>
    </row>
    <row r="2055" spans="1:12" x14ac:dyDescent="0.25">
      <c r="A2055">
        <v>1</v>
      </c>
      <c r="B2055" s="1">
        <v>42407</v>
      </c>
      <c r="C2055" t="s">
        <v>6</v>
      </c>
      <c r="D2055" t="s">
        <v>1200</v>
      </c>
      <c r="E2055">
        <v>16</v>
      </c>
      <c r="F2055">
        <v>64</v>
      </c>
      <c r="G2055" t="s">
        <v>460</v>
      </c>
      <c r="H2055" t="s">
        <v>156</v>
      </c>
      <c r="I2055" t="s">
        <v>146</v>
      </c>
      <c r="J2055">
        <f>MONTH(Delivery[[#This Row],[DATE]])</f>
        <v>2</v>
      </c>
      <c r="K2055" s="32">
        <f>IF(Delivery[[#This Row],[Month]]&gt;3,YEAR(Delivery[[#This Row],[DATE]]),YEAR(Delivery[[#This Row],[DATE]])-1)</f>
        <v>2015</v>
      </c>
      <c r="L2055" s="32" t="str">
        <f>IF(Delivery[[#This Row],[Month]]&lt;4,"Q4",IF(Delivery[[#This Row],[Month]]&lt;7,"Q1",IF(Delivery[[#This Row],[Month]]&lt;10,"Q2",IF(Delivery[[#This Row],[Month]]&lt;13,"Q3"))))</f>
        <v>Q4</v>
      </c>
    </row>
    <row r="2056" spans="1:12" x14ac:dyDescent="0.25">
      <c r="A2056">
        <v>2</v>
      </c>
      <c r="B2056" s="1">
        <v>42407</v>
      </c>
      <c r="C2056" t="s">
        <v>6</v>
      </c>
      <c r="D2056" t="s">
        <v>1201</v>
      </c>
      <c r="E2056">
        <v>16</v>
      </c>
      <c r="F2056">
        <v>94</v>
      </c>
      <c r="G2056" t="s">
        <v>460</v>
      </c>
      <c r="H2056" t="s">
        <v>155</v>
      </c>
      <c r="I2056" t="s">
        <v>146</v>
      </c>
      <c r="J2056">
        <f>MONTH(Delivery[[#This Row],[DATE]])</f>
        <v>2</v>
      </c>
      <c r="K2056" s="32">
        <f>IF(Delivery[[#This Row],[Month]]&gt;3,YEAR(Delivery[[#This Row],[DATE]]),YEAR(Delivery[[#This Row],[DATE]])-1)</f>
        <v>2015</v>
      </c>
      <c r="L2056" s="32" t="str">
        <f>IF(Delivery[[#This Row],[Month]]&lt;4,"Q4",IF(Delivery[[#This Row],[Month]]&lt;7,"Q1",IF(Delivery[[#This Row],[Month]]&lt;10,"Q2",IF(Delivery[[#This Row],[Month]]&lt;13,"Q3"))))</f>
        <v>Q4</v>
      </c>
    </row>
    <row r="2057" spans="1:12" x14ac:dyDescent="0.25">
      <c r="A2057">
        <v>3</v>
      </c>
      <c r="B2057" s="1">
        <v>42407</v>
      </c>
      <c r="C2057" t="s">
        <v>6</v>
      </c>
      <c r="D2057" t="s">
        <v>1202</v>
      </c>
      <c r="E2057">
        <v>11</v>
      </c>
      <c r="F2057">
        <v>5863</v>
      </c>
      <c r="G2057" t="s">
        <v>460</v>
      </c>
      <c r="H2057" t="s">
        <v>151</v>
      </c>
      <c r="I2057" t="s">
        <v>152</v>
      </c>
      <c r="J2057">
        <f>MONTH(Delivery[[#This Row],[DATE]])</f>
        <v>2</v>
      </c>
      <c r="K2057" s="32">
        <f>IF(Delivery[[#This Row],[Month]]&gt;3,YEAR(Delivery[[#This Row],[DATE]]),YEAR(Delivery[[#This Row],[DATE]])-1)</f>
        <v>2015</v>
      </c>
      <c r="L2057" s="32" t="str">
        <f>IF(Delivery[[#This Row],[Month]]&lt;4,"Q4",IF(Delivery[[#This Row],[Month]]&lt;7,"Q1",IF(Delivery[[#This Row],[Month]]&lt;10,"Q2",IF(Delivery[[#This Row],[Month]]&lt;13,"Q3"))))</f>
        <v>Q4</v>
      </c>
    </row>
    <row r="2058" spans="1:12" x14ac:dyDescent="0.25">
      <c r="A2058">
        <v>4</v>
      </c>
      <c r="B2058" s="1">
        <v>42407</v>
      </c>
      <c r="C2058" t="s">
        <v>6</v>
      </c>
      <c r="D2058" t="s">
        <v>1202</v>
      </c>
      <c r="E2058">
        <v>4</v>
      </c>
      <c r="F2058">
        <v>1189</v>
      </c>
      <c r="G2058" t="s">
        <v>460</v>
      </c>
      <c r="H2058" t="s">
        <v>151</v>
      </c>
      <c r="I2058" t="s">
        <v>152</v>
      </c>
      <c r="J2058">
        <f>MONTH(Delivery[[#This Row],[DATE]])</f>
        <v>2</v>
      </c>
      <c r="K2058" s="32">
        <f>IF(Delivery[[#This Row],[Month]]&gt;3,YEAR(Delivery[[#This Row],[DATE]]),YEAR(Delivery[[#This Row],[DATE]])-1)</f>
        <v>2015</v>
      </c>
      <c r="L2058" s="32" t="str">
        <f>IF(Delivery[[#This Row],[Month]]&lt;4,"Q4",IF(Delivery[[#This Row],[Month]]&lt;7,"Q1",IF(Delivery[[#This Row],[Month]]&lt;10,"Q2",IF(Delivery[[#This Row],[Month]]&lt;13,"Q3"))))</f>
        <v>Q4</v>
      </c>
    </row>
    <row r="2059" spans="1:12" x14ac:dyDescent="0.25">
      <c r="A2059">
        <v>5</v>
      </c>
      <c r="B2059" s="1">
        <v>42407</v>
      </c>
      <c r="C2059" t="s">
        <v>6</v>
      </c>
      <c r="D2059" t="s">
        <v>1208</v>
      </c>
      <c r="E2059">
        <v>4</v>
      </c>
      <c r="F2059">
        <v>3903</v>
      </c>
      <c r="G2059" t="s">
        <v>460</v>
      </c>
      <c r="H2059" t="s">
        <v>151</v>
      </c>
      <c r="I2059" t="s">
        <v>152</v>
      </c>
      <c r="J2059">
        <f>MONTH(Delivery[[#This Row],[DATE]])</f>
        <v>2</v>
      </c>
      <c r="K2059" s="32">
        <f>IF(Delivery[[#This Row],[Month]]&gt;3,YEAR(Delivery[[#This Row],[DATE]]),YEAR(Delivery[[#This Row],[DATE]])-1)</f>
        <v>2015</v>
      </c>
      <c r="L2059" s="32" t="str">
        <f>IF(Delivery[[#This Row],[Month]]&lt;4,"Q4",IF(Delivery[[#This Row],[Month]]&lt;7,"Q1",IF(Delivery[[#This Row],[Month]]&lt;10,"Q2",IF(Delivery[[#This Row],[Month]]&lt;13,"Q3"))))</f>
        <v>Q4</v>
      </c>
    </row>
    <row r="2060" spans="1:12" x14ac:dyDescent="0.25">
      <c r="A2060">
        <v>1</v>
      </c>
      <c r="B2060" s="1">
        <v>42407</v>
      </c>
      <c r="C2060" t="s">
        <v>463</v>
      </c>
      <c r="D2060" t="s">
        <v>1206</v>
      </c>
      <c r="E2060">
        <v>13</v>
      </c>
      <c r="F2060">
        <v>4360</v>
      </c>
      <c r="G2060" t="s">
        <v>464</v>
      </c>
      <c r="H2060" t="s">
        <v>1084</v>
      </c>
      <c r="I2060" t="s">
        <v>143</v>
      </c>
      <c r="J2060">
        <f>MONTH(Delivery[[#This Row],[DATE]])</f>
        <v>2</v>
      </c>
      <c r="K2060" s="32">
        <f>IF(Delivery[[#This Row],[Month]]&gt;3,YEAR(Delivery[[#This Row],[DATE]]),YEAR(Delivery[[#This Row],[DATE]])-1)</f>
        <v>2015</v>
      </c>
      <c r="L2060" s="32" t="str">
        <f>IF(Delivery[[#This Row],[Month]]&lt;4,"Q4",IF(Delivery[[#This Row],[Month]]&lt;7,"Q1",IF(Delivery[[#This Row],[Month]]&lt;10,"Q2",IF(Delivery[[#This Row],[Month]]&lt;13,"Q3"))))</f>
        <v>Q4</v>
      </c>
    </row>
    <row r="2061" spans="1:12" x14ac:dyDescent="0.25">
      <c r="A2061">
        <v>1</v>
      </c>
      <c r="B2061" s="1">
        <v>42407</v>
      </c>
      <c r="C2061" t="s">
        <v>6</v>
      </c>
      <c r="D2061" t="s">
        <v>1199</v>
      </c>
      <c r="E2061" t="s">
        <v>113</v>
      </c>
      <c r="F2061">
        <v>424</v>
      </c>
      <c r="G2061" t="s">
        <v>466</v>
      </c>
      <c r="H2061" t="s">
        <v>148</v>
      </c>
      <c r="I2061" t="s">
        <v>149</v>
      </c>
      <c r="J2061">
        <f>MONTH(Delivery[[#This Row],[DATE]])</f>
        <v>2</v>
      </c>
      <c r="K2061" s="32">
        <f>IF(Delivery[[#This Row],[Month]]&gt;3,YEAR(Delivery[[#This Row],[DATE]]),YEAR(Delivery[[#This Row],[DATE]])-1)</f>
        <v>2015</v>
      </c>
      <c r="L2061" s="32" t="str">
        <f>IF(Delivery[[#This Row],[Month]]&lt;4,"Q4",IF(Delivery[[#This Row],[Month]]&lt;7,"Q1",IF(Delivery[[#This Row],[Month]]&lt;10,"Q2",IF(Delivery[[#This Row],[Month]]&lt;13,"Q3"))))</f>
        <v>Q4</v>
      </c>
    </row>
    <row r="2062" spans="1:12" x14ac:dyDescent="0.25">
      <c r="A2062">
        <v>2</v>
      </c>
      <c r="B2062" s="1">
        <v>42407</v>
      </c>
      <c r="C2062" t="s">
        <v>463</v>
      </c>
      <c r="D2062" t="s">
        <v>204</v>
      </c>
      <c r="E2062" t="s">
        <v>113</v>
      </c>
      <c r="F2062">
        <v>78</v>
      </c>
      <c r="G2062" t="s">
        <v>466</v>
      </c>
      <c r="H2062" t="s">
        <v>738</v>
      </c>
      <c r="I2062" t="s">
        <v>204</v>
      </c>
      <c r="J2062">
        <f>MONTH(Delivery[[#This Row],[DATE]])</f>
        <v>2</v>
      </c>
      <c r="K2062" s="32">
        <f>IF(Delivery[[#This Row],[Month]]&gt;3,YEAR(Delivery[[#This Row],[DATE]]),YEAR(Delivery[[#This Row],[DATE]])-1)</f>
        <v>2015</v>
      </c>
      <c r="L2062" s="32" t="str">
        <f>IF(Delivery[[#This Row],[Month]]&lt;4,"Q4",IF(Delivery[[#This Row],[Month]]&lt;7,"Q1",IF(Delivery[[#This Row],[Month]]&lt;10,"Q2",IF(Delivery[[#This Row],[Month]]&lt;13,"Q3"))))</f>
        <v>Q4</v>
      </c>
    </row>
    <row r="2063" spans="1:12" x14ac:dyDescent="0.25">
      <c r="A2063">
        <v>1</v>
      </c>
      <c r="B2063" s="1">
        <v>42408</v>
      </c>
      <c r="C2063" t="s">
        <v>6</v>
      </c>
      <c r="D2063" t="s">
        <v>1210</v>
      </c>
      <c r="E2063">
        <v>8</v>
      </c>
      <c r="F2063">
        <v>3380</v>
      </c>
      <c r="G2063" t="s">
        <v>460</v>
      </c>
      <c r="H2063" t="s">
        <v>153</v>
      </c>
      <c r="I2063" t="str">
        <f>VLOOKUP(H2063,Sheet1!$A$1:$B$28,2,0)</f>
        <v>HSD-IV</v>
      </c>
      <c r="J2063">
        <f>MONTH(Delivery[[#This Row],[DATE]])</f>
        <v>2</v>
      </c>
      <c r="K2063" s="32">
        <f>IF(Delivery[[#This Row],[Month]]&gt;3,YEAR(Delivery[[#This Row],[DATE]]),YEAR(Delivery[[#This Row],[DATE]])-1)</f>
        <v>2015</v>
      </c>
      <c r="L2063" s="32" t="str">
        <f>IF(Delivery[[#This Row],[Month]]&lt;4,"Q4",IF(Delivery[[#This Row],[Month]]&lt;7,"Q1",IF(Delivery[[#This Row],[Month]]&lt;10,"Q2",IF(Delivery[[#This Row],[Month]]&lt;13,"Q3"))))</f>
        <v>Q4</v>
      </c>
    </row>
    <row r="2064" spans="1:12" x14ac:dyDescent="0.25">
      <c r="A2064">
        <v>2</v>
      </c>
      <c r="B2064" s="1">
        <v>42408</v>
      </c>
      <c r="C2064" t="s">
        <v>6</v>
      </c>
      <c r="D2064" t="s">
        <v>1210</v>
      </c>
      <c r="E2064">
        <v>1</v>
      </c>
      <c r="F2064">
        <v>3599</v>
      </c>
      <c r="G2064" t="s">
        <v>460</v>
      </c>
      <c r="H2064" t="s">
        <v>153</v>
      </c>
      <c r="I2064" t="str">
        <f>VLOOKUP(H2064,Sheet1!$A$1:$B$28,2,0)</f>
        <v>HSD-IV</v>
      </c>
      <c r="J2064">
        <f>MONTH(Delivery[[#This Row],[DATE]])</f>
        <v>2</v>
      </c>
      <c r="K2064" s="32">
        <f>IF(Delivery[[#This Row],[Month]]&gt;3,YEAR(Delivery[[#This Row],[DATE]]),YEAR(Delivery[[#This Row],[DATE]])-1)</f>
        <v>2015</v>
      </c>
      <c r="L2064" s="32" t="str">
        <f>IF(Delivery[[#This Row],[Month]]&lt;4,"Q4",IF(Delivery[[#This Row],[Month]]&lt;7,"Q1",IF(Delivery[[#This Row],[Month]]&lt;10,"Q2",IF(Delivery[[#This Row],[Month]]&lt;13,"Q3"))))</f>
        <v>Q4</v>
      </c>
    </row>
    <row r="2065" spans="1:12" x14ac:dyDescent="0.25">
      <c r="A2065">
        <v>1</v>
      </c>
      <c r="B2065" s="1">
        <v>42408</v>
      </c>
      <c r="C2065" t="s">
        <v>463</v>
      </c>
      <c r="D2065" t="s">
        <v>1206</v>
      </c>
      <c r="E2065">
        <v>13</v>
      </c>
      <c r="F2065">
        <v>685</v>
      </c>
      <c r="G2065" t="s">
        <v>464</v>
      </c>
      <c r="H2065" t="s">
        <v>1084</v>
      </c>
      <c r="I2065" t="s">
        <v>143</v>
      </c>
      <c r="J2065">
        <f>MONTH(Delivery[[#This Row],[DATE]])</f>
        <v>2</v>
      </c>
      <c r="K2065" s="32">
        <f>IF(Delivery[[#This Row],[Month]]&gt;3,YEAR(Delivery[[#This Row],[DATE]]),YEAR(Delivery[[#This Row],[DATE]])-1)</f>
        <v>2015</v>
      </c>
      <c r="L2065" s="32" t="str">
        <f>IF(Delivery[[#This Row],[Month]]&lt;4,"Q4",IF(Delivery[[#This Row],[Month]]&lt;7,"Q1",IF(Delivery[[#This Row],[Month]]&lt;10,"Q2",IF(Delivery[[#This Row],[Month]]&lt;13,"Q3"))))</f>
        <v>Q4</v>
      </c>
    </row>
    <row r="2066" spans="1:12" x14ac:dyDescent="0.25">
      <c r="A2066">
        <v>2</v>
      </c>
      <c r="B2066" s="1">
        <v>42408</v>
      </c>
      <c r="C2066" t="s">
        <v>463</v>
      </c>
      <c r="D2066" t="s">
        <v>1206</v>
      </c>
      <c r="E2066">
        <v>10</v>
      </c>
      <c r="F2066">
        <v>1312</v>
      </c>
      <c r="G2066" t="s">
        <v>464</v>
      </c>
      <c r="H2066" t="s">
        <v>1084</v>
      </c>
      <c r="I2066" t="s">
        <v>143</v>
      </c>
      <c r="J2066">
        <f>MONTH(Delivery[[#This Row],[DATE]])</f>
        <v>2</v>
      </c>
      <c r="K2066" s="32">
        <f>IF(Delivery[[#This Row],[Month]]&gt;3,YEAR(Delivery[[#This Row],[DATE]]),YEAR(Delivery[[#This Row],[DATE]])-1)</f>
        <v>2015</v>
      </c>
      <c r="L2066" s="32" t="str">
        <f>IF(Delivery[[#This Row],[Month]]&lt;4,"Q4",IF(Delivery[[#This Row],[Month]]&lt;7,"Q1",IF(Delivery[[#This Row],[Month]]&lt;10,"Q2",IF(Delivery[[#This Row],[Month]]&lt;13,"Q3"))))</f>
        <v>Q4</v>
      </c>
    </row>
    <row r="2067" spans="1:12" x14ac:dyDescent="0.25">
      <c r="A2067">
        <v>3</v>
      </c>
      <c r="B2067" s="1">
        <v>42408</v>
      </c>
      <c r="C2067" t="s">
        <v>463</v>
      </c>
      <c r="D2067" t="s">
        <v>1212</v>
      </c>
      <c r="E2067">
        <v>10</v>
      </c>
      <c r="F2067">
        <v>5560</v>
      </c>
      <c r="G2067" t="s">
        <v>464</v>
      </c>
      <c r="H2067" t="s">
        <v>1084</v>
      </c>
      <c r="I2067" t="s">
        <v>143</v>
      </c>
      <c r="J2067">
        <f>MONTH(Delivery[[#This Row],[DATE]])</f>
        <v>2</v>
      </c>
      <c r="K2067" s="32">
        <f>IF(Delivery[[#This Row],[Month]]&gt;3,YEAR(Delivery[[#This Row],[DATE]]),YEAR(Delivery[[#This Row],[DATE]])-1)</f>
        <v>2015</v>
      </c>
      <c r="L2067" s="32" t="str">
        <f>IF(Delivery[[#This Row],[Month]]&lt;4,"Q4",IF(Delivery[[#This Row],[Month]]&lt;7,"Q1",IF(Delivery[[#This Row],[Month]]&lt;10,"Q2",IF(Delivery[[#This Row],[Month]]&lt;13,"Q3"))))</f>
        <v>Q4</v>
      </c>
    </row>
    <row r="2068" spans="1:12" x14ac:dyDescent="0.25">
      <c r="A2068">
        <v>1</v>
      </c>
      <c r="B2068" s="1">
        <v>42408</v>
      </c>
      <c r="C2068" t="s">
        <v>463</v>
      </c>
      <c r="D2068" t="s">
        <v>204</v>
      </c>
      <c r="E2068" t="s">
        <v>113</v>
      </c>
      <c r="F2068">
        <v>12</v>
      </c>
      <c r="G2068" t="s">
        <v>466</v>
      </c>
      <c r="H2068" t="s">
        <v>738</v>
      </c>
      <c r="I2068" t="s">
        <v>204</v>
      </c>
      <c r="J2068">
        <f>MONTH(Delivery[[#This Row],[DATE]])</f>
        <v>2</v>
      </c>
      <c r="K2068" s="32">
        <f>IF(Delivery[[#This Row],[Month]]&gt;3,YEAR(Delivery[[#This Row],[DATE]]),YEAR(Delivery[[#This Row],[DATE]])-1)</f>
        <v>2015</v>
      </c>
      <c r="L2068" s="32" t="str">
        <f>IF(Delivery[[#This Row],[Month]]&lt;4,"Q4",IF(Delivery[[#This Row],[Month]]&lt;7,"Q1",IF(Delivery[[#This Row],[Month]]&lt;10,"Q2",IF(Delivery[[#This Row],[Month]]&lt;13,"Q3"))))</f>
        <v>Q4</v>
      </c>
    </row>
    <row r="2069" spans="1:12" x14ac:dyDescent="0.25">
      <c r="A2069">
        <v>1</v>
      </c>
      <c r="B2069" s="1">
        <v>42409</v>
      </c>
      <c r="C2069" t="s">
        <v>6</v>
      </c>
      <c r="D2069" t="s">
        <v>1210</v>
      </c>
      <c r="E2069">
        <v>1</v>
      </c>
      <c r="F2069">
        <v>4475</v>
      </c>
      <c r="G2069" t="s">
        <v>460</v>
      </c>
      <c r="H2069" t="s">
        <v>153</v>
      </c>
      <c r="I2069" t="str">
        <f>VLOOKUP(H2069,Sheet1!$A$1:$B$28,2,0)</f>
        <v>HSD-IV</v>
      </c>
      <c r="J2069">
        <f>MONTH(Delivery[[#This Row],[DATE]])</f>
        <v>2</v>
      </c>
      <c r="K2069" s="32">
        <f>IF(Delivery[[#This Row],[Month]]&gt;3,YEAR(Delivery[[#This Row],[DATE]]),YEAR(Delivery[[#This Row],[DATE]])-1)</f>
        <v>2015</v>
      </c>
      <c r="L2069" s="32" t="str">
        <f>IF(Delivery[[#This Row],[Month]]&lt;4,"Q4",IF(Delivery[[#This Row],[Month]]&lt;7,"Q1",IF(Delivery[[#This Row],[Month]]&lt;10,"Q2",IF(Delivery[[#This Row],[Month]]&lt;13,"Q3"))))</f>
        <v>Q4</v>
      </c>
    </row>
    <row r="2070" spans="1:12" x14ac:dyDescent="0.25">
      <c r="A2070">
        <v>2</v>
      </c>
      <c r="B2070" s="1">
        <v>42409</v>
      </c>
      <c r="C2070" t="s">
        <v>6</v>
      </c>
      <c r="D2070" t="s">
        <v>1213</v>
      </c>
      <c r="E2070">
        <v>1</v>
      </c>
      <c r="F2070">
        <v>1665</v>
      </c>
      <c r="G2070" t="s">
        <v>460</v>
      </c>
      <c r="H2070" t="s">
        <v>153</v>
      </c>
      <c r="I2070" t="str">
        <f>VLOOKUP(H2070,Sheet1!$A$1:$B$28,2,0)</f>
        <v>HSD-IV</v>
      </c>
      <c r="J2070">
        <f>MONTH(Delivery[[#This Row],[DATE]])</f>
        <v>2</v>
      </c>
      <c r="K2070" s="32">
        <f>IF(Delivery[[#This Row],[Month]]&gt;3,YEAR(Delivery[[#This Row],[DATE]]),YEAR(Delivery[[#This Row],[DATE]])-1)</f>
        <v>2015</v>
      </c>
      <c r="L2070" s="32" t="str">
        <f>IF(Delivery[[#This Row],[Month]]&lt;4,"Q4",IF(Delivery[[#This Row],[Month]]&lt;7,"Q1",IF(Delivery[[#This Row],[Month]]&lt;10,"Q2",IF(Delivery[[#This Row],[Month]]&lt;13,"Q3"))))</f>
        <v>Q4</v>
      </c>
    </row>
    <row r="2071" spans="1:12" x14ac:dyDescent="0.25">
      <c r="A2071">
        <v>1</v>
      </c>
      <c r="B2071" s="1">
        <v>42409</v>
      </c>
      <c r="C2071" t="s">
        <v>463</v>
      </c>
      <c r="D2071" t="s">
        <v>1212</v>
      </c>
      <c r="E2071">
        <v>10</v>
      </c>
      <c r="F2071">
        <v>623</v>
      </c>
      <c r="G2071" t="s">
        <v>464</v>
      </c>
      <c r="H2071" t="s">
        <v>1084</v>
      </c>
      <c r="I2071" t="s">
        <v>143</v>
      </c>
      <c r="J2071">
        <f>MONTH(Delivery[[#This Row],[DATE]])</f>
        <v>2</v>
      </c>
      <c r="K2071" s="32">
        <f>IF(Delivery[[#This Row],[Month]]&gt;3,YEAR(Delivery[[#This Row],[DATE]]),YEAR(Delivery[[#This Row],[DATE]])-1)</f>
        <v>2015</v>
      </c>
      <c r="L2071" s="32" t="str">
        <f>IF(Delivery[[#This Row],[Month]]&lt;4,"Q4",IF(Delivery[[#This Row],[Month]]&lt;7,"Q1",IF(Delivery[[#This Row],[Month]]&lt;10,"Q2",IF(Delivery[[#This Row],[Month]]&lt;13,"Q3"))))</f>
        <v>Q4</v>
      </c>
    </row>
    <row r="2072" spans="1:12" x14ac:dyDescent="0.25">
      <c r="A2072">
        <v>1</v>
      </c>
      <c r="B2072" s="1">
        <v>42410</v>
      </c>
      <c r="C2072" t="s">
        <v>6</v>
      </c>
      <c r="D2072" t="s">
        <v>1213</v>
      </c>
      <c r="E2072">
        <v>1</v>
      </c>
      <c r="F2072">
        <v>930</v>
      </c>
      <c r="G2072" t="s">
        <v>460</v>
      </c>
      <c r="H2072" t="s">
        <v>153</v>
      </c>
      <c r="I2072" t="str">
        <f>VLOOKUP(H2072,Sheet1!$A$1:$B$28,2,0)</f>
        <v>HSD-IV</v>
      </c>
      <c r="J2072">
        <f>MONTH(Delivery[[#This Row],[DATE]])</f>
        <v>2</v>
      </c>
      <c r="K2072" s="32">
        <f>IF(Delivery[[#This Row],[Month]]&gt;3,YEAR(Delivery[[#This Row],[DATE]]),YEAR(Delivery[[#This Row],[DATE]])-1)</f>
        <v>2015</v>
      </c>
      <c r="L2072" s="32" t="str">
        <f>IF(Delivery[[#This Row],[Month]]&lt;4,"Q4",IF(Delivery[[#This Row],[Month]]&lt;7,"Q1",IF(Delivery[[#This Row],[Month]]&lt;10,"Q2",IF(Delivery[[#This Row],[Month]]&lt;13,"Q3"))))</f>
        <v>Q4</v>
      </c>
    </row>
    <row r="2073" spans="1:12" x14ac:dyDescent="0.25">
      <c r="A2073">
        <v>2</v>
      </c>
      <c r="B2073" s="1">
        <v>42410</v>
      </c>
      <c r="C2073" t="s">
        <v>6</v>
      </c>
      <c r="D2073" t="s">
        <v>1214</v>
      </c>
      <c r="E2073">
        <v>1</v>
      </c>
      <c r="F2073">
        <v>260</v>
      </c>
      <c r="G2073" t="s">
        <v>460</v>
      </c>
      <c r="H2073" t="s">
        <v>153</v>
      </c>
      <c r="I2073" t="str">
        <f>VLOOKUP(H2073,Sheet1!$A$1:$B$28,2,0)</f>
        <v>HSD-IV</v>
      </c>
      <c r="J2073">
        <f>MONTH(Delivery[[#This Row],[DATE]])</f>
        <v>2</v>
      </c>
      <c r="K2073" s="32">
        <f>IF(Delivery[[#This Row],[Month]]&gt;3,YEAR(Delivery[[#This Row],[DATE]]),YEAR(Delivery[[#This Row],[DATE]])-1)</f>
        <v>2015</v>
      </c>
      <c r="L2073" s="32" t="str">
        <f>IF(Delivery[[#This Row],[Month]]&lt;4,"Q4",IF(Delivery[[#This Row],[Month]]&lt;7,"Q1",IF(Delivery[[#This Row],[Month]]&lt;10,"Q2",IF(Delivery[[#This Row],[Month]]&lt;13,"Q3"))))</f>
        <v>Q4</v>
      </c>
    </row>
    <row r="2074" spans="1:12" x14ac:dyDescent="0.25">
      <c r="A2074">
        <v>3</v>
      </c>
      <c r="B2074" s="1">
        <v>42410</v>
      </c>
      <c r="C2074" t="s">
        <v>6</v>
      </c>
      <c r="D2074" t="s">
        <v>1214</v>
      </c>
      <c r="E2074">
        <v>3</v>
      </c>
      <c r="F2074">
        <v>3822</v>
      </c>
      <c r="G2074" t="s">
        <v>460</v>
      </c>
      <c r="H2074" t="s">
        <v>153</v>
      </c>
      <c r="I2074" t="str">
        <f>VLOOKUP(H2074,Sheet1!$A$1:$B$28,2,0)</f>
        <v>HSD-IV</v>
      </c>
      <c r="J2074">
        <f>MONTH(Delivery[[#This Row],[DATE]])</f>
        <v>2</v>
      </c>
      <c r="K2074" s="32">
        <f>IF(Delivery[[#This Row],[Month]]&gt;3,YEAR(Delivery[[#This Row],[DATE]]),YEAR(Delivery[[#This Row],[DATE]])-1)</f>
        <v>2015</v>
      </c>
      <c r="L2074" s="32" t="str">
        <f>IF(Delivery[[#This Row],[Month]]&lt;4,"Q4",IF(Delivery[[#This Row],[Month]]&lt;7,"Q1",IF(Delivery[[#This Row],[Month]]&lt;10,"Q2",IF(Delivery[[#This Row],[Month]]&lt;13,"Q3"))))</f>
        <v>Q4</v>
      </c>
    </row>
    <row r="2075" spans="1:12" x14ac:dyDescent="0.25">
      <c r="A2075">
        <v>1</v>
      </c>
      <c r="B2075" s="1">
        <v>42410</v>
      </c>
      <c r="C2075" t="s">
        <v>6</v>
      </c>
      <c r="D2075" t="s">
        <v>1188</v>
      </c>
      <c r="E2075">
        <v>10</v>
      </c>
      <c r="F2075">
        <v>1677</v>
      </c>
      <c r="G2075" t="s">
        <v>490</v>
      </c>
      <c r="H2075" t="s">
        <v>153</v>
      </c>
      <c r="I2075" t="str">
        <f>VLOOKUP(H2075,Sheet1!$A$1:$B$28,2,0)</f>
        <v>HSD-IV</v>
      </c>
      <c r="J2075">
        <f>MONTH(Delivery[[#This Row],[DATE]])</f>
        <v>2</v>
      </c>
      <c r="K2075" s="32">
        <f>IF(Delivery[[#This Row],[Month]]&gt;3,YEAR(Delivery[[#This Row],[DATE]]),YEAR(Delivery[[#This Row],[DATE]])-1)</f>
        <v>2015</v>
      </c>
      <c r="L2075" s="32" t="str">
        <f>IF(Delivery[[#This Row],[Month]]&lt;4,"Q4",IF(Delivery[[#This Row],[Month]]&lt;7,"Q1",IF(Delivery[[#This Row],[Month]]&lt;10,"Q2",IF(Delivery[[#This Row],[Month]]&lt;13,"Q3"))))</f>
        <v>Q4</v>
      </c>
    </row>
    <row r="2076" spans="1:12" x14ac:dyDescent="0.25">
      <c r="A2076">
        <v>1</v>
      </c>
      <c r="B2076" s="1">
        <v>42410</v>
      </c>
      <c r="C2076" t="s">
        <v>463</v>
      </c>
      <c r="D2076" t="s">
        <v>1212</v>
      </c>
      <c r="E2076">
        <v>10</v>
      </c>
      <c r="F2076">
        <v>3344</v>
      </c>
      <c r="G2076" t="s">
        <v>464</v>
      </c>
      <c r="H2076" t="s">
        <v>1084</v>
      </c>
      <c r="I2076" t="s">
        <v>143</v>
      </c>
      <c r="J2076">
        <f>MONTH(Delivery[[#This Row],[DATE]])</f>
        <v>2</v>
      </c>
      <c r="K2076" s="32">
        <f>IF(Delivery[[#This Row],[Month]]&gt;3,YEAR(Delivery[[#This Row],[DATE]]),YEAR(Delivery[[#This Row],[DATE]])-1)</f>
        <v>2015</v>
      </c>
      <c r="L2076" s="32" t="str">
        <f>IF(Delivery[[#This Row],[Month]]&lt;4,"Q4",IF(Delivery[[#This Row],[Month]]&lt;7,"Q1",IF(Delivery[[#This Row],[Month]]&lt;10,"Q2",IF(Delivery[[#This Row],[Month]]&lt;13,"Q3"))))</f>
        <v>Q4</v>
      </c>
    </row>
    <row r="2077" spans="1:12" x14ac:dyDescent="0.25">
      <c r="A2077">
        <v>2</v>
      </c>
      <c r="B2077" s="1">
        <v>42410</v>
      </c>
      <c r="C2077" t="s">
        <v>463</v>
      </c>
      <c r="D2077" t="s">
        <v>1215</v>
      </c>
      <c r="E2077">
        <v>10</v>
      </c>
      <c r="F2077">
        <v>2840</v>
      </c>
      <c r="G2077" t="s">
        <v>464</v>
      </c>
      <c r="H2077" t="s">
        <v>1084</v>
      </c>
      <c r="I2077" t="s">
        <v>143</v>
      </c>
      <c r="J2077">
        <f>MONTH(Delivery[[#This Row],[DATE]])</f>
        <v>2</v>
      </c>
      <c r="K2077" s="32">
        <f>IF(Delivery[[#This Row],[Month]]&gt;3,YEAR(Delivery[[#This Row],[DATE]]),YEAR(Delivery[[#This Row],[DATE]])-1)</f>
        <v>2015</v>
      </c>
      <c r="L2077" s="32" t="str">
        <f>IF(Delivery[[#This Row],[Month]]&lt;4,"Q4",IF(Delivery[[#This Row],[Month]]&lt;7,"Q1",IF(Delivery[[#This Row],[Month]]&lt;10,"Q2",IF(Delivery[[#This Row],[Month]]&lt;13,"Q3"))))</f>
        <v>Q4</v>
      </c>
    </row>
    <row r="2078" spans="1:12" x14ac:dyDescent="0.25">
      <c r="A2078">
        <v>1</v>
      </c>
      <c r="B2078" s="1">
        <v>42411</v>
      </c>
      <c r="C2078" t="s">
        <v>6</v>
      </c>
      <c r="D2078" t="s">
        <v>1218</v>
      </c>
      <c r="E2078">
        <v>16</v>
      </c>
      <c r="F2078">
        <v>267</v>
      </c>
      <c r="G2078" t="s">
        <v>460</v>
      </c>
      <c r="H2078" t="s">
        <v>145</v>
      </c>
      <c r="I2078" t="s">
        <v>146</v>
      </c>
      <c r="J2078">
        <f>MONTH(Delivery[[#This Row],[DATE]])</f>
        <v>2</v>
      </c>
      <c r="K2078" s="32">
        <f>IF(Delivery[[#This Row],[Month]]&gt;3,YEAR(Delivery[[#This Row],[DATE]]),YEAR(Delivery[[#This Row],[DATE]])-1)</f>
        <v>2015</v>
      </c>
      <c r="L2078" s="32" t="str">
        <f>IF(Delivery[[#This Row],[Month]]&lt;4,"Q4",IF(Delivery[[#This Row],[Month]]&lt;7,"Q1",IF(Delivery[[#This Row],[Month]]&lt;10,"Q2",IF(Delivery[[#This Row],[Month]]&lt;13,"Q3"))))</f>
        <v>Q4</v>
      </c>
    </row>
    <row r="2079" spans="1:12" x14ac:dyDescent="0.25">
      <c r="A2079">
        <v>2</v>
      </c>
      <c r="B2079" s="1">
        <v>42411</v>
      </c>
      <c r="C2079" t="s">
        <v>6</v>
      </c>
      <c r="D2079" t="s">
        <v>1219</v>
      </c>
      <c r="E2079">
        <v>14</v>
      </c>
      <c r="F2079">
        <v>6360</v>
      </c>
      <c r="G2079" t="s">
        <v>460</v>
      </c>
      <c r="H2079" t="s">
        <v>1084</v>
      </c>
      <c r="I2079" t="s">
        <v>143</v>
      </c>
      <c r="J2079">
        <f>MONTH(Delivery[[#This Row],[DATE]])</f>
        <v>2</v>
      </c>
      <c r="K2079" s="32">
        <f>IF(Delivery[[#This Row],[Month]]&gt;3,YEAR(Delivery[[#This Row],[DATE]]),YEAR(Delivery[[#This Row],[DATE]])-1)</f>
        <v>2015</v>
      </c>
      <c r="L2079" s="32" t="str">
        <f>IF(Delivery[[#This Row],[Month]]&lt;4,"Q4",IF(Delivery[[#This Row],[Month]]&lt;7,"Q1",IF(Delivery[[#This Row],[Month]]&lt;10,"Q2",IF(Delivery[[#This Row],[Month]]&lt;13,"Q3"))))</f>
        <v>Q4</v>
      </c>
    </row>
    <row r="2080" spans="1:12" x14ac:dyDescent="0.25">
      <c r="A2080">
        <v>1</v>
      </c>
      <c r="B2080" s="1">
        <v>42411</v>
      </c>
      <c r="C2080" t="s">
        <v>6</v>
      </c>
      <c r="D2080" t="s">
        <v>1188</v>
      </c>
      <c r="E2080">
        <v>10</v>
      </c>
      <c r="F2080">
        <v>1589</v>
      </c>
      <c r="G2080" t="s">
        <v>490</v>
      </c>
      <c r="H2080" t="s">
        <v>153</v>
      </c>
      <c r="I2080" t="str">
        <f>VLOOKUP(H2080,Sheet1!$A$1:$B$28,2,0)</f>
        <v>HSD-IV</v>
      </c>
      <c r="J2080">
        <f>MONTH(Delivery[[#This Row],[DATE]])</f>
        <v>2</v>
      </c>
      <c r="K2080" s="32">
        <f>IF(Delivery[[#This Row],[Month]]&gt;3,YEAR(Delivery[[#This Row],[DATE]]),YEAR(Delivery[[#This Row],[DATE]])-1)</f>
        <v>2015</v>
      </c>
      <c r="L2080" s="32" t="str">
        <f>IF(Delivery[[#This Row],[Month]]&lt;4,"Q4",IF(Delivery[[#This Row],[Month]]&lt;7,"Q1",IF(Delivery[[#This Row],[Month]]&lt;10,"Q2",IF(Delivery[[#This Row],[Month]]&lt;13,"Q3"))))</f>
        <v>Q4</v>
      </c>
    </row>
    <row r="2081" spans="1:12" x14ac:dyDescent="0.25">
      <c r="A2081">
        <v>2</v>
      </c>
      <c r="B2081" s="1">
        <v>42411</v>
      </c>
      <c r="C2081" t="s">
        <v>6</v>
      </c>
      <c r="D2081" t="s">
        <v>1188</v>
      </c>
      <c r="E2081">
        <v>11</v>
      </c>
      <c r="F2081">
        <v>497</v>
      </c>
      <c r="G2081" t="s">
        <v>490</v>
      </c>
      <c r="H2081" t="s">
        <v>153</v>
      </c>
      <c r="I2081" t="str">
        <f>VLOOKUP(H2081,Sheet1!$A$1:$B$28,2,0)</f>
        <v>HSD-IV</v>
      </c>
      <c r="J2081">
        <f>MONTH(Delivery[[#This Row],[DATE]])</f>
        <v>2</v>
      </c>
      <c r="K2081" s="32">
        <f>IF(Delivery[[#This Row],[Month]]&gt;3,YEAR(Delivery[[#This Row],[DATE]]),YEAR(Delivery[[#This Row],[DATE]])-1)</f>
        <v>2015</v>
      </c>
      <c r="L2081" s="32" t="str">
        <f>IF(Delivery[[#This Row],[Month]]&lt;4,"Q4",IF(Delivery[[#This Row],[Month]]&lt;7,"Q1",IF(Delivery[[#This Row],[Month]]&lt;10,"Q2",IF(Delivery[[#This Row],[Month]]&lt;13,"Q3"))))</f>
        <v>Q4</v>
      </c>
    </row>
    <row r="2082" spans="1:12" x14ac:dyDescent="0.25">
      <c r="A2082">
        <v>3</v>
      </c>
      <c r="B2082" s="1">
        <v>42411</v>
      </c>
      <c r="C2082" t="s">
        <v>463</v>
      </c>
      <c r="D2082" t="s">
        <v>1225</v>
      </c>
      <c r="E2082">
        <v>4</v>
      </c>
      <c r="F2082">
        <v>67</v>
      </c>
      <c r="G2082" t="s">
        <v>490</v>
      </c>
      <c r="H2082" t="s">
        <v>155</v>
      </c>
      <c r="I2082" t="s">
        <v>146</v>
      </c>
      <c r="J2082">
        <f>MONTH(Delivery[[#This Row],[DATE]])</f>
        <v>2</v>
      </c>
      <c r="K2082" s="32">
        <f>IF(Delivery[[#This Row],[Month]]&gt;3,YEAR(Delivery[[#This Row],[DATE]]),YEAR(Delivery[[#This Row],[DATE]])-1)</f>
        <v>2015</v>
      </c>
      <c r="L2082" s="32" t="str">
        <f>IF(Delivery[[#This Row],[Month]]&lt;4,"Q4",IF(Delivery[[#This Row],[Month]]&lt;7,"Q1",IF(Delivery[[#This Row],[Month]]&lt;10,"Q2",IF(Delivery[[#This Row],[Month]]&lt;13,"Q3"))))</f>
        <v>Q4</v>
      </c>
    </row>
    <row r="2083" spans="1:12" x14ac:dyDescent="0.25">
      <c r="A2083">
        <v>4</v>
      </c>
      <c r="B2083" s="1">
        <v>42411</v>
      </c>
      <c r="C2083" t="s">
        <v>463</v>
      </c>
      <c r="D2083" t="s">
        <v>1204</v>
      </c>
      <c r="E2083">
        <v>4</v>
      </c>
      <c r="F2083">
        <v>1826</v>
      </c>
      <c r="G2083" t="s">
        <v>490</v>
      </c>
      <c r="H2083" t="s">
        <v>156</v>
      </c>
      <c r="I2083" t="s">
        <v>146</v>
      </c>
      <c r="J2083">
        <f>MONTH(Delivery[[#This Row],[DATE]])</f>
        <v>2</v>
      </c>
      <c r="K2083" s="32">
        <f>IF(Delivery[[#This Row],[Month]]&gt;3,YEAR(Delivery[[#This Row],[DATE]]),YEAR(Delivery[[#This Row],[DATE]])-1)</f>
        <v>2015</v>
      </c>
      <c r="L2083" s="32" t="str">
        <f>IF(Delivery[[#This Row],[Month]]&lt;4,"Q4",IF(Delivery[[#This Row],[Month]]&lt;7,"Q1",IF(Delivery[[#This Row],[Month]]&lt;10,"Q2",IF(Delivery[[#This Row],[Month]]&lt;13,"Q3"))))</f>
        <v>Q4</v>
      </c>
    </row>
    <row r="2084" spans="1:12" x14ac:dyDescent="0.25">
      <c r="A2084">
        <v>1</v>
      </c>
      <c r="B2084" s="1">
        <v>42411</v>
      </c>
      <c r="C2084" t="s">
        <v>463</v>
      </c>
      <c r="D2084" t="s">
        <v>1215</v>
      </c>
      <c r="E2084">
        <v>10</v>
      </c>
      <c r="F2084">
        <v>1236</v>
      </c>
      <c r="G2084" t="s">
        <v>464</v>
      </c>
      <c r="H2084" t="s">
        <v>1084</v>
      </c>
      <c r="I2084" t="s">
        <v>143</v>
      </c>
      <c r="J2084">
        <f>MONTH(Delivery[[#This Row],[DATE]])</f>
        <v>2</v>
      </c>
      <c r="K2084" s="32">
        <f>IF(Delivery[[#This Row],[Month]]&gt;3,YEAR(Delivery[[#This Row],[DATE]]),YEAR(Delivery[[#This Row],[DATE]])-1)</f>
        <v>2015</v>
      </c>
      <c r="L2084" s="32" t="str">
        <f>IF(Delivery[[#This Row],[Month]]&lt;4,"Q4",IF(Delivery[[#This Row],[Month]]&lt;7,"Q1",IF(Delivery[[#This Row],[Month]]&lt;10,"Q2",IF(Delivery[[#This Row],[Month]]&lt;13,"Q3"))))</f>
        <v>Q4</v>
      </c>
    </row>
    <row r="2085" spans="1:12" x14ac:dyDescent="0.25">
      <c r="A2085">
        <v>2</v>
      </c>
      <c r="B2085" s="1">
        <v>42411</v>
      </c>
      <c r="C2085" t="s">
        <v>463</v>
      </c>
      <c r="D2085" t="s">
        <v>1215</v>
      </c>
      <c r="E2085">
        <v>24</v>
      </c>
      <c r="F2085">
        <v>2197</v>
      </c>
      <c r="G2085" t="s">
        <v>464</v>
      </c>
      <c r="H2085" t="s">
        <v>1084</v>
      </c>
      <c r="I2085" t="s">
        <v>143</v>
      </c>
      <c r="J2085">
        <f>MONTH(Delivery[[#This Row],[DATE]])</f>
        <v>2</v>
      </c>
      <c r="K2085" s="32">
        <f>IF(Delivery[[#This Row],[Month]]&gt;3,YEAR(Delivery[[#This Row],[DATE]]),YEAR(Delivery[[#This Row],[DATE]])-1)</f>
        <v>2015</v>
      </c>
      <c r="L2085" s="32" t="str">
        <f>IF(Delivery[[#This Row],[Month]]&lt;4,"Q4",IF(Delivery[[#This Row],[Month]]&lt;7,"Q1",IF(Delivery[[#This Row],[Month]]&lt;10,"Q2",IF(Delivery[[#This Row],[Month]]&lt;13,"Q3"))))</f>
        <v>Q4</v>
      </c>
    </row>
    <row r="2086" spans="1:12" x14ac:dyDescent="0.25">
      <c r="A2086">
        <v>1</v>
      </c>
      <c r="B2086" s="1">
        <v>42411</v>
      </c>
      <c r="C2086" t="s">
        <v>463</v>
      </c>
      <c r="D2086" t="s">
        <v>1226</v>
      </c>
      <c r="E2086">
        <v>101</v>
      </c>
      <c r="F2086">
        <v>885</v>
      </c>
      <c r="G2086" t="s">
        <v>492</v>
      </c>
      <c r="H2086" t="s">
        <v>151</v>
      </c>
      <c r="I2086" t="s">
        <v>152</v>
      </c>
      <c r="J2086">
        <f>MONTH(Delivery[[#This Row],[DATE]])</f>
        <v>2</v>
      </c>
      <c r="K2086" s="32">
        <f>IF(Delivery[[#This Row],[Month]]&gt;3,YEAR(Delivery[[#This Row],[DATE]]),YEAR(Delivery[[#This Row],[DATE]])-1)</f>
        <v>2015</v>
      </c>
      <c r="L2086" s="32" t="str">
        <f>IF(Delivery[[#This Row],[Month]]&lt;4,"Q4",IF(Delivery[[#This Row],[Month]]&lt;7,"Q1",IF(Delivery[[#This Row],[Month]]&lt;10,"Q2",IF(Delivery[[#This Row],[Month]]&lt;13,"Q3"))))</f>
        <v>Q4</v>
      </c>
    </row>
    <row r="2087" spans="1:12" x14ac:dyDescent="0.25">
      <c r="A2087">
        <v>2</v>
      </c>
      <c r="B2087" s="1">
        <v>42411</v>
      </c>
      <c r="C2087" t="s">
        <v>463</v>
      </c>
      <c r="D2087" t="s">
        <v>1505</v>
      </c>
      <c r="E2087">
        <v>101</v>
      </c>
      <c r="F2087">
        <v>850</v>
      </c>
      <c r="G2087" t="s">
        <v>492</v>
      </c>
      <c r="H2087" t="s">
        <v>151</v>
      </c>
      <c r="I2087" t="s">
        <v>152</v>
      </c>
      <c r="J2087">
        <f>MONTH(Delivery[[#This Row],[DATE]])</f>
        <v>2</v>
      </c>
      <c r="K2087" s="32">
        <f>IF(Delivery[[#This Row],[Month]]&gt;3,YEAR(Delivery[[#This Row],[DATE]]),YEAR(Delivery[[#This Row],[DATE]])-1)</f>
        <v>2015</v>
      </c>
      <c r="L2087" s="32" t="str">
        <f>IF(Delivery[[#This Row],[Month]]&lt;4,"Q4",IF(Delivery[[#This Row],[Month]]&lt;7,"Q1",IF(Delivery[[#This Row],[Month]]&lt;10,"Q2",IF(Delivery[[#This Row],[Month]]&lt;13,"Q3"))))</f>
        <v>Q4</v>
      </c>
    </row>
    <row r="2088" spans="1:12" x14ac:dyDescent="0.25">
      <c r="A2088">
        <v>3</v>
      </c>
      <c r="B2088" s="1">
        <v>42411</v>
      </c>
      <c r="C2088" t="s">
        <v>463</v>
      </c>
      <c r="D2088" t="s">
        <v>1228</v>
      </c>
      <c r="E2088">
        <v>101</v>
      </c>
      <c r="F2088">
        <v>782</v>
      </c>
      <c r="G2088" t="s">
        <v>492</v>
      </c>
      <c r="H2088" t="s">
        <v>151</v>
      </c>
      <c r="I2088" t="s">
        <v>152</v>
      </c>
      <c r="J2088">
        <f>MONTH(Delivery[[#This Row],[DATE]])</f>
        <v>2</v>
      </c>
      <c r="K2088" s="32">
        <f>IF(Delivery[[#This Row],[Month]]&gt;3,YEAR(Delivery[[#This Row],[DATE]]),YEAR(Delivery[[#This Row],[DATE]])-1)</f>
        <v>2015</v>
      </c>
      <c r="L2088" s="32" t="str">
        <f>IF(Delivery[[#This Row],[Month]]&lt;4,"Q4",IF(Delivery[[#This Row],[Month]]&lt;7,"Q1",IF(Delivery[[#This Row],[Month]]&lt;10,"Q2",IF(Delivery[[#This Row],[Month]]&lt;13,"Q3"))))</f>
        <v>Q4</v>
      </c>
    </row>
    <row r="2089" spans="1:12" x14ac:dyDescent="0.25">
      <c r="A2089">
        <v>1</v>
      </c>
      <c r="B2089" s="1">
        <v>42412</v>
      </c>
      <c r="C2089" t="s">
        <v>6</v>
      </c>
      <c r="D2089" t="s">
        <v>1219</v>
      </c>
      <c r="E2089">
        <v>14</v>
      </c>
      <c r="F2089">
        <v>207</v>
      </c>
      <c r="G2089" t="s">
        <v>460</v>
      </c>
      <c r="H2089" t="s">
        <v>1084</v>
      </c>
      <c r="I2089" t="s">
        <v>143</v>
      </c>
      <c r="J2089">
        <f>MONTH(Delivery[[#This Row],[DATE]])</f>
        <v>2</v>
      </c>
      <c r="K2089" s="32">
        <f>IF(Delivery[[#This Row],[Month]]&gt;3,YEAR(Delivery[[#This Row],[DATE]]),YEAR(Delivery[[#This Row],[DATE]])-1)</f>
        <v>2015</v>
      </c>
      <c r="L2089" s="32" t="str">
        <f>IF(Delivery[[#This Row],[Month]]&lt;4,"Q4",IF(Delivery[[#This Row],[Month]]&lt;7,"Q1",IF(Delivery[[#This Row],[Month]]&lt;10,"Q2",IF(Delivery[[#This Row],[Month]]&lt;13,"Q3"))))</f>
        <v>Q4</v>
      </c>
    </row>
    <row r="2090" spans="1:12" x14ac:dyDescent="0.25">
      <c r="A2090">
        <v>2</v>
      </c>
      <c r="B2090" s="1">
        <v>42412</v>
      </c>
      <c r="C2090" t="s">
        <v>6</v>
      </c>
      <c r="D2090" t="s">
        <v>1219</v>
      </c>
      <c r="E2090">
        <v>13</v>
      </c>
      <c r="F2090">
        <v>704</v>
      </c>
      <c r="G2090" t="s">
        <v>460</v>
      </c>
      <c r="H2090" t="s">
        <v>1084</v>
      </c>
      <c r="I2090" t="s">
        <v>143</v>
      </c>
      <c r="J2090">
        <f>MONTH(Delivery[[#This Row],[DATE]])</f>
        <v>2</v>
      </c>
      <c r="K2090" s="32">
        <f>IF(Delivery[[#This Row],[Month]]&gt;3,YEAR(Delivery[[#This Row],[DATE]]),YEAR(Delivery[[#This Row],[DATE]])-1)</f>
        <v>2015</v>
      </c>
      <c r="L2090" s="32" t="str">
        <f>IF(Delivery[[#This Row],[Month]]&lt;4,"Q4",IF(Delivery[[#This Row],[Month]]&lt;7,"Q1",IF(Delivery[[#This Row],[Month]]&lt;10,"Q2",IF(Delivery[[#This Row],[Month]]&lt;13,"Q3"))))</f>
        <v>Q4</v>
      </c>
    </row>
    <row r="2091" spans="1:12" x14ac:dyDescent="0.25">
      <c r="A2091">
        <v>3</v>
      </c>
      <c r="B2091" s="1">
        <v>42412</v>
      </c>
      <c r="C2091" t="s">
        <v>6</v>
      </c>
      <c r="D2091" t="s">
        <v>1221</v>
      </c>
      <c r="E2091">
        <v>13</v>
      </c>
      <c r="F2091">
        <v>3349</v>
      </c>
      <c r="G2091" t="s">
        <v>460</v>
      </c>
      <c r="H2091" t="s">
        <v>1084</v>
      </c>
      <c r="I2091" t="s">
        <v>143</v>
      </c>
      <c r="J2091">
        <f>MONTH(Delivery[[#This Row],[DATE]])</f>
        <v>2</v>
      </c>
      <c r="K2091" s="32">
        <f>IF(Delivery[[#This Row],[Month]]&gt;3,YEAR(Delivery[[#This Row],[DATE]]),YEAR(Delivery[[#This Row],[DATE]])-1)</f>
        <v>2015</v>
      </c>
      <c r="L2091" s="32" t="str">
        <f>IF(Delivery[[#This Row],[Month]]&lt;4,"Q4",IF(Delivery[[#This Row],[Month]]&lt;7,"Q1",IF(Delivery[[#This Row],[Month]]&lt;10,"Q2",IF(Delivery[[#This Row],[Month]]&lt;13,"Q3"))))</f>
        <v>Q4</v>
      </c>
    </row>
    <row r="2092" spans="1:12" x14ac:dyDescent="0.25">
      <c r="A2092">
        <v>1</v>
      </c>
      <c r="B2092" s="1">
        <v>42412</v>
      </c>
      <c r="C2092" t="s">
        <v>463</v>
      </c>
      <c r="D2092" t="s">
        <v>1204</v>
      </c>
      <c r="E2092">
        <v>4</v>
      </c>
      <c r="F2092">
        <v>20</v>
      </c>
      <c r="G2092" t="s">
        <v>490</v>
      </c>
      <c r="H2092" t="s">
        <v>156</v>
      </c>
      <c r="I2092" t="s">
        <v>146</v>
      </c>
      <c r="J2092">
        <f>MONTH(Delivery[[#This Row],[DATE]])</f>
        <v>2</v>
      </c>
      <c r="K2092" s="32">
        <f>IF(Delivery[[#This Row],[Month]]&gt;3,YEAR(Delivery[[#This Row],[DATE]]),YEAR(Delivery[[#This Row],[DATE]])-1)</f>
        <v>2015</v>
      </c>
      <c r="L2092" s="32" t="str">
        <f>IF(Delivery[[#This Row],[Month]]&lt;4,"Q4",IF(Delivery[[#This Row],[Month]]&lt;7,"Q1",IF(Delivery[[#This Row],[Month]]&lt;10,"Q2",IF(Delivery[[#This Row],[Month]]&lt;13,"Q3"))))</f>
        <v>Q4</v>
      </c>
    </row>
    <row r="2093" spans="1:12" x14ac:dyDescent="0.25">
      <c r="A2093">
        <v>2</v>
      </c>
      <c r="B2093" s="1">
        <v>42412</v>
      </c>
      <c r="C2093" t="s">
        <v>463</v>
      </c>
      <c r="D2093" t="s">
        <v>1204</v>
      </c>
      <c r="E2093">
        <v>5</v>
      </c>
      <c r="F2093">
        <v>538</v>
      </c>
      <c r="G2093" t="s">
        <v>490</v>
      </c>
      <c r="H2093" t="s">
        <v>156</v>
      </c>
      <c r="I2093" t="s">
        <v>146</v>
      </c>
      <c r="J2093">
        <f>MONTH(Delivery[[#This Row],[DATE]])</f>
        <v>2</v>
      </c>
      <c r="K2093" s="32">
        <f>IF(Delivery[[#This Row],[Month]]&gt;3,YEAR(Delivery[[#This Row],[DATE]]),YEAR(Delivery[[#This Row],[DATE]])-1)</f>
        <v>2015</v>
      </c>
      <c r="L2093" s="32" t="str">
        <f>IF(Delivery[[#This Row],[Month]]&lt;4,"Q4",IF(Delivery[[#This Row],[Month]]&lt;7,"Q1",IF(Delivery[[#This Row],[Month]]&lt;10,"Q2",IF(Delivery[[#This Row],[Month]]&lt;13,"Q3"))))</f>
        <v>Q4</v>
      </c>
    </row>
    <row r="2094" spans="1:12" x14ac:dyDescent="0.25">
      <c r="A2094">
        <v>3</v>
      </c>
      <c r="B2094" s="1">
        <v>42412</v>
      </c>
      <c r="C2094" t="s">
        <v>463</v>
      </c>
      <c r="D2094" t="s">
        <v>1225</v>
      </c>
      <c r="E2094">
        <v>5</v>
      </c>
      <c r="F2094">
        <v>129</v>
      </c>
      <c r="G2094" t="s">
        <v>490</v>
      </c>
      <c r="H2094" t="s">
        <v>155</v>
      </c>
      <c r="I2094" t="s">
        <v>146</v>
      </c>
      <c r="J2094">
        <f>MONTH(Delivery[[#This Row],[DATE]])</f>
        <v>2</v>
      </c>
      <c r="K2094" s="32">
        <f>IF(Delivery[[#This Row],[Month]]&gt;3,YEAR(Delivery[[#This Row],[DATE]]),YEAR(Delivery[[#This Row],[DATE]])-1)</f>
        <v>2015</v>
      </c>
      <c r="L2094" s="32" t="str">
        <f>IF(Delivery[[#This Row],[Month]]&lt;4,"Q4",IF(Delivery[[#This Row],[Month]]&lt;7,"Q1",IF(Delivery[[#This Row],[Month]]&lt;10,"Q2",IF(Delivery[[#This Row],[Month]]&lt;13,"Q3"))))</f>
        <v>Q4</v>
      </c>
    </row>
    <row r="2095" spans="1:12" x14ac:dyDescent="0.25">
      <c r="A2095">
        <v>4</v>
      </c>
      <c r="B2095" s="1">
        <v>42412</v>
      </c>
      <c r="C2095" t="s">
        <v>463</v>
      </c>
      <c r="D2095" t="s">
        <v>1228</v>
      </c>
      <c r="E2095">
        <v>9</v>
      </c>
      <c r="F2095">
        <v>2317</v>
      </c>
      <c r="G2095" t="s">
        <v>490</v>
      </c>
      <c r="H2095" t="s">
        <v>151</v>
      </c>
      <c r="I2095" t="s">
        <v>152</v>
      </c>
      <c r="J2095">
        <f>MONTH(Delivery[[#This Row],[DATE]])</f>
        <v>2</v>
      </c>
      <c r="K2095" s="32">
        <f>IF(Delivery[[#This Row],[Month]]&gt;3,YEAR(Delivery[[#This Row],[DATE]]),YEAR(Delivery[[#This Row],[DATE]])-1)</f>
        <v>2015</v>
      </c>
      <c r="L2095" s="32" t="str">
        <f>IF(Delivery[[#This Row],[Month]]&lt;4,"Q4",IF(Delivery[[#This Row],[Month]]&lt;7,"Q1",IF(Delivery[[#This Row],[Month]]&lt;10,"Q2",IF(Delivery[[#This Row],[Month]]&lt;13,"Q3"))))</f>
        <v>Q4</v>
      </c>
    </row>
    <row r="2096" spans="1:12" x14ac:dyDescent="0.25">
      <c r="A2096">
        <v>1</v>
      </c>
      <c r="B2096" s="1">
        <v>42412</v>
      </c>
      <c r="C2096" t="s">
        <v>463</v>
      </c>
      <c r="D2096" t="s">
        <v>1228</v>
      </c>
      <c r="E2096">
        <v>101</v>
      </c>
      <c r="F2096">
        <v>1551</v>
      </c>
      <c r="G2096" t="s">
        <v>492</v>
      </c>
      <c r="H2096" t="s">
        <v>151</v>
      </c>
      <c r="I2096" t="s">
        <v>152</v>
      </c>
      <c r="J2096">
        <f>MONTH(Delivery[[#This Row],[DATE]])</f>
        <v>2</v>
      </c>
      <c r="K2096" s="32">
        <f>IF(Delivery[[#This Row],[Month]]&gt;3,YEAR(Delivery[[#This Row],[DATE]]),YEAR(Delivery[[#This Row],[DATE]])-1)</f>
        <v>2015</v>
      </c>
      <c r="L2096" s="32" t="str">
        <f>IF(Delivery[[#This Row],[Month]]&lt;4,"Q4",IF(Delivery[[#This Row],[Month]]&lt;7,"Q1",IF(Delivery[[#This Row],[Month]]&lt;10,"Q2",IF(Delivery[[#This Row],[Month]]&lt;13,"Q3"))))</f>
        <v>Q4</v>
      </c>
    </row>
    <row r="2097" spans="1:12" x14ac:dyDescent="0.25">
      <c r="A2097">
        <v>2</v>
      </c>
      <c r="B2097" s="1">
        <v>42412</v>
      </c>
      <c r="C2097" t="s">
        <v>463</v>
      </c>
      <c r="D2097" t="s">
        <v>1228</v>
      </c>
      <c r="E2097">
        <v>102</v>
      </c>
      <c r="F2097">
        <v>2264</v>
      </c>
      <c r="G2097" t="s">
        <v>492</v>
      </c>
      <c r="H2097" t="s">
        <v>151</v>
      </c>
      <c r="I2097" t="s">
        <v>152</v>
      </c>
      <c r="J2097">
        <f>MONTH(Delivery[[#This Row],[DATE]])</f>
        <v>2</v>
      </c>
      <c r="K2097" s="32">
        <f>IF(Delivery[[#This Row],[Month]]&gt;3,YEAR(Delivery[[#This Row],[DATE]]),YEAR(Delivery[[#This Row],[DATE]])-1)</f>
        <v>2015</v>
      </c>
      <c r="L2097" s="32" t="str">
        <f>IF(Delivery[[#This Row],[Month]]&lt;4,"Q4",IF(Delivery[[#This Row],[Month]]&lt;7,"Q1",IF(Delivery[[#This Row],[Month]]&lt;10,"Q2",IF(Delivery[[#This Row],[Month]]&lt;13,"Q3"))))</f>
        <v>Q4</v>
      </c>
    </row>
    <row r="2098" spans="1:12" x14ac:dyDescent="0.25">
      <c r="A2098">
        <v>3</v>
      </c>
      <c r="B2098" s="1">
        <v>42412</v>
      </c>
      <c r="C2098" t="s">
        <v>463</v>
      </c>
      <c r="D2098" t="s">
        <v>1228</v>
      </c>
      <c r="E2098">
        <v>103</v>
      </c>
      <c r="F2098">
        <v>859</v>
      </c>
      <c r="G2098" t="s">
        <v>492</v>
      </c>
      <c r="H2098" t="s">
        <v>151</v>
      </c>
      <c r="I2098" t="s">
        <v>152</v>
      </c>
      <c r="J2098">
        <f>MONTH(Delivery[[#This Row],[DATE]])</f>
        <v>2</v>
      </c>
      <c r="K2098" s="32">
        <f>IF(Delivery[[#This Row],[Month]]&gt;3,YEAR(Delivery[[#This Row],[DATE]]),YEAR(Delivery[[#This Row],[DATE]])-1)</f>
        <v>2015</v>
      </c>
      <c r="L2098" s="32" t="str">
        <f>IF(Delivery[[#This Row],[Month]]&lt;4,"Q4",IF(Delivery[[#This Row],[Month]]&lt;7,"Q1",IF(Delivery[[#This Row],[Month]]&lt;10,"Q2",IF(Delivery[[#This Row],[Month]]&lt;13,"Q3"))))</f>
        <v>Q4</v>
      </c>
    </row>
    <row r="2099" spans="1:12" x14ac:dyDescent="0.25">
      <c r="A2099">
        <v>4</v>
      </c>
      <c r="B2099" s="1">
        <v>42412</v>
      </c>
      <c r="C2099" t="s">
        <v>463</v>
      </c>
      <c r="D2099" t="s">
        <v>1235</v>
      </c>
      <c r="E2099">
        <v>103</v>
      </c>
      <c r="F2099">
        <v>502</v>
      </c>
      <c r="G2099" t="s">
        <v>492</v>
      </c>
      <c r="H2099" t="s">
        <v>151</v>
      </c>
      <c r="I2099" t="s">
        <v>152</v>
      </c>
      <c r="J2099">
        <f>MONTH(Delivery[[#This Row],[DATE]])</f>
        <v>2</v>
      </c>
      <c r="K2099" s="32">
        <f>IF(Delivery[[#This Row],[Month]]&gt;3,YEAR(Delivery[[#This Row],[DATE]]),YEAR(Delivery[[#This Row],[DATE]])-1)</f>
        <v>2015</v>
      </c>
      <c r="L2099" s="32" t="str">
        <f>IF(Delivery[[#This Row],[Month]]&lt;4,"Q4",IF(Delivery[[#This Row],[Month]]&lt;7,"Q1",IF(Delivery[[#This Row],[Month]]&lt;10,"Q2",IF(Delivery[[#This Row],[Month]]&lt;13,"Q3"))))</f>
        <v>Q4</v>
      </c>
    </row>
    <row r="2100" spans="1:12" x14ac:dyDescent="0.25">
      <c r="A2100">
        <v>5</v>
      </c>
      <c r="B2100" s="1">
        <v>42412</v>
      </c>
      <c r="C2100" t="s">
        <v>463</v>
      </c>
      <c r="D2100" t="s">
        <v>1235</v>
      </c>
      <c r="E2100">
        <v>102</v>
      </c>
      <c r="F2100">
        <v>1479</v>
      </c>
      <c r="G2100" t="s">
        <v>492</v>
      </c>
      <c r="H2100" t="s">
        <v>151</v>
      </c>
      <c r="I2100" t="s">
        <v>152</v>
      </c>
      <c r="J2100">
        <f>MONTH(Delivery[[#This Row],[DATE]])</f>
        <v>2</v>
      </c>
      <c r="K2100" s="32">
        <f>IF(Delivery[[#This Row],[Month]]&gt;3,YEAR(Delivery[[#This Row],[DATE]]),YEAR(Delivery[[#This Row],[DATE]])-1)</f>
        <v>2015</v>
      </c>
      <c r="L2100" s="32" t="str">
        <f>IF(Delivery[[#This Row],[Month]]&lt;4,"Q4",IF(Delivery[[#This Row],[Month]]&lt;7,"Q1",IF(Delivery[[#This Row],[Month]]&lt;10,"Q2",IF(Delivery[[#This Row],[Month]]&lt;13,"Q3"))))</f>
        <v>Q4</v>
      </c>
    </row>
    <row r="2101" spans="1:12" x14ac:dyDescent="0.25">
      <c r="A2101">
        <v>6</v>
      </c>
      <c r="B2101" s="1">
        <v>42412</v>
      </c>
      <c r="C2101" t="s">
        <v>463</v>
      </c>
      <c r="D2101" t="s">
        <v>1235</v>
      </c>
      <c r="E2101">
        <v>101</v>
      </c>
      <c r="F2101">
        <v>45</v>
      </c>
      <c r="G2101" t="s">
        <v>492</v>
      </c>
      <c r="H2101" t="s">
        <v>151</v>
      </c>
      <c r="I2101" t="s">
        <v>152</v>
      </c>
      <c r="J2101">
        <f>MONTH(Delivery[[#This Row],[DATE]])</f>
        <v>2</v>
      </c>
      <c r="K2101" s="32">
        <f>IF(Delivery[[#This Row],[Month]]&gt;3,YEAR(Delivery[[#This Row],[DATE]]),YEAR(Delivery[[#This Row],[DATE]])-1)</f>
        <v>2015</v>
      </c>
      <c r="L2101" s="32" t="str">
        <f>IF(Delivery[[#This Row],[Month]]&lt;4,"Q4",IF(Delivery[[#This Row],[Month]]&lt;7,"Q1",IF(Delivery[[#This Row],[Month]]&lt;10,"Q2",IF(Delivery[[#This Row],[Month]]&lt;13,"Q3"))))</f>
        <v>Q4</v>
      </c>
    </row>
    <row r="2102" spans="1:12" x14ac:dyDescent="0.25">
      <c r="A2102">
        <v>1</v>
      </c>
      <c r="B2102" s="1">
        <v>42412</v>
      </c>
      <c r="C2102" t="s">
        <v>6</v>
      </c>
      <c r="D2102" t="s">
        <v>1223</v>
      </c>
      <c r="E2102" t="s">
        <v>223</v>
      </c>
      <c r="F2102">
        <v>3280</v>
      </c>
      <c r="G2102" t="s">
        <v>466</v>
      </c>
      <c r="H2102" t="s">
        <v>148</v>
      </c>
      <c r="I2102" t="s">
        <v>149</v>
      </c>
      <c r="J2102">
        <f>MONTH(Delivery[[#This Row],[DATE]])</f>
        <v>2</v>
      </c>
      <c r="K2102" s="32">
        <f>IF(Delivery[[#This Row],[Month]]&gt;3,YEAR(Delivery[[#This Row],[DATE]]),YEAR(Delivery[[#This Row],[DATE]])-1)</f>
        <v>2015</v>
      </c>
      <c r="L2102" s="32" t="str">
        <f>IF(Delivery[[#This Row],[Month]]&lt;4,"Q4",IF(Delivery[[#This Row],[Month]]&lt;7,"Q1",IF(Delivery[[#This Row],[Month]]&lt;10,"Q2",IF(Delivery[[#This Row],[Month]]&lt;13,"Q3"))))</f>
        <v>Q4</v>
      </c>
    </row>
    <row r="2103" spans="1:12" x14ac:dyDescent="0.25">
      <c r="A2103">
        <v>1</v>
      </c>
      <c r="B2103" s="1">
        <v>42413</v>
      </c>
      <c r="C2103" t="s">
        <v>6</v>
      </c>
      <c r="D2103" t="s">
        <v>1237</v>
      </c>
      <c r="E2103">
        <v>16</v>
      </c>
      <c r="F2103">
        <v>85</v>
      </c>
      <c r="G2103" t="s">
        <v>460</v>
      </c>
      <c r="H2103" t="s">
        <v>156</v>
      </c>
      <c r="I2103" t="s">
        <v>146</v>
      </c>
      <c r="J2103">
        <f>MONTH(Delivery[[#This Row],[DATE]])</f>
        <v>2</v>
      </c>
      <c r="K2103" s="32">
        <f>IF(Delivery[[#This Row],[Month]]&gt;3,YEAR(Delivery[[#This Row],[DATE]]),YEAR(Delivery[[#This Row],[DATE]])-1)</f>
        <v>2015</v>
      </c>
      <c r="L2103" s="32" t="str">
        <f>IF(Delivery[[#This Row],[Month]]&lt;4,"Q4",IF(Delivery[[#This Row],[Month]]&lt;7,"Q1",IF(Delivery[[#This Row],[Month]]&lt;10,"Q2",IF(Delivery[[#This Row],[Month]]&lt;13,"Q3"))))</f>
        <v>Q4</v>
      </c>
    </row>
    <row r="2104" spans="1:12" x14ac:dyDescent="0.25">
      <c r="A2104">
        <v>2</v>
      </c>
      <c r="B2104" s="1">
        <v>42413</v>
      </c>
      <c r="C2104" t="s">
        <v>6</v>
      </c>
      <c r="D2104" t="s">
        <v>1238</v>
      </c>
      <c r="E2104">
        <v>16</v>
      </c>
      <c r="F2104">
        <v>98</v>
      </c>
      <c r="G2104" t="s">
        <v>460</v>
      </c>
      <c r="H2104" t="s">
        <v>155</v>
      </c>
      <c r="I2104" t="s">
        <v>146</v>
      </c>
      <c r="J2104">
        <f>MONTH(Delivery[[#This Row],[DATE]])</f>
        <v>2</v>
      </c>
      <c r="K2104" s="32">
        <f>IF(Delivery[[#This Row],[Month]]&gt;3,YEAR(Delivery[[#This Row],[DATE]]),YEAR(Delivery[[#This Row],[DATE]])-1)</f>
        <v>2015</v>
      </c>
      <c r="L2104" s="32" t="str">
        <f>IF(Delivery[[#This Row],[Month]]&lt;4,"Q4",IF(Delivery[[#This Row],[Month]]&lt;7,"Q1",IF(Delivery[[#This Row],[Month]]&lt;10,"Q2",IF(Delivery[[#This Row],[Month]]&lt;13,"Q3"))))</f>
        <v>Q4</v>
      </c>
    </row>
    <row r="2105" spans="1:12" x14ac:dyDescent="0.25">
      <c r="A2105">
        <v>3</v>
      </c>
      <c r="B2105" s="1">
        <v>42413</v>
      </c>
      <c r="C2105" t="s">
        <v>6</v>
      </c>
      <c r="D2105" t="s">
        <v>1239</v>
      </c>
      <c r="E2105">
        <v>12</v>
      </c>
      <c r="F2105">
        <v>40</v>
      </c>
      <c r="G2105" t="s">
        <v>460</v>
      </c>
      <c r="H2105" t="s">
        <v>151</v>
      </c>
      <c r="I2105" t="s">
        <v>152</v>
      </c>
      <c r="J2105">
        <f>MONTH(Delivery[[#This Row],[DATE]])</f>
        <v>2</v>
      </c>
      <c r="K2105" s="32">
        <f>IF(Delivery[[#This Row],[Month]]&gt;3,YEAR(Delivery[[#This Row],[DATE]]),YEAR(Delivery[[#This Row],[DATE]])-1)</f>
        <v>2015</v>
      </c>
      <c r="L2105" s="32" t="str">
        <f>IF(Delivery[[#This Row],[Month]]&lt;4,"Q4",IF(Delivery[[#This Row],[Month]]&lt;7,"Q1",IF(Delivery[[#This Row],[Month]]&lt;10,"Q2",IF(Delivery[[#This Row],[Month]]&lt;13,"Q3"))))</f>
        <v>Q4</v>
      </c>
    </row>
    <row r="2106" spans="1:12" x14ac:dyDescent="0.25">
      <c r="A2106">
        <v>1</v>
      </c>
      <c r="B2106" s="1">
        <v>42413</v>
      </c>
      <c r="C2106" t="s">
        <v>463</v>
      </c>
      <c r="D2106" t="s">
        <v>1228</v>
      </c>
      <c r="E2106">
        <v>9</v>
      </c>
      <c r="F2106">
        <v>619</v>
      </c>
      <c r="G2106" t="s">
        <v>490</v>
      </c>
      <c r="H2106" t="s">
        <v>151</v>
      </c>
      <c r="I2106" t="s">
        <v>152</v>
      </c>
      <c r="J2106">
        <f>MONTH(Delivery[[#This Row],[DATE]])</f>
        <v>2</v>
      </c>
      <c r="K2106" s="32">
        <f>IF(Delivery[[#This Row],[Month]]&gt;3,YEAR(Delivery[[#This Row],[DATE]]),YEAR(Delivery[[#This Row],[DATE]])-1)</f>
        <v>2015</v>
      </c>
      <c r="L2106" s="32" t="str">
        <f>IF(Delivery[[#This Row],[Month]]&lt;4,"Q4",IF(Delivery[[#This Row],[Month]]&lt;7,"Q1",IF(Delivery[[#This Row],[Month]]&lt;10,"Q2",IF(Delivery[[#This Row],[Month]]&lt;13,"Q3"))))</f>
        <v>Q4</v>
      </c>
    </row>
    <row r="2107" spans="1:12" x14ac:dyDescent="0.25">
      <c r="A2107">
        <v>2</v>
      </c>
      <c r="B2107" s="1">
        <v>42413</v>
      </c>
      <c r="C2107" t="s">
        <v>463</v>
      </c>
      <c r="D2107" t="s">
        <v>1228</v>
      </c>
      <c r="E2107">
        <v>6</v>
      </c>
      <c r="F2107">
        <v>311</v>
      </c>
      <c r="G2107" t="s">
        <v>490</v>
      </c>
      <c r="H2107" t="s">
        <v>151</v>
      </c>
      <c r="I2107" t="s">
        <v>152</v>
      </c>
      <c r="J2107">
        <f>MONTH(Delivery[[#This Row],[DATE]])</f>
        <v>2</v>
      </c>
      <c r="K2107" s="32">
        <f>IF(Delivery[[#This Row],[Month]]&gt;3,YEAR(Delivery[[#This Row],[DATE]]),YEAR(Delivery[[#This Row],[DATE]])-1)</f>
        <v>2015</v>
      </c>
      <c r="L2107" s="32" t="str">
        <f>IF(Delivery[[#This Row],[Month]]&lt;4,"Q4",IF(Delivery[[#This Row],[Month]]&lt;7,"Q1",IF(Delivery[[#This Row],[Month]]&lt;10,"Q2",IF(Delivery[[#This Row],[Month]]&lt;13,"Q3"))))</f>
        <v>Q4</v>
      </c>
    </row>
    <row r="2108" spans="1:12" x14ac:dyDescent="0.25">
      <c r="A2108">
        <v>3</v>
      </c>
      <c r="B2108" s="1">
        <v>42413</v>
      </c>
      <c r="C2108" t="s">
        <v>463</v>
      </c>
      <c r="D2108" t="s">
        <v>1228</v>
      </c>
      <c r="E2108">
        <v>8</v>
      </c>
      <c r="F2108">
        <v>1836</v>
      </c>
      <c r="G2108" t="s">
        <v>490</v>
      </c>
      <c r="H2108" t="s">
        <v>151</v>
      </c>
      <c r="I2108" t="s">
        <v>152</v>
      </c>
      <c r="J2108">
        <f>MONTH(Delivery[[#This Row],[DATE]])</f>
        <v>2</v>
      </c>
      <c r="K2108" s="32">
        <f>IF(Delivery[[#This Row],[Month]]&gt;3,YEAR(Delivery[[#This Row],[DATE]]),YEAR(Delivery[[#This Row],[DATE]])-1)</f>
        <v>2015</v>
      </c>
      <c r="L2108" s="32" t="str">
        <f>IF(Delivery[[#This Row],[Month]]&lt;4,"Q4",IF(Delivery[[#This Row],[Month]]&lt;7,"Q1",IF(Delivery[[#This Row],[Month]]&lt;10,"Q2",IF(Delivery[[#This Row],[Month]]&lt;13,"Q3"))))</f>
        <v>Q4</v>
      </c>
    </row>
    <row r="2109" spans="1:12" x14ac:dyDescent="0.25">
      <c r="A2109">
        <v>1</v>
      </c>
      <c r="B2109" s="1">
        <v>42413</v>
      </c>
      <c r="C2109" t="s">
        <v>463</v>
      </c>
      <c r="D2109" t="s">
        <v>1506</v>
      </c>
      <c r="E2109">
        <v>24</v>
      </c>
      <c r="F2109">
        <v>962</v>
      </c>
      <c r="G2109" t="s">
        <v>464</v>
      </c>
      <c r="H2109" t="s">
        <v>1084</v>
      </c>
      <c r="I2109" t="s">
        <v>143</v>
      </c>
      <c r="J2109">
        <f>MONTH(Delivery[[#This Row],[DATE]])</f>
        <v>2</v>
      </c>
      <c r="K2109" s="32">
        <f>IF(Delivery[[#This Row],[Month]]&gt;3,YEAR(Delivery[[#This Row],[DATE]]),YEAR(Delivery[[#This Row],[DATE]])-1)</f>
        <v>2015</v>
      </c>
      <c r="L2109" s="32" t="str">
        <f>IF(Delivery[[#This Row],[Month]]&lt;4,"Q4",IF(Delivery[[#This Row],[Month]]&lt;7,"Q1",IF(Delivery[[#This Row],[Month]]&lt;10,"Q2",IF(Delivery[[#This Row],[Month]]&lt;13,"Q3"))))</f>
        <v>Q4</v>
      </c>
    </row>
    <row r="2110" spans="1:12" x14ac:dyDescent="0.25">
      <c r="A2110">
        <v>1</v>
      </c>
      <c r="B2110" s="1">
        <v>42413</v>
      </c>
      <c r="C2110" t="s">
        <v>463</v>
      </c>
      <c r="D2110" t="s">
        <v>1235</v>
      </c>
      <c r="E2110">
        <v>101</v>
      </c>
      <c r="F2110">
        <v>64</v>
      </c>
      <c r="G2110" t="s">
        <v>492</v>
      </c>
      <c r="H2110" t="s">
        <v>151</v>
      </c>
      <c r="I2110" t="s">
        <v>152</v>
      </c>
      <c r="J2110">
        <f>MONTH(Delivery[[#This Row],[DATE]])</f>
        <v>2</v>
      </c>
      <c r="K2110" s="32">
        <f>IF(Delivery[[#This Row],[Month]]&gt;3,YEAR(Delivery[[#This Row],[DATE]]),YEAR(Delivery[[#This Row],[DATE]])-1)</f>
        <v>2015</v>
      </c>
      <c r="L2110" s="32" t="str">
        <f>IF(Delivery[[#This Row],[Month]]&lt;4,"Q4",IF(Delivery[[#This Row],[Month]]&lt;7,"Q1",IF(Delivery[[#This Row],[Month]]&lt;10,"Q2",IF(Delivery[[#This Row],[Month]]&lt;13,"Q3"))))</f>
        <v>Q4</v>
      </c>
    </row>
    <row r="2111" spans="1:12" x14ac:dyDescent="0.25">
      <c r="A2111">
        <v>2</v>
      </c>
      <c r="B2111" s="1">
        <v>42413</v>
      </c>
      <c r="C2111" t="s">
        <v>463</v>
      </c>
      <c r="D2111" t="s">
        <v>1235</v>
      </c>
      <c r="E2111">
        <v>102</v>
      </c>
      <c r="F2111">
        <v>179</v>
      </c>
      <c r="G2111" t="s">
        <v>492</v>
      </c>
      <c r="H2111" t="s">
        <v>151</v>
      </c>
      <c r="I2111" t="s">
        <v>152</v>
      </c>
      <c r="J2111">
        <f>MONTH(Delivery[[#This Row],[DATE]])</f>
        <v>2</v>
      </c>
      <c r="K2111" s="32">
        <f>IF(Delivery[[#This Row],[Month]]&gt;3,YEAR(Delivery[[#This Row],[DATE]]),YEAR(Delivery[[#This Row],[DATE]])-1)</f>
        <v>2015</v>
      </c>
      <c r="L2111" s="32" t="str">
        <f>IF(Delivery[[#This Row],[Month]]&lt;4,"Q4",IF(Delivery[[#This Row],[Month]]&lt;7,"Q1",IF(Delivery[[#This Row],[Month]]&lt;10,"Q2",IF(Delivery[[#This Row],[Month]]&lt;13,"Q3"))))</f>
        <v>Q4</v>
      </c>
    </row>
    <row r="2112" spans="1:12" x14ac:dyDescent="0.25">
      <c r="A2112">
        <v>3</v>
      </c>
      <c r="B2112" s="1">
        <v>42413</v>
      </c>
      <c r="C2112" t="s">
        <v>463</v>
      </c>
      <c r="D2112" t="s">
        <v>1225</v>
      </c>
      <c r="E2112">
        <v>111</v>
      </c>
      <c r="F2112">
        <v>64</v>
      </c>
      <c r="G2112" t="s">
        <v>492</v>
      </c>
      <c r="H2112" t="s">
        <v>155</v>
      </c>
      <c r="I2112" t="s">
        <v>146</v>
      </c>
      <c r="J2112">
        <f>MONTH(Delivery[[#This Row],[DATE]])</f>
        <v>2</v>
      </c>
      <c r="K2112" s="32">
        <f>IF(Delivery[[#This Row],[Month]]&gt;3,YEAR(Delivery[[#This Row],[DATE]]),YEAR(Delivery[[#This Row],[DATE]])-1)</f>
        <v>2015</v>
      </c>
      <c r="L2112" s="32" t="str">
        <f>IF(Delivery[[#This Row],[Month]]&lt;4,"Q4",IF(Delivery[[#This Row],[Month]]&lt;7,"Q1",IF(Delivery[[#This Row],[Month]]&lt;10,"Q2",IF(Delivery[[#This Row],[Month]]&lt;13,"Q3"))))</f>
        <v>Q4</v>
      </c>
    </row>
    <row r="2113" spans="1:12" x14ac:dyDescent="0.25">
      <c r="A2113">
        <v>4</v>
      </c>
      <c r="B2113" s="1">
        <v>42413</v>
      </c>
      <c r="C2113" t="s">
        <v>463</v>
      </c>
      <c r="D2113" t="s">
        <v>1241</v>
      </c>
      <c r="E2113">
        <v>108</v>
      </c>
      <c r="F2113">
        <v>127</v>
      </c>
      <c r="G2113" t="s">
        <v>492</v>
      </c>
      <c r="H2113" t="s">
        <v>153</v>
      </c>
      <c r="I2113" t="str">
        <f>VLOOKUP(H2113,Sheet1!$A$1:$B$28,2,0)</f>
        <v>HSD-IV</v>
      </c>
      <c r="J2113">
        <f>MONTH(Delivery[[#This Row],[DATE]])</f>
        <v>2</v>
      </c>
      <c r="K2113" s="32">
        <f>IF(Delivery[[#This Row],[Month]]&gt;3,YEAR(Delivery[[#This Row],[DATE]]),YEAR(Delivery[[#This Row],[DATE]])-1)</f>
        <v>2015</v>
      </c>
      <c r="L2113" s="32" t="str">
        <f>IF(Delivery[[#This Row],[Month]]&lt;4,"Q4",IF(Delivery[[#This Row],[Month]]&lt;7,"Q1",IF(Delivery[[#This Row],[Month]]&lt;10,"Q2",IF(Delivery[[#This Row],[Month]]&lt;13,"Q3"))))</f>
        <v>Q4</v>
      </c>
    </row>
    <row r="2114" spans="1:12" x14ac:dyDescent="0.25">
      <c r="A2114">
        <v>1</v>
      </c>
      <c r="B2114" s="1">
        <v>42413</v>
      </c>
      <c r="C2114" t="s">
        <v>6</v>
      </c>
      <c r="D2114" t="s">
        <v>1223</v>
      </c>
      <c r="E2114" t="s">
        <v>223</v>
      </c>
      <c r="F2114">
        <v>1721</v>
      </c>
      <c r="G2114" t="s">
        <v>466</v>
      </c>
      <c r="H2114" t="s">
        <v>148</v>
      </c>
      <c r="I2114" t="s">
        <v>149</v>
      </c>
      <c r="J2114">
        <f>MONTH(Delivery[[#This Row],[DATE]])</f>
        <v>2</v>
      </c>
      <c r="K2114" s="32">
        <f>IF(Delivery[[#This Row],[Month]]&gt;3,YEAR(Delivery[[#This Row],[DATE]]),YEAR(Delivery[[#This Row],[DATE]])-1)</f>
        <v>2015</v>
      </c>
      <c r="L2114" s="32" t="str">
        <f>IF(Delivery[[#This Row],[Month]]&lt;4,"Q4",IF(Delivery[[#This Row],[Month]]&lt;7,"Q1",IF(Delivery[[#This Row],[Month]]&lt;10,"Q2",IF(Delivery[[#This Row],[Month]]&lt;13,"Q3"))))</f>
        <v>Q4</v>
      </c>
    </row>
    <row r="2115" spans="1:12" x14ac:dyDescent="0.25">
      <c r="A2115">
        <v>2</v>
      </c>
      <c r="B2115" s="1">
        <v>42413</v>
      </c>
      <c r="C2115" t="s">
        <v>6</v>
      </c>
      <c r="D2115" t="s">
        <v>1236</v>
      </c>
      <c r="E2115" t="s">
        <v>223</v>
      </c>
      <c r="F2115">
        <v>254</v>
      </c>
      <c r="G2115" t="s">
        <v>466</v>
      </c>
      <c r="H2115" t="s">
        <v>148</v>
      </c>
      <c r="I2115" t="s">
        <v>149</v>
      </c>
      <c r="J2115">
        <f>MONTH(Delivery[[#This Row],[DATE]])</f>
        <v>2</v>
      </c>
      <c r="K2115" s="32">
        <f>IF(Delivery[[#This Row],[Month]]&gt;3,YEAR(Delivery[[#This Row],[DATE]]),YEAR(Delivery[[#This Row],[DATE]])-1)</f>
        <v>2015</v>
      </c>
      <c r="L2115" s="32" t="str">
        <f>IF(Delivery[[#This Row],[Month]]&lt;4,"Q4",IF(Delivery[[#This Row],[Month]]&lt;7,"Q1",IF(Delivery[[#This Row],[Month]]&lt;10,"Q2",IF(Delivery[[#This Row],[Month]]&lt;13,"Q3"))))</f>
        <v>Q4</v>
      </c>
    </row>
    <row r="2116" spans="1:12" x14ac:dyDescent="0.25">
      <c r="A2116">
        <v>3</v>
      </c>
      <c r="B2116" s="1">
        <v>42413</v>
      </c>
      <c r="C2116" t="s">
        <v>463</v>
      </c>
      <c r="D2116" t="s">
        <v>1366</v>
      </c>
      <c r="E2116" t="s">
        <v>223</v>
      </c>
      <c r="F2116">
        <v>30</v>
      </c>
      <c r="G2116" t="s">
        <v>466</v>
      </c>
      <c r="H2116" t="s">
        <v>203</v>
      </c>
      <c r="I2116" t="s">
        <v>149</v>
      </c>
      <c r="J2116">
        <f>MONTH(Delivery[[#This Row],[DATE]])</f>
        <v>2</v>
      </c>
      <c r="K2116" s="32">
        <f>IF(Delivery[[#This Row],[Month]]&gt;3,YEAR(Delivery[[#This Row],[DATE]]),YEAR(Delivery[[#This Row],[DATE]])-1)</f>
        <v>2015</v>
      </c>
      <c r="L2116" s="32" t="str">
        <f>IF(Delivery[[#This Row],[Month]]&lt;4,"Q4",IF(Delivery[[#This Row],[Month]]&lt;7,"Q1",IF(Delivery[[#This Row],[Month]]&lt;10,"Q2",IF(Delivery[[#This Row],[Month]]&lt;13,"Q3"))))</f>
        <v>Q4</v>
      </c>
    </row>
    <row r="2117" spans="1:12" x14ac:dyDescent="0.25">
      <c r="A2117">
        <v>1</v>
      </c>
      <c r="B2117" s="1">
        <v>42414</v>
      </c>
      <c r="C2117" t="s">
        <v>6</v>
      </c>
      <c r="D2117" t="s">
        <v>1239</v>
      </c>
      <c r="E2117">
        <v>12</v>
      </c>
      <c r="F2117">
        <v>4110</v>
      </c>
      <c r="G2117" t="s">
        <v>460</v>
      </c>
      <c r="H2117" t="s">
        <v>151</v>
      </c>
      <c r="I2117" t="s">
        <v>152</v>
      </c>
      <c r="J2117">
        <f>MONTH(Delivery[[#This Row],[DATE]])</f>
        <v>2</v>
      </c>
      <c r="K2117" s="32">
        <f>IF(Delivery[[#This Row],[Month]]&gt;3,YEAR(Delivery[[#This Row],[DATE]]),YEAR(Delivery[[#This Row],[DATE]])-1)</f>
        <v>2015</v>
      </c>
      <c r="L2117" s="32" t="str">
        <f>IF(Delivery[[#This Row],[Month]]&lt;4,"Q4",IF(Delivery[[#This Row],[Month]]&lt;7,"Q1",IF(Delivery[[#This Row],[Month]]&lt;10,"Q2",IF(Delivery[[#This Row],[Month]]&lt;13,"Q3"))))</f>
        <v>Q4</v>
      </c>
    </row>
    <row r="2118" spans="1:12" x14ac:dyDescent="0.25">
      <c r="A2118">
        <v>2</v>
      </c>
      <c r="B2118" s="1">
        <v>42414</v>
      </c>
      <c r="C2118" t="s">
        <v>6</v>
      </c>
      <c r="D2118" t="s">
        <v>1240</v>
      </c>
      <c r="E2118">
        <v>12</v>
      </c>
      <c r="F2118">
        <v>1575</v>
      </c>
      <c r="G2118" t="s">
        <v>460</v>
      </c>
      <c r="H2118" t="s">
        <v>151</v>
      </c>
      <c r="I2118" t="s">
        <v>152</v>
      </c>
      <c r="J2118">
        <f>MONTH(Delivery[[#This Row],[DATE]])</f>
        <v>2</v>
      </c>
      <c r="K2118" s="32">
        <f>IF(Delivery[[#This Row],[Month]]&gt;3,YEAR(Delivery[[#This Row],[DATE]]),YEAR(Delivery[[#This Row],[DATE]])-1)</f>
        <v>2015</v>
      </c>
      <c r="L2118" s="32" t="str">
        <f>IF(Delivery[[#This Row],[Month]]&lt;4,"Q4",IF(Delivery[[#This Row],[Month]]&lt;7,"Q1",IF(Delivery[[#This Row],[Month]]&lt;10,"Q2",IF(Delivery[[#This Row],[Month]]&lt;13,"Q3"))))</f>
        <v>Q4</v>
      </c>
    </row>
    <row r="2119" spans="1:12" x14ac:dyDescent="0.25">
      <c r="A2119">
        <v>1</v>
      </c>
      <c r="B2119" s="1">
        <v>42414</v>
      </c>
      <c r="C2119" t="s">
        <v>463</v>
      </c>
      <c r="D2119" t="s">
        <v>1228</v>
      </c>
      <c r="E2119">
        <v>8</v>
      </c>
      <c r="F2119">
        <v>292</v>
      </c>
      <c r="G2119" t="s">
        <v>490</v>
      </c>
      <c r="H2119" t="s">
        <v>151</v>
      </c>
      <c r="I2119" t="s">
        <v>152</v>
      </c>
      <c r="J2119">
        <f>MONTH(Delivery[[#This Row],[DATE]])</f>
        <v>2</v>
      </c>
      <c r="K2119" s="32">
        <f>IF(Delivery[[#This Row],[Month]]&gt;3,YEAR(Delivery[[#This Row],[DATE]]),YEAR(Delivery[[#This Row],[DATE]])-1)</f>
        <v>2015</v>
      </c>
      <c r="L2119" s="32" t="str">
        <f>IF(Delivery[[#This Row],[Month]]&lt;4,"Q4",IF(Delivery[[#This Row],[Month]]&lt;7,"Q1",IF(Delivery[[#This Row],[Month]]&lt;10,"Q2",IF(Delivery[[#This Row],[Month]]&lt;13,"Q3"))))</f>
        <v>Q4</v>
      </c>
    </row>
    <row r="2120" spans="1:12" x14ac:dyDescent="0.25">
      <c r="A2120">
        <v>2</v>
      </c>
      <c r="B2120" s="1">
        <v>42414</v>
      </c>
      <c r="C2120" t="s">
        <v>463</v>
      </c>
      <c r="D2120" t="s">
        <v>1235</v>
      </c>
      <c r="E2120">
        <v>8</v>
      </c>
      <c r="F2120">
        <v>479</v>
      </c>
      <c r="G2120" t="s">
        <v>490</v>
      </c>
      <c r="H2120" t="s">
        <v>151</v>
      </c>
      <c r="I2120" t="s">
        <v>152</v>
      </c>
      <c r="J2120">
        <f>MONTH(Delivery[[#This Row],[DATE]])</f>
        <v>2</v>
      </c>
      <c r="K2120" s="32">
        <f>IF(Delivery[[#This Row],[Month]]&gt;3,YEAR(Delivery[[#This Row],[DATE]]),YEAR(Delivery[[#This Row],[DATE]])-1)</f>
        <v>2015</v>
      </c>
      <c r="L2120" s="32" t="str">
        <f>IF(Delivery[[#This Row],[Month]]&lt;4,"Q4",IF(Delivery[[#This Row],[Month]]&lt;7,"Q1",IF(Delivery[[#This Row],[Month]]&lt;10,"Q2",IF(Delivery[[#This Row],[Month]]&lt;13,"Q3"))))</f>
        <v>Q4</v>
      </c>
    </row>
    <row r="2121" spans="1:12" x14ac:dyDescent="0.25">
      <c r="A2121">
        <v>3</v>
      </c>
      <c r="B2121" s="1">
        <v>42414</v>
      </c>
      <c r="C2121" t="s">
        <v>6</v>
      </c>
      <c r="D2121" t="s">
        <v>204</v>
      </c>
      <c r="E2121" t="s">
        <v>514</v>
      </c>
      <c r="F2121">
        <v>10</v>
      </c>
      <c r="G2121" t="s">
        <v>490</v>
      </c>
      <c r="H2121" t="s">
        <v>738</v>
      </c>
      <c r="I2121" t="s">
        <v>204</v>
      </c>
      <c r="J2121">
        <f>MONTH(Delivery[[#This Row],[DATE]])</f>
        <v>2</v>
      </c>
      <c r="K2121" s="32">
        <f>IF(Delivery[[#This Row],[Month]]&gt;3,YEAR(Delivery[[#This Row],[DATE]]),YEAR(Delivery[[#This Row],[DATE]])-1)</f>
        <v>2015</v>
      </c>
      <c r="L2121" s="32" t="str">
        <f>IF(Delivery[[#This Row],[Month]]&lt;4,"Q4",IF(Delivery[[#This Row],[Month]]&lt;7,"Q1",IF(Delivery[[#This Row],[Month]]&lt;10,"Q2",IF(Delivery[[#This Row],[Month]]&lt;13,"Q3"))))</f>
        <v>Q4</v>
      </c>
    </row>
    <row r="2122" spans="1:12" x14ac:dyDescent="0.25">
      <c r="A2122">
        <v>4</v>
      </c>
      <c r="B2122" s="1">
        <v>42414</v>
      </c>
      <c r="C2122" t="s">
        <v>463</v>
      </c>
      <c r="D2122" t="s">
        <v>1225</v>
      </c>
      <c r="E2122">
        <v>5</v>
      </c>
      <c r="F2122">
        <v>175</v>
      </c>
      <c r="G2122" t="s">
        <v>490</v>
      </c>
      <c r="H2122" t="s">
        <v>155</v>
      </c>
      <c r="I2122" t="s">
        <v>146</v>
      </c>
      <c r="J2122">
        <f>MONTH(Delivery[[#This Row],[DATE]])</f>
        <v>2</v>
      </c>
      <c r="K2122" s="32">
        <f>IF(Delivery[[#This Row],[Month]]&gt;3,YEAR(Delivery[[#This Row],[DATE]]),YEAR(Delivery[[#This Row],[DATE]])-1)</f>
        <v>2015</v>
      </c>
      <c r="L2122" s="32" t="str">
        <f>IF(Delivery[[#This Row],[Month]]&lt;4,"Q4",IF(Delivery[[#This Row],[Month]]&lt;7,"Q1",IF(Delivery[[#This Row],[Month]]&lt;10,"Q2",IF(Delivery[[#This Row],[Month]]&lt;13,"Q3"))))</f>
        <v>Q4</v>
      </c>
    </row>
    <row r="2123" spans="1:12" x14ac:dyDescent="0.25">
      <c r="A2123">
        <v>5</v>
      </c>
      <c r="B2123" s="1">
        <v>42414</v>
      </c>
      <c r="C2123" t="s">
        <v>463</v>
      </c>
      <c r="D2123" t="s">
        <v>1241</v>
      </c>
      <c r="E2123">
        <v>11</v>
      </c>
      <c r="F2123">
        <v>842</v>
      </c>
      <c r="G2123" t="s">
        <v>490</v>
      </c>
      <c r="H2123" t="s">
        <v>153</v>
      </c>
      <c r="I2123" t="str">
        <f>VLOOKUP(H2123,Sheet1!$A$1:$B$28,2,0)</f>
        <v>HSD-IV</v>
      </c>
      <c r="J2123">
        <f>MONTH(Delivery[[#This Row],[DATE]])</f>
        <v>2</v>
      </c>
      <c r="K2123" s="32">
        <f>IF(Delivery[[#This Row],[Month]]&gt;3,YEAR(Delivery[[#This Row],[DATE]]),YEAR(Delivery[[#This Row],[DATE]])-1)</f>
        <v>2015</v>
      </c>
      <c r="L2123" s="32" t="str">
        <f>IF(Delivery[[#This Row],[Month]]&lt;4,"Q4",IF(Delivery[[#This Row],[Month]]&lt;7,"Q1",IF(Delivery[[#This Row],[Month]]&lt;10,"Q2",IF(Delivery[[#This Row],[Month]]&lt;13,"Q3"))))</f>
        <v>Q4</v>
      </c>
    </row>
    <row r="2124" spans="1:12" x14ac:dyDescent="0.25">
      <c r="A2124">
        <v>1</v>
      </c>
      <c r="B2124" s="1">
        <v>42414</v>
      </c>
      <c r="C2124" t="s">
        <v>463</v>
      </c>
      <c r="D2124" t="s">
        <v>1241</v>
      </c>
      <c r="E2124">
        <v>108</v>
      </c>
      <c r="F2124">
        <v>2977</v>
      </c>
      <c r="G2124" t="s">
        <v>492</v>
      </c>
      <c r="H2124" t="s">
        <v>153</v>
      </c>
      <c r="I2124" t="str">
        <f>VLOOKUP(H2124,Sheet1!$A$1:$B$28,2,0)</f>
        <v>HSD-IV</v>
      </c>
      <c r="J2124">
        <f>MONTH(Delivery[[#This Row],[DATE]])</f>
        <v>2</v>
      </c>
      <c r="K2124" s="32">
        <f>IF(Delivery[[#This Row],[Month]]&gt;3,YEAR(Delivery[[#This Row],[DATE]]),YEAR(Delivery[[#This Row],[DATE]])-1)</f>
        <v>2015</v>
      </c>
      <c r="L2124" s="32" t="str">
        <f>IF(Delivery[[#This Row],[Month]]&lt;4,"Q4",IF(Delivery[[#This Row],[Month]]&lt;7,"Q1",IF(Delivery[[#This Row],[Month]]&lt;10,"Q2",IF(Delivery[[#This Row],[Month]]&lt;13,"Q3"))))</f>
        <v>Q4</v>
      </c>
    </row>
    <row r="2125" spans="1:12" x14ac:dyDescent="0.25">
      <c r="A2125">
        <v>2</v>
      </c>
      <c r="B2125" s="1">
        <v>42414</v>
      </c>
      <c r="C2125" t="s">
        <v>463</v>
      </c>
      <c r="D2125" t="s">
        <v>1241</v>
      </c>
      <c r="E2125">
        <v>110</v>
      </c>
      <c r="F2125">
        <v>683</v>
      </c>
      <c r="G2125" t="s">
        <v>492</v>
      </c>
      <c r="H2125" t="s">
        <v>153</v>
      </c>
      <c r="I2125" t="str">
        <f>VLOOKUP(H2125,Sheet1!$A$1:$B$28,2,0)</f>
        <v>HSD-IV</v>
      </c>
      <c r="J2125">
        <f>MONTH(Delivery[[#This Row],[DATE]])</f>
        <v>2</v>
      </c>
      <c r="K2125" s="32">
        <f>IF(Delivery[[#This Row],[Month]]&gt;3,YEAR(Delivery[[#This Row],[DATE]]),YEAR(Delivery[[#This Row],[DATE]])-1)</f>
        <v>2015</v>
      </c>
      <c r="L2125" s="32" t="str">
        <f>IF(Delivery[[#This Row],[Month]]&lt;4,"Q4",IF(Delivery[[#This Row],[Month]]&lt;7,"Q1",IF(Delivery[[#This Row],[Month]]&lt;10,"Q2",IF(Delivery[[#This Row],[Month]]&lt;13,"Q3"))))</f>
        <v>Q4</v>
      </c>
    </row>
    <row r="2126" spans="1:12" x14ac:dyDescent="0.25">
      <c r="A2126">
        <v>3</v>
      </c>
      <c r="B2126" s="1">
        <v>42414</v>
      </c>
      <c r="C2126" t="s">
        <v>463</v>
      </c>
      <c r="D2126" t="s">
        <v>1241</v>
      </c>
      <c r="E2126">
        <v>109</v>
      </c>
      <c r="F2126">
        <v>1410</v>
      </c>
      <c r="G2126" t="s">
        <v>492</v>
      </c>
      <c r="H2126" t="s">
        <v>153</v>
      </c>
      <c r="I2126" t="str">
        <f>VLOOKUP(H2126,Sheet1!$A$1:$B$28,2,0)</f>
        <v>HSD-IV</v>
      </c>
      <c r="J2126">
        <f>MONTH(Delivery[[#This Row],[DATE]])</f>
        <v>2</v>
      </c>
      <c r="K2126" s="32">
        <f>IF(Delivery[[#This Row],[Month]]&gt;3,YEAR(Delivery[[#This Row],[DATE]]),YEAR(Delivery[[#This Row],[DATE]])-1)</f>
        <v>2015</v>
      </c>
      <c r="L2126" s="32" t="str">
        <f>IF(Delivery[[#This Row],[Month]]&lt;4,"Q4",IF(Delivery[[#This Row],[Month]]&lt;7,"Q1",IF(Delivery[[#This Row],[Month]]&lt;10,"Q2",IF(Delivery[[#This Row],[Month]]&lt;13,"Q3"))))</f>
        <v>Q4</v>
      </c>
    </row>
    <row r="2127" spans="1:12" x14ac:dyDescent="0.25">
      <c r="A2127">
        <v>4</v>
      </c>
      <c r="B2127" s="1">
        <v>42414</v>
      </c>
      <c r="C2127" t="s">
        <v>463</v>
      </c>
      <c r="D2127" t="s">
        <v>1251</v>
      </c>
      <c r="E2127">
        <v>109</v>
      </c>
      <c r="F2127">
        <v>501</v>
      </c>
      <c r="G2127" t="s">
        <v>492</v>
      </c>
      <c r="H2127" t="s">
        <v>153</v>
      </c>
      <c r="I2127" t="str">
        <f>VLOOKUP(H2127,Sheet1!$A$1:$B$28,2,0)</f>
        <v>HSD-IV</v>
      </c>
      <c r="J2127">
        <f>MONTH(Delivery[[#This Row],[DATE]])</f>
        <v>2</v>
      </c>
      <c r="K2127" s="32">
        <f>IF(Delivery[[#This Row],[Month]]&gt;3,YEAR(Delivery[[#This Row],[DATE]]),YEAR(Delivery[[#This Row],[DATE]])-1)</f>
        <v>2015</v>
      </c>
      <c r="L2127" s="32" t="str">
        <f>IF(Delivery[[#This Row],[Month]]&lt;4,"Q4",IF(Delivery[[#This Row],[Month]]&lt;7,"Q1",IF(Delivery[[#This Row],[Month]]&lt;10,"Q2",IF(Delivery[[#This Row],[Month]]&lt;13,"Q3"))))</f>
        <v>Q4</v>
      </c>
    </row>
    <row r="2128" spans="1:12" x14ac:dyDescent="0.25">
      <c r="A2128">
        <v>5</v>
      </c>
      <c r="B2128" s="1">
        <v>42414</v>
      </c>
      <c r="C2128" t="s">
        <v>463</v>
      </c>
      <c r="D2128" t="s">
        <v>1252</v>
      </c>
      <c r="E2128">
        <v>109</v>
      </c>
      <c r="F2128">
        <v>1361</v>
      </c>
      <c r="G2128" t="s">
        <v>492</v>
      </c>
      <c r="H2128" t="s">
        <v>153</v>
      </c>
      <c r="I2128" t="str">
        <f>VLOOKUP(H2128,Sheet1!$A$1:$B$28,2,0)</f>
        <v>HSD-IV</v>
      </c>
      <c r="J2128">
        <f>MONTH(Delivery[[#This Row],[DATE]])</f>
        <v>2</v>
      </c>
      <c r="K2128" s="32">
        <f>IF(Delivery[[#This Row],[Month]]&gt;3,YEAR(Delivery[[#This Row],[DATE]]),YEAR(Delivery[[#This Row],[DATE]])-1)</f>
        <v>2015</v>
      </c>
      <c r="L2128" s="32" t="str">
        <f>IF(Delivery[[#This Row],[Month]]&lt;4,"Q4",IF(Delivery[[#This Row],[Month]]&lt;7,"Q1",IF(Delivery[[#This Row],[Month]]&lt;10,"Q2",IF(Delivery[[#This Row],[Month]]&lt;13,"Q3"))))</f>
        <v>Q4</v>
      </c>
    </row>
    <row r="2129" spans="1:12" x14ac:dyDescent="0.25">
      <c r="A2129">
        <v>6</v>
      </c>
      <c r="B2129" s="1">
        <v>42414</v>
      </c>
      <c r="C2129" t="s">
        <v>463</v>
      </c>
      <c r="D2129" t="s">
        <v>1225</v>
      </c>
      <c r="E2129">
        <v>111</v>
      </c>
      <c r="F2129">
        <v>21</v>
      </c>
      <c r="G2129" t="s">
        <v>492</v>
      </c>
      <c r="H2129" t="s">
        <v>155</v>
      </c>
      <c r="I2129" t="s">
        <v>146</v>
      </c>
      <c r="J2129">
        <f>MONTH(Delivery[[#This Row],[DATE]])</f>
        <v>2</v>
      </c>
      <c r="K2129" s="32">
        <f>IF(Delivery[[#This Row],[Month]]&gt;3,YEAR(Delivery[[#This Row],[DATE]]),YEAR(Delivery[[#This Row],[DATE]])-1)</f>
        <v>2015</v>
      </c>
      <c r="L2129" s="32" t="str">
        <f>IF(Delivery[[#This Row],[Month]]&lt;4,"Q4",IF(Delivery[[#This Row],[Month]]&lt;7,"Q1",IF(Delivery[[#This Row],[Month]]&lt;10,"Q2",IF(Delivery[[#This Row],[Month]]&lt;13,"Q3"))))</f>
        <v>Q4</v>
      </c>
    </row>
    <row r="2130" spans="1:12" x14ac:dyDescent="0.25">
      <c r="A2130">
        <v>1</v>
      </c>
      <c r="B2130" s="1">
        <v>42415</v>
      </c>
      <c r="C2130" t="s">
        <v>6</v>
      </c>
      <c r="D2130" t="s">
        <v>1240</v>
      </c>
      <c r="E2130">
        <v>5</v>
      </c>
      <c r="F2130">
        <v>2434</v>
      </c>
      <c r="G2130" t="s">
        <v>460</v>
      </c>
      <c r="H2130" t="s">
        <v>151</v>
      </c>
      <c r="I2130" t="s">
        <v>152</v>
      </c>
      <c r="J2130">
        <f>MONTH(Delivery[[#This Row],[DATE]])</f>
        <v>2</v>
      </c>
      <c r="K2130" s="32">
        <f>IF(Delivery[[#This Row],[Month]]&gt;3,YEAR(Delivery[[#This Row],[DATE]]),YEAR(Delivery[[#This Row],[DATE]])-1)</f>
        <v>2015</v>
      </c>
      <c r="L2130" s="32" t="str">
        <f>IF(Delivery[[#This Row],[Month]]&lt;4,"Q4",IF(Delivery[[#This Row],[Month]]&lt;7,"Q1",IF(Delivery[[#This Row],[Month]]&lt;10,"Q2",IF(Delivery[[#This Row],[Month]]&lt;13,"Q3"))))</f>
        <v>Q4</v>
      </c>
    </row>
    <row r="2131" spans="1:12" x14ac:dyDescent="0.25">
      <c r="A2131">
        <v>2</v>
      </c>
      <c r="B2131" s="1">
        <v>42415</v>
      </c>
      <c r="C2131" t="s">
        <v>6</v>
      </c>
      <c r="D2131" t="s">
        <v>1240</v>
      </c>
      <c r="E2131">
        <v>12</v>
      </c>
      <c r="F2131">
        <v>160</v>
      </c>
      <c r="G2131" t="s">
        <v>460</v>
      </c>
      <c r="H2131" t="s">
        <v>151</v>
      </c>
      <c r="I2131" t="s">
        <v>152</v>
      </c>
      <c r="J2131">
        <f>MONTH(Delivery[[#This Row],[DATE]])</f>
        <v>2</v>
      </c>
      <c r="K2131" s="32">
        <f>IF(Delivery[[#This Row],[Month]]&gt;3,YEAR(Delivery[[#This Row],[DATE]]),YEAR(Delivery[[#This Row],[DATE]])-1)</f>
        <v>2015</v>
      </c>
      <c r="L2131" s="32" t="str">
        <f>IF(Delivery[[#This Row],[Month]]&lt;4,"Q4",IF(Delivery[[#This Row],[Month]]&lt;7,"Q1",IF(Delivery[[#This Row],[Month]]&lt;10,"Q2",IF(Delivery[[#This Row],[Month]]&lt;13,"Q3"))))</f>
        <v>Q4</v>
      </c>
    </row>
    <row r="2132" spans="1:12" x14ac:dyDescent="0.25">
      <c r="A2132">
        <v>3</v>
      </c>
      <c r="B2132" s="1">
        <v>42415</v>
      </c>
      <c r="C2132" t="s">
        <v>6</v>
      </c>
      <c r="D2132" t="s">
        <v>1240</v>
      </c>
      <c r="E2132">
        <v>5</v>
      </c>
      <c r="F2132">
        <v>2352</v>
      </c>
      <c r="G2132" t="s">
        <v>460</v>
      </c>
      <c r="H2132" t="s">
        <v>151</v>
      </c>
      <c r="I2132" t="s">
        <v>152</v>
      </c>
      <c r="J2132">
        <f>MONTH(Delivery[[#This Row],[DATE]])</f>
        <v>2</v>
      </c>
      <c r="K2132" s="32">
        <f>IF(Delivery[[#This Row],[Month]]&gt;3,YEAR(Delivery[[#This Row],[DATE]]),YEAR(Delivery[[#This Row],[DATE]])-1)</f>
        <v>2015</v>
      </c>
      <c r="L2132" s="32" t="str">
        <f>IF(Delivery[[#This Row],[Month]]&lt;4,"Q4",IF(Delivery[[#This Row],[Month]]&lt;7,"Q1",IF(Delivery[[#This Row],[Month]]&lt;10,"Q2",IF(Delivery[[#This Row],[Month]]&lt;13,"Q3"))))</f>
        <v>Q4</v>
      </c>
    </row>
    <row r="2133" spans="1:12" x14ac:dyDescent="0.25">
      <c r="A2133">
        <v>1</v>
      </c>
      <c r="B2133" s="1">
        <v>42415</v>
      </c>
      <c r="C2133" t="s">
        <v>463</v>
      </c>
      <c r="D2133" t="s">
        <v>1220</v>
      </c>
      <c r="E2133">
        <v>16</v>
      </c>
      <c r="F2133">
        <v>499</v>
      </c>
      <c r="G2133" t="s">
        <v>464</v>
      </c>
      <c r="H2133" t="s">
        <v>145</v>
      </c>
      <c r="I2133" t="s">
        <v>146</v>
      </c>
      <c r="J2133">
        <f>MONTH(Delivery[[#This Row],[DATE]])</f>
        <v>2</v>
      </c>
      <c r="K2133" s="32">
        <f>IF(Delivery[[#This Row],[Month]]&gt;3,YEAR(Delivery[[#This Row],[DATE]]),YEAR(Delivery[[#This Row],[DATE]])-1)</f>
        <v>2015</v>
      </c>
      <c r="L2133" s="32" t="str">
        <f>IF(Delivery[[#This Row],[Month]]&lt;4,"Q4",IF(Delivery[[#This Row],[Month]]&lt;7,"Q1",IF(Delivery[[#This Row],[Month]]&lt;10,"Q2",IF(Delivery[[#This Row],[Month]]&lt;13,"Q3"))))</f>
        <v>Q4</v>
      </c>
    </row>
    <row r="2134" spans="1:12" x14ac:dyDescent="0.25">
      <c r="A2134">
        <v>2</v>
      </c>
      <c r="B2134" s="1">
        <v>42415</v>
      </c>
      <c r="C2134" t="s">
        <v>463</v>
      </c>
      <c r="D2134" t="s">
        <v>1507</v>
      </c>
      <c r="E2134">
        <v>16</v>
      </c>
      <c r="F2134">
        <v>104</v>
      </c>
      <c r="G2134" t="s">
        <v>464</v>
      </c>
      <c r="H2134" t="s">
        <v>155</v>
      </c>
      <c r="I2134" t="s">
        <v>146</v>
      </c>
      <c r="J2134">
        <f>MONTH(Delivery[[#This Row],[DATE]])</f>
        <v>2</v>
      </c>
      <c r="K2134" s="32">
        <f>IF(Delivery[[#This Row],[Month]]&gt;3,YEAR(Delivery[[#This Row],[DATE]]),YEAR(Delivery[[#This Row],[DATE]])-1)</f>
        <v>2015</v>
      </c>
      <c r="L2134" s="32" t="str">
        <f>IF(Delivery[[#This Row],[Month]]&lt;4,"Q4",IF(Delivery[[#This Row],[Month]]&lt;7,"Q1",IF(Delivery[[#This Row],[Month]]&lt;10,"Q2",IF(Delivery[[#This Row],[Month]]&lt;13,"Q3"))))</f>
        <v>Q4</v>
      </c>
    </row>
    <row r="2135" spans="1:12" x14ac:dyDescent="0.25">
      <c r="A2135">
        <v>3</v>
      </c>
      <c r="B2135" s="1">
        <v>42415</v>
      </c>
      <c r="C2135" t="s">
        <v>463</v>
      </c>
      <c r="D2135" t="s">
        <v>1241</v>
      </c>
      <c r="E2135">
        <v>8</v>
      </c>
      <c r="F2135">
        <v>782</v>
      </c>
      <c r="G2135" t="s">
        <v>464</v>
      </c>
      <c r="H2135" t="s">
        <v>153</v>
      </c>
      <c r="I2135" t="str">
        <f>VLOOKUP(H2135,Sheet1!$A$1:$B$28,2,0)</f>
        <v>HSD-IV</v>
      </c>
      <c r="J2135">
        <f>MONTH(Delivery[[#This Row],[DATE]])</f>
        <v>2</v>
      </c>
      <c r="K2135" s="32">
        <f>IF(Delivery[[#This Row],[Month]]&gt;3,YEAR(Delivery[[#This Row],[DATE]]),YEAR(Delivery[[#This Row],[DATE]])-1)</f>
        <v>2015</v>
      </c>
      <c r="L2135" s="32" t="str">
        <f>IF(Delivery[[#This Row],[Month]]&lt;4,"Q4",IF(Delivery[[#This Row],[Month]]&lt;7,"Q1",IF(Delivery[[#This Row],[Month]]&lt;10,"Q2",IF(Delivery[[#This Row],[Month]]&lt;13,"Q3"))))</f>
        <v>Q4</v>
      </c>
    </row>
    <row r="2136" spans="1:12" x14ac:dyDescent="0.25">
      <c r="A2136">
        <v>4</v>
      </c>
      <c r="B2136" s="1">
        <v>42415</v>
      </c>
      <c r="C2136" t="s">
        <v>463</v>
      </c>
      <c r="D2136" t="s">
        <v>1225</v>
      </c>
      <c r="E2136">
        <v>16</v>
      </c>
      <c r="F2136">
        <v>227</v>
      </c>
      <c r="G2136" t="s">
        <v>464</v>
      </c>
      <c r="H2136" t="s">
        <v>155</v>
      </c>
      <c r="I2136" t="s">
        <v>146</v>
      </c>
      <c r="J2136">
        <f>MONTH(Delivery[[#This Row],[DATE]])</f>
        <v>2</v>
      </c>
      <c r="K2136" s="32">
        <f>IF(Delivery[[#This Row],[Month]]&gt;3,YEAR(Delivery[[#This Row],[DATE]]),YEAR(Delivery[[#This Row],[DATE]])-1)</f>
        <v>2015</v>
      </c>
      <c r="L2136" s="32" t="str">
        <f>IF(Delivery[[#This Row],[Month]]&lt;4,"Q4",IF(Delivery[[#This Row],[Month]]&lt;7,"Q1",IF(Delivery[[#This Row],[Month]]&lt;10,"Q2",IF(Delivery[[#This Row],[Month]]&lt;13,"Q3"))))</f>
        <v>Q4</v>
      </c>
    </row>
    <row r="2137" spans="1:12" x14ac:dyDescent="0.25">
      <c r="A2137">
        <v>5</v>
      </c>
      <c r="B2137" s="1">
        <v>42415</v>
      </c>
      <c r="C2137" t="s">
        <v>463</v>
      </c>
      <c r="D2137" t="s">
        <v>1204</v>
      </c>
      <c r="E2137">
        <v>16</v>
      </c>
      <c r="F2137">
        <v>344</v>
      </c>
      <c r="G2137" t="s">
        <v>464</v>
      </c>
      <c r="H2137" t="s">
        <v>156</v>
      </c>
      <c r="I2137" t="s">
        <v>146</v>
      </c>
      <c r="J2137">
        <f>MONTH(Delivery[[#This Row],[DATE]])</f>
        <v>2</v>
      </c>
      <c r="K2137" s="32">
        <f>IF(Delivery[[#This Row],[Month]]&gt;3,YEAR(Delivery[[#This Row],[DATE]]),YEAR(Delivery[[#This Row],[DATE]])-1)</f>
        <v>2015</v>
      </c>
      <c r="L2137" s="32" t="str">
        <f>IF(Delivery[[#This Row],[Month]]&lt;4,"Q4",IF(Delivery[[#This Row],[Month]]&lt;7,"Q1",IF(Delivery[[#This Row],[Month]]&lt;10,"Q2",IF(Delivery[[#This Row],[Month]]&lt;13,"Q3"))))</f>
        <v>Q4</v>
      </c>
    </row>
    <row r="2138" spans="1:12" x14ac:dyDescent="0.25">
      <c r="A2138">
        <v>6</v>
      </c>
      <c r="B2138" s="1">
        <v>42415</v>
      </c>
      <c r="C2138" t="s">
        <v>463</v>
      </c>
      <c r="D2138" t="s">
        <v>1254</v>
      </c>
      <c r="E2138">
        <v>16</v>
      </c>
      <c r="F2138">
        <v>524</v>
      </c>
      <c r="G2138" t="s">
        <v>464</v>
      </c>
      <c r="H2138" t="s">
        <v>156</v>
      </c>
      <c r="I2138" t="s">
        <v>146</v>
      </c>
      <c r="J2138">
        <f>MONTH(Delivery[[#This Row],[DATE]])</f>
        <v>2</v>
      </c>
      <c r="K2138" s="32">
        <f>IF(Delivery[[#This Row],[Month]]&gt;3,YEAR(Delivery[[#This Row],[DATE]]),YEAR(Delivery[[#This Row],[DATE]])-1)</f>
        <v>2015</v>
      </c>
      <c r="L2138" s="32" t="str">
        <f>IF(Delivery[[#This Row],[Month]]&lt;4,"Q4",IF(Delivery[[#This Row],[Month]]&lt;7,"Q1",IF(Delivery[[#This Row],[Month]]&lt;10,"Q2",IF(Delivery[[#This Row],[Month]]&lt;13,"Q3"))))</f>
        <v>Q4</v>
      </c>
    </row>
    <row r="2139" spans="1:12" x14ac:dyDescent="0.25">
      <c r="A2139">
        <v>7</v>
      </c>
      <c r="B2139" s="1">
        <v>42415</v>
      </c>
      <c r="C2139" t="s">
        <v>463</v>
      </c>
      <c r="D2139" t="s">
        <v>1508</v>
      </c>
      <c r="E2139">
        <v>16</v>
      </c>
      <c r="F2139">
        <v>450</v>
      </c>
      <c r="G2139" t="s">
        <v>464</v>
      </c>
      <c r="H2139" t="s">
        <v>145</v>
      </c>
      <c r="I2139" t="s">
        <v>146</v>
      </c>
      <c r="J2139">
        <f>MONTH(Delivery[[#This Row],[DATE]])</f>
        <v>2</v>
      </c>
      <c r="K2139" s="32">
        <f>IF(Delivery[[#This Row],[Month]]&gt;3,YEAR(Delivery[[#This Row],[DATE]]),YEAR(Delivery[[#This Row],[DATE]])-1)</f>
        <v>2015</v>
      </c>
      <c r="L2139" s="32" t="str">
        <f>IF(Delivery[[#This Row],[Month]]&lt;4,"Q4",IF(Delivery[[#This Row],[Month]]&lt;7,"Q1",IF(Delivery[[#This Row],[Month]]&lt;10,"Q2",IF(Delivery[[#This Row],[Month]]&lt;13,"Q3"))))</f>
        <v>Q4</v>
      </c>
    </row>
    <row r="2140" spans="1:12" x14ac:dyDescent="0.25">
      <c r="A2140">
        <v>8</v>
      </c>
      <c r="B2140" s="1">
        <v>42415</v>
      </c>
      <c r="C2140" t="s">
        <v>463</v>
      </c>
      <c r="D2140" t="s">
        <v>1256</v>
      </c>
      <c r="E2140">
        <v>16</v>
      </c>
      <c r="F2140">
        <v>638</v>
      </c>
      <c r="G2140" t="s">
        <v>464</v>
      </c>
      <c r="H2140" t="s">
        <v>145</v>
      </c>
      <c r="I2140" t="s">
        <v>146</v>
      </c>
      <c r="J2140">
        <f>MONTH(Delivery[[#This Row],[DATE]])</f>
        <v>2</v>
      </c>
      <c r="K2140" s="32">
        <f>IF(Delivery[[#This Row],[Month]]&gt;3,YEAR(Delivery[[#This Row],[DATE]]),YEAR(Delivery[[#This Row],[DATE]])-1)</f>
        <v>2015</v>
      </c>
      <c r="L2140" s="32" t="str">
        <f>IF(Delivery[[#This Row],[Month]]&lt;4,"Q4",IF(Delivery[[#This Row],[Month]]&lt;7,"Q1",IF(Delivery[[#This Row],[Month]]&lt;10,"Q2",IF(Delivery[[#This Row],[Month]]&lt;13,"Q3"))))</f>
        <v>Q4</v>
      </c>
    </row>
    <row r="2141" spans="1:12" x14ac:dyDescent="0.25">
      <c r="A2141">
        <v>9</v>
      </c>
      <c r="B2141" s="1">
        <v>42415</v>
      </c>
      <c r="C2141" t="s">
        <v>463</v>
      </c>
      <c r="D2141" t="s">
        <v>1257</v>
      </c>
      <c r="E2141">
        <v>15</v>
      </c>
      <c r="F2141">
        <v>2356</v>
      </c>
      <c r="G2141" t="s">
        <v>464</v>
      </c>
      <c r="H2141" t="s">
        <v>1084</v>
      </c>
      <c r="I2141" t="s">
        <v>143</v>
      </c>
      <c r="J2141">
        <f>MONTH(Delivery[[#This Row],[DATE]])</f>
        <v>2</v>
      </c>
      <c r="K2141" s="32">
        <f>IF(Delivery[[#This Row],[Month]]&gt;3,YEAR(Delivery[[#This Row],[DATE]]),YEAR(Delivery[[#This Row],[DATE]])-1)</f>
        <v>2015</v>
      </c>
      <c r="L2141" s="32" t="str">
        <f>IF(Delivery[[#This Row],[Month]]&lt;4,"Q4",IF(Delivery[[#This Row],[Month]]&lt;7,"Q1",IF(Delivery[[#This Row],[Month]]&lt;10,"Q2",IF(Delivery[[#This Row],[Month]]&lt;13,"Q3"))))</f>
        <v>Q4</v>
      </c>
    </row>
    <row r="2142" spans="1:12" x14ac:dyDescent="0.25">
      <c r="A2142">
        <v>1</v>
      </c>
      <c r="B2142" s="1">
        <v>42415</v>
      </c>
      <c r="C2142" t="s">
        <v>463</v>
      </c>
      <c r="D2142" t="s">
        <v>1204</v>
      </c>
      <c r="E2142">
        <v>111</v>
      </c>
      <c r="F2142">
        <v>122</v>
      </c>
      <c r="G2142" t="s">
        <v>492</v>
      </c>
      <c r="H2142" t="s">
        <v>156</v>
      </c>
      <c r="I2142" t="s">
        <v>146</v>
      </c>
      <c r="J2142">
        <f>MONTH(Delivery[[#This Row],[DATE]])</f>
        <v>2</v>
      </c>
      <c r="K2142" s="32">
        <f>IF(Delivery[[#This Row],[Month]]&gt;3,YEAR(Delivery[[#This Row],[DATE]]),YEAR(Delivery[[#This Row],[DATE]])-1)</f>
        <v>2015</v>
      </c>
      <c r="L2142" s="32" t="str">
        <f>IF(Delivery[[#This Row],[Month]]&lt;4,"Q4",IF(Delivery[[#This Row],[Month]]&lt;7,"Q1",IF(Delivery[[#This Row],[Month]]&lt;10,"Q2",IF(Delivery[[#This Row],[Month]]&lt;13,"Q3"))))</f>
        <v>Q4</v>
      </c>
    </row>
    <row r="2143" spans="1:12" x14ac:dyDescent="0.25">
      <c r="A2143">
        <v>2</v>
      </c>
      <c r="B2143" s="1">
        <v>42415</v>
      </c>
      <c r="C2143" t="s">
        <v>463</v>
      </c>
      <c r="D2143" t="s">
        <v>1254</v>
      </c>
      <c r="E2143">
        <v>111</v>
      </c>
      <c r="F2143">
        <v>427</v>
      </c>
      <c r="G2143" t="s">
        <v>492</v>
      </c>
      <c r="H2143" t="s">
        <v>156</v>
      </c>
      <c r="I2143" t="s">
        <v>146</v>
      </c>
      <c r="J2143">
        <f>MONTH(Delivery[[#This Row],[DATE]])</f>
        <v>2</v>
      </c>
      <c r="K2143" s="32">
        <f>IF(Delivery[[#This Row],[Month]]&gt;3,YEAR(Delivery[[#This Row],[DATE]]),YEAR(Delivery[[#This Row],[DATE]])-1)</f>
        <v>2015</v>
      </c>
      <c r="L2143" s="32" t="str">
        <f>IF(Delivery[[#This Row],[Month]]&lt;4,"Q4",IF(Delivery[[#This Row],[Month]]&lt;7,"Q1",IF(Delivery[[#This Row],[Month]]&lt;10,"Q2",IF(Delivery[[#This Row],[Month]]&lt;13,"Q3"))))</f>
        <v>Q4</v>
      </c>
    </row>
    <row r="2144" spans="1:12" x14ac:dyDescent="0.25">
      <c r="A2144">
        <v>1</v>
      </c>
      <c r="B2144" s="1">
        <v>42416</v>
      </c>
      <c r="C2144" t="s">
        <v>6</v>
      </c>
      <c r="D2144" t="s">
        <v>1240</v>
      </c>
      <c r="E2144">
        <v>5</v>
      </c>
      <c r="F2144">
        <v>292</v>
      </c>
      <c r="G2144" t="s">
        <v>460</v>
      </c>
      <c r="H2144" t="s">
        <v>151</v>
      </c>
      <c r="I2144" t="s">
        <v>152</v>
      </c>
      <c r="J2144">
        <f>MONTH(Delivery[[#This Row],[DATE]])</f>
        <v>2</v>
      </c>
      <c r="K2144" s="32">
        <f>IF(Delivery[[#This Row],[Month]]&gt;3,YEAR(Delivery[[#This Row],[DATE]]),YEAR(Delivery[[#This Row],[DATE]])-1)</f>
        <v>2015</v>
      </c>
      <c r="L2144" s="32" t="str">
        <f>IF(Delivery[[#This Row],[Month]]&lt;4,"Q4",IF(Delivery[[#This Row],[Month]]&lt;7,"Q1",IF(Delivery[[#This Row],[Month]]&lt;10,"Q2",IF(Delivery[[#This Row],[Month]]&lt;13,"Q3"))))</f>
        <v>Q4</v>
      </c>
    </row>
    <row r="2145" spans="1:12" x14ac:dyDescent="0.25">
      <c r="A2145">
        <v>2</v>
      </c>
      <c r="B2145" s="1">
        <v>42416</v>
      </c>
      <c r="C2145" t="s">
        <v>6</v>
      </c>
      <c r="D2145" t="s">
        <v>1509</v>
      </c>
      <c r="E2145" t="s">
        <v>41</v>
      </c>
      <c r="F2145">
        <v>2498</v>
      </c>
      <c r="G2145" t="s">
        <v>460</v>
      </c>
      <c r="H2145" t="s">
        <v>1267</v>
      </c>
      <c r="I2145" t="s">
        <v>204</v>
      </c>
      <c r="J2145">
        <f>MONTH(Delivery[[#This Row],[DATE]])</f>
        <v>2</v>
      </c>
      <c r="K2145" s="32">
        <f>IF(Delivery[[#This Row],[Month]]&gt;3,YEAR(Delivery[[#This Row],[DATE]]),YEAR(Delivery[[#This Row],[DATE]])-1)</f>
        <v>2015</v>
      </c>
      <c r="L2145" s="32" t="str">
        <f>IF(Delivery[[#This Row],[Month]]&lt;4,"Q4",IF(Delivery[[#This Row],[Month]]&lt;7,"Q1",IF(Delivery[[#This Row],[Month]]&lt;10,"Q2",IF(Delivery[[#This Row],[Month]]&lt;13,"Q3"))))</f>
        <v>Q4</v>
      </c>
    </row>
    <row r="2146" spans="1:12" x14ac:dyDescent="0.25">
      <c r="A2146">
        <v>3</v>
      </c>
      <c r="B2146" s="1">
        <v>42416</v>
      </c>
      <c r="C2146" t="s">
        <v>6</v>
      </c>
      <c r="D2146" t="s">
        <v>1510</v>
      </c>
      <c r="E2146">
        <v>16</v>
      </c>
      <c r="F2146">
        <v>171</v>
      </c>
      <c r="G2146" t="s">
        <v>460</v>
      </c>
      <c r="H2146" t="s">
        <v>156</v>
      </c>
      <c r="I2146" t="s">
        <v>146</v>
      </c>
      <c r="J2146">
        <f>MONTH(Delivery[[#This Row],[DATE]])</f>
        <v>2</v>
      </c>
      <c r="K2146" s="32">
        <f>IF(Delivery[[#This Row],[Month]]&gt;3,YEAR(Delivery[[#This Row],[DATE]]),YEAR(Delivery[[#This Row],[DATE]])-1)</f>
        <v>2015</v>
      </c>
      <c r="L2146" s="32" t="str">
        <f>IF(Delivery[[#This Row],[Month]]&lt;4,"Q4",IF(Delivery[[#This Row],[Month]]&lt;7,"Q1",IF(Delivery[[#This Row],[Month]]&lt;10,"Q2",IF(Delivery[[#This Row],[Month]]&lt;13,"Q3"))))</f>
        <v>Q4</v>
      </c>
    </row>
    <row r="2147" spans="1:12" x14ac:dyDescent="0.25">
      <c r="A2147">
        <v>4</v>
      </c>
      <c r="B2147" s="1">
        <v>42416</v>
      </c>
      <c r="C2147" t="s">
        <v>6</v>
      </c>
      <c r="D2147" t="s">
        <v>1250</v>
      </c>
      <c r="E2147">
        <v>8</v>
      </c>
      <c r="F2147">
        <v>5619</v>
      </c>
      <c r="G2147" t="s">
        <v>460</v>
      </c>
      <c r="H2147" t="s">
        <v>153</v>
      </c>
      <c r="I2147" t="str">
        <f>VLOOKUP(H2147,Sheet1!$A$1:$B$28,2,0)</f>
        <v>HSD-IV</v>
      </c>
      <c r="J2147">
        <f>MONTH(Delivery[[#This Row],[DATE]])</f>
        <v>2</v>
      </c>
      <c r="K2147" s="32">
        <f>IF(Delivery[[#This Row],[Month]]&gt;3,YEAR(Delivery[[#This Row],[DATE]]),YEAR(Delivery[[#This Row],[DATE]])-1)</f>
        <v>2015</v>
      </c>
      <c r="L2147" s="32" t="str">
        <f>IF(Delivery[[#This Row],[Month]]&lt;4,"Q4",IF(Delivery[[#This Row],[Month]]&lt;7,"Q1",IF(Delivery[[#This Row],[Month]]&lt;10,"Q2",IF(Delivery[[#This Row],[Month]]&lt;13,"Q3"))))</f>
        <v>Q4</v>
      </c>
    </row>
    <row r="2148" spans="1:12" x14ac:dyDescent="0.25">
      <c r="A2148">
        <v>5</v>
      </c>
      <c r="B2148" s="1">
        <v>42416</v>
      </c>
      <c r="C2148" t="s">
        <v>6</v>
      </c>
      <c r="D2148" t="s">
        <v>1250</v>
      </c>
      <c r="E2148">
        <v>1</v>
      </c>
      <c r="F2148">
        <v>215</v>
      </c>
      <c r="G2148" t="s">
        <v>460</v>
      </c>
      <c r="H2148" t="s">
        <v>153</v>
      </c>
      <c r="I2148" t="str">
        <f>VLOOKUP(H2148,Sheet1!$A$1:$B$28,2,0)</f>
        <v>HSD-IV</v>
      </c>
      <c r="J2148">
        <f>MONTH(Delivery[[#This Row],[DATE]])</f>
        <v>2</v>
      </c>
      <c r="K2148" s="32">
        <f>IF(Delivery[[#This Row],[Month]]&gt;3,YEAR(Delivery[[#This Row],[DATE]]),YEAR(Delivery[[#This Row],[DATE]])-1)</f>
        <v>2015</v>
      </c>
      <c r="L2148" s="32" t="str">
        <f>IF(Delivery[[#This Row],[Month]]&lt;4,"Q4",IF(Delivery[[#This Row],[Month]]&lt;7,"Q1",IF(Delivery[[#This Row],[Month]]&lt;10,"Q2",IF(Delivery[[#This Row],[Month]]&lt;13,"Q3"))))</f>
        <v>Q4</v>
      </c>
    </row>
    <row r="2149" spans="1:12" x14ac:dyDescent="0.25">
      <c r="A2149">
        <v>1</v>
      </c>
      <c r="B2149" s="1">
        <v>42416</v>
      </c>
      <c r="C2149" t="s">
        <v>463</v>
      </c>
      <c r="D2149" t="s">
        <v>1257</v>
      </c>
      <c r="E2149">
        <v>15</v>
      </c>
      <c r="F2149">
        <v>6112</v>
      </c>
      <c r="G2149" t="s">
        <v>464</v>
      </c>
      <c r="H2149" t="s">
        <v>1084</v>
      </c>
      <c r="I2149" t="s">
        <v>143</v>
      </c>
      <c r="J2149">
        <f>MONTH(Delivery[[#This Row],[DATE]])</f>
        <v>2</v>
      </c>
      <c r="K2149" s="32">
        <f>IF(Delivery[[#This Row],[Month]]&gt;3,YEAR(Delivery[[#This Row],[DATE]]),YEAR(Delivery[[#This Row],[DATE]])-1)</f>
        <v>2015</v>
      </c>
      <c r="L2149" s="32" t="str">
        <f>IF(Delivery[[#This Row],[Month]]&lt;4,"Q4",IF(Delivery[[#This Row],[Month]]&lt;7,"Q1",IF(Delivery[[#This Row],[Month]]&lt;10,"Q2",IF(Delivery[[#This Row],[Month]]&lt;13,"Q3"))))</f>
        <v>Q4</v>
      </c>
    </row>
    <row r="2150" spans="1:12" x14ac:dyDescent="0.25">
      <c r="A2150">
        <v>2</v>
      </c>
      <c r="B2150" s="1">
        <v>42416</v>
      </c>
      <c r="C2150" t="s">
        <v>463</v>
      </c>
      <c r="D2150" t="s">
        <v>1261</v>
      </c>
      <c r="E2150">
        <v>15</v>
      </c>
      <c r="F2150">
        <v>273</v>
      </c>
      <c r="G2150" t="s">
        <v>464</v>
      </c>
      <c r="H2150" t="s">
        <v>1084</v>
      </c>
      <c r="I2150" t="s">
        <v>143</v>
      </c>
      <c r="J2150">
        <f>MONTH(Delivery[[#This Row],[DATE]])</f>
        <v>2</v>
      </c>
      <c r="K2150" s="32">
        <f>IF(Delivery[[#This Row],[Month]]&gt;3,YEAR(Delivery[[#This Row],[DATE]]),YEAR(Delivery[[#This Row],[DATE]])-1)</f>
        <v>2015</v>
      </c>
      <c r="L2150" s="32" t="str">
        <f>IF(Delivery[[#This Row],[Month]]&lt;4,"Q4",IF(Delivery[[#This Row],[Month]]&lt;7,"Q1",IF(Delivery[[#This Row],[Month]]&lt;10,"Q2",IF(Delivery[[#This Row],[Month]]&lt;13,"Q3"))))</f>
        <v>Q4</v>
      </c>
    </row>
    <row r="2151" spans="1:12" x14ac:dyDescent="0.25">
      <c r="A2151">
        <v>3</v>
      </c>
      <c r="B2151" s="1">
        <v>42416</v>
      </c>
      <c r="C2151" t="s">
        <v>463</v>
      </c>
      <c r="D2151" t="s">
        <v>1261</v>
      </c>
      <c r="E2151">
        <v>10</v>
      </c>
      <c r="F2151">
        <v>3883</v>
      </c>
      <c r="G2151" t="s">
        <v>464</v>
      </c>
      <c r="H2151" t="s">
        <v>1084</v>
      </c>
      <c r="I2151" t="s">
        <v>143</v>
      </c>
      <c r="J2151">
        <f>MONTH(Delivery[[#This Row],[DATE]])</f>
        <v>2</v>
      </c>
      <c r="K2151" s="32">
        <f>IF(Delivery[[#This Row],[Month]]&gt;3,YEAR(Delivery[[#This Row],[DATE]]),YEAR(Delivery[[#This Row],[DATE]])-1)</f>
        <v>2015</v>
      </c>
      <c r="L2151" s="32" t="str">
        <f>IF(Delivery[[#This Row],[Month]]&lt;4,"Q4",IF(Delivery[[#This Row],[Month]]&lt;7,"Q1",IF(Delivery[[#This Row],[Month]]&lt;10,"Q2",IF(Delivery[[#This Row],[Month]]&lt;13,"Q3"))))</f>
        <v>Q4</v>
      </c>
    </row>
    <row r="2152" spans="1:12" x14ac:dyDescent="0.25">
      <c r="A2152">
        <v>4</v>
      </c>
      <c r="B2152" s="1">
        <v>42416</v>
      </c>
      <c r="C2152" t="s">
        <v>463</v>
      </c>
      <c r="D2152" t="s">
        <v>1262</v>
      </c>
      <c r="E2152">
        <v>16</v>
      </c>
      <c r="F2152">
        <v>494</v>
      </c>
      <c r="G2152" t="s">
        <v>464</v>
      </c>
      <c r="H2152" t="s">
        <v>145</v>
      </c>
      <c r="I2152" t="s">
        <v>146</v>
      </c>
      <c r="J2152">
        <f>MONTH(Delivery[[#This Row],[DATE]])</f>
        <v>2</v>
      </c>
      <c r="K2152" s="32">
        <f>IF(Delivery[[#This Row],[Month]]&gt;3,YEAR(Delivery[[#This Row],[DATE]]),YEAR(Delivery[[#This Row],[DATE]])-1)</f>
        <v>2015</v>
      </c>
      <c r="L2152" s="32" t="str">
        <f>IF(Delivery[[#This Row],[Month]]&lt;4,"Q4",IF(Delivery[[#This Row],[Month]]&lt;7,"Q1",IF(Delivery[[#This Row],[Month]]&lt;10,"Q2",IF(Delivery[[#This Row],[Month]]&lt;13,"Q3"))))</f>
        <v>Q4</v>
      </c>
    </row>
    <row r="2153" spans="1:12" x14ac:dyDescent="0.25">
      <c r="A2153">
        <v>5</v>
      </c>
      <c r="B2153" s="1">
        <v>42416</v>
      </c>
      <c r="C2153" t="s">
        <v>463</v>
      </c>
      <c r="D2153" t="s">
        <v>1263</v>
      </c>
      <c r="E2153">
        <v>16</v>
      </c>
      <c r="F2153">
        <v>168</v>
      </c>
      <c r="G2153" t="s">
        <v>464</v>
      </c>
      <c r="H2153" t="s">
        <v>155</v>
      </c>
      <c r="I2153" t="s">
        <v>146</v>
      </c>
      <c r="J2153">
        <f>MONTH(Delivery[[#This Row],[DATE]])</f>
        <v>2</v>
      </c>
      <c r="K2153" s="32">
        <f>IF(Delivery[[#This Row],[Month]]&gt;3,YEAR(Delivery[[#This Row],[DATE]]),YEAR(Delivery[[#This Row],[DATE]])-1)</f>
        <v>2015</v>
      </c>
      <c r="L2153" s="32" t="str">
        <f>IF(Delivery[[#This Row],[Month]]&lt;4,"Q4",IF(Delivery[[#This Row],[Month]]&lt;7,"Q1",IF(Delivery[[#This Row],[Month]]&lt;10,"Q2",IF(Delivery[[#This Row],[Month]]&lt;13,"Q3"))))</f>
        <v>Q4</v>
      </c>
    </row>
    <row r="2154" spans="1:12" x14ac:dyDescent="0.25">
      <c r="A2154">
        <v>1</v>
      </c>
      <c r="B2154" s="1">
        <v>42416</v>
      </c>
      <c r="C2154" t="s">
        <v>463</v>
      </c>
      <c r="D2154" t="s">
        <v>1263</v>
      </c>
      <c r="E2154">
        <v>111</v>
      </c>
      <c r="F2154">
        <v>35</v>
      </c>
      <c r="G2154" t="s">
        <v>492</v>
      </c>
      <c r="H2154" t="s">
        <v>155</v>
      </c>
      <c r="I2154" t="s">
        <v>146</v>
      </c>
      <c r="J2154">
        <f>MONTH(Delivery[[#This Row],[DATE]])</f>
        <v>2</v>
      </c>
      <c r="K2154" s="32">
        <f>IF(Delivery[[#This Row],[Month]]&gt;3,YEAR(Delivery[[#This Row],[DATE]]),YEAR(Delivery[[#This Row],[DATE]])-1)</f>
        <v>2015</v>
      </c>
      <c r="L2154" s="32" t="str">
        <f>IF(Delivery[[#This Row],[Month]]&lt;4,"Q4",IF(Delivery[[#This Row],[Month]]&lt;7,"Q1",IF(Delivery[[#This Row],[Month]]&lt;10,"Q2",IF(Delivery[[#This Row],[Month]]&lt;13,"Q3"))))</f>
        <v>Q4</v>
      </c>
    </row>
    <row r="2155" spans="1:12" x14ac:dyDescent="0.25">
      <c r="A2155">
        <v>2</v>
      </c>
      <c r="B2155" s="1">
        <v>42416</v>
      </c>
      <c r="C2155" t="s">
        <v>463</v>
      </c>
      <c r="D2155" t="s">
        <v>1271</v>
      </c>
      <c r="E2155">
        <v>110</v>
      </c>
      <c r="F2155">
        <v>713</v>
      </c>
      <c r="G2155" t="s">
        <v>492</v>
      </c>
      <c r="H2155" t="s">
        <v>153</v>
      </c>
      <c r="I2155" t="str">
        <f>VLOOKUP(H2155,Sheet1!$A$1:$B$28,2,0)</f>
        <v>HSD-IV</v>
      </c>
      <c r="J2155">
        <f>MONTH(Delivery[[#This Row],[DATE]])</f>
        <v>2</v>
      </c>
      <c r="K2155" s="32">
        <f>IF(Delivery[[#This Row],[Month]]&gt;3,YEAR(Delivery[[#This Row],[DATE]]),YEAR(Delivery[[#This Row],[DATE]])-1)</f>
        <v>2015</v>
      </c>
      <c r="L2155" s="32" t="str">
        <f>IF(Delivery[[#This Row],[Month]]&lt;4,"Q4",IF(Delivery[[#This Row],[Month]]&lt;7,"Q1",IF(Delivery[[#This Row],[Month]]&lt;10,"Q2",IF(Delivery[[#This Row],[Month]]&lt;13,"Q3"))))</f>
        <v>Q4</v>
      </c>
    </row>
    <row r="2156" spans="1:12" x14ac:dyDescent="0.25">
      <c r="A2156">
        <v>1</v>
      </c>
      <c r="B2156" s="1">
        <v>42417</v>
      </c>
      <c r="C2156" t="s">
        <v>6</v>
      </c>
      <c r="D2156" t="s">
        <v>1241</v>
      </c>
      <c r="E2156">
        <v>12</v>
      </c>
      <c r="F2156">
        <v>3153</v>
      </c>
      <c r="G2156" t="s">
        <v>490</v>
      </c>
      <c r="H2156" t="s">
        <v>153</v>
      </c>
      <c r="I2156" t="str">
        <f>VLOOKUP(H2156,Sheet1!$A$1:$B$28,2,0)</f>
        <v>HSD-IV</v>
      </c>
      <c r="J2156">
        <f>MONTH(Delivery[[#This Row],[DATE]])</f>
        <v>2</v>
      </c>
      <c r="K2156" s="32">
        <f>IF(Delivery[[#This Row],[Month]]&gt;3,YEAR(Delivery[[#This Row],[DATE]]),YEAR(Delivery[[#This Row],[DATE]])-1)</f>
        <v>2015</v>
      </c>
      <c r="L2156" s="32" t="str">
        <f>IF(Delivery[[#This Row],[Month]]&lt;4,"Q4",IF(Delivery[[#This Row],[Month]]&lt;7,"Q1",IF(Delivery[[#This Row],[Month]]&lt;10,"Q2",IF(Delivery[[#This Row],[Month]]&lt;13,"Q3"))))</f>
        <v>Q4</v>
      </c>
    </row>
    <row r="2157" spans="1:12" x14ac:dyDescent="0.25">
      <c r="A2157">
        <v>2</v>
      </c>
      <c r="B2157" s="1">
        <v>42417</v>
      </c>
      <c r="C2157" t="s">
        <v>6</v>
      </c>
      <c r="D2157" t="s">
        <v>1241</v>
      </c>
      <c r="E2157">
        <v>1</v>
      </c>
      <c r="F2157">
        <v>622</v>
      </c>
      <c r="G2157" t="s">
        <v>490</v>
      </c>
      <c r="H2157" t="s">
        <v>153</v>
      </c>
      <c r="I2157" t="str">
        <f>VLOOKUP(H2157,Sheet1!$A$1:$B$28,2,0)</f>
        <v>HSD-IV</v>
      </c>
      <c r="J2157">
        <f>MONTH(Delivery[[#This Row],[DATE]])</f>
        <v>2</v>
      </c>
      <c r="K2157" s="32">
        <f>IF(Delivery[[#This Row],[Month]]&gt;3,YEAR(Delivery[[#This Row],[DATE]]),YEAR(Delivery[[#This Row],[DATE]])-1)</f>
        <v>2015</v>
      </c>
      <c r="L2157" s="32" t="str">
        <f>IF(Delivery[[#This Row],[Month]]&lt;4,"Q4",IF(Delivery[[#This Row],[Month]]&lt;7,"Q1",IF(Delivery[[#This Row],[Month]]&lt;10,"Q2",IF(Delivery[[#This Row],[Month]]&lt;13,"Q3"))))</f>
        <v>Q4</v>
      </c>
    </row>
    <row r="2158" spans="1:12" x14ac:dyDescent="0.25">
      <c r="A2158">
        <v>3</v>
      </c>
      <c r="B2158" s="1">
        <v>42417</v>
      </c>
      <c r="C2158" t="s">
        <v>6</v>
      </c>
      <c r="D2158" t="s">
        <v>1271</v>
      </c>
      <c r="E2158">
        <v>1</v>
      </c>
      <c r="F2158">
        <v>685</v>
      </c>
      <c r="G2158" t="s">
        <v>490</v>
      </c>
      <c r="H2158" t="s">
        <v>153</v>
      </c>
      <c r="I2158" t="str">
        <f>VLOOKUP(H2158,Sheet1!$A$1:$B$28,2,0)</f>
        <v>HSD-IV</v>
      </c>
      <c r="J2158">
        <f>MONTH(Delivery[[#This Row],[DATE]])</f>
        <v>2</v>
      </c>
      <c r="K2158" s="32">
        <f>IF(Delivery[[#This Row],[Month]]&gt;3,YEAR(Delivery[[#This Row],[DATE]]),YEAR(Delivery[[#This Row],[DATE]])-1)</f>
        <v>2015</v>
      </c>
      <c r="L2158" s="32" t="str">
        <f>IF(Delivery[[#This Row],[Month]]&lt;4,"Q4",IF(Delivery[[#This Row],[Month]]&lt;7,"Q1",IF(Delivery[[#This Row],[Month]]&lt;10,"Q2",IF(Delivery[[#This Row],[Month]]&lt;13,"Q3"))))</f>
        <v>Q4</v>
      </c>
    </row>
    <row r="2159" spans="1:12" x14ac:dyDescent="0.25">
      <c r="A2159">
        <v>1</v>
      </c>
      <c r="B2159" s="1">
        <v>42417</v>
      </c>
      <c r="C2159" t="s">
        <v>463</v>
      </c>
      <c r="D2159" t="s">
        <v>1250</v>
      </c>
      <c r="E2159">
        <v>110</v>
      </c>
      <c r="F2159">
        <v>1323</v>
      </c>
      <c r="G2159" t="s">
        <v>492</v>
      </c>
      <c r="H2159" t="s">
        <v>153</v>
      </c>
      <c r="I2159" t="str">
        <f>VLOOKUP(H2159,Sheet1!$A$1:$B$28,2,0)</f>
        <v>HSD-IV</v>
      </c>
      <c r="J2159">
        <f>MONTH(Delivery[[#This Row],[DATE]])</f>
        <v>2</v>
      </c>
      <c r="K2159" s="32">
        <f>IF(Delivery[[#This Row],[Month]]&gt;3,YEAR(Delivery[[#This Row],[DATE]]),YEAR(Delivery[[#This Row],[DATE]])-1)</f>
        <v>2015</v>
      </c>
      <c r="L2159" s="32" t="str">
        <f>IF(Delivery[[#This Row],[Month]]&lt;4,"Q4",IF(Delivery[[#This Row],[Month]]&lt;7,"Q1",IF(Delivery[[#This Row],[Month]]&lt;10,"Q2",IF(Delivery[[#This Row],[Month]]&lt;13,"Q3"))))</f>
        <v>Q4</v>
      </c>
    </row>
    <row r="2160" spans="1:12" x14ac:dyDescent="0.25">
      <c r="A2160">
        <v>1</v>
      </c>
      <c r="B2160" s="1">
        <v>42418</v>
      </c>
      <c r="C2160" t="s">
        <v>6</v>
      </c>
      <c r="D2160" t="s">
        <v>1259</v>
      </c>
      <c r="E2160">
        <v>1</v>
      </c>
      <c r="F2160">
        <v>16</v>
      </c>
      <c r="G2160" t="s">
        <v>460</v>
      </c>
      <c r="H2160" t="s">
        <v>153</v>
      </c>
      <c r="I2160" t="str">
        <f>VLOOKUP(H2160,Sheet1!$A$1:$B$28,2,0)</f>
        <v>HSD-IV</v>
      </c>
      <c r="J2160">
        <f>MONTH(Delivery[[#This Row],[DATE]])</f>
        <v>2</v>
      </c>
      <c r="K2160" s="32">
        <f>IF(Delivery[[#This Row],[Month]]&gt;3,YEAR(Delivery[[#This Row],[DATE]]),YEAR(Delivery[[#This Row],[DATE]])-1)</f>
        <v>2015</v>
      </c>
      <c r="L2160" s="32" t="str">
        <f>IF(Delivery[[#This Row],[Month]]&lt;4,"Q4",IF(Delivery[[#This Row],[Month]]&lt;7,"Q1",IF(Delivery[[#This Row],[Month]]&lt;10,"Q2",IF(Delivery[[#This Row],[Month]]&lt;13,"Q3"))))</f>
        <v>Q4</v>
      </c>
    </row>
    <row r="2161" spans="1:12" x14ac:dyDescent="0.25">
      <c r="A2161">
        <v>1</v>
      </c>
      <c r="B2161" s="1">
        <v>42418</v>
      </c>
      <c r="C2161" t="s">
        <v>6</v>
      </c>
      <c r="D2161" t="s">
        <v>1271</v>
      </c>
      <c r="E2161">
        <v>1</v>
      </c>
      <c r="F2161">
        <v>582</v>
      </c>
      <c r="G2161" t="s">
        <v>490</v>
      </c>
      <c r="H2161" t="s">
        <v>153</v>
      </c>
      <c r="I2161" t="str">
        <f>VLOOKUP(H2161,Sheet1!$A$1:$B$28,2,0)</f>
        <v>HSD-IV</v>
      </c>
      <c r="J2161">
        <f>MONTH(Delivery[[#This Row],[DATE]])</f>
        <v>2</v>
      </c>
      <c r="K2161" s="32">
        <f>IF(Delivery[[#This Row],[Month]]&gt;3,YEAR(Delivery[[#This Row],[DATE]]),YEAR(Delivery[[#This Row],[DATE]])-1)</f>
        <v>2015</v>
      </c>
      <c r="L2161" s="32" t="str">
        <f>IF(Delivery[[#This Row],[Month]]&lt;4,"Q4",IF(Delivery[[#This Row],[Month]]&lt;7,"Q1",IF(Delivery[[#This Row],[Month]]&lt;10,"Q2",IF(Delivery[[#This Row],[Month]]&lt;13,"Q3"))))</f>
        <v>Q4</v>
      </c>
    </row>
    <row r="2162" spans="1:12" x14ac:dyDescent="0.25">
      <c r="A2162">
        <v>2</v>
      </c>
      <c r="B2162" s="1">
        <v>42418</v>
      </c>
      <c r="C2162" t="s">
        <v>6</v>
      </c>
      <c r="D2162" t="s">
        <v>1271</v>
      </c>
      <c r="E2162">
        <v>2</v>
      </c>
      <c r="F2162">
        <v>200</v>
      </c>
      <c r="G2162" t="s">
        <v>490</v>
      </c>
      <c r="H2162" t="s">
        <v>153</v>
      </c>
      <c r="I2162" t="str">
        <f>VLOOKUP(H2162,Sheet1!$A$1:$B$28,2,0)</f>
        <v>HSD-IV</v>
      </c>
      <c r="J2162">
        <f>MONTH(Delivery[[#This Row],[DATE]])</f>
        <v>2</v>
      </c>
      <c r="K2162" s="32">
        <f>IF(Delivery[[#This Row],[Month]]&gt;3,YEAR(Delivery[[#This Row],[DATE]]),YEAR(Delivery[[#This Row],[DATE]])-1)</f>
        <v>2015</v>
      </c>
      <c r="L2162" s="32" t="str">
        <f>IF(Delivery[[#This Row],[Month]]&lt;4,"Q4",IF(Delivery[[#This Row],[Month]]&lt;7,"Q1",IF(Delivery[[#This Row],[Month]]&lt;10,"Q2",IF(Delivery[[#This Row],[Month]]&lt;13,"Q3"))))</f>
        <v>Q4</v>
      </c>
    </row>
    <row r="2163" spans="1:12" x14ac:dyDescent="0.25">
      <c r="A2163">
        <v>3</v>
      </c>
      <c r="B2163" s="1">
        <v>42418</v>
      </c>
      <c r="C2163" t="s">
        <v>6</v>
      </c>
      <c r="D2163" t="s">
        <v>1250</v>
      </c>
      <c r="E2163">
        <v>2</v>
      </c>
      <c r="F2163">
        <v>947</v>
      </c>
      <c r="G2163" t="s">
        <v>490</v>
      </c>
      <c r="H2163" t="s">
        <v>153</v>
      </c>
      <c r="I2163" t="str">
        <f>VLOOKUP(H2163,Sheet1!$A$1:$B$28,2,0)</f>
        <v>HSD-IV</v>
      </c>
      <c r="J2163">
        <f>MONTH(Delivery[[#This Row],[DATE]])</f>
        <v>2</v>
      </c>
      <c r="K2163" s="32">
        <f>IF(Delivery[[#This Row],[Month]]&gt;3,YEAR(Delivery[[#This Row],[DATE]]),YEAR(Delivery[[#This Row],[DATE]])-1)</f>
        <v>2015</v>
      </c>
      <c r="L2163" s="32" t="str">
        <f>IF(Delivery[[#This Row],[Month]]&lt;4,"Q4",IF(Delivery[[#This Row],[Month]]&lt;7,"Q1",IF(Delivery[[#This Row],[Month]]&lt;10,"Q2",IF(Delivery[[#This Row],[Month]]&lt;13,"Q3"))))</f>
        <v>Q4</v>
      </c>
    </row>
    <row r="2164" spans="1:12" x14ac:dyDescent="0.25">
      <c r="A2164">
        <v>1</v>
      </c>
      <c r="B2164" s="1">
        <v>42418</v>
      </c>
      <c r="C2164" t="s">
        <v>463</v>
      </c>
      <c r="D2164" t="s">
        <v>1273</v>
      </c>
      <c r="E2164" t="s">
        <v>113</v>
      </c>
      <c r="F2164">
        <v>2853</v>
      </c>
      <c r="G2164" t="s">
        <v>466</v>
      </c>
      <c r="H2164" t="s">
        <v>148</v>
      </c>
      <c r="I2164" t="s">
        <v>149</v>
      </c>
      <c r="J2164">
        <f>MONTH(Delivery[[#This Row],[DATE]])</f>
        <v>2</v>
      </c>
      <c r="K2164" s="32">
        <f>IF(Delivery[[#This Row],[Month]]&gt;3,YEAR(Delivery[[#This Row],[DATE]]),YEAR(Delivery[[#This Row],[DATE]])-1)</f>
        <v>2015</v>
      </c>
      <c r="L2164" s="32" t="str">
        <f>IF(Delivery[[#This Row],[Month]]&lt;4,"Q4",IF(Delivery[[#This Row],[Month]]&lt;7,"Q1",IF(Delivery[[#This Row],[Month]]&lt;10,"Q2",IF(Delivery[[#This Row],[Month]]&lt;13,"Q3"))))</f>
        <v>Q4</v>
      </c>
    </row>
    <row r="2165" spans="1:12" x14ac:dyDescent="0.25">
      <c r="A2165">
        <v>1</v>
      </c>
      <c r="B2165" s="1">
        <v>42419</v>
      </c>
      <c r="C2165" t="s">
        <v>6</v>
      </c>
      <c r="D2165" t="s">
        <v>1274</v>
      </c>
      <c r="E2165">
        <v>16</v>
      </c>
      <c r="F2165">
        <v>352</v>
      </c>
      <c r="G2165" t="s">
        <v>460</v>
      </c>
      <c r="H2165" t="s">
        <v>145</v>
      </c>
      <c r="I2165" t="s">
        <v>146</v>
      </c>
      <c r="J2165">
        <f>MONTH(Delivery[[#This Row],[DATE]])</f>
        <v>2</v>
      </c>
      <c r="K2165" s="32">
        <f>IF(Delivery[[#This Row],[Month]]&gt;3,YEAR(Delivery[[#This Row],[DATE]]),YEAR(Delivery[[#This Row],[DATE]])-1)</f>
        <v>2015</v>
      </c>
      <c r="L2165" s="32" t="str">
        <f>IF(Delivery[[#This Row],[Month]]&lt;4,"Q4",IF(Delivery[[#This Row],[Month]]&lt;7,"Q1",IF(Delivery[[#This Row],[Month]]&lt;10,"Q2",IF(Delivery[[#This Row],[Month]]&lt;13,"Q3"))))</f>
        <v>Q4</v>
      </c>
    </row>
    <row r="2166" spans="1:12" x14ac:dyDescent="0.25">
      <c r="A2166">
        <v>2</v>
      </c>
      <c r="B2166" s="1">
        <v>42419</v>
      </c>
      <c r="C2166" t="s">
        <v>6</v>
      </c>
      <c r="D2166" t="s">
        <v>1275</v>
      </c>
      <c r="E2166">
        <v>13</v>
      </c>
      <c r="F2166">
        <v>7153</v>
      </c>
      <c r="G2166" t="s">
        <v>460</v>
      </c>
      <c r="H2166" t="s">
        <v>1084</v>
      </c>
      <c r="I2166" t="s">
        <v>143</v>
      </c>
      <c r="J2166">
        <f>MONTH(Delivery[[#This Row],[DATE]])</f>
        <v>2</v>
      </c>
      <c r="K2166" s="32">
        <f>IF(Delivery[[#This Row],[Month]]&gt;3,YEAR(Delivery[[#This Row],[DATE]]),YEAR(Delivery[[#This Row],[DATE]])-1)</f>
        <v>2015</v>
      </c>
      <c r="L2166" s="32" t="str">
        <f>IF(Delivery[[#This Row],[Month]]&lt;4,"Q4",IF(Delivery[[#This Row],[Month]]&lt;7,"Q1",IF(Delivery[[#This Row],[Month]]&lt;10,"Q2",IF(Delivery[[#This Row],[Month]]&lt;13,"Q3"))))</f>
        <v>Q4</v>
      </c>
    </row>
    <row r="2167" spans="1:12" x14ac:dyDescent="0.25">
      <c r="A2167">
        <v>1</v>
      </c>
      <c r="B2167" s="1">
        <v>42419</v>
      </c>
      <c r="C2167" t="s">
        <v>6</v>
      </c>
      <c r="D2167" t="s">
        <v>1250</v>
      </c>
      <c r="E2167">
        <v>2</v>
      </c>
      <c r="F2167">
        <v>579</v>
      </c>
      <c r="G2167" t="s">
        <v>490</v>
      </c>
      <c r="H2167" t="s">
        <v>153</v>
      </c>
      <c r="I2167" t="str">
        <f>VLOOKUP(H2167,Sheet1!$A$1:$B$28,2,0)</f>
        <v>HSD-IV</v>
      </c>
      <c r="J2167">
        <f>MONTH(Delivery[[#This Row],[DATE]])</f>
        <v>2</v>
      </c>
      <c r="K2167" s="32">
        <f>IF(Delivery[[#This Row],[Month]]&gt;3,YEAR(Delivery[[#This Row],[DATE]]),YEAR(Delivery[[#This Row],[DATE]])-1)</f>
        <v>2015</v>
      </c>
      <c r="L2167" s="32" t="str">
        <f>IF(Delivery[[#This Row],[Month]]&lt;4,"Q4",IF(Delivery[[#This Row],[Month]]&lt;7,"Q1",IF(Delivery[[#This Row],[Month]]&lt;10,"Q2",IF(Delivery[[#This Row],[Month]]&lt;13,"Q3"))))</f>
        <v>Q4</v>
      </c>
    </row>
    <row r="2168" spans="1:12" x14ac:dyDescent="0.25">
      <c r="A2168">
        <v>2</v>
      </c>
      <c r="B2168" s="1">
        <v>42419</v>
      </c>
      <c r="C2168" t="s">
        <v>6</v>
      </c>
      <c r="D2168" t="s">
        <v>1259</v>
      </c>
      <c r="E2168">
        <v>2</v>
      </c>
      <c r="F2168">
        <v>111</v>
      </c>
      <c r="G2168" t="s">
        <v>490</v>
      </c>
      <c r="H2168" t="s">
        <v>153</v>
      </c>
      <c r="I2168" t="str">
        <f>VLOOKUP(H2168,Sheet1!$A$1:$B$28,2,0)</f>
        <v>HSD-IV</v>
      </c>
      <c r="J2168">
        <f>MONTH(Delivery[[#This Row],[DATE]])</f>
        <v>2</v>
      </c>
      <c r="K2168" s="32">
        <f>IF(Delivery[[#This Row],[Month]]&gt;3,YEAR(Delivery[[#This Row],[DATE]]),YEAR(Delivery[[#This Row],[DATE]])-1)</f>
        <v>2015</v>
      </c>
      <c r="L2168" s="32" t="str">
        <f>IF(Delivery[[#This Row],[Month]]&lt;4,"Q4",IF(Delivery[[#This Row],[Month]]&lt;7,"Q1",IF(Delivery[[#This Row],[Month]]&lt;10,"Q2",IF(Delivery[[#This Row],[Month]]&lt;13,"Q3"))))</f>
        <v>Q4</v>
      </c>
    </row>
    <row r="2169" spans="1:12" x14ac:dyDescent="0.25">
      <c r="A2169">
        <v>1</v>
      </c>
      <c r="B2169" s="1">
        <v>42419</v>
      </c>
      <c r="C2169" t="s">
        <v>463</v>
      </c>
      <c r="D2169" t="s">
        <v>1259</v>
      </c>
      <c r="E2169">
        <v>110</v>
      </c>
      <c r="F2169">
        <v>352</v>
      </c>
      <c r="G2169" t="s">
        <v>492</v>
      </c>
      <c r="H2169" t="s">
        <v>153</v>
      </c>
      <c r="I2169" t="str">
        <f>VLOOKUP(H2169,Sheet1!$A$1:$B$28,2,0)</f>
        <v>HSD-IV</v>
      </c>
      <c r="J2169">
        <f>MONTH(Delivery[[#This Row],[DATE]])</f>
        <v>2</v>
      </c>
      <c r="K2169" s="32">
        <f>IF(Delivery[[#This Row],[Month]]&gt;3,YEAR(Delivery[[#This Row],[DATE]]),YEAR(Delivery[[#This Row],[DATE]])-1)</f>
        <v>2015</v>
      </c>
      <c r="L2169" s="32" t="str">
        <f>IF(Delivery[[#This Row],[Month]]&lt;4,"Q4",IF(Delivery[[#This Row],[Month]]&lt;7,"Q1",IF(Delivery[[#This Row],[Month]]&lt;10,"Q2",IF(Delivery[[#This Row],[Month]]&lt;13,"Q3"))))</f>
        <v>Q4</v>
      </c>
    </row>
    <row r="2170" spans="1:12" x14ac:dyDescent="0.25">
      <c r="A2170">
        <v>1</v>
      </c>
      <c r="B2170" s="1">
        <v>42419</v>
      </c>
      <c r="C2170" t="s">
        <v>463</v>
      </c>
      <c r="D2170" t="s">
        <v>1273</v>
      </c>
      <c r="E2170" t="s">
        <v>113</v>
      </c>
      <c r="F2170">
        <v>462</v>
      </c>
      <c r="G2170" t="s">
        <v>466</v>
      </c>
      <c r="H2170" t="s">
        <v>148</v>
      </c>
      <c r="I2170" t="s">
        <v>149</v>
      </c>
      <c r="J2170">
        <f>MONTH(Delivery[[#This Row],[DATE]])</f>
        <v>2</v>
      </c>
      <c r="K2170" s="32">
        <f>IF(Delivery[[#This Row],[Month]]&gt;3,YEAR(Delivery[[#This Row],[DATE]]),YEAR(Delivery[[#This Row],[DATE]])-1)</f>
        <v>2015</v>
      </c>
      <c r="L2170" s="32" t="str">
        <f>IF(Delivery[[#This Row],[Month]]&lt;4,"Q4",IF(Delivery[[#This Row],[Month]]&lt;7,"Q1",IF(Delivery[[#This Row],[Month]]&lt;10,"Q2",IF(Delivery[[#This Row],[Month]]&lt;13,"Q3"))))</f>
        <v>Q4</v>
      </c>
    </row>
    <row r="2171" spans="1:12" x14ac:dyDescent="0.25">
      <c r="A2171">
        <v>1</v>
      </c>
      <c r="B2171" s="1">
        <v>42420</v>
      </c>
      <c r="C2171" t="s">
        <v>6</v>
      </c>
      <c r="D2171" t="s">
        <v>1275</v>
      </c>
      <c r="E2171">
        <v>14</v>
      </c>
      <c r="F2171">
        <v>132</v>
      </c>
      <c r="G2171" t="s">
        <v>460</v>
      </c>
      <c r="H2171" t="s">
        <v>1084</v>
      </c>
      <c r="I2171" t="s">
        <v>143</v>
      </c>
      <c r="J2171">
        <f>MONTH(Delivery[[#This Row],[DATE]])</f>
        <v>2</v>
      </c>
      <c r="K2171" s="32">
        <f>IF(Delivery[[#This Row],[Month]]&gt;3,YEAR(Delivery[[#This Row],[DATE]]),YEAR(Delivery[[#This Row],[DATE]])-1)</f>
        <v>2015</v>
      </c>
      <c r="L2171" s="32" t="str">
        <f>IF(Delivery[[#This Row],[Month]]&lt;4,"Q4",IF(Delivery[[#This Row],[Month]]&lt;7,"Q1",IF(Delivery[[#This Row],[Month]]&lt;10,"Q2",IF(Delivery[[#This Row],[Month]]&lt;13,"Q3"))))</f>
        <v>Q4</v>
      </c>
    </row>
    <row r="2172" spans="1:12" x14ac:dyDescent="0.25">
      <c r="A2172">
        <v>2</v>
      </c>
      <c r="B2172" s="1">
        <v>42420</v>
      </c>
      <c r="C2172" t="s">
        <v>6</v>
      </c>
      <c r="D2172" t="s">
        <v>1276</v>
      </c>
      <c r="E2172">
        <v>14</v>
      </c>
      <c r="F2172">
        <v>3474</v>
      </c>
      <c r="G2172" t="s">
        <v>460</v>
      </c>
      <c r="H2172" t="s">
        <v>1084</v>
      </c>
      <c r="I2172" t="s">
        <v>143</v>
      </c>
      <c r="J2172">
        <f>MONTH(Delivery[[#This Row],[DATE]])</f>
        <v>2</v>
      </c>
      <c r="K2172" s="32">
        <f>IF(Delivery[[#This Row],[Month]]&gt;3,YEAR(Delivery[[#This Row],[DATE]]),YEAR(Delivery[[#This Row],[DATE]])-1)</f>
        <v>2015</v>
      </c>
      <c r="L2172" s="32" t="str">
        <f>IF(Delivery[[#This Row],[Month]]&lt;4,"Q4",IF(Delivery[[#This Row],[Month]]&lt;7,"Q1",IF(Delivery[[#This Row],[Month]]&lt;10,"Q2",IF(Delivery[[#This Row],[Month]]&lt;13,"Q3"))))</f>
        <v>Q4</v>
      </c>
    </row>
    <row r="2173" spans="1:12" x14ac:dyDescent="0.25">
      <c r="A2173">
        <v>1</v>
      </c>
      <c r="B2173" s="1">
        <v>42420</v>
      </c>
      <c r="C2173" t="s">
        <v>6</v>
      </c>
      <c r="D2173" t="s">
        <v>1259</v>
      </c>
      <c r="E2173">
        <v>3</v>
      </c>
      <c r="F2173">
        <v>688</v>
      </c>
      <c r="G2173" t="s">
        <v>490</v>
      </c>
      <c r="H2173" t="s">
        <v>153</v>
      </c>
      <c r="I2173" t="str">
        <f>VLOOKUP(H2173,Sheet1!$A$1:$B$28,2,0)</f>
        <v>HSD-IV</v>
      </c>
      <c r="J2173">
        <f>MONTH(Delivery[[#This Row],[DATE]])</f>
        <v>2</v>
      </c>
      <c r="K2173" s="32">
        <f>IF(Delivery[[#This Row],[Month]]&gt;3,YEAR(Delivery[[#This Row],[DATE]]),YEAR(Delivery[[#This Row],[DATE]])-1)</f>
        <v>2015</v>
      </c>
      <c r="L2173" s="32" t="str">
        <f>IF(Delivery[[#This Row],[Month]]&lt;4,"Q4",IF(Delivery[[#This Row],[Month]]&lt;7,"Q1",IF(Delivery[[#This Row],[Month]]&lt;10,"Q2",IF(Delivery[[#This Row],[Month]]&lt;13,"Q3"))))</f>
        <v>Q4</v>
      </c>
    </row>
    <row r="2174" spans="1:12" x14ac:dyDescent="0.25">
      <c r="A2174">
        <v>1</v>
      </c>
      <c r="B2174" s="1">
        <v>42420</v>
      </c>
      <c r="C2174" t="s">
        <v>463</v>
      </c>
      <c r="D2174" t="s">
        <v>1278</v>
      </c>
      <c r="E2174" t="s">
        <v>113</v>
      </c>
      <c r="F2174">
        <v>3098</v>
      </c>
      <c r="G2174" t="s">
        <v>466</v>
      </c>
      <c r="H2174" t="s">
        <v>148</v>
      </c>
      <c r="I2174" t="s">
        <v>149</v>
      </c>
      <c r="J2174">
        <f>MONTH(Delivery[[#This Row],[DATE]])</f>
        <v>2</v>
      </c>
      <c r="K2174" s="32">
        <f>IF(Delivery[[#This Row],[Month]]&gt;3,YEAR(Delivery[[#This Row],[DATE]]),YEAR(Delivery[[#This Row],[DATE]])-1)</f>
        <v>2015</v>
      </c>
      <c r="L2174" s="32" t="str">
        <f>IF(Delivery[[#This Row],[Month]]&lt;4,"Q4",IF(Delivery[[#This Row],[Month]]&lt;7,"Q1",IF(Delivery[[#This Row],[Month]]&lt;10,"Q2",IF(Delivery[[#This Row],[Month]]&lt;13,"Q3"))))</f>
        <v>Q4</v>
      </c>
    </row>
    <row r="2175" spans="1:12" x14ac:dyDescent="0.25">
      <c r="A2175">
        <v>1</v>
      </c>
      <c r="B2175" s="1">
        <v>42421</v>
      </c>
      <c r="C2175" t="s">
        <v>6</v>
      </c>
      <c r="D2175" t="s">
        <v>1283</v>
      </c>
      <c r="E2175">
        <v>11</v>
      </c>
      <c r="F2175">
        <v>63</v>
      </c>
      <c r="G2175" t="s">
        <v>460</v>
      </c>
      <c r="H2175" t="s">
        <v>151</v>
      </c>
      <c r="I2175" t="s">
        <v>152</v>
      </c>
      <c r="J2175">
        <f>MONTH(Delivery[[#This Row],[DATE]])</f>
        <v>2</v>
      </c>
      <c r="K2175" s="32">
        <f>IF(Delivery[[#This Row],[Month]]&gt;3,YEAR(Delivery[[#This Row],[DATE]]),YEAR(Delivery[[#This Row],[DATE]])-1)</f>
        <v>2015</v>
      </c>
      <c r="L2175" s="32" t="str">
        <f>IF(Delivery[[#This Row],[Month]]&lt;4,"Q4",IF(Delivery[[#This Row],[Month]]&lt;7,"Q1",IF(Delivery[[#This Row],[Month]]&lt;10,"Q2",IF(Delivery[[#This Row],[Month]]&lt;13,"Q3"))))</f>
        <v>Q4</v>
      </c>
    </row>
    <row r="2176" spans="1:12" x14ac:dyDescent="0.25">
      <c r="A2176">
        <v>1</v>
      </c>
      <c r="B2176" s="1">
        <v>42421</v>
      </c>
      <c r="C2176" t="s">
        <v>6</v>
      </c>
      <c r="D2176" t="s">
        <v>1259</v>
      </c>
      <c r="E2176">
        <v>3</v>
      </c>
      <c r="F2176">
        <v>278</v>
      </c>
      <c r="G2176" t="s">
        <v>490</v>
      </c>
      <c r="H2176" t="s">
        <v>153</v>
      </c>
      <c r="I2176" t="str">
        <f>VLOOKUP(H2176,Sheet1!$A$1:$B$28,2,0)</f>
        <v>HSD-IV</v>
      </c>
      <c r="J2176">
        <f>MONTH(Delivery[[#This Row],[DATE]])</f>
        <v>2</v>
      </c>
      <c r="K2176" s="32">
        <f>IF(Delivery[[#This Row],[Month]]&gt;3,YEAR(Delivery[[#This Row],[DATE]]),YEAR(Delivery[[#This Row],[DATE]])-1)</f>
        <v>2015</v>
      </c>
      <c r="L2176" s="32" t="str">
        <f>IF(Delivery[[#This Row],[Month]]&lt;4,"Q4",IF(Delivery[[#This Row],[Month]]&lt;7,"Q1",IF(Delivery[[#This Row],[Month]]&lt;10,"Q2",IF(Delivery[[#This Row],[Month]]&lt;13,"Q3"))))</f>
        <v>Q4</v>
      </c>
    </row>
    <row r="2177" spans="1:12" x14ac:dyDescent="0.25">
      <c r="A2177">
        <v>1</v>
      </c>
      <c r="B2177" s="1">
        <v>42421</v>
      </c>
      <c r="C2177" t="s">
        <v>463</v>
      </c>
      <c r="D2177" t="s">
        <v>1280</v>
      </c>
      <c r="E2177" t="s">
        <v>113</v>
      </c>
      <c r="F2177">
        <v>1590</v>
      </c>
      <c r="G2177" t="s">
        <v>466</v>
      </c>
      <c r="H2177" t="s">
        <v>148</v>
      </c>
      <c r="I2177" t="s">
        <v>149</v>
      </c>
      <c r="J2177">
        <f>MONTH(Delivery[[#This Row],[DATE]])</f>
        <v>2</v>
      </c>
      <c r="K2177" s="32">
        <f>IF(Delivery[[#This Row],[Month]]&gt;3,YEAR(Delivery[[#This Row],[DATE]]),YEAR(Delivery[[#This Row],[DATE]])-1)</f>
        <v>2015</v>
      </c>
      <c r="L2177" s="32" t="str">
        <f>IF(Delivery[[#This Row],[Month]]&lt;4,"Q4",IF(Delivery[[#This Row],[Month]]&lt;7,"Q1",IF(Delivery[[#This Row],[Month]]&lt;10,"Q2",IF(Delivery[[#This Row],[Month]]&lt;13,"Q3"))))</f>
        <v>Q4</v>
      </c>
    </row>
    <row r="2178" spans="1:12" x14ac:dyDescent="0.25">
      <c r="A2178">
        <v>2</v>
      </c>
      <c r="B2178" s="1">
        <v>42421</v>
      </c>
      <c r="C2178" t="s">
        <v>463</v>
      </c>
      <c r="D2178" t="s">
        <v>462</v>
      </c>
      <c r="E2178" t="s">
        <v>113</v>
      </c>
      <c r="F2178">
        <v>38</v>
      </c>
      <c r="G2178" t="s">
        <v>466</v>
      </c>
      <c r="H2178" t="s">
        <v>910</v>
      </c>
      <c r="I2178" t="s">
        <v>204</v>
      </c>
      <c r="J2178">
        <f>MONTH(Delivery[[#This Row],[DATE]])</f>
        <v>2</v>
      </c>
      <c r="K2178" s="32">
        <f>IF(Delivery[[#This Row],[Month]]&gt;3,YEAR(Delivery[[#This Row],[DATE]]),YEAR(Delivery[[#This Row],[DATE]])-1)</f>
        <v>2015</v>
      </c>
      <c r="L2178" s="32" t="str">
        <f>IF(Delivery[[#This Row],[Month]]&lt;4,"Q4",IF(Delivery[[#This Row],[Month]]&lt;7,"Q1",IF(Delivery[[#This Row],[Month]]&lt;10,"Q2",IF(Delivery[[#This Row],[Month]]&lt;13,"Q3"))))</f>
        <v>Q4</v>
      </c>
    </row>
    <row r="2179" spans="1:12" x14ac:dyDescent="0.25">
      <c r="A2179">
        <v>1</v>
      </c>
      <c r="B2179" s="1">
        <v>42422</v>
      </c>
      <c r="C2179" t="s">
        <v>6</v>
      </c>
      <c r="D2179" t="s">
        <v>1283</v>
      </c>
      <c r="E2179">
        <v>11</v>
      </c>
      <c r="F2179">
        <v>1330</v>
      </c>
      <c r="G2179" t="s">
        <v>460</v>
      </c>
      <c r="H2179" t="s">
        <v>151</v>
      </c>
      <c r="I2179" t="s">
        <v>152</v>
      </c>
      <c r="J2179">
        <f>MONTH(Delivery[[#This Row],[DATE]])</f>
        <v>2</v>
      </c>
      <c r="K2179" s="32">
        <f>IF(Delivery[[#This Row],[Month]]&gt;3,YEAR(Delivery[[#This Row],[DATE]]),YEAR(Delivery[[#This Row],[DATE]])-1)</f>
        <v>2015</v>
      </c>
      <c r="L2179" s="32" t="str">
        <f>IF(Delivery[[#This Row],[Month]]&lt;4,"Q4",IF(Delivery[[#This Row],[Month]]&lt;7,"Q1",IF(Delivery[[#This Row],[Month]]&lt;10,"Q2",IF(Delivery[[#This Row],[Month]]&lt;13,"Q3"))))</f>
        <v>Q4</v>
      </c>
    </row>
    <row r="2180" spans="1:12" x14ac:dyDescent="0.25">
      <c r="A2180">
        <v>2</v>
      </c>
      <c r="B2180" s="1">
        <v>42422</v>
      </c>
      <c r="C2180" t="s">
        <v>6</v>
      </c>
      <c r="D2180" t="s">
        <v>1284</v>
      </c>
      <c r="E2180">
        <v>11</v>
      </c>
      <c r="F2180">
        <v>3484</v>
      </c>
      <c r="G2180" t="s">
        <v>460</v>
      </c>
      <c r="H2180" t="s">
        <v>151</v>
      </c>
      <c r="I2180" t="s">
        <v>152</v>
      </c>
      <c r="J2180">
        <f>MONTH(Delivery[[#This Row],[DATE]])</f>
        <v>2</v>
      </c>
      <c r="K2180" s="32">
        <f>IF(Delivery[[#This Row],[Month]]&gt;3,YEAR(Delivery[[#This Row],[DATE]]),YEAR(Delivery[[#This Row],[DATE]])-1)</f>
        <v>2015</v>
      </c>
      <c r="L2180" s="32" t="str">
        <f>IF(Delivery[[#This Row],[Month]]&lt;4,"Q4",IF(Delivery[[#This Row],[Month]]&lt;7,"Q1",IF(Delivery[[#This Row],[Month]]&lt;10,"Q2",IF(Delivery[[#This Row],[Month]]&lt;13,"Q3"))))</f>
        <v>Q4</v>
      </c>
    </row>
    <row r="2181" spans="1:12" x14ac:dyDescent="0.25">
      <c r="A2181">
        <v>1</v>
      </c>
      <c r="B2181" s="1">
        <v>42422</v>
      </c>
      <c r="C2181" t="s">
        <v>6</v>
      </c>
      <c r="D2181" t="s">
        <v>1259</v>
      </c>
      <c r="E2181">
        <v>11</v>
      </c>
      <c r="F2181">
        <v>3050</v>
      </c>
      <c r="G2181" t="s">
        <v>490</v>
      </c>
      <c r="H2181" t="s">
        <v>153</v>
      </c>
      <c r="I2181" t="str">
        <f>VLOOKUP(H2181,Sheet1!$A$1:$B$28,2,0)</f>
        <v>HSD-IV</v>
      </c>
      <c r="J2181">
        <f>MONTH(Delivery[[#This Row],[DATE]])</f>
        <v>2</v>
      </c>
      <c r="K2181" s="32">
        <f>IF(Delivery[[#This Row],[Month]]&gt;3,YEAR(Delivery[[#This Row],[DATE]]),YEAR(Delivery[[#This Row],[DATE]])-1)</f>
        <v>2015</v>
      </c>
      <c r="L2181" s="32" t="str">
        <f>IF(Delivery[[#This Row],[Month]]&lt;4,"Q4",IF(Delivery[[#This Row],[Month]]&lt;7,"Q1",IF(Delivery[[#This Row],[Month]]&lt;10,"Q2",IF(Delivery[[#This Row],[Month]]&lt;13,"Q3"))))</f>
        <v>Q4</v>
      </c>
    </row>
    <row r="2182" spans="1:12" x14ac:dyDescent="0.25">
      <c r="A2182">
        <v>2</v>
      </c>
      <c r="B2182" s="1">
        <v>42422</v>
      </c>
      <c r="C2182" t="s">
        <v>6</v>
      </c>
      <c r="D2182" t="s">
        <v>1259</v>
      </c>
      <c r="E2182">
        <v>10</v>
      </c>
      <c r="F2182">
        <v>59</v>
      </c>
      <c r="G2182" t="s">
        <v>490</v>
      </c>
      <c r="H2182" t="s">
        <v>153</v>
      </c>
      <c r="I2182" t="str">
        <f>VLOOKUP(H2182,Sheet1!$A$1:$B$28,2,0)</f>
        <v>HSD-IV</v>
      </c>
      <c r="J2182">
        <f>MONTH(Delivery[[#This Row],[DATE]])</f>
        <v>2</v>
      </c>
      <c r="K2182" s="32">
        <f>IF(Delivery[[#This Row],[Month]]&gt;3,YEAR(Delivery[[#This Row],[DATE]]),YEAR(Delivery[[#This Row],[DATE]])-1)</f>
        <v>2015</v>
      </c>
      <c r="L2182" s="32" t="str">
        <f>IF(Delivery[[#This Row],[Month]]&lt;4,"Q4",IF(Delivery[[#This Row],[Month]]&lt;7,"Q1",IF(Delivery[[#This Row],[Month]]&lt;10,"Q2",IF(Delivery[[#This Row],[Month]]&lt;13,"Q3"))))</f>
        <v>Q4</v>
      </c>
    </row>
    <row r="2183" spans="1:12" x14ac:dyDescent="0.25">
      <c r="A2183">
        <v>1</v>
      </c>
      <c r="B2183" s="1">
        <v>42422</v>
      </c>
      <c r="C2183" t="s">
        <v>463</v>
      </c>
      <c r="D2183" t="s">
        <v>1282</v>
      </c>
      <c r="E2183">
        <v>107</v>
      </c>
      <c r="F2183">
        <v>27</v>
      </c>
      <c r="G2183" t="s">
        <v>492</v>
      </c>
      <c r="H2183" t="s">
        <v>155</v>
      </c>
      <c r="I2183" t="s">
        <v>146</v>
      </c>
      <c r="J2183">
        <f>MONTH(Delivery[[#This Row],[DATE]])</f>
        <v>2</v>
      </c>
      <c r="K2183" s="32">
        <f>IF(Delivery[[#This Row],[Month]]&gt;3,YEAR(Delivery[[#This Row],[DATE]]),YEAR(Delivery[[#This Row],[DATE]])-1)</f>
        <v>2015</v>
      </c>
      <c r="L2183" s="32" t="str">
        <f>IF(Delivery[[#This Row],[Month]]&lt;4,"Q4",IF(Delivery[[#This Row],[Month]]&lt;7,"Q1",IF(Delivery[[#This Row],[Month]]&lt;10,"Q2",IF(Delivery[[#This Row],[Month]]&lt;13,"Q3"))))</f>
        <v>Q4</v>
      </c>
    </row>
    <row r="2184" spans="1:12" x14ac:dyDescent="0.25">
      <c r="A2184">
        <v>2</v>
      </c>
      <c r="B2184" s="1">
        <v>42422</v>
      </c>
      <c r="C2184" t="s">
        <v>463</v>
      </c>
      <c r="D2184" t="s">
        <v>1282</v>
      </c>
      <c r="E2184">
        <v>111</v>
      </c>
      <c r="F2184">
        <v>3</v>
      </c>
      <c r="G2184" t="s">
        <v>492</v>
      </c>
      <c r="H2184" t="s">
        <v>155</v>
      </c>
      <c r="I2184" t="s">
        <v>146</v>
      </c>
      <c r="J2184">
        <f>MONTH(Delivery[[#This Row],[DATE]])</f>
        <v>2</v>
      </c>
      <c r="K2184" s="32">
        <f>IF(Delivery[[#This Row],[Month]]&gt;3,YEAR(Delivery[[#This Row],[DATE]]),YEAR(Delivery[[#This Row],[DATE]])-1)</f>
        <v>2015</v>
      </c>
      <c r="L2184" s="32" t="str">
        <f>IF(Delivery[[#This Row],[Month]]&lt;4,"Q4",IF(Delivery[[#This Row],[Month]]&lt;7,"Q1",IF(Delivery[[#This Row],[Month]]&lt;10,"Q2",IF(Delivery[[#This Row],[Month]]&lt;13,"Q3"))))</f>
        <v>Q4</v>
      </c>
    </row>
    <row r="2185" spans="1:12" x14ac:dyDescent="0.25">
      <c r="A2185">
        <v>3</v>
      </c>
      <c r="B2185" s="1">
        <v>42422</v>
      </c>
      <c r="C2185" t="s">
        <v>463</v>
      </c>
      <c r="D2185" t="s">
        <v>1283</v>
      </c>
      <c r="E2185">
        <v>101</v>
      </c>
      <c r="F2185">
        <v>3002</v>
      </c>
      <c r="G2185" t="s">
        <v>492</v>
      </c>
      <c r="H2185" t="s">
        <v>151</v>
      </c>
      <c r="I2185" t="s">
        <v>152</v>
      </c>
      <c r="J2185">
        <f>MONTH(Delivery[[#This Row],[DATE]])</f>
        <v>2</v>
      </c>
      <c r="K2185" s="32">
        <f>IF(Delivery[[#This Row],[Month]]&gt;3,YEAR(Delivery[[#This Row],[DATE]]),YEAR(Delivery[[#This Row],[DATE]])-1)</f>
        <v>2015</v>
      </c>
      <c r="L2185" s="32" t="str">
        <f>IF(Delivery[[#This Row],[Month]]&lt;4,"Q4",IF(Delivery[[#This Row],[Month]]&lt;7,"Q1",IF(Delivery[[#This Row],[Month]]&lt;10,"Q2",IF(Delivery[[#This Row],[Month]]&lt;13,"Q3"))))</f>
        <v>Q4</v>
      </c>
    </row>
    <row r="2186" spans="1:12" x14ac:dyDescent="0.25">
      <c r="A2186">
        <v>1</v>
      </c>
      <c r="B2186" s="1">
        <v>42423</v>
      </c>
      <c r="C2186" t="s">
        <v>6</v>
      </c>
      <c r="D2186" t="s">
        <v>1284</v>
      </c>
      <c r="E2186">
        <v>11</v>
      </c>
      <c r="F2186">
        <v>302</v>
      </c>
      <c r="G2186" t="s">
        <v>460</v>
      </c>
      <c r="H2186" t="s">
        <v>151</v>
      </c>
      <c r="I2186" t="s">
        <v>152</v>
      </c>
      <c r="J2186">
        <f>MONTH(Delivery[[#This Row],[DATE]])</f>
        <v>2</v>
      </c>
      <c r="K2186" s="32">
        <f>IF(Delivery[[#This Row],[Month]]&gt;3,YEAR(Delivery[[#This Row],[DATE]]),YEAR(Delivery[[#This Row],[DATE]])-1)</f>
        <v>2015</v>
      </c>
      <c r="L2186" s="32" t="str">
        <f>IF(Delivery[[#This Row],[Month]]&lt;4,"Q4",IF(Delivery[[#This Row],[Month]]&lt;7,"Q1",IF(Delivery[[#This Row],[Month]]&lt;10,"Q2",IF(Delivery[[#This Row],[Month]]&lt;13,"Q3"))))</f>
        <v>Q4</v>
      </c>
    </row>
    <row r="2187" spans="1:12" x14ac:dyDescent="0.25">
      <c r="A2187">
        <v>2</v>
      </c>
      <c r="B2187" s="1">
        <v>42423</v>
      </c>
      <c r="C2187" t="s">
        <v>6</v>
      </c>
      <c r="D2187" t="s">
        <v>1397</v>
      </c>
      <c r="E2187" t="s">
        <v>41</v>
      </c>
      <c r="F2187">
        <v>18</v>
      </c>
      <c r="G2187" t="s">
        <v>460</v>
      </c>
      <c r="H2187" t="s">
        <v>738</v>
      </c>
      <c r="I2187" t="s">
        <v>204</v>
      </c>
      <c r="J2187">
        <f>MONTH(Delivery[[#This Row],[DATE]])</f>
        <v>2</v>
      </c>
      <c r="K2187" s="32">
        <f>IF(Delivery[[#This Row],[Month]]&gt;3,YEAR(Delivery[[#This Row],[DATE]]),YEAR(Delivery[[#This Row],[DATE]])-1)</f>
        <v>2015</v>
      </c>
      <c r="L2187" s="32" t="str">
        <f>IF(Delivery[[#This Row],[Month]]&lt;4,"Q4",IF(Delivery[[#This Row],[Month]]&lt;7,"Q1",IF(Delivery[[#This Row],[Month]]&lt;10,"Q2",IF(Delivery[[#This Row],[Month]]&lt;13,"Q3"))))</f>
        <v>Q4</v>
      </c>
    </row>
    <row r="2188" spans="1:12" x14ac:dyDescent="0.25">
      <c r="A2188">
        <v>3</v>
      </c>
      <c r="B2188" s="1">
        <v>42423</v>
      </c>
      <c r="C2188" t="s">
        <v>6</v>
      </c>
      <c r="D2188" t="s">
        <v>1286</v>
      </c>
      <c r="E2188">
        <v>1</v>
      </c>
      <c r="F2188">
        <v>2478</v>
      </c>
      <c r="G2188" t="s">
        <v>460</v>
      </c>
      <c r="H2188" t="s">
        <v>153</v>
      </c>
      <c r="I2188" t="str">
        <f>VLOOKUP(H2188,Sheet1!$A$1:$B$28,2,0)</f>
        <v>HSD-IV</v>
      </c>
      <c r="J2188">
        <f>MONTH(Delivery[[#This Row],[DATE]])</f>
        <v>2</v>
      </c>
      <c r="K2188" s="32">
        <f>IF(Delivery[[#This Row],[Month]]&gt;3,YEAR(Delivery[[#This Row],[DATE]]),YEAR(Delivery[[#This Row],[DATE]])-1)</f>
        <v>2015</v>
      </c>
      <c r="L2188" s="32" t="str">
        <f>IF(Delivery[[#This Row],[Month]]&lt;4,"Q4",IF(Delivery[[#This Row],[Month]]&lt;7,"Q1",IF(Delivery[[#This Row],[Month]]&lt;10,"Q2",IF(Delivery[[#This Row],[Month]]&lt;13,"Q3"))))</f>
        <v>Q4</v>
      </c>
    </row>
    <row r="2189" spans="1:12" x14ac:dyDescent="0.25">
      <c r="A2189">
        <v>1</v>
      </c>
      <c r="B2189" s="1">
        <v>42423</v>
      </c>
      <c r="C2189" t="s">
        <v>6</v>
      </c>
      <c r="D2189" t="s">
        <v>1259</v>
      </c>
      <c r="E2189">
        <v>10</v>
      </c>
      <c r="F2189">
        <v>1615</v>
      </c>
      <c r="G2189" t="s">
        <v>490</v>
      </c>
      <c r="H2189" t="s">
        <v>153</v>
      </c>
      <c r="I2189" t="str">
        <f>VLOOKUP(H2189,Sheet1!$A$1:$B$28,2,0)</f>
        <v>HSD-IV</v>
      </c>
      <c r="J2189">
        <f>MONTH(Delivery[[#This Row],[DATE]])</f>
        <v>2</v>
      </c>
      <c r="K2189" s="32">
        <f>IF(Delivery[[#This Row],[Month]]&gt;3,YEAR(Delivery[[#This Row],[DATE]]),YEAR(Delivery[[#This Row],[DATE]])-1)</f>
        <v>2015</v>
      </c>
      <c r="L2189" s="32" t="str">
        <f>IF(Delivery[[#This Row],[Month]]&lt;4,"Q4",IF(Delivery[[#This Row],[Month]]&lt;7,"Q1",IF(Delivery[[#This Row],[Month]]&lt;10,"Q2",IF(Delivery[[#This Row],[Month]]&lt;13,"Q3"))))</f>
        <v>Q4</v>
      </c>
    </row>
    <row r="2190" spans="1:12" x14ac:dyDescent="0.25">
      <c r="A2190">
        <v>2</v>
      </c>
      <c r="B2190" s="1">
        <v>42423</v>
      </c>
      <c r="C2190" t="s">
        <v>6</v>
      </c>
      <c r="D2190" t="s">
        <v>1269</v>
      </c>
      <c r="E2190">
        <v>5</v>
      </c>
      <c r="F2190">
        <v>30</v>
      </c>
      <c r="G2190" t="s">
        <v>490</v>
      </c>
      <c r="H2190" t="s">
        <v>155</v>
      </c>
      <c r="I2190" t="s">
        <v>146</v>
      </c>
      <c r="J2190">
        <f>MONTH(Delivery[[#This Row],[DATE]])</f>
        <v>2</v>
      </c>
      <c r="K2190" s="32">
        <f>IF(Delivery[[#This Row],[Month]]&gt;3,YEAR(Delivery[[#This Row],[DATE]]),YEAR(Delivery[[#This Row],[DATE]])-1)</f>
        <v>2015</v>
      </c>
      <c r="L2190" s="32" t="str">
        <f>IF(Delivery[[#This Row],[Month]]&lt;4,"Q4",IF(Delivery[[#This Row],[Month]]&lt;7,"Q1",IF(Delivery[[#This Row],[Month]]&lt;10,"Q2",IF(Delivery[[#This Row],[Month]]&lt;13,"Q3"))))</f>
        <v>Q4</v>
      </c>
    </row>
    <row r="2191" spans="1:12" x14ac:dyDescent="0.25">
      <c r="A2191">
        <v>3</v>
      </c>
      <c r="B2191" s="1">
        <v>42423</v>
      </c>
      <c r="C2191" t="s">
        <v>6</v>
      </c>
      <c r="D2191" t="s">
        <v>1274</v>
      </c>
      <c r="E2191">
        <v>5</v>
      </c>
      <c r="F2191">
        <v>1197</v>
      </c>
      <c r="G2191" t="s">
        <v>490</v>
      </c>
      <c r="H2191" t="s">
        <v>145</v>
      </c>
      <c r="I2191" t="s">
        <v>146</v>
      </c>
      <c r="J2191">
        <f>MONTH(Delivery[[#This Row],[DATE]])</f>
        <v>2</v>
      </c>
      <c r="K2191" s="32">
        <f>IF(Delivery[[#This Row],[Month]]&gt;3,YEAR(Delivery[[#This Row],[DATE]]),YEAR(Delivery[[#This Row],[DATE]])-1)</f>
        <v>2015</v>
      </c>
      <c r="L2191" s="32" t="str">
        <f>IF(Delivery[[#This Row],[Month]]&lt;4,"Q4",IF(Delivery[[#This Row],[Month]]&lt;7,"Q1",IF(Delivery[[#This Row],[Month]]&lt;10,"Q2",IF(Delivery[[#This Row],[Month]]&lt;13,"Q3"))))</f>
        <v>Q4</v>
      </c>
    </row>
    <row r="2192" spans="1:12" x14ac:dyDescent="0.25">
      <c r="A2192">
        <v>4</v>
      </c>
      <c r="B2192" s="1">
        <v>42423</v>
      </c>
      <c r="C2192" t="s">
        <v>6</v>
      </c>
      <c r="D2192" t="s">
        <v>1277</v>
      </c>
      <c r="E2192">
        <v>5</v>
      </c>
      <c r="F2192">
        <v>315</v>
      </c>
      <c r="G2192" t="s">
        <v>490</v>
      </c>
      <c r="H2192" t="s">
        <v>145</v>
      </c>
      <c r="I2192" t="s">
        <v>146</v>
      </c>
      <c r="J2192">
        <f>MONTH(Delivery[[#This Row],[DATE]])</f>
        <v>2</v>
      </c>
      <c r="K2192" s="32">
        <f>IF(Delivery[[#This Row],[Month]]&gt;3,YEAR(Delivery[[#This Row],[DATE]]),YEAR(Delivery[[#This Row],[DATE]])-1)</f>
        <v>2015</v>
      </c>
      <c r="L2192" s="32" t="str">
        <f>IF(Delivery[[#This Row],[Month]]&lt;4,"Q4",IF(Delivery[[#This Row],[Month]]&lt;7,"Q1",IF(Delivery[[#This Row],[Month]]&lt;10,"Q2",IF(Delivery[[#This Row],[Month]]&lt;13,"Q3"))))</f>
        <v>Q4</v>
      </c>
    </row>
    <row r="2193" spans="1:12" x14ac:dyDescent="0.25">
      <c r="A2193">
        <v>5</v>
      </c>
      <c r="B2193" s="1">
        <v>42423</v>
      </c>
      <c r="C2193" t="s">
        <v>6</v>
      </c>
      <c r="D2193" t="s">
        <v>1277</v>
      </c>
      <c r="E2193">
        <v>4</v>
      </c>
      <c r="F2193">
        <v>267</v>
      </c>
      <c r="G2193" t="s">
        <v>490</v>
      </c>
      <c r="H2193" t="s">
        <v>145</v>
      </c>
      <c r="I2193" t="s">
        <v>146</v>
      </c>
      <c r="J2193">
        <f>MONTH(Delivery[[#This Row],[DATE]])</f>
        <v>2</v>
      </c>
      <c r="K2193" s="32">
        <f>IF(Delivery[[#This Row],[Month]]&gt;3,YEAR(Delivery[[#This Row],[DATE]]),YEAR(Delivery[[#This Row],[DATE]])-1)</f>
        <v>2015</v>
      </c>
      <c r="L2193" s="32" t="str">
        <f>IF(Delivery[[#This Row],[Month]]&lt;4,"Q4",IF(Delivery[[#This Row],[Month]]&lt;7,"Q1",IF(Delivery[[#This Row],[Month]]&lt;10,"Q2",IF(Delivery[[#This Row],[Month]]&lt;13,"Q3"))))</f>
        <v>Q4</v>
      </c>
    </row>
    <row r="2194" spans="1:12" x14ac:dyDescent="0.25">
      <c r="A2194">
        <v>6</v>
      </c>
      <c r="B2194" s="1">
        <v>42423</v>
      </c>
      <c r="C2194" t="s">
        <v>6</v>
      </c>
      <c r="D2194" t="s">
        <v>1282</v>
      </c>
      <c r="E2194">
        <v>4</v>
      </c>
      <c r="F2194">
        <v>203</v>
      </c>
      <c r="G2194" t="s">
        <v>490</v>
      </c>
      <c r="H2194" t="s">
        <v>155</v>
      </c>
      <c r="I2194" t="s">
        <v>146</v>
      </c>
      <c r="J2194">
        <f>MONTH(Delivery[[#This Row],[DATE]])</f>
        <v>2</v>
      </c>
      <c r="K2194" s="32">
        <f>IF(Delivery[[#This Row],[Month]]&gt;3,YEAR(Delivery[[#This Row],[DATE]]),YEAR(Delivery[[#This Row],[DATE]])-1)</f>
        <v>2015</v>
      </c>
      <c r="L2194" s="32" t="str">
        <f>IF(Delivery[[#This Row],[Month]]&lt;4,"Q4",IF(Delivery[[#This Row],[Month]]&lt;7,"Q1",IF(Delivery[[#This Row],[Month]]&lt;10,"Q2",IF(Delivery[[#This Row],[Month]]&lt;13,"Q3"))))</f>
        <v>Q4</v>
      </c>
    </row>
    <row r="2195" spans="1:12" x14ac:dyDescent="0.25">
      <c r="A2195">
        <v>7</v>
      </c>
      <c r="B2195" s="1">
        <v>42423</v>
      </c>
      <c r="C2195" t="s">
        <v>6</v>
      </c>
      <c r="D2195" t="s">
        <v>1283</v>
      </c>
      <c r="E2195">
        <v>9</v>
      </c>
      <c r="F2195">
        <v>1908</v>
      </c>
      <c r="G2195" t="s">
        <v>490</v>
      </c>
      <c r="H2195" t="s">
        <v>151</v>
      </c>
      <c r="I2195" t="s">
        <v>152</v>
      </c>
      <c r="J2195">
        <f>MONTH(Delivery[[#This Row],[DATE]])</f>
        <v>2</v>
      </c>
      <c r="K2195" s="32">
        <f>IF(Delivery[[#This Row],[Month]]&gt;3,YEAR(Delivery[[#This Row],[DATE]]),YEAR(Delivery[[#This Row],[DATE]])-1)</f>
        <v>2015</v>
      </c>
      <c r="L2195" s="32" t="str">
        <f>IF(Delivery[[#This Row],[Month]]&lt;4,"Q4",IF(Delivery[[#This Row],[Month]]&lt;7,"Q1",IF(Delivery[[#This Row],[Month]]&lt;10,"Q2",IF(Delivery[[#This Row],[Month]]&lt;13,"Q3"))))</f>
        <v>Q4</v>
      </c>
    </row>
    <row r="2196" spans="1:12" x14ac:dyDescent="0.25">
      <c r="A2196">
        <v>1</v>
      </c>
      <c r="B2196" s="1">
        <v>42423</v>
      </c>
      <c r="C2196" t="s">
        <v>463</v>
      </c>
      <c r="D2196" t="s">
        <v>1284</v>
      </c>
      <c r="E2196">
        <v>101</v>
      </c>
      <c r="F2196">
        <v>327</v>
      </c>
      <c r="G2196" t="s">
        <v>492</v>
      </c>
      <c r="H2196" t="s">
        <v>151</v>
      </c>
      <c r="I2196" t="s">
        <v>152</v>
      </c>
      <c r="J2196">
        <f>MONTH(Delivery[[#This Row],[DATE]])</f>
        <v>2</v>
      </c>
      <c r="K2196" s="32">
        <f>IF(Delivery[[#This Row],[Month]]&gt;3,YEAR(Delivery[[#This Row],[DATE]]),YEAR(Delivery[[#This Row],[DATE]])-1)</f>
        <v>2015</v>
      </c>
      <c r="L2196" s="32" t="str">
        <f>IF(Delivery[[#This Row],[Month]]&lt;4,"Q4",IF(Delivery[[#This Row],[Month]]&lt;7,"Q1",IF(Delivery[[#This Row],[Month]]&lt;10,"Q2",IF(Delivery[[#This Row],[Month]]&lt;13,"Q3"))))</f>
        <v>Q4</v>
      </c>
    </row>
    <row r="2197" spans="1:12" x14ac:dyDescent="0.25">
      <c r="A2197">
        <v>2</v>
      </c>
      <c r="B2197" s="1">
        <v>42423</v>
      </c>
      <c r="C2197" t="s">
        <v>463</v>
      </c>
      <c r="D2197" t="s">
        <v>1285</v>
      </c>
      <c r="E2197">
        <v>101</v>
      </c>
      <c r="F2197">
        <v>26</v>
      </c>
      <c r="G2197" t="s">
        <v>492</v>
      </c>
      <c r="H2197" t="s">
        <v>155</v>
      </c>
      <c r="I2197" t="s">
        <v>146</v>
      </c>
      <c r="J2197">
        <f>MONTH(Delivery[[#This Row],[DATE]])</f>
        <v>2</v>
      </c>
      <c r="K2197" s="32">
        <f>IF(Delivery[[#This Row],[Month]]&gt;3,YEAR(Delivery[[#This Row],[DATE]]),YEAR(Delivery[[#This Row],[DATE]])-1)</f>
        <v>2015</v>
      </c>
      <c r="L2197" s="32" t="str">
        <f>IF(Delivery[[#This Row],[Month]]&lt;4,"Q4",IF(Delivery[[#This Row],[Month]]&lt;7,"Q1",IF(Delivery[[#This Row],[Month]]&lt;10,"Q2",IF(Delivery[[#This Row],[Month]]&lt;13,"Q3"))))</f>
        <v>Q4</v>
      </c>
    </row>
    <row r="2198" spans="1:12" x14ac:dyDescent="0.25">
      <c r="A2198">
        <v>1</v>
      </c>
      <c r="B2198" s="1">
        <v>42424</v>
      </c>
      <c r="C2198" t="s">
        <v>6</v>
      </c>
      <c r="D2198" t="s">
        <v>1288</v>
      </c>
      <c r="E2198">
        <v>1</v>
      </c>
      <c r="F2198">
        <v>1774</v>
      </c>
      <c r="G2198" t="s">
        <v>460</v>
      </c>
      <c r="H2198" t="s">
        <v>153</v>
      </c>
      <c r="I2198" t="str">
        <f>VLOOKUP(H2198,Sheet1!$A$1:$B$28,2,0)</f>
        <v>HSD-IV</v>
      </c>
      <c r="J2198">
        <f>MONTH(Delivery[[#This Row],[DATE]])</f>
        <v>2</v>
      </c>
      <c r="K2198" s="32">
        <f>IF(Delivery[[#This Row],[Month]]&gt;3,YEAR(Delivery[[#This Row],[DATE]]),YEAR(Delivery[[#This Row],[DATE]])-1)</f>
        <v>2015</v>
      </c>
      <c r="L2198" s="32" t="str">
        <f>IF(Delivery[[#This Row],[Month]]&lt;4,"Q4",IF(Delivery[[#This Row],[Month]]&lt;7,"Q1",IF(Delivery[[#This Row],[Month]]&lt;10,"Q2",IF(Delivery[[#This Row],[Month]]&lt;13,"Q3"))))</f>
        <v>Q4</v>
      </c>
    </row>
    <row r="2199" spans="1:12" x14ac:dyDescent="0.25">
      <c r="A2199">
        <v>2</v>
      </c>
      <c r="B2199" s="1">
        <v>42424</v>
      </c>
      <c r="C2199" t="s">
        <v>6</v>
      </c>
      <c r="D2199" t="s">
        <v>1288</v>
      </c>
      <c r="E2199">
        <v>3</v>
      </c>
      <c r="F2199">
        <v>278</v>
      </c>
      <c r="G2199" t="s">
        <v>460</v>
      </c>
      <c r="H2199" t="s">
        <v>153</v>
      </c>
      <c r="I2199" t="str">
        <f>VLOOKUP(H2199,Sheet1!$A$1:$B$28,2,0)</f>
        <v>HSD-IV</v>
      </c>
      <c r="J2199">
        <f>MONTH(Delivery[[#This Row],[DATE]])</f>
        <v>2</v>
      </c>
      <c r="K2199" s="32">
        <f>IF(Delivery[[#This Row],[Month]]&gt;3,YEAR(Delivery[[#This Row],[DATE]]),YEAR(Delivery[[#This Row],[DATE]])-1)</f>
        <v>2015</v>
      </c>
      <c r="L2199" s="32" t="str">
        <f>IF(Delivery[[#This Row],[Month]]&lt;4,"Q4",IF(Delivery[[#This Row],[Month]]&lt;7,"Q1",IF(Delivery[[#This Row],[Month]]&lt;10,"Q2",IF(Delivery[[#This Row],[Month]]&lt;13,"Q3"))))</f>
        <v>Q4</v>
      </c>
    </row>
    <row r="2200" spans="1:12" x14ac:dyDescent="0.25">
      <c r="A2200">
        <v>1</v>
      </c>
      <c r="B2200" s="1">
        <v>42424</v>
      </c>
      <c r="C2200" t="s">
        <v>6</v>
      </c>
      <c r="D2200" t="s">
        <v>1283</v>
      </c>
      <c r="E2200">
        <v>9</v>
      </c>
      <c r="F2200">
        <v>445</v>
      </c>
      <c r="G2200" t="s">
        <v>490</v>
      </c>
      <c r="H2200" t="s">
        <v>151</v>
      </c>
      <c r="I2200" t="s">
        <v>152</v>
      </c>
      <c r="J2200">
        <f>MONTH(Delivery[[#This Row],[DATE]])</f>
        <v>2</v>
      </c>
      <c r="K2200" s="32">
        <f>IF(Delivery[[#This Row],[Month]]&gt;3,YEAR(Delivery[[#This Row],[DATE]]),YEAR(Delivery[[#This Row],[DATE]])-1)</f>
        <v>2015</v>
      </c>
      <c r="L2200" s="32" t="str">
        <f>IF(Delivery[[#This Row],[Month]]&lt;4,"Q4",IF(Delivery[[#This Row],[Month]]&lt;7,"Q1",IF(Delivery[[#This Row],[Month]]&lt;10,"Q2",IF(Delivery[[#This Row],[Month]]&lt;13,"Q3"))))</f>
        <v>Q4</v>
      </c>
    </row>
    <row r="2201" spans="1:12" x14ac:dyDescent="0.25">
      <c r="A2201">
        <v>2</v>
      </c>
      <c r="B2201" s="1">
        <v>42424</v>
      </c>
      <c r="C2201" t="s">
        <v>6</v>
      </c>
      <c r="D2201" t="s">
        <v>1283</v>
      </c>
      <c r="E2201">
        <v>9</v>
      </c>
      <c r="F2201">
        <v>456</v>
      </c>
      <c r="G2201" t="s">
        <v>490</v>
      </c>
      <c r="H2201" t="s">
        <v>151</v>
      </c>
      <c r="I2201" t="s">
        <v>152</v>
      </c>
      <c r="J2201">
        <f>MONTH(Delivery[[#This Row],[DATE]])</f>
        <v>2</v>
      </c>
      <c r="K2201" s="32">
        <f>IF(Delivery[[#This Row],[Month]]&gt;3,YEAR(Delivery[[#This Row],[DATE]]),YEAR(Delivery[[#This Row],[DATE]])-1)</f>
        <v>2015</v>
      </c>
      <c r="L2201" s="32" t="str">
        <f>IF(Delivery[[#This Row],[Month]]&lt;4,"Q4",IF(Delivery[[#This Row],[Month]]&lt;7,"Q1",IF(Delivery[[#This Row],[Month]]&lt;10,"Q2",IF(Delivery[[#This Row],[Month]]&lt;13,"Q3"))))</f>
        <v>Q4</v>
      </c>
    </row>
    <row r="2202" spans="1:12" x14ac:dyDescent="0.25">
      <c r="A2202">
        <v>3</v>
      </c>
      <c r="B2202" s="1">
        <v>42424</v>
      </c>
      <c r="C2202" t="s">
        <v>6</v>
      </c>
      <c r="D2202" t="s">
        <v>1283</v>
      </c>
      <c r="E2202">
        <v>8</v>
      </c>
      <c r="F2202">
        <v>39</v>
      </c>
      <c r="G2202" t="s">
        <v>490</v>
      </c>
      <c r="H2202" t="s">
        <v>151</v>
      </c>
      <c r="I2202" t="s">
        <v>152</v>
      </c>
      <c r="J2202">
        <f>MONTH(Delivery[[#This Row],[DATE]])</f>
        <v>2</v>
      </c>
      <c r="K2202" s="32">
        <f>IF(Delivery[[#This Row],[Month]]&gt;3,YEAR(Delivery[[#This Row],[DATE]]),YEAR(Delivery[[#This Row],[DATE]])-1)</f>
        <v>2015</v>
      </c>
      <c r="L2202" s="32" t="str">
        <f>IF(Delivery[[#This Row],[Month]]&lt;4,"Q4",IF(Delivery[[#This Row],[Month]]&lt;7,"Q1",IF(Delivery[[#This Row],[Month]]&lt;10,"Q2",IF(Delivery[[#This Row],[Month]]&lt;13,"Q3"))))</f>
        <v>Q4</v>
      </c>
    </row>
    <row r="2203" spans="1:12" x14ac:dyDescent="0.25">
      <c r="A2203">
        <v>4</v>
      </c>
      <c r="B2203" s="1">
        <v>42424</v>
      </c>
      <c r="C2203" t="s">
        <v>6</v>
      </c>
      <c r="D2203" t="s">
        <v>1284</v>
      </c>
      <c r="E2203">
        <v>8</v>
      </c>
      <c r="F2203">
        <v>609</v>
      </c>
      <c r="G2203" t="s">
        <v>490</v>
      </c>
      <c r="H2203" t="s">
        <v>151</v>
      </c>
      <c r="I2203" t="s">
        <v>152</v>
      </c>
      <c r="J2203">
        <f>MONTH(Delivery[[#This Row],[DATE]])</f>
        <v>2</v>
      </c>
      <c r="K2203" s="32">
        <f>IF(Delivery[[#This Row],[Month]]&gt;3,YEAR(Delivery[[#This Row],[DATE]]),YEAR(Delivery[[#This Row],[DATE]])-1)</f>
        <v>2015</v>
      </c>
      <c r="L2203" s="32" t="str">
        <f>IF(Delivery[[#This Row],[Month]]&lt;4,"Q4",IF(Delivery[[#This Row],[Month]]&lt;7,"Q1",IF(Delivery[[#This Row],[Month]]&lt;10,"Q2",IF(Delivery[[#This Row],[Month]]&lt;13,"Q3"))))</f>
        <v>Q4</v>
      </c>
    </row>
    <row r="2204" spans="1:12" x14ac:dyDescent="0.25">
      <c r="A2204">
        <v>1</v>
      </c>
      <c r="B2204" s="1">
        <v>42424</v>
      </c>
      <c r="C2204" t="s">
        <v>463</v>
      </c>
      <c r="D2204" t="s">
        <v>1288</v>
      </c>
      <c r="E2204">
        <v>107</v>
      </c>
      <c r="F2204">
        <v>18</v>
      </c>
      <c r="G2204" t="s">
        <v>492</v>
      </c>
      <c r="H2204" t="s">
        <v>153</v>
      </c>
      <c r="I2204" t="str">
        <f>VLOOKUP(H2204,Sheet1!$A$1:$B$28,2,0)</f>
        <v>HSD-IV</v>
      </c>
      <c r="J2204">
        <f>MONTH(Delivery[[#This Row],[DATE]])</f>
        <v>2</v>
      </c>
      <c r="K2204" s="32">
        <f>IF(Delivery[[#This Row],[Month]]&gt;3,YEAR(Delivery[[#This Row],[DATE]]),YEAR(Delivery[[#This Row],[DATE]])-1)</f>
        <v>2015</v>
      </c>
      <c r="L2204" s="32" t="str">
        <f>IF(Delivery[[#This Row],[Month]]&lt;4,"Q4",IF(Delivery[[#This Row],[Month]]&lt;7,"Q1",IF(Delivery[[#This Row],[Month]]&lt;10,"Q2",IF(Delivery[[#This Row],[Month]]&lt;13,"Q3"))))</f>
        <v>Q4</v>
      </c>
    </row>
    <row r="2205" spans="1:12" x14ac:dyDescent="0.25">
      <c r="A2205">
        <v>2</v>
      </c>
      <c r="B2205" s="1">
        <v>42424</v>
      </c>
      <c r="C2205" t="s">
        <v>463</v>
      </c>
      <c r="D2205" t="s">
        <v>1288</v>
      </c>
      <c r="E2205">
        <v>106</v>
      </c>
      <c r="F2205">
        <v>316</v>
      </c>
      <c r="G2205" t="s">
        <v>492</v>
      </c>
      <c r="H2205" t="s">
        <v>153</v>
      </c>
      <c r="I2205" t="str">
        <f>VLOOKUP(H2205,Sheet1!$A$1:$B$28,2,0)</f>
        <v>HSD-IV</v>
      </c>
      <c r="J2205">
        <f>MONTH(Delivery[[#This Row],[DATE]])</f>
        <v>2</v>
      </c>
      <c r="K2205" s="32">
        <f>IF(Delivery[[#This Row],[Month]]&gt;3,YEAR(Delivery[[#This Row],[DATE]]),YEAR(Delivery[[#This Row],[DATE]])-1)</f>
        <v>2015</v>
      </c>
      <c r="L2205" s="32" t="str">
        <f>IF(Delivery[[#This Row],[Month]]&lt;4,"Q4",IF(Delivery[[#This Row],[Month]]&lt;7,"Q1",IF(Delivery[[#This Row],[Month]]&lt;10,"Q2",IF(Delivery[[#This Row],[Month]]&lt;13,"Q3"))))</f>
        <v>Q4</v>
      </c>
    </row>
    <row r="2206" spans="1:12" x14ac:dyDescent="0.25">
      <c r="A2206">
        <v>1</v>
      </c>
      <c r="B2206" s="1">
        <v>42425</v>
      </c>
      <c r="C2206" t="s">
        <v>6</v>
      </c>
      <c r="D2206" t="s">
        <v>1288</v>
      </c>
      <c r="E2206">
        <v>3</v>
      </c>
      <c r="F2206">
        <v>1871</v>
      </c>
      <c r="G2206" t="s">
        <v>460</v>
      </c>
      <c r="H2206" t="s">
        <v>153</v>
      </c>
      <c r="I2206" t="str">
        <f>VLOOKUP(H2206,Sheet1!$A$1:$B$28,2,0)</f>
        <v>HSD-IV</v>
      </c>
      <c r="J2206">
        <f>MONTH(Delivery[[#This Row],[DATE]])</f>
        <v>2</v>
      </c>
      <c r="K2206" s="32">
        <f>IF(Delivery[[#This Row],[Month]]&gt;3,YEAR(Delivery[[#This Row],[DATE]]),YEAR(Delivery[[#This Row],[DATE]])-1)</f>
        <v>2015</v>
      </c>
      <c r="L2206" s="32" t="str">
        <f>IF(Delivery[[#This Row],[Month]]&lt;4,"Q4",IF(Delivery[[#This Row],[Month]]&lt;7,"Q1",IF(Delivery[[#This Row],[Month]]&lt;10,"Q2",IF(Delivery[[#This Row],[Month]]&lt;13,"Q3"))))</f>
        <v>Q4</v>
      </c>
    </row>
    <row r="2207" spans="1:12" x14ac:dyDescent="0.25">
      <c r="A2207">
        <v>1</v>
      </c>
      <c r="B2207" s="1">
        <v>42425</v>
      </c>
      <c r="C2207" t="s">
        <v>6</v>
      </c>
      <c r="D2207" t="s">
        <v>1284</v>
      </c>
      <c r="E2207">
        <v>9</v>
      </c>
      <c r="F2207">
        <v>1755</v>
      </c>
      <c r="G2207" t="s">
        <v>490</v>
      </c>
      <c r="H2207" t="s">
        <v>151</v>
      </c>
      <c r="I2207" t="s">
        <v>152</v>
      </c>
      <c r="J2207">
        <f>MONTH(Delivery[[#This Row],[DATE]])</f>
        <v>2</v>
      </c>
      <c r="K2207" s="32">
        <f>IF(Delivery[[#This Row],[Month]]&gt;3,YEAR(Delivery[[#This Row],[DATE]]),YEAR(Delivery[[#This Row],[DATE]])-1)</f>
        <v>2015</v>
      </c>
      <c r="L2207" s="32" t="str">
        <f>IF(Delivery[[#This Row],[Month]]&lt;4,"Q4",IF(Delivery[[#This Row],[Month]]&lt;7,"Q1",IF(Delivery[[#This Row],[Month]]&lt;10,"Q2",IF(Delivery[[#This Row],[Month]]&lt;13,"Q3"))))</f>
        <v>Q4</v>
      </c>
    </row>
    <row r="2208" spans="1:12" x14ac:dyDescent="0.25">
      <c r="A2208">
        <v>2</v>
      </c>
      <c r="B2208" s="1">
        <v>42425</v>
      </c>
      <c r="C2208" t="s">
        <v>6</v>
      </c>
      <c r="D2208" t="s">
        <v>1285</v>
      </c>
      <c r="E2208">
        <v>4</v>
      </c>
      <c r="F2208">
        <v>198</v>
      </c>
      <c r="G2208" t="s">
        <v>490</v>
      </c>
      <c r="H2208" t="s">
        <v>155</v>
      </c>
      <c r="I2208" t="s">
        <v>146</v>
      </c>
      <c r="J2208">
        <f>MONTH(Delivery[[#This Row],[DATE]])</f>
        <v>2</v>
      </c>
      <c r="K2208" s="32">
        <f>IF(Delivery[[#This Row],[Month]]&gt;3,YEAR(Delivery[[#This Row],[DATE]]),YEAR(Delivery[[#This Row],[DATE]])-1)</f>
        <v>2015</v>
      </c>
      <c r="L2208" s="32" t="str">
        <f>IF(Delivery[[#This Row],[Month]]&lt;4,"Q4",IF(Delivery[[#This Row],[Month]]&lt;7,"Q1",IF(Delivery[[#This Row],[Month]]&lt;10,"Q2",IF(Delivery[[#This Row],[Month]]&lt;13,"Q3"))))</f>
        <v>Q4</v>
      </c>
    </row>
    <row r="2209" spans="1:12" x14ac:dyDescent="0.25">
      <c r="A2209">
        <v>3</v>
      </c>
      <c r="B2209" s="1">
        <v>42425</v>
      </c>
      <c r="C2209" t="s">
        <v>6</v>
      </c>
      <c r="D2209" t="s">
        <v>1286</v>
      </c>
      <c r="E2209">
        <v>3</v>
      </c>
      <c r="F2209">
        <v>71</v>
      </c>
      <c r="G2209" t="s">
        <v>490</v>
      </c>
      <c r="H2209" t="s">
        <v>153</v>
      </c>
      <c r="I2209" t="str">
        <f>VLOOKUP(H2209,Sheet1!$A$1:$B$28,2,0)</f>
        <v>HSD-IV</v>
      </c>
      <c r="J2209">
        <f>MONTH(Delivery[[#This Row],[DATE]])</f>
        <v>2</v>
      </c>
      <c r="K2209" s="32">
        <f>IF(Delivery[[#This Row],[Month]]&gt;3,YEAR(Delivery[[#This Row],[DATE]]),YEAR(Delivery[[#This Row],[DATE]])-1)</f>
        <v>2015</v>
      </c>
      <c r="L2209" s="32" t="str">
        <f>IF(Delivery[[#This Row],[Month]]&lt;4,"Q4",IF(Delivery[[#This Row],[Month]]&lt;7,"Q1",IF(Delivery[[#This Row],[Month]]&lt;10,"Q2",IF(Delivery[[#This Row],[Month]]&lt;13,"Q3"))))</f>
        <v>Q4</v>
      </c>
    </row>
    <row r="2210" spans="1:12" x14ac:dyDescent="0.25">
      <c r="A2210">
        <v>4</v>
      </c>
      <c r="B2210" s="1">
        <v>42425</v>
      </c>
      <c r="C2210" t="s">
        <v>6</v>
      </c>
      <c r="D2210" t="s">
        <v>1511</v>
      </c>
      <c r="E2210" t="s">
        <v>522</v>
      </c>
      <c r="F2210">
        <v>23</v>
      </c>
      <c r="G2210" t="s">
        <v>490</v>
      </c>
      <c r="H2210" t="s">
        <v>1512</v>
      </c>
      <c r="I2210" t="s">
        <v>204</v>
      </c>
      <c r="J2210">
        <f>MONTH(Delivery[[#This Row],[DATE]])</f>
        <v>2</v>
      </c>
      <c r="K2210" s="32">
        <f>IF(Delivery[[#This Row],[Month]]&gt;3,YEAR(Delivery[[#This Row],[DATE]]),YEAR(Delivery[[#This Row],[DATE]])-1)</f>
        <v>2015</v>
      </c>
      <c r="L2210" s="32" t="str">
        <f>IF(Delivery[[#This Row],[Month]]&lt;4,"Q4",IF(Delivery[[#This Row],[Month]]&lt;7,"Q1",IF(Delivery[[#This Row],[Month]]&lt;10,"Q2",IF(Delivery[[#This Row],[Month]]&lt;13,"Q3"))))</f>
        <v>Q4</v>
      </c>
    </row>
    <row r="2211" spans="1:12" x14ac:dyDescent="0.25">
      <c r="A2211">
        <v>1</v>
      </c>
      <c r="B2211" s="1">
        <v>42425</v>
      </c>
      <c r="C2211" t="s">
        <v>463</v>
      </c>
      <c r="D2211" t="s">
        <v>1288</v>
      </c>
      <c r="E2211">
        <v>3</v>
      </c>
      <c r="F2211">
        <v>1881</v>
      </c>
      <c r="G2211" t="s">
        <v>464</v>
      </c>
      <c r="H2211" t="s">
        <v>153</v>
      </c>
      <c r="I2211" t="str">
        <f>VLOOKUP(H2211,Sheet1!$A$1:$B$28,2,0)</f>
        <v>HSD-IV</v>
      </c>
      <c r="J2211">
        <f>MONTH(Delivery[[#This Row],[DATE]])</f>
        <v>2</v>
      </c>
      <c r="K2211" s="32">
        <f>IF(Delivery[[#This Row],[Month]]&gt;3,YEAR(Delivery[[#This Row],[DATE]]),YEAR(Delivery[[#This Row],[DATE]])-1)</f>
        <v>2015</v>
      </c>
      <c r="L2211" s="32" t="str">
        <f>IF(Delivery[[#This Row],[Month]]&lt;4,"Q4",IF(Delivery[[#This Row],[Month]]&lt;7,"Q1",IF(Delivery[[#This Row],[Month]]&lt;10,"Q2",IF(Delivery[[#This Row],[Month]]&lt;13,"Q3"))))</f>
        <v>Q4</v>
      </c>
    </row>
    <row r="2212" spans="1:12" x14ac:dyDescent="0.25">
      <c r="A2212">
        <v>1</v>
      </c>
      <c r="B2212" s="1">
        <v>42425</v>
      </c>
      <c r="C2212" t="s">
        <v>463</v>
      </c>
      <c r="D2212" t="s">
        <v>1288</v>
      </c>
      <c r="E2212">
        <v>106</v>
      </c>
      <c r="F2212">
        <v>822</v>
      </c>
      <c r="G2212" t="s">
        <v>492</v>
      </c>
      <c r="H2212" t="s">
        <v>153</v>
      </c>
      <c r="I2212" t="str">
        <f>VLOOKUP(H2212,Sheet1!$A$1:$B$28,2,0)</f>
        <v>HSD-IV</v>
      </c>
      <c r="J2212">
        <f>MONTH(Delivery[[#This Row],[DATE]])</f>
        <v>2</v>
      </c>
      <c r="K2212" s="32">
        <f>IF(Delivery[[#This Row],[Month]]&gt;3,YEAR(Delivery[[#This Row],[DATE]]),YEAR(Delivery[[#This Row],[DATE]])-1)</f>
        <v>2015</v>
      </c>
      <c r="L2212" s="32" t="str">
        <f>IF(Delivery[[#This Row],[Month]]&lt;4,"Q4",IF(Delivery[[#This Row],[Month]]&lt;7,"Q1",IF(Delivery[[#This Row],[Month]]&lt;10,"Q2",IF(Delivery[[#This Row],[Month]]&lt;13,"Q3"))))</f>
        <v>Q4</v>
      </c>
    </row>
    <row r="2213" spans="1:12" x14ac:dyDescent="0.25">
      <c r="A2213">
        <v>2</v>
      </c>
      <c r="B2213" s="1">
        <v>42425</v>
      </c>
      <c r="C2213" t="s">
        <v>463</v>
      </c>
      <c r="D2213" t="s">
        <v>1287</v>
      </c>
      <c r="E2213">
        <v>106</v>
      </c>
      <c r="F2213">
        <v>1764</v>
      </c>
      <c r="G2213" t="s">
        <v>492</v>
      </c>
      <c r="H2213" t="s">
        <v>153</v>
      </c>
      <c r="I2213" t="str">
        <f>VLOOKUP(H2213,Sheet1!$A$1:$B$28,2,0)</f>
        <v>HSD-IV</v>
      </c>
      <c r="J2213">
        <f>MONTH(Delivery[[#This Row],[DATE]])</f>
        <v>2</v>
      </c>
      <c r="K2213" s="32">
        <f>IF(Delivery[[#This Row],[Month]]&gt;3,YEAR(Delivery[[#This Row],[DATE]]),YEAR(Delivery[[#This Row],[DATE]])-1)</f>
        <v>2015</v>
      </c>
      <c r="L2213" s="32" t="str">
        <f>IF(Delivery[[#This Row],[Month]]&lt;4,"Q4",IF(Delivery[[#This Row],[Month]]&lt;7,"Q1",IF(Delivery[[#This Row],[Month]]&lt;10,"Q2",IF(Delivery[[#This Row],[Month]]&lt;13,"Q3"))))</f>
        <v>Q4</v>
      </c>
    </row>
    <row r="2214" spans="1:12" x14ac:dyDescent="0.25">
      <c r="A2214">
        <v>3</v>
      </c>
      <c r="B2214" s="1">
        <v>42425</v>
      </c>
      <c r="C2214" t="s">
        <v>463</v>
      </c>
      <c r="D2214" t="s">
        <v>1287</v>
      </c>
      <c r="E2214">
        <v>107</v>
      </c>
      <c r="F2214">
        <v>1389</v>
      </c>
      <c r="G2214" t="s">
        <v>492</v>
      </c>
      <c r="H2214" t="s">
        <v>153</v>
      </c>
      <c r="I2214" t="str">
        <f>VLOOKUP(H2214,Sheet1!$A$1:$B$28,2,0)</f>
        <v>HSD-IV</v>
      </c>
      <c r="J2214">
        <f>MONTH(Delivery[[#This Row],[DATE]])</f>
        <v>2</v>
      </c>
      <c r="K2214" s="32">
        <f>IF(Delivery[[#This Row],[Month]]&gt;3,YEAR(Delivery[[#This Row],[DATE]]),YEAR(Delivery[[#This Row],[DATE]])-1)</f>
        <v>2015</v>
      </c>
      <c r="L2214" s="32" t="str">
        <f>IF(Delivery[[#This Row],[Month]]&lt;4,"Q4",IF(Delivery[[#This Row],[Month]]&lt;7,"Q1",IF(Delivery[[#This Row],[Month]]&lt;10,"Q2",IF(Delivery[[#This Row],[Month]]&lt;13,"Q3"))))</f>
        <v>Q4</v>
      </c>
    </row>
    <row r="2215" spans="1:12" x14ac:dyDescent="0.25">
      <c r="A2215">
        <v>4</v>
      </c>
      <c r="B2215" s="1">
        <v>42425</v>
      </c>
      <c r="C2215" t="s">
        <v>463</v>
      </c>
      <c r="D2215" t="s">
        <v>1286</v>
      </c>
      <c r="E2215">
        <v>107</v>
      </c>
      <c r="F2215">
        <v>1488</v>
      </c>
      <c r="G2215" t="s">
        <v>492</v>
      </c>
      <c r="H2215" t="s">
        <v>153</v>
      </c>
      <c r="I2215" t="str">
        <f>VLOOKUP(H2215,Sheet1!$A$1:$B$28,2,0)</f>
        <v>HSD-IV</v>
      </c>
      <c r="J2215">
        <f>MONTH(Delivery[[#This Row],[DATE]])</f>
        <v>2</v>
      </c>
      <c r="K2215" s="32">
        <f>IF(Delivery[[#This Row],[Month]]&gt;3,YEAR(Delivery[[#This Row],[DATE]]),YEAR(Delivery[[#This Row],[DATE]])-1)</f>
        <v>2015</v>
      </c>
      <c r="L2215" s="32" t="str">
        <f>IF(Delivery[[#This Row],[Month]]&lt;4,"Q4",IF(Delivery[[#This Row],[Month]]&lt;7,"Q1",IF(Delivery[[#This Row],[Month]]&lt;10,"Q2",IF(Delivery[[#This Row],[Month]]&lt;13,"Q3"))))</f>
        <v>Q4</v>
      </c>
    </row>
    <row r="2216" spans="1:12" x14ac:dyDescent="0.25">
      <c r="A2216">
        <v>5</v>
      </c>
      <c r="B2216" s="1">
        <v>42425</v>
      </c>
      <c r="C2216" t="s">
        <v>463</v>
      </c>
      <c r="D2216" t="s">
        <v>1286</v>
      </c>
      <c r="E2216">
        <v>105</v>
      </c>
      <c r="F2216">
        <v>404</v>
      </c>
      <c r="G2216" t="s">
        <v>492</v>
      </c>
      <c r="H2216" t="s">
        <v>153</v>
      </c>
      <c r="I2216" t="str">
        <f>VLOOKUP(H2216,Sheet1!$A$1:$B$28,2,0)</f>
        <v>HSD-IV</v>
      </c>
      <c r="J2216">
        <f>MONTH(Delivery[[#This Row],[DATE]])</f>
        <v>2</v>
      </c>
      <c r="K2216" s="32">
        <f>IF(Delivery[[#This Row],[Month]]&gt;3,YEAR(Delivery[[#This Row],[DATE]]),YEAR(Delivery[[#This Row],[DATE]])-1)</f>
        <v>2015</v>
      </c>
      <c r="L2216" s="32" t="str">
        <f>IF(Delivery[[#This Row],[Month]]&lt;4,"Q4",IF(Delivery[[#This Row],[Month]]&lt;7,"Q1",IF(Delivery[[#This Row],[Month]]&lt;10,"Q2",IF(Delivery[[#This Row],[Month]]&lt;13,"Q3"))))</f>
        <v>Q4</v>
      </c>
    </row>
    <row r="2217" spans="1:12" x14ac:dyDescent="0.25">
      <c r="A2217">
        <v>6</v>
      </c>
      <c r="B2217" s="1">
        <v>42425</v>
      </c>
      <c r="C2217" t="s">
        <v>463</v>
      </c>
      <c r="D2217" t="s">
        <v>1296</v>
      </c>
      <c r="E2217">
        <v>111</v>
      </c>
      <c r="F2217">
        <v>24</v>
      </c>
      <c r="G2217" t="s">
        <v>492</v>
      </c>
      <c r="H2217" t="s">
        <v>155</v>
      </c>
      <c r="I2217" t="s">
        <v>146</v>
      </c>
      <c r="J2217">
        <f>MONTH(Delivery[[#This Row],[DATE]])</f>
        <v>2</v>
      </c>
      <c r="K2217" s="32">
        <f>IF(Delivery[[#This Row],[Month]]&gt;3,YEAR(Delivery[[#This Row],[DATE]]),YEAR(Delivery[[#This Row],[DATE]])-1)</f>
        <v>2015</v>
      </c>
      <c r="L2217" s="32" t="str">
        <f>IF(Delivery[[#This Row],[Month]]&lt;4,"Q4",IF(Delivery[[#This Row],[Month]]&lt;7,"Q1",IF(Delivery[[#This Row],[Month]]&lt;10,"Q2",IF(Delivery[[#This Row],[Month]]&lt;13,"Q3"))))</f>
        <v>Q4</v>
      </c>
    </row>
    <row r="2218" spans="1:12" x14ac:dyDescent="0.25">
      <c r="A2218">
        <v>1</v>
      </c>
      <c r="B2218" s="1">
        <v>42426</v>
      </c>
      <c r="C2218" t="s">
        <v>463</v>
      </c>
      <c r="D2218" t="s">
        <v>500</v>
      </c>
      <c r="E2218" t="s">
        <v>1392</v>
      </c>
      <c r="F2218">
        <v>15</v>
      </c>
      <c r="G2218" t="s">
        <v>464</v>
      </c>
      <c r="H2218" t="s">
        <v>1436</v>
      </c>
      <c r="I2218" t="s">
        <v>204</v>
      </c>
      <c r="J2218">
        <f>MONTH(Delivery[[#This Row],[DATE]])</f>
        <v>2</v>
      </c>
      <c r="K2218" s="32">
        <f>IF(Delivery[[#This Row],[Month]]&gt;3,YEAR(Delivery[[#This Row],[DATE]]),YEAR(Delivery[[#This Row],[DATE]])-1)</f>
        <v>2015</v>
      </c>
      <c r="L2218" s="32" t="str">
        <f>IF(Delivery[[#This Row],[Month]]&lt;4,"Q4",IF(Delivery[[#This Row],[Month]]&lt;7,"Q1",IF(Delivery[[#This Row],[Month]]&lt;10,"Q2",IF(Delivery[[#This Row],[Month]]&lt;13,"Q3"))))</f>
        <v>Q4</v>
      </c>
    </row>
    <row r="2219" spans="1:12" x14ac:dyDescent="0.25">
      <c r="A2219">
        <v>2</v>
      </c>
      <c r="B2219" s="1">
        <v>42426</v>
      </c>
      <c r="C2219" t="s">
        <v>463</v>
      </c>
      <c r="D2219" t="s">
        <v>1301</v>
      </c>
      <c r="E2219">
        <v>16</v>
      </c>
      <c r="F2219">
        <v>114</v>
      </c>
      <c r="G2219" t="s">
        <v>464</v>
      </c>
      <c r="H2219" t="s">
        <v>145</v>
      </c>
      <c r="I2219" t="s">
        <v>146</v>
      </c>
      <c r="J2219">
        <f>MONTH(Delivery[[#This Row],[DATE]])</f>
        <v>2</v>
      </c>
      <c r="K2219" s="32">
        <f>IF(Delivery[[#This Row],[Month]]&gt;3,YEAR(Delivery[[#This Row],[DATE]]),YEAR(Delivery[[#This Row],[DATE]])-1)</f>
        <v>2015</v>
      </c>
      <c r="L2219" s="32" t="str">
        <f>IF(Delivery[[#This Row],[Month]]&lt;4,"Q4",IF(Delivery[[#This Row],[Month]]&lt;7,"Q1",IF(Delivery[[#This Row],[Month]]&lt;10,"Q2",IF(Delivery[[#This Row],[Month]]&lt;13,"Q3"))))</f>
        <v>Q4</v>
      </c>
    </row>
    <row r="2220" spans="1:12" x14ac:dyDescent="0.25">
      <c r="A2220">
        <v>3</v>
      </c>
      <c r="B2220" s="1">
        <v>42426</v>
      </c>
      <c r="C2220" t="s">
        <v>463</v>
      </c>
      <c r="D2220" t="s">
        <v>1302</v>
      </c>
      <c r="E2220">
        <v>10</v>
      </c>
      <c r="F2220">
        <v>3902</v>
      </c>
      <c r="G2220" t="s">
        <v>464</v>
      </c>
      <c r="H2220" t="s">
        <v>159</v>
      </c>
      <c r="I2220" t="s">
        <v>143</v>
      </c>
      <c r="J2220">
        <f>MONTH(Delivery[[#This Row],[DATE]])</f>
        <v>2</v>
      </c>
      <c r="K2220" s="32">
        <f>IF(Delivery[[#This Row],[Month]]&gt;3,YEAR(Delivery[[#This Row],[DATE]]),YEAR(Delivery[[#This Row],[DATE]])-1)</f>
        <v>2015</v>
      </c>
      <c r="L2220" s="32" t="str">
        <f>IF(Delivery[[#This Row],[Month]]&lt;4,"Q4",IF(Delivery[[#This Row],[Month]]&lt;7,"Q1",IF(Delivery[[#This Row],[Month]]&lt;10,"Q2",IF(Delivery[[#This Row],[Month]]&lt;13,"Q3"))))</f>
        <v>Q4</v>
      </c>
    </row>
    <row r="2221" spans="1:12" x14ac:dyDescent="0.25">
      <c r="A2221">
        <v>4</v>
      </c>
      <c r="B2221" s="1">
        <v>42426</v>
      </c>
      <c r="C2221" t="s">
        <v>463</v>
      </c>
      <c r="D2221" t="s">
        <v>1302</v>
      </c>
      <c r="E2221">
        <v>13</v>
      </c>
      <c r="F2221">
        <v>4358</v>
      </c>
      <c r="G2221" t="s">
        <v>464</v>
      </c>
      <c r="H2221" t="s">
        <v>159</v>
      </c>
      <c r="I2221" t="s">
        <v>143</v>
      </c>
      <c r="J2221">
        <f>MONTH(Delivery[[#This Row],[DATE]])</f>
        <v>2</v>
      </c>
      <c r="K2221" s="32">
        <f>IF(Delivery[[#This Row],[Month]]&gt;3,YEAR(Delivery[[#This Row],[DATE]]),YEAR(Delivery[[#This Row],[DATE]])-1)</f>
        <v>2015</v>
      </c>
      <c r="L2221" s="32" t="str">
        <f>IF(Delivery[[#This Row],[Month]]&lt;4,"Q4",IF(Delivery[[#This Row],[Month]]&lt;7,"Q1",IF(Delivery[[#This Row],[Month]]&lt;10,"Q2",IF(Delivery[[#This Row],[Month]]&lt;13,"Q3"))))</f>
        <v>Q4</v>
      </c>
    </row>
    <row r="2222" spans="1:12" x14ac:dyDescent="0.25">
      <c r="A2222">
        <v>1</v>
      </c>
      <c r="B2222" s="1">
        <v>42427</v>
      </c>
      <c r="C2222" t="s">
        <v>6</v>
      </c>
      <c r="D2222" t="s">
        <v>1310</v>
      </c>
      <c r="E2222" t="s">
        <v>239</v>
      </c>
      <c r="F2222">
        <v>50</v>
      </c>
      <c r="G2222" t="s">
        <v>460</v>
      </c>
      <c r="H2222" t="s">
        <v>148</v>
      </c>
      <c r="I2222" t="s">
        <v>149</v>
      </c>
      <c r="J2222">
        <f>MONTH(Delivery[[#This Row],[DATE]])</f>
        <v>2</v>
      </c>
      <c r="K2222" s="32">
        <f>IF(Delivery[[#This Row],[Month]]&gt;3,YEAR(Delivery[[#This Row],[DATE]]),YEAR(Delivery[[#This Row],[DATE]])-1)</f>
        <v>2015</v>
      </c>
      <c r="L2222" s="32" t="str">
        <f>IF(Delivery[[#This Row],[Month]]&lt;4,"Q4",IF(Delivery[[#This Row],[Month]]&lt;7,"Q1",IF(Delivery[[#This Row],[Month]]&lt;10,"Q2",IF(Delivery[[#This Row],[Month]]&lt;13,"Q3"))))</f>
        <v>Q4</v>
      </c>
    </row>
    <row r="2223" spans="1:12" x14ac:dyDescent="0.25">
      <c r="A2223">
        <v>1</v>
      </c>
      <c r="B2223" s="1">
        <v>42427</v>
      </c>
      <c r="C2223" t="s">
        <v>463</v>
      </c>
      <c r="D2223" t="s">
        <v>1302</v>
      </c>
      <c r="E2223">
        <v>13</v>
      </c>
      <c r="F2223">
        <v>785</v>
      </c>
      <c r="G2223" t="s">
        <v>464</v>
      </c>
      <c r="H2223" t="s">
        <v>159</v>
      </c>
      <c r="I2223" t="s">
        <v>143</v>
      </c>
      <c r="J2223">
        <f>MONTH(Delivery[[#This Row],[DATE]])</f>
        <v>2</v>
      </c>
      <c r="K2223" s="32">
        <f>IF(Delivery[[#This Row],[Month]]&gt;3,YEAR(Delivery[[#This Row],[DATE]]),YEAR(Delivery[[#This Row],[DATE]])-1)</f>
        <v>2015</v>
      </c>
      <c r="L2223" s="32" t="str">
        <f>IF(Delivery[[#This Row],[Month]]&lt;4,"Q4",IF(Delivery[[#This Row],[Month]]&lt;7,"Q1",IF(Delivery[[#This Row],[Month]]&lt;10,"Q2",IF(Delivery[[#This Row],[Month]]&lt;13,"Q3"))))</f>
        <v>Q4</v>
      </c>
    </row>
    <row r="2224" spans="1:12" x14ac:dyDescent="0.25">
      <c r="A2224">
        <v>2</v>
      </c>
      <c r="B2224" s="1">
        <v>42427</v>
      </c>
      <c r="C2224" t="s">
        <v>463</v>
      </c>
      <c r="D2224" t="s">
        <v>1304</v>
      </c>
      <c r="E2224">
        <v>13</v>
      </c>
      <c r="F2224">
        <v>2748</v>
      </c>
      <c r="G2224" t="s">
        <v>464</v>
      </c>
      <c r="H2224" t="s">
        <v>159</v>
      </c>
      <c r="I2224" t="s">
        <v>143</v>
      </c>
      <c r="J2224">
        <f>MONTH(Delivery[[#This Row],[DATE]])</f>
        <v>2</v>
      </c>
      <c r="K2224" s="32">
        <f>IF(Delivery[[#This Row],[Month]]&gt;3,YEAR(Delivery[[#This Row],[DATE]]),YEAR(Delivery[[#This Row],[DATE]])-1)</f>
        <v>2015</v>
      </c>
      <c r="L2224" s="32" t="str">
        <f>IF(Delivery[[#This Row],[Month]]&lt;4,"Q4",IF(Delivery[[#This Row],[Month]]&lt;7,"Q1",IF(Delivery[[#This Row],[Month]]&lt;10,"Q2",IF(Delivery[[#This Row],[Month]]&lt;13,"Q3"))))</f>
        <v>Q4</v>
      </c>
    </row>
    <row r="2225" spans="1:12" x14ac:dyDescent="0.25">
      <c r="A2225">
        <v>3</v>
      </c>
      <c r="B2225" s="1">
        <v>42427</v>
      </c>
      <c r="C2225" t="s">
        <v>463</v>
      </c>
      <c r="D2225" t="s">
        <v>1304</v>
      </c>
      <c r="E2225">
        <v>14</v>
      </c>
      <c r="F2225">
        <v>6561</v>
      </c>
      <c r="G2225" t="s">
        <v>464</v>
      </c>
      <c r="H2225" t="s">
        <v>159</v>
      </c>
      <c r="I2225" t="s">
        <v>143</v>
      </c>
      <c r="J2225">
        <f>MONTH(Delivery[[#This Row],[DATE]])</f>
        <v>2</v>
      </c>
      <c r="K2225" s="32">
        <f>IF(Delivery[[#This Row],[Month]]&gt;3,YEAR(Delivery[[#This Row],[DATE]]),YEAR(Delivery[[#This Row],[DATE]])-1)</f>
        <v>2015</v>
      </c>
      <c r="L2225" s="32" t="str">
        <f>IF(Delivery[[#This Row],[Month]]&lt;4,"Q4",IF(Delivery[[#This Row],[Month]]&lt;7,"Q1",IF(Delivery[[#This Row],[Month]]&lt;10,"Q2",IF(Delivery[[#This Row],[Month]]&lt;13,"Q3"))))</f>
        <v>Q4</v>
      </c>
    </row>
    <row r="2226" spans="1:12" x14ac:dyDescent="0.25">
      <c r="A2226">
        <v>4</v>
      </c>
      <c r="B2226" s="1">
        <v>42427</v>
      </c>
      <c r="C2226" t="s">
        <v>463</v>
      </c>
      <c r="D2226" t="s">
        <v>1304</v>
      </c>
      <c r="E2226">
        <v>24</v>
      </c>
      <c r="F2226">
        <v>111</v>
      </c>
      <c r="G2226" t="s">
        <v>464</v>
      </c>
      <c r="H2226" t="s">
        <v>159</v>
      </c>
      <c r="I2226" t="s">
        <v>143</v>
      </c>
      <c r="J2226">
        <f>MONTH(Delivery[[#This Row],[DATE]])</f>
        <v>2</v>
      </c>
      <c r="K2226" s="32">
        <f>IF(Delivery[[#This Row],[Month]]&gt;3,YEAR(Delivery[[#This Row],[DATE]]),YEAR(Delivery[[#This Row],[DATE]])-1)</f>
        <v>2015</v>
      </c>
      <c r="L2226" s="32" t="str">
        <f>IF(Delivery[[#This Row],[Month]]&lt;4,"Q4",IF(Delivery[[#This Row],[Month]]&lt;7,"Q1",IF(Delivery[[#This Row],[Month]]&lt;10,"Q2",IF(Delivery[[#This Row],[Month]]&lt;13,"Q3"))))</f>
        <v>Q4</v>
      </c>
    </row>
    <row r="2227" spans="1:12" x14ac:dyDescent="0.25">
      <c r="A2227">
        <v>5</v>
      </c>
      <c r="B2227" s="1">
        <v>42427</v>
      </c>
      <c r="C2227" t="s">
        <v>463</v>
      </c>
      <c r="D2227" t="s">
        <v>1306</v>
      </c>
      <c r="E2227">
        <v>24</v>
      </c>
      <c r="F2227">
        <v>2733</v>
      </c>
      <c r="G2227" t="s">
        <v>464</v>
      </c>
      <c r="H2227" t="s">
        <v>159</v>
      </c>
      <c r="I2227" t="s">
        <v>143</v>
      </c>
      <c r="J2227">
        <f>MONTH(Delivery[[#This Row],[DATE]])</f>
        <v>2</v>
      </c>
      <c r="K2227" s="32">
        <f>IF(Delivery[[#This Row],[Month]]&gt;3,YEAR(Delivery[[#This Row],[DATE]]),YEAR(Delivery[[#This Row],[DATE]])-1)</f>
        <v>2015</v>
      </c>
      <c r="L2227" s="32" t="str">
        <f>IF(Delivery[[#This Row],[Month]]&lt;4,"Q4",IF(Delivery[[#This Row],[Month]]&lt;7,"Q1",IF(Delivery[[#This Row],[Month]]&lt;10,"Q2",IF(Delivery[[#This Row],[Month]]&lt;13,"Q3"))))</f>
        <v>Q4</v>
      </c>
    </row>
    <row r="2228" spans="1:12" x14ac:dyDescent="0.25">
      <c r="A2228">
        <v>1</v>
      </c>
      <c r="B2228" s="1">
        <v>42427</v>
      </c>
      <c r="C2228" t="s">
        <v>463</v>
      </c>
      <c r="D2228" t="s">
        <v>1310</v>
      </c>
      <c r="E2228" t="s">
        <v>239</v>
      </c>
      <c r="F2228">
        <v>50</v>
      </c>
      <c r="G2228" t="s">
        <v>466</v>
      </c>
      <c r="H2228" t="s">
        <v>148</v>
      </c>
      <c r="I2228" t="s">
        <v>149</v>
      </c>
      <c r="J2228">
        <f>MONTH(Delivery[[#This Row],[DATE]])</f>
        <v>2</v>
      </c>
      <c r="K2228" s="32">
        <f>IF(Delivery[[#This Row],[Month]]&gt;3,YEAR(Delivery[[#This Row],[DATE]]),YEAR(Delivery[[#This Row],[DATE]])-1)</f>
        <v>2015</v>
      </c>
      <c r="L2228" s="32" t="str">
        <f>IF(Delivery[[#This Row],[Month]]&lt;4,"Q4",IF(Delivery[[#This Row],[Month]]&lt;7,"Q1",IF(Delivery[[#This Row],[Month]]&lt;10,"Q2",IF(Delivery[[#This Row],[Month]]&lt;13,"Q3"))))</f>
        <v>Q4</v>
      </c>
    </row>
    <row r="2229" spans="1:12" x14ac:dyDescent="0.25">
      <c r="A2229">
        <v>1</v>
      </c>
      <c r="B2229" s="1">
        <v>42428</v>
      </c>
      <c r="C2229" t="s">
        <v>6</v>
      </c>
      <c r="D2229" t="s">
        <v>1513</v>
      </c>
      <c r="E2229">
        <v>17</v>
      </c>
      <c r="F2229">
        <v>238</v>
      </c>
      <c r="G2229" t="s">
        <v>460</v>
      </c>
      <c r="H2229" t="s">
        <v>1079</v>
      </c>
      <c r="I2229" t="s">
        <v>146</v>
      </c>
      <c r="J2229">
        <f>MONTH(Delivery[[#This Row],[DATE]])</f>
        <v>2</v>
      </c>
      <c r="K2229" s="32">
        <f>IF(Delivery[[#This Row],[Month]]&gt;3,YEAR(Delivery[[#This Row],[DATE]]),YEAR(Delivery[[#This Row],[DATE]])-1)</f>
        <v>2015</v>
      </c>
      <c r="L2229" s="32" t="str">
        <f>IF(Delivery[[#This Row],[Month]]&lt;4,"Q4",IF(Delivery[[#This Row],[Month]]&lt;7,"Q1",IF(Delivery[[#This Row],[Month]]&lt;10,"Q2",IF(Delivery[[#This Row],[Month]]&lt;13,"Q3"))))</f>
        <v>Q4</v>
      </c>
    </row>
    <row r="2230" spans="1:12" x14ac:dyDescent="0.25">
      <c r="A2230">
        <v>2</v>
      </c>
      <c r="B2230" s="1">
        <v>42428</v>
      </c>
      <c r="C2230" t="s">
        <v>6</v>
      </c>
      <c r="D2230" t="s">
        <v>1300</v>
      </c>
      <c r="E2230">
        <v>10</v>
      </c>
      <c r="F2230">
        <v>6930</v>
      </c>
      <c r="G2230" t="s">
        <v>460</v>
      </c>
      <c r="H2230" t="s">
        <v>1084</v>
      </c>
      <c r="I2230" t="s">
        <v>143</v>
      </c>
      <c r="J2230">
        <f>MONTH(Delivery[[#This Row],[DATE]])</f>
        <v>2</v>
      </c>
      <c r="K2230" s="32">
        <f>IF(Delivery[[#This Row],[Month]]&gt;3,YEAR(Delivery[[#This Row],[DATE]]),YEAR(Delivery[[#This Row],[DATE]])-1)</f>
        <v>2015</v>
      </c>
      <c r="L2230" s="32" t="str">
        <f>IF(Delivery[[#This Row],[Month]]&lt;4,"Q4",IF(Delivery[[#This Row],[Month]]&lt;7,"Q1",IF(Delivery[[#This Row],[Month]]&lt;10,"Q2",IF(Delivery[[#This Row],[Month]]&lt;13,"Q3"))))</f>
        <v>Q4</v>
      </c>
    </row>
    <row r="2231" spans="1:12" x14ac:dyDescent="0.25">
      <c r="A2231">
        <v>1</v>
      </c>
      <c r="B2231" s="1">
        <v>42428</v>
      </c>
      <c r="C2231" t="s">
        <v>463</v>
      </c>
      <c r="D2231" t="s">
        <v>1306</v>
      </c>
      <c r="E2231">
        <v>24</v>
      </c>
      <c r="F2231">
        <v>615</v>
      </c>
      <c r="G2231" t="s">
        <v>464</v>
      </c>
      <c r="H2231" t="s">
        <v>159</v>
      </c>
      <c r="I2231" t="s">
        <v>143</v>
      </c>
      <c r="J2231">
        <f>MONTH(Delivery[[#This Row],[DATE]])</f>
        <v>2</v>
      </c>
      <c r="K2231" s="32">
        <f>IF(Delivery[[#This Row],[Month]]&gt;3,YEAR(Delivery[[#This Row],[DATE]]),YEAR(Delivery[[#This Row],[DATE]])-1)</f>
        <v>2015</v>
      </c>
      <c r="L2231" s="32" t="str">
        <f>IF(Delivery[[#This Row],[Month]]&lt;4,"Q4",IF(Delivery[[#This Row],[Month]]&lt;7,"Q1",IF(Delivery[[#This Row],[Month]]&lt;10,"Q2",IF(Delivery[[#This Row],[Month]]&lt;13,"Q3"))))</f>
        <v>Q4</v>
      </c>
    </row>
    <row r="2232" spans="1:12" x14ac:dyDescent="0.25">
      <c r="A2232">
        <v>2</v>
      </c>
      <c r="B2232" s="1">
        <v>42428</v>
      </c>
      <c r="C2232" t="s">
        <v>463</v>
      </c>
      <c r="D2232" t="s">
        <v>1306</v>
      </c>
      <c r="E2232">
        <v>15</v>
      </c>
      <c r="F2232">
        <v>755</v>
      </c>
      <c r="G2232" t="s">
        <v>464</v>
      </c>
      <c r="H2232" t="s">
        <v>159</v>
      </c>
      <c r="I2232" t="s">
        <v>143</v>
      </c>
      <c r="J2232">
        <f>MONTH(Delivery[[#This Row],[DATE]])</f>
        <v>2</v>
      </c>
      <c r="K2232" s="32">
        <f>IF(Delivery[[#This Row],[Month]]&gt;3,YEAR(Delivery[[#This Row],[DATE]]),YEAR(Delivery[[#This Row],[DATE]])-1)</f>
        <v>2015</v>
      </c>
      <c r="L2232" s="32" t="str">
        <f>IF(Delivery[[#This Row],[Month]]&lt;4,"Q4",IF(Delivery[[#This Row],[Month]]&lt;7,"Q1",IF(Delivery[[#This Row],[Month]]&lt;10,"Q2",IF(Delivery[[#This Row],[Month]]&lt;13,"Q3"))))</f>
        <v>Q4</v>
      </c>
    </row>
    <row r="2233" spans="1:12" x14ac:dyDescent="0.25">
      <c r="A2233">
        <v>3</v>
      </c>
      <c r="B2233" s="1">
        <v>42428</v>
      </c>
      <c r="C2233" t="s">
        <v>463</v>
      </c>
      <c r="D2233" t="s">
        <v>1315</v>
      </c>
      <c r="E2233">
        <v>15</v>
      </c>
      <c r="F2233">
        <v>2575</v>
      </c>
      <c r="G2233" t="s">
        <v>464</v>
      </c>
      <c r="H2233" t="s">
        <v>159</v>
      </c>
      <c r="I2233" t="s">
        <v>143</v>
      </c>
      <c r="J2233">
        <f>MONTH(Delivery[[#This Row],[DATE]])</f>
        <v>2</v>
      </c>
      <c r="K2233" s="32">
        <f>IF(Delivery[[#This Row],[Month]]&gt;3,YEAR(Delivery[[#This Row],[DATE]]),YEAR(Delivery[[#This Row],[DATE]])-1)</f>
        <v>2015</v>
      </c>
      <c r="L2233" s="32" t="str">
        <f>IF(Delivery[[#This Row],[Month]]&lt;4,"Q4",IF(Delivery[[#This Row],[Month]]&lt;7,"Q1",IF(Delivery[[#This Row],[Month]]&lt;10,"Q2",IF(Delivery[[#This Row],[Month]]&lt;13,"Q3"))))</f>
        <v>Q4</v>
      </c>
    </row>
    <row r="2234" spans="1:12" x14ac:dyDescent="0.25">
      <c r="A2234">
        <v>1</v>
      </c>
      <c r="B2234" s="1">
        <v>42428</v>
      </c>
      <c r="C2234" t="s">
        <v>463</v>
      </c>
      <c r="D2234" t="s">
        <v>502</v>
      </c>
      <c r="E2234" t="s">
        <v>239</v>
      </c>
      <c r="F2234">
        <v>35</v>
      </c>
      <c r="G2234" t="s">
        <v>466</v>
      </c>
      <c r="H2234" t="s">
        <v>1436</v>
      </c>
      <c r="I2234" t="s">
        <v>149</v>
      </c>
      <c r="J2234">
        <f>MONTH(Delivery[[#This Row],[DATE]])</f>
        <v>2</v>
      </c>
      <c r="K2234" s="32">
        <f>IF(Delivery[[#This Row],[Month]]&gt;3,YEAR(Delivery[[#This Row],[DATE]]),YEAR(Delivery[[#This Row],[DATE]])-1)</f>
        <v>2015</v>
      </c>
      <c r="L2234" s="32" t="str">
        <f>IF(Delivery[[#This Row],[Month]]&lt;4,"Q4",IF(Delivery[[#This Row],[Month]]&lt;7,"Q1",IF(Delivery[[#This Row],[Month]]&lt;10,"Q2",IF(Delivery[[#This Row],[Month]]&lt;13,"Q3"))))</f>
        <v>Q4</v>
      </c>
    </row>
    <row r="2235" spans="1:12" x14ac:dyDescent="0.25">
      <c r="A2235">
        <v>1</v>
      </c>
      <c r="B2235" s="1">
        <v>42429</v>
      </c>
      <c r="C2235" t="s">
        <v>463</v>
      </c>
      <c r="D2235" t="s">
        <v>1315</v>
      </c>
      <c r="E2235">
        <v>15</v>
      </c>
      <c r="F2235">
        <v>5528</v>
      </c>
      <c r="G2235" t="s">
        <v>464</v>
      </c>
      <c r="H2235" t="s">
        <v>159</v>
      </c>
      <c r="I2235" t="s">
        <v>149</v>
      </c>
      <c r="J2235">
        <f>MONTH(Delivery[[#This Row],[DATE]])</f>
        <v>2</v>
      </c>
      <c r="K2235" s="32">
        <f>IF(Delivery[[#This Row],[Month]]&gt;3,YEAR(Delivery[[#This Row],[DATE]]),YEAR(Delivery[[#This Row],[DATE]])-1)</f>
        <v>2015</v>
      </c>
      <c r="L2235" s="32" t="str">
        <f>IF(Delivery[[#This Row],[Month]]&lt;4,"Q4",IF(Delivery[[#This Row],[Month]]&lt;7,"Q1",IF(Delivery[[#This Row],[Month]]&lt;10,"Q2",IF(Delivery[[#This Row],[Month]]&lt;13,"Q3"))))</f>
        <v>Q4</v>
      </c>
    </row>
    <row r="2236" spans="1:12" x14ac:dyDescent="0.25">
      <c r="A2236">
        <v>2</v>
      </c>
      <c r="B2236" s="1">
        <v>42429</v>
      </c>
      <c r="C2236" t="s">
        <v>463</v>
      </c>
      <c r="D2236" t="s">
        <v>1315</v>
      </c>
      <c r="E2236">
        <v>13</v>
      </c>
      <c r="F2236">
        <v>1932</v>
      </c>
      <c r="G2236" t="s">
        <v>464</v>
      </c>
      <c r="H2236" t="s">
        <v>159</v>
      </c>
      <c r="I2236" t="s">
        <v>149</v>
      </c>
      <c r="J2236">
        <f>MONTH(Delivery[[#This Row],[DATE]])</f>
        <v>2</v>
      </c>
      <c r="K2236" s="32">
        <f>IF(Delivery[[#This Row],[Month]]&gt;3,YEAR(Delivery[[#This Row],[DATE]]),YEAR(Delivery[[#This Row],[DATE]])-1)</f>
        <v>2015</v>
      </c>
      <c r="L2236" s="32" t="str">
        <f>IF(Delivery[[#This Row],[Month]]&lt;4,"Q4",IF(Delivery[[#This Row],[Month]]&lt;7,"Q1",IF(Delivery[[#This Row],[Month]]&lt;10,"Q2",IF(Delivery[[#This Row],[Month]]&lt;13,"Q3"))))</f>
        <v>Q4</v>
      </c>
    </row>
    <row r="2237" spans="1:12" x14ac:dyDescent="0.25">
      <c r="A2237">
        <v>3</v>
      </c>
      <c r="B2237" s="1">
        <v>42429</v>
      </c>
      <c r="C2237" t="s">
        <v>463</v>
      </c>
      <c r="D2237" t="s">
        <v>1321</v>
      </c>
      <c r="E2237">
        <v>13</v>
      </c>
      <c r="F2237">
        <v>5799</v>
      </c>
      <c r="G2237" t="s">
        <v>464</v>
      </c>
      <c r="H2237" t="s">
        <v>159</v>
      </c>
      <c r="I2237" t="s">
        <v>149</v>
      </c>
      <c r="J2237">
        <f>MONTH(Delivery[[#This Row],[DATE]])</f>
        <v>2</v>
      </c>
      <c r="K2237" s="32">
        <f>IF(Delivery[[#This Row],[Month]]&gt;3,YEAR(Delivery[[#This Row],[DATE]]),YEAR(Delivery[[#This Row],[DATE]])-1)</f>
        <v>2015</v>
      </c>
      <c r="L2237" s="32" t="str">
        <f>IF(Delivery[[#This Row],[Month]]&lt;4,"Q4",IF(Delivery[[#This Row],[Month]]&lt;7,"Q1",IF(Delivery[[#This Row],[Month]]&lt;10,"Q2",IF(Delivery[[#This Row],[Month]]&lt;13,"Q3"))))</f>
        <v>Q4</v>
      </c>
    </row>
    <row r="2238" spans="1:12" x14ac:dyDescent="0.25">
      <c r="A2238">
        <v>1</v>
      </c>
      <c r="B2238" s="1">
        <v>42429</v>
      </c>
      <c r="C2238" t="s">
        <v>463</v>
      </c>
      <c r="D2238" t="s">
        <v>1313</v>
      </c>
      <c r="E2238" t="s">
        <v>41</v>
      </c>
      <c r="F2238">
        <v>734</v>
      </c>
      <c r="G2238" t="s">
        <v>466</v>
      </c>
      <c r="H2238" t="s">
        <v>148</v>
      </c>
      <c r="I2238" t="s">
        <v>149</v>
      </c>
      <c r="J2238">
        <f>MONTH(Delivery[[#This Row],[DATE]])</f>
        <v>2</v>
      </c>
      <c r="K2238" s="32">
        <f>IF(Delivery[[#This Row],[Month]]&gt;3,YEAR(Delivery[[#This Row],[DATE]]),YEAR(Delivery[[#This Row],[DATE]])-1)</f>
        <v>2015</v>
      </c>
      <c r="L2238" s="32" t="str">
        <f>IF(Delivery[[#This Row],[Month]]&lt;4,"Q4",IF(Delivery[[#This Row],[Month]]&lt;7,"Q1",IF(Delivery[[#This Row],[Month]]&lt;10,"Q2",IF(Delivery[[#This Row],[Month]]&lt;13,"Q3"))))</f>
        <v>Q4</v>
      </c>
    </row>
    <row r="2239" spans="1:12" x14ac:dyDescent="0.25">
      <c r="A2239">
        <v>1</v>
      </c>
      <c r="B2239" s="1">
        <v>42430</v>
      </c>
      <c r="C2239" t="s">
        <v>6</v>
      </c>
      <c r="D2239" t="s">
        <v>1320</v>
      </c>
      <c r="E2239">
        <v>12</v>
      </c>
      <c r="F2239">
        <v>5551</v>
      </c>
      <c r="G2239" t="s">
        <v>460</v>
      </c>
      <c r="H2239" t="s">
        <v>151</v>
      </c>
      <c r="I2239" t="s">
        <v>152</v>
      </c>
      <c r="J2239">
        <f>MONTH(Delivery[[#This Row],[DATE]])</f>
        <v>3</v>
      </c>
      <c r="K2239" s="32">
        <f>IF(Delivery[[#This Row],[Month]]&gt;3,YEAR(Delivery[[#This Row],[DATE]]),YEAR(Delivery[[#This Row],[DATE]])-1)</f>
        <v>2015</v>
      </c>
      <c r="L2239" s="32" t="str">
        <f>IF(Delivery[[#This Row],[Month]]&lt;4,"Q4",IF(Delivery[[#This Row],[Month]]&lt;7,"Q1",IF(Delivery[[#This Row],[Month]]&lt;10,"Q2",IF(Delivery[[#This Row],[Month]]&lt;13,"Q3"))))</f>
        <v>Q4</v>
      </c>
    </row>
    <row r="2240" spans="1:12" x14ac:dyDescent="0.25">
      <c r="A2240">
        <v>2</v>
      </c>
      <c r="B2240" s="1">
        <v>42430</v>
      </c>
      <c r="C2240" t="s">
        <v>6</v>
      </c>
      <c r="D2240" t="s">
        <v>1320</v>
      </c>
      <c r="E2240">
        <v>4</v>
      </c>
      <c r="F2240">
        <v>1175</v>
      </c>
      <c r="G2240" t="s">
        <v>460</v>
      </c>
      <c r="H2240" t="s">
        <v>151</v>
      </c>
      <c r="I2240" t="s">
        <v>152</v>
      </c>
      <c r="J2240">
        <f>MONTH(Delivery[[#This Row],[DATE]])</f>
        <v>3</v>
      </c>
      <c r="K2240" s="32">
        <f>IF(Delivery[[#This Row],[Month]]&gt;3,YEAR(Delivery[[#This Row],[DATE]]),YEAR(Delivery[[#This Row],[DATE]])-1)</f>
        <v>2015</v>
      </c>
      <c r="L2240" s="32" t="str">
        <f>IF(Delivery[[#This Row],[Month]]&lt;4,"Q4",IF(Delivery[[#This Row],[Month]]&lt;7,"Q1",IF(Delivery[[#This Row],[Month]]&lt;10,"Q2",IF(Delivery[[#This Row],[Month]]&lt;13,"Q3"))))</f>
        <v>Q4</v>
      </c>
    </row>
    <row r="2241" spans="1:12" x14ac:dyDescent="0.25">
      <c r="A2241">
        <v>1</v>
      </c>
      <c r="B2241" s="1">
        <v>42430</v>
      </c>
      <c r="C2241" t="s">
        <v>463</v>
      </c>
      <c r="D2241" t="s">
        <v>1321</v>
      </c>
      <c r="E2241">
        <v>10</v>
      </c>
      <c r="F2241">
        <v>2551</v>
      </c>
      <c r="G2241" t="s">
        <v>464</v>
      </c>
      <c r="H2241" t="s">
        <v>159</v>
      </c>
      <c r="I2241" t="s">
        <v>143</v>
      </c>
      <c r="J2241">
        <f>MONTH(Delivery[[#This Row],[DATE]])</f>
        <v>3</v>
      </c>
      <c r="K2241" s="32">
        <f>IF(Delivery[[#This Row],[Month]]&gt;3,YEAR(Delivery[[#This Row],[DATE]]),YEAR(Delivery[[#This Row],[DATE]])-1)</f>
        <v>2015</v>
      </c>
      <c r="L2241" s="32" t="str">
        <f>IF(Delivery[[#This Row],[Month]]&lt;4,"Q4",IF(Delivery[[#This Row],[Month]]&lt;7,"Q1",IF(Delivery[[#This Row],[Month]]&lt;10,"Q2",IF(Delivery[[#This Row],[Month]]&lt;13,"Q3"))))</f>
        <v>Q4</v>
      </c>
    </row>
    <row r="2242" spans="1:12" x14ac:dyDescent="0.25">
      <c r="A2242">
        <v>1</v>
      </c>
      <c r="B2242" s="1">
        <v>42430</v>
      </c>
      <c r="C2242" t="s">
        <v>463</v>
      </c>
      <c r="D2242" t="s">
        <v>1313</v>
      </c>
      <c r="E2242" t="s">
        <v>41</v>
      </c>
      <c r="F2242">
        <v>2440</v>
      </c>
      <c r="G2242" t="s">
        <v>466</v>
      </c>
      <c r="H2242" t="s">
        <v>148</v>
      </c>
      <c r="I2242" t="s">
        <v>149</v>
      </c>
      <c r="J2242">
        <f>MONTH(Delivery[[#This Row],[DATE]])</f>
        <v>3</v>
      </c>
      <c r="K2242" s="32">
        <f>IF(Delivery[[#This Row],[Month]]&gt;3,YEAR(Delivery[[#This Row],[DATE]]),YEAR(Delivery[[#This Row],[DATE]])-1)</f>
        <v>2015</v>
      </c>
      <c r="L2242" s="32" t="str">
        <f>IF(Delivery[[#This Row],[Month]]&lt;4,"Q4",IF(Delivery[[#This Row],[Month]]&lt;7,"Q1",IF(Delivery[[#This Row],[Month]]&lt;10,"Q2",IF(Delivery[[#This Row],[Month]]&lt;13,"Q3"))))</f>
        <v>Q4</v>
      </c>
    </row>
    <row r="2243" spans="1:12" x14ac:dyDescent="0.25">
      <c r="A2243">
        <v>2</v>
      </c>
      <c r="B2243" s="1">
        <v>42430</v>
      </c>
      <c r="C2243" t="s">
        <v>463</v>
      </c>
      <c r="D2243" t="s">
        <v>1331</v>
      </c>
      <c r="E2243" t="s">
        <v>41</v>
      </c>
      <c r="F2243">
        <v>76</v>
      </c>
      <c r="G2243" t="s">
        <v>466</v>
      </c>
      <c r="H2243" t="s">
        <v>1267</v>
      </c>
      <c r="I2243" t="s">
        <v>149</v>
      </c>
      <c r="J2243">
        <f>MONTH(Delivery[[#This Row],[DATE]])</f>
        <v>3</v>
      </c>
      <c r="K2243" s="32">
        <f>IF(Delivery[[#This Row],[Month]]&gt;3,YEAR(Delivery[[#This Row],[DATE]]),YEAR(Delivery[[#This Row],[DATE]])-1)</f>
        <v>2015</v>
      </c>
      <c r="L2243" s="32" t="str">
        <f>IF(Delivery[[#This Row],[Month]]&lt;4,"Q4",IF(Delivery[[#This Row],[Month]]&lt;7,"Q1",IF(Delivery[[#This Row],[Month]]&lt;10,"Q2",IF(Delivery[[#This Row],[Month]]&lt;13,"Q3"))))</f>
        <v>Q4</v>
      </c>
    </row>
    <row r="2244" spans="1:12" x14ac:dyDescent="0.25">
      <c r="A2244">
        <v>1</v>
      </c>
      <c r="B2244" s="1">
        <v>42431</v>
      </c>
      <c r="C2244" t="s">
        <v>6</v>
      </c>
      <c r="D2244" t="s">
        <v>1320</v>
      </c>
      <c r="E2244">
        <v>4</v>
      </c>
      <c r="F2244">
        <v>531</v>
      </c>
      <c r="G2244" t="s">
        <v>460</v>
      </c>
      <c r="H2244" t="s">
        <v>151</v>
      </c>
      <c r="I2244" t="s">
        <v>152</v>
      </c>
      <c r="J2244">
        <f>MONTH(Delivery[[#This Row],[DATE]])</f>
        <v>3</v>
      </c>
      <c r="K2244" s="32">
        <f>IF(Delivery[[#This Row],[Month]]&gt;3,YEAR(Delivery[[#This Row],[DATE]]),YEAR(Delivery[[#This Row],[DATE]])-1)</f>
        <v>2015</v>
      </c>
      <c r="L2244" s="32" t="str">
        <f>IF(Delivery[[#This Row],[Month]]&lt;4,"Q4",IF(Delivery[[#This Row],[Month]]&lt;7,"Q1",IF(Delivery[[#This Row],[Month]]&lt;10,"Q2",IF(Delivery[[#This Row],[Month]]&lt;13,"Q3"))))</f>
        <v>Q4</v>
      </c>
    </row>
    <row r="2245" spans="1:12" x14ac:dyDescent="0.25">
      <c r="A2245">
        <v>2</v>
      </c>
      <c r="B2245" s="1">
        <v>42431</v>
      </c>
      <c r="C2245" t="s">
        <v>6</v>
      </c>
      <c r="D2245" t="s">
        <v>1325</v>
      </c>
      <c r="E2245">
        <v>4</v>
      </c>
      <c r="F2245">
        <v>3805</v>
      </c>
      <c r="G2245" t="s">
        <v>460</v>
      </c>
      <c r="H2245" t="s">
        <v>151</v>
      </c>
      <c r="I2245" t="s">
        <v>152</v>
      </c>
      <c r="J2245">
        <f>MONTH(Delivery[[#This Row],[DATE]])</f>
        <v>3</v>
      </c>
      <c r="K2245" s="32">
        <f>IF(Delivery[[#This Row],[Month]]&gt;3,YEAR(Delivery[[#This Row],[DATE]]),YEAR(Delivery[[#This Row],[DATE]])-1)</f>
        <v>2015</v>
      </c>
      <c r="L2245" s="32" t="str">
        <f>IF(Delivery[[#This Row],[Month]]&lt;4,"Q4",IF(Delivery[[#This Row],[Month]]&lt;7,"Q1",IF(Delivery[[#This Row],[Month]]&lt;10,"Q2",IF(Delivery[[#This Row],[Month]]&lt;13,"Q3"))))</f>
        <v>Q4</v>
      </c>
    </row>
    <row r="2246" spans="1:12" x14ac:dyDescent="0.25">
      <c r="A2246">
        <v>1</v>
      </c>
      <c r="B2246" s="1">
        <v>42431</v>
      </c>
      <c r="C2246" t="s">
        <v>463</v>
      </c>
      <c r="D2246" t="s">
        <v>1321</v>
      </c>
      <c r="E2246">
        <v>10</v>
      </c>
      <c r="F2246">
        <v>1790</v>
      </c>
      <c r="G2246" t="s">
        <v>464</v>
      </c>
      <c r="H2246" t="s">
        <v>159</v>
      </c>
      <c r="I2246" t="s">
        <v>143</v>
      </c>
      <c r="J2246">
        <f>MONTH(Delivery[[#This Row],[DATE]])</f>
        <v>3</v>
      </c>
      <c r="K2246" s="32">
        <f>IF(Delivery[[#This Row],[Month]]&gt;3,YEAR(Delivery[[#This Row],[DATE]]),YEAR(Delivery[[#This Row],[DATE]])-1)</f>
        <v>2015</v>
      </c>
      <c r="L2246" s="32" t="str">
        <f>IF(Delivery[[#This Row],[Month]]&lt;4,"Q4",IF(Delivery[[#This Row],[Month]]&lt;7,"Q1",IF(Delivery[[#This Row],[Month]]&lt;10,"Q2",IF(Delivery[[#This Row],[Month]]&lt;13,"Q3"))))</f>
        <v>Q4</v>
      </c>
    </row>
    <row r="2247" spans="1:12" x14ac:dyDescent="0.25">
      <c r="A2247">
        <v>2</v>
      </c>
      <c r="B2247" s="1">
        <v>42431</v>
      </c>
      <c r="C2247" t="s">
        <v>463</v>
      </c>
      <c r="D2247" t="s">
        <v>1329</v>
      </c>
      <c r="E2247">
        <v>10</v>
      </c>
      <c r="F2247">
        <v>3226</v>
      </c>
      <c r="G2247" t="s">
        <v>464</v>
      </c>
      <c r="H2247" t="s">
        <v>159</v>
      </c>
      <c r="I2247" t="s">
        <v>143</v>
      </c>
      <c r="J2247">
        <f>MONTH(Delivery[[#This Row],[DATE]])</f>
        <v>3</v>
      </c>
      <c r="K2247" s="32">
        <f>IF(Delivery[[#This Row],[Month]]&gt;3,YEAR(Delivery[[#This Row],[DATE]]),YEAR(Delivery[[#This Row],[DATE]])-1)</f>
        <v>2015</v>
      </c>
      <c r="L2247" s="32" t="str">
        <f>IF(Delivery[[#This Row],[Month]]&lt;4,"Q4",IF(Delivery[[#This Row],[Month]]&lt;7,"Q1",IF(Delivery[[#This Row],[Month]]&lt;10,"Q2",IF(Delivery[[#This Row],[Month]]&lt;13,"Q3"))))</f>
        <v>Q4</v>
      </c>
    </row>
    <row r="2248" spans="1:12" x14ac:dyDescent="0.25">
      <c r="A2248">
        <v>3</v>
      </c>
      <c r="B2248" s="1">
        <v>42431</v>
      </c>
      <c r="C2248" t="s">
        <v>463</v>
      </c>
      <c r="D2248" t="s">
        <v>1329</v>
      </c>
      <c r="E2248">
        <v>14</v>
      </c>
      <c r="F2248">
        <v>3038</v>
      </c>
      <c r="G2248" t="s">
        <v>464</v>
      </c>
      <c r="H2248" t="s">
        <v>159</v>
      </c>
      <c r="I2248" t="s">
        <v>143</v>
      </c>
      <c r="J2248">
        <f>MONTH(Delivery[[#This Row],[DATE]])</f>
        <v>3</v>
      </c>
      <c r="K2248" s="32">
        <f>IF(Delivery[[#This Row],[Month]]&gt;3,YEAR(Delivery[[#This Row],[DATE]]),YEAR(Delivery[[#This Row],[DATE]])-1)</f>
        <v>2015</v>
      </c>
      <c r="L2248" s="32" t="str">
        <f>IF(Delivery[[#This Row],[Month]]&lt;4,"Q4",IF(Delivery[[#This Row],[Month]]&lt;7,"Q1",IF(Delivery[[#This Row],[Month]]&lt;10,"Q2",IF(Delivery[[#This Row],[Month]]&lt;13,"Q3"))))</f>
        <v>Q4</v>
      </c>
    </row>
    <row r="2249" spans="1:12" x14ac:dyDescent="0.25">
      <c r="A2249">
        <v>1</v>
      </c>
      <c r="B2249" s="1">
        <v>42431</v>
      </c>
      <c r="C2249" t="s">
        <v>463</v>
      </c>
      <c r="D2249" t="s">
        <v>462</v>
      </c>
      <c r="E2249" t="s">
        <v>41</v>
      </c>
      <c r="F2249">
        <v>50</v>
      </c>
      <c r="G2249" t="s">
        <v>466</v>
      </c>
      <c r="H2249" t="s">
        <v>910</v>
      </c>
      <c r="I2249" t="s">
        <v>204</v>
      </c>
      <c r="J2249">
        <f>MONTH(Delivery[[#This Row],[DATE]])</f>
        <v>3</v>
      </c>
      <c r="K2249" s="32">
        <f>IF(Delivery[[#This Row],[Month]]&gt;3,YEAR(Delivery[[#This Row],[DATE]]),YEAR(Delivery[[#This Row],[DATE]])-1)</f>
        <v>2015</v>
      </c>
      <c r="L2249" s="32" t="str">
        <f>IF(Delivery[[#This Row],[Month]]&lt;4,"Q4",IF(Delivery[[#This Row],[Month]]&lt;7,"Q1",IF(Delivery[[#This Row],[Month]]&lt;10,"Q2",IF(Delivery[[#This Row],[Month]]&lt;13,"Q3"))))</f>
        <v>Q4</v>
      </c>
    </row>
    <row r="2250" spans="1:12" x14ac:dyDescent="0.25">
      <c r="A2250">
        <v>2</v>
      </c>
      <c r="B2250" s="1">
        <v>42431</v>
      </c>
      <c r="C2250" t="s">
        <v>463</v>
      </c>
      <c r="D2250" t="s">
        <v>1514</v>
      </c>
      <c r="E2250" t="s">
        <v>41</v>
      </c>
      <c r="F2250">
        <v>74</v>
      </c>
      <c r="G2250" t="s">
        <v>466</v>
      </c>
      <c r="H2250" t="s">
        <v>1515</v>
      </c>
      <c r="I2250" t="s">
        <v>149</v>
      </c>
      <c r="J2250">
        <f>MONTH(Delivery[[#This Row],[DATE]])</f>
        <v>3</v>
      </c>
      <c r="K2250" s="32">
        <f>IF(Delivery[[#This Row],[Month]]&gt;3,YEAR(Delivery[[#This Row],[DATE]]),YEAR(Delivery[[#This Row],[DATE]])-1)</f>
        <v>2015</v>
      </c>
      <c r="L2250" s="32" t="str">
        <f>IF(Delivery[[#This Row],[Month]]&lt;4,"Q4",IF(Delivery[[#This Row],[Month]]&lt;7,"Q1",IF(Delivery[[#This Row],[Month]]&lt;10,"Q2",IF(Delivery[[#This Row],[Month]]&lt;13,"Q3"))))</f>
        <v>Q4</v>
      </c>
    </row>
    <row r="2251" spans="1:12" x14ac:dyDescent="0.25">
      <c r="A2251">
        <v>1</v>
      </c>
      <c r="B2251" s="1">
        <v>42432</v>
      </c>
      <c r="C2251" t="s">
        <v>6</v>
      </c>
      <c r="D2251" t="s">
        <v>507</v>
      </c>
      <c r="E2251" t="s">
        <v>239</v>
      </c>
      <c r="F2251">
        <v>15</v>
      </c>
      <c r="G2251" t="s">
        <v>460</v>
      </c>
      <c r="H2251" t="s">
        <v>910</v>
      </c>
      <c r="I2251" t="s">
        <v>204</v>
      </c>
      <c r="J2251">
        <f>MONTH(Delivery[[#This Row],[DATE]])</f>
        <v>3</v>
      </c>
      <c r="K2251" s="32">
        <f>IF(Delivery[[#This Row],[Month]]&gt;3,YEAR(Delivery[[#This Row],[DATE]]),YEAR(Delivery[[#This Row],[DATE]])-1)</f>
        <v>2015</v>
      </c>
      <c r="L2251" s="32" t="str">
        <f>IF(Delivery[[#This Row],[Month]]&lt;4,"Q4",IF(Delivery[[#This Row],[Month]]&lt;7,"Q1",IF(Delivery[[#This Row],[Month]]&lt;10,"Q2",IF(Delivery[[#This Row],[Month]]&lt;13,"Q3"))))</f>
        <v>Q4</v>
      </c>
    </row>
    <row r="2252" spans="1:12" x14ac:dyDescent="0.25">
      <c r="A2252">
        <v>2</v>
      </c>
      <c r="B2252" s="1">
        <v>42432</v>
      </c>
      <c r="C2252" t="s">
        <v>6</v>
      </c>
      <c r="D2252" t="s">
        <v>1327</v>
      </c>
      <c r="E2252">
        <v>3</v>
      </c>
      <c r="F2252">
        <v>416</v>
      </c>
      <c r="G2252" t="s">
        <v>460</v>
      </c>
      <c r="H2252" t="s">
        <v>153</v>
      </c>
      <c r="I2252" t="str">
        <f>VLOOKUP(H2252,Sheet1!$A$1:$B$28,2,0)</f>
        <v>HSD-IV</v>
      </c>
      <c r="J2252">
        <f>MONTH(Delivery[[#This Row],[DATE]])</f>
        <v>3</v>
      </c>
      <c r="K2252" s="32">
        <f>IF(Delivery[[#This Row],[Month]]&gt;3,YEAR(Delivery[[#This Row],[DATE]]),YEAR(Delivery[[#This Row],[DATE]])-1)</f>
        <v>2015</v>
      </c>
      <c r="L2252" s="32" t="str">
        <f>IF(Delivery[[#This Row],[Month]]&lt;4,"Q4",IF(Delivery[[#This Row],[Month]]&lt;7,"Q1",IF(Delivery[[#This Row],[Month]]&lt;10,"Q2",IF(Delivery[[#This Row],[Month]]&lt;13,"Q3"))))</f>
        <v>Q4</v>
      </c>
    </row>
    <row r="2253" spans="1:12" x14ac:dyDescent="0.25">
      <c r="A2253">
        <v>1</v>
      </c>
      <c r="B2253" s="1">
        <v>42432</v>
      </c>
      <c r="C2253" t="s">
        <v>6</v>
      </c>
      <c r="D2253" t="s">
        <v>1286</v>
      </c>
      <c r="E2253">
        <v>3</v>
      </c>
      <c r="F2253">
        <v>624</v>
      </c>
      <c r="G2253" t="s">
        <v>490</v>
      </c>
      <c r="H2253" t="s">
        <v>153</v>
      </c>
      <c r="I2253" t="str">
        <f>VLOOKUP(H2253,Sheet1!$A$1:$B$28,2,0)</f>
        <v>HSD-IV</v>
      </c>
      <c r="J2253">
        <f>MONTH(Delivery[[#This Row],[DATE]])</f>
        <v>3</v>
      </c>
      <c r="K2253" s="32">
        <f>IF(Delivery[[#This Row],[Month]]&gt;3,YEAR(Delivery[[#This Row],[DATE]]),YEAR(Delivery[[#This Row],[DATE]])-1)</f>
        <v>2015</v>
      </c>
      <c r="L2253" s="32" t="str">
        <f>IF(Delivery[[#This Row],[Month]]&lt;4,"Q4",IF(Delivery[[#This Row],[Month]]&lt;7,"Q1",IF(Delivery[[#This Row],[Month]]&lt;10,"Q2",IF(Delivery[[#This Row],[Month]]&lt;13,"Q3"))))</f>
        <v>Q4</v>
      </c>
    </row>
    <row r="2254" spans="1:12" x14ac:dyDescent="0.25">
      <c r="A2254">
        <v>2</v>
      </c>
      <c r="B2254" s="1">
        <v>42432</v>
      </c>
      <c r="C2254" t="s">
        <v>6</v>
      </c>
      <c r="D2254" t="s">
        <v>1287</v>
      </c>
      <c r="E2254">
        <v>3</v>
      </c>
      <c r="F2254">
        <v>376</v>
      </c>
      <c r="G2254" t="s">
        <v>490</v>
      </c>
      <c r="H2254" t="s">
        <v>153</v>
      </c>
      <c r="I2254" t="str">
        <f>VLOOKUP(H2254,Sheet1!$A$1:$B$28,2,0)</f>
        <v>HSD-IV</v>
      </c>
      <c r="J2254">
        <f>MONTH(Delivery[[#This Row],[DATE]])</f>
        <v>3</v>
      </c>
      <c r="K2254" s="32">
        <f>IF(Delivery[[#This Row],[Month]]&gt;3,YEAR(Delivery[[#This Row],[DATE]]),YEAR(Delivery[[#This Row],[DATE]])-1)</f>
        <v>2015</v>
      </c>
      <c r="L2254" s="32" t="str">
        <f>IF(Delivery[[#This Row],[Month]]&lt;4,"Q4",IF(Delivery[[#This Row],[Month]]&lt;7,"Q1",IF(Delivery[[#This Row],[Month]]&lt;10,"Q2",IF(Delivery[[#This Row],[Month]]&lt;13,"Q3"))))</f>
        <v>Q4</v>
      </c>
    </row>
    <row r="2255" spans="1:12" x14ac:dyDescent="0.25">
      <c r="A2255">
        <v>3</v>
      </c>
      <c r="B2255" s="1">
        <v>42432</v>
      </c>
      <c r="C2255" t="s">
        <v>6</v>
      </c>
      <c r="D2255" t="s">
        <v>1287</v>
      </c>
      <c r="E2255">
        <v>10</v>
      </c>
      <c r="F2255">
        <v>746</v>
      </c>
      <c r="G2255" t="s">
        <v>490</v>
      </c>
      <c r="H2255" t="s">
        <v>153</v>
      </c>
      <c r="I2255" t="str">
        <f>VLOOKUP(H2255,Sheet1!$A$1:$B$28,2,0)</f>
        <v>HSD-IV</v>
      </c>
      <c r="J2255">
        <f>MONTH(Delivery[[#This Row],[DATE]])</f>
        <v>3</v>
      </c>
      <c r="K2255" s="32">
        <f>IF(Delivery[[#This Row],[Month]]&gt;3,YEAR(Delivery[[#This Row],[DATE]]),YEAR(Delivery[[#This Row],[DATE]])-1)</f>
        <v>2015</v>
      </c>
      <c r="L2255" s="32" t="str">
        <f>IF(Delivery[[#This Row],[Month]]&lt;4,"Q4",IF(Delivery[[#This Row],[Month]]&lt;7,"Q1",IF(Delivery[[#This Row],[Month]]&lt;10,"Q2",IF(Delivery[[#This Row],[Month]]&lt;13,"Q3"))))</f>
        <v>Q4</v>
      </c>
    </row>
    <row r="2256" spans="1:12" x14ac:dyDescent="0.25">
      <c r="A2256">
        <v>1</v>
      </c>
      <c r="B2256" s="1">
        <v>42432</v>
      </c>
      <c r="C2256" t="s">
        <v>463</v>
      </c>
      <c r="D2256" t="s">
        <v>1329</v>
      </c>
      <c r="E2256">
        <v>14</v>
      </c>
      <c r="F2256">
        <v>3361</v>
      </c>
      <c r="G2256" t="s">
        <v>464</v>
      </c>
      <c r="H2256" t="s">
        <v>159</v>
      </c>
      <c r="I2256" t="s">
        <v>143</v>
      </c>
      <c r="J2256">
        <f>MONTH(Delivery[[#This Row],[DATE]])</f>
        <v>3</v>
      </c>
      <c r="K2256" s="32">
        <f>IF(Delivery[[#This Row],[Month]]&gt;3,YEAR(Delivery[[#This Row],[DATE]]),YEAR(Delivery[[#This Row],[DATE]])-1)</f>
        <v>2015</v>
      </c>
      <c r="L2256" s="32" t="str">
        <f>IF(Delivery[[#This Row],[Month]]&lt;4,"Q4",IF(Delivery[[#This Row],[Month]]&lt;7,"Q1",IF(Delivery[[#This Row],[Month]]&lt;10,"Q2",IF(Delivery[[#This Row],[Month]]&lt;13,"Q3"))))</f>
        <v>Q4</v>
      </c>
    </row>
    <row r="2257" spans="1:12" x14ac:dyDescent="0.25">
      <c r="A2257">
        <v>2</v>
      </c>
      <c r="B2257" s="1">
        <v>42432</v>
      </c>
      <c r="C2257" t="s">
        <v>463</v>
      </c>
      <c r="D2257" t="s">
        <v>1329</v>
      </c>
      <c r="E2257">
        <v>13</v>
      </c>
      <c r="F2257">
        <v>178</v>
      </c>
      <c r="G2257" t="s">
        <v>464</v>
      </c>
      <c r="H2257" t="s">
        <v>159</v>
      </c>
      <c r="I2257" t="s">
        <v>143</v>
      </c>
      <c r="J2257">
        <f>MONTH(Delivery[[#This Row],[DATE]])</f>
        <v>3</v>
      </c>
      <c r="K2257" s="32">
        <f>IF(Delivery[[#This Row],[Month]]&gt;3,YEAR(Delivery[[#This Row],[DATE]]),YEAR(Delivery[[#This Row],[DATE]])-1)</f>
        <v>2015</v>
      </c>
      <c r="L2257" s="32" t="str">
        <f>IF(Delivery[[#This Row],[Month]]&lt;4,"Q4",IF(Delivery[[#This Row],[Month]]&lt;7,"Q1",IF(Delivery[[#This Row],[Month]]&lt;10,"Q2",IF(Delivery[[#This Row],[Month]]&lt;13,"Q3"))))</f>
        <v>Q4</v>
      </c>
    </row>
    <row r="2258" spans="1:12" x14ac:dyDescent="0.25">
      <c r="A2258">
        <v>3</v>
      </c>
      <c r="B2258" s="1">
        <v>42432</v>
      </c>
      <c r="C2258" t="s">
        <v>463</v>
      </c>
      <c r="D2258" t="s">
        <v>1334</v>
      </c>
      <c r="E2258">
        <v>13</v>
      </c>
      <c r="F2258">
        <v>4936</v>
      </c>
      <c r="G2258" t="s">
        <v>464</v>
      </c>
      <c r="H2258" t="s">
        <v>159</v>
      </c>
      <c r="I2258" t="s">
        <v>143</v>
      </c>
      <c r="J2258">
        <f>MONTH(Delivery[[#This Row],[DATE]])</f>
        <v>3</v>
      </c>
      <c r="K2258" s="32">
        <f>IF(Delivery[[#This Row],[Month]]&gt;3,YEAR(Delivery[[#This Row],[DATE]]),YEAR(Delivery[[#This Row],[DATE]])-1)</f>
        <v>2015</v>
      </c>
      <c r="L2258" s="32" t="str">
        <f>IF(Delivery[[#This Row],[Month]]&lt;4,"Q4",IF(Delivery[[#This Row],[Month]]&lt;7,"Q1",IF(Delivery[[#This Row],[Month]]&lt;10,"Q2",IF(Delivery[[#This Row],[Month]]&lt;13,"Q3"))))</f>
        <v>Q4</v>
      </c>
    </row>
    <row r="2259" spans="1:12" x14ac:dyDescent="0.25">
      <c r="A2259">
        <v>1</v>
      </c>
      <c r="B2259" s="1">
        <v>42432</v>
      </c>
      <c r="C2259" t="s">
        <v>463</v>
      </c>
      <c r="D2259" t="s">
        <v>1516</v>
      </c>
      <c r="E2259" t="s">
        <v>41</v>
      </c>
      <c r="F2259">
        <v>15</v>
      </c>
      <c r="G2259" t="s">
        <v>466</v>
      </c>
      <c r="H2259" t="s">
        <v>910</v>
      </c>
      <c r="I2259" t="s">
        <v>204</v>
      </c>
      <c r="J2259">
        <f>MONTH(Delivery[[#This Row],[DATE]])</f>
        <v>3</v>
      </c>
      <c r="K2259" s="32">
        <f>IF(Delivery[[#This Row],[Month]]&gt;3,YEAR(Delivery[[#This Row],[DATE]]),YEAR(Delivery[[#This Row],[DATE]])-1)</f>
        <v>2015</v>
      </c>
      <c r="L2259" s="32" t="str">
        <f>IF(Delivery[[#This Row],[Month]]&lt;4,"Q4",IF(Delivery[[#This Row],[Month]]&lt;7,"Q1",IF(Delivery[[#This Row],[Month]]&lt;10,"Q2",IF(Delivery[[#This Row],[Month]]&lt;13,"Q3"))))</f>
        <v>Q4</v>
      </c>
    </row>
    <row r="2260" spans="1:12" x14ac:dyDescent="0.25">
      <c r="A2260">
        <v>1</v>
      </c>
      <c r="B2260" s="1">
        <v>42433</v>
      </c>
      <c r="C2260" t="s">
        <v>6</v>
      </c>
      <c r="D2260" t="s">
        <v>1327</v>
      </c>
      <c r="E2260">
        <v>3</v>
      </c>
      <c r="F2260">
        <v>4292</v>
      </c>
      <c r="G2260" t="s">
        <v>460</v>
      </c>
      <c r="H2260" t="s">
        <v>153</v>
      </c>
      <c r="I2260" t="str">
        <f>VLOOKUP(H2260,Sheet1!$A$1:$B$28,2,0)</f>
        <v>HSD-IV</v>
      </c>
      <c r="J2260">
        <f>MONTH(Delivery[[#This Row],[DATE]])</f>
        <v>3</v>
      </c>
      <c r="K2260" s="32">
        <f>IF(Delivery[[#This Row],[Month]]&gt;3,YEAR(Delivery[[#This Row],[DATE]]),YEAR(Delivery[[#This Row],[DATE]])-1)</f>
        <v>2015</v>
      </c>
      <c r="L2260" s="32" t="str">
        <f>IF(Delivery[[#This Row],[Month]]&lt;4,"Q4",IF(Delivery[[#This Row],[Month]]&lt;7,"Q1",IF(Delivery[[#This Row],[Month]]&lt;10,"Q2",IF(Delivery[[#This Row],[Month]]&lt;13,"Q3"))))</f>
        <v>Q4</v>
      </c>
    </row>
    <row r="2261" spans="1:12" x14ac:dyDescent="0.25">
      <c r="A2261">
        <v>1</v>
      </c>
      <c r="B2261" s="1">
        <v>42433</v>
      </c>
      <c r="C2261" t="s">
        <v>6</v>
      </c>
      <c r="D2261" t="s">
        <v>1287</v>
      </c>
      <c r="E2261">
        <v>10</v>
      </c>
      <c r="F2261">
        <v>782</v>
      </c>
      <c r="G2261" t="s">
        <v>490</v>
      </c>
      <c r="H2261" t="s">
        <v>153</v>
      </c>
      <c r="I2261" t="str">
        <f>VLOOKUP(H2261,Sheet1!$A$1:$B$28,2,0)</f>
        <v>HSD-IV</v>
      </c>
      <c r="J2261">
        <f>MONTH(Delivery[[#This Row],[DATE]])</f>
        <v>3</v>
      </c>
      <c r="K2261" s="32">
        <f>IF(Delivery[[#This Row],[Month]]&gt;3,YEAR(Delivery[[#This Row],[DATE]]),YEAR(Delivery[[#This Row],[DATE]])-1)</f>
        <v>2015</v>
      </c>
      <c r="L2261" s="32" t="str">
        <f>IF(Delivery[[#This Row],[Month]]&lt;4,"Q4",IF(Delivery[[#This Row],[Month]]&lt;7,"Q1",IF(Delivery[[#This Row],[Month]]&lt;10,"Q2",IF(Delivery[[#This Row],[Month]]&lt;13,"Q3"))))</f>
        <v>Q4</v>
      </c>
    </row>
    <row r="2262" spans="1:12" x14ac:dyDescent="0.25">
      <c r="A2262">
        <v>2</v>
      </c>
      <c r="B2262" s="1">
        <v>42433</v>
      </c>
      <c r="C2262" t="s">
        <v>6</v>
      </c>
      <c r="D2262" t="s">
        <v>1286</v>
      </c>
      <c r="E2262">
        <v>10</v>
      </c>
      <c r="F2262">
        <v>1247</v>
      </c>
      <c r="G2262" t="s">
        <v>490</v>
      </c>
      <c r="H2262" t="s">
        <v>153</v>
      </c>
      <c r="I2262" t="str">
        <f>VLOOKUP(H2262,Sheet1!$A$1:$B$28,2,0)</f>
        <v>HSD-IV</v>
      </c>
      <c r="J2262">
        <f>MONTH(Delivery[[#This Row],[DATE]])</f>
        <v>3</v>
      </c>
      <c r="K2262" s="32">
        <f>IF(Delivery[[#This Row],[Month]]&gt;3,YEAR(Delivery[[#This Row],[DATE]]),YEAR(Delivery[[#This Row],[DATE]])-1)</f>
        <v>2015</v>
      </c>
      <c r="L2262" s="32" t="str">
        <f>IF(Delivery[[#This Row],[Month]]&lt;4,"Q4",IF(Delivery[[#This Row],[Month]]&lt;7,"Q1",IF(Delivery[[#This Row],[Month]]&lt;10,"Q2",IF(Delivery[[#This Row],[Month]]&lt;13,"Q3"))))</f>
        <v>Q4</v>
      </c>
    </row>
    <row r="2263" spans="1:12" x14ac:dyDescent="0.25">
      <c r="A2263">
        <v>3</v>
      </c>
      <c r="B2263" s="1">
        <v>42433</v>
      </c>
      <c r="C2263" t="s">
        <v>6</v>
      </c>
      <c r="D2263" t="s">
        <v>1340</v>
      </c>
      <c r="E2263">
        <v>10</v>
      </c>
      <c r="F2263">
        <v>773</v>
      </c>
      <c r="G2263" t="s">
        <v>490</v>
      </c>
      <c r="H2263" t="s">
        <v>153</v>
      </c>
      <c r="I2263" t="str">
        <f>VLOOKUP(H2263,Sheet1!$A$1:$B$28,2,0)</f>
        <v>HSD-IV</v>
      </c>
      <c r="J2263">
        <f>MONTH(Delivery[[#This Row],[DATE]])</f>
        <v>3</v>
      </c>
      <c r="K2263" s="32">
        <f>IF(Delivery[[#This Row],[Month]]&gt;3,YEAR(Delivery[[#This Row],[DATE]]),YEAR(Delivery[[#This Row],[DATE]])-1)</f>
        <v>2015</v>
      </c>
      <c r="L2263" s="32" t="str">
        <f>IF(Delivery[[#This Row],[Month]]&lt;4,"Q4",IF(Delivery[[#This Row],[Month]]&lt;7,"Q1",IF(Delivery[[#This Row],[Month]]&lt;10,"Q2",IF(Delivery[[#This Row],[Month]]&lt;13,"Q3"))))</f>
        <v>Q4</v>
      </c>
    </row>
    <row r="2264" spans="1:12" x14ac:dyDescent="0.25">
      <c r="A2264">
        <v>4</v>
      </c>
      <c r="B2264" s="1">
        <v>42433</v>
      </c>
      <c r="C2264" t="s">
        <v>6</v>
      </c>
      <c r="D2264" t="s">
        <v>1340</v>
      </c>
      <c r="E2264">
        <v>11</v>
      </c>
      <c r="F2264">
        <v>1067</v>
      </c>
      <c r="G2264" t="s">
        <v>490</v>
      </c>
      <c r="H2264" t="s">
        <v>153</v>
      </c>
      <c r="I2264" t="str">
        <f>VLOOKUP(H2264,Sheet1!$A$1:$B$28,2,0)</f>
        <v>HSD-IV</v>
      </c>
      <c r="J2264">
        <f>MONTH(Delivery[[#This Row],[DATE]])</f>
        <v>3</v>
      </c>
      <c r="K2264" s="32">
        <f>IF(Delivery[[#This Row],[Month]]&gt;3,YEAR(Delivery[[#This Row],[DATE]]),YEAR(Delivery[[#This Row],[DATE]])-1)</f>
        <v>2015</v>
      </c>
      <c r="L2264" s="32" t="str">
        <f>IF(Delivery[[#This Row],[Month]]&lt;4,"Q4",IF(Delivery[[#This Row],[Month]]&lt;7,"Q1",IF(Delivery[[#This Row],[Month]]&lt;10,"Q2",IF(Delivery[[#This Row],[Month]]&lt;13,"Q3"))))</f>
        <v>Q4</v>
      </c>
    </row>
    <row r="2265" spans="1:12" x14ac:dyDescent="0.25">
      <c r="A2265">
        <v>1</v>
      </c>
      <c r="B2265" s="1">
        <v>42433</v>
      </c>
      <c r="C2265" t="s">
        <v>463</v>
      </c>
      <c r="D2265" t="s">
        <v>1334</v>
      </c>
      <c r="E2265">
        <v>13</v>
      </c>
      <c r="F2265">
        <v>1469</v>
      </c>
      <c r="G2265" t="s">
        <v>464</v>
      </c>
      <c r="H2265" t="s">
        <v>159</v>
      </c>
      <c r="I2265" t="s">
        <v>143</v>
      </c>
      <c r="J2265">
        <f>MONTH(Delivery[[#This Row],[DATE]])</f>
        <v>3</v>
      </c>
      <c r="K2265" s="32">
        <f>IF(Delivery[[#This Row],[Month]]&gt;3,YEAR(Delivery[[#This Row],[DATE]]),YEAR(Delivery[[#This Row],[DATE]])-1)</f>
        <v>2015</v>
      </c>
      <c r="L2265" s="32" t="str">
        <f>IF(Delivery[[#This Row],[Month]]&lt;4,"Q4",IF(Delivery[[#This Row],[Month]]&lt;7,"Q1",IF(Delivery[[#This Row],[Month]]&lt;10,"Q2",IF(Delivery[[#This Row],[Month]]&lt;13,"Q3"))))</f>
        <v>Q4</v>
      </c>
    </row>
    <row r="2266" spans="1:12" x14ac:dyDescent="0.25">
      <c r="A2266">
        <v>2</v>
      </c>
      <c r="B2266" s="1">
        <v>42433</v>
      </c>
      <c r="C2266" t="s">
        <v>463</v>
      </c>
      <c r="D2266" t="s">
        <v>1334</v>
      </c>
      <c r="E2266">
        <v>24</v>
      </c>
      <c r="F2266">
        <v>694</v>
      </c>
      <c r="G2266" t="s">
        <v>464</v>
      </c>
      <c r="H2266" t="s">
        <v>159</v>
      </c>
      <c r="I2266" t="s">
        <v>143</v>
      </c>
      <c r="J2266">
        <f>MONTH(Delivery[[#This Row],[DATE]])</f>
        <v>3</v>
      </c>
      <c r="K2266" s="32">
        <f>IF(Delivery[[#This Row],[Month]]&gt;3,YEAR(Delivery[[#This Row],[DATE]]),YEAR(Delivery[[#This Row],[DATE]])-1)</f>
        <v>2015</v>
      </c>
      <c r="L2266" s="32" t="str">
        <f>IF(Delivery[[#This Row],[Month]]&lt;4,"Q4",IF(Delivery[[#This Row],[Month]]&lt;7,"Q1",IF(Delivery[[#This Row],[Month]]&lt;10,"Q2",IF(Delivery[[#This Row],[Month]]&lt;13,"Q3"))))</f>
        <v>Q4</v>
      </c>
    </row>
    <row r="2267" spans="1:12" x14ac:dyDescent="0.25">
      <c r="A2267">
        <v>3</v>
      </c>
      <c r="B2267" s="1">
        <v>42433</v>
      </c>
      <c r="C2267" t="s">
        <v>463</v>
      </c>
      <c r="D2267" t="s">
        <v>1517</v>
      </c>
      <c r="E2267">
        <v>16</v>
      </c>
      <c r="F2267">
        <v>551</v>
      </c>
      <c r="G2267" t="s">
        <v>464</v>
      </c>
      <c r="H2267" t="s">
        <v>145</v>
      </c>
      <c r="I2267" t="s">
        <v>146</v>
      </c>
      <c r="J2267">
        <f>MONTH(Delivery[[#This Row],[DATE]])</f>
        <v>3</v>
      </c>
      <c r="K2267" s="32">
        <f>IF(Delivery[[#This Row],[Month]]&gt;3,YEAR(Delivery[[#This Row],[DATE]]),YEAR(Delivery[[#This Row],[DATE]])-1)</f>
        <v>2015</v>
      </c>
      <c r="L2267" s="32" t="str">
        <f>IF(Delivery[[#This Row],[Month]]&lt;4,"Q4",IF(Delivery[[#This Row],[Month]]&lt;7,"Q1",IF(Delivery[[#This Row],[Month]]&lt;10,"Q2",IF(Delivery[[#This Row],[Month]]&lt;13,"Q3"))))</f>
        <v>Q4</v>
      </c>
    </row>
    <row r="2268" spans="1:12" x14ac:dyDescent="0.25">
      <c r="A2268">
        <v>4</v>
      </c>
      <c r="B2268" s="1">
        <v>42433</v>
      </c>
      <c r="C2268" t="s">
        <v>463</v>
      </c>
      <c r="D2268" t="s">
        <v>1297</v>
      </c>
      <c r="E2268">
        <v>16</v>
      </c>
      <c r="F2268">
        <v>156</v>
      </c>
      <c r="G2268" t="s">
        <v>464</v>
      </c>
      <c r="H2268" t="s">
        <v>155</v>
      </c>
      <c r="I2268" t="s">
        <v>146</v>
      </c>
      <c r="J2268">
        <f>MONTH(Delivery[[#This Row],[DATE]])</f>
        <v>3</v>
      </c>
      <c r="K2268" s="32">
        <f>IF(Delivery[[#This Row],[Month]]&gt;3,YEAR(Delivery[[#This Row],[DATE]]),YEAR(Delivery[[#This Row],[DATE]])-1)</f>
        <v>2015</v>
      </c>
      <c r="L2268" s="32" t="str">
        <f>IF(Delivery[[#This Row],[Month]]&lt;4,"Q4",IF(Delivery[[#This Row],[Month]]&lt;7,"Q1",IF(Delivery[[#This Row],[Month]]&lt;10,"Q2",IF(Delivery[[#This Row],[Month]]&lt;13,"Q3"))))</f>
        <v>Q4</v>
      </c>
    </row>
    <row r="2269" spans="1:12" x14ac:dyDescent="0.25">
      <c r="A2269">
        <v>5</v>
      </c>
      <c r="B2269" s="1">
        <v>42433</v>
      </c>
      <c r="C2269" t="s">
        <v>463</v>
      </c>
      <c r="D2269" t="s">
        <v>1518</v>
      </c>
      <c r="E2269" t="s">
        <v>522</v>
      </c>
      <c r="F2269">
        <v>15</v>
      </c>
      <c r="G2269" t="s">
        <v>464</v>
      </c>
      <c r="H2269" t="s">
        <v>1519</v>
      </c>
      <c r="I2269" t="s">
        <v>204</v>
      </c>
      <c r="J2269">
        <f>MONTH(Delivery[[#This Row],[DATE]])</f>
        <v>3</v>
      </c>
      <c r="K2269" s="32">
        <f>IF(Delivery[[#This Row],[Month]]&gt;3,YEAR(Delivery[[#This Row],[DATE]]),YEAR(Delivery[[#This Row],[DATE]])-1)</f>
        <v>2015</v>
      </c>
      <c r="L2269" s="32" t="str">
        <f>IF(Delivery[[#This Row],[Month]]&lt;4,"Q4",IF(Delivery[[#This Row],[Month]]&lt;7,"Q1",IF(Delivery[[#This Row],[Month]]&lt;10,"Q2",IF(Delivery[[#This Row],[Month]]&lt;13,"Q3"))))</f>
        <v>Q4</v>
      </c>
    </row>
    <row r="2270" spans="1:12" x14ac:dyDescent="0.25">
      <c r="A2270">
        <v>6</v>
      </c>
      <c r="B2270" s="1">
        <v>42433</v>
      </c>
      <c r="C2270" t="s">
        <v>463</v>
      </c>
      <c r="D2270" t="s">
        <v>1340</v>
      </c>
      <c r="E2270">
        <v>3</v>
      </c>
      <c r="F2270">
        <v>37</v>
      </c>
      <c r="G2270" t="s">
        <v>464</v>
      </c>
      <c r="H2270" t="s">
        <v>153</v>
      </c>
      <c r="I2270" t="str">
        <f>VLOOKUP(H2270,Sheet1!$A$1:$B$28,2,0)</f>
        <v>HSD-IV</v>
      </c>
      <c r="J2270">
        <f>MONTH(Delivery[[#This Row],[DATE]])</f>
        <v>3</v>
      </c>
      <c r="K2270" s="32">
        <f>IF(Delivery[[#This Row],[Month]]&gt;3,YEAR(Delivery[[#This Row],[DATE]]),YEAR(Delivery[[#This Row],[DATE]])-1)</f>
        <v>2015</v>
      </c>
      <c r="L2270" s="32" t="str">
        <f>IF(Delivery[[#This Row],[Month]]&lt;4,"Q4",IF(Delivery[[#This Row],[Month]]&lt;7,"Q1",IF(Delivery[[#This Row],[Month]]&lt;10,"Q2",IF(Delivery[[#This Row],[Month]]&lt;13,"Q3"))))</f>
        <v>Q4</v>
      </c>
    </row>
    <row r="2271" spans="1:12" x14ac:dyDescent="0.25">
      <c r="A2271">
        <v>1</v>
      </c>
      <c r="B2271" s="1">
        <v>42433</v>
      </c>
      <c r="C2271" t="s">
        <v>463</v>
      </c>
      <c r="D2271" t="s">
        <v>1297</v>
      </c>
      <c r="E2271">
        <v>111</v>
      </c>
      <c r="F2271">
        <v>54</v>
      </c>
      <c r="G2271" t="s">
        <v>492</v>
      </c>
      <c r="H2271" t="s">
        <v>155</v>
      </c>
      <c r="I2271" t="s">
        <v>146</v>
      </c>
      <c r="J2271">
        <f>MONTH(Delivery[[#This Row],[DATE]])</f>
        <v>3</v>
      </c>
      <c r="K2271" s="32">
        <f>IF(Delivery[[#This Row],[Month]]&gt;3,YEAR(Delivery[[#This Row],[DATE]]),YEAR(Delivery[[#This Row],[DATE]])-1)</f>
        <v>2015</v>
      </c>
      <c r="L2271" s="32" t="str">
        <f>IF(Delivery[[#This Row],[Month]]&lt;4,"Q4",IF(Delivery[[#This Row],[Month]]&lt;7,"Q1",IF(Delivery[[#This Row],[Month]]&lt;10,"Q2",IF(Delivery[[#This Row],[Month]]&lt;13,"Q3"))))</f>
        <v>Q4</v>
      </c>
    </row>
    <row r="2272" spans="1:12" x14ac:dyDescent="0.25">
      <c r="A2272">
        <v>2</v>
      </c>
      <c r="B2272" s="1">
        <v>42433</v>
      </c>
      <c r="C2272" t="s">
        <v>463</v>
      </c>
      <c r="D2272" t="s">
        <v>1340</v>
      </c>
      <c r="E2272">
        <v>108</v>
      </c>
      <c r="F2272">
        <v>1507</v>
      </c>
      <c r="G2272" t="s">
        <v>492</v>
      </c>
      <c r="H2272" t="s">
        <v>153</v>
      </c>
      <c r="I2272" t="str">
        <f>VLOOKUP(H2272,Sheet1!$A$1:$B$28,2,0)</f>
        <v>HSD-IV</v>
      </c>
      <c r="J2272">
        <f>MONTH(Delivery[[#This Row],[DATE]])</f>
        <v>3</v>
      </c>
      <c r="K2272" s="32">
        <f>IF(Delivery[[#This Row],[Month]]&gt;3,YEAR(Delivery[[#This Row],[DATE]]),YEAR(Delivery[[#This Row],[DATE]])-1)</f>
        <v>2015</v>
      </c>
      <c r="L2272" s="32" t="str">
        <f>IF(Delivery[[#This Row],[Month]]&lt;4,"Q4",IF(Delivery[[#This Row],[Month]]&lt;7,"Q1",IF(Delivery[[#This Row],[Month]]&lt;10,"Q2",IF(Delivery[[#This Row],[Month]]&lt;13,"Q3"))))</f>
        <v>Q4</v>
      </c>
    </row>
    <row r="2273" spans="1:12" x14ac:dyDescent="0.25">
      <c r="A2273">
        <v>3</v>
      </c>
      <c r="B2273" s="1">
        <v>42433</v>
      </c>
      <c r="C2273" t="s">
        <v>463</v>
      </c>
      <c r="D2273" t="s">
        <v>1340</v>
      </c>
      <c r="E2273">
        <v>108</v>
      </c>
      <c r="F2273">
        <v>1795</v>
      </c>
      <c r="G2273" t="s">
        <v>492</v>
      </c>
      <c r="H2273" t="s">
        <v>153</v>
      </c>
      <c r="I2273" t="str">
        <f>VLOOKUP(H2273,Sheet1!$A$1:$B$28,2,0)</f>
        <v>HSD-IV</v>
      </c>
      <c r="J2273">
        <f>MONTH(Delivery[[#This Row],[DATE]])</f>
        <v>3</v>
      </c>
      <c r="K2273" s="32">
        <f>IF(Delivery[[#This Row],[Month]]&gt;3,YEAR(Delivery[[#This Row],[DATE]]),YEAR(Delivery[[#This Row],[DATE]])-1)</f>
        <v>2015</v>
      </c>
      <c r="L2273" s="32" t="str">
        <f>IF(Delivery[[#This Row],[Month]]&lt;4,"Q4",IF(Delivery[[#This Row],[Month]]&lt;7,"Q1",IF(Delivery[[#This Row],[Month]]&lt;10,"Q2",IF(Delivery[[#This Row],[Month]]&lt;13,"Q3"))))</f>
        <v>Q4</v>
      </c>
    </row>
    <row r="2274" spans="1:12" x14ac:dyDescent="0.25">
      <c r="A2274">
        <v>4</v>
      </c>
      <c r="B2274" s="1">
        <v>42433</v>
      </c>
      <c r="C2274" t="s">
        <v>463</v>
      </c>
      <c r="D2274" t="s">
        <v>1340</v>
      </c>
      <c r="E2274">
        <v>109</v>
      </c>
      <c r="F2274">
        <v>63</v>
      </c>
      <c r="G2274" t="s">
        <v>492</v>
      </c>
      <c r="H2274" t="s">
        <v>153</v>
      </c>
      <c r="I2274" t="str">
        <f>VLOOKUP(H2274,Sheet1!$A$1:$B$28,2,0)</f>
        <v>HSD-IV</v>
      </c>
      <c r="J2274">
        <f>MONTH(Delivery[[#This Row],[DATE]])</f>
        <v>3</v>
      </c>
      <c r="K2274" s="32">
        <f>IF(Delivery[[#This Row],[Month]]&gt;3,YEAR(Delivery[[#This Row],[DATE]]),YEAR(Delivery[[#This Row],[DATE]])-1)</f>
        <v>2015</v>
      </c>
      <c r="L2274" s="32" t="str">
        <f>IF(Delivery[[#This Row],[Month]]&lt;4,"Q4",IF(Delivery[[#This Row],[Month]]&lt;7,"Q1",IF(Delivery[[#This Row],[Month]]&lt;10,"Q2",IF(Delivery[[#This Row],[Month]]&lt;13,"Q3"))))</f>
        <v>Q4</v>
      </c>
    </row>
    <row r="2275" spans="1:12" x14ac:dyDescent="0.25">
      <c r="A2275">
        <v>5</v>
      </c>
      <c r="B2275" s="1">
        <v>42433</v>
      </c>
      <c r="C2275" t="s">
        <v>463</v>
      </c>
      <c r="D2275" t="s">
        <v>1327</v>
      </c>
      <c r="E2275">
        <v>109</v>
      </c>
      <c r="F2275">
        <v>2147</v>
      </c>
      <c r="G2275" t="s">
        <v>492</v>
      </c>
      <c r="H2275" t="s">
        <v>153</v>
      </c>
      <c r="I2275" t="str">
        <f>VLOOKUP(H2275,Sheet1!$A$1:$B$28,2,0)</f>
        <v>HSD-IV</v>
      </c>
      <c r="J2275">
        <f>MONTH(Delivery[[#This Row],[DATE]])</f>
        <v>3</v>
      </c>
      <c r="K2275" s="32">
        <f>IF(Delivery[[#This Row],[Month]]&gt;3,YEAR(Delivery[[#This Row],[DATE]]),YEAR(Delivery[[#This Row],[DATE]])-1)</f>
        <v>2015</v>
      </c>
      <c r="L2275" s="32" t="str">
        <f>IF(Delivery[[#This Row],[Month]]&lt;4,"Q4",IF(Delivery[[#This Row],[Month]]&lt;7,"Q1",IF(Delivery[[#This Row],[Month]]&lt;10,"Q2",IF(Delivery[[#This Row],[Month]]&lt;13,"Q3"))))</f>
        <v>Q4</v>
      </c>
    </row>
    <row r="2276" spans="1:12" x14ac:dyDescent="0.25">
      <c r="A2276" s="181">
        <v>1</v>
      </c>
      <c r="B2276" s="182">
        <v>42461</v>
      </c>
      <c r="C2276" s="181" t="s">
        <v>6</v>
      </c>
      <c r="D2276" s="181" t="s">
        <v>1868</v>
      </c>
      <c r="E2276" s="181">
        <v>16</v>
      </c>
      <c r="F2276" s="181">
        <v>462</v>
      </c>
      <c r="G2276" s="181" t="s">
        <v>460</v>
      </c>
      <c r="H2276" s="181" t="s">
        <v>145</v>
      </c>
      <c r="I2276" s="181" t="s">
        <v>146</v>
      </c>
      <c r="J2276" s="181">
        <f>MONTH(Delivery[[#This Row],[DATE]])</f>
        <v>4</v>
      </c>
      <c r="K2276" s="183">
        <f>IF(Delivery[[#This Row],[Month]]&gt;3,YEAR(Delivery[[#This Row],[DATE]]),YEAR(Delivery[[#This Row],[DATE]])-1)</f>
        <v>2016</v>
      </c>
      <c r="L2276" s="183" t="str">
        <f>IF(Delivery[[#This Row],[Month]]&lt;4,"Q4",IF(Delivery[[#This Row],[Month]]&lt;7,"Q1",IF(Delivery[[#This Row],[Month]]&lt;10,"Q2",IF(Delivery[[#This Row],[Month]]&lt;13,"Q3"))))</f>
        <v>Q1</v>
      </c>
    </row>
    <row r="2277" spans="1:12" x14ac:dyDescent="0.25">
      <c r="A2277" s="181">
        <v>2</v>
      </c>
      <c r="B2277" s="182">
        <v>42461</v>
      </c>
      <c r="C2277" s="181" t="s">
        <v>6</v>
      </c>
      <c r="D2277" s="181" t="s">
        <v>1868</v>
      </c>
      <c r="E2277" s="181">
        <v>17</v>
      </c>
      <c r="F2277" s="181">
        <v>1214</v>
      </c>
      <c r="G2277" s="181" t="s">
        <v>460</v>
      </c>
      <c r="H2277" s="181" t="s">
        <v>145</v>
      </c>
      <c r="I2277" s="181" t="s">
        <v>146</v>
      </c>
      <c r="J2277" s="181">
        <f>MONTH(Delivery[[#This Row],[DATE]])</f>
        <v>4</v>
      </c>
      <c r="K2277" s="183">
        <f>IF(Delivery[[#This Row],[Month]]&gt;3,YEAR(Delivery[[#This Row],[DATE]]),YEAR(Delivery[[#This Row],[DATE]])-1)</f>
        <v>2016</v>
      </c>
      <c r="L2277" s="183" t="str">
        <f>IF(Delivery[[#This Row],[Month]]&lt;4,"Q4",IF(Delivery[[#This Row],[Month]]&lt;7,"Q1",IF(Delivery[[#This Row],[Month]]&lt;10,"Q2",IF(Delivery[[#This Row],[Month]]&lt;13,"Q3"))))</f>
        <v>Q1</v>
      </c>
    </row>
    <row r="2278" spans="1:12" x14ac:dyDescent="0.25">
      <c r="A2278" s="181">
        <v>3</v>
      </c>
      <c r="B2278" s="182">
        <v>42461</v>
      </c>
      <c r="C2278" s="181" t="s">
        <v>6</v>
      </c>
      <c r="D2278" s="181" t="s">
        <v>1869</v>
      </c>
      <c r="E2278" s="181">
        <v>10</v>
      </c>
      <c r="F2278" s="181">
        <v>4868</v>
      </c>
      <c r="G2278" s="181" t="s">
        <v>460</v>
      </c>
      <c r="H2278" s="181" t="s">
        <v>159</v>
      </c>
      <c r="I2278" s="181" t="s">
        <v>143</v>
      </c>
      <c r="J2278" s="181">
        <f>MONTH(Delivery[[#This Row],[DATE]])</f>
        <v>4</v>
      </c>
      <c r="K2278" s="183">
        <f>IF(Delivery[[#This Row],[Month]]&gt;3,YEAR(Delivery[[#This Row],[DATE]]),YEAR(Delivery[[#This Row],[DATE]])-1)</f>
        <v>2016</v>
      </c>
      <c r="L2278" s="183" t="str">
        <f>IF(Delivery[[#This Row],[Month]]&lt;4,"Q4",IF(Delivery[[#This Row],[Month]]&lt;7,"Q1",IF(Delivery[[#This Row],[Month]]&lt;10,"Q2",IF(Delivery[[#This Row],[Month]]&lt;13,"Q3"))))</f>
        <v>Q1</v>
      </c>
    </row>
    <row r="2279" spans="1:12" x14ac:dyDescent="0.25">
      <c r="A2279" s="181">
        <v>4</v>
      </c>
      <c r="B2279" s="182">
        <v>42461</v>
      </c>
      <c r="C2279" s="181" t="s">
        <v>6</v>
      </c>
      <c r="D2279" s="181" t="s">
        <v>1870</v>
      </c>
      <c r="E2279" s="181">
        <v>10</v>
      </c>
      <c r="F2279" s="181">
        <v>3757</v>
      </c>
      <c r="G2279" s="181" t="s">
        <v>460</v>
      </c>
      <c r="H2279" s="181" t="s">
        <v>159</v>
      </c>
      <c r="I2279" s="181" t="s">
        <v>143</v>
      </c>
      <c r="J2279" s="181">
        <f>MONTH(Delivery[[#This Row],[DATE]])</f>
        <v>4</v>
      </c>
      <c r="K2279" s="183">
        <f>IF(Delivery[[#This Row],[Month]]&gt;3,YEAR(Delivery[[#This Row],[DATE]]),YEAR(Delivery[[#This Row],[DATE]])-1)</f>
        <v>2016</v>
      </c>
      <c r="L2279" s="183" t="str">
        <f>IF(Delivery[[#This Row],[Month]]&lt;4,"Q4",IF(Delivery[[#This Row],[Month]]&lt;7,"Q1",IF(Delivery[[#This Row],[Month]]&lt;10,"Q2",IF(Delivery[[#This Row],[Month]]&lt;13,"Q3"))))</f>
        <v>Q1</v>
      </c>
    </row>
    <row r="2280" spans="1:12" x14ac:dyDescent="0.25">
      <c r="A2280" s="181">
        <v>1</v>
      </c>
      <c r="B2280" s="182">
        <v>42461</v>
      </c>
      <c r="C2280" s="181" t="s">
        <v>463</v>
      </c>
      <c r="D2280" s="181" t="s">
        <v>1871</v>
      </c>
      <c r="E2280" s="181">
        <v>1</v>
      </c>
      <c r="F2280" s="181">
        <v>672</v>
      </c>
      <c r="G2280" s="181" t="s">
        <v>490</v>
      </c>
      <c r="H2280" s="181" t="s">
        <v>153</v>
      </c>
      <c r="I2280" s="181" t="s">
        <v>154</v>
      </c>
      <c r="J2280" s="181">
        <f>MONTH(Delivery[[#This Row],[DATE]])</f>
        <v>4</v>
      </c>
      <c r="K2280" s="183">
        <f>IF(Delivery[[#This Row],[Month]]&gt;3,YEAR(Delivery[[#This Row],[DATE]]),YEAR(Delivery[[#This Row],[DATE]])-1)</f>
        <v>2016</v>
      </c>
      <c r="L2280" s="183" t="str">
        <f>IF(Delivery[[#This Row],[Month]]&lt;4,"Q4",IF(Delivery[[#This Row],[Month]]&lt;7,"Q1",IF(Delivery[[#This Row],[Month]]&lt;10,"Q2",IF(Delivery[[#This Row],[Month]]&lt;13,"Q3"))))</f>
        <v>Q1</v>
      </c>
    </row>
    <row r="2281" spans="1:12" x14ac:dyDescent="0.25">
      <c r="A2281" s="181">
        <v>2</v>
      </c>
      <c r="B2281" s="182">
        <v>42461</v>
      </c>
      <c r="C2281" s="181" t="s">
        <v>463</v>
      </c>
      <c r="D2281" s="181" t="s">
        <v>1871</v>
      </c>
      <c r="E2281" s="181">
        <v>10</v>
      </c>
      <c r="F2281" s="181">
        <v>3105</v>
      </c>
      <c r="G2281" s="181" t="s">
        <v>490</v>
      </c>
      <c r="H2281" s="181" t="s">
        <v>153</v>
      </c>
      <c r="I2281" s="181" t="s">
        <v>154</v>
      </c>
      <c r="J2281" s="181">
        <f>MONTH(Delivery[[#This Row],[DATE]])</f>
        <v>4</v>
      </c>
      <c r="K2281" s="183">
        <f>IF(Delivery[[#This Row],[Month]]&gt;3,YEAR(Delivery[[#This Row],[DATE]]),YEAR(Delivery[[#This Row],[DATE]])-1)</f>
        <v>2016</v>
      </c>
      <c r="L2281" s="183" t="str">
        <f>IF(Delivery[[#This Row],[Month]]&lt;4,"Q4",IF(Delivery[[#This Row],[Month]]&lt;7,"Q1",IF(Delivery[[#This Row],[Month]]&lt;10,"Q2",IF(Delivery[[#This Row],[Month]]&lt;13,"Q3"))))</f>
        <v>Q1</v>
      </c>
    </row>
    <row r="2282" spans="1:12" x14ac:dyDescent="0.25">
      <c r="A2282" s="181">
        <v>3</v>
      </c>
      <c r="B2282" s="182">
        <v>42461</v>
      </c>
      <c r="C2282" s="181" t="s">
        <v>463</v>
      </c>
      <c r="D2282" s="181" t="s">
        <v>1872</v>
      </c>
      <c r="E2282" s="181">
        <v>10</v>
      </c>
      <c r="F2282" s="181">
        <v>103</v>
      </c>
      <c r="G2282" s="181" t="s">
        <v>490</v>
      </c>
      <c r="H2282" s="181" t="s">
        <v>153</v>
      </c>
      <c r="I2282" s="181" t="s">
        <v>154</v>
      </c>
      <c r="J2282" s="181">
        <f>MONTH(Delivery[[#This Row],[DATE]])</f>
        <v>4</v>
      </c>
      <c r="K2282" s="183">
        <f>IF(Delivery[[#This Row],[Month]]&gt;3,YEAR(Delivery[[#This Row],[DATE]]),YEAR(Delivery[[#This Row],[DATE]])-1)</f>
        <v>2016</v>
      </c>
      <c r="L2282" s="183" t="str">
        <f>IF(Delivery[[#This Row],[Month]]&lt;4,"Q4",IF(Delivery[[#This Row],[Month]]&lt;7,"Q1",IF(Delivery[[#This Row],[Month]]&lt;10,"Q2",IF(Delivery[[#This Row],[Month]]&lt;13,"Q3"))))</f>
        <v>Q1</v>
      </c>
    </row>
    <row r="2283" spans="1:12" x14ac:dyDescent="0.25">
      <c r="A2283" s="181">
        <v>4</v>
      </c>
      <c r="B2283" s="182">
        <v>42461</v>
      </c>
      <c r="C2283" s="181" t="s">
        <v>463</v>
      </c>
      <c r="D2283" s="181" t="s">
        <v>1872</v>
      </c>
      <c r="E2283" s="181">
        <v>12</v>
      </c>
      <c r="F2283" s="181">
        <v>1594</v>
      </c>
      <c r="G2283" s="181" t="s">
        <v>490</v>
      </c>
      <c r="H2283" s="181" t="s">
        <v>153</v>
      </c>
      <c r="I2283" s="181" t="s">
        <v>154</v>
      </c>
      <c r="J2283" s="181">
        <f>MONTH(Delivery[[#This Row],[DATE]])</f>
        <v>4</v>
      </c>
      <c r="K2283" s="183">
        <f>IF(Delivery[[#This Row],[Month]]&gt;3,YEAR(Delivery[[#This Row],[DATE]]),YEAR(Delivery[[#This Row],[DATE]])-1)</f>
        <v>2016</v>
      </c>
      <c r="L2283" s="183" t="str">
        <f>IF(Delivery[[#This Row],[Month]]&lt;4,"Q4",IF(Delivery[[#This Row],[Month]]&lt;7,"Q1",IF(Delivery[[#This Row],[Month]]&lt;10,"Q2",IF(Delivery[[#This Row],[Month]]&lt;13,"Q3"))))</f>
        <v>Q1</v>
      </c>
    </row>
    <row r="2284" spans="1:12" x14ac:dyDescent="0.25">
      <c r="A2284" s="181">
        <v>1</v>
      </c>
      <c r="B2284" s="182">
        <v>42461</v>
      </c>
      <c r="C2284" s="181" t="s">
        <v>463</v>
      </c>
      <c r="D2284" s="181" t="s">
        <v>1873</v>
      </c>
      <c r="E2284" s="181">
        <v>15</v>
      </c>
      <c r="F2284" s="181">
        <v>683</v>
      </c>
      <c r="G2284" s="181" t="s">
        <v>464</v>
      </c>
      <c r="H2284" s="181" t="s">
        <v>159</v>
      </c>
      <c r="I2284" s="181" t="s">
        <v>143</v>
      </c>
      <c r="J2284" s="181">
        <f>MONTH(Delivery[[#This Row],[DATE]])</f>
        <v>4</v>
      </c>
      <c r="K2284" s="183">
        <f>IF(Delivery[[#This Row],[Month]]&gt;3,YEAR(Delivery[[#This Row],[DATE]]),YEAR(Delivery[[#This Row],[DATE]])-1)</f>
        <v>2016</v>
      </c>
      <c r="L2284" s="183" t="str">
        <f>IF(Delivery[[#This Row],[Month]]&lt;4,"Q4",IF(Delivery[[#This Row],[Month]]&lt;7,"Q1",IF(Delivery[[#This Row],[Month]]&lt;10,"Q2",IF(Delivery[[#This Row],[Month]]&lt;13,"Q3"))))</f>
        <v>Q1</v>
      </c>
    </row>
    <row r="2285" spans="1:12" x14ac:dyDescent="0.25">
      <c r="A2285" s="181">
        <v>1</v>
      </c>
      <c r="B2285" s="182">
        <v>42461</v>
      </c>
      <c r="C2285" s="181" t="s">
        <v>463</v>
      </c>
      <c r="D2285" s="181" t="s">
        <v>1874</v>
      </c>
      <c r="E2285" s="181" t="s">
        <v>223</v>
      </c>
      <c r="F2285" s="181">
        <v>50</v>
      </c>
      <c r="G2285" s="181" t="s">
        <v>466</v>
      </c>
      <c r="H2285" s="181" t="s">
        <v>1515</v>
      </c>
      <c r="I2285" s="181" t="s">
        <v>204</v>
      </c>
      <c r="J2285" s="181">
        <f>MONTH(Delivery[[#This Row],[DATE]])</f>
        <v>4</v>
      </c>
      <c r="K2285" s="183">
        <f>IF(Delivery[[#This Row],[Month]]&gt;3,YEAR(Delivery[[#This Row],[DATE]]),YEAR(Delivery[[#This Row],[DATE]])-1)</f>
        <v>2016</v>
      </c>
      <c r="L2285" s="183" t="str">
        <f>IF(Delivery[[#This Row],[Month]]&lt;4,"Q4",IF(Delivery[[#This Row],[Month]]&lt;7,"Q1",IF(Delivery[[#This Row],[Month]]&lt;10,"Q2",IF(Delivery[[#This Row],[Month]]&lt;13,"Q3"))))</f>
        <v>Q1</v>
      </c>
    </row>
    <row r="2286" spans="1:12" x14ac:dyDescent="0.25">
      <c r="A2286" s="181">
        <v>1</v>
      </c>
      <c r="B2286" s="182">
        <v>42462</v>
      </c>
      <c r="C2286" s="181" t="s">
        <v>6</v>
      </c>
      <c r="D2286" s="181" t="s">
        <v>1870</v>
      </c>
      <c r="E2286" s="181">
        <v>10</v>
      </c>
      <c r="F2286" s="181">
        <v>35</v>
      </c>
      <c r="G2286" s="181" t="s">
        <v>460</v>
      </c>
      <c r="H2286" s="181" t="s">
        <v>159</v>
      </c>
      <c r="I2286" s="181" t="s">
        <v>143</v>
      </c>
      <c r="J2286" s="181">
        <f>MONTH(Delivery[[#This Row],[DATE]])</f>
        <v>4</v>
      </c>
      <c r="K2286" s="183">
        <f>IF(Delivery[[#This Row],[Month]]&gt;3,YEAR(Delivery[[#This Row],[DATE]]),YEAR(Delivery[[#This Row],[DATE]])-1)</f>
        <v>2016</v>
      </c>
      <c r="L2286" s="183" t="str">
        <f>IF(Delivery[[#This Row],[Month]]&lt;4,"Q4",IF(Delivery[[#This Row],[Month]]&lt;7,"Q1",IF(Delivery[[#This Row],[Month]]&lt;10,"Q2",IF(Delivery[[#This Row],[Month]]&lt;13,"Q3"))))</f>
        <v>Q1</v>
      </c>
    </row>
    <row r="2287" spans="1:12" x14ac:dyDescent="0.25">
      <c r="A2287" s="181">
        <v>2</v>
      </c>
      <c r="B2287" s="182">
        <v>42462</v>
      </c>
      <c r="C2287" s="181" t="s">
        <v>6</v>
      </c>
      <c r="D2287" s="181" t="s">
        <v>1870</v>
      </c>
      <c r="E2287" s="181">
        <v>24</v>
      </c>
      <c r="F2287" s="181">
        <v>2606</v>
      </c>
      <c r="G2287" s="181" t="s">
        <v>460</v>
      </c>
      <c r="H2287" s="181" t="s">
        <v>159</v>
      </c>
      <c r="I2287" s="181" t="s">
        <v>143</v>
      </c>
      <c r="J2287" s="181">
        <f>MONTH(Delivery[[#This Row],[DATE]])</f>
        <v>4</v>
      </c>
      <c r="K2287" s="183">
        <f>IF(Delivery[[#This Row],[Month]]&gt;3,YEAR(Delivery[[#This Row],[DATE]]),YEAR(Delivery[[#This Row],[DATE]])-1)</f>
        <v>2016</v>
      </c>
      <c r="L2287" s="183" t="str">
        <f>IF(Delivery[[#This Row],[Month]]&lt;4,"Q4",IF(Delivery[[#This Row],[Month]]&lt;7,"Q1",IF(Delivery[[#This Row],[Month]]&lt;10,"Q2",IF(Delivery[[#This Row],[Month]]&lt;13,"Q3"))))</f>
        <v>Q1</v>
      </c>
    </row>
    <row r="2288" spans="1:12" x14ac:dyDescent="0.25">
      <c r="A2288" s="181">
        <v>1</v>
      </c>
      <c r="B2288" s="182">
        <v>42462</v>
      </c>
      <c r="C2288" s="181" t="s">
        <v>463</v>
      </c>
      <c r="D2288" s="181" t="s">
        <v>1872</v>
      </c>
      <c r="E2288" s="181">
        <v>12</v>
      </c>
      <c r="F2288" s="181">
        <v>850</v>
      </c>
      <c r="G2288" s="181" t="s">
        <v>490</v>
      </c>
      <c r="H2288" s="181" t="s">
        <v>153</v>
      </c>
      <c r="I2288" s="181" t="s">
        <v>154</v>
      </c>
      <c r="J2288" s="181">
        <f>MONTH(Delivery[[#This Row],[DATE]])</f>
        <v>4</v>
      </c>
      <c r="K2288" s="183">
        <f>IF(Delivery[[#This Row],[Month]]&gt;3,YEAR(Delivery[[#This Row],[DATE]]),YEAR(Delivery[[#This Row],[DATE]])-1)</f>
        <v>2016</v>
      </c>
      <c r="L2288" s="183" t="str">
        <f>IF(Delivery[[#This Row],[Month]]&lt;4,"Q4",IF(Delivery[[#This Row],[Month]]&lt;7,"Q1",IF(Delivery[[#This Row],[Month]]&lt;10,"Q2",IF(Delivery[[#This Row],[Month]]&lt;13,"Q3"))))</f>
        <v>Q1</v>
      </c>
    </row>
    <row r="2289" spans="1:12" x14ac:dyDescent="0.25">
      <c r="A2289" s="181">
        <v>2</v>
      </c>
      <c r="B2289" s="182">
        <v>42462</v>
      </c>
      <c r="C2289" s="181" t="s">
        <v>463</v>
      </c>
      <c r="D2289" s="181" t="s">
        <v>1875</v>
      </c>
      <c r="E2289" s="181">
        <v>12</v>
      </c>
      <c r="F2289" s="181">
        <v>450</v>
      </c>
      <c r="G2289" s="181" t="s">
        <v>490</v>
      </c>
      <c r="H2289" s="181" t="s">
        <v>153</v>
      </c>
      <c r="I2289" s="181" t="s">
        <v>154</v>
      </c>
      <c r="J2289" s="181">
        <f>MONTH(Delivery[[#This Row],[DATE]])</f>
        <v>4</v>
      </c>
      <c r="K2289" s="183">
        <f>IF(Delivery[[#This Row],[Month]]&gt;3,YEAR(Delivery[[#This Row],[DATE]]),YEAR(Delivery[[#This Row],[DATE]])-1)</f>
        <v>2016</v>
      </c>
      <c r="L2289" s="183" t="str">
        <f>IF(Delivery[[#This Row],[Month]]&lt;4,"Q4",IF(Delivery[[#This Row],[Month]]&lt;7,"Q1",IF(Delivery[[#This Row],[Month]]&lt;10,"Q2",IF(Delivery[[#This Row],[Month]]&lt;13,"Q3"))))</f>
        <v>Q1</v>
      </c>
    </row>
    <row r="2290" spans="1:12" x14ac:dyDescent="0.25">
      <c r="A2290" s="181">
        <v>3</v>
      </c>
      <c r="B2290" s="182">
        <v>42462</v>
      </c>
      <c r="C2290" s="181" t="s">
        <v>463</v>
      </c>
      <c r="D2290" s="181" t="s">
        <v>1876</v>
      </c>
      <c r="E2290" s="181">
        <v>12</v>
      </c>
      <c r="F2290" s="181">
        <v>509</v>
      </c>
      <c r="G2290" s="181" t="s">
        <v>490</v>
      </c>
      <c r="H2290" s="181" t="s">
        <v>153</v>
      </c>
      <c r="I2290" s="181" t="s">
        <v>154</v>
      </c>
      <c r="J2290" s="181">
        <f>MONTH(Delivery[[#This Row],[DATE]])</f>
        <v>4</v>
      </c>
      <c r="K2290" s="183">
        <f>IF(Delivery[[#This Row],[Month]]&gt;3,YEAR(Delivery[[#This Row],[DATE]]),YEAR(Delivery[[#This Row],[DATE]])-1)</f>
        <v>2016</v>
      </c>
      <c r="L2290" s="183" t="str">
        <f>IF(Delivery[[#This Row],[Month]]&lt;4,"Q4",IF(Delivery[[#This Row],[Month]]&lt;7,"Q1",IF(Delivery[[#This Row],[Month]]&lt;10,"Q2",IF(Delivery[[#This Row],[Month]]&lt;13,"Q3"))))</f>
        <v>Q1</v>
      </c>
    </row>
    <row r="2291" spans="1:12" x14ac:dyDescent="0.25">
      <c r="A2291" s="181">
        <v>4</v>
      </c>
      <c r="B2291" s="182">
        <v>42462</v>
      </c>
      <c r="C2291" s="181" t="s">
        <v>463</v>
      </c>
      <c r="D2291" s="181" t="s">
        <v>1876</v>
      </c>
      <c r="E2291" s="181">
        <v>11</v>
      </c>
      <c r="F2291" s="181">
        <v>798</v>
      </c>
      <c r="G2291" s="181" t="s">
        <v>490</v>
      </c>
      <c r="H2291" s="181" t="s">
        <v>153</v>
      </c>
      <c r="I2291" s="181" t="s">
        <v>154</v>
      </c>
      <c r="J2291" s="181">
        <f>MONTH(Delivery[[#This Row],[DATE]])</f>
        <v>4</v>
      </c>
      <c r="K2291" s="183">
        <f>IF(Delivery[[#This Row],[Month]]&gt;3,YEAR(Delivery[[#This Row],[DATE]]),YEAR(Delivery[[#This Row],[DATE]])-1)</f>
        <v>2016</v>
      </c>
      <c r="L2291" s="183" t="str">
        <f>IF(Delivery[[#This Row],[Month]]&lt;4,"Q4",IF(Delivery[[#This Row],[Month]]&lt;7,"Q1",IF(Delivery[[#This Row],[Month]]&lt;10,"Q2",IF(Delivery[[#This Row],[Month]]&lt;13,"Q3"))))</f>
        <v>Q1</v>
      </c>
    </row>
    <row r="2292" spans="1:12" x14ac:dyDescent="0.25">
      <c r="A2292" s="181">
        <v>1</v>
      </c>
      <c r="B2292" s="182">
        <v>42462</v>
      </c>
      <c r="C2292" s="181" t="s">
        <v>463</v>
      </c>
      <c r="D2292" s="181" t="s">
        <v>1873</v>
      </c>
      <c r="E2292" s="181">
        <v>15</v>
      </c>
      <c r="F2292" s="181">
        <v>906</v>
      </c>
      <c r="G2292" s="181" t="s">
        <v>464</v>
      </c>
      <c r="H2292" s="181" t="s">
        <v>159</v>
      </c>
      <c r="I2292" s="181" t="s">
        <v>143</v>
      </c>
      <c r="J2292" s="181">
        <f>MONTH(Delivery[[#This Row],[DATE]])</f>
        <v>4</v>
      </c>
      <c r="K2292" s="183">
        <f>IF(Delivery[[#This Row],[Month]]&gt;3,YEAR(Delivery[[#This Row],[DATE]]),YEAR(Delivery[[#This Row],[DATE]])-1)</f>
        <v>2016</v>
      </c>
      <c r="L2292" s="183" t="str">
        <f>IF(Delivery[[#This Row],[Month]]&lt;4,"Q4",IF(Delivery[[#This Row],[Month]]&lt;7,"Q1",IF(Delivery[[#This Row],[Month]]&lt;10,"Q2",IF(Delivery[[#This Row],[Month]]&lt;13,"Q3"))))</f>
        <v>Q1</v>
      </c>
    </row>
    <row r="2293" spans="1:12" x14ac:dyDescent="0.25">
      <c r="A2293" s="181">
        <v>2</v>
      </c>
      <c r="B2293" s="182">
        <v>42462</v>
      </c>
      <c r="C2293" s="181" t="s">
        <v>463</v>
      </c>
      <c r="D2293" s="181" t="s">
        <v>1877</v>
      </c>
      <c r="E2293" s="181">
        <v>15</v>
      </c>
      <c r="F2293" s="181">
        <v>1168</v>
      </c>
      <c r="G2293" s="181" t="s">
        <v>464</v>
      </c>
      <c r="H2293" s="181" t="s">
        <v>159</v>
      </c>
      <c r="I2293" s="181" t="s">
        <v>143</v>
      </c>
      <c r="J2293" s="181">
        <f>MONTH(Delivery[[#This Row],[DATE]])</f>
        <v>4</v>
      </c>
      <c r="K2293" s="183">
        <f>IF(Delivery[[#This Row],[Month]]&gt;3,YEAR(Delivery[[#This Row],[DATE]]),YEAR(Delivery[[#This Row],[DATE]])-1)</f>
        <v>2016</v>
      </c>
      <c r="L2293" s="183" t="str">
        <f>IF(Delivery[[#This Row],[Month]]&lt;4,"Q4",IF(Delivery[[#This Row],[Month]]&lt;7,"Q1",IF(Delivery[[#This Row],[Month]]&lt;10,"Q2",IF(Delivery[[#This Row],[Month]]&lt;13,"Q3"))))</f>
        <v>Q1</v>
      </c>
    </row>
    <row r="2294" spans="1:12" x14ac:dyDescent="0.25">
      <c r="A2294" s="181">
        <v>1</v>
      </c>
      <c r="B2294" s="182">
        <v>42463</v>
      </c>
      <c r="C2294" s="181" t="s">
        <v>463</v>
      </c>
      <c r="D2294" s="181" t="s">
        <v>1876</v>
      </c>
      <c r="E2294" s="181">
        <v>11</v>
      </c>
      <c r="F2294" s="181">
        <v>1206</v>
      </c>
      <c r="G2294" s="181" t="s">
        <v>490</v>
      </c>
      <c r="H2294" s="181" t="s">
        <v>153</v>
      </c>
      <c r="I2294" s="181" t="s">
        <v>154</v>
      </c>
      <c r="J2294" s="181">
        <f>MONTH(Delivery[[#This Row],[DATE]])</f>
        <v>4</v>
      </c>
      <c r="K2294" s="183">
        <f>IF(Delivery[[#This Row],[Month]]&gt;3,YEAR(Delivery[[#This Row],[DATE]]),YEAR(Delivery[[#This Row],[DATE]])-1)</f>
        <v>2016</v>
      </c>
      <c r="L2294" s="183" t="str">
        <f>IF(Delivery[[#This Row],[Month]]&lt;4,"Q4",IF(Delivery[[#This Row],[Month]]&lt;7,"Q1",IF(Delivery[[#This Row],[Month]]&lt;10,"Q2",IF(Delivery[[#This Row],[Month]]&lt;13,"Q3"))))</f>
        <v>Q1</v>
      </c>
    </row>
    <row r="2295" spans="1:12" x14ac:dyDescent="0.25">
      <c r="A2295" s="181">
        <v>2</v>
      </c>
      <c r="B2295" s="182">
        <v>42463</v>
      </c>
      <c r="C2295" s="181" t="s">
        <v>463</v>
      </c>
      <c r="D2295" s="181" t="s">
        <v>1878</v>
      </c>
      <c r="E2295" s="181">
        <v>11</v>
      </c>
      <c r="F2295" s="181">
        <v>278</v>
      </c>
      <c r="G2295" s="181" t="s">
        <v>490</v>
      </c>
      <c r="H2295" s="181" t="s">
        <v>153</v>
      </c>
      <c r="I2295" s="181" t="s">
        <v>154</v>
      </c>
      <c r="J2295" s="181">
        <f>MONTH(Delivery[[#This Row],[DATE]])</f>
        <v>4</v>
      </c>
      <c r="K2295" s="183">
        <f>IF(Delivery[[#This Row],[Month]]&gt;3,YEAR(Delivery[[#This Row],[DATE]]),YEAR(Delivery[[#This Row],[DATE]])-1)</f>
        <v>2016</v>
      </c>
      <c r="L2295" s="183" t="str">
        <f>IF(Delivery[[#This Row],[Month]]&lt;4,"Q4",IF(Delivery[[#This Row],[Month]]&lt;7,"Q1",IF(Delivery[[#This Row],[Month]]&lt;10,"Q2",IF(Delivery[[#This Row],[Month]]&lt;13,"Q3"))))</f>
        <v>Q1</v>
      </c>
    </row>
    <row r="2296" spans="1:12" x14ac:dyDescent="0.25">
      <c r="A2296" s="181">
        <v>1</v>
      </c>
      <c r="B2296" s="182">
        <v>42463</v>
      </c>
      <c r="C2296" s="181" t="s">
        <v>463</v>
      </c>
      <c r="D2296" s="181" t="s">
        <v>1877</v>
      </c>
      <c r="E2296" s="181">
        <v>13</v>
      </c>
      <c r="F2296" s="181">
        <v>528</v>
      </c>
      <c r="G2296" s="181" t="s">
        <v>464</v>
      </c>
      <c r="H2296" s="181" t="s">
        <v>159</v>
      </c>
      <c r="I2296" s="181" t="s">
        <v>143</v>
      </c>
      <c r="J2296" s="181">
        <f>MONTH(Delivery[[#This Row],[DATE]])</f>
        <v>4</v>
      </c>
      <c r="K2296" s="183">
        <f>IF(Delivery[[#This Row],[Month]]&gt;3,YEAR(Delivery[[#This Row],[DATE]]),YEAR(Delivery[[#This Row],[DATE]])-1)</f>
        <v>2016</v>
      </c>
      <c r="L2296" s="183" t="str">
        <f>IF(Delivery[[#This Row],[Month]]&lt;4,"Q4",IF(Delivery[[#This Row],[Month]]&lt;7,"Q1",IF(Delivery[[#This Row],[Month]]&lt;10,"Q2",IF(Delivery[[#This Row],[Month]]&lt;13,"Q3"))))</f>
        <v>Q1</v>
      </c>
    </row>
    <row r="2297" spans="1:12" x14ac:dyDescent="0.25">
      <c r="A2297" s="181">
        <v>1</v>
      </c>
      <c r="B2297" s="182">
        <v>42463</v>
      </c>
      <c r="C2297" s="181" t="s">
        <v>463</v>
      </c>
      <c r="D2297" s="181" t="s">
        <v>1702</v>
      </c>
      <c r="E2297" s="181">
        <v>111</v>
      </c>
      <c r="F2297" s="181">
        <v>6</v>
      </c>
      <c r="G2297" s="181" t="s">
        <v>492</v>
      </c>
      <c r="H2297" s="181" t="s">
        <v>155</v>
      </c>
      <c r="I2297" s="181" t="s">
        <v>146</v>
      </c>
      <c r="J2297" s="181">
        <f>MONTH(Delivery[[#This Row],[DATE]])</f>
        <v>4</v>
      </c>
      <c r="K2297" s="183">
        <f>IF(Delivery[[#This Row],[Month]]&gt;3,YEAR(Delivery[[#This Row],[DATE]]),YEAR(Delivery[[#This Row],[DATE]])-1)</f>
        <v>2016</v>
      </c>
      <c r="L2297" s="183" t="str">
        <f>IF(Delivery[[#This Row],[Month]]&lt;4,"Q4",IF(Delivery[[#This Row],[Month]]&lt;7,"Q1",IF(Delivery[[#This Row],[Month]]&lt;10,"Q2",IF(Delivery[[#This Row],[Month]]&lt;13,"Q3"))))</f>
        <v>Q1</v>
      </c>
    </row>
    <row r="2298" spans="1:12" x14ac:dyDescent="0.25">
      <c r="A2298" s="181">
        <v>2</v>
      </c>
      <c r="B2298" s="182">
        <v>42463</v>
      </c>
      <c r="C2298" s="181" t="s">
        <v>463</v>
      </c>
      <c r="D2298" s="181" t="s">
        <v>1879</v>
      </c>
      <c r="E2298" s="181">
        <v>110</v>
      </c>
      <c r="F2298" s="181">
        <v>450</v>
      </c>
      <c r="G2298" s="181" t="s">
        <v>492</v>
      </c>
      <c r="H2298" s="181" t="s">
        <v>153</v>
      </c>
      <c r="I2298" s="181" t="s">
        <v>154</v>
      </c>
      <c r="J2298" s="181">
        <f>MONTH(Delivery[[#This Row],[DATE]])</f>
        <v>4</v>
      </c>
      <c r="K2298" s="183">
        <f>IF(Delivery[[#This Row],[Month]]&gt;3,YEAR(Delivery[[#This Row],[DATE]]),YEAR(Delivery[[#This Row],[DATE]])-1)</f>
        <v>2016</v>
      </c>
      <c r="L2298" s="183" t="str">
        <f>IF(Delivery[[#This Row],[Month]]&lt;4,"Q4",IF(Delivery[[#This Row],[Month]]&lt;7,"Q1",IF(Delivery[[#This Row],[Month]]&lt;10,"Q2",IF(Delivery[[#This Row],[Month]]&lt;13,"Q3"))))</f>
        <v>Q1</v>
      </c>
    </row>
    <row r="2299" spans="1:12" x14ac:dyDescent="0.25">
      <c r="A2299" s="181">
        <v>3</v>
      </c>
      <c r="B2299" s="182">
        <v>42463</v>
      </c>
      <c r="C2299" s="181" t="s">
        <v>463</v>
      </c>
      <c r="D2299" s="181" t="s">
        <v>1872</v>
      </c>
      <c r="E2299" s="181">
        <v>110</v>
      </c>
      <c r="F2299" s="181">
        <v>266</v>
      </c>
      <c r="G2299" s="181" t="s">
        <v>492</v>
      </c>
      <c r="H2299" s="181" t="s">
        <v>153</v>
      </c>
      <c r="I2299" s="181" t="s">
        <v>154</v>
      </c>
      <c r="J2299" s="181">
        <f>MONTH(Delivery[[#This Row],[DATE]])</f>
        <v>4</v>
      </c>
      <c r="K2299" s="183">
        <f>IF(Delivery[[#This Row],[Month]]&gt;3,YEAR(Delivery[[#This Row],[DATE]]),YEAR(Delivery[[#This Row],[DATE]])-1)</f>
        <v>2016</v>
      </c>
      <c r="L2299" s="183" t="str">
        <f>IF(Delivery[[#This Row],[Month]]&lt;4,"Q4",IF(Delivery[[#This Row],[Month]]&lt;7,"Q1",IF(Delivery[[#This Row],[Month]]&lt;10,"Q2",IF(Delivery[[#This Row],[Month]]&lt;13,"Q3"))))</f>
        <v>Q1</v>
      </c>
    </row>
    <row r="2300" spans="1:12" x14ac:dyDescent="0.25">
      <c r="A2300" s="181">
        <v>4</v>
      </c>
      <c r="B2300" s="182">
        <v>42463</v>
      </c>
      <c r="C2300" s="181" t="s">
        <v>463</v>
      </c>
      <c r="D2300" s="181" t="s">
        <v>1878</v>
      </c>
      <c r="E2300" s="181">
        <v>110</v>
      </c>
      <c r="F2300" s="181">
        <v>2452</v>
      </c>
      <c r="G2300" s="181" t="s">
        <v>492</v>
      </c>
      <c r="H2300" s="181" t="s">
        <v>153</v>
      </c>
      <c r="I2300" s="181" t="s">
        <v>154</v>
      </c>
      <c r="J2300" s="181">
        <f>MONTH(Delivery[[#This Row],[DATE]])</f>
        <v>4</v>
      </c>
      <c r="K2300" s="183">
        <f>IF(Delivery[[#This Row],[Month]]&gt;3,YEAR(Delivery[[#This Row],[DATE]]),YEAR(Delivery[[#This Row],[DATE]])-1)</f>
        <v>2016</v>
      </c>
      <c r="L2300" s="183" t="str">
        <f>IF(Delivery[[#This Row],[Month]]&lt;4,"Q4",IF(Delivery[[#This Row],[Month]]&lt;7,"Q1",IF(Delivery[[#This Row],[Month]]&lt;10,"Q2",IF(Delivery[[#This Row],[Month]]&lt;13,"Q3"))))</f>
        <v>Q1</v>
      </c>
    </row>
    <row r="2301" spans="1:12" x14ac:dyDescent="0.25">
      <c r="A2301" s="181">
        <v>5</v>
      </c>
      <c r="B2301" s="182">
        <v>42463</v>
      </c>
      <c r="C2301" s="181" t="s">
        <v>463</v>
      </c>
      <c r="D2301" s="181" t="s">
        <v>1878</v>
      </c>
      <c r="E2301" s="181">
        <v>109</v>
      </c>
      <c r="F2301" s="181">
        <v>850</v>
      </c>
      <c r="G2301" s="181" t="s">
        <v>492</v>
      </c>
      <c r="H2301" s="181" t="s">
        <v>153</v>
      </c>
      <c r="I2301" s="181" t="s">
        <v>154</v>
      </c>
      <c r="J2301" s="181">
        <f>MONTH(Delivery[[#This Row],[DATE]])</f>
        <v>4</v>
      </c>
      <c r="K2301" s="183">
        <f>IF(Delivery[[#This Row],[Month]]&gt;3,YEAR(Delivery[[#This Row],[DATE]]),YEAR(Delivery[[#This Row],[DATE]])-1)</f>
        <v>2016</v>
      </c>
      <c r="L2301" s="183" t="str">
        <f>IF(Delivery[[#This Row],[Month]]&lt;4,"Q4",IF(Delivery[[#This Row],[Month]]&lt;7,"Q1",IF(Delivery[[#This Row],[Month]]&lt;10,"Q2",IF(Delivery[[#This Row],[Month]]&lt;13,"Q3"))))</f>
        <v>Q1</v>
      </c>
    </row>
    <row r="2302" spans="1:12" x14ac:dyDescent="0.25">
      <c r="A2302" s="181">
        <v>1</v>
      </c>
      <c r="B2302" s="182">
        <v>42464</v>
      </c>
      <c r="C2302" s="181" t="s">
        <v>463</v>
      </c>
      <c r="D2302" s="181" t="s">
        <v>1878</v>
      </c>
      <c r="E2302" s="181">
        <v>11</v>
      </c>
      <c r="F2302" s="181">
        <v>1176</v>
      </c>
      <c r="G2302" s="181" t="s">
        <v>490</v>
      </c>
      <c r="H2302" s="181" t="s">
        <v>153</v>
      </c>
      <c r="I2302" s="181" t="s">
        <v>154</v>
      </c>
      <c r="J2302" s="181">
        <f>MONTH(Delivery[[#This Row],[DATE]])</f>
        <v>4</v>
      </c>
      <c r="K2302" s="183">
        <f>IF(Delivery[[#This Row],[Month]]&gt;3,YEAR(Delivery[[#This Row],[DATE]]),YEAR(Delivery[[#This Row],[DATE]])-1)</f>
        <v>2016</v>
      </c>
      <c r="L2302" s="183" t="str">
        <f>IF(Delivery[[#This Row],[Month]]&lt;4,"Q4",IF(Delivery[[#This Row],[Month]]&lt;7,"Q1",IF(Delivery[[#This Row],[Month]]&lt;10,"Q2",IF(Delivery[[#This Row],[Month]]&lt;13,"Q3"))))</f>
        <v>Q1</v>
      </c>
    </row>
    <row r="2303" spans="1:12" x14ac:dyDescent="0.25">
      <c r="A2303" s="181">
        <v>2</v>
      </c>
      <c r="B2303" s="182">
        <v>42464</v>
      </c>
      <c r="C2303" s="181" t="s">
        <v>463</v>
      </c>
      <c r="D2303" s="181" t="s">
        <v>1878</v>
      </c>
      <c r="E2303" s="181">
        <v>2</v>
      </c>
      <c r="F2303" s="181">
        <v>1733</v>
      </c>
      <c r="G2303" s="181" t="s">
        <v>490</v>
      </c>
      <c r="H2303" s="181" t="s">
        <v>153</v>
      </c>
      <c r="I2303" s="181" t="s">
        <v>154</v>
      </c>
      <c r="J2303" s="181">
        <f>MONTH(Delivery[[#This Row],[DATE]])</f>
        <v>4</v>
      </c>
      <c r="K2303" s="183">
        <f>IF(Delivery[[#This Row],[Month]]&gt;3,YEAR(Delivery[[#This Row],[DATE]]),YEAR(Delivery[[#This Row],[DATE]])-1)</f>
        <v>2016</v>
      </c>
      <c r="L2303" s="183" t="str">
        <f>IF(Delivery[[#This Row],[Month]]&lt;4,"Q4",IF(Delivery[[#This Row],[Month]]&lt;7,"Q1",IF(Delivery[[#This Row],[Month]]&lt;10,"Q2",IF(Delivery[[#This Row],[Month]]&lt;13,"Q3"))))</f>
        <v>Q1</v>
      </c>
    </row>
    <row r="2304" spans="1:12" x14ac:dyDescent="0.25">
      <c r="A2304" s="181">
        <v>3</v>
      </c>
      <c r="B2304" s="182">
        <v>42464</v>
      </c>
      <c r="C2304" s="181" t="s">
        <v>463</v>
      </c>
      <c r="D2304" s="181" t="s">
        <v>1702</v>
      </c>
      <c r="E2304" s="181">
        <v>5</v>
      </c>
      <c r="F2304" s="181">
        <v>180</v>
      </c>
      <c r="G2304" s="181" t="s">
        <v>490</v>
      </c>
      <c r="H2304" s="181" t="s">
        <v>155</v>
      </c>
      <c r="I2304" s="181" t="s">
        <v>146</v>
      </c>
      <c r="J2304" s="181">
        <f>MONTH(Delivery[[#This Row],[DATE]])</f>
        <v>4</v>
      </c>
      <c r="K2304" s="183">
        <f>IF(Delivery[[#This Row],[Month]]&gt;3,YEAR(Delivery[[#This Row],[DATE]]),YEAR(Delivery[[#This Row],[DATE]])-1)</f>
        <v>2016</v>
      </c>
      <c r="L2304" s="183" t="str">
        <f>IF(Delivery[[#This Row],[Month]]&lt;4,"Q4",IF(Delivery[[#This Row],[Month]]&lt;7,"Q1",IF(Delivery[[#This Row],[Month]]&lt;10,"Q2",IF(Delivery[[#This Row],[Month]]&lt;13,"Q3"))))</f>
        <v>Q1</v>
      </c>
    </row>
    <row r="2305" spans="1:12" x14ac:dyDescent="0.25">
      <c r="A2305" s="181">
        <v>4</v>
      </c>
      <c r="B2305" s="182">
        <v>42464</v>
      </c>
      <c r="C2305" s="181" t="s">
        <v>463</v>
      </c>
      <c r="D2305" s="181" t="s">
        <v>1696</v>
      </c>
      <c r="E2305" s="181">
        <v>5</v>
      </c>
      <c r="F2305" s="181">
        <v>601</v>
      </c>
      <c r="G2305" s="181" t="s">
        <v>490</v>
      </c>
      <c r="H2305" s="181" t="s">
        <v>156</v>
      </c>
      <c r="I2305" s="181" t="s">
        <v>146</v>
      </c>
      <c r="J2305" s="181">
        <f>MONTH(Delivery[[#This Row],[DATE]])</f>
        <v>4</v>
      </c>
      <c r="K2305" s="183">
        <f>IF(Delivery[[#This Row],[Month]]&gt;3,YEAR(Delivery[[#This Row],[DATE]]),YEAR(Delivery[[#This Row],[DATE]])-1)</f>
        <v>2016</v>
      </c>
      <c r="L2305" s="183" t="str">
        <f>IF(Delivery[[#This Row],[Month]]&lt;4,"Q4",IF(Delivery[[#This Row],[Month]]&lt;7,"Q1",IF(Delivery[[#This Row],[Month]]&lt;10,"Q2",IF(Delivery[[#This Row],[Month]]&lt;13,"Q3"))))</f>
        <v>Q1</v>
      </c>
    </row>
    <row r="2306" spans="1:12" x14ac:dyDescent="0.25">
      <c r="A2306" s="181">
        <v>5</v>
      </c>
      <c r="B2306" s="182">
        <v>42464</v>
      </c>
      <c r="C2306" s="181" t="s">
        <v>463</v>
      </c>
      <c r="D2306" s="181" t="s">
        <v>1702</v>
      </c>
      <c r="E2306" s="181">
        <v>5</v>
      </c>
      <c r="F2306" s="181">
        <v>40</v>
      </c>
      <c r="G2306" s="181" t="s">
        <v>490</v>
      </c>
      <c r="H2306" s="181" t="s">
        <v>155</v>
      </c>
      <c r="I2306" s="181" t="s">
        <v>146</v>
      </c>
      <c r="J2306" s="181">
        <f>MONTH(Delivery[[#This Row],[DATE]])</f>
        <v>4</v>
      </c>
      <c r="K2306" s="183">
        <f>IF(Delivery[[#This Row],[Month]]&gt;3,YEAR(Delivery[[#This Row],[DATE]]),YEAR(Delivery[[#This Row],[DATE]])-1)</f>
        <v>2016</v>
      </c>
      <c r="L2306" s="183" t="str">
        <f>IF(Delivery[[#This Row],[Month]]&lt;4,"Q4",IF(Delivery[[#This Row],[Month]]&lt;7,"Q1",IF(Delivery[[#This Row],[Month]]&lt;10,"Q2",IF(Delivery[[#This Row],[Month]]&lt;13,"Q3"))))</f>
        <v>Q1</v>
      </c>
    </row>
    <row r="2307" spans="1:12" x14ac:dyDescent="0.25">
      <c r="A2307" s="181">
        <v>1</v>
      </c>
      <c r="B2307" s="182">
        <v>42464</v>
      </c>
      <c r="C2307" s="181" t="s">
        <v>463</v>
      </c>
      <c r="D2307" s="181" t="s">
        <v>1877</v>
      </c>
      <c r="E2307" s="181">
        <v>13</v>
      </c>
      <c r="F2307" s="181">
        <v>148</v>
      </c>
      <c r="G2307" s="181" t="s">
        <v>464</v>
      </c>
      <c r="H2307" s="181" t="s">
        <v>159</v>
      </c>
      <c r="I2307" s="181" t="s">
        <v>143</v>
      </c>
      <c r="J2307" s="181">
        <f>MONTH(Delivery[[#This Row],[DATE]])</f>
        <v>4</v>
      </c>
      <c r="K2307" s="183">
        <f>IF(Delivery[[#This Row],[Month]]&gt;3,YEAR(Delivery[[#This Row],[DATE]]),YEAR(Delivery[[#This Row],[DATE]])-1)</f>
        <v>2016</v>
      </c>
      <c r="L2307" s="183" t="str">
        <f>IF(Delivery[[#This Row],[Month]]&lt;4,"Q4",IF(Delivery[[#This Row],[Month]]&lt;7,"Q1",IF(Delivery[[#This Row],[Month]]&lt;10,"Q2",IF(Delivery[[#This Row],[Month]]&lt;13,"Q3"))))</f>
        <v>Q1</v>
      </c>
    </row>
    <row r="2308" spans="1:12" x14ac:dyDescent="0.25">
      <c r="A2308" s="181">
        <v>1</v>
      </c>
      <c r="B2308" s="182">
        <v>42464</v>
      </c>
      <c r="C2308" s="181" t="s">
        <v>463</v>
      </c>
      <c r="D2308" s="181" t="s">
        <v>1878</v>
      </c>
      <c r="E2308" s="181">
        <v>109</v>
      </c>
      <c r="F2308" s="181">
        <v>1076</v>
      </c>
      <c r="G2308" s="181" t="s">
        <v>492</v>
      </c>
      <c r="H2308" s="181" t="s">
        <v>153</v>
      </c>
      <c r="I2308" s="181" t="s">
        <v>154</v>
      </c>
      <c r="J2308" s="181">
        <f>MONTH(Delivery[[#This Row],[DATE]])</f>
        <v>4</v>
      </c>
      <c r="K2308" s="183">
        <f>IF(Delivery[[#This Row],[Month]]&gt;3,YEAR(Delivery[[#This Row],[DATE]]),YEAR(Delivery[[#This Row],[DATE]])-1)</f>
        <v>2016</v>
      </c>
      <c r="L2308" s="183" t="str">
        <f>IF(Delivery[[#This Row],[Month]]&lt;4,"Q4",IF(Delivery[[#This Row],[Month]]&lt;7,"Q1",IF(Delivery[[#This Row],[Month]]&lt;10,"Q2",IF(Delivery[[#This Row],[Month]]&lt;13,"Q3"))))</f>
        <v>Q1</v>
      </c>
    </row>
    <row r="2309" spans="1:12" x14ac:dyDescent="0.25">
      <c r="A2309" s="181">
        <v>2</v>
      </c>
      <c r="B2309" s="182">
        <v>42464</v>
      </c>
      <c r="C2309" s="181" t="s">
        <v>463</v>
      </c>
      <c r="D2309" s="181" t="s">
        <v>1878</v>
      </c>
      <c r="E2309" s="181">
        <v>113</v>
      </c>
      <c r="F2309" s="181">
        <v>799</v>
      </c>
      <c r="G2309" s="181" t="s">
        <v>492</v>
      </c>
      <c r="H2309" s="181" t="s">
        <v>153</v>
      </c>
      <c r="I2309" s="181" t="s">
        <v>154</v>
      </c>
      <c r="J2309" s="181">
        <f>MONTH(Delivery[[#This Row],[DATE]])</f>
        <v>4</v>
      </c>
      <c r="K2309" s="183">
        <f>IF(Delivery[[#This Row],[Month]]&gt;3,YEAR(Delivery[[#This Row],[DATE]]),YEAR(Delivery[[#This Row],[DATE]])-1)</f>
        <v>2016</v>
      </c>
      <c r="L2309" s="183" t="str">
        <f>IF(Delivery[[#This Row],[Month]]&lt;4,"Q4",IF(Delivery[[#This Row],[Month]]&lt;7,"Q1",IF(Delivery[[#This Row],[Month]]&lt;10,"Q2",IF(Delivery[[#This Row],[Month]]&lt;13,"Q3"))))</f>
        <v>Q1</v>
      </c>
    </row>
    <row r="2310" spans="1:12" x14ac:dyDescent="0.25">
      <c r="A2310" s="181">
        <v>3</v>
      </c>
      <c r="B2310" s="182">
        <v>42464</v>
      </c>
      <c r="C2310" s="181" t="s">
        <v>463</v>
      </c>
      <c r="D2310" s="181" t="s">
        <v>1880</v>
      </c>
      <c r="E2310" s="181">
        <v>105</v>
      </c>
      <c r="F2310" s="181">
        <v>219</v>
      </c>
      <c r="G2310" s="181" t="s">
        <v>492</v>
      </c>
      <c r="H2310" s="181" t="s">
        <v>153</v>
      </c>
      <c r="I2310" s="181" t="s">
        <v>154</v>
      </c>
      <c r="J2310" s="181">
        <f>MONTH(Delivery[[#This Row],[DATE]])</f>
        <v>4</v>
      </c>
      <c r="K2310" s="183">
        <f>IF(Delivery[[#This Row],[Month]]&gt;3,YEAR(Delivery[[#This Row],[DATE]]),YEAR(Delivery[[#This Row],[DATE]])-1)</f>
        <v>2016</v>
      </c>
      <c r="L2310" s="183" t="str">
        <f>IF(Delivery[[#This Row],[Month]]&lt;4,"Q4",IF(Delivery[[#This Row],[Month]]&lt;7,"Q1",IF(Delivery[[#This Row],[Month]]&lt;10,"Q2",IF(Delivery[[#This Row],[Month]]&lt;13,"Q3"))))</f>
        <v>Q1</v>
      </c>
    </row>
    <row r="2311" spans="1:12" x14ac:dyDescent="0.25">
      <c r="A2311" s="181">
        <v>4</v>
      </c>
      <c r="B2311" s="182">
        <v>42464</v>
      </c>
      <c r="C2311" s="181" t="s">
        <v>463</v>
      </c>
      <c r="D2311" s="181" t="s">
        <v>1880</v>
      </c>
      <c r="E2311" s="181">
        <v>109</v>
      </c>
      <c r="F2311" s="181">
        <v>1091</v>
      </c>
      <c r="G2311" s="181" t="s">
        <v>492</v>
      </c>
      <c r="H2311" s="181" t="s">
        <v>153</v>
      </c>
      <c r="I2311" s="181" t="s">
        <v>154</v>
      </c>
      <c r="J2311" s="181">
        <f>MONTH(Delivery[[#This Row],[DATE]])</f>
        <v>4</v>
      </c>
      <c r="K2311" s="183">
        <f>IF(Delivery[[#This Row],[Month]]&gt;3,YEAR(Delivery[[#This Row],[DATE]]),YEAR(Delivery[[#This Row],[DATE]])-1)</f>
        <v>2016</v>
      </c>
      <c r="L2311" s="183" t="str">
        <f>IF(Delivery[[#This Row],[Month]]&lt;4,"Q4",IF(Delivery[[#This Row],[Month]]&lt;7,"Q1",IF(Delivery[[#This Row],[Month]]&lt;10,"Q2",IF(Delivery[[#This Row],[Month]]&lt;13,"Q3"))))</f>
        <v>Q1</v>
      </c>
    </row>
    <row r="2312" spans="1:12" x14ac:dyDescent="0.25">
      <c r="A2312" s="181">
        <v>5</v>
      </c>
      <c r="B2312" s="182">
        <v>42464</v>
      </c>
      <c r="C2312" s="181" t="s">
        <v>463</v>
      </c>
      <c r="D2312" s="181" t="s">
        <v>1702</v>
      </c>
      <c r="E2312" s="181">
        <v>111</v>
      </c>
      <c r="F2312" s="181">
        <v>22</v>
      </c>
      <c r="G2312" s="181" t="s">
        <v>492</v>
      </c>
      <c r="H2312" s="181" t="s">
        <v>155</v>
      </c>
      <c r="I2312" s="181" t="s">
        <v>146</v>
      </c>
      <c r="J2312" s="181">
        <f>MONTH(Delivery[[#This Row],[DATE]])</f>
        <v>4</v>
      </c>
      <c r="K2312" s="183">
        <f>IF(Delivery[[#This Row],[Month]]&gt;3,YEAR(Delivery[[#This Row],[DATE]]),YEAR(Delivery[[#This Row],[DATE]])-1)</f>
        <v>2016</v>
      </c>
      <c r="L2312" s="183" t="str">
        <f>IF(Delivery[[#This Row],[Month]]&lt;4,"Q4",IF(Delivery[[#This Row],[Month]]&lt;7,"Q1",IF(Delivery[[#This Row],[Month]]&lt;10,"Q2",IF(Delivery[[#This Row],[Month]]&lt;13,"Q3"))))</f>
        <v>Q1</v>
      </c>
    </row>
    <row r="2313" spans="1:12" x14ac:dyDescent="0.25">
      <c r="A2313" s="181">
        <v>6</v>
      </c>
      <c r="B2313" s="182">
        <v>42464</v>
      </c>
      <c r="C2313" s="181" t="s">
        <v>463</v>
      </c>
      <c r="D2313" s="181" t="s">
        <v>1703</v>
      </c>
      <c r="E2313" s="181">
        <v>111</v>
      </c>
      <c r="F2313" s="181">
        <v>82</v>
      </c>
      <c r="G2313" s="181" t="s">
        <v>492</v>
      </c>
      <c r="H2313" s="181" t="s">
        <v>155</v>
      </c>
      <c r="I2313" s="181" t="s">
        <v>146</v>
      </c>
      <c r="J2313" s="181">
        <f>MONTH(Delivery[[#This Row],[DATE]])</f>
        <v>4</v>
      </c>
      <c r="K2313" s="183">
        <f>IF(Delivery[[#This Row],[Month]]&gt;3,YEAR(Delivery[[#This Row],[DATE]]),YEAR(Delivery[[#This Row],[DATE]])-1)</f>
        <v>2016</v>
      </c>
      <c r="L2313" s="183" t="str">
        <f>IF(Delivery[[#This Row],[Month]]&lt;4,"Q4",IF(Delivery[[#This Row],[Month]]&lt;7,"Q1",IF(Delivery[[#This Row],[Month]]&lt;10,"Q2",IF(Delivery[[#This Row],[Month]]&lt;13,"Q3"))))</f>
        <v>Q1</v>
      </c>
    </row>
    <row r="2314" spans="1:12" x14ac:dyDescent="0.25">
      <c r="A2314" s="181">
        <v>7</v>
      </c>
      <c r="B2314" s="182">
        <v>42464</v>
      </c>
      <c r="C2314" s="181" t="s">
        <v>463</v>
      </c>
      <c r="D2314" s="181" t="s">
        <v>1704</v>
      </c>
      <c r="E2314" s="181">
        <v>101</v>
      </c>
      <c r="F2314" s="181">
        <v>55</v>
      </c>
      <c r="G2314" s="181" t="s">
        <v>492</v>
      </c>
      <c r="H2314" s="181" t="s">
        <v>151</v>
      </c>
      <c r="I2314" s="181" t="s">
        <v>152</v>
      </c>
      <c r="J2314" s="181">
        <f>MONTH(Delivery[[#This Row],[DATE]])</f>
        <v>4</v>
      </c>
      <c r="K2314" s="183">
        <f>IF(Delivery[[#This Row],[Month]]&gt;3,YEAR(Delivery[[#This Row],[DATE]]),YEAR(Delivery[[#This Row],[DATE]])-1)</f>
        <v>2016</v>
      </c>
      <c r="L2314" s="183" t="str">
        <f>IF(Delivery[[#This Row],[Month]]&lt;4,"Q4",IF(Delivery[[#This Row],[Month]]&lt;7,"Q1",IF(Delivery[[#This Row],[Month]]&lt;10,"Q2",IF(Delivery[[#This Row],[Month]]&lt;13,"Q3"))))</f>
        <v>Q1</v>
      </c>
    </row>
    <row r="2315" spans="1:12" x14ac:dyDescent="0.25">
      <c r="A2315" s="181">
        <v>1</v>
      </c>
      <c r="B2315" s="182">
        <v>42464</v>
      </c>
      <c r="C2315" s="181" t="s">
        <v>6</v>
      </c>
      <c r="D2315" s="181" t="s">
        <v>1701</v>
      </c>
      <c r="E2315" s="181" t="s">
        <v>41</v>
      </c>
      <c r="F2315" s="181">
        <v>1832</v>
      </c>
      <c r="G2315" s="181" t="s">
        <v>466</v>
      </c>
      <c r="H2315" s="181" t="s">
        <v>148</v>
      </c>
      <c r="I2315" s="181" t="s">
        <v>149</v>
      </c>
      <c r="J2315" s="181">
        <f>MONTH(Delivery[[#This Row],[DATE]])</f>
        <v>4</v>
      </c>
      <c r="K2315" s="183">
        <f>IF(Delivery[[#This Row],[Month]]&gt;3,YEAR(Delivery[[#This Row],[DATE]]),YEAR(Delivery[[#This Row],[DATE]])-1)</f>
        <v>2016</v>
      </c>
      <c r="L2315" s="183" t="str">
        <f>IF(Delivery[[#This Row],[Month]]&lt;4,"Q4",IF(Delivery[[#This Row],[Month]]&lt;7,"Q1",IF(Delivery[[#This Row],[Month]]&lt;10,"Q2",IF(Delivery[[#This Row],[Month]]&lt;13,"Q3"))))</f>
        <v>Q1</v>
      </c>
    </row>
    <row r="2316" spans="1:12" x14ac:dyDescent="0.25">
      <c r="A2316" s="181">
        <v>2</v>
      </c>
      <c r="B2316" s="182">
        <v>42464</v>
      </c>
      <c r="C2316" s="181" t="s">
        <v>6</v>
      </c>
      <c r="D2316" s="181" t="s">
        <v>1713</v>
      </c>
      <c r="E2316" s="181" t="s">
        <v>41</v>
      </c>
      <c r="F2316" s="181">
        <v>865</v>
      </c>
      <c r="G2316" s="181" t="s">
        <v>466</v>
      </c>
      <c r="H2316" s="181" t="s">
        <v>148</v>
      </c>
      <c r="I2316" s="181" t="s">
        <v>149</v>
      </c>
      <c r="J2316" s="181">
        <f>MONTH(Delivery[[#This Row],[DATE]])</f>
        <v>4</v>
      </c>
      <c r="K2316" s="183">
        <f>IF(Delivery[[#This Row],[Month]]&gt;3,YEAR(Delivery[[#This Row],[DATE]]),YEAR(Delivery[[#This Row],[DATE]])-1)</f>
        <v>2016</v>
      </c>
      <c r="L2316" s="183" t="str">
        <f>IF(Delivery[[#This Row],[Month]]&lt;4,"Q4",IF(Delivery[[#This Row],[Month]]&lt;7,"Q1",IF(Delivery[[#This Row],[Month]]&lt;10,"Q2",IF(Delivery[[#This Row],[Month]]&lt;13,"Q3"))))</f>
        <v>Q1</v>
      </c>
    </row>
    <row r="2317" spans="1:12" x14ac:dyDescent="0.25">
      <c r="A2317" s="181">
        <v>1</v>
      </c>
      <c r="B2317" s="182">
        <v>42465</v>
      </c>
      <c r="C2317" s="181" t="s">
        <v>463</v>
      </c>
      <c r="D2317" s="181" t="s">
        <v>1881</v>
      </c>
      <c r="E2317" s="181">
        <v>5</v>
      </c>
      <c r="F2317" s="181">
        <v>84</v>
      </c>
      <c r="G2317" s="181" t="s">
        <v>490</v>
      </c>
      <c r="H2317" s="181" t="s">
        <v>155</v>
      </c>
      <c r="I2317" s="181" t="s">
        <v>146</v>
      </c>
      <c r="J2317" s="181">
        <f>MONTH(Delivery[[#This Row],[DATE]])</f>
        <v>4</v>
      </c>
      <c r="K2317" s="183">
        <f>IF(Delivery[[#This Row],[Month]]&gt;3,YEAR(Delivery[[#This Row],[DATE]]),YEAR(Delivery[[#This Row],[DATE]])-1)</f>
        <v>2016</v>
      </c>
      <c r="L2317" s="183" t="str">
        <f>IF(Delivery[[#This Row],[Month]]&lt;4,"Q4",IF(Delivery[[#This Row],[Month]]&lt;7,"Q1",IF(Delivery[[#This Row],[Month]]&lt;10,"Q2",IF(Delivery[[#This Row],[Month]]&lt;13,"Q3"))))</f>
        <v>Q1</v>
      </c>
    </row>
    <row r="2318" spans="1:12" x14ac:dyDescent="0.25">
      <c r="A2318" s="181">
        <v>2</v>
      </c>
      <c r="B2318" s="182">
        <v>42465</v>
      </c>
      <c r="C2318" s="181" t="s">
        <v>463</v>
      </c>
      <c r="D2318" s="181" t="s">
        <v>1703</v>
      </c>
      <c r="E2318" s="181">
        <v>5</v>
      </c>
      <c r="F2318" s="181">
        <v>38</v>
      </c>
      <c r="G2318" s="181" t="s">
        <v>490</v>
      </c>
      <c r="H2318" s="181" t="s">
        <v>155</v>
      </c>
      <c r="I2318" s="181" t="s">
        <v>146</v>
      </c>
      <c r="J2318" s="181">
        <f>MONTH(Delivery[[#This Row],[DATE]])</f>
        <v>4</v>
      </c>
      <c r="K2318" s="183">
        <f>IF(Delivery[[#This Row],[Month]]&gt;3,YEAR(Delivery[[#This Row],[DATE]]),YEAR(Delivery[[#This Row],[DATE]])-1)</f>
        <v>2016</v>
      </c>
      <c r="L2318" s="183" t="str">
        <f>IF(Delivery[[#This Row],[Month]]&lt;4,"Q4",IF(Delivery[[#This Row],[Month]]&lt;7,"Q1",IF(Delivery[[#This Row],[Month]]&lt;10,"Q2",IF(Delivery[[#This Row],[Month]]&lt;13,"Q3"))))</f>
        <v>Q1</v>
      </c>
    </row>
    <row r="2319" spans="1:12" x14ac:dyDescent="0.25">
      <c r="A2319" s="181">
        <v>3</v>
      </c>
      <c r="B2319" s="182">
        <v>42465</v>
      </c>
      <c r="C2319" s="181" t="s">
        <v>463</v>
      </c>
      <c r="D2319" s="181" t="s">
        <v>1882</v>
      </c>
      <c r="E2319" s="181">
        <v>8</v>
      </c>
      <c r="F2319" s="181">
        <v>2475</v>
      </c>
      <c r="G2319" s="181" t="s">
        <v>490</v>
      </c>
      <c r="H2319" s="181" t="s">
        <v>151</v>
      </c>
      <c r="I2319" s="181" t="s">
        <v>152</v>
      </c>
      <c r="J2319" s="181">
        <f>MONTH(Delivery[[#This Row],[DATE]])</f>
        <v>4</v>
      </c>
      <c r="K2319" s="183">
        <f>IF(Delivery[[#This Row],[Month]]&gt;3,YEAR(Delivery[[#This Row],[DATE]]),YEAR(Delivery[[#This Row],[DATE]])-1)</f>
        <v>2016</v>
      </c>
      <c r="L2319" s="183" t="str">
        <f>IF(Delivery[[#This Row],[Month]]&lt;4,"Q4",IF(Delivery[[#This Row],[Month]]&lt;7,"Q1",IF(Delivery[[#This Row],[Month]]&lt;10,"Q2",IF(Delivery[[#This Row],[Month]]&lt;13,"Q3"))))</f>
        <v>Q1</v>
      </c>
    </row>
    <row r="2320" spans="1:12" x14ac:dyDescent="0.25">
      <c r="A2320" s="181">
        <v>1</v>
      </c>
      <c r="B2320" s="182">
        <v>42465</v>
      </c>
      <c r="C2320" s="181" t="s">
        <v>463</v>
      </c>
      <c r="D2320" s="181" t="s">
        <v>1877</v>
      </c>
      <c r="E2320" s="181">
        <v>13</v>
      </c>
      <c r="F2320" s="181">
        <v>197</v>
      </c>
      <c r="G2320" s="181" t="s">
        <v>464</v>
      </c>
      <c r="H2320" s="181" t="s">
        <v>159</v>
      </c>
      <c r="I2320" s="181" t="s">
        <v>143</v>
      </c>
      <c r="J2320" s="181">
        <f>MONTH(Delivery[[#This Row],[DATE]])</f>
        <v>4</v>
      </c>
      <c r="K2320" s="183">
        <f>IF(Delivery[[#This Row],[Month]]&gt;3,YEAR(Delivery[[#This Row],[DATE]]),YEAR(Delivery[[#This Row],[DATE]])-1)</f>
        <v>2016</v>
      </c>
      <c r="L2320" s="183" t="str">
        <f>IF(Delivery[[#This Row],[Month]]&lt;4,"Q4",IF(Delivery[[#This Row],[Month]]&lt;7,"Q1",IF(Delivery[[#This Row],[Month]]&lt;10,"Q2",IF(Delivery[[#This Row],[Month]]&lt;13,"Q3"))))</f>
        <v>Q1</v>
      </c>
    </row>
    <row r="2321" spans="1:12" x14ac:dyDescent="0.25">
      <c r="A2321" s="181">
        <v>2</v>
      </c>
      <c r="B2321" s="182">
        <v>42465</v>
      </c>
      <c r="C2321" s="181" t="s">
        <v>463</v>
      </c>
      <c r="D2321" s="181" t="s">
        <v>1710</v>
      </c>
      <c r="E2321" s="181">
        <v>16</v>
      </c>
      <c r="F2321" s="181">
        <v>537</v>
      </c>
      <c r="G2321" s="181" t="s">
        <v>464</v>
      </c>
      <c r="H2321" s="181" t="s">
        <v>145</v>
      </c>
      <c r="I2321" s="181" t="s">
        <v>146</v>
      </c>
      <c r="J2321" s="181">
        <f>MONTH(Delivery[[#This Row],[DATE]])</f>
        <v>4</v>
      </c>
      <c r="K2321" s="183">
        <f>IF(Delivery[[#This Row],[Month]]&gt;3,YEAR(Delivery[[#This Row],[DATE]]),YEAR(Delivery[[#This Row],[DATE]])-1)</f>
        <v>2016</v>
      </c>
      <c r="L2321" s="183" t="str">
        <f>IF(Delivery[[#This Row],[Month]]&lt;4,"Q4",IF(Delivery[[#This Row],[Month]]&lt;7,"Q1",IF(Delivery[[#This Row],[Month]]&lt;10,"Q2",IF(Delivery[[#This Row],[Month]]&lt;13,"Q3"))))</f>
        <v>Q1</v>
      </c>
    </row>
    <row r="2322" spans="1:12" x14ac:dyDescent="0.25">
      <c r="A2322" s="181">
        <v>3</v>
      </c>
      <c r="B2322" s="182">
        <v>42465</v>
      </c>
      <c r="C2322" s="181" t="s">
        <v>463</v>
      </c>
      <c r="D2322" s="181" t="s">
        <v>1883</v>
      </c>
      <c r="E2322" s="181">
        <v>16</v>
      </c>
      <c r="F2322" s="181">
        <v>66</v>
      </c>
      <c r="G2322" s="181" t="s">
        <v>464</v>
      </c>
      <c r="H2322" s="181" t="s">
        <v>155</v>
      </c>
      <c r="I2322" s="181" t="s">
        <v>146</v>
      </c>
      <c r="J2322" s="181">
        <f>MONTH(Delivery[[#This Row],[DATE]])</f>
        <v>4</v>
      </c>
      <c r="K2322" s="183">
        <f>IF(Delivery[[#This Row],[Month]]&gt;3,YEAR(Delivery[[#This Row],[DATE]]),YEAR(Delivery[[#This Row],[DATE]])-1)</f>
        <v>2016</v>
      </c>
      <c r="L2322" s="183" t="str">
        <f>IF(Delivery[[#This Row],[Month]]&lt;4,"Q4",IF(Delivery[[#This Row],[Month]]&lt;7,"Q1",IF(Delivery[[#This Row],[Month]]&lt;10,"Q2",IF(Delivery[[#This Row],[Month]]&lt;13,"Q3"))))</f>
        <v>Q1</v>
      </c>
    </row>
    <row r="2323" spans="1:12" x14ac:dyDescent="0.25">
      <c r="A2323" s="181">
        <v>4</v>
      </c>
      <c r="B2323" s="182">
        <v>42465</v>
      </c>
      <c r="C2323" s="181" t="s">
        <v>463</v>
      </c>
      <c r="D2323" s="181" t="s">
        <v>1702</v>
      </c>
      <c r="E2323" s="181">
        <v>16</v>
      </c>
      <c r="F2323" s="181">
        <v>752</v>
      </c>
      <c r="G2323" s="181" t="s">
        <v>464</v>
      </c>
      <c r="H2323" s="181" t="s">
        <v>155</v>
      </c>
      <c r="I2323" s="181" t="s">
        <v>146</v>
      </c>
      <c r="J2323" s="181">
        <f>MONTH(Delivery[[#This Row],[DATE]])</f>
        <v>4</v>
      </c>
      <c r="K2323" s="183">
        <f>IF(Delivery[[#This Row],[Month]]&gt;3,YEAR(Delivery[[#This Row],[DATE]]),YEAR(Delivery[[#This Row],[DATE]])-1)</f>
        <v>2016</v>
      </c>
      <c r="L2323" s="183" t="str">
        <f>IF(Delivery[[#This Row],[Month]]&lt;4,"Q4",IF(Delivery[[#This Row],[Month]]&lt;7,"Q1",IF(Delivery[[#This Row],[Month]]&lt;10,"Q2",IF(Delivery[[#This Row],[Month]]&lt;13,"Q3"))))</f>
        <v>Q1</v>
      </c>
    </row>
    <row r="2324" spans="1:12" x14ac:dyDescent="0.25">
      <c r="A2324" s="181">
        <v>5</v>
      </c>
      <c r="B2324" s="182">
        <v>42465</v>
      </c>
      <c r="C2324" s="181" t="s">
        <v>463</v>
      </c>
      <c r="D2324" s="181" t="s">
        <v>28</v>
      </c>
      <c r="E2324" s="181" t="s">
        <v>1392</v>
      </c>
      <c r="F2324" s="181">
        <v>146</v>
      </c>
      <c r="G2324" s="181" t="s">
        <v>464</v>
      </c>
      <c r="H2324" s="181" t="s">
        <v>203</v>
      </c>
      <c r="I2324" s="181" t="s">
        <v>204</v>
      </c>
      <c r="J2324" s="181">
        <f>MONTH(Delivery[[#This Row],[DATE]])</f>
        <v>4</v>
      </c>
      <c r="K2324" s="183">
        <f>IF(Delivery[[#This Row],[Month]]&gt;3,YEAR(Delivery[[#This Row],[DATE]]),YEAR(Delivery[[#This Row],[DATE]])-1)</f>
        <v>2016</v>
      </c>
      <c r="L2324" s="183" t="str">
        <f>IF(Delivery[[#This Row],[Month]]&lt;4,"Q4",IF(Delivery[[#This Row],[Month]]&lt;7,"Q1",IF(Delivery[[#This Row],[Month]]&lt;10,"Q2",IF(Delivery[[#This Row],[Month]]&lt;13,"Q3"))))</f>
        <v>Q1</v>
      </c>
    </row>
    <row r="2325" spans="1:12" x14ac:dyDescent="0.25">
      <c r="A2325" s="181">
        <v>1</v>
      </c>
      <c r="B2325" s="182">
        <v>42465</v>
      </c>
      <c r="C2325" s="181" t="s">
        <v>463</v>
      </c>
      <c r="D2325" s="181" t="s">
        <v>1707</v>
      </c>
      <c r="E2325" s="181">
        <v>101</v>
      </c>
      <c r="F2325" s="181">
        <v>3690</v>
      </c>
      <c r="G2325" s="181" t="s">
        <v>492</v>
      </c>
      <c r="H2325" s="181" t="s">
        <v>151</v>
      </c>
      <c r="I2325" s="181" t="s">
        <v>152</v>
      </c>
      <c r="J2325" s="181">
        <f>MONTH(Delivery[[#This Row],[DATE]])</f>
        <v>4</v>
      </c>
      <c r="K2325" s="183">
        <f>IF(Delivery[[#This Row],[Month]]&gt;3,YEAR(Delivery[[#This Row],[DATE]]),YEAR(Delivery[[#This Row],[DATE]])-1)</f>
        <v>2016</v>
      </c>
      <c r="L2325" s="183" t="str">
        <f>IF(Delivery[[#This Row],[Month]]&lt;4,"Q4",IF(Delivery[[#This Row],[Month]]&lt;7,"Q1",IF(Delivery[[#This Row],[Month]]&lt;10,"Q2",IF(Delivery[[#This Row],[Month]]&lt;13,"Q3"))))</f>
        <v>Q1</v>
      </c>
    </row>
    <row r="2326" spans="1:12" x14ac:dyDescent="0.25">
      <c r="A2326" s="181">
        <v>2</v>
      </c>
      <c r="B2326" s="182">
        <v>42465</v>
      </c>
      <c r="C2326" s="181" t="s">
        <v>463</v>
      </c>
      <c r="D2326" s="181" t="s">
        <v>1703</v>
      </c>
      <c r="E2326" s="181">
        <v>111</v>
      </c>
      <c r="F2326" s="181">
        <v>33</v>
      </c>
      <c r="G2326" s="181" t="s">
        <v>492</v>
      </c>
      <c r="H2326" s="181" t="s">
        <v>155</v>
      </c>
      <c r="I2326" s="181" t="s">
        <v>146</v>
      </c>
      <c r="J2326" s="181">
        <f>MONTH(Delivery[[#This Row],[DATE]])</f>
        <v>4</v>
      </c>
      <c r="K2326" s="183">
        <f>IF(Delivery[[#This Row],[Month]]&gt;3,YEAR(Delivery[[#This Row],[DATE]]),YEAR(Delivery[[#This Row],[DATE]])-1)</f>
        <v>2016</v>
      </c>
      <c r="L2326" s="183" t="str">
        <f>IF(Delivery[[#This Row],[Month]]&lt;4,"Q4",IF(Delivery[[#This Row],[Month]]&lt;7,"Q1",IF(Delivery[[#This Row],[Month]]&lt;10,"Q2",IF(Delivery[[#This Row],[Month]]&lt;13,"Q3"))))</f>
        <v>Q1</v>
      </c>
    </row>
    <row r="2327" spans="1:12" x14ac:dyDescent="0.25">
      <c r="A2327" s="181">
        <v>1</v>
      </c>
      <c r="B2327" s="182">
        <v>42465</v>
      </c>
      <c r="C2327" s="181" t="s">
        <v>6</v>
      </c>
      <c r="D2327" s="181" t="s">
        <v>1689</v>
      </c>
      <c r="E2327" s="181" t="s">
        <v>41</v>
      </c>
      <c r="F2327" s="181">
        <v>1130</v>
      </c>
      <c r="G2327" s="181" t="s">
        <v>466</v>
      </c>
      <c r="H2327" s="181" t="s">
        <v>148</v>
      </c>
      <c r="I2327" s="181" t="s">
        <v>149</v>
      </c>
      <c r="J2327" s="181">
        <f>MONTH(Delivery[[#This Row],[DATE]])</f>
        <v>4</v>
      </c>
      <c r="K2327" s="183">
        <f>IF(Delivery[[#This Row],[Month]]&gt;3,YEAR(Delivery[[#This Row],[DATE]]),YEAR(Delivery[[#This Row],[DATE]])-1)</f>
        <v>2016</v>
      </c>
      <c r="L2327" s="183" t="str">
        <f>IF(Delivery[[#This Row],[Month]]&lt;4,"Q4",IF(Delivery[[#This Row],[Month]]&lt;7,"Q1",IF(Delivery[[#This Row],[Month]]&lt;10,"Q2",IF(Delivery[[#This Row],[Month]]&lt;13,"Q3"))))</f>
        <v>Q1</v>
      </c>
    </row>
    <row r="2328" spans="1:12" x14ac:dyDescent="0.25">
      <c r="A2328" s="181">
        <v>1</v>
      </c>
      <c r="B2328" s="182">
        <v>42466</v>
      </c>
      <c r="C2328" s="181" t="s">
        <v>6</v>
      </c>
      <c r="D2328" s="181" t="s">
        <v>1705</v>
      </c>
      <c r="E2328" s="181">
        <v>16</v>
      </c>
      <c r="F2328" s="181">
        <v>107</v>
      </c>
      <c r="G2328" s="181" t="s">
        <v>460</v>
      </c>
      <c r="H2328" s="181" t="s">
        <v>155</v>
      </c>
      <c r="I2328" s="181" t="s">
        <v>146</v>
      </c>
      <c r="J2328" s="181">
        <f>MONTH(Delivery[[#This Row],[DATE]])</f>
        <v>4</v>
      </c>
      <c r="K2328" s="183">
        <f>IF(Delivery[[#This Row],[Month]]&gt;3,YEAR(Delivery[[#This Row],[DATE]]),YEAR(Delivery[[#This Row],[DATE]])-1)</f>
        <v>2016</v>
      </c>
      <c r="L2328" s="183" t="str">
        <f>IF(Delivery[[#This Row],[Month]]&lt;4,"Q4",IF(Delivery[[#This Row],[Month]]&lt;7,"Q1",IF(Delivery[[#This Row],[Month]]&lt;10,"Q2",IF(Delivery[[#This Row],[Month]]&lt;13,"Q3"))))</f>
        <v>Q1</v>
      </c>
    </row>
    <row r="2329" spans="1:12" x14ac:dyDescent="0.25">
      <c r="A2329" s="181">
        <v>2</v>
      </c>
      <c r="B2329" s="182">
        <v>42466</v>
      </c>
      <c r="C2329" s="181" t="s">
        <v>6</v>
      </c>
      <c r="D2329" s="181" t="s">
        <v>1706</v>
      </c>
      <c r="E2329" s="181">
        <v>8</v>
      </c>
      <c r="F2329" s="181">
        <v>1787</v>
      </c>
      <c r="G2329" s="181" t="s">
        <v>460</v>
      </c>
      <c r="H2329" s="181" t="s">
        <v>153</v>
      </c>
      <c r="I2329" s="181" t="s">
        <v>154</v>
      </c>
      <c r="J2329" s="181">
        <f>MONTH(Delivery[[#This Row],[DATE]])</f>
        <v>4</v>
      </c>
      <c r="K2329" s="183">
        <f>IF(Delivery[[#This Row],[Month]]&gt;3,YEAR(Delivery[[#This Row],[DATE]]),YEAR(Delivery[[#This Row],[DATE]])-1)</f>
        <v>2016</v>
      </c>
      <c r="L2329" s="183" t="str">
        <f>IF(Delivery[[#This Row],[Month]]&lt;4,"Q4",IF(Delivery[[#This Row],[Month]]&lt;7,"Q1",IF(Delivery[[#This Row],[Month]]&lt;10,"Q2",IF(Delivery[[#This Row],[Month]]&lt;13,"Q3"))))</f>
        <v>Q1</v>
      </c>
    </row>
    <row r="2330" spans="1:12" x14ac:dyDescent="0.25">
      <c r="A2330" s="181">
        <v>1</v>
      </c>
      <c r="B2330" s="182">
        <v>42466</v>
      </c>
      <c r="C2330" s="181" t="s">
        <v>463</v>
      </c>
      <c r="D2330" s="181" t="s">
        <v>500</v>
      </c>
      <c r="E2330" s="181" t="s">
        <v>1392</v>
      </c>
      <c r="F2330" s="181">
        <v>10</v>
      </c>
      <c r="G2330" s="181" t="s">
        <v>464</v>
      </c>
      <c r="H2330" s="181" t="s">
        <v>1436</v>
      </c>
      <c r="I2330" s="181" t="s">
        <v>204</v>
      </c>
      <c r="J2330" s="181">
        <f>MONTH(Delivery[[#This Row],[DATE]])</f>
        <v>4</v>
      </c>
      <c r="K2330" s="183">
        <f>IF(Delivery[[#This Row],[Month]]&gt;3,YEAR(Delivery[[#This Row],[DATE]]),YEAR(Delivery[[#This Row],[DATE]])-1)</f>
        <v>2016</v>
      </c>
      <c r="L2330" s="183" t="str">
        <f>IF(Delivery[[#This Row],[Month]]&lt;4,"Q4",IF(Delivery[[#This Row],[Month]]&lt;7,"Q1",IF(Delivery[[#This Row],[Month]]&lt;10,"Q2",IF(Delivery[[#This Row],[Month]]&lt;13,"Q3"))))</f>
        <v>Q1</v>
      </c>
    </row>
    <row r="2331" spans="1:12" x14ac:dyDescent="0.25">
      <c r="A2331" s="181">
        <v>2</v>
      </c>
      <c r="B2331" s="182">
        <v>42466</v>
      </c>
      <c r="C2331" s="181" t="s">
        <v>463</v>
      </c>
      <c r="D2331" s="181" t="s">
        <v>1884</v>
      </c>
      <c r="E2331" s="181">
        <v>16</v>
      </c>
      <c r="F2331" s="181">
        <v>259</v>
      </c>
      <c r="G2331" s="181" t="s">
        <v>464</v>
      </c>
      <c r="H2331" s="181" t="s">
        <v>155</v>
      </c>
      <c r="I2331" s="181" t="s">
        <v>146</v>
      </c>
      <c r="J2331" s="181">
        <f>MONTH(Delivery[[#This Row],[DATE]])</f>
        <v>4</v>
      </c>
      <c r="K2331" s="183">
        <f>IF(Delivery[[#This Row],[Month]]&gt;3,YEAR(Delivery[[#This Row],[DATE]]),YEAR(Delivery[[#This Row],[DATE]])-1)</f>
        <v>2016</v>
      </c>
      <c r="L2331" s="183" t="str">
        <f>IF(Delivery[[#This Row],[Month]]&lt;4,"Q4",IF(Delivery[[#This Row],[Month]]&lt;7,"Q1",IF(Delivery[[#This Row],[Month]]&lt;10,"Q2",IF(Delivery[[#This Row],[Month]]&lt;13,"Q3"))))</f>
        <v>Q1</v>
      </c>
    </row>
    <row r="2332" spans="1:12" x14ac:dyDescent="0.25">
      <c r="A2332" s="181">
        <v>3</v>
      </c>
      <c r="B2332" s="182">
        <v>42466</v>
      </c>
      <c r="C2332" s="181" t="s">
        <v>463</v>
      </c>
      <c r="D2332" s="181" t="s">
        <v>1709</v>
      </c>
      <c r="E2332" s="181">
        <v>16</v>
      </c>
      <c r="F2332" s="181">
        <v>767</v>
      </c>
      <c r="G2332" s="181" t="s">
        <v>464</v>
      </c>
      <c r="H2332" s="181" t="s">
        <v>156</v>
      </c>
      <c r="I2332" s="181" t="s">
        <v>146</v>
      </c>
      <c r="J2332" s="181">
        <f>MONTH(Delivery[[#This Row],[DATE]])</f>
        <v>4</v>
      </c>
      <c r="K2332" s="183">
        <f>IF(Delivery[[#This Row],[Month]]&gt;3,YEAR(Delivery[[#This Row],[DATE]]),YEAR(Delivery[[#This Row],[DATE]])-1)</f>
        <v>2016</v>
      </c>
      <c r="L2332" s="183" t="str">
        <f>IF(Delivery[[#This Row],[Month]]&lt;4,"Q4",IF(Delivery[[#This Row],[Month]]&lt;7,"Q1",IF(Delivery[[#This Row],[Month]]&lt;10,"Q2",IF(Delivery[[#This Row],[Month]]&lt;13,"Q3"))))</f>
        <v>Q1</v>
      </c>
    </row>
    <row r="2333" spans="1:12" x14ac:dyDescent="0.25">
      <c r="A2333" s="181">
        <v>4</v>
      </c>
      <c r="B2333" s="182">
        <v>42466</v>
      </c>
      <c r="C2333" s="181" t="s">
        <v>463</v>
      </c>
      <c r="D2333" s="181" t="s">
        <v>1710</v>
      </c>
      <c r="E2333" s="181">
        <v>16</v>
      </c>
      <c r="F2333" s="181">
        <v>448</v>
      </c>
      <c r="G2333" s="181" t="s">
        <v>464</v>
      </c>
      <c r="H2333" s="181" t="s">
        <v>145</v>
      </c>
      <c r="I2333" s="181" t="s">
        <v>146</v>
      </c>
      <c r="J2333" s="181">
        <f>MONTH(Delivery[[#This Row],[DATE]])</f>
        <v>4</v>
      </c>
      <c r="K2333" s="183">
        <f>IF(Delivery[[#This Row],[Month]]&gt;3,YEAR(Delivery[[#This Row],[DATE]]),YEAR(Delivery[[#This Row],[DATE]])-1)</f>
        <v>2016</v>
      </c>
      <c r="L2333" s="183" t="str">
        <f>IF(Delivery[[#This Row],[Month]]&lt;4,"Q4",IF(Delivery[[#This Row],[Month]]&lt;7,"Q1",IF(Delivery[[#This Row],[Month]]&lt;10,"Q2",IF(Delivery[[#This Row],[Month]]&lt;13,"Q3"))))</f>
        <v>Q1</v>
      </c>
    </row>
    <row r="2334" spans="1:12" x14ac:dyDescent="0.25">
      <c r="A2334" s="181">
        <v>5</v>
      </c>
      <c r="B2334" s="182">
        <v>42466</v>
      </c>
      <c r="C2334" s="181" t="s">
        <v>463</v>
      </c>
      <c r="D2334" s="181" t="s">
        <v>1711</v>
      </c>
      <c r="E2334" s="181">
        <v>16</v>
      </c>
      <c r="F2334" s="181">
        <v>583</v>
      </c>
      <c r="G2334" s="181" t="s">
        <v>464</v>
      </c>
      <c r="H2334" s="181" t="s">
        <v>145</v>
      </c>
      <c r="I2334" s="181" t="s">
        <v>146</v>
      </c>
      <c r="J2334" s="181">
        <f>MONTH(Delivery[[#This Row],[DATE]])</f>
        <v>4</v>
      </c>
      <c r="K2334" s="183">
        <f>IF(Delivery[[#This Row],[Month]]&gt;3,YEAR(Delivery[[#This Row],[DATE]]),YEAR(Delivery[[#This Row],[DATE]])-1)</f>
        <v>2016</v>
      </c>
      <c r="L2334" s="183" t="str">
        <f>IF(Delivery[[#This Row],[Month]]&lt;4,"Q4",IF(Delivery[[#This Row],[Month]]&lt;7,"Q1",IF(Delivery[[#This Row],[Month]]&lt;10,"Q2",IF(Delivery[[#This Row],[Month]]&lt;13,"Q3"))))</f>
        <v>Q1</v>
      </c>
    </row>
    <row r="2335" spans="1:12" x14ac:dyDescent="0.25">
      <c r="A2335" s="181">
        <v>6</v>
      </c>
      <c r="B2335" s="182">
        <v>42466</v>
      </c>
      <c r="C2335" s="181" t="s">
        <v>463</v>
      </c>
      <c r="D2335" s="181" t="s">
        <v>1712</v>
      </c>
      <c r="E2335" s="181">
        <v>14</v>
      </c>
      <c r="F2335" s="181">
        <v>5447</v>
      </c>
      <c r="G2335" s="181" t="s">
        <v>464</v>
      </c>
      <c r="H2335" s="181" t="s">
        <v>190</v>
      </c>
      <c r="I2335" s="181" t="s">
        <v>143</v>
      </c>
      <c r="J2335" s="181">
        <f>MONTH(Delivery[[#This Row],[DATE]])</f>
        <v>4</v>
      </c>
      <c r="K2335" s="183">
        <f>IF(Delivery[[#This Row],[Month]]&gt;3,YEAR(Delivery[[#This Row],[DATE]]),YEAR(Delivery[[#This Row],[DATE]])-1)</f>
        <v>2016</v>
      </c>
      <c r="L2335" s="183" t="str">
        <f>IF(Delivery[[#This Row],[Month]]&lt;4,"Q4",IF(Delivery[[#This Row],[Month]]&lt;7,"Q1",IF(Delivery[[#This Row],[Month]]&lt;10,"Q2",IF(Delivery[[#This Row],[Month]]&lt;13,"Q3"))))</f>
        <v>Q1</v>
      </c>
    </row>
    <row r="2336" spans="1:12" x14ac:dyDescent="0.25">
      <c r="A2336" s="181">
        <v>1</v>
      </c>
      <c r="B2336" s="182">
        <v>42466</v>
      </c>
      <c r="C2336" s="181" t="s">
        <v>6</v>
      </c>
      <c r="D2336" s="181" t="s">
        <v>1689</v>
      </c>
      <c r="E2336" s="181" t="s">
        <v>41</v>
      </c>
      <c r="F2336" s="181">
        <v>614</v>
      </c>
      <c r="G2336" s="181" t="s">
        <v>466</v>
      </c>
      <c r="H2336" s="181" t="s">
        <v>148</v>
      </c>
      <c r="I2336" s="181" t="s">
        <v>149</v>
      </c>
      <c r="J2336" s="181">
        <f>MONTH(Delivery[[#This Row],[DATE]])</f>
        <v>4</v>
      </c>
      <c r="K2336" s="183">
        <f>IF(Delivery[[#This Row],[Month]]&gt;3,YEAR(Delivery[[#This Row],[DATE]]),YEAR(Delivery[[#This Row],[DATE]])-1)</f>
        <v>2016</v>
      </c>
      <c r="L2336" s="183" t="str">
        <f>IF(Delivery[[#This Row],[Month]]&lt;4,"Q4",IF(Delivery[[#This Row],[Month]]&lt;7,"Q1",IF(Delivery[[#This Row],[Month]]&lt;10,"Q2",IF(Delivery[[#This Row],[Month]]&lt;13,"Q3"))))</f>
        <v>Q1</v>
      </c>
    </row>
    <row r="2337" spans="1:12" x14ac:dyDescent="0.25">
      <c r="A2337" s="181">
        <v>2</v>
      </c>
      <c r="B2337" s="182">
        <v>42466</v>
      </c>
      <c r="C2337" s="181" t="s">
        <v>6</v>
      </c>
      <c r="D2337" s="181" t="s">
        <v>1397</v>
      </c>
      <c r="E2337" s="181" t="s">
        <v>41</v>
      </c>
      <c r="F2337" s="181">
        <v>31</v>
      </c>
      <c r="G2337" s="181" t="s">
        <v>466</v>
      </c>
      <c r="H2337" s="181" t="s">
        <v>738</v>
      </c>
      <c r="I2337" s="181" t="s">
        <v>204</v>
      </c>
      <c r="J2337" s="181">
        <f>MONTH(Delivery[[#This Row],[DATE]])</f>
        <v>4</v>
      </c>
      <c r="K2337" s="183">
        <f>IF(Delivery[[#This Row],[Month]]&gt;3,YEAR(Delivery[[#This Row],[DATE]]),YEAR(Delivery[[#This Row],[DATE]])-1)</f>
        <v>2016</v>
      </c>
      <c r="L2337" s="183" t="str">
        <f>IF(Delivery[[#This Row],[Month]]&lt;4,"Q4",IF(Delivery[[#This Row],[Month]]&lt;7,"Q1",IF(Delivery[[#This Row],[Month]]&lt;10,"Q2",IF(Delivery[[#This Row],[Month]]&lt;13,"Q3"))))</f>
        <v>Q1</v>
      </c>
    </row>
    <row r="2338" spans="1:12" x14ac:dyDescent="0.25">
      <c r="A2338" s="181">
        <v>1</v>
      </c>
      <c r="B2338" s="182">
        <v>42467</v>
      </c>
      <c r="C2338" s="181" t="s">
        <v>6</v>
      </c>
      <c r="D2338" s="181" t="s">
        <v>1706</v>
      </c>
      <c r="E2338" s="181">
        <v>8</v>
      </c>
      <c r="F2338" s="181">
        <v>1049</v>
      </c>
      <c r="G2338" s="181" t="s">
        <v>460</v>
      </c>
      <c r="H2338" s="181" t="s">
        <v>153</v>
      </c>
      <c r="I2338" s="181" t="s">
        <v>154</v>
      </c>
      <c r="J2338" s="181">
        <f>MONTH(Delivery[[#This Row],[DATE]])</f>
        <v>4</v>
      </c>
      <c r="K2338" s="183">
        <f>IF(Delivery[[#This Row],[Month]]&gt;3,YEAR(Delivery[[#This Row],[DATE]]),YEAR(Delivery[[#This Row],[DATE]])-1)</f>
        <v>2016</v>
      </c>
      <c r="L2338" s="183" t="str">
        <f>IF(Delivery[[#This Row],[Month]]&lt;4,"Q4",IF(Delivery[[#This Row],[Month]]&lt;7,"Q1",IF(Delivery[[#This Row],[Month]]&lt;10,"Q2",IF(Delivery[[#This Row],[Month]]&lt;13,"Q3"))))</f>
        <v>Q1</v>
      </c>
    </row>
    <row r="2339" spans="1:12" x14ac:dyDescent="0.25">
      <c r="A2339" s="181">
        <v>2</v>
      </c>
      <c r="B2339" s="182">
        <v>42467</v>
      </c>
      <c r="C2339" s="181" t="s">
        <v>6</v>
      </c>
      <c r="D2339" s="181" t="s">
        <v>1706</v>
      </c>
      <c r="E2339" s="181">
        <v>3</v>
      </c>
      <c r="F2339" s="181">
        <v>8233</v>
      </c>
      <c r="G2339" s="181" t="s">
        <v>460</v>
      </c>
      <c r="H2339" s="181" t="s">
        <v>153</v>
      </c>
      <c r="I2339" s="181" t="s">
        <v>154</v>
      </c>
      <c r="J2339" s="181">
        <f>MONTH(Delivery[[#This Row],[DATE]])</f>
        <v>4</v>
      </c>
      <c r="K2339" s="183">
        <f>IF(Delivery[[#This Row],[Month]]&gt;3,YEAR(Delivery[[#This Row],[DATE]]),YEAR(Delivery[[#This Row],[DATE]])-1)</f>
        <v>2016</v>
      </c>
      <c r="L2339" s="183" t="str">
        <f>IF(Delivery[[#This Row],[Month]]&lt;4,"Q4",IF(Delivery[[#This Row],[Month]]&lt;7,"Q1",IF(Delivery[[#This Row],[Month]]&lt;10,"Q2",IF(Delivery[[#This Row],[Month]]&lt;13,"Q3"))))</f>
        <v>Q1</v>
      </c>
    </row>
    <row r="2340" spans="1:12" x14ac:dyDescent="0.25">
      <c r="A2340" s="181">
        <v>3</v>
      </c>
      <c r="B2340" s="182">
        <v>42467</v>
      </c>
      <c r="C2340" s="181" t="s">
        <v>6</v>
      </c>
      <c r="D2340" s="181" t="s">
        <v>1715</v>
      </c>
      <c r="E2340" s="181">
        <v>16</v>
      </c>
      <c r="F2340" s="181">
        <v>188</v>
      </c>
      <c r="G2340" s="181" t="s">
        <v>460</v>
      </c>
      <c r="H2340" s="181" t="s">
        <v>155</v>
      </c>
      <c r="I2340" s="181" t="s">
        <v>146</v>
      </c>
      <c r="J2340" s="181">
        <f>MONTH(Delivery[[#This Row],[DATE]])</f>
        <v>4</v>
      </c>
      <c r="K2340" s="183">
        <f>IF(Delivery[[#This Row],[Month]]&gt;3,YEAR(Delivery[[#This Row],[DATE]]),YEAR(Delivery[[#This Row],[DATE]])-1)</f>
        <v>2016</v>
      </c>
      <c r="L2340" s="183" t="str">
        <f>IF(Delivery[[#This Row],[Month]]&lt;4,"Q4",IF(Delivery[[#This Row],[Month]]&lt;7,"Q1",IF(Delivery[[#This Row],[Month]]&lt;10,"Q2",IF(Delivery[[#This Row],[Month]]&lt;13,"Q3"))))</f>
        <v>Q1</v>
      </c>
    </row>
    <row r="2341" spans="1:12" x14ac:dyDescent="0.25">
      <c r="A2341" s="181">
        <v>4</v>
      </c>
      <c r="B2341" s="182">
        <v>42467</v>
      </c>
      <c r="C2341" s="181" t="s">
        <v>6</v>
      </c>
      <c r="D2341" s="181" t="s">
        <v>26</v>
      </c>
      <c r="E2341" s="181">
        <v>12</v>
      </c>
      <c r="F2341" s="181">
        <v>2127</v>
      </c>
      <c r="G2341" s="181" t="s">
        <v>460</v>
      </c>
      <c r="H2341" s="181" t="s">
        <v>151</v>
      </c>
      <c r="I2341" s="181" t="s">
        <v>152</v>
      </c>
      <c r="J2341" s="181">
        <f>MONTH(Delivery[[#This Row],[DATE]])</f>
        <v>4</v>
      </c>
      <c r="K2341" s="183">
        <f>IF(Delivery[[#This Row],[Month]]&gt;3,YEAR(Delivery[[#This Row],[DATE]]),YEAR(Delivery[[#This Row],[DATE]])-1)</f>
        <v>2016</v>
      </c>
      <c r="L2341" s="183" t="str">
        <f>IF(Delivery[[#This Row],[Month]]&lt;4,"Q4",IF(Delivery[[#This Row],[Month]]&lt;7,"Q1",IF(Delivery[[#This Row],[Month]]&lt;10,"Q2",IF(Delivery[[#This Row],[Month]]&lt;13,"Q3"))))</f>
        <v>Q1</v>
      </c>
    </row>
    <row r="2342" spans="1:12" x14ac:dyDescent="0.25">
      <c r="A2342" s="181">
        <v>1</v>
      </c>
      <c r="B2342" s="182">
        <v>42467</v>
      </c>
      <c r="C2342" s="181" t="s">
        <v>463</v>
      </c>
      <c r="D2342" s="181" t="s">
        <v>1885</v>
      </c>
      <c r="E2342" s="181">
        <v>14</v>
      </c>
      <c r="F2342" s="181">
        <v>1003</v>
      </c>
      <c r="G2342" s="181" t="s">
        <v>464</v>
      </c>
      <c r="H2342" s="181" t="s">
        <v>190</v>
      </c>
      <c r="I2342" s="181" t="s">
        <v>143</v>
      </c>
      <c r="J2342" s="181">
        <f>MONTH(Delivery[[#This Row],[DATE]])</f>
        <v>4</v>
      </c>
      <c r="K2342" s="183">
        <f>IF(Delivery[[#This Row],[Month]]&gt;3,YEAR(Delivery[[#This Row],[DATE]]),YEAR(Delivery[[#This Row],[DATE]])-1)</f>
        <v>2016</v>
      </c>
      <c r="L2342" s="183" t="str">
        <f>IF(Delivery[[#This Row],[Month]]&lt;4,"Q4",IF(Delivery[[#This Row],[Month]]&lt;7,"Q1",IF(Delivery[[#This Row],[Month]]&lt;10,"Q2",IF(Delivery[[#This Row],[Month]]&lt;13,"Q3"))))</f>
        <v>Q1</v>
      </c>
    </row>
    <row r="2343" spans="1:12" x14ac:dyDescent="0.25">
      <c r="A2343" s="181">
        <v>2</v>
      </c>
      <c r="B2343" s="182">
        <v>42467</v>
      </c>
      <c r="C2343" s="181" t="s">
        <v>463</v>
      </c>
      <c r="D2343" s="181" t="s">
        <v>1885</v>
      </c>
      <c r="E2343" s="181">
        <v>13</v>
      </c>
      <c r="F2343" s="181">
        <v>1121</v>
      </c>
      <c r="G2343" s="181" t="s">
        <v>464</v>
      </c>
      <c r="H2343" s="181" t="s">
        <v>190</v>
      </c>
      <c r="I2343" s="181" t="s">
        <v>143</v>
      </c>
      <c r="J2343" s="181">
        <f>MONTH(Delivery[[#This Row],[DATE]])</f>
        <v>4</v>
      </c>
      <c r="K2343" s="183">
        <f>IF(Delivery[[#This Row],[Month]]&gt;3,YEAR(Delivery[[#This Row],[DATE]]),YEAR(Delivery[[#This Row],[DATE]])-1)</f>
        <v>2016</v>
      </c>
      <c r="L2343" s="183" t="str">
        <f>IF(Delivery[[#This Row],[Month]]&lt;4,"Q4",IF(Delivery[[#This Row],[Month]]&lt;7,"Q1",IF(Delivery[[#This Row],[Month]]&lt;10,"Q2",IF(Delivery[[#This Row],[Month]]&lt;13,"Q3"))))</f>
        <v>Q1</v>
      </c>
    </row>
    <row r="2344" spans="1:12" x14ac:dyDescent="0.25">
      <c r="A2344" s="181">
        <v>3</v>
      </c>
      <c r="B2344" s="182">
        <v>42467</v>
      </c>
      <c r="C2344" s="181" t="s">
        <v>463</v>
      </c>
      <c r="D2344" s="181" t="s">
        <v>44</v>
      </c>
      <c r="E2344" s="181">
        <v>13</v>
      </c>
      <c r="F2344" s="181">
        <v>4348</v>
      </c>
      <c r="G2344" s="181" t="s">
        <v>464</v>
      </c>
      <c r="H2344" s="181" t="s">
        <v>190</v>
      </c>
      <c r="I2344" s="181" t="s">
        <v>143</v>
      </c>
      <c r="J2344" s="181">
        <f>MONTH(Delivery[[#This Row],[DATE]])</f>
        <v>4</v>
      </c>
      <c r="K2344" s="183">
        <f>IF(Delivery[[#This Row],[Month]]&gt;3,YEAR(Delivery[[#This Row],[DATE]]),YEAR(Delivery[[#This Row],[DATE]])-1)</f>
        <v>2016</v>
      </c>
      <c r="L2344" s="183" t="str">
        <f>IF(Delivery[[#This Row],[Month]]&lt;4,"Q4",IF(Delivery[[#This Row],[Month]]&lt;7,"Q1",IF(Delivery[[#This Row],[Month]]&lt;10,"Q2",IF(Delivery[[#This Row],[Month]]&lt;13,"Q3"))))</f>
        <v>Q1</v>
      </c>
    </row>
    <row r="2345" spans="1:12" x14ac:dyDescent="0.25">
      <c r="A2345" s="181">
        <v>4</v>
      </c>
      <c r="B2345" s="182">
        <v>42467</v>
      </c>
      <c r="C2345" s="181" t="s">
        <v>463</v>
      </c>
      <c r="D2345" s="181" t="s">
        <v>44</v>
      </c>
      <c r="E2345" s="181">
        <v>10</v>
      </c>
      <c r="F2345" s="181">
        <v>67</v>
      </c>
      <c r="G2345" s="181" t="s">
        <v>464</v>
      </c>
      <c r="H2345" s="181" t="s">
        <v>190</v>
      </c>
      <c r="I2345" s="181" t="s">
        <v>143</v>
      </c>
      <c r="J2345" s="181">
        <f>MONTH(Delivery[[#This Row],[DATE]])</f>
        <v>4</v>
      </c>
      <c r="K2345" s="183">
        <f>IF(Delivery[[#This Row],[Month]]&gt;3,YEAR(Delivery[[#This Row],[DATE]]),YEAR(Delivery[[#This Row],[DATE]])-1)</f>
        <v>2016</v>
      </c>
      <c r="L2345" s="183" t="str">
        <f>IF(Delivery[[#This Row],[Month]]&lt;4,"Q4",IF(Delivery[[#This Row],[Month]]&lt;7,"Q1",IF(Delivery[[#This Row],[Month]]&lt;10,"Q2",IF(Delivery[[#This Row],[Month]]&lt;13,"Q3"))))</f>
        <v>Q1</v>
      </c>
    </row>
    <row r="2346" spans="1:12" x14ac:dyDescent="0.25">
      <c r="A2346" s="181">
        <v>1</v>
      </c>
      <c r="B2346" s="182">
        <v>42467</v>
      </c>
      <c r="C2346" s="181" t="s">
        <v>6</v>
      </c>
      <c r="D2346" s="181" t="s">
        <v>1886</v>
      </c>
      <c r="E2346" s="181" t="s">
        <v>239</v>
      </c>
      <c r="F2346" s="181">
        <v>33</v>
      </c>
      <c r="G2346" s="181" t="s">
        <v>466</v>
      </c>
      <c r="H2346" s="181" t="s">
        <v>1748</v>
      </c>
      <c r="I2346" s="181" t="s">
        <v>204</v>
      </c>
      <c r="J2346" s="181">
        <f>MONTH(Delivery[[#This Row],[DATE]])</f>
        <v>4</v>
      </c>
      <c r="K2346" s="183">
        <f>IF(Delivery[[#This Row],[Month]]&gt;3,YEAR(Delivery[[#This Row],[DATE]]),YEAR(Delivery[[#This Row],[DATE]])-1)</f>
        <v>2016</v>
      </c>
      <c r="L2346" s="183" t="str">
        <f>IF(Delivery[[#This Row],[Month]]&lt;4,"Q4",IF(Delivery[[#This Row],[Month]]&lt;7,"Q1",IF(Delivery[[#This Row],[Month]]&lt;10,"Q2",IF(Delivery[[#This Row],[Month]]&lt;13,"Q3"))))</f>
        <v>Q1</v>
      </c>
    </row>
    <row r="2347" spans="1:12" x14ac:dyDescent="0.25">
      <c r="A2347" s="181">
        <v>1</v>
      </c>
      <c r="B2347" s="182">
        <v>42468</v>
      </c>
      <c r="C2347" s="181" t="s">
        <v>6</v>
      </c>
      <c r="D2347" s="181" t="s">
        <v>26</v>
      </c>
      <c r="E2347" s="181">
        <v>12</v>
      </c>
      <c r="F2347" s="181">
        <v>2033</v>
      </c>
      <c r="G2347" s="181" t="s">
        <v>460</v>
      </c>
      <c r="H2347" s="181" t="s">
        <v>151</v>
      </c>
      <c r="I2347" s="181" t="s">
        <v>152</v>
      </c>
      <c r="J2347" s="181">
        <f>MONTH(Delivery[[#This Row],[DATE]])</f>
        <v>4</v>
      </c>
      <c r="K2347" s="183">
        <f>IF(Delivery[[#This Row],[Month]]&gt;3,YEAR(Delivery[[#This Row],[DATE]]),YEAR(Delivery[[#This Row],[DATE]])-1)</f>
        <v>2016</v>
      </c>
      <c r="L2347" s="183" t="str">
        <f>IF(Delivery[[#This Row],[Month]]&lt;4,"Q4",IF(Delivery[[#This Row],[Month]]&lt;7,"Q1",IF(Delivery[[#This Row],[Month]]&lt;10,"Q2",IF(Delivery[[#This Row],[Month]]&lt;13,"Q3"))))</f>
        <v>Q1</v>
      </c>
    </row>
    <row r="2348" spans="1:12" x14ac:dyDescent="0.25">
      <c r="A2348" s="181">
        <v>2</v>
      </c>
      <c r="B2348" s="182">
        <v>42468</v>
      </c>
      <c r="C2348" s="181" t="s">
        <v>6</v>
      </c>
      <c r="D2348" s="181" t="s">
        <v>27</v>
      </c>
      <c r="E2348" s="181">
        <v>12</v>
      </c>
      <c r="F2348" s="181">
        <v>1702</v>
      </c>
      <c r="G2348" s="181" t="s">
        <v>460</v>
      </c>
      <c r="H2348" s="181" t="s">
        <v>151</v>
      </c>
      <c r="I2348" s="181" t="s">
        <v>152</v>
      </c>
      <c r="J2348" s="181">
        <f>MONTH(Delivery[[#This Row],[DATE]])</f>
        <v>4</v>
      </c>
      <c r="K2348" s="183">
        <f>IF(Delivery[[#This Row],[Month]]&gt;3,YEAR(Delivery[[#This Row],[DATE]]),YEAR(Delivery[[#This Row],[DATE]])-1)</f>
        <v>2016</v>
      </c>
      <c r="L2348" s="183" t="str">
        <f>IF(Delivery[[#This Row],[Month]]&lt;4,"Q4",IF(Delivery[[#This Row],[Month]]&lt;7,"Q1",IF(Delivery[[#This Row],[Month]]&lt;10,"Q2",IF(Delivery[[#This Row],[Month]]&lt;13,"Q3"))))</f>
        <v>Q1</v>
      </c>
    </row>
    <row r="2349" spans="1:12" x14ac:dyDescent="0.25">
      <c r="A2349" s="181">
        <v>3</v>
      </c>
      <c r="B2349" s="182">
        <v>42468</v>
      </c>
      <c r="C2349" s="181" t="s">
        <v>6</v>
      </c>
      <c r="D2349" s="181" t="s">
        <v>27</v>
      </c>
      <c r="E2349" s="181">
        <v>4</v>
      </c>
      <c r="F2349" s="181">
        <v>207</v>
      </c>
      <c r="G2349" s="181" t="s">
        <v>460</v>
      </c>
      <c r="H2349" s="181" t="s">
        <v>151</v>
      </c>
      <c r="I2349" s="181" t="s">
        <v>152</v>
      </c>
      <c r="J2349" s="181">
        <f>MONTH(Delivery[[#This Row],[DATE]])</f>
        <v>4</v>
      </c>
      <c r="K2349" s="183">
        <f>IF(Delivery[[#This Row],[Month]]&gt;3,YEAR(Delivery[[#This Row],[DATE]]),YEAR(Delivery[[#This Row],[DATE]])-1)</f>
        <v>2016</v>
      </c>
      <c r="L2349" s="183" t="str">
        <f>IF(Delivery[[#This Row],[Month]]&lt;4,"Q4",IF(Delivery[[#This Row],[Month]]&lt;7,"Q1",IF(Delivery[[#This Row],[Month]]&lt;10,"Q2",IF(Delivery[[#This Row],[Month]]&lt;13,"Q3"))))</f>
        <v>Q1</v>
      </c>
    </row>
    <row r="2350" spans="1:12" x14ac:dyDescent="0.25">
      <c r="A2350" s="181">
        <v>4</v>
      </c>
      <c r="B2350" s="182">
        <v>42468</v>
      </c>
      <c r="C2350" s="181" t="s">
        <v>6</v>
      </c>
      <c r="D2350" s="181" t="s">
        <v>1718</v>
      </c>
      <c r="E2350" s="181">
        <v>4</v>
      </c>
      <c r="F2350" s="181">
        <v>1492</v>
      </c>
      <c r="G2350" s="181" t="s">
        <v>460</v>
      </c>
      <c r="H2350" s="181" t="s">
        <v>151</v>
      </c>
      <c r="I2350" s="181" t="s">
        <v>152</v>
      </c>
      <c r="J2350" s="181">
        <f>MONTH(Delivery[[#This Row],[DATE]])</f>
        <v>4</v>
      </c>
      <c r="K2350" s="183">
        <f>IF(Delivery[[#This Row],[Month]]&gt;3,YEAR(Delivery[[#This Row],[DATE]]),YEAR(Delivery[[#This Row],[DATE]])-1)</f>
        <v>2016</v>
      </c>
      <c r="L2350" s="183" t="str">
        <f>IF(Delivery[[#This Row],[Month]]&lt;4,"Q4",IF(Delivery[[#This Row],[Month]]&lt;7,"Q1",IF(Delivery[[#This Row],[Month]]&lt;10,"Q2",IF(Delivery[[#This Row],[Month]]&lt;13,"Q3"))))</f>
        <v>Q1</v>
      </c>
    </row>
    <row r="2351" spans="1:12" x14ac:dyDescent="0.25">
      <c r="A2351" s="181">
        <v>5</v>
      </c>
      <c r="B2351" s="182">
        <v>42468</v>
      </c>
      <c r="C2351" s="181" t="s">
        <v>6</v>
      </c>
      <c r="D2351" s="181" t="s">
        <v>1719</v>
      </c>
      <c r="E2351" s="181">
        <v>4</v>
      </c>
      <c r="F2351" s="181">
        <v>4887</v>
      </c>
      <c r="G2351" s="181" t="s">
        <v>460</v>
      </c>
      <c r="H2351" s="181" t="s">
        <v>151</v>
      </c>
      <c r="I2351" s="181" t="s">
        <v>152</v>
      </c>
      <c r="J2351" s="181">
        <f>MONTH(Delivery[[#This Row],[DATE]])</f>
        <v>4</v>
      </c>
      <c r="K2351" s="183">
        <f>IF(Delivery[[#This Row],[Month]]&gt;3,YEAR(Delivery[[#This Row],[DATE]]),YEAR(Delivery[[#This Row],[DATE]])-1)</f>
        <v>2016</v>
      </c>
      <c r="L2351" s="183" t="str">
        <f>IF(Delivery[[#This Row],[Month]]&lt;4,"Q4",IF(Delivery[[#This Row],[Month]]&lt;7,"Q1",IF(Delivery[[#This Row],[Month]]&lt;10,"Q2",IF(Delivery[[#This Row],[Month]]&lt;13,"Q3"))))</f>
        <v>Q1</v>
      </c>
    </row>
    <row r="2352" spans="1:12" x14ac:dyDescent="0.25">
      <c r="A2352" s="181">
        <v>1</v>
      </c>
      <c r="B2352" s="182">
        <v>42468</v>
      </c>
      <c r="C2352" s="181" t="s">
        <v>463</v>
      </c>
      <c r="D2352" s="181" t="s">
        <v>1707</v>
      </c>
      <c r="E2352" s="181">
        <v>9</v>
      </c>
      <c r="F2352" s="181">
        <v>1109</v>
      </c>
      <c r="G2352" s="181" t="s">
        <v>490</v>
      </c>
      <c r="H2352" s="181" t="s">
        <v>151</v>
      </c>
      <c r="I2352" s="181" t="s">
        <v>152</v>
      </c>
      <c r="J2352" s="181">
        <f>MONTH(Delivery[[#This Row],[DATE]])</f>
        <v>4</v>
      </c>
      <c r="K2352" s="183">
        <f>IF(Delivery[[#This Row],[Month]]&gt;3,YEAR(Delivery[[#This Row],[DATE]]),YEAR(Delivery[[#This Row],[DATE]])-1)</f>
        <v>2016</v>
      </c>
      <c r="L2352" s="183" t="str">
        <f>IF(Delivery[[#This Row],[Month]]&lt;4,"Q4",IF(Delivery[[#This Row],[Month]]&lt;7,"Q1",IF(Delivery[[#This Row],[Month]]&lt;10,"Q2",IF(Delivery[[#This Row],[Month]]&lt;13,"Q3"))))</f>
        <v>Q1</v>
      </c>
    </row>
    <row r="2353" spans="1:12" x14ac:dyDescent="0.25">
      <c r="A2353" s="181">
        <v>1</v>
      </c>
      <c r="B2353" s="182">
        <v>42468</v>
      </c>
      <c r="C2353" s="181" t="s">
        <v>463</v>
      </c>
      <c r="D2353" s="181" t="s">
        <v>44</v>
      </c>
      <c r="E2353" s="181">
        <v>10</v>
      </c>
      <c r="F2353" s="181">
        <v>5067</v>
      </c>
      <c r="G2353" s="181" t="s">
        <v>464</v>
      </c>
      <c r="H2353" s="181" t="s">
        <v>190</v>
      </c>
      <c r="I2353" s="181" t="s">
        <v>143</v>
      </c>
      <c r="J2353" s="181">
        <f>MONTH(Delivery[[#This Row],[DATE]])</f>
        <v>4</v>
      </c>
      <c r="K2353" s="183">
        <f>IF(Delivery[[#This Row],[Month]]&gt;3,YEAR(Delivery[[#This Row],[DATE]]),YEAR(Delivery[[#This Row],[DATE]])-1)</f>
        <v>2016</v>
      </c>
      <c r="L2353" s="183" t="str">
        <f>IF(Delivery[[#This Row],[Month]]&lt;4,"Q4",IF(Delivery[[#This Row],[Month]]&lt;7,"Q1",IF(Delivery[[#This Row],[Month]]&lt;10,"Q2",IF(Delivery[[#This Row],[Month]]&lt;13,"Q3"))))</f>
        <v>Q1</v>
      </c>
    </row>
    <row r="2354" spans="1:12" x14ac:dyDescent="0.25">
      <c r="A2354" s="181">
        <v>2</v>
      </c>
      <c r="B2354" s="182">
        <v>42468</v>
      </c>
      <c r="C2354" s="181" t="s">
        <v>463</v>
      </c>
      <c r="D2354" s="181" t="s">
        <v>1727</v>
      </c>
      <c r="E2354" s="181">
        <v>10</v>
      </c>
      <c r="F2354" s="181">
        <v>4883</v>
      </c>
      <c r="G2354" s="181" t="s">
        <v>464</v>
      </c>
      <c r="H2354" s="181" t="s">
        <v>190</v>
      </c>
      <c r="I2354" s="181" t="s">
        <v>143</v>
      </c>
      <c r="J2354" s="181">
        <f>MONTH(Delivery[[#This Row],[DATE]])</f>
        <v>4</v>
      </c>
      <c r="K2354" s="183">
        <f>IF(Delivery[[#This Row],[Month]]&gt;3,YEAR(Delivery[[#This Row],[DATE]]),YEAR(Delivery[[#This Row],[DATE]])-1)</f>
        <v>2016</v>
      </c>
      <c r="L2354" s="183" t="str">
        <f>IF(Delivery[[#This Row],[Month]]&lt;4,"Q4",IF(Delivery[[#This Row],[Month]]&lt;7,"Q1",IF(Delivery[[#This Row],[Month]]&lt;10,"Q2",IF(Delivery[[#This Row],[Month]]&lt;13,"Q3"))))</f>
        <v>Q1</v>
      </c>
    </row>
    <row r="2355" spans="1:12" x14ac:dyDescent="0.25">
      <c r="A2355" s="181">
        <v>1</v>
      </c>
      <c r="B2355" s="182">
        <v>42469</v>
      </c>
      <c r="C2355" s="181" t="s">
        <v>6</v>
      </c>
      <c r="D2355" s="181" t="s">
        <v>1719</v>
      </c>
      <c r="E2355" s="181">
        <v>4</v>
      </c>
      <c r="F2355" s="181">
        <v>631</v>
      </c>
      <c r="G2355" s="181" t="s">
        <v>460</v>
      </c>
      <c r="H2355" s="181" t="s">
        <v>151</v>
      </c>
      <c r="I2355" s="181" t="s">
        <v>152</v>
      </c>
      <c r="J2355" s="181">
        <f>MONTH(Delivery[[#This Row],[DATE]])</f>
        <v>4</v>
      </c>
      <c r="K2355" s="183">
        <f>IF(Delivery[[#This Row],[Month]]&gt;3,YEAR(Delivery[[#This Row],[DATE]]),YEAR(Delivery[[#This Row],[DATE]])-1)</f>
        <v>2016</v>
      </c>
      <c r="L2355" s="183" t="str">
        <f>IF(Delivery[[#This Row],[Month]]&lt;4,"Q4",IF(Delivery[[#This Row],[Month]]&lt;7,"Q1",IF(Delivery[[#This Row],[Month]]&lt;10,"Q2",IF(Delivery[[#This Row],[Month]]&lt;13,"Q3"))))</f>
        <v>Q1</v>
      </c>
    </row>
    <row r="2356" spans="1:12" x14ac:dyDescent="0.25">
      <c r="A2356" s="181">
        <v>2</v>
      </c>
      <c r="B2356" s="182">
        <v>42469</v>
      </c>
      <c r="C2356" s="181" t="s">
        <v>6</v>
      </c>
      <c r="D2356" s="181" t="s">
        <v>1724</v>
      </c>
      <c r="E2356" s="181">
        <v>16</v>
      </c>
      <c r="F2356" s="181">
        <v>211</v>
      </c>
      <c r="G2356" s="181" t="s">
        <v>460</v>
      </c>
      <c r="H2356" s="181" t="s">
        <v>145</v>
      </c>
      <c r="I2356" s="181" t="s">
        <v>146</v>
      </c>
      <c r="J2356" s="181">
        <f>MONTH(Delivery[[#This Row],[DATE]])</f>
        <v>4</v>
      </c>
      <c r="K2356" s="183">
        <f>IF(Delivery[[#This Row],[Month]]&gt;3,YEAR(Delivery[[#This Row],[DATE]]),YEAR(Delivery[[#This Row],[DATE]])-1)</f>
        <v>2016</v>
      </c>
      <c r="L2356" s="183" t="str">
        <f>IF(Delivery[[#This Row],[Month]]&lt;4,"Q4",IF(Delivery[[#This Row],[Month]]&lt;7,"Q1",IF(Delivery[[#This Row],[Month]]&lt;10,"Q2",IF(Delivery[[#This Row],[Month]]&lt;13,"Q3"))))</f>
        <v>Q1</v>
      </c>
    </row>
    <row r="2357" spans="1:12" x14ac:dyDescent="0.25">
      <c r="A2357" s="181">
        <v>3</v>
      </c>
      <c r="B2357" s="182">
        <v>42469</v>
      </c>
      <c r="C2357" s="181" t="s">
        <v>6</v>
      </c>
      <c r="D2357" s="181" t="s">
        <v>1725</v>
      </c>
      <c r="E2357" s="181">
        <v>24</v>
      </c>
      <c r="F2357" s="181">
        <v>2802</v>
      </c>
      <c r="G2357" s="181" t="s">
        <v>460</v>
      </c>
      <c r="H2357" s="181" t="s">
        <v>190</v>
      </c>
      <c r="I2357" s="181" t="s">
        <v>143</v>
      </c>
      <c r="J2357" s="181">
        <f>MONTH(Delivery[[#This Row],[DATE]])</f>
        <v>4</v>
      </c>
      <c r="K2357" s="183">
        <f>IF(Delivery[[#This Row],[Month]]&gt;3,YEAR(Delivery[[#This Row],[DATE]]),YEAR(Delivery[[#This Row],[DATE]])-1)</f>
        <v>2016</v>
      </c>
      <c r="L2357" s="183" t="str">
        <f>IF(Delivery[[#This Row],[Month]]&lt;4,"Q4",IF(Delivery[[#This Row],[Month]]&lt;7,"Q1",IF(Delivery[[#This Row],[Month]]&lt;10,"Q2",IF(Delivery[[#This Row],[Month]]&lt;13,"Q3"))))</f>
        <v>Q1</v>
      </c>
    </row>
    <row r="2358" spans="1:12" x14ac:dyDescent="0.25">
      <c r="A2358" s="181">
        <v>1</v>
      </c>
      <c r="B2358" s="182">
        <v>42469</v>
      </c>
      <c r="C2358" s="181" t="s">
        <v>463</v>
      </c>
      <c r="D2358" s="181" t="s">
        <v>1707</v>
      </c>
      <c r="E2358" s="181">
        <v>6</v>
      </c>
      <c r="F2358" s="181">
        <v>534</v>
      </c>
      <c r="G2358" s="181" t="s">
        <v>490</v>
      </c>
      <c r="H2358" s="181" t="s">
        <v>151</v>
      </c>
      <c r="I2358" s="181" t="s">
        <v>152</v>
      </c>
      <c r="J2358" s="181">
        <f>MONTH(Delivery[[#This Row],[DATE]])</f>
        <v>4</v>
      </c>
      <c r="K2358" s="183">
        <f>IF(Delivery[[#This Row],[Month]]&gt;3,YEAR(Delivery[[#This Row],[DATE]]),YEAR(Delivery[[#This Row],[DATE]])-1)</f>
        <v>2016</v>
      </c>
      <c r="L2358" s="183" t="str">
        <f>IF(Delivery[[#This Row],[Month]]&lt;4,"Q4",IF(Delivery[[#This Row],[Month]]&lt;7,"Q1",IF(Delivery[[#This Row],[Month]]&lt;10,"Q2",IF(Delivery[[#This Row],[Month]]&lt;13,"Q3"))))</f>
        <v>Q1</v>
      </c>
    </row>
    <row r="2359" spans="1:12" x14ac:dyDescent="0.25">
      <c r="A2359" s="181">
        <v>2</v>
      </c>
      <c r="B2359" s="182">
        <v>42469</v>
      </c>
      <c r="C2359" s="181" t="s">
        <v>463</v>
      </c>
      <c r="D2359" s="181" t="s">
        <v>1887</v>
      </c>
      <c r="E2359" s="181">
        <v>7</v>
      </c>
      <c r="F2359" s="181">
        <v>449</v>
      </c>
      <c r="G2359" s="181" t="s">
        <v>490</v>
      </c>
      <c r="H2359" s="181" t="s">
        <v>151</v>
      </c>
      <c r="I2359" s="181" t="s">
        <v>152</v>
      </c>
      <c r="J2359" s="181">
        <f>MONTH(Delivery[[#This Row],[DATE]])</f>
        <v>4</v>
      </c>
      <c r="K2359" s="183">
        <f>IF(Delivery[[#This Row],[Month]]&gt;3,YEAR(Delivery[[#This Row],[DATE]]),YEAR(Delivery[[#This Row],[DATE]])-1)</f>
        <v>2016</v>
      </c>
      <c r="L2359" s="183" t="str">
        <f>IF(Delivery[[#This Row],[Month]]&lt;4,"Q4",IF(Delivery[[#This Row],[Month]]&lt;7,"Q1",IF(Delivery[[#This Row],[Month]]&lt;10,"Q2",IF(Delivery[[#This Row],[Month]]&lt;13,"Q3"))))</f>
        <v>Q1</v>
      </c>
    </row>
    <row r="2360" spans="1:12" x14ac:dyDescent="0.25">
      <c r="A2360" s="181">
        <v>3</v>
      </c>
      <c r="B2360" s="182">
        <v>42469</v>
      </c>
      <c r="C2360" s="181" t="s">
        <v>463</v>
      </c>
      <c r="D2360" s="181" t="s">
        <v>1887</v>
      </c>
      <c r="E2360" s="181">
        <v>9</v>
      </c>
      <c r="F2360" s="181">
        <v>1649</v>
      </c>
      <c r="G2360" s="181" t="s">
        <v>490</v>
      </c>
      <c r="H2360" s="181" t="s">
        <v>151</v>
      </c>
      <c r="I2360" s="181" t="s">
        <v>152</v>
      </c>
      <c r="J2360" s="181">
        <f>MONTH(Delivery[[#This Row],[DATE]])</f>
        <v>4</v>
      </c>
      <c r="K2360" s="183">
        <f>IF(Delivery[[#This Row],[Month]]&gt;3,YEAR(Delivery[[#This Row],[DATE]]),YEAR(Delivery[[#This Row],[DATE]])-1)</f>
        <v>2016</v>
      </c>
      <c r="L2360" s="183" t="str">
        <f>IF(Delivery[[#This Row],[Month]]&lt;4,"Q4",IF(Delivery[[#This Row],[Month]]&lt;7,"Q1",IF(Delivery[[#This Row],[Month]]&lt;10,"Q2",IF(Delivery[[#This Row],[Month]]&lt;13,"Q3"))))</f>
        <v>Q1</v>
      </c>
    </row>
    <row r="2361" spans="1:12" x14ac:dyDescent="0.25">
      <c r="A2361" s="181">
        <v>4</v>
      </c>
      <c r="B2361" s="182">
        <v>42469</v>
      </c>
      <c r="C2361" s="181" t="s">
        <v>463</v>
      </c>
      <c r="D2361" s="181" t="s">
        <v>1732</v>
      </c>
      <c r="E2361" s="181">
        <v>5</v>
      </c>
      <c r="F2361" s="181">
        <v>201</v>
      </c>
      <c r="G2361" s="181" t="s">
        <v>490</v>
      </c>
      <c r="H2361" s="181" t="s">
        <v>155</v>
      </c>
      <c r="I2361" s="181" t="s">
        <v>146</v>
      </c>
      <c r="J2361" s="181">
        <f>MONTH(Delivery[[#This Row],[DATE]])</f>
        <v>4</v>
      </c>
      <c r="K2361" s="183">
        <f>IF(Delivery[[#This Row],[Month]]&gt;3,YEAR(Delivery[[#This Row],[DATE]]),YEAR(Delivery[[#This Row],[DATE]])-1)</f>
        <v>2016</v>
      </c>
      <c r="L2361" s="183" t="str">
        <f>IF(Delivery[[#This Row],[Month]]&lt;4,"Q4",IF(Delivery[[#This Row],[Month]]&lt;7,"Q1",IF(Delivery[[#This Row],[Month]]&lt;10,"Q2",IF(Delivery[[#This Row],[Month]]&lt;13,"Q3"))))</f>
        <v>Q1</v>
      </c>
    </row>
    <row r="2362" spans="1:12" x14ac:dyDescent="0.25">
      <c r="A2362" s="181">
        <v>5</v>
      </c>
      <c r="B2362" s="182">
        <v>42469</v>
      </c>
      <c r="C2362" s="181" t="s">
        <v>463</v>
      </c>
      <c r="D2362" s="181" t="s">
        <v>1733</v>
      </c>
      <c r="E2362" s="181">
        <v>10</v>
      </c>
      <c r="F2362" s="181">
        <v>60</v>
      </c>
      <c r="G2362" s="181" t="s">
        <v>490</v>
      </c>
      <c r="H2362" s="181" t="s">
        <v>153</v>
      </c>
      <c r="I2362" s="181" t="s">
        <v>154</v>
      </c>
      <c r="J2362" s="181">
        <f>MONTH(Delivery[[#This Row],[DATE]])</f>
        <v>4</v>
      </c>
      <c r="K2362" s="183">
        <f>IF(Delivery[[#This Row],[Month]]&gt;3,YEAR(Delivery[[#This Row],[DATE]]),YEAR(Delivery[[#This Row],[DATE]])-1)</f>
        <v>2016</v>
      </c>
      <c r="L2362" s="183" t="str">
        <f>IF(Delivery[[#This Row],[Month]]&lt;4,"Q4",IF(Delivery[[#This Row],[Month]]&lt;7,"Q1",IF(Delivery[[#This Row],[Month]]&lt;10,"Q2",IF(Delivery[[#This Row],[Month]]&lt;13,"Q3"))))</f>
        <v>Q1</v>
      </c>
    </row>
    <row r="2363" spans="1:12" x14ac:dyDescent="0.25">
      <c r="A2363" s="181">
        <v>1</v>
      </c>
      <c r="B2363" s="182">
        <v>42469</v>
      </c>
      <c r="C2363" s="181" t="s">
        <v>463</v>
      </c>
      <c r="D2363" s="181" t="s">
        <v>1727</v>
      </c>
      <c r="E2363" s="181">
        <v>10</v>
      </c>
      <c r="F2363" s="181">
        <v>3339</v>
      </c>
      <c r="G2363" s="181" t="s">
        <v>464</v>
      </c>
      <c r="H2363" s="181" t="s">
        <v>190</v>
      </c>
      <c r="I2363" s="181" t="s">
        <v>143</v>
      </c>
      <c r="J2363" s="181">
        <f>MONTH(Delivery[[#This Row],[DATE]])</f>
        <v>4</v>
      </c>
      <c r="K2363" s="183">
        <f>IF(Delivery[[#This Row],[Month]]&gt;3,YEAR(Delivery[[#This Row],[DATE]]),YEAR(Delivery[[#This Row],[DATE]])-1)</f>
        <v>2016</v>
      </c>
      <c r="L2363" s="183" t="str">
        <f>IF(Delivery[[#This Row],[Month]]&lt;4,"Q4",IF(Delivery[[#This Row],[Month]]&lt;7,"Q1",IF(Delivery[[#This Row],[Month]]&lt;10,"Q2",IF(Delivery[[#This Row],[Month]]&lt;13,"Q3"))))</f>
        <v>Q1</v>
      </c>
    </row>
    <row r="2364" spans="1:12" x14ac:dyDescent="0.25">
      <c r="A2364" s="181">
        <v>1</v>
      </c>
      <c r="B2364" s="182">
        <v>42469</v>
      </c>
      <c r="C2364" s="181" t="s">
        <v>463</v>
      </c>
      <c r="D2364" s="181" t="s">
        <v>1703</v>
      </c>
      <c r="E2364" s="181">
        <v>111</v>
      </c>
      <c r="F2364" s="181">
        <v>9</v>
      </c>
      <c r="G2364" s="181" t="s">
        <v>492</v>
      </c>
      <c r="H2364" s="181" t="s">
        <v>155</v>
      </c>
      <c r="I2364" s="181" t="s">
        <v>146</v>
      </c>
      <c r="J2364" s="181">
        <f>MONTH(Delivery[[#This Row],[DATE]])</f>
        <v>4</v>
      </c>
      <c r="K2364" s="183">
        <f>IF(Delivery[[#This Row],[Month]]&gt;3,YEAR(Delivery[[#This Row],[DATE]]),YEAR(Delivery[[#This Row],[DATE]])-1)</f>
        <v>2016</v>
      </c>
      <c r="L2364" s="183" t="str">
        <f>IF(Delivery[[#This Row],[Month]]&lt;4,"Q4",IF(Delivery[[#This Row],[Month]]&lt;7,"Q1",IF(Delivery[[#This Row],[Month]]&lt;10,"Q2",IF(Delivery[[#This Row],[Month]]&lt;13,"Q3"))))</f>
        <v>Q1</v>
      </c>
    </row>
    <row r="2365" spans="1:12" x14ac:dyDescent="0.25">
      <c r="A2365" s="181">
        <v>2</v>
      </c>
      <c r="B2365" s="182">
        <v>42469</v>
      </c>
      <c r="C2365" s="181" t="s">
        <v>463</v>
      </c>
      <c r="D2365" s="181" t="s">
        <v>1734</v>
      </c>
      <c r="E2365" s="181">
        <v>106</v>
      </c>
      <c r="F2365" s="181">
        <v>1511</v>
      </c>
      <c r="G2365" s="181" t="s">
        <v>492</v>
      </c>
      <c r="H2365" s="181" t="s">
        <v>153</v>
      </c>
      <c r="I2365" s="181" t="s">
        <v>154</v>
      </c>
      <c r="J2365" s="181">
        <f>MONTH(Delivery[[#This Row],[DATE]])</f>
        <v>4</v>
      </c>
      <c r="K2365" s="183">
        <f>IF(Delivery[[#This Row],[Month]]&gt;3,YEAR(Delivery[[#This Row],[DATE]]),YEAR(Delivery[[#This Row],[DATE]])-1)</f>
        <v>2016</v>
      </c>
      <c r="L2365" s="183" t="str">
        <f>IF(Delivery[[#This Row],[Month]]&lt;4,"Q4",IF(Delivery[[#This Row],[Month]]&lt;7,"Q1",IF(Delivery[[#This Row],[Month]]&lt;10,"Q2",IF(Delivery[[#This Row],[Month]]&lt;13,"Q3"))))</f>
        <v>Q1</v>
      </c>
    </row>
    <row r="2366" spans="1:12" x14ac:dyDescent="0.25">
      <c r="A2366" s="181">
        <v>1</v>
      </c>
      <c r="B2366" s="182">
        <v>42469</v>
      </c>
      <c r="C2366" s="181" t="s">
        <v>6</v>
      </c>
      <c r="D2366" s="181" t="s">
        <v>1888</v>
      </c>
      <c r="E2366" s="181" t="s">
        <v>536</v>
      </c>
      <c r="F2366" s="181">
        <v>38</v>
      </c>
      <c r="G2366" s="181" t="s">
        <v>466</v>
      </c>
      <c r="H2366" s="181" t="s">
        <v>1512</v>
      </c>
      <c r="I2366" s="181" t="s">
        <v>204</v>
      </c>
      <c r="J2366" s="181">
        <f>MONTH(Delivery[[#This Row],[DATE]])</f>
        <v>4</v>
      </c>
      <c r="K2366" s="183">
        <f>IF(Delivery[[#This Row],[Month]]&gt;3,YEAR(Delivery[[#This Row],[DATE]]),YEAR(Delivery[[#This Row],[DATE]])-1)</f>
        <v>2016</v>
      </c>
      <c r="L2366" s="183" t="str">
        <f>IF(Delivery[[#This Row],[Month]]&lt;4,"Q4",IF(Delivery[[#This Row],[Month]]&lt;7,"Q1",IF(Delivery[[#This Row],[Month]]&lt;10,"Q2",IF(Delivery[[#This Row],[Month]]&lt;13,"Q3"))))</f>
        <v>Q1</v>
      </c>
    </row>
    <row r="2367" spans="1:12" x14ac:dyDescent="0.25">
      <c r="A2367" s="181">
        <v>2</v>
      </c>
      <c r="B2367" s="182">
        <v>42469</v>
      </c>
      <c r="C2367" s="181" t="s">
        <v>6</v>
      </c>
      <c r="D2367" s="181" t="s">
        <v>502</v>
      </c>
      <c r="E2367" s="181" t="s">
        <v>536</v>
      </c>
      <c r="F2367" s="181">
        <v>42</v>
      </c>
      <c r="G2367" s="181" t="s">
        <v>466</v>
      </c>
      <c r="H2367" s="181" t="s">
        <v>1436</v>
      </c>
      <c r="I2367" s="181" t="s">
        <v>204</v>
      </c>
      <c r="J2367" s="181">
        <f>MONTH(Delivery[[#This Row],[DATE]])</f>
        <v>4</v>
      </c>
      <c r="K2367" s="183">
        <f>IF(Delivery[[#This Row],[Month]]&gt;3,YEAR(Delivery[[#This Row],[DATE]]),YEAR(Delivery[[#This Row],[DATE]])-1)</f>
        <v>2016</v>
      </c>
      <c r="L2367" s="183" t="str">
        <f>IF(Delivery[[#This Row],[Month]]&lt;4,"Q4",IF(Delivery[[#This Row],[Month]]&lt;7,"Q1",IF(Delivery[[#This Row],[Month]]&lt;10,"Q2",IF(Delivery[[#This Row],[Month]]&lt;13,"Q3"))))</f>
        <v>Q1</v>
      </c>
    </row>
    <row r="2368" spans="1:12" x14ac:dyDescent="0.25">
      <c r="A2368" s="181">
        <v>3</v>
      </c>
      <c r="B2368" s="182">
        <v>42469</v>
      </c>
      <c r="C2368" s="181" t="s">
        <v>6</v>
      </c>
      <c r="D2368" s="181" t="s">
        <v>94</v>
      </c>
      <c r="E2368" s="181" t="s">
        <v>536</v>
      </c>
      <c r="F2368" s="181">
        <v>35</v>
      </c>
      <c r="G2368" s="181" t="s">
        <v>466</v>
      </c>
      <c r="H2368" s="181" t="s">
        <v>164</v>
      </c>
      <c r="I2368" s="181" t="s">
        <v>146</v>
      </c>
      <c r="J2368" s="181">
        <f>MONTH(Delivery[[#This Row],[DATE]])</f>
        <v>4</v>
      </c>
      <c r="K2368" s="183">
        <f>IF(Delivery[[#This Row],[Month]]&gt;3,YEAR(Delivery[[#This Row],[DATE]]),YEAR(Delivery[[#This Row],[DATE]])-1)</f>
        <v>2016</v>
      </c>
      <c r="L2368" s="183" t="str">
        <f>IF(Delivery[[#This Row],[Month]]&lt;4,"Q4",IF(Delivery[[#This Row],[Month]]&lt;7,"Q1",IF(Delivery[[#This Row],[Month]]&lt;10,"Q2",IF(Delivery[[#This Row],[Month]]&lt;13,"Q3"))))</f>
        <v>Q1</v>
      </c>
    </row>
    <row r="2369" spans="1:12" x14ac:dyDescent="0.25">
      <c r="A2369" s="181">
        <v>1</v>
      </c>
      <c r="B2369" s="182">
        <v>42470</v>
      </c>
      <c r="C2369" s="181" t="s">
        <v>6</v>
      </c>
      <c r="D2369" s="181" t="s">
        <v>1725</v>
      </c>
      <c r="E2369" s="181">
        <v>15</v>
      </c>
      <c r="F2369" s="181">
        <v>2737</v>
      </c>
      <c r="G2369" s="181" t="s">
        <v>460</v>
      </c>
      <c r="H2369" s="181" t="s">
        <v>190</v>
      </c>
      <c r="I2369" s="181" t="s">
        <v>143</v>
      </c>
      <c r="J2369" s="181">
        <f>MONTH(Delivery[[#This Row],[DATE]])</f>
        <v>4</v>
      </c>
      <c r="K2369" s="183">
        <f>IF(Delivery[[#This Row],[Month]]&gt;3,YEAR(Delivery[[#This Row],[DATE]]),YEAR(Delivery[[#This Row],[DATE]])-1)</f>
        <v>2016</v>
      </c>
      <c r="L2369" s="183" t="str">
        <f>IF(Delivery[[#This Row],[Month]]&lt;4,"Q4",IF(Delivery[[#This Row],[Month]]&lt;7,"Q1",IF(Delivery[[#This Row],[Month]]&lt;10,"Q2",IF(Delivery[[#This Row],[Month]]&lt;13,"Q3"))))</f>
        <v>Q1</v>
      </c>
    </row>
    <row r="2370" spans="1:12" x14ac:dyDescent="0.25">
      <c r="A2370" s="181">
        <v>2</v>
      </c>
      <c r="B2370" s="182">
        <v>42470</v>
      </c>
      <c r="C2370" s="181" t="s">
        <v>6</v>
      </c>
      <c r="D2370" s="181" t="s">
        <v>1729</v>
      </c>
      <c r="E2370" s="181">
        <v>15</v>
      </c>
      <c r="F2370" s="181">
        <v>599</v>
      </c>
      <c r="G2370" s="181" t="s">
        <v>460</v>
      </c>
      <c r="H2370" s="181" t="s">
        <v>190</v>
      </c>
      <c r="I2370" s="181" t="s">
        <v>143</v>
      </c>
      <c r="J2370" s="181">
        <f>MONTH(Delivery[[#This Row],[DATE]])</f>
        <v>4</v>
      </c>
      <c r="K2370" s="183">
        <f>IF(Delivery[[#This Row],[Month]]&gt;3,YEAR(Delivery[[#This Row],[DATE]]),YEAR(Delivery[[#This Row],[DATE]])-1)</f>
        <v>2016</v>
      </c>
      <c r="L2370" s="183" t="str">
        <f>IF(Delivery[[#This Row],[Month]]&lt;4,"Q4",IF(Delivery[[#This Row],[Month]]&lt;7,"Q1",IF(Delivery[[#This Row],[Month]]&lt;10,"Q2",IF(Delivery[[#This Row],[Month]]&lt;13,"Q3"))))</f>
        <v>Q1</v>
      </c>
    </row>
    <row r="2371" spans="1:12" x14ac:dyDescent="0.25">
      <c r="A2371" s="181">
        <v>1</v>
      </c>
      <c r="B2371" s="182">
        <v>42471</v>
      </c>
      <c r="C2371" s="181" t="s">
        <v>6</v>
      </c>
      <c r="D2371" s="181" t="s">
        <v>1729</v>
      </c>
      <c r="E2371" s="181">
        <v>15</v>
      </c>
      <c r="F2371" s="181">
        <v>4732</v>
      </c>
      <c r="G2371" s="181" t="s">
        <v>460</v>
      </c>
      <c r="H2371" s="181" t="s">
        <v>190</v>
      </c>
      <c r="I2371" s="181" t="s">
        <v>143</v>
      </c>
      <c r="J2371" s="181">
        <f>MONTH(Delivery[[#This Row],[DATE]])</f>
        <v>4</v>
      </c>
      <c r="K2371" s="183">
        <f>IF(Delivery[[#This Row],[Month]]&gt;3,YEAR(Delivery[[#This Row],[DATE]]),YEAR(Delivery[[#This Row],[DATE]])-1)</f>
        <v>2016</v>
      </c>
      <c r="L2371" s="183" t="str">
        <f>IF(Delivery[[#This Row],[Month]]&lt;4,"Q4",IF(Delivery[[#This Row],[Month]]&lt;7,"Q1",IF(Delivery[[#This Row],[Month]]&lt;10,"Q2",IF(Delivery[[#This Row],[Month]]&lt;13,"Q3"))))</f>
        <v>Q1</v>
      </c>
    </row>
    <row r="2372" spans="1:12" x14ac:dyDescent="0.25">
      <c r="A2372" s="181">
        <v>2</v>
      </c>
      <c r="B2372" s="182">
        <v>42471</v>
      </c>
      <c r="C2372" s="181" t="s">
        <v>6</v>
      </c>
      <c r="D2372" s="181" t="s">
        <v>1729</v>
      </c>
      <c r="E2372" s="181">
        <v>14</v>
      </c>
      <c r="F2372" s="181">
        <v>1782</v>
      </c>
      <c r="G2372" s="181" t="s">
        <v>460</v>
      </c>
      <c r="H2372" s="181" t="s">
        <v>190</v>
      </c>
      <c r="I2372" s="181" t="s">
        <v>143</v>
      </c>
      <c r="J2372" s="181">
        <f>MONTH(Delivery[[#This Row],[DATE]])</f>
        <v>4</v>
      </c>
      <c r="K2372" s="183">
        <f>IF(Delivery[[#This Row],[Month]]&gt;3,YEAR(Delivery[[#This Row],[DATE]]),YEAR(Delivery[[#This Row],[DATE]])-1)</f>
        <v>2016</v>
      </c>
      <c r="L2372" s="183" t="str">
        <f>IF(Delivery[[#This Row],[Month]]&lt;4,"Q4",IF(Delivery[[#This Row],[Month]]&lt;7,"Q1",IF(Delivery[[#This Row],[Month]]&lt;10,"Q2",IF(Delivery[[#This Row],[Month]]&lt;13,"Q3"))))</f>
        <v>Q1</v>
      </c>
    </row>
    <row r="2373" spans="1:12" x14ac:dyDescent="0.25">
      <c r="A2373" s="181">
        <v>3</v>
      </c>
      <c r="B2373" s="182">
        <v>42471</v>
      </c>
      <c r="C2373" s="181" t="s">
        <v>6</v>
      </c>
      <c r="D2373" s="181" t="s">
        <v>1730</v>
      </c>
      <c r="E2373" s="181">
        <v>14</v>
      </c>
      <c r="F2373" s="181">
        <v>1536</v>
      </c>
      <c r="G2373" s="181" t="s">
        <v>460</v>
      </c>
      <c r="H2373" s="181" t="s">
        <v>190</v>
      </c>
      <c r="I2373" s="181" t="s">
        <v>143</v>
      </c>
      <c r="J2373" s="181">
        <f>MONTH(Delivery[[#This Row],[DATE]])</f>
        <v>4</v>
      </c>
      <c r="K2373" s="183">
        <f>IF(Delivery[[#This Row],[Month]]&gt;3,YEAR(Delivery[[#This Row],[DATE]]),YEAR(Delivery[[#This Row],[DATE]])-1)</f>
        <v>2016</v>
      </c>
      <c r="L2373" s="183" t="str">
        <f>IF(Delivery[[#This Row],[Month]]&lt;4,"Q4",IF(Delivery[[#This Row],[Month]]&lt;7,"Q1",IF(Delivery[[#This Row],[Month]]&lt;10,"Q2",IF(Delivery[[#This Row],[Month]]&lt;13,"Q3"))))</f>
        <v>Q1</v>
      </c>
    </row>
    <row r="2374" spans="1:12" x14ac:dyDescent="0.25">
      <c r="A2374" s="181">
        <v>4</v>
      </c>
      <c r="B2374" s="182">
        <v>42471</v>
      </c>
      <c r="C2374" s="181" t="s">
        <v>6</v>
      </c>
      <c r="D2374" s="181" t="s">
        <v>1735</v>
      </c>
      <c r="E2374" s="181">
        <v>17</v>
      </c>
      <c r="F2374" s="181">
        <v>631</v>
      </c>
      <c r="G2374" s="181" t="s">
        <v>460</v>
      </c>
      <c r="H2374" s="181" t="s">
        <v>145</v>
      </c>
      <c r="I2374" s="181" t="s">
        <v>146</v>
      </c>
      <c r="J2374" s="181">
        <f>MONTH(Delivery[[#This Row],[DATE]])</f>
        <v>4</v>
      </c>
      <c r="K2374" s="183">
        <f>IF(Delivery[[#This Row],[Month]]&gt;3,YEAR(Delivery[[#This Row],[DATE]]),YEAR(Delivery[[#This Row],[DATE]])-1)</f>
        <v>2016</v>
      </c>
      <c r="L2374" s="183" t="str">
        <f>IF(Delivery[[#This Row],[Month]]&lt;4,"Q4",IF(Delivery[[#This Row],[Month]]&lt;7,"Q1",IF(Delivery[[#This Row],[Month]]&lt;10,"Q2",IF(Delivery[[#This Row],[Month]]&lt;13,"Q3"))))</f>
        <v>Q1</v>
      </c>
    </row>
    <row r="2375" spans="1:12" x14ac:dyDescent="0.25">
      <c r="A2375" s="181">
        <v>1</v>
      </c>
      <c r="B2375" s="182">
        <v>42471</v>
      </c>
      <c r="C2375" s="181" t="s">
        <v>463</v>
      </c>
      <c r="D2375" s="181" t="s">
        <v>1733</v>
      </c>
      <c r="E2375" s="181">
        <v>10</v>
      </c>
      <c r="F2375" s="181">
        <v>165</v>
      </c>
      <c r="G2375" s="181" t="s">
        <v>490</v>
      </c>
      <c r="H2375" s="181" t="s">
        <v>153</v>
      </c>
      <c r="I2375" s="181" t="s">
        <v>154</v>
      </c>
      <c r="J2375" s="181">
        <f>MONTH(Delivery[[#This Row],[DATE]])</f>
        <v>4</v>
      </c>
      <c r="K2375" s="183">
        <f>IF(Delivery[[#This Row],[Month]]&gt;3,YEAR(Delivery[[#This Row],[DATE]]),YEAR(Delivery[[#This Row],[DATE]])-1)</f>
        <v>2016</v>
      </c>
      <c r="L2375" s="183" t="str">
        <f>IF(Delivery[[#This Row],[Month]]&lt;4,"Q4",IF(Delivery[[#This Row],[Month]]&lt;7,"Q1",IF(Delivery[[#This Row],[Month]]&lt;10,"Q2",IF(Delivery[[#This Row],[Month]]&lt;13,"Q3"))))</f>
        <v>Q1</v>
      </c>
    </row>
    <row r="2376" spans="1:12" x14ac:dyDescent="0.25">
      <c r="A2376" s="181">
        <v>2</v>
      </c>
      <c r="B2376" s="182">
        <v>42471</v>
      </c>
      <c r="C2376" s="181" t="s">
        <v>463</v>
      </c>
      <c r="D2376" s="181" t="s">
        <v>1734</v>
      </c>
      <c r="E2376" s="181">
        <v>10</v>
      </c>
      <c r="F2376" s="181">
        <v>326</v>
      </c>
      <c r="G2376" s="181" t="s">
        <v>490</v>
      </c>
      <c r="H2376" s="181" t="s">
        <v>153</v>
      </c>
      <c r="I2376" s="181" t="s">
        <v>154</v>
      </c>
      <c r="J2376" s="181">
        <f>MONTH(Delivery[[#This Row],[DATE]])</f>
        <v>4</v>
      </c>
      <c r="K2376" s="183">
        <f>IF(Delivery[[#This Row],[Month]]&gt;3,YEAR(Delivery[[#This Row],[DATE]]),YEAR(Delivery[[#This Row],[DATE]])-1)</f>
        <v>2016</v>
      </c>
      <c r="L2376" s="183" t="str">
        <f>IF(Delivery[[#This Row],[Month]]&lt;4,"Q4",IF(Delivery[[#This Row],[Month]]&lt;7,"Q1",IF(Delivery[[#This Row],[Month]]&lt;10,"Q2",IF(Delivery[[#This Row],[Month]]&lt;13,"Q3"))))</f>
        <v>Q1</v>
      </c>
    </row>
    <row r="2377" spans="1:12" x14ac:dyDescent="0.25">
      <c r="A2377" s="181">
        <v>1</v>
      </c>
      <c r="B2377" s="182">
        <v>42471</v>
      </c>
      <c r="C2377" s="181" t="s">
        <v>463</v>
      </c>
      <c r="D2377" s="181" t="s">
        <v>1734</v>
      </c>
      <c r="E2377" s="181">
        <v>106</v>
      </c>
      <c r="F2377" s="181">
        <v>903</v>
      </c>
      <c r="G2377" s="181" t="s">
        <v>492</v>
      </c>
      <c r="H2377" s="181" t="s">
        <v>153</v>
      </c>
      <c r="I2377" s="181" t="s">
        <v>154</v>
      </c>
      <c r="J2377" s="181">
        <f>MONTH(Delivery[[#This Row],[DATE]])</f>
        <v>4</v>
      </c>
      <c r="K2377" s="183">
        <f>IF(Delivery[[#This Row],[Month]]&gt;3,YEAR(Delivery[[#This Row],[DATE]]),YEAR(Delivery[[#This Row],[DATE]])-1)</f>
        <v>2016</v>
      </c>
      <c r="L2377" s="183" t="str">
        <f>IF(Delivery[[#This Row],[Month]]&lt;4,"Q4",IF(Delivery[[#This Row],[Month]]&lt;7,"Q1",IF(Delivery[[#This Row],[Month]]&lt;10,"Q2",IF(Delivery[[#This Row],[Month]]&lt;13,"Q3"))))</f>
        <v>Q1</v>
      </c>
    </row>
    <row r="2378" spans="1:12" x14ac:dyDescent="0.25">
      <c r="A2378" s="181">
        <v>2</v>
      </c>
      <c r="B2378" s="182">
        <v>42471</v>
      </c>
      <c r="C2378" s="181" t="s">
        <v>463</v>
      </c>
      <c r="D2378" s="181" t="s">
        <v>1733</v>
      </c>
      <c r="E2378" s="181">
        <v>106</v>
      </c>
      <c r="F2378" s="181">
        <v>124</v>
      </c>
      <c r="G2378" s="181" t="s">
        <v>492</v>
      </c>
      <c r="H2378" s="181" t="s">
        <v>153</v>
      </c>
      <c r="I2378" s="181" t="s">
        <v>154</v>
      </c>
      <c r="J2378" s="181">
        <f>MONTH(Delivery[[#This Row],[DATE]])</f>
        <v>4</v>
      </c>
      <c r="K2378" s="183">
        <f>IF(Delivery[[#This Row],[Month]]&gt;3,YEAR(Delivery[[#This Row],[DATE]]),YEAR(Delivery[[#This Row],[DATE]])-1)</f>
        <v>2016</v>
      </c>
      <c r="L2378" s="183" t="str">
        <f>IF(Delivery[[#This Row],[Month]]&lt;4,"Q4",IF(Delivery[[#This Row],[Month]]&lt;7,"Q1",IF(Delivery[[#This Row],[Month]]&lt;10,"Q2",IF(Delivery[[#This Row],[Month]]&lt;13,"Q3"))))</f>
        <v>Q1</v>
      </c>
    </row>
    <row r="2379" spans="1:12" x14ac:dyDescent="0.25">
      <c r="A2379" s="181">
        <v>1</v>
      </c>
      <c r="B2379" s="182">
        <v>42471</v>
      </c>
      <c r="C2379" s="181" t="s">
        <v>6</v>
      </c>
      <c r="D2379" s="181" t="s">
        <v>1736</v>
      </c>
      <c r="E2379" s="181" t="s">
        <v>41</v>
      </c>
      <c r="F2379" s="181">
        <v>321</v>
      </c>
      <c r="G2379" s="181" t="s">
        <v>466</v>
      </c>
      <c r="H2379" s="181" t="s">
        <v>148</v>
      </c>
      <c r="I2379" s="181" t="s">
        <v>149</v>
      </c>
      <c r="J2379" s="181">
        <f>MONTH(Delivery[[#This Row],[DATE]])</f>
        <v>4</v>
      </c>
      <c r="K2379" s="183">
        <f>IF(Delivery[[#This Row],[Month]]&gt;3,YEAR(Delivery[[#This Row],[DATE]]),YEAR(Delivery[[#This Row],[DATE]])-1)</f>
        <v>2016</v>
      </c>
      <c r="L2379" s="183" t="str">
        <f>IF(Delivery[[#This Row],[Month]]&lt;4,"Q4",IF(Delivery[[#This Row],[Month]]&lt;7,"Q1",IF(Delivery[[#This Row],[Month]]&lt;10,"Q2",IF(Delivery[[#This Row],[Month]]&lt;13,"Q3"))))</f>
        <v>Q1</v>
      </c>
    </row>
    <row r="2380" spans="1:12" x14ac:dyDescent="0.25">
      <c r="A2380" s="181">
        <v>1</v>
      </c>
      <c r="B2380" s="182">
        <v>42472</v>
      </c>
      <c r="C2380" s="181" t="s">
        <v>463</v>
      </c>
      <c r="D2380" s="181" t="s">
        <v>178</v>
      </c>
      <c r="E2380" s="181">
        <v>11</v>
      </c>
      <c r="F2380" s="181">
        <v>2008</v>
      </c>
      <c r="G2380" s="181" t="s">
        <v>490</v>
      </c>
      <c r="H2380" s="181" t="s">
        <v>153</v>
      </c>
      <c r="I2380" s="181" t="s">
        <v>154</v>
      </c>
      <c r="J2380" s="181">
        <f>MONTH(Delivery[[#This Row],[DATE]])</f>
        <v>4</v>
      </c>
      <c r="K2380" s="183">
        <f>IF(Delivery[[#This Row],[Month]]&gt;3,YEAR(Delivery[[#This Row],[DATE]]),YEAR(Delivery[[#This Row],[DATE]])-1)</f>
        <v>2016</v>
      </c>
      <c r="L2380" s="183" t="str">
        <f>IF(Delivery[[#This Row],[Month]]&lt;4,"Q4",IF(Delivery[[#This Row],[Month]]&lt;7,"Q1",IF(Delivery[[#This Row],[Month]]&lt;10,"Q2",IF(Delivery[[#This Row],[Month]]&lt;13,"Q3"))))</f>
        <v>Q1</v>
      </c>
    </row>
    <row r="2381" spans="1:12" x14ac:dyDescent="0.25">
      <c r="A2381" s="181">
        <v>1</v>
      </c>
      <c r="B2381" s="182">
        <v>42472</v>
      </c>
      <c r="C2381" s="181" t="s">
        <v>6</v>
      </c>
      <c r="D2381" s="181" t="s">
        <v>1736</v>
      </c>
      <c r="E2381" s="181" t="s">
        <v>536</v>
      </c>
      <c r="F2381" s="181">
        <v>2168</v>
      </c>
      <c r="G2381" s="181" t="s">
        <v>466</v>
      </c>
      <c r="H2381" s="181" t="s">
        <v>148</v>
      </c>
      <c r="I2381" s="181" t="s">
        <v>149</v>
      </c>
      <c r="J2381" s="181">
        <f>MONTH(Delivery[[#This Row],[DATE]])</f>
        <v>4</v>
      </c>
      <c r="K2381" s="183">
        <f>IF(Delivery[[#This Row],[Month]]&gt;3,YEAR(Delivery[[#This Row],[DATE]]),YEAR(Delivery[[#This Row],[DATE]])-1)</f>
        <v>2016</v>
      </c>
      <c r="L2381" s="183" t="str">
        <f>IF(Delivery[[#This Row],[Month]]&lt;4,"Q4",IF(Delivery[[#This Row],[Month]]&lt;7,"Q1",IF(Delivery[[#This Row],[Month]]&lt;10,"Q2",IF(Delivery[[#This Row],[Month]]&lt;13,"Q3"))))</f>
        <v>Q1</v>
      </c>
    </row>
    <row r="2382" spans="1:12" x14ac:dyDescent="0.25">
      <c r="A2382" s="181">
        <v>1</v>
      </c>
      <c r="B2382" s="182">
        <v>42473</v>
      </c>
      <c r="C2382" s="181" t="s">
        <v>463</v>
      </c>
      <c r="D2382" s="181" t="s">
        <v>1734</v>
      </c>
      <c r="E2382" s="181">
        <v>12</v>
      </c>
      <c r="F2382" s="181">
        <v>1061</v>
      </c>
      <c r="G2382" s="181" t="s">
        <v>490</v>
      </c>
      <c r="H2382" s="181" t="s">
        <v>153</v>
      </c>
      <c r="I2382" s="181" t="s">
        <v>154</v>
      </c>
      <c r="J2382" s="181">
        <f>MONTH(Delivery[[#This Row],[DATE]])</f>
        <v>4</v>
      </c>
      <c r="K2382" s="183">
        <f>IF(Delivery[[#This Row],[Month]]&gt;3,YEAR(Delivery[[#This Row],[DATE]]),YEAR(Delivery[[#This Row],[DATE]])-1)</f>
        <v>2016</v>
      </c>
      <c r="L2382" s="183" t="str">
        <f>IF(Delivery[[#This Row],[Month]]&lt;4,"Q4",IF(Delivery[[#This Row],[Month]]&lt;7,"Q1",IF(Delivery[[#This Row],[Month]]&lt;10,"Q2",IF(Delivery[[#This Row],[Month]]&lt;13,"Q3"))))</f>
        <v>Q1</v>
      </c>
    </row>
    <row r="2383" spans="1:12" x14ac:dyDescent="0.25">
      <c r="A2383" s="181">
        <v>1</v>
      </c>
      <c r="B2383" s="182">
        <v>42473</v>
      </c>
      <c r="C2383" s="181" t="s">
        <v>6</v>
      </c>
      <c r="D2383" s="181" t="s">
        <v>1738</v>
      </c>
      <c r="E2383" s="181" t="s">
        <v>536</v>
      </c>
      <c r="F2383" s="181">
        <v>2008</v>
      </c>
      <c r="G2383" s="181" t="s">
        <v>466</v>
      </c>
      <c r="H2383" s="181" t="s">
        <v>148</v>
      </c>
      <c r="I2383" s="181" t="s">
        <v>149</v>
      </c>
      <c r="J2383" s="181">
        <f>MONTH(Delivery[[#This Row],[DATE]])</f>
        <v>4</v>
      </c>
      <c r="K2383" s="183">
        <f>IF(Delivery[[#This Row],[Month]]&gt;3,YEAR(Delivery[[#This Row],[DATE]]),YEAR(Delivery[[#This Row],[DATE]])-1)</f>
        <v>2016</v>
      </c>
      <c r="L2383" s="183" t="str">
        <f>IF(Delivery[[#This Row],[Month]]&lt;4,"Q4",IF(Delivery[[#This Row],[Month]]&lt;7,"Q1",IF(Delivery[[#This Row],[Month]]&lt;10,"Q2",IF(Delivery[[#This Row],[Month]]&lt;13,"Q3"))))</f>
        <v>Q1</v>
      </c>
    </row>
    <row r="2384" spans="1:12" x14ac:dyDescent="0.25">
      <c r="A2384" s="181">
        <v>1</v>
      </c>
      <c r="B2384" s="182">
        <v>42474</v>
      </c>
      <c r="C2384" s="181" t="s">
        <v>6</v>
      </c>
      <c r="D2384" s="181" t="s">
        <v>502</v>
      </c>
      <c r="E2384" s="181" t="s">
        <v>239</v>
      </c>
      <c r="F2384" s="181">
        <v>31</v>
      </c>
      <c r="G2384" s="181" t="s">
        <v>460</v>
      </c>
      <c r="H2384" s="181" t="s">
        <v>1436</v>
      </c>
      <c r="I2384" s="181" t="s">
        <v>204</v>
      </c>
      <c r="J2384" s="181">
        <f>MONTH(Delivery[[#This Row],[DATE]])</f>
        <v>4</v>
      </c>
      <c r="K2384" s="183">
        <f>IF(Delivery[[#This Row],[Month]]&gt;3,YEAR(Delivery[[#This Row],[DATE]]),YEAR(Delivery[[#This Row],[DATE]])-1)</f>
        <v>2016</v>
      </c>
      <c r="L2384" s="183" t="str">
        <f>IF(Delivery[[#This Row],[Month]]&lt;4,"Q4",IF(Delivery[[#This Row],[Month]]&lt;7,"Q1",IF(Delivery[[#This Row],[Month]]&lt;10,"Q2",IF(Delivery[[#This Row],[Month]]&lt;13,"Q3"))))</f>
        <v>Q1</v>
      </c>
    </row>
    <row r="2385" spans="1:12" x14ac:dyDescent="0.25">
      <c r="A2385" s="181">
        <v>2</v>
      </c>
      <c r="B2385" s="182">
        <v>42474</v>
      </c>
      <c r="C2385" s="181" t="s">
        <v>6</v>
      </c>
      <c r="D2385" s="181" t="s">
        <v>1739</v>
      </c>
      <c r="E2385" s="181">
        <v>17</v>
      </c>
      <c r="F2385" s="181">
        <v>4</v>
      </c>
      <c r="G2385" s="181" t="s">
        <v>460</v>
      </c>
      <c r="H2385" s="181" t="s">
        <v>156</v>
      </c>
      <c r="I2385" s="181" t="s">
        <v>146</v>
      </c>
      <c r="J2385" s="181">
        <f>MONTH(Delivery[[#This Row],[DATE]])</f>
        <v>4</v>
      </c>
      <c r="K2385" s="183">
        <f>IF(Delivery[[#This Row],[Month]]&gt;3,YEAR(Delivery[[#This Row],[DATE]]),YEAR(Delivery[[#This Row],[DATE]])-1)</f>
        <v>2016</v>
      </c>
      <c r="L2385" s="183" t="str">
        <f>IF(Delivery[[#This Row],[Month]]&lt;4,"Q4",IF(Delivery[[#This Row],[Month]]&lt;7,"Q1",IF(Delivery[[#This Row],[Month]]&lt;10,"Q2",IF(Delivery[[#This Row],[Month]]&lt;13,"Q3"))))</f>
        <v>Q1</v>
      </c>
    </row>
    <row r="2386" spans="1:12" x14ac:dyDescent="0.25">
      <c r="A2386" s="181">
        <v>3</v>
      </c>
      <c r="B2386" s="182">
        <v>42474</v>
      </c>
      <c r="C2386" s="181" t="s">
        <v>6</v>
      </c>
      <c r="D2386" s="181" t="s">
        <v>1759</v>
      </c>
      <c r="E2386" s="181">
        <v>17</v>
      </c>
      <c r="F2386" s="181">
        <v>10</v>
      </c>
      <c r="G2386" s="181" t="s">
        <v>460</v>
      </c>
      <c r="H2386" s="181" t="s">
        <v>155</v>
      </c>
      <c r="I2386" s="181" t="s">
        <v>146</v>
      </c>
      <c r="J2386" s="181">
        <f>MONTH(Delivery[[#This Row],[DATE]])</f>
        <v>4</v>
      </c>
      <c r="K2386" s="183">
        <f>IF(Delivery[[#This Row],[Month]]&gt;3,YEAR(Delivery[[#This Row],[DATE]]),YEAR(Delivery[[#This Row],[DATE]])-1)</f>
        <v>2016</v>
      </c>
      <c r="L2386" s="183" t="str">
        <f>IF(Delivery[[#This Row],[Month]]&lt;4,"Q4",IF(Delivery[[#This Row],[Month]]&lt;7,"Q1",IF(Delivery[[#This Row],[Month]]&lt;10,"Q2",IF(Delivery[[#This Row],[Month]]&lt;13,"Q3"))))</f>
        <v>Q1</v>
      </c>
    </row>
    <row r="2387" spans="1:12" x14ac:dyDescent="0.25">
      <c r="A2387" s="181">
        <v>4</v>
      </c>
      <c r="B2387" s="182">
        <v>42474</v>
      </c>
      <c r="C2387" s="181" t="s">
        <v>6</v>
      </c>
      <c r="D2387" s="181" t="s">
        <v>507</v>
      </c>
      <c r="E2387" s="181">
        <v>1</v>
      </c>
      <c r="F2387" s="181">
        <v>48</v>
      </c>
      <c r="G2387" s="181" t="s">
        <v>460</v>
      </c>
      <c r="H2387" s="181" t="s">
        <v>910</v>
      </c>
      <c r="I2387" s="181" t="s">
        <v>204</v>
      </c>
      <c r="J2387" s="181">
        <f>MONTH(Delivery[[#This Row],[DATE]])</f>
        <v>4</v>
      </c>
      <c r="K2387" s="183">
        <f>IF(Delivery[[#This Row],[Month]]&gt;3,YEAR(Delivery[[#This Row],[DATE]]),YEAR(Delivery[[#This Row],[DATE]])-1)</f>
        <v>2016</v>
      </c>
      <c r="L2387" s="183" t="str">
        <f>IF(Delivery[[#This Row],[Month]]&lt;4,"Q4",IF(Delivery[[#This Row],[Month]]&lt;7,"Q1",IF(Delivery[[#This Row],[Month]]&lt;10,"Q2",IF(Delivery[[#This Row],[Month]]&lt;13,"Q3"))))</f>
        <v>Q1</v>
      </c>
    </row>
    <row r="2388" spans="1:12" x14ac:dyDescent="0.25">
      <c r="A2388" s="181">
        <v>5</v>
      </c>
      <c r="B2388" s="182">
        <v>42474</v>
      </c>
      <c r="C2388" s="181" t="s">
        <v>6</v>
      </c>
      <c r="D2388" s="181" t="s">
        <v>1742</v>
      </c>
      <c r="E2388" s="181">
        <v>1</v>
      </c>
      <c r="F2388" s="181">
        <v>2409</v>
      </c>
      <c r="G2388" s="181" t="s">
        <v>460</v>
      </c>
      <c r="H2388" s="181" t="s">
        <v>153</v>
      </c>
      <c r="I2388" s="181" t="s">
        <v>154</v>
      </c>
      <c r="J2388" s="181">
        <f>MONTH(Delivery[[#This Row],[DATE]])</f>
        <v>4</v>
      </c>
      <c r="K2388" s="183">
        <f>IF(Delivery[[#This Row],[Month]]&gt;3,YEAR(Delivery[[#This Row],[DATE]]),YEAR(Delivery[[#This Row],[DATE]])-1)</f>
        <v>2016</v>
      </c>
      <c r="L2388" s="183" t="str">
        <f>IF(Delivery[[#This Row],[Month]]&lt;4,"Q4",IF(Delivery[[#This Row],[Month]]&lt;7,"Q1",IF(Delivery[[#This Row],[Month]]&lt;10,"Q2",IF(Delivery[[#This Row],[Month]]&lt;13,"Q3"))))</f>
        <v>Q1</v>
      </c>
    </row>
    <row r="2389" spans="1:12" x14ac:dyDescent="0.25">
      <c r="A2389" s="181">
        <v>6</v>
      </c>
      <c r="B2389" s="182">
        <v>42474</v>
      </c>
      <c r="C2389" s="181" t="s">
        <v>6</v>
      </c>
      <c r="D2389" s="181" t="s">
        <v>76</v>
      </c>
      <c r="E2389" s="181">
        <v>1</v>
      </c>
      <c r="F2389" s="181">
        <v>2556</v>
      </c>
      <c r="G2389" s="181" t="s">
        <v>460</v>
      </c>
      <c r="H2389" s="181" t="s">
        <v>153</v>
      </c>
      <c r="I2389" s="181" t="s">
        <v>154</v>
      </c>
      <c r="J2389" s="181">
        <f>MONTH(Delivery[[#This Row],[DATE]])</f>
        <v>4</v>
      </c>
      <c r="K2389" s="183">
        <f>IF(Delivery[[#This Row],[Month]]&gt;3,YEAR(Delivery[[#This Row],[DATE]]),YEAR(Delivery[[#This Row],[DATE]])-1)</f>
        <v>2016</v>
      </c>
      <c r="L2389" s="183" t="str">
        <f>IF(Delivery[[#This Row],[Month]]&lt;4,"Q4",IF(Delivery[[#This Row],[Month]]&lt;7,"Q1",IF(Delivery[[#This Row],[Month]]&lt;10,"Q2",IF(Delivery[[#This Row],[Month]]&lt;13,"Q3"))))</f>
        <v>Q1</v>
      </c>
    </row>
    <row r="2390" spans="1:12" x14ac:dyDescent="0.25">
      <c r="A2390" s="181">
        <v>1</v>
      </c>
      <c r="B2390" s="182">
        <v>42474</v>
      </c>
      <c r="C2390" s="181" t="s">
        <v>463</v>
      </c>
      <c r="D2390" s="181" t="s">
        <v>1734</v>
      </c>
      <c r="E2390" s="181">
        <v>12</v>
      </c>
      <c r="F2390" s="181">
        <v>2244</v>
      </c>
      <c r="G2390" s="181" t="s">
        <v>490</v>
      </c>
      <c r="H2390" s="181" t="s">
        <v>153</v>
      </c>
      <c r="I2390" s="181" t="s">
        <v>154</v>
      </c>
      <c r="J2390" s="181">
        <f>MONTH(Delivery[[#This Row],[DATE]])</f>
        <v>4</v>
      </c>
      <c r="K2390" s="183">
        <f>IF(Delivery[[#This Row],[Month]]&gt;3,YEAR(Delivery[[#This Row],[DATE]]),YEAR(Delivery[[#This Row],[DATE]])-1)</f>
        <v>2016</v>
      </c>
      <c r="L2390" s="183" t="str">
        <f>IF(Delivery[[#This Row],[Month]]&lt;4,"Q4",IF(Delivery[[#This Row],[Month]]&lt;7,"Q1",IF(Delivery[[#This Row],[Month]]&lt;10,"Q2",IF(Delivery[[#This Row],[Month]]&lt;13,"Q3"))))</f>
        <v>Q1</v>
      </c>
    </row>
    <row r="2391" spans="1:12" x14ac:dyDescent="0.25">
      <c r="A2391" s="181">
        <v>2</v>
      </c>
      <c r="B2391" s="182">
        <v>42474</v>
      </c>
      <c r="C2391" s="181" t="s">
        <v>463</v>
      </c>
      <c r="D2391" s="181" t="s">
        <v>1734</v>
      </c>
      <c r="E2391" s="181">
        <v>11</v>
      </c>
      <c r="F2391" s="181">
        <v>697</v>
      </c>
      <c r="G2391" s="181" t="s">
        <v>490</v>
      </c>
      <c r="H2391" s="181" t="s">
        <v>153</v>
      </c>
      <c r="I2391" s="181" t="s">
        <v>154</v>
      </c>
      <c r="J2391" s="181">
        <f>MONTH(Delivery[[#This Row],[DATE]])</f>
        <v>4</v>
      </c>
      <c r="K2391" s="183">
        <f>IF(Delivery[[#This Row],[Month]]&gt;3,YEAR(Delivery[[#This Row],[DATE]]),YEAR(Delivery[[#This Row],[DATE]])-1)</f>
        <v>2016</v>
      </c>
      <c r="L2391" s="183" t="str">
        <f>IF(Delivery[[#This Row],[Month]]&lt;4,"Q4",IF(Delivery[[#This Row],[Month]]&lt;7,"Q1",IF(Delivery[[#This Row],[Month]]&lt;10,"Q2",IF(Delivery[[#This Row],[Month]]&lt;13,"Q3"))))</f>
        <v>Q1</v>
      </c>
    </row>
    <row r="2392" spans="1:12" x14ac:dyDescent="0.25">
      <c r="A2392" s="181">
        <v>1</v>
      </c>
      <c r="B2392" s="182">
        <v>42474</v>
      </c>
      <c r="C2392" s="181" t="s">
        <v>463</v>
      </c>
      <c r="D2392" s="181" t="s">
        <v>1889</v>
      </c>
      <c r="E2392" s="181">
        <v>17</v>
      </c>
      <c r="F2392" s="181">
        <v>2227</v>
      </c>
      <c r="G2392" s="181" t="s">
        <v>464</v>
      </c>
      <c r="H2392" s="181" t="s">
        <v>164</v>
      </c>
      <c r="I2392" s="181" t="s">
        <v>146</v>
      </c>
      <c r="J2392" s="181">
        <f>MONTH(Delivery[[#This Row],[DATE]])</f>
        <v>4</v>
      </c>
      <c r="K2392" s="183">
        <f>IF(Delivery[[#This Row],[Month]]&gt;3,YEAR(Delivery[[#This Row],[DATE]]),YEAR(Delivery[[#This Row],[DATE]])-1)</f>
        <v>2016</v>
      </c>
      <c r="L2392" s="183" t="str">
        <f>IF(Delivery[[#This Row],[Month]]&lt;4,"Q4",IF(Delivery[[#This Row],[Month]]&lt;7,"Q1",IF(Delivery[[#This Row],[Month]]&lt;10,"Q2",IF(Delivery[[#This Row],[Month]]&lt;13,"Q3"))))</f>
        <v>Q1</v>
      </c>
    </row>
    <row r="2393" spans="1:12" x14ac:dyDescent="0.25">
      <c r="A2393" s="181">
        <v>1</v>
      </c>
      <c r="B2393" s="182">
        <v>42474</v>
      </c>
      <c r="C2393" s="181" t="s">
        <v>463</v>
      </c>
      <c r="D2393" s="181" t="s">
        <v>1733</v>
      </c>
      <c r="E2393" s="181">
        <v>106</v>
      </c>
      <c r="F2393" s="181">
        <v>156</v>
      </c>
      <c r="G2393" s="181" t="s">
        <v>492</v>
      </c>
      <c r="H2393" s="181" t="s">
        <v>153</v>
      </c>
      <c r="I2393" s="181" t="s">
        <v>154</v>
      </c>
      <c r="J2393" s="181">
        <f>MONTH(Delivery[[#This Row],[DATE]])</f>
        <v>4</v>
      </c>
      <c r="K2393" s="183">
        <f>IF(Delivery[[#This Row],[Month]]&gt;3,YEAR(Delivery[[#This Row],[DATE]]),YEAR(Delivery[[#This Row],[DATE]])-1)</f>
        <v>2016</v>
      </c>
      <c r="L2393" s="183" t="str">
        <f>IF(Delivery[[#This Row],[Month]]&lt;4,"Q4",IF(Delivery[[#This Row],[Month]]&lt;7,"Q1",IF(Delivery[[#This Row],[Month]]&lt;10,"Q2",IF(Delivery[[#This Row],[Month]]&lt;13,"Q3"))))</f>
        <v>Q1</v>
      </c>
    </row>
    <row r="2394" spans="1:12" x14ac:dyDescent="0.25">
      <c r="A2394" s="181">
        <v>2</v>
      </c>
      <c r="B2394" s="182">
        <v>42474</v>
      </c>
      <c r="C2394" s="181" t="s">
        <v>463</v>
      </c>
      <c r="D2394" s="181" t="s">
        <v>1734</v>
      </c>
      <c r="E2394" s="181">
        <v>106</v>
      </c>
      <c r="F2394" s="181">
        <v>265</v>
      </c>
      <c r="G2394" s="181" t="s">
        <v>492</v>
      </c>
      <c r="H2394" s="181" t="s">
        <v>153</v>
      </c>
      <c r="I2394" s="181" t="s">
        <v>154</v>
      </c>
      <c r="J2394" s="181">
        <f>MONTH(Delivery[[#This Row],[DATE]])</f>
        <v>4</v>
      </c>
      <c r="K2394" s="183">
        <f>IF(Delivery[[#This Row],[Month]]&gt;3,YEAR(Delivery[[#This Row],[DATE]]),YEAR(Delivery[[#This Row],[DATE]])-1)</f>
        <v>2016</v>
      </c>
      <c r="L2394" s="183" t="str">
        <f>IF(Delivery[[#This Row],[Month]]&lt;4,"Q4",IF(Delivery[[#This Row],[Month]]&lt;7,"Q1",IF(Delivery[[#This Row],[Month]]&lt;10,"Q2",IF(Delivery[[#This Row],[Month]]&lt;13,"Q3"))))</f>
        <v>Q1</v>
      </c>
    </row>
    <row r="2395" spans="1:12" x14ac:dyDescent="0.25">
      <c r="A2395" s="181">
        <v>3</v>
      </c>
      <c r="B2395" s="182">
        <v>42474</v>
      </c>
      <c r="C2395" s="181" t="s">
        <v>463</v>
      </c>
      <c r="D2395" s="181" t="s">
        <v>1734</v>
      </c>
      <c r="E2395" s="181">
        <v>109</v>
      </c>
      <c r="F2395" s="181">
        <v>585</v>
      </c>
      <c r="G2395" s="181" t="s">
        <v>492</v>
      </c>
      <c r="H2395" s="181" t="s">
        <v>153</v>
      </c>
      <c r="I2395" s="181" t="s">
        <v>154</v>
      </c>
      <c r="J2395" s="181">
        <f>MONTH(Delivery[[#This Row],[DATE]])</f>
        <v>4</v>
      </c>
      <c r="K2395" s="183">
        <f>IF(Delivery[[#This Row],[Month]]&gt;3,YEAR(Delivery[[#This Row],[DATE]]),YEAR(Delivery[[#This Row],[DATE]])-1)</f>
        <v>2016</v>
      </c>
      <c r="L2395" s="183" t="str">
        <f>IF(Delivery[[#This Row],[Month]]&lt;4,"Q4",IF(Delivery[[#This Row],[Month]]&lt;7,"Q1",IF(Delivery[[#This Row],[Month]]&lt;10,"Q2",IF(Delivery[[#This Row],[Month]]&lt;13,"Q3"))))</f>
        <v>Q1</v>
      </c>
    </row>
    <row r="2396" spans="1:12" x14ac:dyDescent="0.25">
      <c r="A2396" s="181">
        <v>4</v>
      </c>
      <c r="B2396" s="182">
        <v>42474</v>
      </c>
      <c r="C2396" s="181" t="s">
        <v>463</v>
      </c>
      <c r="D2396" s="181" t="s">
        <v>1890</v>
      </c>
      <c r="E2396" s="181">
        <v>109</v>
      </c>
      <c r="F2396" s="181">
        <v>1695</v>
      </c>
      <c r="G2396" s="181" t="s">
        <v>492</v>
      </c>
      <c r="H2396" s="181" t="s">
        <v>153</v>
      </c>
      <c r="I2396" s="181" t="s">
        <v>154</v>
      </c>
      <c r="J2396" s="181">
        <f>MONTH(Delivery[[#This Row],[DATE]])</f>
        <v>4</v>
      </c>
      <c r="K2396" s="183">
        <f>IF(Delivery[[#This Row],[Month]]&gt;3,YEAR(Delivery[[#This Row],[DATE]]),YEAR(Delivery[[#This Row],[DATE]])-1)</f>
        <v>2016</v>
      </c>
      <c r="L2396" s="183" t="str">
        <f>IF(Delivery[[#This Row],[Month]]&lt;4,"Q4",IF(Delivery[[#This Row],[Month]]&lt;7,"Q1",IF(Delivery[[#This Row],[Month]]&lt;10,"Q2",IF(Delivery[[#This Row],[Month]]&lt;13,"Q3"))))</f>
        <v>Q1</v>
      </c>
    </row>
    <row r="2397" spans="1:12" x14ac:dyDescent="0.25">
      <c r="A2397" s="181">
        <v>5</v>
      </c>
      <c r="B2397" s="182">
        <v>42474</v>
      </c>
      <c r="C2397" s="181" t="s">
        <v>463</v>
      </c>
      <c r="D2397" s="181" t="s">
        <v>204</v>
      </c>
      <c r="E2397" s="181" t="s">
        <v>514</v>
      </c>
      <c r="F2397" s="181">
        <v>10</v>
      </c>
      <c r="G2397" s="181" t="s">
        <v>492</v>
      </c>
      <c r="H2397" s="181" t="s">
        <v>738</v>
      </c>
      <c r="I2397" s="181" t="s">
        <v>204</v>
      </c>
      <c r="J2397" s="181">
        <f>MONTH(Delivery[[#This Row],[DATE]])</f>
        <v>4</v>
      </c>
      <c r="K2397" s="183">
        <f>IF(Delivery[[#This Row],[Month]]&gt;3,YEAR(Delivery[[#This Row],[DATE]]),YEAR(Delivery[[#This Row],[DATE]])-1)</f>
        <v>2016</v>
      </c>
      <c r="L2397" s="183" t="str">
        <f>IF(Delivery[[#This Row],[Month]]&lt;4,"Q4",IF(Delivery[[#This Row],[Month]]&lt;7,"Q1",IF(Delivery[[#This Row],[Month]]&lt;10,"Q2",IF(Delivery[[#This Row],[Month]]&lt;13,"Q3"))))</f>
        <v>Q1</v>
      </c>
    </row>
    <row r="2398" spans="1:12" x14ac:dyDescent="0.25">
      <c r="A2398" s="181">
        <v>1</v>
      </c>
      <c r="B2398" s="182">
        <v>42474</v>
      </c>
      <c r="C2398" s="181" t="s">
        <v>6</v>
      </c>
      <c r="D2398" s="181" t="s">
        <v>502</v>
      </c>
      <c r="E2398" s="181" t="s">
        <v>536</v>
      </c>
      <c r="F2398" s="181">
        <v>31</v>
      </c>
      <c r="G2398" s="181" t="s">
        <v>466</v>
      </c>
      <c r="H2398" s="181" t="s">
        <v>1436</v>
      </c>
      <c r="I2398" s="181" t="s">
        <v>204</v>
      </c>
      <c r="J2398" s="181">
        <f>MONTH(Delivery[[#This Row],[DATE]])</f>
        <v>4</v>
      </c>
      <c r="K2398" s="183">
        <f>IF(Delivery[[#This Row],[Month]]&gt;3,YEAR(Delivery[[#This Row],[DATE]]),YEAR(Delivery[[#This Row],[DATE]])-1)</f>
        <v>2016</v>
      </c>
      <c r="L2398" s="183" t="str">
        <f>IF(Delivery[[#This Row],[Month]]&lt;4,"Q4",IF(Delivery[[#This Row],[Month]]&lt;7,"Q1",IF(Delivery[[#This Row],[Month]]&lt;10,"Q2",IF(Delivery[[#This Row],[Month]]&lt;13,"Q3"))))</f>
        <v>Q1</v>
      </c>
    </row>
    <row r="2399" spans="1:12" x14ac:dyDescent="0.25">
      <c r="A2399" s="181">
        <v>1</v>
      </c>
      <c r="B2399" s="182">
        <v>42475</v>
      </c>
      <c r="C2399" s="181" t="s">
        <v>6</v>
      </c>
      <c r="D2399" s="181" t="s">
        <v>76</v>
      </c>
      <c r="E2399" s="181">
        <v>1</v>
      </c>
      <c r="F2399" s="181">
        <v>1731</v>
      </c>
      <c r="G2399" s="181" t="s">
        <v>460</v>
      </c>
      <c r="H2399" s="181" t="s">
        <v>153</v>
      </c>
      <c r="I2399" s="181" t="s">
        <v>154</v>
      </c>
      <c r="J2399" s="181">
        <f>MONTH(Delivery[[#This Row],[DATE]])</f>
        <v>4</v>
      </c>
      <c r="K2399" s="183">
        <f>IF(Delivery[[#This Row],[Month]]&gt;3,YEAR(Delivery[[#This Row],[DATE]]),YEAR(Delivery[[#This Row],[DATE]])-1)</f>
        <v>2016</v>
      </c>
      <c r="L2399" s="183" t="str">
        <f>IF(Delivery[[#This Row],[Month]]&lt;4,"Q4",IF(Delivery[[#This Row],[Month]]&lt;7,"Q1",IF(Delivery[[#This Row],[Month]]&lt;10,"Q2",IF(Delivery[[#This Row],[Month]]&lt;13,"Q3"))))</f>
        <v>Q1</v>
      </c>
    </row>
    <row r="2400" spans="1:12" x14ac:dyDescent="0.25">
      <c r="A2400" s="181">
        <v>2</v>
      </c>
      <c r="B2400" s="182">
        <v>42475</v>
      </c>
      <c r="C2400" s="181" t="s">
        <v>6</v>
      </c>
      <c r="D2400" s="181" t="s">
        <v>83</v>
      </c>
      <c r="E2400" s="181">
        <v>17</v>
      </c>
      <c r="F2400" s="181">
        <v>101</v>
      </c>
      <c r="G2400" s="181" t="s">
        <v>460</v>
      </c>
      <c r="H2400" s="181" t="s">
        <v>155</v>
      </c>
      <c r="I2400" s="181" t="s">
        <v>146</v>
      </c>
      <c r="J2400" s="181">
        <f>MONTH(Delivery[[#This Row],[DATE]])</f>
        <v>4</v>
      </c>
      <c r="K2400" s="183">
        <f>IF(Delivery[[#This Row],[Month]]&gt;3,YEAR(Delivery[[#This Row],[DATE]]),YEAR(Delivery[[#This Row],[DATE]])-1)</f>
        <v>2016</v>
      </c>
      <c r="L2400" s="183" t="str">
        <f>IF(Delivery[[#This Row],[Month]]&lt;4,"Q4",IF(Delivery[[#This Row],[Month]]&lt;7,"Q1",IF(Delivery[[#This Row],[Month]]&lt;10,"Q2",IF(Delivery[[#This Row],[Month]]&lt;13,"Q3"))))</f>
        <v>Q1</v>
      </c>
    </row>
    <row r="2401" spans="1:12" x14ac:dyDescent="0.25">
      <c r="A2401" s="181">
        <v>3</v>
      </c>
      <c r="B2401" s="182">
        <v>42475</v>
      </c>
      <c r="C2401" s="181" t="s">
        <v>6</v>
      </c>
      <c r="D2401" s="181" t="s">
        <v>1751</v>
      </c>
      <c r="E2401" s="181">
        <v>11</v>
      </c>
      <c r="F2401" s="181">
        <v>3720</v>
      </c>
      <c r="G2401" s="181" t="s">
        <v>460</v>
      </c>
      <c r="H2401" s="181" t="s">
        <v>151</v>
      </c>
      <c r="I2401" s="181" t="s">
        <v>152</v>
      </c>
      <c r="J2401" s="181">
        <f>MONTH(Delivery[[#This Row],[DATE]])</f>
        <v>4</v>
      </c>
      <c r="K2401" s="183">
        <f>IF(Delivery[[#This Row],[Month]]&gt;3,YEAR(Delivery[[#This Row],[DATE]]),YEAR(Delivery[[#This Row],[DATE]])-1)</f>
        <v>2016</v>
      </c>
      <c r="L2401" s="183" t="str">
        <f>IF(Delivery[[#This Row],[Month]]&lt;4,"Q4",IF(Delivery[[#This Row],[Month]]&lt;7,"Q1",IF(Delivery[[#This Row],[Month]]&lt;10,"Q2",IF(Delivery[[#This Row],[Month]]&lt;13,"Q3"))))</f>
        <v>Q1</v>
      </c>
    </row>
    <row r="2402" spans="1:12" x14ac:dyDescent="0.25">
      <c r="A2402" s="181">
        <v>4</v>
      </c>
      <c r="B2402" s="182">
        <v>42475</v>
      </c>
      <c r="C2402" s="181" t="s">
        <v>6</v>
      </c>
      <c r="D2402" s="181" t="s">
        <v>1752</v>
      </c>
      <c r="E2402" s="181">
        <v>11</v>
      </c>
      <c r="F2402" s="181">
        <v>1906</v>
      </c>
      <c r="G2402" s="181" t="s">
        <v>460</v>
      </c>
      <c r="H2402" s="181" t="s">
        <v>151</v>
      </c>
      <c r="I2402" s="181" t="s">
        <v>152</v>
      </c>
      <c r="J2402" s="181">
        <f>MONTH(Delivery[[#This Row],[DATE]])</f>
        <v>4</v>
      </c>
      <c r="K2402" s="183">
        <f>IF(Delivery[[#This Row],[Month]]&gt;3,YEAR(Delivery[[#This Row],[DATE]]),YEAR(Delivery[[#This Row],[DATE]])-1)</f>
        <v>2016</v>
      </c>
      <c r="L2402" s="183" t="str">
        <f>IF(Delivery[[#This Row],[Month]]&lt;4,"Q4",IF(Delivery[[#This Row],[Month]]&lt;7,"Q1",IF(Delivery[[#This Row],[Month]]&lt;10,"Q2",IF(Delivery[[#This Row],[Month]]&lt;13,"Q3"))))</f>
        <v>Q1</v>
      </c>
    </row>
    <row r="2403" spans="1:12" x14ac:dyDescent="0.25">
      <c r="A2403" s="181">
        <v>5</v>
      </c>
      <c r="B2403" s="182">
        <v>42475</v>
      </c>
      <c r="C2403" s="181" t="s">
        <v>6</v>
      </c>
      <c r="D2403" s="181" t="s">
        <v>1752</v>
      </c>
      <c r="E2403" s="181">
        <v>5</v>
      </c>
      <c r="F2403" s="181">
        <v>264</v>
      </c>
      <c r="G2403" s="181" t="s">
        <v>460</v>
      </c>
      <c r="H2403" s="181" t="s">
        <v>151</v>
      </c>
      <c r="I2403" s="181" t="s">
        <v>152</v>
      </c>
      <c r="J2403" s="181">
        <f>MONTH(Delivery[[#This Row],[DATE]])</f>
        <v>4</v>
      </c>
      <c r="K2403" s="183">
        <f>IF(Delivery[[#This Row],[Month]]&gt;3,YEAR(Delivery[[#This Row],[DATE]]),YEAR(Delivery[[#This Row],[DATE]])-1)</f>
        <v>2016</v>
      </c>
      <c r="L2403" s="183" t="str">
        <f>IF(Delivery[[#This Row],[Month]]&lt;4,"Q4",IF(Delivery[[#This Row],[Month]]&lt;7,"Q1",IF(Delivery[[#This Row],[Month]]&lt;10,"Q2",IF(Delivery[[#This Row],[Month]]&lt;13,"Q3"))))</f>
        <v>Q1</v>
      </c>
    </row>
    <row r="2404" spans="1:12" x14ac:dyDescent="0.25">
      <c r="A2404" s="181">
        <v>1</v>
      </c>
      <c r="B2404" s="182">
        <v>42475</v>
      </c>
      <c r="C2404" s="181" t="s">
        <v>463</v>
      </c>
      <c r="D2404" s="181" t="s">
        <v>1889</v>
      </c>
      <c r="E2404" s="181">
        <v>17</v>
      </c>
      <c r="F2404" s="181">
        <v>81</v>
      </c>
      <c r="G2404" s="181" t="s">
        <v>464</v>
      </c>
      <c r="H2404" s="181" t="s">
        <v>164</v>
      </c>
      <c r="I2404" s="181" t="s">
        <v>146</v>
      </c>
      <c r="J2404" s="181">
        <f>MONTH(Delivery[[#This Row],[DATE]])</f>
        <v>4</v>
      </c>
      <c r="K2404" s="183">
        <f>IF(Delivery[[#This Row],[Month]]&gt;3,YEAR(Delivery[[#This Row],[DATE]]),YEAR(Delivery[[#This Row],[DATE]])-1)</f>
        <v>2016</v>
      </c>
      <c r="L2404" s="183" t="str">
        <f>IF(Delivery[[#This Row],[Month]]&lt;4,"Q4",IF(Delivery[[#This Row],[Month]]&lt;7,"Q1",IF(Delivery[[#This Row],[Month]]&lt;10,"Q2",IF(Delivery[[#This Row],[Month]]&lt;13,"Q3"))))</f>
        <v>Q1</v>
      </c>
    </row>
    <row r="2405" spans="1:12" x14ac:dyDescent="0.25">
      <c r="A2405" s="181">
        <v>1</v>
      </c>
      <c r="B2405" s="182">
        <v>42475</v>
      </c>
      <c r="C2405" s="181" t="s">
        <v>463</v>
      </c>
      <c r="D2405" s="181" t="s">
        <v>1890</v>
      </c>
      <c r="E2405" s="181">
        <v>106</v>
      </c>
      <c r="F2405" s="181">
        <v>332</v>
      </c>
      <c r="G2405" s="181" t="s">
        <v>492</v>
      </c>
      <c r="H2405" s="181" t="s">
        <v>153</v>
      </c>
      <c r="I2405" s="181" t="s">
        <v>154</v>
      </c>
      <c r="J2405" s="181">
        <f>MONTH(Delivery[[#This Row],[DATE]])</f>
        <v>4</v>
      </c>
      <c r="K2405" s="183">
        <f>IF(Delivery[[#This Row],[Month]]&gt;3,YEAR(Delivery[[#This Row],[DATE]]),YEAR(Delivery[[#This Row],[DATE]])-1)</f>
        <v>2016</v>
      </c>
      <c r="L2405" s="183" t="str">
        <f>IF(Delivery[[#This Row],[Month]]&lt;4,"Q4",IF(Delivery[[#This Row],[Month]]&lt;7,"Q1",IF(Delivery[[#This Row],[Month]]&lt;10,"Q2",IF(Delivery[[#This Row],[Month]]&lt;13,"Q3"))))</f>
        <v>Q1</v>
      </c>
    </row>
    <row r="2406" spans="1:12" x14ac:dyDescent="0.25">
      <c r="A2406" s="181">
        <v>2</v>
      </c>
      <c r="B2406" s="182">
        <v>42475</v>
      </c>
      <c r="C2406" s="181" t="s">
        <v>463</v>
      </c>
      <c r="D2406" s="181" t="s">
        <v>28</v>
      </c>
      <c r="E2406" s="181">
        <v>144</v>
      </c>
      <c r="F2406" s="181">
        <v>44</v>
      </c>
      <c r="G2406" s="181" t="s">
        <v>492</v>
      </c>
      <c r="H2406" s="181" t="s">
        <v>203</v>
      </c>
      <c r="I2406" s="181" t="s">
        <v>154</v>
      </c>
      <c r="J2406" s="181">
        <f>MONTH(Delivery[[#This Row],[DATE]])</f>
        <v>4</v>
      </c>
      <c r="K2406" s="183">
        <f>IF(Delivery[[#This Row],[Month]]&gt;3,YEAR(Delivery[[#This Row],[DATE]]),YEAR(Delivery[[#This Row],[DATE]])-1)</f>
        <v>2016</v>
      </c>
      <c r="L2406" s="183" t="str">
        <f>IF(Delivery[[#This Row],[Month]]&lt;4,"Q4",IF(Delivery[[#This Row],[Month]]&lt;7,"Q1",IF(Delivery[[#This Row],[Month]]&lt;10,"Q2",IF(Delivery[[#This Row],[Month]]&lt;13,"Q3"))))</f>
        <v>Q1</v>
      </c>
    </row>
    <row r="2407" spans="1:12" x14ac:dyDescent="0.25">
      <c r="A2407" s="181">
        <v>3</v>
      </c>
      <c r="B2407" s="182">
        <v>42475</v>
      </c>
      <c r="C2407" s="181" t="s">
        <v>463</v>
      </c>
      <c r="D2407" s="181" t="s">
        <v>1732</v>
      </c>
      <c r="E2407" s="181">
        <v>111</v>
      </c>
      <c r="F2407" s="181">
        <v>28</v>
      </c>
      <c r="G2407" s="181" t="s">
        <v>492</v>
      </c>
      <c r="H2407" s="181" t="s">
        <v>155</v>
      </c>
      <c r="I2407" s="181" t="s">
        <v>146</v>
      </c>
      <c r="J2407" s="181">
        <f>MONTH(Delivery[[#This Row],[DATE]])</f>
        <v>4</v>
      </c>
      <c r="K2407" s="183">
        <f>IF(Delivery[[#This Row],[Month]]&gt;3,YEAR(Delivery[[#This Row],[DATE]]),YEAR(Delivery[[#This Row],[DATE]])-1)</f>
        <v>2016</v>
      </c>
      <c r="L2407" s="183" t="str">
        <f>IF(Delivery[[#This Row],[Month]]&lt;4,"Q4",IF(Delivery[[#This Row],[Month]]&lt;7,"Q1",IF(Delivery[[#This Row],[Month]]&lt;10,"Q2",IF(Delivery[[#This Row],[Month]]&lt;13,"Q3"))))</f>
        <v>Q1</v>
      </c>
    </row>
    <row r="2408" spans="1:12" x14ac:dyDescent="0.25">
      <c r="A2408" s="181">
        <v>1</v>
      </c>
      <c r="B2408" s="182">
        <v>42475</v>
      </c>
      <c r="C2408" s="181" t="s">
        <v>6</v>
      </c>
      <c r="D2408" s="181" t="s">
        <v>1891</v>
      </c>
      <c r="E2408" s="181" t="s">
        <v>41</v>
      </c>
      <c r="F2408" s="181">
        <v>37</v>
      </c>
      <c r="G2408" s="181" t="s">
        <v>466</v>
      </c>
      <c r="H2408" s="181" t="s">
        <v>203</v>
      </c>
      <c r="I2408" s="181" t="s">
        <v>204</v>
      </c>
      <c r="J2408" s="181">
        <f>MONTH(Delivery[[#This Row],[DATE]])</f>
        <v>4</v>
      </c>
      <c r="K2408" s="183">
        <f>IF(Delivery[[#This Row],[Month]]&gt;3,YEAR(Delivery[[#This Row],[DATE]]),YEAR(Delivery[[#This Row],[DATE]])-1)</f>
        <v>2016</v>
      </c>
      <c r="L2408" s="183" t="str">
        <f>IF(Delivery[[#This Row],[Month]]&lt;4,"Q4",IF(Delivery[[#This Row],[Month]]&lt;7,"Q1",IF(Delivery[[#This Row],[Month]]&lt;10,"Q2",IF(Delivery[[#This Row],[Month]]&lt;13,"Q3"))))</f>
        <v>Q1</v>
      </c>
    </row>
    <row r="2409" spans="1:12" x14ac:dyDescent="0.25">
      <c r="A2409" s="181">
        <v>1</v>
      </c>
      <c r="B2409" s="182">
        <v>42476</v>
      </c>
      <c r="C2409" s="181" t="s">
        <v>6</v>
      </c>
      <c r="D2409" s="181" t="s">
        <v>1752</v>
      </c>
      <c r="E2409" s="181">
        <v>5</v>
      </c>
      <c r="F2409" s="181">
        <v>5207</v>
      </c>
      <c r="G2409" s="181" t="s">
        <v>460</v>
      </c>
      <c r="H2409" s="181" t="s">
        <v>151</v>
      </c>
      <c r="I2409" s="181" t="s">
        <v>152</v>
      </c>
      <c r="J2409" s="181">
        <f>MONTH(Delivery[[#This Row],[DATE]])</f>
        <v>4</v>
      </c>
      <c r="K2409" s="183">
        <f>IF(Delivery[[#This Row],[Month]]&gt;3,YEAR(Delivery[[#This Row],[DATE]]),YEAR(Delivery[[#This Row],[DATE]])-1)</f>
        <v>2016</v>
      </c>
      <c r="L2409" s="183" t="str">
        <f>IF(Delivery[[#This Row],[Month]]&lt;4,"Q4",IF(Delivery[[#This Row],[Month]]&lt;7,"Q1",IF(Delivery[[#This Row],[Month]]&lt;10,"Q2",IF(Delivery[[#This Row],[Month]]&lt;13,"Q3"))))</f>
        <v>Q1</v>
      </c>
    </row>
    <row r="2410" spans="1:12" x14ac:dyDescent="0.25">
      <c r="A2410" s="181">
        <v>2</v>
      </c>
      <c r="B2410" s="182">
        <v>42476</v>
      </c>
      <c r="C2410" s="181" t="s">
        <v>6</v>
      </c>
      <c r="D2410" s="181" t="s">
        <v>1892</v>
      </c>
      <c r="E2410" s="181">
        <v>16</v>
      </c>
      <c r="F2410" s="181">
        <v>899</v>
      </c>
      <c r="G2410" s="181" t="s">
        <v>460</v>
      </c>
      <c r="H2410" s="181" t="s">
        <v>155</v>
      </c>
      <c r="I2410" s="181" t="s">
        <v>146</v>
      </c>
      <c r="J2410" s="181">
        <f>MONTH(Delivery[[#This Row],[DATE]])</f>
        <v>4</v>
      </c>
      <c r="K2410" s="183">
        <f>IF(Delivery[[#This Row],[Month]]&gt;3,YEAR(Delivery[[#This Row],[DATE]]),YEAR(Delivery[[#This Row],[DATE]])-1)</f>
        <v>2016</v>
      </c>
      <c r="L2410" s="183" t="str">
        <f>IF(Delivery[[#This Row],[Month]]&lt;4,"Q4",IF(Delivery[[#This Row],[Month]]&lt;7,"Q1",IF(Delivery[[#This Row],[Month]]&lt;10,"Q2",IF(Delivery[[#This Row],[Month]]&lt;13,"Q3"))))</f>
        <v>Q1</v>
      </c>
    </row>
    <row r="2411" spans="1:12" x14ac:dyDescent="0.25">
      <c r="A2411" s="181">
        <v>3</v>
      </c>
      <c r="B2411" s="182">
        <v>42476</v>
      </c>
      <c r="C2411" s="181" t="s">
        <v>6</v>
      </c>
      <c r="D2411" s="181" t="s">
        <v>1755</v>
      </c>
      <c r="E2411" s="181">
        <v>14</v>
      </c>
      <c r="F2411" s="181">
        <v>323</v>
      </c>
      <c r="G2411" s="181" t="s">
        <v>460</v>
      </c>
      <c r="H2411" s="181" t="s">
        <v>700</v>
      </c>
      <c r="I2411" s="181" t="s">
        <v>143</v>
      </c>
      <c r="J2411" s="181">
        <f>MONTH(Delivery[[#This Row],[DATE]])</f>
        <v>4</v>
      </c>
      <c r="K2411" s="183">
        <f>IF(Delivery[[#This Row],[Month]]&gt;3,YEAR(Delivery[[#This Row],[DATE]]),YEAR(Delivery[[#This Row],[DATE]])-1)</f>
        <v>2016</v>
      </c>
      <c r="L2411" s="183" t="str">
        <f>IF(Delivery[[#This Row],[Month]]&lt;4,"Q4",IF(Delivery[[#This Row],[Month]]&lt;7,"Q1",IF(Delivery[[#This Row],[Month]]&lt;10,"Q2",IF(Delivery[[#This Row],[Month]]&lt;13,"Q3"))))</f>
        <v>Q1</v>
      </c>
    </row>
    <row r="2412" spans="1:12" x14ac:dyDescent="0.25">
      <c r="A2412" s="181">
        <v>1</v>
      </c>
      <c r="B2412" s="182">
        <v>42476</v>
      </c>
      <c r="C2412" s="181" t="s">
        <v>463</v>
      </c>
      <c r="D2412" s="181" t="s">
        <v>1757</v>
      </c>
      <c r="E2412" s="181">
        <v>16</v>
      </c>
      <c r="F2412" s="181">
        <v>299</v>
      </c>
      <c r="G2412" s="181" t="s">
        <v>464</v>
      </c>
      <c r="H2412" s="181" t="s">
        <v>145</v>
      </c>
      <c r="I2412" s="181" t="s">
        <v>146</v>
      </c>
      <c r="J2412" s="181">
        <f>MONTH(Delivery[[#This Row],[DATE]])</f>
        <v>4</v>
      </c>
      <c r="K2412" s="183">
        <f>IF(Delivery[[#This Row],[Month]]&gt;3,YEAR(Delivery[[#This Row],[DATE]]),YEAR(Delivery[[#This Row],[DATE]])-1)</f>
        <v>2016</v>
      </c>
      <c r="L2412" s="183" t="str">
        <f>IF(Delivery[[#This Row],[Month]]&lt;4,"Q4",IF(Delivery[[#This Row],[Month]]&lt;7,"Q1",IF(Delivery[[#This Row],[Month]]&lt;10,"Q2",IF(Delivery[[#This Row],[Month]]&lt;13,"Q3"))))</f>
        <v>Q1</v>
      </c>
    </row>
    <row r="2413" spans="1:12" x14ac:dyDescent="0.25">
      <c r="A2413" s="181">
        <v>2</v>
      </c>
      <c r="B2413" s="182">
        <v>42476</v>
      </c>
      <c r="C2413" s="181" t="s">
        <v>463</v>
      </c>
      <c r="D2413" s="181" t="s">
        <v>1758</v>
      </c>
      <c r="E2413" s="181">
        <v>15</v>
      </c>
      <c r="F2413" s="181">
        <v>130</v>
      </c>
      <c r="G2413" s="181" t="s">
        <v>464</v>
      </c>
      <c r="H2413" s="181" t="s">
        <v>700</v>
      </c>
      <c r="I2413" s="181" t="s">
        <v>143</v>
      </c>
      <c r="J2413" s="181">
        <f>MONTH(Delivery[[#This Row],[DATE]])</f>
        <v>4</v>
      </c>
      <c r="K2413" s="183">
        <f>IF(Delivery[[#This Row],[Month]]&gt;3,YEAR(Delivery[[#This Row],[DATE]]),YEAR(Delivery[[#This Row],[DATE]])-1)</f>
        <v>2016</v>
      </c>
      <c r="L2413" s="183" t="str">
        <f>IF(Delivery[[#This Row],[Month]]&lt;4,"Q4",IF(Delivery[[#This Row],[Month]]&lt;7,"Q1",IF(Delivery[[#This Row],[Month]]&lt;10,"Q2",IF(Delivery[[#This Row],[Month]]&lt;13,"Q3"))))</f>
        <v>Q1</v>
      </c>
    </row>
    <row r="2414" spans="1:12" x14ac:dyDescent="0.25">
      <c r="A2414" s="181">
        <v>3</v>
      </c>
      <c r="B2414" s="182">
        <v>42476</v>
      </c>
      <c r="C2414" s="181" t="s">
        <v>463</v>
      </c>
      <c r="D2414" s="181" t="s">
        <v>1758</v>
      </c>
      <c r="E2414" s="181">
        <v>13</v>
      </c>
      <c r="F2414" s="181">
        <v>7126</v>
      </c>
      <c r="G2414" s="181" t="s">
        <v>464</v>
      </c>
      <c r="H2414" s="181" t="s">
        <v>700</v>
      </c>
      <c r="I2414" s="181" t="s">
        <v>143</v>
      </c>
      <c r="J2414" s="181">
        <f>MONTH(Delivery[[#This Row],[DATE]])</f>
        <v>4</v>
      </c>
      <c r="K2414" s="183">
        <f>IF(Delivery[[#This Row],[Month]]&gt;3,YEAR(Delivery[[#This Row],[DATE]]),YEAR(Delivery[[#This Row],[DATE]])-1)</f>
        <v>2016</v>
      </c>
      <c r="L2414" s="183" t="str">
        <f>IF(Delivery[[#This Row],[Month]]&lt;4,"Q4",IF(Delivery[[#This Row],[Month]]&lt;7,"Q1",IF(Delivery[[#This Row],[Month]]&lt;10,"Q2",IF(Delivery[[#This Row],[Month]]&lt;13,"Q3"))))</f>
        <v>Q1</v>
      </c>
    </row>
    <row r="2415" spans="1:12" x14ac:dyDescent="0.25">
      <c r="A2415" s="181">
        <v>1</v>
      </c>
      <c r="B2415" s="182">
        <v>42476</v>
      </c>
      <c r="C2415" s="181" t="s">
        <v>6</v>
      </c>
      <c r="D2415" s="181" t="s">
        <v>1891</v>
      </c>
      <c r="E2415" s="181" t="s">
        <v>41</v>
      </c>
      <c r="F2415" s="181">
        <v>43</v>
      </c>
      <c r="G2415" s="181" t="s">
        <v>466</v>
      </c>
      <c r="H2415" s="181" t="s">
        <v>203</v>
      </c>
      <c r="I2415" s="181" t="s">
        <v>204</v>
      </c>
      <c r="J2415" s="181">
        <f>MONTH(Delivery[[#This Row],[DATE]])</f>
        <v>4</v>
      </c>
      <c r="K2415" s="183">
        <f>IF(Delivery[[#This Row],[Month]]&gt;3,YEAR(Delivery[[#This Row],[DATE]]),YEAR(Delivery[[#This Row],[DATE]])-1)</f>
        <v>2016</v>
      </c>
      <c r="L2415" s="183" t="str">
        <f>IF(Delivery[[#This Row],[Month]]&lt;4,"Q4",IF(Delivery[[#This Row],[Month]]&lt;7,"Q1",IF(Delivery[[#This Row],[Month]]&lt;10,"Q2",IF(Delivery[[#This Row],[Month]]&lt;13,"Q3"))))</f>
        <v>Q1</v>
      </c>
    </row>
    <row r="2416" spans="1:12" x14ac:dyDescent="0.25">
      <c r="A2416" s="181">
        <v>1</v>
      </c>
      <c r="B2416" s="182">
        <v>42477</v>
      </c>
      <c r="C2416" s="181" t="s">
        <v>6</v>
      </c>
      <c r="D2416" s="181" t="s">
        <v>1755</v>
      </c>
      <c r="E2416" s="181">
        <v>14</v>
      </c>
      <c r="F2416" s="181">
        <v>3742</v>
      </c>
      <c r="G2416" s="181" t="s">
        <v>460</v>
      </c>
      <c r="H2416" s="181" t="s">
        <v>700</v>
      </c>
      <c r="I2416" s="181" t="s">
        <v>143</v>
      </c>
      <c r="J2416" s="181">
        <f>MONTH(Delivery[[#This Row],[DATE]])</f>
        <v>4</v>
      </c>
      <c r="K2416" s="183">
        <f>IF(Delivery[[#This Row],[Month]]&gt;3,YEAR(Delivery[[#This Row],[DATE]]),YEAR(Delivery[[#This Row],[DATE]])-1)</f>
        <v>2016</v>
      </c>
      <c r="L2416" s="183" t="str">
        <f>IF(Delivery[[#This Row],[Month]]&lt;4,"Q4",IF(Delivery[[#This Row],[Month]]&lt;7,"Q1",IF(Delivery[[#This Row],[Month]]&lt;10,"Q2",IF(Delivery[[#This Row],[Month]]&lt;13,"Q3"))))</f>
        <v>Q1</v>
      </c>
    </row>
    <row r="2417" spans="1:12" x14ac:dyDescent="0.25">
      <c r="A2417" s="181">
        <v>1</v>
      </c>
      <c r="B2417" s="182">
        <v>42477</v>
      </c>
      <c r="C2417" s="181" t="s">
        <v>463</v>
      </c>
      <c r="D2417" s="181" t="s">
        <v>1758</v>
      </c>
      <c r="E2417" s="181">
        <v>10</v>
      </c>
      <c r="F2417" s="181">
        <v>1996</v>
      </c>
      <c r="G2417" s="181" t="s">
        <v>464</v>
      </c>
      <c r="H2417" s="181" t="s">
        <v>700</v>
      </c>
      <c r="I2417" s="181" t="s">
        <v>143</v>
      </c>
      <c r="J2417" s="181">
        <f>MONTH(Delivery[[#This Row],[DATE]])</f>
        <v>4</v>
      </c>
      <c r="K2417" s="183">
        <f>IF(Delivery[[#This Row],[Month]]&gt;3,YEAR(Delivery[[#This Row],[DATE]]),YEAR(Delivery[[#This Row],[DATE]])-1)</f>
        <v>2016</v>
      </c>
      <c r="L2417" s="183" t="str">
        <f>IF(Delivery[[#This Row],[Month]]&lt;4,"Q4",IF(Delivery[[#This Row],[Month]]&lt;7,"Q1",IF(Delivery[[#This Row],[Month]]&lt;10,"Q2",IF(Delivery[[#This Row],[Month]]&lt;13,"Q3"))))</f>
        <v>Q1</v>
      </c>
    </row>
    <row r="2418" spans="1:12" x14ac:dyDescent="0.25">
      <c r="A2418" s="181">
        <v>2</v>
      </c>
      <c r="B2418" s="182">
        <v>42477</v>
      </c>
      <c r="C2418" s="181" t="s">
        <v>463</v>
      </c>
      <c r="D2418" s="181" t="s">
        <v>1763</v>
      </c>
      <c r="E2418" s="181">
        <v>10</v>
      </c>
      <c r="F2418" s="181">
        <v>3926</v>
      </c>
      <c r="G2418" s="181" t="s">
        <v>464</v>
      </c>
      <c r="H2418" s="181" t="s">
        <v>700</v>
      </c>
      <c r="I2418" s="181" t="s">
        <v>143</v>
      </c>
      <c r="J2418" s="181">
        <f>MONTH(Delivery[[#This Row],[DATE]])</f>
        <v>4</v>
      </c>
      <c r="K2418" s="183">
        <f>IF(Delivery[[#This Row],[Month]]&gt;3,YEAR(Delivery[[#This Row],[DATE]]),YEAR(Delivery[[#This Row],[DATE]])-1)</f>
        <v>2016</v>
      </c>
      <c r="L2418" s="183" t="str">
        <f>IF(Delivery[[#This Row],[Month]]&lt;4,"Q4",IF(Delivery[[#This Row],[Month]]&lt;7,"Q1",IF(Delivery[[#This Row],[Month]]&lt;10,"Q2",IF(Delivery[[#This Row],[Month]]&lt;13,"Q3"))))</f>
        <v>Q1</v>
      </c>
    </row>
    <row r="2419" spans="1:12" x14ac:dyDescent="0.25">
      <c r="A2419" s="181">
        <v>1</v>
      </c>
      <c r="B2419" s="182">
        <v>42478</v>
      </c>
      <c r="C2419" s="181" t="s">
        <v>6</v>
      </c>
      <c r="D2419" s="181" t="s">
        <v>1755</v>
      </c>
      <c r="E2419" s="181">
        <v>14</v>
      </c>
      <c r="F2419" s="181">
        <v>308</v>
      </c>
      <c r="G2419" s="181" t="s">
        <v>460</v>
      </c>
      <c r="H2419" s="181" t="s">
        <v>700</v>
      </c>
      <c r="I2419" s="181" t="s">
        <v>143</v>
      </c>
      <c r="J2419" s="181">
        <f>MONTH(Delivery[[#This Row],[DATE]])</f>
        <v>4</v>
      </c>
      <c r="K2419" s="183">
        <f>IF(Delivery[[#This Row],[Month]]&gt;3,YEAR(Delivery[[#This Row],[DATE]]),YEAR(Delivery[[#This Row],[DATE]])-1)</f>
        <v>2016</v>
      </c>
      <c r="L2419" s="183" t="str">
        <f>IF(Delivery[[#This Row],[Month]]&lt;4,"Q4",IF(Delivery[[#This Row],[Month]]&lt;7,"Q1",IF(Delivery[[#This Row],[Month]]&lt;10,"Q2",IF(Delivery[[#This Row],[Month]]&lt;13,"Q3"))))</f>
        <v>Q1</v>
      </c>
    </row>
    <row r="2420" spans="1:12" x14ac:dyDescent="0.25">
      <c r="A2420" s="181">
        <v>2</v>
      </c>
      <c r="B2420" s="182">
        <v>42478</v>
      </c>
      <c r="C2420" s="181" t="s">
        <v>6</v>
      </c>
      <c r="D2420" s="181" t="s">
        <v>1761</v>
      </c>
      <c r="E2420" s="181">
        <v>14</v>
      </c>
      <c r="F2420" s="181">
        <v>2122</v>
      </c>
      <c r="G2420" s="181" t="s">
        <v>460</v>
      </c>
      <c r="H2420" s="181" t="s">
        <v>700</v>
      </c>
      <c r="I2420" s="181" t="s">
        <v>143</v>
      </c>
      <c r="J2420" s="181">
        <f>MONTH(Delivery[[#This Row],[DATE]])</f>
        <v>4</v>
      </c>
      <c r="K2420" s="183">
        <f>IF(Delivery[[#This Row],[Month]]&gt;3,YEAR(Delivery[[#This Row],[DATE]]),YEAR(Delivery[[#This Row],[DATE]])-1)</f>
        <v>2016</v>
      </c>
      <c r="L2420" s="183" t="str">
        <f>IF(Delivery[[#This Row],[Month]]&lt;4,"Q4",IF(Delivery[[#This Row],[Month]]&lt;7,"Q1",IF(Delivery[[#This Row],[Month]]&lt;10,"Q2",IF(Delivery[[#This Row],[Month]]&lt;13,"Q3"))))</f>
        <v>Q1</v>
      </c>
    </row>
    <row r="2421" spans="1:12" x14ac:dyDescent="0.25">
      <c r="A2421" s="181">
        <v>3</v>
      </c>
      <c r="B2421" s="182">
        <v>42478</v>
      </c>
      <c r="C2421" s="181" t="s">
        <v>6</v>
      </c>
      <c r="D2421" s="181" t="s">
        <v>1761</v>
      </c>
      <c r="E2421" s="181">
        <v>15</v>
      </c>
      <c r="F2421" s="181">
        <v>3828</v>
      </c>
      <c r="G2421" s="181" t="s">
        <v>460</v>
      </c>
      <c r="H2421" s="181" t="s">
        <v>700</v>
      </c>
      <c r="I2421" s="181" t="s">
        <v>143</v>
      </c>
      <c r="J2421" s="181">
        <f>MONTH(Delivery[[#This Row],[DATE]])</f>
        <v>4</v>
      </c>
      <c r="K2421" s="183">
        <f>IF(Delivery[[#This Row],[Month]]&gt;3,YEAR(Delivery[[#This Row],[DATE]]),YEAR(Delivery[[#This Row],[DATE]])-1)</f>
        <v>2016</v>
      </c>
      <c r="L2421" s="183" t="str">
        <f>IF(Delivery[[#This Row],[Month]]&lt;4,"Q4",IF(Delivery[[#This Row],[Month]]&lt;7,"Q1",IF(Delivery[[#This Row],[Month]]&lt;10,"Q2",IF(Delivery[[#This Row],[Month]]&lt;13,"Q3"))))</f>
        <v>Q1</v>
      </c>
    </row>
    <row r="2422" spans="1:12" x14ac:dyDescent="0.25">
      <c r="A2422" s="181">
        <v>1</v>
      </c>
      <c r="B2422" s="182">
        <v>42478</v>
      </c>
      <c r="C2422" s="181" t="s">
        <v>463</v>
      </c>
      <c r="D2422" s="181" t="s">
        <v>1734</v>
      </c>
      <c r="E2422" s="181">
        <v>1</v>
      </c>
      <c r="F2422" s="181">
        <v>900</v>
      </c>
      <c r="G2422" s="181" t="s">
        <v>490</v>
      </c>
      <c r="H2422" s="181" t="s">
        <v>153</v>
      </c>
      <c r="I2422" s="181" t="s">
        <v>154</v>
      </c>
      <c r="J2422" s="181">
        <f>MONTH(Delivery[[#This Row],[DATE]])</f>
        <v>4</v>
      </c>
      <c r="K2422" s="183">
        <f>IF(Delivery[[#This Row],[Month]]&gt;3,YEAR(Delivery[[#This Row],[DATE]]),YEAR(Delivery[[#This Row],[DATE]])-1)</f>
        <v>2016</v>
      </c>
      <c r="L2422" s="183" t="str">
        <f>IF(Delivery[[#This Row],[Month]]&lt;4,"Q4",IF(Delivery[[#This Row],[Month]]&lt;7,"Q1",IF(Delivery[[#This Row],[Month]]&lt;10,"Q2",IF(Delivery[[#This Row],[Month]]&lt;13,"Q3"))))</f>
        <v>Q1</v>
      </c>
    </row>
    <row r="2423" spans="1:12" x14ac:dyDescent="0.25">
      <c r="A2423" s="181">
        <v>2</v>
      </c>
      <c r="B2423" s="182">
        <v>42478</v>
      </c>
      <c r="C2423" s="181" t="s">
        <v>463</v>
      </c>
      <c r="D2423" s="181" t="s">
        <v>1743</v>
      </c>
      <c r="E2423" s="181">
        <v>1</v>
      </c>
      <c r="F2423" s="181">
        <v>394</v>
      </c>
      <c r="G2423" s="181" t="s">
        <v>490</v>
      </c>
      <c r="H2423" s="181" t="s">
        <v>153</v>
      </c>
      <c r="I2423" s="181" t="s">
        <v>154</v>
      </c>
      <c r="J2423" s="181">
        <f>MONTH(Delivery[[#This Row],[DATE]])</f>
        <v>4</v>
      </c>
      <c r="K2423" s="183">
        <f>IF(Delivery[[#This Row],[Month]]&gt;3,YEAR(Delivery[[#This Row],[DATE]]),YEAR(Delivery[[#This Row],[DATE]])-1)</f>
        <v>2016</v>
      </c>
      <c r="L2423" s="183" t="str">
        <f>IF(Delivery[[#This Row],[Month]]&lt;4,"Q4",IF(Delivery[[#This Row],[Month]]&lt;7,"Q1",IF(Delivery[[#This Row],[Month]]&lt;10,"Q2",IF(Delivery[[#This Row],[Month]]&lt;13,"Q3"))))</f>
        <v>Q1</v>
      </c>
    </row>
    <row r="2424" spans="1:12" x14ac:dyDescent="0.25">
      <c r="A2424" s="181">
        <v>3</v>
      </c>
      <c r="B2424" s="182">
        <v>42478</v>
      </c>
      <c r="C2424" s="181" t="s">
        <v>463</v>
      </c>
      <c r="D2424" s="181" t="s">
        <v>1734</v>
      </c>
      <c r="E2424" s="181">
        <v>1</v>
      </c>
      <c r="F2424" s="181">
        <v>318</v>
      </c>
      <c r="G2424" s="181" t="s">
        <v>490</v>
      </c>
      <c r="H2424" s="181" t="s">
        <v>153</v>
      </c>
      <c r="I2424" s="181" t="s">
        <v>154</v>
      </c>
      <c r="J2424" s="181">
        <f>MONTH(Delivery[[#This Row],[DATE]])</f>
        <v>4</v>
      </c>
      <c r="K2424" s="183">
        <f>IF(Delivery[[#This Row],[Month]]&gt;3,YEAR(Delivery[[#This Row],[DATE]]),YEAR(Delivery[[#This Row],[DATE]])-1)</f>
        <v>2016</v>
      </c>
      <c r="L2424" s="183" t="str">
        <f>IF(Delivery[[#This Row],[Month]]&lt;4,"Q4",IF(Delivery[[#This Row],[Month]]&lt;7,"Q1",IF(Delivery[[#This Row],[Month]]&lt;10,"Q2",IF(Delivery[[#This Row],[Month]]&lt;13,"Q3"))))</f>
        <v>Q1</v>
      </c>
    </row>
    <row r="2425" spans="1:12" x14ac:dyDescent="0.25">
      <c r="A2425" s="181">
        <v>4</v>
      </c>
      <c r="B2425" s="182">
        <v>42478</v>
      </c>
      <c r="C2425" s="181" t="s">
        <v>463</v>
      </c>
      <c r="D2425" s="181" t="s">
        <v>1734</v>
      </c>
      <c r="E2425" s="181">
        <v>10</v>
      </c>
      <c r="F2425" s="181">
        <v>132</v>
      </c>
      <c r="G2425" s="181" t="s">
        <v>490</v>
      </c>
      <c r="H2425" s="181" t="s">
        <v>153</v>
      </c>
      <c r="I2425" s="181" t="s">
        <v>154</v>
      </c>
      <c r="J2425" s="181">
        <f>MONTH(Delivery[[#This Row],[DATE]])</f>
        <v>4</v>
      </c>
      <c r="K2425" s="183">
        <f>IF(Delivery[[#This Row],[Month]]&gt;3,YEAR(Delivery[[#This Row],[DATE]]),YEAR(Delivery[[#This Row],[DATE]])-1)</f>
        <v>2016</v>
      </c>
      <c r="L2425" s="183" t="str">
        <f>IF(Delivery[[#This Row],[Month]]&lt;4,"Q4",IF(Delivery[[#This Row],[Month]]&lt;7,"Q1",IF(Delivery[[#This Row],[Month]]&lt;10,"Q2",IF(Delivery[[#This Row],[Month]]&lt;13,"Q3"))))</f>
        <v>Q1</v>
      </c>
    </row>
    <row r="2426" spans="1:12" x14ac:dyDescent="0.25">
      <c r="A2426" s="181">
        <v>5</v>
      </c>
      <c r="B2426" s="182">
        <v>42478</v>
      </c>
      <c r="C2426" s="181" t="s">
        <v>6</v>
      </c>
      <c r="D2426" s="181" t="s">
        <v>1893</v>
      </c>
      <c r="E2426" s="181">
        <v>10</v>
      </c>
      <c r="F2426" s="181">
        <v>2031</v>
      </c>
      <c r="G2426" s="181" t="s">
        <v>490</v>
      </c>
      <c r="H2426" s="181" t="s">
        <v>153</v>
      </c>
      <c r="I2426" s="181" t="s">
        <v>154</v>
      </c>
      <c r="J2426" s="181">
        <f>MONTH(Delivery[[#This Row],[DATE]])</f>
        <v>4</v>
      </c>
      <c r="K2426" s="183">
        <f>IF(Delivery[[#This Row],[Month]]&gt;3,YEAR(Delivery[[#This Row],[DATE]]),YEAR(Delivery[[#This Row],[DATE]])-1)</f>
        <v>2016</v>
      </c>
      <c r="L2426" s="183" t="str">
        <f>IF(Delivery[[#This Row],[Month]]&lt;4,"Q4",IF(Delivery[[#This Row],[Month]]&lt;7,"Q1",IF(Delivery[[#This Row],[Month]]&lt;10,"Q2",IF(Delivery[[#This Row],[Month]]&lt;13,"Q3"))))</f>
        <v>Q1</v>
      </c>
    </row>
    <row r="2427" spans="1:12" x14ac:dyDescent="0.25">
      <c r="A2427" s="181">
        <v>6</v>
      </c>
      <c r="B2427" s="182">
        <v>42478</v>
      </c>
      <c r="C2427" s="181" t="s">
        <v>463</v>
      </c>
      <c r="D2427" s="181" t="s">
        <v>1774</v>
      </c>
      <c r="E2427" s="181">
        <v>5</v>
      </c>
      <c r="F2427" s="181">
        <v>148</v>
      </c>
      <c r="G2427" s="181" t="s">
        <v>490</v>
      </c>
      <c r="H2427" s="181" t="s">
        <v>155</v>
      </c>
      <c r="I2427" s="181" t="s">
        <v>146</v>
      </c>
      <c r="J2427" s="181">
        <f>MONTH(Delivery[[#This Row],[DATE]])</f>
        <v>4</v>
      </c>
      <c r="K2427" s="183">
        <f>IF(Delivery[[#This Row],[Month]]&gt;3,YEAR(Delivery[[#This Row],[DATE]]),YEAR(Delivery[[#This Row],[DATE]])-1)</f>
        <v>2016</v>
      </c>
      <c r="L2427" s="183" t="str">
        <f>IF(Delivery[[#This Row],[Month]]&lt;4,"Q4",IF(Delivery[[#This Row],[Month]]&lt;7,"Q1",IF(Delivery[[#This Row],[Month]]&lt;10,"Q2",IF(Delivery[[#This Row],[Month]]&lt;13,"Q3"))))</f>
        <v>Q1</v>
      </c>
    </row>
    <row r="2428" spans="1:12" x14ac:dyDescent="0.25">
      <c r="A2428" s="181">
        <v>7</v>
      </c>
      <c r="B2428" s="182">
        <v>42478</v>
      </c>
      <c r="C2428" s="181" t="s">
        <v>463</v>
      </c>
      <c r="D2428" s="181" t="s">
        <v>1776</v>
      </c>
      <c r="E2428" s="181">
        <v>8</v>
      </c>
      <c r="F2428" s="181">
        <v>224</v>
      </c>
      <c r="G2428" s="181" t="s">
        <v>490</v>
      </c>
      <c r="H2428" s="181" t="s">
        <v>151</v>
      </c>
      <c r="I2428" s="181" t="s">
        <v>152</v>
      </c>
      <c r="J2428" s="181">
        <f>MONTH(Delivery[[#This Row],[DATE]])</f>
        <v>4</v>
      </c>
      <c r="K2428" s="183">
        <f>IF(Delivery[[#This Row],[Month]]&gt;3,YEAR(Delivery[[#This Row],[DATE]]),YEAR(Delivery[[#This Row],[DATE]])-1)</f>
        <v>2016</v>
      </c>
      <c r="L2428" s="183" t="str">
        <f>IF(Delivery[[#This Row],[Month]]&lt;4,"Q4",IF(Delivery[[#This Row],[Month]]&lt;7,"Q1",IF(Delivery[[#This Row],[Month]]&lt;10,"Q2",IF(Delivery[[#This Row],[Month]]&lt;13,"Q3"))))</f>
        <v>Q1</v>
      </c>
    </row>
    <row r="2429" spans="1:12" x14ac:dyDescent="0.25">
      <c r="A2429" s="181">
        <v>1</v>
      </c>
      <c r="B2429" s="182">
        <v>42478</v>
      </c>
      <c r="C2429" s="181" t="s">
        <v>463</v>
      </c>
      <c r="D2429" s="181" t="s">
        <v>1763</v>
      </c>
      <c r="E2429" s="181">
        <v>10</v>
      </c>
      <c r="F2429" s="181">
        <v>3213</v>
      </c>
      <c r="G2429" s="181" t="s">
        <v>464</v>
      </c>
      <c r="H2429" s="181" t="s">
        <v>700</v>
      </c>
      <c r="I2429" s="181" t="s">
        <v>143</v>
      </c>
      <c r="J2429" s="181">
        <f>MONTH(Delivery[[#This Row],[DATE]])</f>
        <v>4</v>
      </c>
      <c r="K2429" s="183">
        <f>IF(Delivery[[#This Row],[Month]]&gt;3,YEAR(Delivery[[#This Row],[DATE]]),YEAR(Delivery[[#This Row],[DATE]])-1)</f>
        <v>2016</v>
      </c>
      <c r="L2429" s="183" t="str">
        <f>IF(Delivery[[#This Row],[Month]]&lt;4,"Q4",IF(Delivery[[#This Row],[Month]]&lt;7,"Q1",IF(Delivery[[#This Row],[Month]]&lt;10,"Q2",IF(Delivery[[#This Row],[Month]]&lt;13,"Q3"))))</f>
        <v>Q1</v>
      </c>
    </row>
    <row r="2430" spans="1:12" x14ac:dyDescent="0.25">
      <c r="A2430" s="181">
        <v>1</v>
      </c>
      <c r="B2430" s="182">
        <v>42478</v>
      </c>
      <c r="C2430" s="181" t="s">
        <v>463</v>
      </c>
      <c r="D2430" s="181" t="s">
        <v>1785</v>
      </c>
      <c r="E2430" s="181">
        <v>111</v>
      </c>
      <c r="F2430" s="181">
        <v>243</v>
      </c>
      <c r="G2430" s="181" t="s">
        <v>492</v>
      </c>
      <c r="H2430" s="181" t="s">
        <v>145</v>
      </c>
      <c r="I2430" s="181" t="s">
        <v>146</v>
      </c>
      <c r="J2430" s="181">
        <f>MONTH(Delivery[[#This Row],[DATE]])</f>
        <v>4</v>
      </c>
      <c r="K2430" s="183">
        <f>IF(Delivery[[#This Row],[Month]]&gt;3,YEAR(Delivery[[#This Row],[DATE]]),YEAR(Delivery[[#This Row],[DATE]])-1)</f>
        <v>2016</v>
      </c>
      <c r="L2430" s="183" t="str">
        <f>IF(Delivery[[#This Row],[Month]]&lt;4,"Q4",IF(Delivery[[#This Row],[Month]]&lt;7,"Q1",IF(Delivery[[#This Row],[Month]]&lt;10,"Q2",IF(Delivery[[#This Row],[Month]]&lt;13,"Q3"))))</f>
        <v>Q1</v>
      </c>
    </row>
    <row r="2431" spans="1:12" x14ac:dyDescent="0.25">
      <c r="A2431" s="181">
        <v>2</v>
      </c>
      <c r="B2431" s="182">
        <v>42478</v>
      </c>
      <c r="C2431" s="181" t="s">
        <v>463</v>
      </c>
      <c r="D2431" s="181" t="s">
        <v>1774</v>
      </c>
      <c r="E2431" s="181">
        <v>111</v>
      </c>
      <c r="F2431" s="181">
        <v>186</v>
      </c>
      <c r="G2431" s="181" t="s">
        <v>492</v>
      </c>
      <c r="H2431" s="181" t="s">
        <v>155</v>
      </c>
      <c r="I2431" s="181" t="s">
        <v>146</v>
      </c>
      <c r="J2431" s="181">
        <f>MONTH(Delivery[[#This Row],[DATE]])</f>
        <v>4</v>
      </c>
      <c r="K2431" s="183">
        <f>IF(Delivery[[#This Row],[Month]]&gt;3,YEAR(Delivery[[#This Row],[DATE]]),YEAR(Delivery[[#This Row],[DATE]])-1)</f>
        <v>2016</v>
      </c>
      <c r="L2431" s="183" t="str">
        <f>IF(Delivery[[#This Row],[Month]]&lt;4,"Q4",IF(Delivery[[#This Row],[Month]]&lt;7,"Q1",IF(Delivery[[#This Row],[Month]]&lt;10,"Q2",IF(Delivery[[#This Row],[Month]]&lt;13,"Q3"))))</f>
        <v>Q1</v>
      </c>
    </row>
    <row r="2432" spans="1:12" x14ac:dyDescent="0.25">
      <c r="A2432" s="181">
        <v>3</v>
      </c>
      <c r="B2432" s="182">
        <v>42478</v>
      </c>
      <c r="C2432" s="181" t="s">
        <v>463</v>
      </c>
      <c r="D2432" s="181" t="s">
        <v>1894</v>
      </c>
      <c r="E2432" s="181">
        <v>101</v>
      </c>
      <c r="F2432" s="181">
        <v>762</v>
      </c>
      <c r="G2432" s="181" t="s">
        <v>492</v>
      </c>
      <c r="H2432" s="181" t="s">
        <v>151</v>
      </c>
      <c r="I2432" s="181" t="s">
        <v>152</v>
      </c>
      <c r="J2432" s="181">
        <f>MONTH(Delivery[[#This Row],[DATE]])</f>
        <v>4</v>
      </c>
      <c r="K2432" s="183">
        <f>IF(Delivery[[#This Row],[Month]]&gt;3,YEAR(Delivery[[#This Row],[DATE]]),YEAR(Delivery[[#This Row],[DATE]])-1)</f>
        <v>2016</v>
      </c>
      <c r="L2432" s="183" t="str">
        <f>IF(Delivery[[#This Row],[Month]]&lt;4,"Q4",IF(Delivery[[#This Row],[Month]]&lt;7,"Q1",IF(Delivery[[#This Row],[Month]]&lt;10,"Q2",IF(Delivery[[#This Row],[Month]]&lt;13,"Q3"))))</f>
        <v>Q1</v>
      </c>
    </row>
    <row r="2433" spans="1:12" x14ac:dyDescent="0.25">
      <c r="A2433" s="181">
        <v>4</v>
      </c>
      <c r="B2433" s="182">
        <v>42478</v>
      </c>
      <c r="C2433" s="181" t="s">
        <v>463</v>
      </c>
      <c r="D2433" s="181" t="s">
        <v>1776</v>
      </c>
      <c r="E2433" s="181">
        <v>101</v>
      </c>
      <c r="F2433" s="181">
        <v>147</v>
      </c>
      <c r="G2433" s="181" t="s">
        <v>492</v>
      </c>
      <c r="H2433" s="181" t="s">
        <v>151</v>
      </c>
      <c r="I2433" s="181" t="s">
        <v>152</v>
      </c>
      <c r="J2433" s="181">
        <f>MONTH(Delivery[[#This Row],[DATE]])</f>
        <v>4</v>
      </c>
      <c r="K2433" s="183">
        <f>IF(Delivery[[#This Row],[Month]]&gt;3,YEAR(Delivery[[#This Row],[DATE]]),YEAR(Delivery[[#This Row],[DATE]])-1)</f>
        <v>2016</v>
      </c>
      <c r="L2433" s="183" t="str">
        <f>IF(Delivery[[#This Row],[Month]]&lt;4,"Q4",IF(Delivery[[#This Row],[Month]]&lt;7,"Q1",IF(Delivery[[#This Row],[Month]]&lt;10,"Q2",IF(Delivery[[#This Row],[Month]]&lt;13,"Q3"))))</f>
        <v>Q1</v>
      </c>
    </row>
    <row r="2434" spans="1:12" x14ac:dyDescent="0.25">
      <c r="A2434" s="181">
        <v>5</v>
      </c>
      <c r="B2434" s="182">
        <v>42478</v>
      </c>
      <c r="C2434" s="181" t="s">
        <v>463</v>
      </c>
      <c r="D2434" s="181" t="s">
        <v>1894</v>
      </c>
      <c r="E2434" s="181">
        <v>102</v>
      </c>
      <c r="F2434" s="181">
        <v>365</v>
      </c>
      <c r="G2434" s="181" t="s">
        <v>492</v>
      </c>
      <c r="H2434" s="181" t="s">
        <v>151</v>
      </c>
      <c r="I2434" s="181" t="s">
        <v>152</v>
      </c>
      <c r="J2434" s="181">
        <f>MONTH(Delivery[[#This Row],[DATE]])</f>
        <v>4</v>
      </c>
      <c r="K2434" s="183">
        <f>IF(Delivery[[#This Row],[Month]]&gt;3,YEAR(Delivery[[#This Row],[DATE]]),YEAR(Delivery[[#This Row],[DATE]])-1)</f>
        <v>2016</v>
      </c>
      <c r="L2434" s="183" t="str">
        <f>IF(Delivery[[#This Row],[Month]]&lt;4,"Q4",IF(Delivery[[#This Row],[Month]]&lt;7,"Q1",IF(Delivery[[#This Row],[Month]]&lt;10,"Q2",IF(Delivery[[#This Row],[Month]]&lt;13,"Q3"))))</f>
        <v>Q1</v>
      </c>
    </row>
    <row r="2435" spans="1:12" x14ac:dyDescent="0.25">
      <c r="A2435" s="181">
        <v>1</v>
      </c>
      <c r="B2435" s="182">
        <v>42479</v>
      </c>
      <c r="C2435" s="181" t="s">
        <v>6</v>
      </c>
      <c r="D2435" s="181" t="s">
        <v>1761</v>
      </c>
      <c r="E2435" s="181">
        <v>15</v>
      </c>
      <c r="F2435" s="181">
        <v>1394</v>
      </c>
      <c r="G2435" s="181" t="s">
        <v>460</v>
      </c>
      <c r="H2435" s="181" t="s">
        <v>700</v>
      </c>
      <c r="I2435" s="181" t="s">
        <v>143</v>
      </c>
      <c r="J2435" s="181">
        <f>MONTH(Delivery[[#This Row],[DATE]])</f>
        <v>4</v>
      </c>
      <c r="K2435" s="183">
        <f>IF(Delivery[[#This Row],[Month]]&gt;3,YEAR(Delivery[[#This Row],[DATE]]),YEAR(Delivery[[#This Row],[DATE]])-1)</f>
        <v>2016</v>
      </c>
      <c r="L2435" s="183" t="str">
        <f>IF(Delivery[[#This Row],[Month]]&lt;4,"Q4",IF(Delivery[[#This Row],[Month]]&lt;7,"Q1",IF(Delivery[[#This Row],[Month]]&lt;10,"Q2",IF(Delivery[[#This Row],[Month]]&lt;13,"Q3"))))</f>
        <v>Q1</v>
      </c>
    </row>
    <row r="2436" spans="1:12" x14ac:dyDescent="0.25">
      <c r="A2436" s="181">
        <v>2</v>
      </c>
      <c r="B2436" s="182">
        <v>42479</v>
      </c>
      <c r="C2436" s="181" t="s">
        <v>6</v>
      </c>
      <c r="D2436" s="181" t="s">
        <v>1766</v>
      </c>
      <c r="E2436" s="181">
        <v>16</v>
      </c>
      <c r="F2436" s="181">
        <v>666</v>
      </c>
      <c r="G2436" s="181" t="s">
        <v>460</v>
      </c>
      <c r="H2436" s="181" t="s">
        <v>145</v>
      </c>
      <c r="I2436" s="181" t="s">
        <v>146</v>
      </c>
      <c r="J2436" s="181">
        <f>MONTH(Delivery[[#This Row],[DATE]])</f>
        <v>4</v>
      </c>
      <c r="K2436" s="183">
        <f>IF(Delivery[[#This Row],[Month]]&gt;3,YEAR(Delivery[[#This Row],[DATE]]),YEAR(Delivery[[#This Row],[DATE]])-1)</f>
        <v>2016</v>
      </c>
      <c r="L2436" s="183" t="str">
        <f>IF(Delivery[[#This Row],[Month]]&lt;4,"Q4",IF(Delivery[[#This Row],[Month]]&lt;7,"Q1",IF(Delivery[[#This Row],[Month]]&lt;10,"Q2",IF(Delivery[[#This Row],[Month]]&lt;13,"Q3"))))</f>
        <v>Q1</v>
      </c>
    </row>
    <row r="2437" spans="1:12" x14ac:dyDescent="0.25">
      <c r="A2437" s="181">
        <v>1</v>
      </c>
      <c r="B2437" s="182">
        <v>42479</v>
      </c>
      <c r="C2437" s="181" t="s">
        <v>463</v>
      </c>
      <c r="D2437" s="181" t="s">
        <v>1776</v>
      </c>
      <c r="E2437" s="181">
        <v>8</v>
      </c>
      <c r="F2437" s="181">
        <v>1847</v>
      </c>
      <c r="G2437" s="181" t="s">
        <v>490</v>
      </c>
      <c r="H2437" s="181" t="s">
        <v>151</v>
      </c>
      <c r="I2437" s="181" t="s">
        <v>152</v>
      </c>
      <c r="J2437" s="181">
        <f>MONTH(Delivery[[#This Row],[DATE]])</f>
        <v>4</v>
      </c>
      <c r="K2437" s="183">
        <f>IF(Delivery[[#This Row],[Month]]&gt;3,YEAR(Delivery[[#This Row],[DATE]]),YEAR(Delivery[[#This Row],[DATE]])-1)</f>
        <v>2016</v>
      </c>
      <c r="L2437" s="183" t="str">
        <f>IF(Delivery[[#This Row],[Month]]&lt;4,"Q4",IF(Delivery[[#This Row],[Month]]&lt;7,"Q1",IF(Delivery[[#This Row],[Month]]&lt;10,"Q2",IF(Delivery[[#This Row],[Month]]&lt;13,"Q3"))))</f>
        <v>Q1</v>
      </c>
    </row>
    <row r="2438" spans="1:12" x14ac:dyDescent="0.25">
      <c r="A2438" s="181">
        <v>1</v>
      </c>
      <c r="B2438" s="182">
        <v>42479</v>
      </c>
      <c r="C2438" s="181" t="s">
        <v>463</v>
      </c>
      <c r="D2438" s="181" t="s">
        <v>1776</v>
      </c>
      <c r="E2438" s="181">
        <v>103</v>
      </c>
      <c r="F2438" s="181">
        <v>1132</v>
      </c>
      <c r="G2438" s="181" t="s">
        <v>492</v>
      </c>
      <c r="H2438" s="181" t="s">
        <v>151</v>
      </c>
      <c r="I2438" s="181" t="s">
        <v>152</v>
      </c>
      <c r="J2438" s="181">
        <f>MONTH(Delivery[[#This Row],[DATE]])</f>
        <v>4</v>
      </c>
      <c r="K2438" s="183">
        <f>IF(Delivery[[#This Row],[Month]]&gt;3,YEAR(Delivery[[#This Row],[DATE]]),YEAR(Delivery[[#This Row],[DATE]])-1)</f>
        <v>2016</v>
      </c>
      <c r="L2438" s="183" t="str">
        <f>IF(Delivery[[#This Row],[Month]]&lt;4,"Q4",IF(Delivery[[#This Row],[Month]]&lt;7,"Q1",IF(Delivery[[#This Row],[Month]]&lt;10,"Q2",IF(Delivery[[#This Row],[Month]]&lt;13,"Q3"))))</f>
        <v>Q1</v>
      </c>
    </row>
    <row r="2439" spans="1:12" x14ac:dyDescent="0.25">
      <c r="A2439" s="181">
        <v>2</v>
      </c>
      <c r="B2439" s="182">
        <v>42479</v>
      </c>
      <c r="C2439" s="181" t="s">
        <v>463</v>
      </c>
      <c r="D2439" s="181" t="s">
        <v>1776</v>
      </c>
      <c r="E2439" s="181">
        <v>101</v>
      </c>
      <c r="F2439" s="181">
        <v>2765</v>
      </c>
      <c r="G2439" s="181" t="s">
        <v>492</v>
      </c>
      <c r="H2439" s="181" t="s">
        <v>151</v>
      </c>
      <c r="I2439" s="181" t="s">
        <v>152</v>
      </c>
      <c r="J2439" s="181">
        <f>MONTH(Delivery[[#This Row],[DATE]])</f>
        <v>4</v>
      </c>
      <c r="K2439" s="183">
        <f>IF(Delivery[[#This Row],[Month]]&gt;3,YEAR(Delivery[[#This Row],[DATE]]),YEAR(Delivery[[#This Row],[DATE]])-1)</f>
        <v>2016</v>
      </c>
      <c r="L2439" s="183" t="str">
        <f>IF(Delivery[[#This Row],[Month]]&lt;4,"Q4",IF(Delivery[[#This Row],[Month]]&lt;7,"Q1",IF(Delivery[[#This Row],[Month]]&lt;10,"Q2",IF(Delivery[[#This Row],[Month]]&lt;13,"Q3"))))</f>
        <v>Q1</v>
      </c>
    </row>
    <row r="2440" spans="1:12" x14ac:dyDescent="0.25">
      <c r="A2440" s="181">
        <v>1</v>
      </c>
      <c r="B2440" s="182">
        <v>42479</v>
      </c>
      <c r="C2440" s="181" t="s">
        <v>6</v>
      </c>
      <c r="D2440" s="181" t="s">
        <v>1767</v>
      </c>
      <c r="E2440" s="181" t="s">
        <v>536</v>
      </c>
      <c r="F2440" s="181">
        <v>1830</v>
      </c>
      <c r="G2440" s="181" t="s">
        <v>466</v>
      </c>
      <c r="H2440" s="181" t="s">
        <v>148</v>
      </c>
      <c r="I2440" s="181" t="s">
        <v>149</v>
      </c>
      <c r="J2440" s="181">
        <f>MONTH(Delivery[[#This Row],[DATE]])</f>
        <v>4</v>
      </c>
      <c r="K2440" s="183">
        <f>IF(Delivery[[#This Row],[Month]]&gt;3,YEAR(Delivery[[#This Row],[DATE]]),YEAR(Delivery[[#This Row],[DATE]])-1)</f>
        <v>2016</v>
      </c>
      <c r="L2440" s="183" t="str">
        <f>IF(Delivery[[#This Row],[Month]]&lt;4,"Q4",IF(Delivery[[#This Row],[Month]]&lt;7,"Q1",IF(Delivery[[#This Row],[Month]]&lt;10,"Q2",IF(Delivery[[#This Row],[Month]]&lt;13,"Q3"))))</f>
        <v>Q1</v>
      </c>
    </row>
    <row r="2441" spans="1:12" x14ac:dyDescent="0.25">
      <c r="A2441" s="181">
        <v>1</v>
      </c>
      <c r="B2441" s="182">
        <v>42480</v>
      </c>
      <c r="C2441" s="181" t="s">
        <v>463</v>
      </c>
      <c r="D2441" s="181" t="s">
        <v>1776</v>
      </c>
      <c r="E2441" s="181">
        <v>8</v>
      </c>
      <c r="F2441" s="181">
        <v>909</v>
      </c>
      <c r="G2441" s="181" t="s">
        <v>490</v>
      </c>
      <c r="H2441" s="181" t="s">
        <v>151</v>
      </c>
      <c r="I2441" s="181" t="s">
        <v>152</v>
      </c>
      <c r="J2441" s="181">
        <f>MONTH(Delivery[[#This Row],[DATE]])</f>
        <v>4</v>
      </c>
      <c r="K2441" s="183">
        <f>IF(Delivery[[#This Row],[Month]]&gt;3,YEAR(Delivery[[#This Row],[DATE]]),YEAR(Delivery[[#This Row],[DATE]])-1)</f>
        <v>2016</v>
      </c>
      <c r="L2441" s="183" t="str">
        <f>IF(Delivery[[#This Row],[Month]]&lt;4,"Q4",IF(Delivery[[#This Row],[Month]]&lt;7,"Q1",IF(Delivery[[#This Row],[Month]]&lt;10,"Q2",IF(Delivery[[#This Row],[Month]]&lt;13,"Q3"))))</f>
        <v>Q1</v>
      </c>
    </row>
    <row r="2442" spans="1:12" x14ac:dyDescent="0.25">
      <c r="A2442" s="181">
        <v>2</v>
      </c>
      <c r="B2442" s="182">
        <v>42480</v>
      </c>
      <c r="C2442" s="181" t="s">
        <v>463</v>
      </c>
      <c r="D2442" s="181" t="s">
        <v>1776</v>
      </c>
      <c r="E2442" s="181">
        <v>9</v>
      </c>
      <c r="F2442" s="181">
        <v>2838</v>
      </c>
      <c r="G2442" s="181" t="s">
        <v>490</v>
      </c>
      <c r="H2442" s="181" t="s">
        <v>151</v>
      </c>
      <c r="I2442" s="181" t="s">
        <v>152</v>
      </c>
      <c r="J2442" s="181">
        <f>MONTH(Delivery[[#This Row],[DATE]])</f>
        <v>4</v>
      </c>
      <c r="K2442" s="183">
        <f>IF(Delivery[[#This Row],[Month]]&gt;3,YEAR(Delivery[[#This Row],[DATE]]),YEAR(Delivery[[#This Row],[DATE]])-1)</f>
        <v>2016</v>
      </c>
      <c r="L2442" s="183" t="str">
        <f>IF(Delivery[[#This Row],[Month]]&lt;4,"Q4",IF(Delivery[[#This Row],[Month]]&lt;7,"Q1",IF(Delivery[[#This Row],[Month]]&lt;10,"Q2",IF(Delivery[[#This Row],[Month]]&lt;13,"Q3"))))</f>
        <v>Q1</v>
      </c>
    </row>
    <row r="2443" spans="1:12" x14ac:dyDescent="0.25">
      <c r="A2443" s="181">
        <v>3</v>
      </c>
      <c r="B2443" s="182">
        <v>42480</v>
      </c>
      <c r="C2443" s="181" t="s">
        <v>463</v>
      </c>
      <c r="D2443" s="181" t="s">
        <v>1774</v>
      </c>
      <c r="E2443" s="181">
        <v>5</v>
      </c>
      <c r="F2443" s="181">
        <v>70</v>
      </c>
      <c r="G2443" s="181" t="s">
        <v>490</v>
      </c>
      <c r="H2443" s="181" t="s">
        <v>155</v>
      </c>
      <c r="I2443" s="181" t="s">
        <v>146</v>
      </c>
      <c r="J2443" s="181">
        <f>MONTH(Delivery[[#This Row],[DATE]])</f>
        <v>4</v>
      </c>
      <c r="K2443" s="183">
        <f>IF(Delivery[[#This Row],[Month]]&gt;3,YEAR(Delivery[[#This Row],[DATE]]),YEAR(Delivery[[#This Row],[DATE]])-1)</f>
        <v>2016</v>
      </c>
      <c r="L2443" s="183" t="str">
        <f>IF(Delivery[[#This Row],[Month]]&lt;4,"Q4",IF(Delivery[[#This Row],[Month]]&lt;7,"Q1",IF(Delivery[[#This Row],[Month]]&lt;10,"Q2",IF(Delivery[[#This Row],[Month]]&lt;13,"Q3"))))</f>
        <v>Q1</v>
      </c>
    </row>
    <row r="2444" spans="1:12" x14ac:dyDescent="0.25">
      <c r="A2444" s="181">
        <v>1</v>
      </c>
      <c r="B2444" s="182">
        <v>42480</v>
      </c>
      <c r="C2444" s="181" t="s">
        <v>463</v>
      </c>
      <c r="D2444" s="181" t="s">
        <v>1763</v>
      </c>
      <c r="E2444" s="181">
        <v>24</v>
      </c>
      <c r="F2444" s="181">
        <v>487</v>
      </c>
      <c r="G2444" s="181" t="s">
        <v>464</v>
      </c>
      <c r="H2444" s="181" t="s">
        <v>700</v>
      </c>
      <c r="I2444" s="181" t="s">
        <v>143</v>
      </c>
      <c r="J2444" s="181">
        <f>MONTH(Delivery[[#This Row],[DATE]])</f>
        <v>4</v>
      </c>
      <c r="K2444" s="183">
        <f>IF(Delivery[[#This Row],[Month]]&gt;3,YEAR(Delivery[[#This Row],[DATE]]),YEAR(Delivery[[#This Row],[DATE]])-1)</f>
        <v>2016</v>
      </c>
      <c r="L2444" s="183" t="str">
        <f>IF(Delivery[[#This Row],[Month]]&lt;4,"Q4",IF(Delivery[[#This Row],[Month]]&lt;7,"Q1",IF(Delivery[[#This Row],[Month]]&lt;10,"Q2",IF(Delivery[[#This Row],[Month]]&lt;13,"Q3"))))</f>
        <v>Q1</v>
      </c>
    </row>
    <row r="2445" spans="1:12" x14ac:dyDescent="0.25">
      <c r="A2445" s="181">
        <v>1</v>
      </c>
      <c r="B2445" s="182">
        <v>42480</v>
      </c>
      <c r="C2445" s="181" t="s">
        <v>463</v>
      </c>
      <c r="D2445" s="181" t="s">
        <v>1776</v>
      </c>
      <c r="E2445" s="181">
        <v>101</v>
      </c>
      <c r="F2445" s="181">
        <v>161</v>
      </c>
      <c r="G2445" s="181" t="s">
        <v>492</v>
      </c>
      <c r="H2445" s="181" t="s">
        <v>151</v>
      </c>
      <c r="I2445" s="181" t="s">
        <v>152</v>
      </c>
      <c r="J2445" s="181">
        <f>MONTH(Delivery[[#This Row],[DATE]])</f>
        <v>4</v>
      </c>
      <c r="K2445" s="183">
        <f>IF(Delivery[[#This Row],[Month]]&gt;3,YEAR(Delivery[[#This Row],[DATE]]),YEAR(Delivery[[#This Row],[DATE]])-1)</f>
        <v>2016</v>
      </c>
      <c r="L2445" s="183" t="str">
        <f>IF(Delivery[[#This Row],[Month]]&lt;4,"Q4",IF(Delivery[[#This Row],[Month]]&lt;7,"Q1",IF(Delivery[[#This Row],[Month]]&lt;10,"Q2",IF(Delivery[[#This Row],[Month]]&lt;13,"Q3"))))</f>
        <v>Q1</v>
      </c>
    </row>
    <row r="2446" spans="1:12" x14ac:dyDescent="0.25">
      <c r="A2446" s="181">
        <v>2</v>
      </c>
      <c r="B2446" s="182">
        <v>42480</v>
      </c>
      <c r="C2446" s="181" t="s">
        <v>463</v>
      </c>
      <c r="D2446" s="181" t="s">
        <v>1776</v>
      </c>
      <c r="E2446" s="181">
        <v>102</v>
      </c>
      <c r="F2446" s="181">
        <v>2621</v>
      </c>
      <c r="G2446" s="181" t="s">
        <v>492</v>
      </c>
      <c r="H2446" s="181" t="s">
        <v>151</v>
      </c>
      <c r="I2446" s="181" t="s">
        <v>152</v>
      </c>
      <c r="J2446" s="181">
        <f>MONTH(Delivery[[#This Row],[DATE]])</f>
        <v>4</v>
      </c>
      <c r="K2446" s="183">
        <f>IF(Delivery[[#This Row],[Month]]&gt;3,YEAR(Delivery[[#This Row],[DATE]]),YEAR(Delivery[[#This Row],[DATE]])-1)</f>
        <v>2016</v>
      </c>
      <c r="L2446" s="183" t="str">
        <f>IF(Delivery[[#This Row],[Month]]&lt;4,"Q4",IF(Delivery[[#This Row],[Month]]&lt;7,"Q1",IF(Delivery[[#This Row],[Month]]&lt;10,"Q2",IF(Delivery[[#This Row],[Month]]&lt;13,"Q3"))))</f>
        <v>Q1</v>
      </c>
    </row>
    <row r="2447" spans="1:12" x14ac:dyDescent="0.25">
      <c r="A2447" s="181">
        <v>3</v>
      </c>
      <c r="B2447" s="182">
        <v>42480</v>
      </c>
      <c r="C2447" s="181" t="s">
        <v>463</v>
      </c>
      <c r="D2447" s="181" t="s">
        <v>1778</v>
      </c>
      <c r="E2447" s="181">
        <v>102</v>
      </c>
      <c r="F2447" s="181">
        <v>576</v>
      </c>
      <c r="G2447" s="181" t="s">
        <v>492</v>
      </c>
      <c r="H2447" s="181" t="s">
        <v>151</v>
      </c>
      <c r="I2447" s="181" t="s">
        <v>152</v>
      </c>
      <c r="J2447" s="181">
        <f>MONTH(Delivery[[#This Row],[DATE]])</f>
        <v>4</v>
      </c>
      <c r="K2447" s="183">
        <f>IF(Delivery[[#This Row],[Month]]&gt;3,YEAR(Delivery[[#This Row],[DATE]]),YEAR(Delivery[[#This Row],[DATE]])-1)</f>
        <v>2016</v>
      </c>
      <c r="L2447" s="183" t="str">
        <f>IF(Delivery[[#This Row],[Month]]&lt;4,"Q4",IF(Delivery[[#This Row],[Month]]&lt;7,"Q1",IF(Delivery[[#This Row],[Month]]&lt;10,"Q2",IF(Delivery[[#This Row],[Month]]&lt;13,"Q3"))))</f>
        <v>Q1</v>
      </c>
    </row>
    <row r="2448" spans="1:12" x14ac:dyDescent="0.25">
      <c r="A2448" s="181">
        <v>4</v>
      </c>
      <c r="B2448" s="182">
        <v>42480</v>
      </c>
      <c r="C2448" s="181" t="s">
        <v>463</v>
      </c>
      <c r="D2448" s="181" t="s">
        <v>1778</v>
      </c>
      <c r="E2448" s="181">
        <v>103</v>
      </c>
      <c r="F2448" s="181">
        <v>305</v>
      </c>
      <c r="G2448" s="181" t="s">
        <v>492</v>
      </c>
      <c r="H2448" s="181" t="s">
        <v>151</v>
      </c>
      <c r="I2448" s="181" t="s">
        <v>152</v>
      </c>
      <c r="J2448" s="181">
        <f>MONTH(Delivery[[#This Row],[DATE]])</f>
        <v>4</v>
      </c>
      <c r="K2448" s="183">
        <f>IF(Delivery[[#This Row],[Month]]&gt;3,YEAR(Delivery[[#This Row],[DATE]]),YEAR(Delivery[[#This Row],[DATE]])-1)</f>
        <v>2016</v>
      </c>
      <c r="L2448" s="183" t="str">
        <f>IF(Delivery[[#This Row],[Month]]&lt;4,"Q4",IF(Delivery[[#This Row],[Month]]&lt;7,"Q1",IF(Delivery[[#This Row],[Month]]&lt;10,"Q2",IF(Delivery[[#This Row],[Month]]&lt;13,"Q3"))))</f>
        <v>Q1</v>
      </c>
    </row>
    <row r="2449" spans="1:12" x14ac:dyDescent="0.25">
      <c r="A2449" s="181">
        <v>5</v>
      </c>
      <c r="B2449" s="182">
        <v>42480</v>
      </c>
      <c r="C2449" s="181" t="s">
        <v>463</v>
      </c>
      <c r="D2449" s="181" t="s">
        <v>204</v>
      </c>
      <c r="E2449" s="181" t="s">
        <v>514</v>
      </c>
      <c r="F2449" s="181">
        <v>15</v>
      </c>
      <c r="G2449" s="181" t="s">
        <v>492</v>
      </c>
      <c r="H2449" s="181" t="s">
        <v>738</v>
      </c>
      <c r="I2449" s="181" t="s">
        <v>204</v>
      </c>
      <c r="J2449" s="181">
        <f>MONTH(Delivery[[#This Row],[DATE]])</f>
        <v>4</v>
      </c>
      <c r="K2449" s="183">
        <f>IF(Delivery[[#This Row],[Month]]&gt;3,YEAR(Delivery[[#This Row],[DATE]]),YEAR(Delivery[[#This Row],[DATE]])-1)</f>
        <v>2016</v>
      </c>
      <c r="L2449" s="183" t="str">
        <f>IF(Delivery[[#This Row],[Month]]&lt;4,"Q4",IF(Delivery[[#This Row],[Month]]&lt;7,"Q1",IF(Delivery[[#This Row],[Month]]&lt;10,"Q2",IF(Delivery[[#This Row],[Month]]&lt;13,"Q3"))))</f>
        <v>Q1</v>
      </c>
    </row>
    <row r="2450" spans="1:12" x14ac:dyDescent="0.25">
      <c r="A2450" s="181">
        <v>6</v>
      </c>
      <c r="B2450" s="182">
        <v>42480</v>
      </c>
      <c r="C2450" s="181" t="s">
        <v>463</v>
      </c>
      <c r="D2450" s="181" t="s">
        <v>1895</v>
      </c>
      <c r="E2450" s="181">
        <v>111</v>
      </c>
      <c r="F2450" s="181">
        <v>215</v>
      </c>
      <c r="G2450" s="181" t="s">
        <v>492</v>
      </c>
      <c r="H2450" s="181" t="s">
        <v>151</v>
      </c>
      <c r="I2450" s="181" t="s">
        <v>152</v>
      </c>
      <c r="J2450" s="181">
        <f>MONTH(Delivery[[#This Row],[DATE]])</f>
        <v>4</v>
      </c>
      <c r="K2450" s="183">
        <f>IF(Delivery[[#This Row],[Month]]&gt;3,YEAR(Delivery[[#This Row],[DATE]]),YEAR(Delivery[[#This Row],[DATE]])-1)</f>
        <v>2016</v>
      </c>
      <c r="L2450" s="183" t="str">
        <f>IF(Delivery[[#This Row],[Month]]&lt;4,"Q4",IF(Delivery[[#This Row],[Month]]&lt;7,"Q1",IF(Delivery[[#This Row],[Month]]&lt;10,"Q2",IF(Delivery[[#This Row],[Month]]&lt;13,"Q3"))))</f>
        <v>Q1</v>
      </c>
    </row>
    <row r="2451" spans="1:12" x14ac:dyDescent="0.25">
      <c r="A2451" s="181">
        <v>1</v>
      </c>
      <c r="B2451" s="182">
        <v>42480</v>
      </c>
      <c r="C2451" s="181" t="s">
        <v>6</v>
      </c>
      <c r="D2451" s="181" t="s">
        <v>1777</v>
      </c>
      <c r="E2451" s="181" t="s">
        <v>41</v>
      </c>
      <c r="F2451" s="181">
        <v>237</v>
      </c>
      <c r="G2451" s="181" t="s">
        <v>466</v>
      </c>
      <c r="H2451" s="181" t="s">
        <v>148</v>
      </c>
      <c r="I2451" s="181" t="s">
        <v>149</v>
      </c>
      <c r="J2451" s="181">
        <f>MONTH(Delivery[[#This Row],[DATE]])</f>
        <v>4</v>
      </c>
      <c r="K2451" s="183">
        <f>IF(Delivery[[#This Row],[Month]]&gt;3,YEAR(Delivery[[#This Row],[DATE]]),YEAR(Delivery[[#This Row],[DATE]])-1)</f>
        <v>2016</v>
      </c>
      <c r="L2451" s="183" t="str">
        <f>IF(Delivery[[#This Row],[Month]]&lt;4,"Q4",IF(Delivery[[#This Row],[Month]]&lt;7,"Q1",IF(Delivery[[#This Row],[Month]]&lt;10,"Q2",IF(Delivery[[#This Row],[Month]]&lt;13,"Q3"))))</f>
        <v>Q1</v>
      </c>
    </row>
    <row r="2452" spans="1:12" x14ac:dyDescent="0.25">
      <c r="A2452" s="181">
        <v>2</v>
      </c>
      <c r="B2452" s="182">
        <v>42480</v>
      </c>
      <c r="C2452" s="181" t="s">
        <v>6</v>
      </c>
      <c r="D2452" s="181" t="s">
        <v>114</v>
      </c>
      <c r="E2452" s="181" t="s">
        <v>41</v>
      </c>
      <c r="F2452" s="181">
        <v>1133</v>
      </c>
      <c r="G2452" s="181" t="s">
        <v>466</v>
      </c>
      <c r="H2452" s="181" t="s">
        <v>148</v>
      </c>
      <c r="I2452" s="181" t="s">
        <v>149</v>
      </c>
      <c r="J2452" s="181">
        <f>MONTH(Delivery[[#This Row],[DATE]])</f>
        <v>4</v>
      </c>
      <c r="K2452" s="183">
        <f>IF(Delivery[[#This Row],[Month]]&gt;3,YEAR(Delivery[[#This Row],[DATE]]),YEAR(Delivery[[#This Row],[DATE]])-1)</f>
        <v>2016</v>
      </c>
      <c r="L2452" s="183" t="str">
        <f>IF(Delivery[[#This Row],[Month]]&lt;4,"Q4",IF(Delivery[[#This Row],[Month]]&lt;7,"Q1",IF(Delivery[[#This Row],[Month]]&lt;10,"Q2",IF(Delivery[[#This Row],[Month]]&lt;13,"Q3"))))</f>
        <v>Q1</v>
      </c>
    </row>
    <row r="2453" spans="1:12" x14ac:dyDescent="0.25">
      <c r="A2453" s="181">
        <v>1</v>
      </c>
      <c r="B2453" s="182">
        <v>42481</v>
      </c>
      <c r="C2453" s="181" t="s">
        <v>463</v>
      </c>
      <c r="D2453" s="181" t="s">
        <v>1763</v>
      </c>
      <c r="E2453" s="181">
        <v>24</v>
      </c>
      <c r="F2453" s="181">
        <v>958</v>
      </c>
      <c r="G2453" s="181" t="s">
        <v>464</v>
      </c>
      <c r="H2453" s="181" t="s">
        <v>700</v>
      </c>
      <c r="I2453" s="181" t="s">
        <v>143</v>
      </c>
      <c r="J2453" s="181">
        <f>MONTH(Delivery[[#This Row],[DATE]])</f>
        <v>4</v>
      </c>
      <c r="K2453" s="183">
        <f>IF(Delivery[[#This Row],[Month]]&gt;3,YEAR(Delivery[[#This Row],[DATE]]),YEAR(Delivery[[#This Row],[DATE]])-1)</f>
        <v>2016</v>
      </c>
      <c r="L2453" s="183" t="str">
        <f>IF(Delivery[[#This Row],[Month]]&lt;4,"Q4",IF(Delivery[[#This Row],[Month]]&lt;7,"Q1",IF(Delivery[[#This Row],[Month]]&lt;10,"Q2",IF(Delivery[[#This Row],[Month]]&lt;13,"Q3"))))</f>
        <v>Q1</v>
      </c>
    </row>
    <row r="2454" spans="1:12" x14ac:dyDescent="0.25">
      <c r="A2454" s="181">
        <v>2</v>
      </c>
      <c r="B2454" s="182">
        <v>42481</v>
      </c>
      <c r="C2454" s="181" t="s">
        <v>463</v>
      </c>
      <c r="D2454" s="181" t="s">
        <v>1785</v>
      </c>
      <c r="E2454" s="181">
        <v>16</v>
      </c>
      <c r="F2454" s="181">
        <v>11</v>
      </c>
      <c r="G2454" s="181" t="s">
        <v>464</v>
      </c>
      <c r="H2454" s="181" t="s">
        <v>145</v>
      </c>
      <c r="I2454" s="181" t="s">
        <v>146</v>
      </c>
      <c r="J2454" s="181">
        <f>MONTH(Delivery[[#This Row],[DATE]])</f>
        <v>4</v>
      </c>
      <c r="K2454" s="183">
        <f>IF(Delivery[[#This Row],[Month]]&gt;3,YEAR(Delivery[[#This Row],[DATE]]),YEAR(Delivery[[#This Row],[DATE]])-1)</f>
        <v>2016</v>
      </c>
      <c r="L2454" s="183" t="str">
        <f>IF(Delivery[[#This Row],[Month]]&lt;4,"Q4",IF(Delivery[[#This Row],[Month]]&lt;7,"Q1",IF(Delivery[[#This Row],[Month]]&lt;10,"Q2",IF(Delivery[[#This Row],[Month]]&lt;13,"Q3"))))</f>
        <v>Q1</v>
      </c>
    </row>
    <row r="2455" spans="1:12" x14ac:dyDescent="0.25">
      <c r="A2455" s="181">
        <v>1</v>
      </c>
      <c r="B2455" s="182">
        <v>42481</v>
      </c>
      <c r="C2455" s="181" t="s">
        <v>6</v>
      </c>
      <c r="D2455" s="181" t="s">
        <v>114</v>
      </c>
      <c r="E2455" s="181" t="s">
        <v>41</v>
      </c>
      <c r="F2455" s="181">
        <v>1724</v>
      </c>
      <c r="G2455" s="181" t="s">
        <v>466</v>
      </c>
      <c r="H2455" s="181" t="s">
        <v>148</v>
      </c>
      <c r="I2455" s="181" t="s">
        <v>149</v>
      </c>
      <c r="J2455" s="181">
        <f>MONTH(Delivery[[#This Row],[DATE]])</f>
        <v>4</v>
      </c>
      <c r="K2455" s="183">
        <f>IF(Delivery[[#This Row],[Month]]&gt;3,YEAR(Delivery[[#This Row],[DATE]]),YEAR(Delivery[[#This Row],[DATE]])-1)</f>
        <v>2016</v>
      </c>
      <c r="L2455" s="183" t="str">
        <f>IF(Delivery[[#This Row],[Month]]&lt;4,"Q4",IF(Delivery[[#This Row],[Month]]&lt;7,"Q1",IF(Delivery[[#This Row],[Month]]&lt;10,"Q2",IF(Delivery[[#This Row],[Month]]&lt;13,"Q3"))))</f>
        <v>Q1</v>
      </c>
    </row>
    <row r="2456" spans="1:12" x14ac:dyDescent="0.25">
      <c r="A2456" s="181">
        <v>1</v>
      </c>
      <c r="B2456" s="182">
        <v>42482</v>
      </c>
      <c r="C2456" s="181" t="s">
        <v>6</v>
      </c>
      <c r="D2456" s="181" t="s">
        <v>1780</v>
      </c>
      <c r="E2456" s="181">
        <v>16</v>
      </c>
      <c r="F2456" s="181">
        <v>81</v>
      </c>
      <c r="G2456" s="181" t="s">
        <v>460</v>
      </c>
      <c r="H2456" s="181" t="s">
        <v>155</v>
      </c>
      <c r="I2456" s="181" t="s">
        <v>146</v>
      </c>
      <c r="J2456" s="181">
        <f>MONTH(Delivery[[#This Row],[DATE]])</f>
        <v>4</v>
      </c>
      <c r="K2456" s="183">
        <f>IF(Delivery[[#This Row],[Month]]&gt;3,YEAR(Delivery[[#This Row],[DATE]]),YEAR(Delivery[[#This Row],[DATE]])-1)</f>
        <v>2016</v>
      </c>
      <c r="L2456" s="183" t="str">
        <f>IF(Delivery[[#This Row],[Month]]&lt;4,"Q4",IF(Delivery[[#This Row],[Month]]&lt;7,"Q1",IF(Delivery[[#This Row],[Month]]&lt;10,"Q2",IF(Delivery[[#This Row],[Month]]&lt;13,"Q3"))))</f>
        <v>Q1</v>
      </c>
    </row>
    <row r="2457" spans="1:12" x14ac:dyDescent="0.25">
      <c r="A2457" s="181">
        <v>2</v>
      </c>
      <c r="B2457" s="182">
        <v>42482</v>
      </c>
      <c r="C2457" s="181" t="s">
        <v>6</v>
      </c>
      <c r="D2457" s="181" t="s">
        <v>1781</v>
      </c>
      <c r="E2457" s="181">
        <v>2</v>
      </c>
      <c r="F2457" s="181">
        <v>6969</v>
      </c>
      <c r="G2457" s="181" t="s">
        <v>460</v>
      </c>
      <c r="H2457" s="181" t="s">
        <v>153</v>
      </c>
      <c r="I2457" s="181" t="s">
        <v>154</v>
      </c>
      <c r="J2457" s="181">
        <f>MONTH(Delivery[[#This Row],[DATE]])</f>
        <v>4</v>
      </c>
      <c r="K2457" s="183">
        <f>IF(Delivery[[#This Row],[Month]]&gt;3,YEAR(Delivery[[#This Row],[DATE]]),YEAR(Delivery[[#This Row],[DATE]])-1)</f>
        <v>2016</v>
      </c>
      <c r="L2457" s="183" t="str">
        <f>IF(Delivery[[#This Row],[Month]]&lt;4,"Q4",IF(Delivery[[#This Row],[Month]]&lt;7,"Q1",IF(Delivery[[#This Row],[Month]]&lt;10,"Q2",IF(Delivery[[#This Row],[Month]]&lt;13,"Q3"))))</f>
        <v>Q1</v>
      </c>
    </row>
    <row r="2458" spans="1:12" x14ac:dyDescent="0.25">
      <c r="A2458" s="181">
        <v>1</v>
      </c>
      <c r="B2458" s="182">
        <v>42482</v>
      </c>
      <c r="C2458" s="181" t="s">
        <v>6</v>
      </c>
      <c r="D2458" s="181" t="s">
        <v>502</v>
      </c>
      <c r="E2458" s="181" t="s">
        <v>223</v>
      </c>
      <c r="F2458" s="181">
        <v>35</v>
      </c>
      <c r="G2458" s="181" t="s">
        <v>466</v>
      </c>
      <c r="H2458" s="181" t="s">
        <v>1436</v>
      </c>
      <c r="I2458" s="181" t="s">
        <v>204</v>
      </c>
      <c r="J2458" s="181">
        <f>MONTH(Delivery[[#This Row],[DATE]])</f>
        <v>4</v>
      </c>
      <c r="K2458" s="183">
        <f>IF(Delivery[[#This Row],[Month]]&gt;3,YEAR(Delivery[[#This Row],[DATE]]),YEAR(Delivery[[#This Row],[DATE]])-1)</f>
        <v>2016</v>
      </c>
      <c r="L2458" s="183" t="str">
        <f>IF(Delivery[[#This Row],[Month]]&lt;4,"Q4",IF(Delivery[[#This Row],[Month]]&lt;7,"Q1",IF(Delivery[[#This Row],[Month]]&lt;10,"Q2",IF(Delivery[[#This Row],[Month]]&lt;13,"Q3"))))</f>
        <v>Q1</v>
      </c>
    </row>
    <row r="2459" spans="1:12" x14ac:dyDescent="0.25">
      <c r="A2459" s="181">
        <v>1</v>
      </c>
      <c r="B2459" s="182">
        <v>42483</v>
      </c>
      <c r="C2459" s="181" t="s">
        <v>6</v>
      </c>
      <c r="D2459" s="181" t="s">
        <v>1781</v>
      </c>
      <c r="E2459" s="181">
        <v>2</v>
      </c>
      <c r="F2459" s="181">
        <v>2355</v>
      </c>
      <c r="G2459" s="181" t="s">
        <v>460</v>
      </c>
      <c r="H2459" s="181" t="s">
        <v>153</v>
      </c>
      <c r="I2459" s="181" t="s">
        <v>154</v>
      </c>
      <c r="J2459" s="181">
        <f>MONTH(Delivery[[#This Row],[DATE]])</f>
        <v>4</v>
      </c>
      <c r="K2459" s="183">
        <f>IF(Delivery[[#This Row],[Month]]&gt;3,YEAR(Delivery[[#This Row],[DATE]]),YEAR(Delivery[[#This Row],[DATE]])-1)</f>
        <v>2016</v>
      </c>
      <c r="L2459" s="183" t="str">
        <f>IF(Delivery[[#This Row],[Month]]&lt;4,"Q4",IF(Delivery[[#This Row],[Month]]&lt;7,"Q1",IF(Delivery[[#This Row],[Month]]&lt;10,"Q2",IF(Delivery[[#This Row],[Month]]&lt;13,"Q3"))))</f>
        <v>Q1</v>
      </c>
    </row>
    <row r="2460" spans="1:12" x14ac:dyDescent="0.25">
      <c r="A2460" s="181">
        <v>2</v>
      </c>
      <c r="B2460" s="182">
        <v>42483</v>
      </c>
      <c r="C2460" s="181" t="s">
        <v>6</v>
      </c>
      <c r="D2460" s="181" t="s">
        <v>1781</v>
      </c>
      <c r="E2460" s="181">
        <v>1</v>
      </c>
      <c r="F2460" s="181">
        <v>2563</v>
      </c>
      <c r="G2460" s="181" t="s">
        <v>460</v>
      </c>
      <c r="H2460" s="181" t="s">
        <v>153</v>
      </c>
      <c r="I2460" s="181" t="s">
        <v>154</v>
      </c>
      <c r="J2460" s="181">
        <f>MONTH(Delivery[[#This Row],[DATE]])</f>
        <v>4</v>
      </c>
      <c r="K2460" s="183">
        <f>IF(Delivery[[#This Row],[Month]]&gt;3,YEAR(Delivery[[#This Row],[DATE]]),YEAR(Delivery[[#This Row],[DATE]])-1)</f>
        <v>2016</v>
      </c>
      <c r="L2460" s="183" t="str">
        <f>IF(Delivery[[#This Row],[Month]]&lt;4,"Q4",IF(Delivery[[#This Row],[Month]]&lt;7,"Q1",IF(Delivery[[#This Row],[Month]]&lt;10,"Q2",IF(Delivery[[#This Row],[Month]]&lt;13,"Q3"))))</f>
        <v>Q1</v>
      </c>
    </row>
    <row r="2461" spans="1:12" x14ac:dyDescent="0.25">
      <c r="A2461" s="181">
        <v>3</v>
      </c>
      <c r="B2461" s="182">
        <v>42483</v>
      </c>
      <c r="C2461" s="181" t="s">
        <v>6</v>
      </c>
      <c r="D2461" s="181" t="s">
        <v>1781</v>
      </c>
      <c r="E2461" s="181">
        <v>2</v>
      </c>
      <c r="F2461" s="181">
        <v>692</v>
      </c>
      <c r="G2461" s="181" t="s">
        <v>460</v>
      </c>
      <c r="H2461" s="181" t="s">
        <v>153</v>
      </c>
      <c r="I2461" s="181" t="s">
        <v>154</v>
      </c>
      <c r="J2461" s="181">
        <f>MONTH(Delivery[[#This Row],[DATE]])</f>
        <v>4</v>
      </c>
      <c r="K2461" s="183">
        <f>IF(Delivery[[#This Row],[Month]]&gt;3,YEAR(Delivery[[#This Row],[DATE]]),YEAR(Delivery[[#This Row],[DATE]])-1)</f>
        <v>2016</v>
      </c>
      <c r="L2461" s="183" t="str">
        <f>IF(Delivery[[#This Row],[Month]]&lt;4,"Q4",IF(Delivery[[#This Row],[Month]]&lt;7,"Q1",IF(Delivery[[#This Row],[Month]]&lt;10,"Q2",IF(Delivery[[#This Row],[Month]]&lt;13,"Q3"))))</f>
        <v>Q1</v>
      </c>
    </row>
    <row r="2462" spans="1:12" x14ac:dyDescent="0.25">
      <c r="A2462" s="181">
        <v>4</v>
      </c>
      <c r="B2462" s="182">
        <v>42483</v>
      </c>
      <c r="C2462" s="181" t="s">
        <v>6</v>
      </c>
      <c r="D2462" s="181" t="s">
        <v>1788</v>
      </c>
      <c r="E2462" s="181">
        <v>16</v>
      </c>
      <c r="F2462" s="181">
        <v>117</v>
      </c>
      <c r="G2462" s="181" t="s">
        <v>460</v>
      </c>
      <c r="H2462" s="181" t="s">
        <v>155</v>
      </c>
      <c r="I2462" s="181" t="s">
        <v>146</v>
      </c>
      <c r="J2462" s="181">
        <f>MONTH(Delivery[[#This Row],[DATE]])</f>
        <v>4</v>
      </c>
      <c r="K2462" s="183">
        <f>IF(Delivery[[#This Row],[Month]]&gt;3,YEAR(Delivery[[#This Row],[DATE]]),YEAR(Delivery[[#This Row],[DATE]])-1)</f>
        <v>2016</v>
      </c>
      <c r="L2462" s="183" t="str">
        <f>IF(Delivery[[#This Row],[Month]]&lt;4,"Q4",IF(Delivery[[#This Row],[Month]]&lt;7,"Q1",IF(Delivery[[#This Row],[Month]]&lt;10,"Q2",IF(Delivery[[#This Row],[Month]]&lt;13,"Q3"))))</f>
        <v>Q1</v>
      </c>
    </row>
    <row r="2463" spans="1:12" x14ac:dyDescent="0.25">
      <c r="A2463" s="181">
        <v>5</v>
      </c>
      <c r="B2463" s="182">
        <v>42483</v>
      </c>
      <c r="C2463" s="181" t="s">
        <v>6</v>
      </c>
      <c r="D2463" s="181" t="s">
        <v>1789</v>
      </c>
      <c r="E2463" s="181">
        <v>16</v>
      </c>
      <c r="F2463" s="181">
        <v>88</v>
      </c>
      <c r="G2463" s="181" t="s">
        <v>460</v>
      </c>
      <c r="H2463" s="181" t="s">
        <v>155</v>
      </c>
      <c r="I2463" s="181" t="s">
        <v>146</v>
      </c>
      <c r="J2463" s="181">
        <f>MONTH(Delivery[[#This Row],[DATE]])</f>
        <v>4</v>
      </c>
      <c r="K2463" s="183">
        <f>IF(Delivery[[#This Row],[Month]]&gt;3,YEAR(Delivery[[#This Row],[DATE]]),YEAR(Delivery[[#This Row],[DATE]])-1)</f>
        <v>2016</v>
      </c>
      <c r="L2463" s="183" t="str">
        <f>IF(Delivery[[#This Row],[Month]]&lt;4,"Q4",IF(Delivery[[#This Row],[Month]]&lt;7,"Q1",IF(Delivery[[#This Row],[Month]]&lt;10,"Q2",IF(Delivery[[#This Row],[Month]]&lt;13,"Q3"))))</f>
        <v>Q1</v>
      </c>
    </row>
    <row r="2464" spans="1:12" x14ac:dyDescent="0.25">
      <c r="A2464" s="181">
        <v>6</v>
      </c>
      <c r="B2464" s="182">
        <v>42483</v>
      </c>
      <c r="C2464" s="181" t="s">
        <v>6</v>
      </c>
      <c r="D2464" s="181" t="s">
        <v>1790</v>
      </c>
      <c r="E2464" s="181">
        <v>12</v>
      </c>
      <c r="F2464" s="181">
        <v>5328</v>
      </c>
      <c r="G2464" s="181" t="s">
        <v>460</v>
      </c>
      <c r="H2464" s="181" t="s">
        <v>151</v>
      </c>
      <c r="I2464" s="181" t="s">
        <v>152</v>
      </c>
      <c r="J2464" s="181">
        <f>MONTH(Delivery[[#This Row],[DATE]])</f>
        <v>4</v>
      </c>
      <c r="K2464" s="183">
        <f>IF(Delivery[[#This Row],[Month]]&gt;3,YEAR(Delivery[[#This Row],[DATE]]),YEAR(Delivery[[#This Row],[DATE]])-1)</f>
        <v>2016</v>
      </c>
      <c r="L2464" s="183" t="str">
        <f>IF(Delivery[[#This Row],[Month]]&lt;4,"Q4",IF(Delivery[[#This Row],[Month]]&lt;7,"Q1",IF(Delivery[[#This Row],[Month]]&lt;10,"Q2",IF(Delivery[[#This Row],[Month]]&lt;13,"Q3"))))</f>
        <v>Q1</v>
      </c>
    </row>
    <row r="2465" spans="1:12" x14ac:dyDescent="0.25">
      <c r="A2465" s="181">
        <v>1</v>
      </c>
      <c r="B2465" s="182">
        <v>42483</v>
      </c>
      <c r="C2465" s="181" t="s">
        <v>463</v>
      </c>
      <c r="D2465" s="181" t="s">
        <v>1786</v>
      </c>
      <c r="E2465" s="181">
        <v>16</v>
      </c>
      <c r="F2465" s="181">
        <v>81</v>
      </c>
      <c r="G2465" s="181" t="s">
        <v>464</v>
      </c>
      <c r="H2465" s="181" t="s">
        <v>145</v>
      </c>
      <c r="I2465" s="181" t="s">
        <v>146</v>
      </c>
      <c r="J2465" s="181">
        <f>MONTH(Delivery[[#This Row],[DATE]])</f>
        <v>4</v>
      </c>
      <c r="K2465" s="183">
        <f>IF(Delivery[[#This Row],[Month]]&gt;3,YEAR(Delivery[[#This Row],[DATE]]),YEAR(Delivery[[#This Row],[DATE]])-1)</f>
        <v>2016</v>
      </c>
      <c r="L2465" s="183" t="str">
        <f>IF(Delivery[[#This Row],[Month]]&lt;4,"Q4",IF(Delivery[[#This Row],[Month]]&lt;7,"Q1",IF(Delivery[[#This Row],[Month]]&lt;10,"Q2",IF(Delivery[[#This Row],[Month]]&lt;13,"Q3"))))</f>
        <v>Q1</v>
      </c>
    </row>
    <row r="2466" spans="1:12" x14ac:dyDescent="0.25">
      <c r="A2466" s="181">
        <v>2</v>
      </c>
      <c r="B2466" s="182">
        <v>42483</v>
      </c>
      <c r="C2466" s="181" t="s">
        <v>463</v>
      </c>
      <c r="D2466" s="181" t="s">
        <v>1787</v>
      </c>
      <c r="E2466" s="181">
        <v>13</v>
      </c>
      <c r="F2466" s="181">
        <v>7873</v>
      </c>
      <c r="G2466" s="181" t="s">
        <v>464</v>
      </c>
      <c r="H2466" s="181" t="s">
        <v>142</v>
      </c>
      <c r="I2466" s="181" t="s">
        <v>143</v>
      </c>
      <c r="J2466" s="181">
        <f>MONTH(Delivery[[#This Row],[DATE]])</f>
        <v>4</v>
      </c>
      <c r="K2466" s="183">
        <f>IF(Delivery[[#This Row],[Month]]&gt;3,YEAR(Delivery[[#This Row],[DATE]]),YEAR(Delivery[[#This Row],[DATE]])-1)</f>
        <v>2016</v>
      </c>
      <c r="L2466" s="183" t="str">
        <f>IF(Delivery[[#This Row],[Month]]&lt;4,"Q4",IF(Delivery[[#This Row],[Month]]&lt;7,"Q1",IF(Delivery[[#This Row],[Month]]&lt;10,"Q2",IF(Delivery[[#This Row],[Month]]&lt;13,"Q3"))))</f>
        <v>Q1</v>
      </c>
    </row>
    <row r="2467" spans="1:12" x14ac:dyDescent="0.25">
      <c r="A2467" s="181">
        <v>3</v>
      </c>
      <c r="B2467" s="182">
        <v>42483</v>
      </c>
      <c r="C2467" s="181" t="s">
        <v>463</v>
      </c>
      <c r="D2467" s="181" t="s">
        <v>1787</v>
      </c>
      <c r="E2467" s="181">
        <v>10</v>
      </c>
      <c r="F2467" s="181">
        <v>1109</v>
      </c>
      <c r="G2467" s="181" t="s">
        <v>464</v>
      </c>
      <c r="H2467" s="181" t="s">
        <v>142</v>
      </c>
      <c r="I2467" s="181" t="s">
        <v>143</v>
      </c>
      <c r="J2467" s="181">
        <f>MONTH(Delivery[[#This Row],[DATE]])</f>
        <v>4</v>
      </c>
      <c r="K2467" s="183">
        <f>IF(Delivery[[#This Row],[Month]]&gt;3,YEAR(Delivery[[#This Row],[DATE]]),YEAR(Delivery[[#This Row],[DATE]])-1)</f>
        <v>2016</v>
      </c>
      <c r="L2467" s="183" t="str">
        <f>IF(Delivery[[#This Row],[Month]]&lt;4,"Q4",IF(Delivery[[#This Row],[Month]]&lt;7,"Q1",IF(Delivery[[#This Row],[Month]]&lt;10,"Q2",IF(Delivery[[#This Row],[Month]]&lt;13,"Q3"))))</f>
        <v>Q1</v>
      </c>
    </row>
    <row r="2468" spans="1:12" x14ac:dyDescent="0.25">
      <c r="A2468" s="181">
        <v>4</v>
      </c>
      <c r="B2468" s="182">
        <v>42483</v>
      </c>
      <c r="C2468" s="181" t="s">
        <v>463</v>
      </c>
      <c r="D2468" s="181" t="s">
        <v>1793</v>
      </c>
      <c r="E2468" s="181">
        <v>10</v>
      </c>
      <c r="F2468" s="181">
        <v>2659</v>
      </c>
      <c r="G2468" s="181" t="s">
        <v>464</v>
      </c>
      <c r="H2468" s="181" t="s">
        <v>733</v>
      </c>
      <c r="I2468" s="181" t="s">
        <v>143</v>
      </c>
      <c r="J2468" s="181">
        <f>MONTH(Delivery[[#This Row],[DATE]])</f>
        <v>4</v>
      </c>
      <c r="K2468" s="183">
        <f>IF(Delivery[[#This Row],[Month]]&gt;3,YEAR(Delivery[[#This Row],[DATE]]),YEAR(Delivery[[#This Row],[DATE]])-1)</f>
        <v>2016</v>
      </c>
      <c r="L2468" s="183" t="str">
        <f>IF(Delivery[[#This Row],[Month]]&lt;4,"Q4",IF(Delivery[[#This Row],[Month]]&lt;7,"Q1",IF(Delivery[[#This Row],[Month]]&lt;10,"Q2",IF(Delivery[[#This Row],[Month]]&lt;13,"Q3"))))</f>
        <v>Q1</v>
      </c>
    </row>
    <row r="2469" spans="1:12" x14ac:dyDescent="0.25">
      <c r="A2469" s="181">
        <v>1</v>
      </c>
      <c r="B2469" s="182">
        <v>42483</v>
      </c>
      <c r="C2469" s="181" t="s">
        <v>6</v>
      </c>
      <c r="D2469" s="181" t="s">
        <v>1896</v>
      </c>
      <c r="E2469" s="181" t="s">
        <v>239</v>
      </c>
      <c r="F2469" s="181">
        <v>30</v>
      </c>
      <c r="G2469" s="181" t="s">
        <v>466</v>
      </c>
      <c r="H2469" s="181" t="s">
        <v>203</v>
      </c>
      <c r="I2469" s="181" t="s">
        <v>204</v>
      </c>
      <c r="J2469" s="181">
        <f>MONTH(Delivery[[#This Row],[DATE]])</f>
        <v>4</v>
      </c>
      <c r="K2469" s="183">
        <f>IF(Delivery[[#This Row],[Month]]&gt;3,YEAR(Delivery[[#This Row],[DATE]]),YEAR(Delivery[[#This Row],[DATE]])-1)</f>
        <v>2016</v>
      </c>
      <c r="L2469" s="183" t="str">
        <f>IF(Delivery[[#This Row],[Month]]&lt;4,"Q4",IF(Delivery[[#This Row],[Month]]&lt;7,"Q1",IF(Delivery[[#This Row],[Month]]&lt;10,"Q2",IF(Delivery[[#This Row],[Month]]&lt;13,"Q3"))))</f>
        <v>Q1</v>
      </c>
    </row>
    <row r="2470" spans="1:12" x14ac:dyDescent="0.25">
      <c r="A2470" s="181">
        <v>1</v>
      </c>
      <c r="B2470" s="182">
        <v>42484</v>
      </c>
      <c r="C2470" s="181" t="s">
        <v>6</v>
      </c>
      <c r="D2470" s="181" t="s">
        <v>1790</v>
      </c>
      <c r="E2470" s="181">
        <v>12</v>
      </c>
      <c r="F2470" s="181">
        <v>388</v>
      </c>
      <c r="G2470" s="181" t="s">
        <v>460</v>
      </c>
      <c r="H2470" s="181" t="s">
        <v>151</v>
      </c>
      <c r="I2470" s="181" t="s">
        <v>152</v>
      </c>
      <c r="J2470" s="181">
        <f>MONTH(Delivery[[#This Row],[DATE]])</f>
        <v>4</v>
      </c>
      <c r="K2470" s="183">
        <f>IF(Delivery[[#This Row],[Month]]&gt;3,YEAR(Delivery[[#This Row],[DATE]]),YEAR(Delivery[[#This Row],[DATE]])-1)</f>
        <v>2016</v>
      </c>
      <c r="L2470" s="183" t="str">
        <f>IF(Delivery[[#This Row],[Month]]&lt;4,"Q4",IF(Delivery[[#This Row],[Month]]&lt;7,"Q1",IF(Delivery[[#This Row],[Month]]&lt;10,"Q2",IF(Delivery[[#This Row],[Month]]&lt;13,"Q3"))))</f>
        <v>Q1</v>
      </c>
    </row>
    <row r="2471" spans="1:12" x14ac:dyDescent="0.25">
      <c r="A2471" s="181">
        <v>2</v>
      </c>
      <c r="B2471" s="182">
        <v>42484</v>
      </c>
      <c r="C2471" s="181" t="s">
        <v>6</v>
      </c>
      <c r="D2471" s="181" t="s">
        <v>1791</v>
      </c>
      <c r="E2471" s="181">
        <v>12</v>
      </c>
      <c r="F2471" s="181">
        <v>158</v>
      </c>
      <c r="G2471" s="181" t="s">
        <v>460</v>
      </c>
      <c r="H2471" s="181" t="s">
        <v>151</v>
      </c>
      <c r="I2471" s="181" t="s">
        <v>152</v>
      </c>
      <c r="J2471" s="181">
        <f>MONTH(Delivery[[#This Row],[DATE]])</f>
        <v>4</v>
      </c>
      <c r="K2471" s="183">
        <f>IF(Delivery[[#This Row],[Month]]&gt;3,YEAR(Delivery[[#This Row],[DATE]]),YEAR(Delivery[[#This Row],[DATE]])-1)</f>
        <v>2016</v>
      </c>
      <c r="L2471" s="183" t="str">
        <f>IF(Delivery[[#This Row],[Month]]&lt;4,"Q4",IF(Delivery[[#This Row],[Month]]&lt;7,"Q1",IF(Delivery[[#This Row],[Month]]&lt;10,"Q2",IF(Delivery[[#This Row],[Month]]&lt;13,"Q3"))))</f>
        <v>Q1</v>
      </c>
    </row>
    <row r="2472" spans="1:12" x14ac:dyDescent="0.25">
      <c r="A2472" s="181">
        <v>3</v>
      </c>
      <c r="B2472" s="182">
        <v>42484</v>
      </c>
      <c r="C2472" s="181" t="s">
        <v>6</v>
      </c>
      <c r="D2472" s="181" t="s">
        <v>1791</v>
      </c>
      <c r="E2472" s="181">
        <v>4</v>
      </c>
      <c r="F2472" s="181">
        <v>7180</v>
      </c>
      <c r="G2472" s="181" t="s">
        <v>460</v>
      </c>
      <c r="H2472" s="181" t="s">
        <v>151</v>
      </c>
      <c r="I2472" s="181" t="s">
        <v>152</v>
      </c>
      <c r="J2472" s="181">
        <f>MONTH(Delivery[[#This Row],[DATE]])</f>
        <v>4</v>
      </c>
      <c r="K2472" s="183">
        <f>IF(Delivery[[#This Row],[Month]]&gt;3,YEAR(Delivery[[#This Row],[DATE]]),YEAR(Delivery[[#This Row],[DATE]])-1)</f>
        <v>2016</v>
      </c>
      <c r="L2472" s="183" t="str">
        <f>IF(Delivery[[#This Row],[Month]]&lt;4,"Q4",IF(Delivery[[#This Row],[Month]]&lt;7,"Q1",IF(Delivery[[#This Row],[Month]]&lt;10,"Q2",IF(Delivery[[#This Row],[Month]]&lt;13,"Q3"))))</f>
        <v>Q1</v>
      </c>
    </row>
    <row r="2473" spans="1:12" x14ac:dyDescent="0.25">
      <c r="A2473" s="181">
        <v>4</v>
      </c>
      <c r="B2473" s="182">
        <v>42484</v>
      </c>
      <c r="C2473" s="181" t="s">
        <v>6</v>
      </c>
      <c r="D2473" s="181" t="s">
        <v>1897</v>
      </c>
      <c r="E2473" s="181">
        <v>16</v>
      </c>
      <c r="F2473" s="181">
        <v>65</v>
      </c>
      <c r="G2473" s="181" t="s">
        <v>460</v>
      </c>
      <c r="H2473" s="181" t="s">
        <v>155</v>
      </c>
      <c r="I2473" s="181" t="s">
        <v>146</v>
      </c>
      <c r="J2473" s="181">
        <f>MONTH(Delivery[[#This Row],[DATE]])</f>
        <v>4</v>
      </c>
      <c r="K2473" s="183">
        <f>IF(Delivery[[#This Row],[Month]]&gt;3,YEAR(Delivery[[#This Row],[DATE]]),YEAR(Delivery[[#This Row],[DATE]])-1)</f>
        <v>2016</v>
      </c>
      <c r="L2473" s="183" t="str">
        <f>IF(Delivery[[#This Row],[Month]]&lt;4,"Q4",IF(Delivery[[#This Row],[Month]]&lt;7,"Q1",IF(Delivery[[#This Row],[Month]]&lt;10,"Q2",IF(Delivery[[#This Row],[Month]]&lt;13,"Q3"))))</f>
        <v>Q1</v>
      </c>
    </row>
    <row r="2474" spans="1:12" x14ac:dyDescent="0.25">
      <c r="A2474" s="181">
        <v>1</v>
      </c>
      <c r="B2474" s="182">
        <v>42484</v>
      </c>
      <c r="C2474" s="181" t="s">
        <v>463</v>
      </c>
      <c r="D2474" s="181" t="s">
        <v>1782</v>
      </c>
      <c r="E2474" s="181">
        <v>5</v>
      </c>
      <c r="F2474" s="181">
        <v>674</v>
      </c>
      <c r="G2474" s="181" t="s">
        <v>490</v>
      </c>
      <c r="H2474" s="181" t="s">
        <v>156</v>
      </c>
      <c r="I2474" s="181" t="s">
        <v>146</v>
      </c>
      <c r="J2474" s="181">
        <f>MONTH(Delivery[[#This Row],[DATE]])</f>
        <v>4</v>
      </c>
      <c r="K2474" s="183">
        <f>IF(Delivery[[#This Row],[Month]]&gt;3,YEAR(Delivery[[#This Row],[DATE]]),YEAR(Delivery[[#This Row],[DATE]])-1)</f>
        <v>2016</v>
      </c>
      <c r="L2474" s="183" t="str">
        <f>IF(Delivery[[#This Row],[Month]]&lt;4,"Q4",IF(Delivery[[#This Row],[Month]]&lt;7,"Q1",IF(Delivery[[#This Row],[Month]]&lt;10,"Q2",IF(Delivery[[#This Row],[Month]]&lt;13,"Q3"))))</f>
        <v>Q1</v>
      </c>
    </row>
    <row r="2475" spans="1:12" x14ac:dyDescent="0.25">
      <c r="A2475" s="181">
        <v>1</v>
      </c>
      <c r="B2475" s="182">
        <v>42484</v>
      </c>
      <c r="C2475" s="181" t="s">
        <v>463</v>
      </c>
      <c r="D2475" s="181" t="s">
        <v>1793</v>
      </c>
      <c r="E2475" s="181">
        <v>10</v>
      </c>
      <c r="F2475" s="181">
        <v>7600</v>
      </c>
      <c r="G2475" s="181" t="s">
        <v>464</v>
      </c>
      <c r="H2475" s="181" t="s">
        <v>733</v>
      </c>
      <c r="I2475" s="181" t="s">
        <v>143</v>
      </c>
      <c r="J2475" s="181">
        <f>MONTH(Delivery[[#This Row],[DATE]])</f>
        <v>4</v>
      </c>
      <c r="K2475" s="183">
        <f>IF(Delivery[[#This Row],[Month]]&gt;3,YEAR(Delivery[[#This Row],[DATE]]),YEAR(Delivery[[#This Row],[DATE]])-1)</f>
        <v>2016</v>
      </c>
      <c r="L2475" s="183" t="str">
        <f>IF(Delivery[[#This Row],[Month]]&lt;4,"Q4",IF(Delivery[[#This Row],[Month]]&lt;7,"Q1",IF(Delivery[[#This Row],[Month]]&lt;10,"Q2",IF(Delivery[[#This Row],[Month]]&lt;13,"Q3"))))</f>
        <v>Q1</v>
      </c>
    </row>
    <row r="2476" spans="1:12" x14ac:dyDescent="0.25">
      <c r="A2476" s="181">
        <v>2</v>
      </c>
      <c r="B2476" s="182">
        <v>42484</v>
      </c>
      <c r="C2476" s="181" t="s">
        <v>463</v>
      </c>
      <c r="D2476" s="181" t="s">
        <v>118</v>
      </c>
      <c r="E2476" s="181">
        <v>10</v>
      </c>
      <c r="F2476" s="181">
        <v>303</v>
      </c>
      <c r="G2476" s="181" t="s">
        <v>464</v>
      </c>
      <c r="H2476" s="181" t="s">
        <v>733</v>
      </c>
      <c r="I2476" s="181" t="s">
        <v>143</v>
      </c>
      <c r="J2476" s="181">
        <f>MONTH(Delivery[[#This Row],[DATE]])</f>
        <v>4</v>
      </c>
      <c r="K2476" s="183">
        <f>IF(Delivery[[#This Row],[Month]]&gt;3,YEAR(Delivery[[#This Row],[DATE]]),YEAR(Delivery[[#This Row],[DATE]])-1)</f>
        <v>2016</v>
      </c>
      <c r="L2476" s="183" t="str">
        <f>IF(Delivery[[#This Row],[Month]]&lt;4,"Q4",IF(Delivery[[#This Row],[Month]]&lt;7,"Q1",IF(Delivery[[#This Row],[Month]]&lt;10,"Q2",IF(Delivery[[#This Row],[Month]]&lt;13,"Q3"))))</f>
        <v>Q1</v>
      </c>
    </row>
    <row r="2477" spans="1:12" x14ac:dyDescent="0.25">
      <c r="A2477" s="181">
        <v>1</v>
      </c>
      <c r="B2477" s="182">
        <v>42484</v>
      </c>
      <c r="C2477" s="181" t="s">
        <v>6</v>
      </c>
      <c r="D2477" s="181" t="s">
        <v>1896</v>
      </c>
      <c r="E2477" s="181" t="s">
        <v>239</v>
      </c>
      <c r="F2477" s="181">
        <v>53</v>
      </c>
      <c r="G2477" s="181" t="s">
        <v>466</v>
      </c>
      <c r="H2477" s="181" t="s">
        <v>203</v>
      </c>
      <c r="I2477" s="181" t="s">
        <v>204</v>
      </c>
      <c r="J2477" s="181">
        <f>MONTH(Delivery[[#This Row],[DATE]])</f>
        <v>4</v>
      </c>
      <c r="K2477" s="183">
        <f>IF(Delivery[[#This Row],[Month]]&gt;3,YEAR(Delivery[[#This Row],[DATE]]),YEAR(Delivery[[#This Row],[DATE]])-1)</f>
        <v>2016</v>
      </c>
      <c r="L2477" s="183" t="str">
        <f>IF(Delivery[[#This Row],[Month]]&lt;4,"Q4",IF(Delivery[[#This Row],[Month]]&lt;7,"Q1",IF(Delivery[[#This Row],[Month]]&lt;10,"Q2",IF(Delivery[[#This Row],[Month]]&lt;13,"Q3"))))</f>
        <v>Q1</v>
      </c>
    </row>
    <row r="2478" spans="1:12" x14ac:dyDescent="0.25">
      <c r="A2478" s="181">
        <v>2</v>
      </c>
      <c r="B2478" s="182">
        <v>42484</v>
      </c>
      <c r="C2478" s="181" t="s">
        <v>6</v>
      </c>
      <c r="D2478" s="181" t="s">
        <v>1898</v>
      </c>
      <c r="E2478" s="181" t="s">
        <v>239</v>
      </c>
      <c r="F2478" s="181">
        <v>885</v>
      </c>
      <c r="G2478" s="181" t="s">
        <v>466</v>
      </c>
      <c r="H2478" s="181" t="s">
        <v>148</v>
      </c>
      <c r="I2478" s="181" t="s">
        <v>149</v>
      </c>
      <c r="J2478" s="181">
        <f>MONTH(Delivery[[#This Row],[DATE]])</f>
        <v>4</v>
      </c>
      <c r="K2478" s="183">
        <f>IF(Delivery[[#This Row],[Month]]&gt;3,YEAR(Delivery[[#This Row],[DATE]]),YEAR(Delivery[[#This Row],[DATE]])-1)</f>
        <v>2016</v>
      </c>
      <c r="L2478" s="183" t="str">
        <f>IF(Delivery[[#This Row],[Month]]&lt;4,"Q4",IF(Delivery[[#This Row],[Month]]&lt;7,"Q1",IF(Delivery[[#This Row],[Month]]&lt;10,"Q2",IF(Delivery[[#This Row],[Month]]&lt;13,"Q3"))))</f>
        <v>Q1</v>
      </c>
    </row>
    <row r="2479" spans="1:12" x14ac:dyDescent="0.25">
      <c r="A2479" s="181">
        <v>1</v>
      </c>
      <c r="B2479" s="182">
        <v>42485</v>
      </c>
      <c r="C2479" s="181" t="s">
        <v>6</v>
      </c>
      <c r="D2479" s="181" t="s">
        <v>1899</v>
      </c>
      <c r="E2479" s="181">
        <v>16</v>
      </c>
      <c r="F2479" s="181">
        <v>37</v>
      </c>
      <c r="G2479" s="181" t="s">
        <v>460</v>
      </c>
      <c r="H2479" s="181" t="s">
        <v>1079</v>
      </c>
      <c r="I2479" s="181" t="s">
        <v>146</v>
      </c>
      <c r="J2479" s="181">
        <f>MONTH(Delivery[[#This Row],[DATE]])</f>
        <v>4</v>
      </c>
      <c r="K2479" s="183">
        <f>IF(Delivery[[#This Row],[Month]]&gt;3,YEAR(Delivery[[#This Row],[DATE]]),YEAR(Delivery[[#This Row],[DATE]])-1)</f>
        <v>2016</v>
      </c>
      <c r="L2479" s="183" t="str">
        <f>IF(Delivery[[#This Row],[Month]]&lt;4,"Q4",IF(Delivery[[#This Row],[Month]]&lt;7,"Q1",IF(Delivery[[#This Row],[Month]]&lt;10,"Q2",IF(Delivery[[#This Row],[Month]]&lt;13,"Q3"))))</f>
        <v>Q1</v>
      </c>
    </row>
    <row r="2480" spans="1:12" x14ac:dyDescent="0.25">
      <c r="A2480" s="181">
        <v>1</v>
      </c>
      <c r="B2480" s="182">
        <v>42485</v>
      </c>
      <c r="C2480" s="181" t="s">
        <v>463</v>
      </c>
      <c r="D2480" s="181" t="s">
        <v>1782</v>
      </c>
      <c r="E2480" s="181">
        <v>5</v>
      </c>
      <c r="F2480" s="181">
        <v>1181</v>
      </c>
      <c r="G2480" s="181" t="s">
        <v>490</v>
      </c>
      <c r="H2480" s="181" t="s">
        <v>156</v>
      </c>
      <c r="I2480" s="181" t="s">
        <v>146</v>
      </c>
      <c r="J2480" s="181">
        <f>MONTH(Delivery[[#This Row],[DATE]])</f>
        <v>4</v>
      </c>
      <c r="K2480" s="183">
        <f>IF(Delivery[[#This Row],[Month]]&gt;3,YEAR(Delivery[[#This Row],[DATE]]),YEAR(Delivery[[#This Row],[DATE]])-1)</f>
        <v>2016</v>
      </c>
      <c r="L2480" s="183" t="str">
        <f>IF(Delivery[[#This Row],[Month]]&lt;4,"Q4",IF(Delivery[[#This Row],[Month]]&lt;7,"Q1",IF(Delivery[[#This Row],[Month]]&lt;10,"Q2",IF(Delivery[[#This Row],[Month]]&lt;13,"Q3"))))</f>
        <v>Q1</v>
      </c>
    </row>
    <row r="2481" spans="1:12" x14ac:dyDescent="0.25">
      <c r="A2481" s="181">
        <v>2</v>
      </c>
      <c r="B2481" s="182">
        <v>42485</v>
      </c>
      <c r="C2481" s="181" t="s">
        <v>463</v>
      </c>
      <c r="D2481" s="181" t="s">
        <v>1782</v>
      </c>
      <c r="E2481" s="181">
        <v>4</v>
      </c>
      <c r="F2481" s="181">
        <v>1811</v>
      </c>
      <c r="G2481" s="181" t="s">
        <v>490</v>
      </c>
      <c r="H2481" s="181" t="s">
        <v>156</v>
      </c>
      <c r="I2481" s="181" t="s">
        <v>146</v>
      </c>
      <c r="J2481" s="181">
        <f>MONTH(Delivery[[#This Row],[DATE]])</f>
        <v>4</v>
      </c>
      <c r="K2481" s="183">
        <f>IF(Delivery[[#This Row],[Month]]&gt;3,YEAR(Delivery[[#This Row],[DATE]]),YEAR(Delivery[[#This Row],[DATE]])-1)</f>
        <v>2016</v>
      </c>
      <c r="L2481" s="183" t="str">
        <f>IF(Delivery[[#This Row],[Month]]&lt;4,"Q4",IF(Delivery[[#This Row],[Month]]&lt;7,"Q1",IF(Delivery[[#This Row],[Month]]&lt;10,"Q2",IF(Delivery[[#This Row],[Month]]&lt;13,"Q3"))))</f>
        <v>Q1</v>
      </c>
    </row>
    <row r="2482" spans="1:12" x14ac:dyDescent="0.25">
      <c r="A2482" s="181">
        <v>3</v>
      </c>
      <c r="B2482" s="182">
        <v>42485</v>
      </c>
      <c r="C2482" s="181" t="s">
        <v>463</v>
      </c>
      <c r="D2482" s="181" t="s">
        <v>1782</v>
      </c>
      <c r="E2482" s="181">
        <v>5</v>
      </c>
      <c r="F2482" s="181">
        <v>72</v>
      </c>
      <c r="G2482" s="181" t="s">
        <v>490</v>
      </c>
      <c r="H2482" s="181" t="s">
        <v>156</v>
      </c>
      <c r="I2482" s="181" t="s">
        <v>146</v>
      </c>
      <c r="J2482" s="181">
        <f>MONTH(Delivery[[#This Row],[DATE]])</f>
        <v>4</v>
      </c>
      <c r="K2482" s="183">
        <f>IF(Delivery[[#This Row],[Month]]&gt;3,YEAR(Delivery[[#This Row],[DATE]]),YEAR(Delivery[[#This Row],[DATE]])-1)</f>
        <v>2016</v>
      </c>
      <c r="L2482" s="183" t="str">
        <f>IF(Delivery[[#This Row],[Month]]&lt;4,"Q4",IF(Delivery[[#This Row],[Month]]&lt;7,"Q1",IF(Delivery[[#This Row],[Month]]&lt;10,"Q2",IF(Delivery[[#This Row],[Month]]&lt;13,"Q3"))))</f>
        <v>Q1</v>
      </c>
    </row>
    <row r="2483" spans="1:12" x14ac:dyDescent="0.25">
      <c r="A2483" s="181">
        <v>4</v>
      </c>
      <c r="B2483" s="182">
        <v>42485</v>
      </c>
      <c r="C2483" s="181" t="s">
        <v>463</v>
      </c>
      <c r="D2483" s="181" t="s">
        <v>1805</v>
      </c>
      <c r="E2483" s="181">
        <v>5</v>
      </c>
      <c r="F2483" s="181">
        <v>90</v>
      </c>
      <c r="G2483" s="181" t="s">
        <v>490</v>
      </c>
      <c r="H2483" s="181" t="s">
        <v>155</v>
      </c>
      <c r="I2483" s="181" t="s">
        <v>146</v>
      </c>
      <c r="J2483" s="181">
        <f>MONTH(Delivery[[#This Row],[DATE]])</f>
        <v>4</v>
      </c>
      <c r="K2483" s="183">
        <f>IF(Delivery[[#This Row],[Month]]&gt;3,YEAR(Delivery[[#This Row],[DATE]]),YEAR(Delivery[[#This Row],[DATE]])-1)</f>
        <v>2016</v>
      </c>
      <c r="L2483" s="183" t="str">
        <f>IF(Delivery[[#This Row],[Month]]&lt;4,"Q4",IF(Delivery[[#This Row],[Month]]&lt;7,"Q1",IF(Delivery[[#This Row],[Month]]&lt;10,"Q2",IF(Delivery[[#This Row],[Month]]&lt;13,"Q3"))))</f>
        <v>Q1</v>
      </c>
    </row>
    <row r="2484" spans="1:12" x14ac:dyDescent="0.25">
      <c r="A2484" s="181">
        <v>5</v>
      </c>
      <c r="B2484" s="182">
        <v>42485</v>
      </c>
      <c r="C2484" s="181" t="s">
        <v>463</v>
      </c>
      <c r="D2484" s="181" t="s">
        <v>1900</v>
      </c>
      <c r="E2484" s="181">
        <v>11</v>
      </c>
      <c r="F2484" s="181">
        <v>37</v>
      </c>
      <c r="G2484" s="181" t="s">
        <v>490</v>
      </c>
      <c r="H2484" s="181" t="s">
        <v>153</v>
      </c>
      <c r="I2484" s="181" t="s">
        <v>154</v>
      </c>
      <c r="J2484" s="181">
        <f>MONTH(Delivery[[#This Row],[DATE]])</f>
        <v>4</v>
      </c>
      <c r="K2484" s="183">
        <f>IF(Delivery[[#This Row],[Month]]&gt;3,YEAR(Delivery[[#This Row],[DATE]]),YEAR(Delivery[[#This Row],[DATE]])-1)</f>
        <v>2016</v>
      </c>
      <c r="L2484" s="183" t="str">
        <f>IF(Delivery[[#This Row],[Month]]&lt;4,"Q4",IF(Delivery[[#This Row],[Month]]&lt;7,"Q1",IF(Delivery[[#This Row],[Month]]&lt;10,"Q2",IF(Delivery[[#This Row],[Month]]&lt;13,"Q3"))))</f>
        <v>Q1</v>
      </c>
    </row>
    <row r="2485" spans="1:12" x14ac:dyDescent="0.25">
      <c r="A2485" s="181">
        <v>6</v>
      </c>
      <c r="B2485" s="182">
        <v>42485</v>
      </c>
      <c r="C2485" s="181" t="s">
        <v>463</v>
      </c>
      <c r="D2485" s="181" t="s">
        <v>1900</v>
      </c>
      <c r="E2485" s="181">
        <v>10</v>
      </c>
      <c r="F2485" s="181">
        <v>413</v>
      </c>
      <c r="G2485" s="181" t="s">
        <v>490</v>
      </c>
      <c r="H2485" s="181" t="s">
        <v>153</v>
      </c>
      <c r="I2485" s="181" t="s">
        <v>154</v>
      </c>
      <c r="J2485" s="181">
        <f>MONTH(Delivery[[#This Row],[DATE]])</f>
        <v>4</v>
      </c>
      <c r="K2485" s="183">
        <f>IF(Delivery[[#This Row],[Month]]&gt;3,YEAR(Delivery[[#This Row],[DATE]]),YEAR(Delivery[[#This Row],[DATE]])-1)</f>
        <v>2016</v>
      </c>
      <c r="L2485" s="183" t="str">
        <f>IF(Delivery[[#This Row],[Month]]&lt;4,"Q4",IF(Delivery[[#This Row],[Month]]&lt;7,"Q1",IF(Delivery[[#This Row],[Month]]&lt;10,"Q2",IF(Delivery[[#This Row],[Month]]&lt;13,"Q3"))))</f>
        <v>Q1</v>
      </c>
    </row>
    <row r="2486" spans="1:12" x14ac:dyDescent="0.25">
      <c r="A2486" s="181">
        <v>7</v>
      </c>
      <c r="B2486" s="182">
        <v>42485</v>
      </c>
      <c r="C2486" s="181" t="s">
        <v>463</v>
      </c>
      <c r="D2486" s="181" t="s">
        <v>1807</v>
      </c>
      <c r="E2486" s="181">
        <v>10</v>
      </c>
      <c r="F2486" s="181">
        <v>1689</v>
      </c>
      <c r="G2486" s="181" t="s">
        <v>490</v>
      </c>
      <c r="H2486" s="181" t="s">
        <v>153</v>
      </c>
      <c r="I2486" s="181" t="s">
        <v>154</v>
      </c>
      <c r="J2486" s="181">
        <f>MONTH(Delivery[[#This Row],[DATE]])</f>
        <v>4</v>
      </c>
      <c r="K2486" s="183">
        <f>IF(Delivery[[#This Row],[Month]]&gt;3,YEAR(Delivery[[#This Row],[DATE]]),YEAR(Delivery[[#This Row],[DATE]])-1)</f>
        <v>2016</v>
      </c>
      <c r="L2486" s="183" t="str">
        <f>IF(Delivery[[#This Row],[Month]]&lt;4,"Q4",IF(Delivery[[#This Row],[Month]]&lt;7,"Q1",IF(Delivery[[#This Row],[Month]]&lt;10,"Q2",IF(Delivery[[#This Row],[Month]]&lt;13,"Q3"))))</f>
        <v>Q1</v>
      </c>
    </row>
    <row r="2487" spans="1:12" x14ac:dyDescent="0.25">
      <c r="A2487" s="181">
        <v>1</v>
      </c>
      <c r="B2487" s="182">
        <v>42485</v>
      </c>
      <c r="C2487" s="181" t="s">
        <v>6</v>
      </c>
      <c r="D2487" s="181" t="s">
        <v>1797</v>
      </c>
      <c r="E2487" s="181" t="s">
        <v>41</v>
      </c>
      <c r="F2487" s="181">
        <v>277</v>
      </c>
      <c r="G2487" s="181" t="s">
        <v>466</v>
      </c>
      <c r="H2487" s="181" t="s">
        <v>148</v>
      </c>
      <c r="I2487" s="181" t="s">
        <v>149</v>
      </c>
      <c r="J2487" s="181">
        <f>MONTH(Delivery[[#This Row],[DATE]])</f>
        <v>4</v>
      </c>
      <c r="K2487" s="183">
        <f>IF(Delivery[[#This Row],[Month]]&gt;3,YEAR(Delivery[[#This Row],[DATE]]),YEAR(Delivery[[#This Row],[DATE]])-1)</f>
        <v>2016</v>
      </c>
      <c r="L2487" s="183" t="str">
        <f>IF(Delivery[[#This Row],[Month]]&lt;4,"Q4",IF(Delivery[[#This Row],[Month]]&lt;7,"Q1",IF(Delivery[[#This Row],[Month]]&lt;10,"Q2",IF(Delivery[[#This Row],[Month]]&lt;13,"Q3"))))</f>
        <v>Q1</v>
      </c>
    </row>
    <row r="2488" spans="1:12" x14ac:dyDescent="0.25">
      <c r="A2488" s="181">
        <v>1</v>
      </c>
      <c r="B2488" s="182">
        <v>42486</v>
      </c>
      <c r="C2488" s="181" t="s">
        <v>6</v>
      </c>
      <c r="D2488" s="181" t="s">
        <v>1798</v>
      </c>
      <c r="E2488" s="181">
        <v>16</v>
      </c>
      <c r="F2488" s="181">
        <v>383</v>
      </c>
      <c r="G2488" s="181" t="s">
        <v>460</v>
      </c>
      <c r="H2488" s="181" t="s">
        <v>145</v>
      </c>
      <c r="I2488" s="181" t="s">
        <v>146</v>
      </c>
      <c r="J2488" s="181">
        <f>MONTH(Delivery[[#This Row],[DATE]])</f>
        <v>4</v>
      </c>
      <c r="K2488" s="183">
        <f>IF(Delivery[[#This Row],[Month]]&gt;3,YEAR(Delivery[[#This Row],[DATE]]),YEAR(Delivery[[#This Row],[DATE]])-1)</f>
        <v>2016</v>
      </c>
      <c r="L2488" s="183" t="str">
        <f>IF(Delivery[[#This Row],[Month]]&lt;4,"Q4",IF(Delivery[[#This Row],[Month]]&lt;7,"Q1",IF(Delivery[[#This Row],[Month]]&lt;10,"Q2",IF(Delivery[[#This Row],[Month]]&lt;13,"Q3"))))</f>
        <v>Q1</v>
      </c>
    </row>
    <row r="2489" spans="1:12" x14ac:dyDescent="0.25">
      <c r="A2489" s="181">
        <v>2</v>
      </c>
      <c r="B2489" s="182">
        <v>42486</v>
      </c>
      <c r="C2489" s="181" t="s">
        <v>6</v>
      </c>
      <c r="D2489" s="181" t="s">
        <v>1799</v>
      </c>
      <c r="E2489" s="181">
        <v>14</v>
      </c>
      <c r="F2489" s="181">
        <v>3746</v>
      </c>
      <c r="G2489" s="181" t="s">
        <v>460</v>
      </c>
      <c r="H2489" s="181" t="s">
        <v>733</v>
      </c>
      <c r="I2489" s="181" t="s">
        <v>143</v>
      </c>
      <c r="J2489" s="181">
        <f>MONTH(Delivery[[#This Row],[DATE]])</f>
        <v>4</v>
      </c>
      <c r="K2489" s="183">
        <f>IF(Delivery[[#This Row],[Month]]&gt;3,YEAR(Delivery[[#This Row],[DATE]]),YEAR(Delivery[[#This Row],[DATE]])-1)</f>
        <v>2016</v>
      </c>
      <c r="L2489" s="183" t="str">
        <f>IF(Delivery[[#This Row],[Month]]&lt;4,"Q4",IF(Delivery[[#This Row],[Month]]&lt;7,"Q1",IF(Delivery[[#This Row],[Month]]&lt;10,"Q2",IF(Delivery[[#This Row],[Month]]&lt;13,"Q3"))))</f>
        <v>Q1</v>
      </c>
    </row>
    <row r="2490" spans="1:12" x14ac:dyDescent="0.25">
      <c r="A2490" s="181">
        <v>3</v>
      </c>
      <c r="B2490" s="182">
        <v>42486</v>
      </c>
      <c r="C2490" s="181" t="s">
        <v>6</v>
      </c>
      <c r="D2490" s="181" t="s">
        <v>1901</v>
      </c>
      <c r="E2490" s="181">
        <v>16</v>
      </c>
      <c r="F2490" s="181">
        <v>141</v>
      </c>
      <c r="G2490" s="181" t="s">
        <v>460</v>
      </c>
      <c r="H2490" s="181" t="s">
        <v>733</v>
      </c>
      <c r="I2490" s="181" t="s">
        <v>143</v>
      </c>
      <c r="J2490" s="181">
        <f>MONTH(Delivery[[#This Row],[DATE]])</f>
        <v>4</v>
      </c>
      <c r="K2490" s="183">
        <f>IF(Delivery[[#This Row],[Month]]&gt;3,YEAR(Delivery[[#This Row],[DATE]]),YEAR(Delivery[[#This Row],[DATE]])-1)</f>
        <v>2016</v>
      </c>
      <c r="L2490" s="183" t="str">
        <f>IF(Delivery[[#This Row],[Month]]&lt;4,"Q4",IF(Delivery[[#This Row],[Month]]&lt;7,"Q1",IF(Delivery[[#This Row],[Month]]&lt;10,"Q2",IF(Delivery[[#This Row],[Month]]&lt;13,"Q3"))))</f>
        <v>Q1</v>
      </c>
    </row>
    <row r="2491" spans="1:12" x14ac:dyDescent="0.25">
      <c r="A2491" s="181">
        <v>4</v>
      </c>
      <c r="B2491" s="182">
        <v>42486</v>
      </c>
      <c r="C2491" s="181" t="s">
        <v>6</v>
      </c>
      <c r="D2491" s="181" t="s">
        <v>1799</v>
      </c>
      <c r="E2491" s="181">
        <v>14</v>
      </c>
      <c r="F2491" s="181">
        <v>89</v>
      </c>
      <c r="G2491" s="181" t="s">
        <v>460</v>
      </c>
      <c r="H2491" s="181" t="s">
        <v>733</v>
      </c>
      <c r="I2491" s="181" t="s">
        <v>143</v>
      </c>
      <c r="J2491" s="181">
        <f>MONTH(Delivery[[#This Row],[DATE]])</f>
        <v>4</v>
      </c>
      <c r="K2491" s="183">
        <f>IF(Delivery[[#This Row],[Month]]&gt;3,YEAR(Delivery[[#This Row],[DATE]]),YEAR(Delivery[[#This Row],[DATE]])-1)</f>
        <v>2016</v>
      </c>
      <c r="L2491" s="183" t="str">
        <f>IF(Delivery[[#This Row],[Month]]&lt;4,"Q4",IF(Delivery[[#This Row],[Month]]&lt;7,"Q1",IF(Delivery[[#This Row],[Month]]&lt;10,"Q2",IF(Delivery[[#This Row],[Month]]&lt;13,"Q3"))))</f>
        <v>Q1</v>
      </c>
    </row>
    <row r="2492" spans="1:12" x14ac:dyDescent="0.25">
      <c r="A2492" s="181">
        <v>5</v>
      </c>
      <c r="B2492" s="182">
        <v>42486</v>
      </c>
      <c r="C2492" s="181" t="s">
        <v>6</v>
      </c>
      <c r="D2492" s="181" t="s">
        <v>1801</v>
      </c>
      <c r="E2492" s="181">
        <v>14</v>
      </c>
      <c r="F2492" s="181">
        <v>2642</v>
      </c>
      <c r="G2492" s="181" t="s">
        <v>460</v>
      </c>
      <c r="H2492" s="181" t="s">
        <v>733</v>
      </c>
      <c r="I2492" s="181" t="s">
        <v>143</v>
      </c>
      <c r="J2492" s="181">
        <f>MONTH(Delivery[[#This Row],[DATE]])</f>
        <v>4</v>
      </c>
      <c r="K2492" s="183">
        <f>IF(Delivery[[#This Row],[Month]]&gt;3,YEAR(Delivery[[#This Row],[DATE]]),YEAR(Delivery[[#This Row],[DATE]])-1)</f>
        <v>2016</v>
      </c>
      <c r="L2492" s="183" t="str">
        <f>IF(Delivery[[#This Row],[Month]]&lt;4,"Q4",IF(Delivery[[#This Row],[Month]]&lt;7,"Q1",IF(Delivery[[#This Row],[Month]]&lt;10,"Q2",IF(Delivery[[#This Row],[Month]]&lt;13,"Q3"))))</f>
        <v>Q1</v>
      </c>
    </row>
    <row r="2493" spans="1:12" x14ac:dyDescent="0.25">
      <c r="A2493" s="181">
        <v>6</v>
      </c>
      <c r="B2493" s="182">
        <v>42486</v>
      </c>
      <c r="C2493" s="181" t="s">
        <v>6</v>
      </c>
      <c r="D2493" s="181" t="s">
        <v>1801</v>
      </c>
      <c r="E2493" s="181">
        <v>15</v>
      </c>
      <c r="F2493" s="181">
        <v>1045</v>
      </c>
      <c r="G2493" s="181" t="s">
        <v>460</v>
      </c>
      <c r="H2493" s="181" t="s">
        <v>733</v>
      </c>
      <c r="I2493" s="181" t="s">
        <v>143</v>
      </c>
      <c r="J2493" s="181">
        <f>MONTH(Delivery[[#This Row],[DATE]])</f>
        <v>4</v>
      </c>
      <c r="K2493" s="183">
        <f>IF(Delivery[[#This Row],[Month]]&gt;3,YEAR(Delivery[[#This Row],[DATE]]),YEAR(Delivery[[#This Row],[DATE]])-1)</f>
        <v>2016</v>
      </c>
      <c r="L2493" s="183" t="str">
        <f>IF(Delivery[[#This Row],[Month]]&lt;4,"Q4",IF(Delivery[[#This Row],[Month]]&lt;7,"Q1",IF(Delivery[[#This Row],[Month]]&lt;10,"Q2",IF(Delivery[[#This Row],[Month]]&lt;13,"Q3"))))</f>
        <v>Q1</v>
      </c>
    </row>
    <row r="2494" spans="1:12" x14ac:dyDescent="0.25">
      <c r="A2494" s="181">
        <v>1</v>
      </c>
      <c r="B2494" s="182">
        <v>42486</v>
      </c>
      <c r="C2494" s="181" t="s">
        <v>463</v>
      </c>
      <c r="D2494" s="181" t="s">
        <v>1807</v>
      </c>
      <c r="E2494" s="181">
        <v>10</v>
      </c>
      <c r="F2494" s="181">
        <v>1403</v>
      </c>
      <c r="G2494" s="181" t="s">
        <v>490</v>
      </c>
      <c r="H2494" s="181" t="s">
        <v>153</v>
      </c>
      <c r="I2494" s="181" t="s">
        <v>154</v>
      </c>
      <c r="J2494" s="181">
        <f>MONTH(Delivery[[#This Row],[DATE]])</f>
        <v>4</v>
      </c>
      <c r="K2494" s="183">
        <f>IF(Delivery[[#This Row],[Month]]&gt;3,YEAR(Delivery[[#This Row],[DATE]]),YEAR(Delivery[[#This Row],[DATE]])-1)</f>
        <v>2016</v>
      </c>
      <c r="L2494" s="183" t="str">
        <f>IF(Delivery[[#This Row],[Month]]&lt;4,"Q4",IF(Delivery[[#This Row],[Month]]&lt;7,"Q1",IF(Delivery[[#This Row],[Month]]&lt;10,"Q2",IF(Delivery[[#This Row],[Month]]&lt;13,"Q3"))))</f>
        <v>Q1</v>
      </c>
    </row>
    <row r="2495" spans="1:12" x14ac:dyDescent="0.25">
      <c r="A2495" s="181">
        <v>2</v>
      </c>
      <c r="B2495" s="182">
        <v>42486</v>
      </c>
      <c r="C2495" s="181" t="s">
        <v>463</v>
      </c>
      <c r="D2495" s="181" t="s">
        <v>1807</v>
      </c>
      <c r="E2495" s="181">
        <v>11</v>
      </c>
      <c r="F2495" s="181">
        <v>2918</v>
      </c>
      <c r="G2495" s="181" t="s">
        <v>490</v>
      </c>
      <c r="H2495" s="181" t="s">
        <v>153</v>
      </c>
      <c r="I2495" s="181" t="s">
        <v>154</v>
      </c>
      <c r="J2495" s="181">
        <f>MONTH(Delivery[[#This Row],[DATE]])</f>
        <v>4</v>
      </c>
      <c r="K2495" s="183">
        <f>IF(Delivery[[#This Row],[Month]]&gt;3,YEAR(Delivery[[#This Row],[DATE]]),YEAR(Delivery[[#This Row],[DATE]])-1)</f>
        <v>2016</v>
      </c>
      <c r="L2495" s="183" t="str">
        <f>IF(Delivery[[#This Row],[Month]]&lt;4,"Q4",IF(Delivery[[#This Row],[Month]]&lt;7,"Q1",IF(Delivery[[#This Row],[Month]]&lt;10,"Q2",IF(Delivery[[#This Row],[Month]]&lt;13,"Q3"))))</f>
        <v>Q1</v>
      </c>
    </row>
    <row r="2496" spans="1:12" x14ac:dyDescent="0.25">
      <c r="A2496" s="181">
        <v>1</v>
      </c>
      <c r="B2496" s="182">
        <v>42486</v>
      </c>
      <c r="C2496" s="181" t="s">
        <v>6</v>
      </c>
      <c r="D2496" s="181" t="s">
        <v>1397</v>
      </c>
      <c r="E2496" s="181" t="s">
        <v>1902</v>
      </c>
      <c r="F2496" s="181">
        <v>57</v>
      </c>
      <c r="G2496" s="181" t="s">
        <v>466</v>
      </c>
      <c r="H2496" s="181" t="s">
        <v>738</v>
      </c>
      <c r="I2496" s="181" t="s">
        <v>204</v>
      </c>
      <c r="J2496" s="181">
        <f>MONTH(Delivery[[#This Row],[DATE]])</f>
        <v>4</v>
      </c>
      <c r="K2496" s="183">
        <f>IF(Delivery[[#This Row],[Month]]&gt;3,YEAR(Delivery[[#This Row],[DATE]]),YEAR(Delivery[[#This Row],[DATE]])-1)</f>
        <v>2016</v>
      </c>
      <c r="L2496" s="183" t="str">
        <f>IF(Delivery[[#This Row],[Month]]&lt;4,"Q4",IF(Delivery[[#This Row],[Month]]&lt;7,"Q1",IF(Delivery[[#This Row],[Month]]&lt;10,"Q2",IF(Delivery[[#This Row],[Month]]&lt;13,"Q3"))))</f>
        <v>Q1</v>
      </c>
    </row>
    <row r="2497" spans="1:12" x14ac:dyDescent="0.25">
      <c r="A2497" s="181">
        <v>1</v>
      </c>
      <c r="B2497" s="182">
        <v>42487</v>
      </c>
      <c r="C2497" s="181" t="s">
        <v>6</v>
      </c>
      <c r="D2497" s="181" t="s">
        <v>1801</v>
      </c>
      <c r="E2497" s="181">
        <v>15</v>
      </c>
      <c r="F2497" s="181">
        <v>2215</v>
      </c>
      <c r="G2497" s="181" t="s">
        <v>460</v>
      </c>
      <c r="H2497" s="181" t="s">
        <v>733</v>
      </c>
      <c r="I2497" s="181" t="s">
        <v>143</v>
      </c>
      <c r="J2497" s="181">
        <f>MONTH(Delivery[[#This Row],[DATE]])</f>
        <v>4</v>
      </c>
      <c r="K2497" s="183">
        <f>IF(Delivery[[#This Row],[Month]]&gt;3,YEAR(Delivery[[#This Row],[DATE]]),YEAR(Delivery[[#This Row],[DATE]])-1)</f>
        <v>2016</v>
      </c>
      <c r="L2497" s="183" t="str">
        <f>IF(Delivery[[#This Row],[Month]]&lt;4,"Q4",IF(Delivery[[#This Row],[Month]]&lt;7,"Q1",IF(Delivery[[#This Row],[Month]]&lt;10,"Q2",IF(Delivery[[#This Row],[Month]]&lt;13,"Q3"))))</f>
        <v>Q1</v>
      </c>
    </row>
    <row r="2498" spans="1:12" x14ac:dyDescent="0.25">
      <c r="A2498" s="181">
        <v>2</v>
      </c>
      <c r="B2498" s="182">
        <v>42487</v>
      </c>
      <c r="C2498" s="181" t="s">
        <v>6</v>
      </c>
      <c r="D2498" s="181" t="s">
        <v>1802</v>
      </c>
      <c r="E2498" s="181">
        <v>15</v>
      </c>
      <c r="F2498" s="181">
        <v>760</v>
      </c>
      <c r="G2498" s="181" t="s">
        <v>460</v>
      </c>
      <c r="H2498" s="181" t="s">
        <v>733</v>
      </c>
      <c r="I2498" s="181" t="s">
        <v>143</v>
      </c>
      <c r="J2498" s="181">
        <f>MONTH(Delivery[[#This Row],[DATE]])</f>
        <v>4</v>
      </c>
      <c r="K2498" s="183">
        <f>IF(Delivery[[#This Row],[Month]]&gt;3,YEAR(Delivery[[#This Row],[DATE]]),YEAR(Delivery[[#This Row],[DATE]])-1)</f>
        <v>2016</v>
      </c>
      <c r="L2498" s="183" t="str">
        <f>IF(Delivery[[#This Row],[Month]]&lt;4,"Q4",IF(Delivery[[#This Row],[Month]]&lt;7,"Q1",IF(Delivery[[#This Row],[Month]]&lt;10,"Q2",IF(Delivery[[#This Row],[Month]]&lt;13,"Q3"))))</f>
        <v>Q1</v>
      </c>
    </row>
    <row r="2499" spans="1:12" x14ac:dyDescent="0.25">
      <c r="A2499" s="181">
        <v>3</v>
      </c>
      <c r="B2499" s="182">
        <v>42487</v>
      </c>
      <c r="C2499" s="181" t="s">
        <v>6</v>
      </c>
      <c r="D2499" s="181" t="s">
        <v>1803</v>
      </c>
      <c r="E2499" s="181">
        <v>16</v>
      </c>
      <c r="F2499" s="181">
        <v>59</v>
      </c>
      <c r="G2499" s="181" t="s">
        <v>460</v>
      </c>
      <c r="H2499" s="181" t="s">
        <v>145</v>
      </c>
      <c r="I2499" s="181" t="s">
        <v>146</v>
      </c>
      <c r="J2499" s="181">
        <f>MONTH(Delivery[[#This Row],[DATE]])</f>
        <v>4</v>
      </c>
      <c r="K2499" s="183">
        <f>IF(Delivery[[#This Row],[Month]]&gt;3,YEAR(Delivery[[#This Row],[DATE]]),YEAR(Delivery[[#This Row],[DATE]])-1)</f>
        <v>2016</v>
      </c>
      <c r="L2499" s="183" t="str">
        <f>IF(Delivery[[#This Row],[Month]]&lt;4,"Q4",IF(Delivery[[#This Row],[Month]]&lt;7,"Q1",IF(Delivery[[#This Row],[Month]]&lt;10,"Q2",IF(Delivery[[#This Row],[Month]]&lt;13,"Q3"))))</f>
        <v>Q1</v>
      </c>
    </row>
    <row r="2500" spans="1:12" x14ac:dyDescent="0.25">
      <c r="A2500" s="181">
        <v>1</v>
      </c>
      <c r="B2500" s="182">
        <v>42487</v>
      </c>
      <c r="C2500" s="181" t="s">
        <v>463</v>
      </c>
      <c r="D2500" s="181" t="s">
        <v>1808</v>
      </c>
      <c r="E2500" s="181">
        <v>11</v>
      </c>
      <c r="F2500" s="181">
        <v>540</v>
      </c>
      <c r="G2500" s="181" t="s">
        <v>490</v>
      </c>
      <c r="H2500" s="181" t="s">
        <v>153</v>
      </c>
      <c r="I2500" s="181" t="s">
        <v>154</v>
      </c>
      <c r="J2500" s="181">
        <f>MONTH(Delivery[[#This Row],[DATE]])</f>
        <v>4</v>
      </c>
      <c r="K2500" s="183">
        <f>IF(Delivery[[#This Row],[Month]]&gt;3,YEAR(Delivery[[#This Row],[DATE]]),YEAR(Delivery[[#This Row],[DATE]])-1)</f>
        <v>2016</v>
      </c>
      <c r="L2500" s="183" t="str">
        <f>IF(Delivery[[#This Row],[Month]]&lt;4,"Q4",IF(Delivery[[#This Row],[Month]]&lt;7,"Q1",IF(Delivery[[#This Row],[Month]]&lt;10,"Q2",IF(Delivery[[#This Row],[Month]]&lt;13,"Q3"))))</f>
        <v>Q1</v>
      </c>
    </row>
    <row r="2501" spans="1:12" x14ac:dyDescent="0.25">
      <c r="A2501" s="181">
        <v>2</v>
      </c>
      <c r="B2501" s="182">
        <v>42487</v>
      </c>
      <c r="C2501" s="181" t="s">
        <v>463</v>
      </c>
      <c r="D2501" s="181" t="s">
        <v>1808</v>
      </c>
      <c r="E2501" s="181">
        <v>12</v>
      </c>
      <c r="F2501" s="181">
        <v>3437</v>
      </c>
      <c r="G2501" s="181" t="s">
        <v>490</v>
      </c>
      <c r="H2501" s="181" t="s">
        <v>153</v>
      </c>
      <c r="I2501" s="181" t="s">
        <v>154</v>
      </c>
      <c r="J2501" s="181">
        <f>MONTH(Delivery[[#This Row],[DATE]])</f>
        <v>4</v>
      </c>
      <c r="K2501" s="183">
        <f>IF(Delivery[[#This Row],[Month]]&gt;3,YEAR(Delivery[[#This Row],[DATE]]),YEAR(Delivery[[#This Row],[DATE]])-1)</f>
        <v>2016</v>
      </c>
      <c r="L2501" s="183" t="str">
        <f>IF(Delivery[[#This Row],[Month]]&lt;4,"Q4",IF(Delivery[[#This Row],[Month]]&lt;7,"Q1",IF(Delivery[[#This Row],[Month]]&lt;10,"Q2",IF(Delivery[[#This Row],[Month]]&lt;13,"Q3"))))</f>
        <v>Q1</v>
      </c>
    </row>
    <row r="2502" spans="1:12" x14ac:dyDescent="0.25">
      <c r="A2502" s="181">
        <v>3</v>
      </c>
      <c r="B2502" s="182">
        <v>42487</v>
      </c>
      <c r="C2502" s="181" t="s">
        <v>463</v>
      </c>
      <c r="D2502" s="181" t="s">
        <v>1808</v>
      </c>
      <c r="E2502" s="181">
        <v>1</v>
      </c>
      <c r="F2502" s="181">
        <v>1781</v>
      </c>
      <c r="G2502" s="181" t="s">
        <v>490</v>
      </c>
      <c r="H2502" s="181" t="s">
        <v>153</v>
      </c>
      <c r="I2502" s="181" t="s">
        <v>154</v>
      </c>
      <c r="J2502" s="181">
        <f>MONTH(Delivery[[#This Row],[DATE]])</f>
        <v>4</v>
      </c>
      <c r="K2502" s="183">
        <f>IF(Delivery[[#This Row],[Month]]&gt;3,YEAR(Delivery[[#This Row],[DATE]]),YEAR(Delivery[[#This Row],[DATE]])-1)</f>
        <v>2016</v>
      </c>
      <c r="L2502" s="183" t="str">
        <f>IF(Delivery[[#This Row],[Month]]&lt;4,"Q4",IF(Delivery[[#This Row],[Month]]&lt;7,"Q1",IF(Delivery[[#This Row],[Month]]&lt;10,"Q2",IF(Delivery[[#This Row],[Month]]&lt;13,"Q3"))))</f>
        <v>Q1</v>
      </c>
    </row>
    <row r="2503" spans="1:12" x14ac:dyDescent="0.25">
      <c r="A2503" s="181">
        <v>4</v>
      </c>
      <c r="B2503" s="182">
        <v>42487</v>
      </c>
      <c r="C2503" s="181" t="s">
        <v>463</v>
      </c>
      <c r="D2503" s="181" t="s">
        <v>1808</v>
      </c>
      <c r="E2503" s="181">
        <v>2</v>
      </c>
      <c r="F2503" s="181">
        <v>46</v>
      </c>
      <c r="G2503" s="181" t="s">
        <v>490</v>
      </c>
      <c r="H2503" s="181" t="s">
        <v>153</v>
      </c>
      <c r="I2503" s="181" t="s">
        <v>154</v>
      </c>
      <c r="J2503" s="181">
        <f>MONTH(Delivery[[#This Row],[DATE]])</f>
        <v>4</v>
      </c>
      <c r="K2503" s="183">
        <f>IF(Delivery[[#This Row],[Month]]&gt;3,YEAR(Delivery[[#This Row],[DATE]]),YEAR(Delivery[[#This Row],[DATE]])-1)</f>
        <v>2016</v>
      </c>
      <c r="L2503" s="183" t="str">
        <f>IF(Delivery[[#This Row],[Month]]&lt;4,"Q4",IF(Delivery[[#This Row],[Month]]&lt;7,"Q1",IF(Delivery[[#This Row],[Month]]&lt;10,"Q2",IF(Delivery[[#This Row],[Month]]&lt;13,"Q3"))))</f>
        <v>Q1</v>
      </c>
    </row>
    <row r="2504" spans="1:12" x14ac:dyDescent="0.25">
      <c r="A2504" s="181">
        <v>1</v>
      </c>
      <c r="B2504" s="182">
        <v>42487</v>
      </c>
      <c r="C2504" s="181" t="s">
        <v>463</v>
      </c>
      <c r="D2504" s="181" t="s">
        <v>118</v>
      </c>
      <c r="E2504" s="181">
        <v>24</v>
      </c>
      <c r="F2504" s="181">
        <v>99</v>
      </c>
      <c r="G2504" s="181" t="s">
        <v>464</v>
      </c>
      <c r="H2504" s="181" t="s">
        <v>733</v>
      </c>
      <c r="I2504" s="181" t="s">
        <v>143</v>
      </c>
      <c r="J2504" s="181">
        <f>MONTH(Delivery[[#This Row],[DATE]])</f>
        <v>4</v>
      </c>
      <c r="K2504" s="183">
        <f>IF(Delivery[[#This Row],[Month]]&gt;3,YEAR(Delivery[[#This Row],[DATE]]),YEAR(Delivery[[#This Row],[DATE]])-1)</f>
        <v>2016</v>
      </c>
      <c r="L2504" s="183" t="str">
        <f>IF(Delivery[[#This Row],[Month]]&lt;4,"Q4",IF(Delivery[[#This Row],[Month]]&lt;7,"Q1",IF(Delivery[[#This Row],[Month]]&lt;10,"Q2",IF(Delivery[[#This Row],[Month]]&lt;13,"Q3"))))</f>
        <v>Q1</v>
      </c>
    </row>
    <row r="2505" spans="1:12" x14ac:dyDescent="0.25">
      <c r="A2505" s="181">
        <v>1</v>
      </c>
      <c r="B2505" s="182">
        <v>42487</v>
      </c>
      <c r="C2505" s="181" t="s">
        <v>6</v>
      </c>
      <c r="D2505" s="181" t="s">
        <v>168</v>
      </c>
      <c r="E2505" s="181" t="s">
        <v>223</v>
      </c>
      <c r="F2505" s="181">
        <v>2361</v>
      </c>
      <c r="G2505" s="181" t="s">
        <v>466</v>
      </c>
      <c r="H2505" s="181" t="s">
        <v>148</v>
      </c>
      <c r="I2505" s="181" t="s">
        <v>149</v>
      </c>
      <c r="J2505" s="181">
        <f>MONTH(Delivery[[#This Row],[DATE]])</f>
        <v>4</v>
      </c>
      <c r="K2505" s="183">
        <f>IF(Delivery[[#This Row],[Month]]&gt;3,YEAR(Delivery[[#This Row],[DATE]]),YEAR(Delivery[[#This Row],[DATE]])-1)</f>
        <v>2016</v>
      </c>
      <c r="L2505" s="183" t="str">
        <f>IF(Delivery[[#This Row],[Month]]&lt;4,"Q4",IF(Delivery[[#This Row],[Month]]&lt;7,"Q1",IF(Delivery[[#This Row],[Month]]&lt;10,"Q2",IF(Delivery[[#This Row],[Month]]&lt;13,"Q3"))))</f>
        <v>Q1</v>
      </c>
    </row>
    <row r="2506" spans="1:12" x14ac:dyDescent="0.25">
      <c r="A2506" s="181">
        <v>1</v>
      </c>
      <c r="B2506" s="182">
        <v>42488</v>
      </c>
      <c r="C2506" s="181" t="s">
        <v>463</v>
      </c>
      <c r="D2506" s="181" t="s">
        <v>1809</v>
      </c>
      <c r="E2506" s="181">
        <v>2</v>
      </c>
      <c r="F2506" s="181">
        <v>1702</v>
      </c>
      <c r="G2506" s="181" t="s">
        <v>490</v>
      </c>
      <c r="H2506" s="181" t="s">
        <v>153</v>
      </c>
      <c r="I2506" s="181" t="s">
        <v>154</v>
      </c>
      <c r="J2506" s="181">
        <f>MONTH(Delivery[[#This Row],[DATE]])</f>
        <v>4</v>
      </c>
      <c r="K2506" s="183">
        <f>IF(Delivery[[#This Row],[Month]]&gt;3,YEAR(Delivery[[#This Row],[DATE]]),YEAR(Delivery[[#This Row],[DATE]])-1)</f>
        <v>2016</v>
      </c>
      <c r="L2506" s="183" t="str">
        <f>IF(Delivery[[#This Row],[Month]]&lt;4,"Q4",IF(Delivery[[#This Row],[Month]]&lt;7,"Q1",IF(Delivery[[#This Row],[Month]]&lt;10,"Q2",IF(Delivery[[#This Row],[Month]]&lt;13,"Q3"))))</f>
        <v>Q1</v>
      </c>
    </row>
    <row r="2507" spans="1:12" x14ac:dyDescent="0.25">
      <c r="A2507" s="181">
        <v>2</v>
      </c>
      <c r="B2507" s="182">
        <v>42488</v>
      </c>
      <c r="C2507" s="181" t="s">
        <v>1903</v>
      </c>
      <c r="D2507" s="181" t="s">
        <v>204</v>
      </c>
      <c r="E2507" s="181">
        <v>1</v>
      </c>
      <c r="F2507" s="181">
        <v>18</v>
      </c>
      <c r="G2507" s="181" t="s">
        <v>490</v>
      </c>
      <c r="H2507" s="181" t="s">
        <v>738</v>
      </c>
      <c r="I2507" s="181" t="s">
        <v>204</v>
      </c>
      <c r="J2507" s="181">
        <f>MONTH(Delivery[[#This Row],[DATE]])</f>
        <v>4</v>
      </c>
      <c r="K2507" s="183">
        <f>IF(Delivery[[#This Row],[Month]]&gt;3,YEAR(Delivery[[#This Row],[DATE]]),YEAR(Delivery[[#This Row],[DATE]])-1)</f>
        <v>2016</v>
      </c>
      <c r="L2507" s="183" t="str">
        <f>IF(Delivery[[#This Row],[Month]]&lt;4,"Q4",IF(Delivery[[#This Row],[Month]]&lt;7,"Q1",IF(Delivery[[#This Row],[Month]]&lt;10,"Q2",IF(Delivery[[#This Row],[Month]]&lt;13,"Q3"))))</f>
        <v>Q1</v>
      </c>
    </row>
    <row r="2508" spans="1:12" x14ac:dyDescent="0.25">
      <c r="A2508" s="181">
        <v>3</v>
      </c>
      <c r="B2508" s="182">
        <v>42488</v>
      </c>
      <c r="C2508" s="181" t="s">
        <v>463</v>
      </c>
      <c r="D2508" s="181" t="s">
        <v>1810</v>
      </c>
      <c r="E2508" s="181">
        <v>5</v>
      </c>
      <c r="F2508" s="181">
        <v>184</v>
      </c>
      <c r="G2508" s="181" t="s">
        <v>490</v>
      </c>
      <c r="H2508" s="181" t="s">
        <v>155</v>
      </c>
      <c r="I2508" s="181" t="s">
        <v>146</v>
      </c>
      <c r="J2508" s="181">
        <f>MONTH(Delivery[[#This Row],[DATE]])</f>
        <v>4</v>
      </c>
      <c r="K2508" s="183">
        <f>IF(Delivery[[#This Row],[Month]]&gt;3,YEAR(Delivery[[#This Row],[DATE]]),YEAR(Delivery[[#This Row],[DATE]])-1)</f>
        <v>2016</v>
      </c>
      <c r="L2508" s="183" t="str">
        <f>IF(Delivery[[#This Row],[Month]]&lt;4,"Q4",IF(Delivery[[#This Row],[Month]]&lt;7,"Q1",IF(Delivery[[#This Row],[Month]]&lt;10,"Q2",IF(Delivery[[#This Row],[Month]]&lt;13,"Q3"))))</f>
        <v>Q1</v>
      </c>
    </row>
    <row r="2509" spans="1:12" x14ac:dyDescent="0.25">
      <c r="A2509" s="181">
        <v>4</v>
      </c>
      <c r="B2509" s="182">
        <v>42488</v>
      </c>
      <c r="C2509" s="181" t="s">
        <v>463</v>
      </c>
      <c r="D2509" s="181" t="s">
        <v>1811</v>
      </c>
      <c r="E2509" s="181">
        <v>8</v>
      </c>
      <c r="F2509" s="181">
        <v>2815</v>
      </c>
      <c r="G2509" s="181" t="s">
        <v>490</v>
      </c>
      <c r="H2509" s="181" t="s">
        <v>151</v>
      </c>
      <c r="I2509" s="181" t="s">
        <v>152</v>
      </c>
      <c r="J2509" s="181">
        <f>MONTH(Delivery[[#This Row],[DATE]])</f>
        <v>4</v>
      </c>
      <c r="K2509" s="183">
        <f>IF(Delivery[[#This Row],[Month]]&gt;3,YEAR(Delivery[[#This Row],[DATE]]),YEAR(Delivery[[#This Row],[DATE]])-1)</f>
        <v>2016</v>
      </c>
      <c r="L2509" s="183" t="str">
        <f>IF(Delivery[[#This Row],[Month]]&lt;4,"Q4",IF(Delivery[[#This Row],[Month]]&lt;7,"Q1",IF(Delivery[[#This Row],[Month]]&lt;10,"Q2",IF(Delivery[[#This Row],[Month]]&lt;13,"Q3"))))</f>
        <v>Q1</v>
      </c>
    </row>
    <row r="2510" spans="1:12" x14ac:dyDescent="0.25">
      <c r="A2510" s="181">
        <v>1</v>
      </c>
      <c r="B2510" s="182">
        <v>42488</v>
      </c>
      <c r="C2510" s="181" t="s">
        <v>463</v>
      </c>
      <c r="D2510" s="181" t="s">
        <v>118</v>
      </c>
      <c r="E2510" s="181">
        <v>24</v>
      </c>
      <c r="F2510" s="181">
        <v>1424</v>
      </c>
      <c r="G2510" s="181" t="s">
        <v>464</v>
      </c>
      <c r="H2510" s="181" t="s">
        <v>733</v>
      </c>
      <c r="I2510" s="181" t="s">
        <v>143</v>
      </c>
      <c r="J2510" s="181">
        <f>MONTH(Delivery[[#This Row],[DATE]])</f>
        <v>4</v>
      </c>
      <c r="K2510" s="183">
        <f>IF(Delivery[[#This Row],[Month]]&gt;3,YEAR(Delivery[[#This Row],[DATE]]),YEAR(Delivery[[#This Row],[DATE]])-1)</f>
        <v>2016</v>
      </c>
      <c r="L2510" s="183" t="str">
        <f>IF(Delivery[[#This Row],[Month]]&lt;4,"Q4",IF(Delivery[[#This Row],[Month]]&lt;7,"Q1",IF(Delivery[[#This Row],[Month]]&lt;10,"Q2",IF(Delivery[[#This Row],[Month]]&lt;13,"Q3"))))</f>
        <v>Q1</v>
      </c>
    </row>
    <row r="2511" spans="1:12" x14ac:dyDescent="0.25">
      <c r="A2511" s="181">
        <v>2</v>
      </c>
      <c r="B2511" s="182">
        <v>42488</v>
      </c>
      <c r="C2511" s="181" t="s">
        <v>463</v>
      </c>
      <c r="D2511" s="181" t="s">
        <v>118</v>
      </c>
      <c r="E2511" s="181">
        <v>13</v>
      </c>
      <c r="F2511" s="181">
        <v>481</v>
      </c>
      <c r="G2511" s="181" t="s">
        <v>464</v>
      </c>
      <c r="H2511" s="181" t="s">
        <v>733</v>
      </c>
      <c r="I2511" s="181" t="s">
        <v>143</v>
      </c>
      <c r="J2511" s="181">
        <f>MONTH(Delivery[[#This Row],[DATE]])</f>
        <v>4</v>
      </c>
      <c r="K2511" s="183">
        <f>IF(Delivery[[#This Row],[Month]]&gt;3,YEAR(Delivery[[#This Row],[DATE]]),YEAR(Delivery[[#This Row],[DATE]])-1)</f>
        <v>2016</v>
      </c>
      <c r="L2511" s="183" t="str">
        <f>IF(Delivery[[#This Row],[Month]]&lt;4,"Q4",IF(Delivery[[#This Row],[Month]]&lt;7,"Q1",IF(Delivery[[#This Row],[Month]]&lt;10,"Q2",IF(Delivery[[#This Row],[Month]]&lt;13,"Q3"))))</f>
        <v>Q1</v>
      </c>
    </row>
    <row r="2512" spans="1:12" x14ac:dyDescent="0.25">
      <c r="A2512" s="181">
        <v>1</v>
      </c>
      <c r="B2512" s="182">
        <v>42488</v>
      </c>
      <c r="C2512" s="181" t="s">
        <v>6</v>
      </c>
      <c r="D2512" s="181" t="s">
        <v>168</v>
      </c>
      <c r="E2512" s="181" t="s">
        <v>223</v>
      </c>
      <c r="F2512" s="181">
        <v>1645</v>
      </c>
      <c r="G2512" s="181" t="s">
        <v>466</v>
      </c>
      <c r="H2512" s="181" t="s">
        <v>148</v>
      </c>
      <c r="I2512" s="181" t="s">
        <v>149</v>
      </c>
      <c r="J2512" s="181">
        <f>MONTH(Delivery[[#This Row],[DATE]])</f>
        <v>4</v>
      </c>
      <c r="K2512" s="183">
        <f>IF(Delivery[[#This Row],[Month]]&gt;3,YEAR(Delivery[[#This Row],[DATE]]),YEAR(Delivery[[#This Row],[DATE]])-1)</f>
        <v>2016</v>
      </c>
      <c r="L2512" s="183" t="str">
        <f>IF(Delivery[[#This Row],[Month]]&lt;4,"Q4",IF(Delivery[[#This Row],[Month]]&lt;7,"Q1",IF(Delivery[[#This Row],[Month]]&lt;10,"Q2",IF(Delivery[[#This Row],[Month]]&lt;13,"Q3"))))</f>
        <v>Q1</v>
      </c>
    </row>
    <row r="2513" spans="1:12" x14ac:dyDescent="0.25">
      <c r="A2513" s="181">
        <v>1</v>
      </c>
      <c r="B2513" s="182">
        <v>42489</v>
      </c>
      <c r="C2513" s="181" t="s">
        <v>6</v>
      </c>
      <c r="D2513" s="181" t="s">
        <v>1826</v>
      </c>
      <c r="E2513" s="181">
        <v>16</v>
      </c>
      <c r="F2513" s="181">
        <v>41</v>
      </c>
      <c r="G2513" s="181" t="s">
        <v>460</v>
      </c>
      <c r="H2513" s="181" t="s">
        <v>156</v>
      </c>
      <c r="I2513" s="181" t="s">
        <v>146</v>
      </c>
      <c r="J2513" s="181">
        <f>MONTH(Delivery[[#This Row],[DATE]])</f>
        <v>4</v>
      </c>
      <c r="K2513" s="183">
        <f>IF(Delivery[[#This Row],[Month]]&gt;3,YEAR(Delivery[[#This Row],[DATE]]),YEAR(Delivery[[#This Row],[DATE]])-1)</f>
        <v>2016</v>
      </c>
      <c r="L2513" s="183" t="str">
        <f>IF(Delivery[[#This Row],[Month]]&lt;4,"Q4",IF(Delivery[[#This Row],[Month]]&lt;7,"Q1",IF(Delivery[[#This Row],[Month]]&lt;10,"Q2",IF(Delivery[[#This Row],[Month]]&lt;13,"Q3"))))</f>
        <v>Q1</v>
      </c>
    </row>
    <row r="2514" spans="1:12" x14ac:dyDescent="0.25">
      <c r="A2514" s="181">
        <v>2</v>
      </c>
      <c r="B2514" s="182">
        <v>42489</v>
      </c>
      <c r="C2514" s="181" t="s">
        <v>6</v>
      </c>
      <c r="D2514" s="181" t="s">
        <v>1815</v>
      </c>
      <c r="E2514" s="181">
        <v>8</v>
      </c>
      <c r="F2514" s="181">
        <v>4565</v>
      </c>
      <c r="G2514" s="181" t="s">
        <v>460</v>
      </c>
      <c r="H2514" s="181" t="s">
        <v>153</v>
      </c>
      <c r="I2514" s="181" t="s">
        <v>154</v>
      </c>
      <c r="J2514" s="181">
        <f>MONTH(Delivery[[#This Row],[DATE]])</f>
        <v>4</v>
      </c>
      <c r="K2514" s="183">
        <f>IF(Delivery[[#This Row],[Month]]&gt;3,YEAR(Delivery[[#This Row],[DATE]]),YEAR(Delivery[[#This Row],[DATE]])-1)</f>
        <v>2016</v>
      </c>
      <c r="L2514" s="183" t="str">
        <f>IF(Delivery[[#This Row],[Month]]&lt;4,"Q4",IF(Delivery[[#This Row],[Month]]&lt;7,"Q1",IF(Delivery[[#This Row],[Month]]&lt;10,"Q2",IF(Delivery[[#This Row],[Month]]&lt;13,"Q3"))))</f>
        <v>Q1</v>
      </c>
    </row>
    <row r="2515" spans="1:12" x14ac:dyDescent="0.25">
      <c r="A2515" s="181">
        <v>1</v>
      </c>
      <c r="B2515" s="182">
        <v>42489</v>
      </c>
      <c r="C2515" s="181" t="s">
        <v>463</v>
      </c>
      <c r="D2515" s="181" t="s">
        <v>118</v>
      </c>
      <c r="E2515" s="181">
        <v>13</v>
      </c>
      <c r="F2515" s="181">
        <v>2381</v>
      </c>
      <c r="G2515" s="181" t="s">
        <v>464</v>
      </c>
      <c r="H2515" s="181" t="s">
        <v>733</v>
      </c>
      <c r="I2515" s="181" t="s">
        <v>143</v>
      </c>
      <c r="J2515" s="181">
        <f>MONTH(Delivery[[#This Row],[DATE]])</f>
        <v>4</v>
      </c>
      <c r="K2515" s="183">
        <f>IF(Delivery[[#This Row],[Month]]&gt;3,YEAR(Delivery[[#This Row],[DATE]]),YEAR(Delivery[[#This Row],[DATE]])-1)</f>
        <v>2016</v>
      </c>
      <c r="L2515" s="183" t="str">
        <f>IF(Delivery[[#This Row],[Month]]&lt;4,"Q4",IF(Delivery[[#This Row],[Month]]&lt;7,"Q1",IF(Delivery[[#This Row],[Month]]&lt;10,"Q2",IF(Delivery[[#This Row],[Month]]&lt;13,"Q3"))))</f>
        <v>Q1</v>
      </c>
    </row>
    <row r="2516" spans="1:12" x14ac:dyDescent="0.25">
      <c r="A2516" s="181">
        <v>2</v>
      </c>
      <c r="B2516" s="182">
        <v>42489</v>
      </c>
      <c r="C2516" s="181" t="s">
        <v>463</v>
      </c>
      <c r="D2516" s="181" t="s">
        <v>1816</v>
      </c>
      <c r="E2516" s="181">
        <v>17</v>
      </c>
      <c r="F2516" s="181">
        <v>427</v>
      </c>
      <c r="G2516" s="181" t="s">
        <v>464</v>
      </c>
      <c r="H2516" s="181" t="s">
        <v>156</v>
      </c>
      <c r="I2516" s="181" t="s">
        <v>146</v>
      </c>
      <c r="J2516" s="181">
        <f>MONTH(Delivery[[#This Row],[DATE]])</f>
        <v>4</v>
      </c>
      <c r="K2516" s="183">
        <f>IF(Delivery[[#This Row],[Month]]&gt;3,YEAR(Delivery[[#This Row],[DATE]]),YEAR(Delivery[[#This Row],[DATE]])-1)</f>
        <v>2016</v>
      </c>
      <c r="L2516" s="183" t="str">
        <f>IF(Delivery[[#This Row],[Month]]&lt;4,"Q4",IF(Delivery[[#This Row],[Month]]&lt;7,"Q1",IF(Delivery[[#This Row],[Month]]&lt;10,"Q2",IF(Delivery[[#This Row],[Month]]&lt;13,"Q3"))))</f>
        <v>Q1</v>
      </c>
    </row>
    <row r="2517" spans="1:12" x14ac:dyDescent="0.25">
      <c r="A2517" s="181">
        <v>3</v>
      </c>
      <c r="B2517" s="182">
        <v>42489</v>
      </c>
      <c r="C2517" s="181" t="s">
        <v>463</v>
      </c>
      <c r="D2517" s="181" t="s">
        <v>1804</v>
      </c>
      <c r="E2517" s="181">
        <v>17</v>
      </c>
      <c r="F2517" s="181">
        <v>450</v>
      </c>
      <c r="G2517" s="181" t="s">
        <v>464</v>
      </c>
      <c r="H2517" s="181" t="s">
        <v>145</v>
      </c>
      <c r="I2517" s="181" t="s">
        <v>146</v>
      </c>
      <c r="J2517" s="181">
        <f>MONTH(Delivery[[#This Row],[DATE]])</f>
        <v>4</v>
      </c>
      <c r="K2517" s="183">
        <f>IF(Delivery[[#This Row],[Month]]&gt;3,YEAR(Delivery[[#This Row],[DATE]]),YEAR(Delivery[[#This Row],[DATE]])-1)</f>
        <v>2016</v>
      </c>
      <c r="L2517" s="183" t="str">
        <f>IF(Delivery[[#This Row],[Month]]&lt;4,"Q4",IF(Delivery[[#This Row],[Month]]&lt;7,"Q1",IF(Delivery[[#This Row],[Month]]&lt;10,"Q2",IF(Delivery[[#This Row],[Month]]&lt;13,"Q3"))))</f>
        <v>Q1</v>
      </c>
    </row>
    <row r="2518" spans="1:12" x14ac:dyDescent="0.25">
      <c r="A2518" s="181">
        <v>4</v>
      </c>
      <c r="B2518" s="182">
        <v>42489</v>
      </c>
      <c r="C2518" s="181" t="s">
        <v>463</v>
      </c>
      <c r="D2518" s="181" t="s">
        <v>1821</v>
      </c>
      <c r="E2518" s="181">
        <v>17</v>
      </c>
      <c r="F2518" s="181">
        <v>491</v>
      </c>
      <c r="G2518" s="181" t="s">
        <v>464</v>
      </c>
      <c r="H2518" s="181" t="s">
        <v>145</v>
      </c>
      <c r="I2518" s="181" t="s">
        <v>146</v>
      </c>
      <c r="J2518" s="181">
        <f>MONTH(Delivery[[#This Row],[DATE]])</f>
        <v>4</v>
      </c>
      <c r="K2518" s="183">
        <f>IF(Delivery[[#This Row],[Month]]&gt;3,YEAR(Delivery[[#This Row],[DATE]]),YEAR(Delivery[[#This Row],[DATE]])-1)</f>
        <v>2016</v>
      </c>
      <c r="L2518" s="183" t="str">
        <f>IF(Delivery[[#This Row],[Month]]&lt;4,"Q4",IF(Delivery[[#This Row],[Month]]&lt;7,"Q1",IF(Delivery[[#This Row],[Month]]&lt;10,"Q2",IF(Delivery[[#This Row],[Month]]&lt;13,"Q3"))))</f>
        <v>Q1</v>
      </c>
    </row>
    <row r="2519" spans="1:12" x14ac:dyDescent="0.25">
      <c r="A2519" s="181">
        <v>5</v>
      </c>
      <c r="B2519" s="182">
        <v>42489</v>
      </c>
      <c r="C2519" s="181" t="s">
        <v>463</v>
      </c>
      <c r="D2519" s="181" t="s">
        <v>130</v>
      </c>
      <c r="E2519" s="181">
        <v>13</v>
      </c>
      <c r="F2519" s="181">
        <v>2426</v>
      </c>
      <c r="G2519" s="181" t="s">
        <v>464</v>
      </c>
      <c r="H2519" s="181" t="s">
        <v>197</v>
      </c>
      <c r="I2519" s="181" t="s">
        <v>143</v>
      </c>
      <c r="J2519" s="181">
        <f>MONTH(Delivery[[#This Row],[DATE]])</f>
        <v>4</v>
      </c>
      <c r="K2519" s="183">
        <f>IF(Delivery[[#This Row],[Month]]&gt;3,YEAR(Delivery[[#This Row],[DATE]]),YEAR(Delivery[[#This Row],[DATE]])-1)</f>
        <v>2016</v>
      </c>
      <c r="L2519" s="183" t="str">
        <f>IF(Delivery[[#This Row],[Month]]&lt;4,"Q4",IF(Delivery[[#This Row],[Month]]&lt;7,"Q1",IF(Delivery[[#This Row],[Month]]&lt;10,"Q2",IF(Delivery[[#This Row],[Month]]&lt;13,"Q3"))))</f>
        <v>Q1</v>
      </c>
    </row>
    <row r="2520" spans="1:12" x14ac:dyDescent="0.25">
      <c r="A2520" s="181">
        <v>1</v>
      </c>
      <c r="B2520" s="182">
        <v>42489</v>
      </c>
      <c r="C2520" s="181" t="s">
        <v>6</v>
      </c>
      <c r="D2520" s="181" t="s">
        <v>1904</v>
      </c>
      <c r="E2520" s="181" t="s">
        <v>1905</v>
      </c>
      <c r="F2520" s="181">
        <v>44</v>
      </c>
      <c r="G2520" s="181" t="s">
        <v>466</v>
      </c>
      <c r="H2520" s="181" t="s">
        <v>1100</v>
      </c>
      <c r="I2520" s="181" t="s">
        <v>204</v>
      </c>
      <c r="J2520" s="181">
        <f>MONTH(Delivery[[#This Row],[DATE]])</f>
        <v>4</v>
      </c>
      <c r="K2520" s="183">
        <f>IF(Delivery[[#This Row],[Month]]&gt;3,YEAR(Delivery[[#This Row],[DATE]]),YEAR(Delivery[[#This Row],[DATE]])-1)</f>
        <v>2016</v>
      </c>
      <c r="L2520" s="183" t="str">
        <f>IF(Delivery[[#This Row],[Month]]&lt;4,"Q4",IF(Delivery[[#This Row],[Month]]&lt;7,"Q1",IF(Delivery[[#This Row],[Month]]&lt;10,"Q2",IF(Delivery[[#This Row],[Month]]&lt;13,"Q3"))))</f>
        <v>Q1</v>
      </c>
    </row>
    <row r="2521" spans="1:12" x14ac:dyDescent="0.25">
      <c r="A2521" s="181">
        <v>1</v>
      </c>
      <c r="B2521" s="182">
        <v>42490</v>
      </c>
      <c r="C2521" s="181" t="s">
        <v>6</v>
      </c>
      <c r="D2521" s="181" t="s">
        <v>1815</v>
      </c>
      <c r="E2521" s="181">
        <v>8</v>
      </c>
      <c r="F2521" s="181">
        <v>870</v>
      </c>
      <c r="G2521" s="181" t="s">
        <v>460</v>
      </c>
      <c r="H2521" s="181" t="s">
        <v>153</v>
      </c>
      <c r="I2521" s="181" t="s">
        <v>154</v>
      </c>
      <c r="J2521" s="181">
        <f>MONTH(Delivery[[#This Row],[DATE]])</f>
        <v>4</v>
      </c>
      <c r="K2521" s="183">
        <f>IF(Delivery[[#This Row],[Month]]&gt;3,YEAR(Delivery[[#This Row],[DATE]]),YEAR(Delivery[[#This Row],[DATE]])-1)</f>
        <v>2016</v>
      </c>
      <c r="L2521" s="183" t="str">
        <f>IF(Delivery[[#This Row],[Month]]&lt;4,"Q4",IF(Delivery[[#This Row],[Month]]&lt;7,"Q1",IF(Delivery[[#This Row],[Month]]&lt;10,"Q2",IF(Delivery[[#This Row],[Month]]&lt;13,"Q3"))))</f>
        <v>Q1</v>
      </c>
    </row>
    <row r="2522" spans="1:12" x14ac:dyDescent="0.25">
      <c r="A2522" s="181">
        <v>2</v>
      </c>
      <c r="B2522" s="182">
        <v>42490</v>
      </c>
      <c r="C2522" s="181" t="s">
        <v>6</v>
      </c>
      <c r="D2522" s="181" t="s">
        <v>1815</v>
      </c>
      <c r="E2522" s="181">
        <v>3</v>
      </c>
      <c r="F2522" s="181">
        <v>187</v>
      </c>
      <c r="G2522" s="181" t="s">
        <v>460</v>
      </c>
      <c r="H2522" s="181" t="s">
        <v>153</v>
      </c>
      <c r="I2522" s="181" t="s">
        <v>154</v>
      </c>
      <c r="J2522" s="181">
        <f>MONTH(Delivery[[#This Row],[DATE]])</f>
        <v>4</v>
      </c>
      <c r="K2522" s="183">
        <f>IF(Delivery[[#This Row],[Month]]&gt;3,YEAR(Delivery[[#This Row],[DATE]]),YEAR(Delivery[[#This Row],[DATE]])-1)</f>
        <v>2016</v>
      </c>
      <c r="L2522" s="183" t="str">
        <f>IF(Delivery[[#This Row],[Month]]&lt;4,"Q4",IF(Delivery[[#This Row],[Month]]&lt;7,"Q1",IF(Delivery[[#This Row],[Month]]&lt;10,"Q2",IF(Delivery[[#This Row],[Month]]&lt;13,"Q3"))))</f>
        <v>Q1</v>
      </c>
    </row>
    <row r="2523" spans="1:12" x14ac:dyDescent="0.25">
      <c r="A2523" s="181">
        <v>3</v>
      </c>
      <c r="B2523" s="182">
        <v>42490</v>
      </c>
      <c r="C2523" s="181" t="s">
        <v>6</v>
      </c>
      <c r="D2523" s="181" t="s">
        <v>1818</v>
      </c>
      <c r="E2523" s="181">
        <v>3</v>
      </c>
      <c r="F2523" s="181">
        <v>1854</v>
      </c>
      <c r="G2523" s="181" t="s">
        <v>460</v>
      </c>
      <c r="H2523" s="181" t="s">
        <v>153</v>
      </c>
      <c r="I2523" s="181" t="s">
        <v>154</v>
      </c>
      <c r="J2523" s="181">
        <f>MONTH(Delivery[[#This Row],[DATE]])</f>
        <v>4</v>
      </c>
      <c r="K2523" s="183">
        <f>IF(Delivery[[#This Row],[Month]]&gt;3,YEAR(Delivery[[#This Row],[DATE]]),YEAR(Delivery[[#This Row],[DATE]])-1)</f>
        <v>2016</v>
      </c>
      <c r="L2523" s="183" t="str">
        <f>IF(Delivery[[#This Row],[Month]]&lt;4,"Q4",IF(Delivery[[#This Row],[Month]]&lt;7,"Q1",IF(Delivery[[#This Row],[Month]]&lt;10,"Q2",IF(Delivery[[#This Row],[Month]]&lt;13,"Q3"))))</f>
        <v>Q1</v>
      </c>
    </row>
    <row r="2524" spans="1:12" x14ac:dyDescent="0.25">
      <c r="A2524" s="181">
        <v>1</v>
      </c>
      <c r="B2524" s="182">
        <v>42490</v>
      </c>
      <c r="C2524" s="181" t="s">
        <v>463</v>
      </c>
      <c r="D2524" s="181" t="s">
        <v>130</v>
      </c>
      <c r="E2524" s="181">
        <v>13</v>
      </c>
      <c r="F2524" s="181">
        <v>2475</v>
      </c>
      <c r="G2524" s="181" t="s">
        <v>464</v>
      </c>
      <c r="H2524" s="181" t="s">
        <v>197</v>
      </c>
      <c r="I2524" s="181" t="s">
        <v>143</v>
      </c>
      <c r="J2524" s="181">
        <f>MONTH(Delivery[[#This Row],[DATE]])</f>
        <v>4</v>
      </c>
      <c r="K2524" s="183">
        <f>IF(Delivery[[#This Row],[Month]]&gt;3,YEAR(Delivery[[#This Row],[DATE]]),YEAR(Delivery[[#This Row],[DATE]])-1)</f>
        <v>2016</v>
      </c>
      <c r="L2524" s="183" t="str">
        <f>IF(Delivery[[#This Row],[Month]]&lt;4,"Q4",IF(Delivery[[#This Row],[Month]]&lt;7,"Q1",IF(Delivery[[#This Row],[Month]]&lt;10,"Q2",IF(Delivery[[#This Row],[Month]]&lt;13,"Q3"))))</f>
        <v>Q1</v>
      </c>
    </row>
    <row r="2525" spans="1:12" x14ac:dyDescent="0.25">
      <c r="A2525" s="181">
        <v>2</v>
      </c>
      <c r="B2525" s="182">
        <v>42490</v>
      </c>
      <c r="C2525" s="181" t="s">
        <v>463</v>
      </c>
      <c r="D2525" s="181" t="s">
        <v>130</v>
      </c>
      <c r="E2525" s="181">
        <v>10</v>
      </c>
      <c r="F2525" s="181">
        <v>2287</v>
      </c>
      <c r="G2525" s="181" t="s">
        <v>464</v>
      </c>
      <c r="H2525" s="181" t="s">
        <v>197</v>
      </c>
      <c r="I2525" s="181" t="s">
        <v>143</v>
      </c>
      <c r="J2525" s="181">
        <f>MONTH(Delivery[[#This Row],[DATE]])</f>
        <v>4</v>
      </c>
      <c r="K2525" s="183">
        <f>IF(Delivery[[#This Row],[Month]]&gt;3,YEAR(Delivery[[#This Row],[DATE]]),YEAR(Delivery[[#This Row],[DATE]])-1)</f>
        <v>2016</v>
      </c>
      <c r="L2525" s="183" t="str">
        <f>IF(Delivery[[#This Row],[Month]]&lt;4,"Q4",IF(Delivery[[#This Row],[Month]]&lt;7,"Q1",IF(Delivery[[#This Row],[Month]]&lt;10,"Q2",IF(Delivery[[#This Row],[Month]]&lt;13,"Q3"))))</f>
        <v>Q1</v>
      </c>
    </row>
    <row r="2526" spans="1:12" x14ac:dyDescent="0.25">
      <c r="A2526" s="181">
        <v>3</v>
      </c>
      <c r="B2526" s="182">
        <v>42490</v>
      </c>
      <c r="C2526" s="181" t="s">
        <v>463</v>
      </c>
      <c r="D2526" s="181" t="s">
        <v>1825</v>
      </c>
      <c r="E2526" s="181">
        <v>10</v>
      </c>
      <c r="F2526" s="181">
        <v>536</v>
      </c>
      <c r="G2526" s="181" t="s">
        <v>464</v>
      </c>
      <c r="H2526" s="181" t="s">
        <v>197</v>
      </c>
      <c r="I2526" s="181" t="s">
        <v>143</v>
      </c>
      <c r="J2526" s="181">
        <f>MONTH(Delivery[[#This Row],[DATE]])</f>
        <v>4</v>
      </c>
      <c r="K2526" s="183">
        <f>IF(Delivery[[#This Row],[Month]]&gt;3,YEAR(Delivery[[#This Row],[DATE]]),YEAR(Delivery[[#This Row],[DATE]])-1)</f>
        <v>2016</v>
      </c>
      <c r="L2526" s="183" t="str">
        <f>IF(Delivery[[#This Row],[Month]]&lt;4,"Q4",IF(Delivery[[#This Row],[Month]]&lt;7,"Q1",IF(Delivery[[#This Row],[Month]]&lt;10,"Q2",IF(Delivery[[#This Row],[Month]]&lt;13,"Q3"))))</f>
        <v>Q1</v>
      </c>
    </row>
    <row r="2527" spans="1:12" x14ac:dyDescent="0.25">
      <c r="A2527" s="181">
        <v>1</v>
      </c>
      <c r="B2527" s="182">
        <v>42461</v>
      </c>
      <c r="C2527" s="181" t="s">
        <v>6</v>
      </c>
      <c r="D2527" s="181" t="s">
        <v>1906</v>
      </c>
      <c r="E2527" s="181" t="s">
        <v>176</v>
      </c>
      <c r="F2527" s="181">
        <v>2818</v>
      </c>
      <c r="G2527" s="181" t="s">
        <v>1907</v>
      </c>
      <c r="H2527" s="181" t="s">
        <v>153</v>
      </c>
      <c r="I2527" s="181" t="s">
        <v>154</v>
      </c>
      <c r="J2527" s="181">
        <f>MONTH(Delivery[[#This Row],[DATE]])</f>
        <v>4</v>
      </c>
      <c r="K2527" s="183">
        <f>IF(Delivery[[#This Row],[Month]]&gt;3,YEAR(Delivery[[#This Row],[DATE]]),YEAR(Delivery[[#This Row],[DATE]])-1)</f>
        <v>2016</v>
      </c>
      <c r="L2527" s="183" t="str">
        <f>IF(Delivery[[#This Row],[Month]]&lt;4,"Q4",IF(Delivery[[#This Row],[Month]]&lt;7,"Q1",IF(Delivery[[#This Row],[Month]]&lt;10,"Q2",IF(Delivery[[#This Row],[Month]]&lt;13,"Q3"))))</f>
        <v>Q1</v>
      </c>
    </row>
    <row r="2528" spans="1:12" x14ac:dyDescent="0.25">
      <c r="A2528" s="181">
        <v>1</v>
      </c>
      <c r="B2528" s="182">
        <v>42462</v>
      </c>
      <c r="C2528" s="181" t="s">
        <v>6</v>
      </c>
      <c r="D2528" s="181" t="s">
        <v>1906</v>
      </c>
      <c r="E2528" s="181" t="s">
        <v>176</v>
      </c>
      <c r="F2528" s="181">
        <v>1134</v>
      </c>
      <c r="G2528" s="181" t="s">
        <v>1907</v>
      </c>
      <c r="H2528" s="181" t="s">
        <v>153</v>
      </c>
      <c r="I2528" s="181" t="s">
        <v>154</v>
      </c>
      <c r="J2528" s="181">
        <f>MONTH(Delivery[[#This Row],[DATE]])</f>
        <v>4</v>
      </c>
      <c r="K2528" s="183">
        <f>IF(Delivery[[#This Row],[Month]]&gt;3,YEAR(Delivery[[#This Row],[DATE]]),YEAR(Delivery[[#This Row],[DATE]])-1)</f>
        <v>2016</v>
      </c>
      <c r="L2528" s="183" t="str">
        <f>IF(Delivery[[#This Row],[Month]]&lt;4,"Q4",IF(Delivery[[#This Row],[Month]]&lt;7,"Q1",IF(Delivery[[#This Row],[Month]]&lt;10,"Q2",IF(Delivery[[#This Row],[Month]]&lt;13,"Q3"))))</f>
        <v>Q1</v>
      </c>
    </row>
    <row r="2529" spans="1:12" x14ac:dyDescent="0.25">
      <c r="A2529" s="181">
        <v>2</v>
      </c>
      <c r="B2529" s="182">
        <v>42462</v>
      </c>
      <c r="C2529" s="181" t="s">
        <v>6</v>
      </c>
      <c r="D2529" s="181" t="s">
        <v>507</v>
      </c>
      <c r="E2529" s="181" t="s">
        <v>1908</v>
      </c>
      <c r="F2529" s="181">
        <v>213</v>
      </c>
      <c r="G2529" s="181" t="s">
        <v>1907</v>
      </c>
      <c r="H2529" s="181" t="s">
        <v>910</v>
      </c>
      <c r="I2529" s="181" t="s">
        <v>204</v>
      </c>
      <c r="J2529" s="181">
        <f>MONTH(Delivery[[#This Row],[DATE]])</f>
        <v>4</v>
      </c>
      <c r="K2529" s="183">
        <f>IF(Delivery[[#This Row],[Month]]&gt;3,YEAR(Delivery[[#This Row],[DATE]]),YEAR(Delivery[[#This Row],[DATE]])-1)</f>
        <v>2016</v>
      </c>
      <c r="L2529" s="183" t="str">
        <f>IF(Delivery[[#This Row],[Month]]&lt;4,"Q4",IF(Delivery[[#This Row],[Month]]&lt;7,"Q1",IF(Delivery[[#This Row],[Month]]&lt;10,"Q2",IF(Delivery[[#This Row],[Month]]&lt;13,"Q3"))))</f>
        <v>Q1</v>
      </c>
    </row>
    <row r="2530" spans="1:12" x14ac:dyDescent="0.25">
      <c r="A2530" s="181">
        <v>1</v>
      </c>
      <c r="B2530" s="182">
        <v>42462</v>
      </c>
      <c r="C2530" s="181" t="s">
        <v>6</v>
      </c>
      <c r="D2530" s="181" t="s">
        <v>1909</v>
      </c>
      <c r="E2530" s="181" t="s">
        <v>1910</v>
      </c>
      <c r="F2530" s="181">
        <v>864</v>
      </c>
      <c r="G2530" s="181" t="s">
        <v>1907</v>
      </c>
      <c r="H2530" s="181" t="s">
        <v>148</v>
      </c>
      <c r="I2530" s="181" t="s">
        <v>149</v>
      </c>
      <c r="J2530" s="181">
        <f>MONTH(Delivery[[#This Row],[DATE]])</f>
        <v>4</v>
      </c>
      <c r="K2530" s="183">
        <f>IF(Delivery[[#This Row],[Month]]&gt;3,YEAR(Delivery[[#This Row],[DATE]]),YEAR(Delivery[[#This Row],[DATE]])-1)</f>
        <v>2016</v>
      </c>
      <c r="L2530" s="183" t="str">
        <f>IF(Delivery[[#This Row],[Month]]&lt;4,"Q4",IF(Delivery[[#This Row],[Month]]&lt;7,"Q1",IF(Delivery[[#This Row],[Month]]&lt;10,"Q2",IF(Delivery[[#This Row],[Month]]&lt;13,"Q3"))))</f>
        <v>Q1</v>
      </c>
    </row>
    <row r="2531" spans="1:12" x14ac:dyDescent="0.25">
      <c r="A2531" s="181">
        <v>1</v>
      </c>
      <c r="B2531" s="182">
        <v>42464</v>
      </c>
      <c r="C2531" s="181" t="s">
        <v>6</v>
      </c>
      <c r="D2531" s="181" t="s">
        <v>204</v>
      </c>
      <c r="E2531" s="181">
        <v>8</v>
      </c>
      <c r="F2531" s="181">
        <v>87</v>
      </c>
      <c r="G2531" s="181" t="s">
        <v>1907</v>
      </c>
      <c r="H2531" s="181" t="s">
        <v>738</v>
      </c>
      <c r="I2531" s="181" t="s">
        <v>204</v>
      </c>
      <c r="J2531" s="181">
        <f>MONTH(Delivery[[#This Row],[DATE]])</f>
        <v>4</v>
      </c>
      <c r="K2531" s="183">
        <f>IF(Delivery[[#This Row],[Month]]&gt;3,YEAR(Delivery[[#This Row],[DATE]]),YEAR(Delivery[[#This Row],[DATE]])-1)</f>
        <v>2016</v>
      </c>
      <c r="L2531" s="183" t="str">
        <f>IF(Delivery[[#This Row],[Month]]&lt;4,"Q4",IF(Delivery[[#This Row],[Month]]&lt;7,"Q1",IF(Delivery[[#This Row],[Month]]&lt;10,"Q2",IF(Delivery[[#This Row],[Month]]&lt;13,"Q3"))))</f>
        <v>Q1</v>
      </c>
    </row>
    <row r="2532" spans="1:12" x14ac:dyDescent="0.25">
      <c r="A2532" s="181">
        <v>1</v>
      </c>
      <c r="B2532" s="182">
        <v>42464</v>
      </c>
      <c r="C2532" s="181" t="s">
        <v>6</v>
      </c>
      <c r="D2532" s="181" t="s">
        <v>1911</v>
      </c>
      <c r="E2532" s="181" t="s">
        <v>1910</v>
      </c>
      <c r="F2532" s="181">
        <v>1035</v>
      </c>
      <c r="G2532" s="181" t="s">
        <v>1907</v>
      </c>
      <c r="H2532" s="181" t="s">
        <v>148</v>
      </c>
      <c r="I2532" s="181" t="s">
        <v>149</v>
      </c>
      <c r="J2532" s="181">
        <f>MONTH(Delivery[[#This Row],[DATE]])</f>
        <v>4</v>
      </c>
      <c r="K2532" s="183">
        <f>IF(Delivery[[#This Row],[Month]]&gt;3,YEAR(Delivery[[#This Row],[DATE]]),YEAR(Delivery[[#This Row],[DATE]])-1)</f>
        <v>2016</v>
      </c>
      <c r="L2532" s="183" t="str">
        <f>IF(Delivery[[#This Row],[Month]]&lt;4,"Q4",IF(Delivery[[#This Row],[Month]]&lt;7,"Q1",IF(Delivery[[#This Row],[Month]]&lt;10,"Q2",IF(Delivery[[#This Row],[Month]]&lt;13,"Q3"))))</f>
        <v>Q1</v>
      </c>
    </row>
    <row r="2533" spans="1:12" x14ac:dyDescent="0.25">
      <c r="A2533" s="181">
        <v>2</v>
      </c>
      <c r="B2533" s="182">
        <v>42464</v>
      </c>
      <c r="C2533" s="181" t="s">
        <v>6</v>
      </c>
      <c r="D2533" s="181" t="s">
        <v>1691</v>
      </c>
      <c r="E2533" s="181" t="s">
        <v>1912</v>
      </c>
      <c r="F2533" s="181">
        <v>4534</v>
      </c>
      <c r="G2533" s="181" t="s">
        <v>1907</v>
      </c>
      <c r="H2533" s="181" t="s">
        <v>164</v>
      </c>
      <c r="I2533" s="181" t="s">
        <v>146</v>
      </c>
      <c r="J2533" s="181">
        <f>MONTH(Delivery[[#This Row],[DATE]])</f>
        <v>4</v>
      </c>
      <c r="K2533" s="183">
        <f>IF(Delivery[[#This Row],[Month]]&gt;3,YEAR(Delivery[[#This Row],[DATE]]),YEAR(Delivery[[#This Row],[DATE]])-1)</f>
        <v>2016</v>
      </c>
      <c r="L2533" s="183" t="str">
        <f>IF(Delivery[[#This Row],[Month]]&lt;4,"Q4",IF(Delivery[[#This Row],[Month]]&lt;7,"Q1",IF(Delivery[[#This Row],[Month]]&lt;10,"Q2",IF(Delivery[[#This Row],[Month]]&lt;13,"Q3"))))</f>
        <v>Q1</v>
      </c>
    </row>
    <row r="2534" spans="1:12" x14ac:dyDescent="0.25">
      <c r="A2534" s="181">
        <v>3</v>
      </c>
      <c r="B2534" s="182">
        <v>42464</v>
      </c>
      <c r="C2534" s="181" t="s">
        <v>6</v>
      </c>
      <c r="D2534" s="181" t="s">
        <v>1913</v>
      </c>
      <c r="E2534" s="181" t="s">
        <v>1910</v>
      </c>
      <c r="F2534" s="181">
        <v>54</v>
      </c>
      <c r="G2534" s="181" t="s">
        <v>1907</v>
      </c>
      <c r="H2534" s="181" t="s">
        <v>148</v>
      </c>
      <c r="I2534" s="181" t="s">
        <v>149</v>
      </c>
      <c r="J2534" s="181">
        <f>MONTH(Delivery[[#This Row],[DATE]])</f>
        <v>4</v>
      </c>
      <c r="K2534" s="183">
        <f>IF(Delivery[[#This Row],[Month]]&gt;3,YEAR(Delivery[[#This Row],[DATE]]),YEAR(Delivery[[#This Row],[DATE]])-1)</f>
        <v>2016</v>
      </c>
      <c r="L2534" s="183" t="str">
        <f>IF(Delivery[[#This Row],[Month]]&lt;4,"Q4",IF(Delivery[[#This Row],[Month]]&lt;7,"Q1",IF(Delivery[[#This Row],[Month]]&lt;10,"Q2",IF(Delivery[[#This Row],[Month]]&lt;13,"Q3"))))</f>
        <v>Q1</v>
      </c>
    </row>
    <row r="2535" spans="1:12" x14ac:dyDescent="0.25">
      <c r="A2535" s="181">
        <v>1</v>
      </c>
      <c r="B2535" s="182">
        <v>42465</v>
      </c>
      <c r="C2535" s="181" t="s">
        <v>6</v>
      </c>
      <c r="D2535" s="181" t="s">
        <v>1701</v>
      </c>
      <c r="E2535" s="181" t="s">
        <v>1910</v>
      </c>
      <c r="F2535" s="181">
        <v>550</v>
      </c>
      <c r="G2535" s="181" t="s">
        <v>1907</v>
      </c>
      <c r="H2535" s="181" t="s">
        <v>148</v>
      </c>
      <c r="I2535" s="181" t="s">
        <v>149</v>
      </c>
      <c r="J2535" s="181">
        <f>MONTH(Delivery[[#This Row],[DATE]])</f>
        <v>4</v>
      </c>
      <c r="K2535" s="183">
        <f>IF(Delivery[[#This Row],[Month]]&gt;3,YEAR(Delivery[[#This Row],[DATE]]),YEAR(Delivery[[#This Row],[DATE]])-1)</f>
        <v>2016</v>
      </c>
      <c r="L2535" s="183" t="str">
        <f>IF(Delivery[[#This Row],[Month]]&lt;4,"Q4",IF(Delivery[[#This Row],[Month]]&lt;7,"Q1",IF(Delivery[[#This Row],[Month]]&lt;10,"Q2",IF(Delivery[[#This Row],[Month]]&lt;13,"Q3"))))</f>
        <v>Q1</v>
      </c>
    </row>
    <row r="2536" spans="1:12" x14ac:dyDescent="0.25">
      <c r="A2536" s="181">
        <v>2</v>
      </c>
      <c r="B2536" s="182">
        <v>42465</v>
      </c>
      <c r="C2536" s="181" t="s">
        <v>6</v>
      </c>
      <c r="D2536" s="181" t="s">
        <v>1914</v>
      </c>
      <c r="E2536" s="181">
        <v>105</v>
      </c>
      <c r="F2536" s="181">
        <v>960</v>
      </c>
      <c r="G2536" s="181" t="s">
        <v>1907</v>
      </c>
      <c r="H2536" s="181" t="s">
        <v>148</v>
      </c>
      <c r="I2536" s="181" t="s">
        <v>149</v>
      </c>
      <c r="J2536" s="181">
        <f>MONTH(Delivery[[#This Row],[DATE]])</f>
        <v>4</v>
      </c>
      <c r="K2536" s="183">
        <f>IF(Delivery[[#This Row],[Month]]&gt;3,YEAR(Delivery[[#This Row],[DATE]]),YEAR(Delivery[[#This Row],[DATE]])-1)</f>
        <v>2016</v>
      </c>
      <c r="L2536" s="183" t="str">
        <f>IF(Delivery[[#This Row],[Month]]&lt;4,"Q4",IF(Delivery[[#This Row],[Month]]&lt;7,"Q1",IF(Delivery[[#This Row],[Month]]&lt;10,"Q2",IF(Delivery[[#This Row],[Month]]&lt;13,"Q3"))))</f>
        <v>Q1</v>
      </c>
    </row>
    <row r="2537" spans="1:12" x14ac:dyDescent="0.25">
      <c r="A2537" s="181">
        <v>3</v>
      </c>
      <c r="B2537" s="182">
        <v>42465</v>
      </c>
      <c r="C2537" s="181" t="s">
        <v>6</v>
      </c>
      <c r="D2537" s="181" t="s">
        <v>1713</v>
      </c>
      <c r="E2537" s="181" t="s">
        <v>1910</v>
      </c>
      <c r="F2537" s="181">
        <v>1551</v>
      </c>
      <c r="G2537" s="181" t="s">
        <v>1907</v>
      </c>
      <c r="H2537" s="181" t="s">
        <v>148</v>
      </c>
      <c r="I2537" s="181" t="s">
        <v>149</v>
      </c>
      <c r="J2537" s="181">
        <f>MONTH(Delivery[[#This Row],[DATE]])</f>
        <v>4</v>
      </c>
      <c r="K2537" s="183">
        <f>IF(Delivery[[#This Row],[Month]]&gt;3,YEAR(Delivery[[#This Row],[DATE]]),YEAR(Delivery[[#This Row],[DATE]])-1)</f>
        <v>2016</v>
      </c>
      <c r="L2537" s="183" t="str">
        <f>IF(Delivery[[#This Row],[Month]]&lt;4,"Q4",IF(Delivery[[#This Row],[Month]]&lt;7,"Q1",IF(Delivery[[#This Row],[Month]]&lt;10,"Q2",IF(Delivery[[#This Row],[Month]]&lt;13,"Q3"))))</f>
        <v>Q1</v>
      </c>
    </row>
    <row r="2538" spans="1:12" x14ac:dyDescent="0.25">
      <c r="A2538" s="181">
        <v>1</v>
      </c>
      <c r="B2538" s="182">
        <v>42466</v>
      </c>
      <c r="C2538" s="181" t="s">
        <v>6</v>
      </c>
      <c r="D2538" s="181" t="s">
        <v>1713</v>
      </c>
      <c r="E2538" s="181" t="s">
        <v>1910</v>
      </c>
      <c r="F2538" s="181">
        <v>1499</v>
      </c>
      <c r="G2538" s="181" t="s">
        <v>1907</v>
      </c>
      <c r="H2538" s="181" t="s">
        <v>148</v>
      </c>
      <c r="I2538" s="181" t="s">
        <v>149</v>
      </c>
      <c r="J2538" s="181">
        <f>MONTH(Delivery[[#This Row],[DATE]])</f>
        <v>4</v>
      </c>
      <c r="K2538" s="183">
        <f>IF(Delivery[[#This Row],[Month]]&gt;3,YEAR(Delivery[[#This Row],[DATE]]),YEAR(Delivery[[#This Row],[DATE]])-1)</f>
        <v>2016</v>
      </c>
      <c r="L2538" s="183" t="str">
        <f>IF(Delivery[[#This Row],[Month]]&lt;4,"Q4",IF(Delivery[[#This Row],[Month]]&lt;7,"Q1",IF(Delivery[[#This Row],[Month]]&lt;10,"Q2",IF(Delivery[[#This Row],[Month]]&lt;13,"Q3"))))</f>
        <v>Q1</v>
      </c>
    </row>
    <row r="2539" spans="1:12" x14ac:dyDescent="0.25">
      <c r="A2539" s="181">
        <v>2</v>
      </c>
      <c r="B2539" s="182">
        <v>42466</v>
      </c>
      <c r="C2539" s="181" t="s">
        <v>6</v>
      </c>
      <c r="D2539" s="181" t="s">
        <v>1714</v>
      </c>
      <c r="E2539" s="181" t="s">
        <v>1915</v>
      </c>
      <c r="F2539" s="181">
        <v>1916</v>
      </c>
      <c r="G2539" s="181" t="s">
        <v>1907</v>
      </c>
      <c r="H2539" s="181" t="s">
        <v>170</v>
      </c>
      <c r="I2539" s="181" t="s">
        <v>171</v>
      </c>
      <c r="J2539" s="181">
        <f>MONTH(Delivery[[#This Row],[DATE]])</f>
        <v>4</v>
      </c>
      <c r="K2539" s="183">
        <f>IF(Delivery[[#This Row],[Month]]&gt;3,YEAR(Delivery[[#This Row],[DATE]]),YEAR(Delivery[[#This Row],[DATE]])-1)</f>
        <v>2016</v>
      </c>
      <c r="L2539" s="183" t="str">
        <f>IF(Delivery[[#This Row],[Month]]&lt;4,"Q4",IF(Delivery[[#This Row],[Month]]&lt;7,"Q1",IF(Delivery[[#This Row],[Month]]&lt;10,"Q2",IF(Delivery[[#This Row],[Month]]&lt;13,"Q3"))))</f>
        <v>Q1</v>
      </c>
    </row>
    <row r="2540" spans="1:12" x14ac:dyDescent="0.25">
      <c r="A2540" s="181">
        <v>3</v>
      </c>
      <c r="B2540" s="182">
        <v>42466</v>
      </c>
      <c r="C2540" s="181" t="s">
        <v>6</v>
      </c>
      <c r="D2540" s="181" t="s">
        <v>1689</v>
      </c>
      <c r="E2540" s="181">
        <v>105</v>
      </c>
      <c r="F2540" s="181">
        <v>524</v>
      </c>
      <c r="G2540" s="181" t="s">
        <v>1907</v>
      </c>
      <c r="H2540" s="181" t="s">
        <v>148</v>
      </c>
      <c r="I2540" s="181" t="s">
        <v>149</v>
      </c>
      <c r="J2540" s="181">
        <f>MONTH(Delivery[[#This Row],[DATE]])</f>
        <v>4</v>
      </c>
      <c r="K2540" s="183">
        <f>IF(Delivery[[#This Row],[Month]]&gt;3,YEAR(Delivery[[#This Row],[DATE]]),YEAR(Delivery[[#This Row],[DATE]])-1)</f>
        <v>2016</v>
      </c>
      <c r="L2540" s="183" t="str">
        <f>IF(Delivery[[#This Row],[Month]]&lt;4,"Q4",IF(Delivery[[#This Row],[Month]]&lt;7,"Q1",IF(Delivery[[#This Row],[Month]]&lt;10,"Q2",IF(Delivery[[#This Row],[Month]]&lt;13,"Q3"))))</f>
        <v>Q1</v>
      </c>
    </row>
    <row r="2541" spans="1:12" x14ac:dyDescent="0.25">
      <c r="A2541" s="181">
        <v>4</v>
      </c>
      <c r="B2541" s="182">
        <v>42466</v>
      </c>
      <c r="C2541" s="181" t="s">
        <v>6</v>
      </c>
      <c r="D2541" s="181" t="s">
        <v>1689</v>
      </c>
      <c r="E2541" s="181" t="s">
        <v>1910</v>
      </c>
      <c r="F2541" s="181">
        <v>1257</v>
      </c>
      <c r="G2541" s="181" t="s">
        <v>1907</v>
      </c>
      <c r="H2541" s="181" t="s">
        <v>148</v>
      </c>
      <c r="I2541" s="181" t="s">
        <v>149</v>
      </c>
      <c r="J2541" s="181">
        <f>MONTH(Delivery[[#This Row],[DATE]])</f>
        <v>4</v>
      </c>
      <c r="K2541" s="183">
        <f>IF(Delivery[[#This Row],[Month]]&gt;3,YEAR(Delivery[[#This Row],[DATE]]),YEAR(Delivery[[#This Row],[DATE]])-1)</f>
        <v>2016</v>
      </c>
      <c r="L2541" s="183" t="str">
        <f>IF(Delivery[[#This Row],[Month]]&lt;4,"Q4",IF(Delivery[[#This Row],[Month]]&lt;7,"Q1",IF(Delivery[[#This Row],[Month]]&lt;10,"Q2",IF(Delivery[[#This Row],[Month]]&lt;13,"Q3"))))</f>
        <v>Q1</v>
      </c>
    </row>
    <row r="2542" spans="1:12" x14ac:dyDescent="0.25">
      <c r="A2542" s="181">
        <v>1</v>
      </c>
      <c r="B2542" s="182">
        <v>42467</v>
      </c>
      <c r="C2542" s="181" t="s">
        <v>6</v>
      </c>
      <c r="D2542" s="181" t="s">
        <v>1916</v>
      </c>
      <c r="E2542" s="181">
        <v>105</v>
      </c>
      <c r="F2542" s="181">
        <v>874</v>
      </c>
      <c r="G2542" s="181" t="s">
        <v>1907</v>
      </c>
      <c r="H2542" s="181" t="s">
        <v>148</v>
      </c>
      <c r="I2542" s="181" t="s">
        <v>149</v>
      </c>
      <c r="J2542" s="181">
        <f>MONTH(Delivery[[#This Row],[DATE]])</f>
        <v>4</v>
      </c>
      <c r="K2542" s="183">
        <f>IF(Delivery[[#This Row],[Month]]&gt;3,YEAR(Delivery[[#This Row],[DATE]]),YEAR(Delivery[[#This Row],[DATE]])-1)</f>
        <v>2016</v>
      </c>
      <c r="L2542" s="183" t="str">
        <f>IF(Delivery[[#This Row],[Month]]&lt;4,"Q4",IF(Delivery[[#This Row],[Month]]&lt;7,"Q1",IF(Delivery[[#This Row],[Month]]&lt;10,"Q2",IF(Delivery[[#This Row],[Month]]&lt;13,"Q3"))))</f>
        <v>Q1</v>
      </c>
    </row>
    <row r="2543" spans="1:12" x14ac:dyDescent="0.25">
      <c r="A2543" s="181">
        <v>1</v>
      </c>
      <c r="B2543" s="182">
        <v>42468</v>
      </c>
      <c r="C2543" s="181" t="s">
        <v>6</v>
      </c>
      <c r="D2543" s="181" t="s">
        <v>1689</v>
      </c>
      <c r="E2543" s="181" t="s">
        <v>1917</v>
      </c>
      <c r="F2543" s="181">
        <v>3268</v>
      </c>
      <c r="G2543" s="181" t="s">
        <v>1907</v>
      </c>
      <c r="H2543" s="181" t="s">
        <v>148</v>
      </c>
      <c r="I2543" s="181" t="s">
        <v>149</v>
      </c>
      <c r="J2543" s="181">
        <f>MONTH(Delivery[[#This Row],[DATE]])</f>
        <v>4</v>
      </c>
      <c r="K2543" s="183">
        <f>IF(Delivery[[#This Row],[Month]]&gt;3,YEAR(Delivery[[#This Row],[DATE]]),YEAR(Delivery[[#This Row],[DATE]])-1)</f>
        <v>2016</v>
      </c>
      <c r="L2543" s="183" t="str">
        <f>IF(Delivery[[#This Row],[Month]]&lt;4,"Q4",IF(Delivery[[#This Row],[Month]]&lt;7,"Q1",IF(Delivery[[#This Row],[Month]]&lt;10,"Q2",IF(Delivery[[#This Row],[Month]]&lt;13,"Q3"))))</f>
        <v>Q1</v>
      </c>
    </row>
    <row r="2544" spans="1:12" x14ac:dyDescent="0.25">
      <c r="A2544" s="181">
        <v>1</v>
      </c>
      <c r="B2544" s="182">
        <v>42469</v>
      </c>
      <c r="C2544" s="181" t="s">
        <v>6</v>
      </c>
      <c r="D2544" s="181" t="s">
        <v>1689</v>
      </c>
      <c r="E2544" s="181" t="s">
        <v>1910</v>
      </c>
      <c r="F2544" s="181">
        <v>3940</v>
      </c>
      <c r="G2544" s="181" t="s">
        <v>1907</v>
      </c>
      <c r="H2544" s="181" t="s">
        <v>148</v>
      </c>
      <c r="I2544" s="181" t="s">
        <v>149</v>
      </c>
      <c r="J2544" s="181">
        <f>MONTH(Delivery[[#This Row],[DATE]])</f>
        <v>4</v>
      </c>
      <c r="K2544" s="183">
        <f>IF(Delivery[[#This Row],[Month]]&gt;3,YEAR(Delivery[[#This Row],[DATE]]),YEAR(Delivery[[#This Row],[DATE]])-1)</f>
        <v>2016</v>
      </c>
      <c r="L2544" s="183" t="str">
        <f>IF(Delivery[[#This Row],[Month]]&lt;4,"Q4",IF(Delivery[[#This Row],[Month]]&lt;7,"Q1",IF(Delivery[[#This Row],[Month]]&lt;10,"Q2",IF(Delivery[[#This Row],[Month]]&lt;13,"Q3"))))</f>
        <v>Q1</v>
      </c>
    </row>
    <row r="2545" spans="1:12" x14ac:dyDescent="0.25">
      <c r="A2545" s="181">
        <v>1</v>
      </c>
      <c r="B2545" s="182">
        <v>42470</v>
      </c>
      <c r="C2545" s="181" t="s">
        <v>6</v>
      </c>
      <c r="D2545" s="181" t="s">
        <v>1011</v>
      </c>
      <c r="E2545" s="181" t="s">
        <v>1918</v>
      </c>
      <c r="F2545" s="181">
        <v>30</v>
      </c>
      <c r="G2545" s="181" t="s">
        <v>1907</v>
      </c>
      <c r="H2545" s="181" t="s">
        <v>987</v>
      </c>
      <c r="I2545" s="181" t="s">
        <v>204</v>
      </c>
      <c r="J2545" s="181">
        <f>MONTH(Delivery[[#This Row],[DATE]])</f>
        <v>4</v>
      </c>
      <c r="K2545" s="183">
        <f>IF(Delivery[[#This Row],[Month]]&gt;3,YEAR(Delivery[[#This Row],[DATE]]),YEAR(Delivery[[#This Row],[DATE]])-1)</f>
        <v>2016</v>
      </c>
      <c r="L2545" s="183" t="str">
        <f>IF(Delivery[[#This Row],[Month]]&lt;4,"Q4",IF(Delivery[[#This Row],[Month]]&lt;7,"Q1",IF(Delivery[[#This Row],[Month]]&lt;10,"Q2",IF(Delivery[[#This Row],[Month]]&lt;13,"Q3"))))</f>
        <v>Q1</v>
      </c>
    </row>
    <row r="2546" spans="1:12" x14ac:dyDescent="0.25">
      <c r="A2546" s="181">
        <v>1</v>
      </c>
      <c r="B2546" s="182">
        <v>42470</v>
      </c>
      <c r="C2546" s="181" t="s">
        <v>6</v>
      </c>
      <c r="D2546" s="181" t="s">
        <v>1919</v>
      </c>
      <c r="E2546" s="181" t="s">
        <v>1910</v>
      </c>
      <c r="F2546" s="181">
        <v>2212</v>
      </c>
      <c r="G2546" s="181" t="s">
        <v>1907</v>
      </c>
      <c r="H2546" s="181" t="s">
        <v>148</v>
      </c>
      <c r="I2546" s="181" t="s">
        <v>149</v>
      </c>
      <c r="J2546" s="181">
        <f>MONTH(Delivery[[#This Row],[DATE]])</f>
        <v>4</v>
      </c>
      <c r="K2546" s="183">
        <f>IF(Delivery[[#This Row],[Month]]&gt;3,YEAR(Delivery[[#This Row],[DATE]]),YEAR(Delivery[[#This Row],[DATE]])-1)</f>
        <v>2016</v>
      </c>
      <c r="L2546" s="183" t="str">
        <f>IF(Delivery[[#This Row],[Month]]&lt;4,"Q4",IF(Delivery[[#This Row],[Month]]&lt;7,"Q1",IF(Delivery[[#This Row],[Month]]&lt;10,"Q2",IF(Delivery[[#This Row],[Month]]&lt;13,"Q3"))))</f>
        <v>Q1</v>
      </c>
    </row>
    <row r="2547" spans="1:12" x14ac:dyDescent="0.25">
      <c r="A2547" s="181">
        <v>2</v>
      </c>
      <c r="B2547" s="182">
        <v>42470</v>
      </c>
      <c r="C2547" s="181" t="s">
        <v>6</v>
      </c>
      <c r="D2547" s="181" t="s">
        <v>1920</v>
      </c>
      <c r="E2547" s="181" t="s">
        <v>1912</v>
      </c>
      <c r="F2547" s="181">
        <v>610</v>
      </c>
      <c r="G2547" s="181" t="s">
        <v>1907</v>
      </c>
      <c r="H2547" s="181" t="s">
        <v>156</v>
      </c>
      <c r="I2547" s="181" t="s">
        <v>146</v>
      </c>
      <c r="J2547" s="181">
        <f>MONTH(Delivery[[#This Row],[DATE]])</f>
        <v>4</v>
      </c>
      <c r="K2547" s="183">
        <f>IF(Delivery[[#This Row],[Month]]&gt;3,YEAR(Delivery[[#This Row],[DATE]]),YEAR(Delivery[[#This Row],[DATE]])-1)</f>
        <v>2016</v>
      </c>
      <c r="L2547" s="183" t="str">
        <f>IF(Delivery[[#This Row],[Month]]&lt;4,"Q4",IF(Delivery[[#This Row],[Month]]&lt;7,"Q1",IF(Delivery[[#This Row],[Month]]&lt;10,"Q2",IF(Delivery[[#This Row],[Month]]&lt;13,"Q3"))))</f>
        <v>Q1</v>
      </c>
    </row>
    <row r="2548" spans="1:12" x14ac:dyDescent="0.25">
      <c r="A2548" s="181">
        <v>1</v>
      </c>
      <c r="B2548" s="182">
        <v>42471</v>
      </c>
      <c r="C2548" s="181" t="s">
        <v>6</v>
      </c>
      <c r="D2548" s="181" t="s">
        <v>1397</v>
      </c>
      <c r="E2548" s="181">
        <v>8</v>
      </c>
      <c r="F2548" s="181">
        <v>46</v>
      </c>
      <c r="G2548" s="181" t="s">
        <v>1907</v>
      </c>
      <c r="H2548" s="181" t="s">
        <v>738</v>
      </c>
      <c r="I2548" s="181" t="s">
        <v>204</v>
      </c>
      <c r="J2548" s="181">
        <f>MONTH(Delivery[[#This Row],[DATE]])</f>
        <v>4</v>
      </c>
      <c r="K2548" s="183">
        <f>IF(Delivery[[#This Row],[Month]]&gt;3,YEAR(Delivery[[#This Row],[DATE]]),YEAR(Delivery[[#This Row],[DATE]])-1)</f>
        <v>2016</v>
      </c>
      <c r="L2548" s="183" t="str">
        <f>IF(Delivery[[#This Row],[Month]]&lt;4,"Q4",IF(Delivery[[#This Row],[Month]]&lt;7,"Q1",IF(Delivery[[#This Row],[Month]]&lt;10,"Q2",IF(Delivery[[#This Row],[Month]]&lt;13,"Q3"))))</f>
        <v>Q1</v>
      </c>
    </row>
    <row r="2549" spans="1:12" x14ac:dyDescent="0.25">
      <c r="A2549" s="181">
        <v>1</v>
      </c>
      <c r="B2549" s="182">
        <v>42471</v>
      </c>
      <c r="C2549" s="181" t="s">
        <v>6</v>
      </c>
      <c r="D2549" s="181" t="s">
        <v>1724</v>
      </c>
      <c r="E2549" s="181">
        <v>103</v>
      </c>
      <c r="F2549" s="181">
        <v>285</v>
      </c>
      <c r="G2549" s="181" t="s">
        <v>1907</v>
      </c>
      <c r="H2549" s="181" t="s">
        <v>145</v>
      </c>
      <c r="I2549" s="181" t="s">
        <v>146</v>
      </c>
      <c r="J2549" s="181">
        <f>MONTH(Delivery[[#This Row],[DATE]])</f>
        <v>4</v>
      </c>
      <c r="K2549" s="183">
        <f>IF(Delivery[[#This Row],[Month]]&gt;3,YEAR(Delivery[[#This Row],[DATE]]),YEAR(Delivery[[#This Row],[DATE]])-1)</f>
        <v>2016</v>
      </c>
      <c r="L2549" s="183" t="str">
        <f>IF(Delivery[[#This Row],[Month]]&lt;4,"Q4",IF(Delivery[[#This Row],[Month]]&lt;7,"Q1",IF(Delivery[[#This Row],[Month]]&lt;10,"Q2",IF(Delivery[[#This Row],[Month]]&lt;13,"Q3"))))</f>
        <v>Q1</v>
      </c>
    </row>
    <row r="2550" spans="1:12" x14ac:dyDescent="0.25">
      <c r="A2550" s="181">
        <v>1</v>
      </c>
      <c r="B2550" s="182">
        <v>42472</v>
      </c>
      <c r="C2550" s="181" t="s">
        <v>6</v>
      </c>
      <c r="D2550" s="181" t="s">
        <v>94</v>
      </c>
      <c r="E2550" s="181" t="s">
        <v>1921</v>
      </c>
      <c r="F2550" s="181">
        <v>21</v>
      </c>
      <c r="G2550" s="181" t="s">
        <v>1907</v>
      </c>
      <c r="H2550" s="181" t="s">
        <v>164</v>
      </c>
      <c r="I2550" s="181" t="s">
        <v>146</v>
      </c>
      <c r="J2550" s="181">
        <f>MONTH(Delivery[[#This Row],[DATE]])</f>
        <v>4</v>
      </c>
      <c r="K2550" s="183">
        <f>IF(Delivery[[#This Row],[Month]]&gt;3,YEAR(Delivery[[#This Row],[DATE]]),YEAR(Delivery[[#This Row],[DATE]])-1)</f>
        <v>2016</v>
      </c>
      <c r="L2550" s="183" t="str">
        <f>IF(Delivery[[#This Row],[Month]]&lt;4,"Q4",IF(Delivery[[#This Row],[Month]]&lt;7,"Q1",IF(Delivery[[#This Row],[Month]]&lt;10,"Q2",IF(Delivery[[#This Row],[Month]]&lt;13,"Q3"))))</f>
        <v>Q1</v>
      </c>
    </row>
    <row r="2551" spans="1:12" x14ac:dyDescent="0.25">
      <c r="A2551" s="181">
        <v>1</v>
      </c>
      <c r="B2551" s="182">
        <v>42472</v>
      </c>
      <c r="C2551" s="181" t="s">
        <v>6</v>
      </c>
      <c r="D2551" s="181" t="s">
        <v>1922</v>
      </c>
      <c r="E2551" s="181" t="s">
        <v>1912</v>
      </c>
      <c r="F2551" s="181">
        <v>1337</v>
      </c>
      <c r="G2551" s="181" t="s">
        <v>1907</v>
      </c>
      <c r="H2551" s="181" t="s">
        <v>145</v>
      </c>
      <c r="I2551" s="181" t="s">
        <v>146</v>
      </c>
      <c r="J2551" s="181">
        <f>MONTH(Delivery[[#This Row],[DATE]])</f>
        <v>4</v>
      </c>
      <c r="K2551" s="183">
        <f>IF(Delivery[[#This Row],[Month]]&gt;3,YEAR(Delivery[[#This Row],[DATE]]),YEAR(Delivery[[#This Row],[DATE]])-1)</f>
        <v>2016</v>
      </c>
      <c r="L2551" s="183" t="str">
        <f>IF(Delivery[[#This Row],[Month]]&lt;4,"Q4",IF(Delivery[[#This Row],[Month]]&lt;7,"Q1",IF(Delivery[[#This Row],[Month]]&lt;10,"Q2",IF(Delivery[[#This Row],[Month]]&lt;13,"Q3"))))</f>
        <v>Q1</v>
      </c>
    </row>
    <row r="2552" spans="1:12" x14ac:dyDescent="0.25">
      <c r="A2552" s="181">
        <v>2</v>
      </c>
      <c r="B2552" s="182">
        <v>42472</v>
      </c>
      <c r="C2552" s="181" t="s">
        <v>6</v>
      </c>
      <c r="D2552" s="181" t="s">
        <v>1923</v>
      </c>
      <c r="E2552" s="181" t="s">
        <v>1910</v>
      </c>
      <c r="F2552" s="181">
        <v>638</v>
      </c>
      <c r="G2552" s="181" t="s">
        <v>1907</v>
      </c>
      <c r="H2552" s="181" t="s">
        <v>148</v>
      </c>
      <c r="I2552" s="181" t="s">
        <v>149</v>
      </c>
      <c r="J2552" s="181">
        <f>MONTH(Delivery[[#This Row],[DATE]])</f>
        <v>4</v>
      </c>
      <c r="K2552" s="183">
        <f>IF(Delivery[[#This Row],[Month]]&gt;3,YEAR(Delivery[[#This Row],[DATE]]),YEAR(Delivery[[#This Row],[DATE]])-1)</f>
        <v>2016</v>
      </c>
      <c r="L2552" s="183" t="str">
        <f>IF(Delivery[[#This Row],[Month]]&lt;4,"Q4",IF(Delivery[[#This Row],[Month]]&lt;7,"Q1",IF(Delivery[[#This Row],[Month]]&lt;10,"Q2",IF(Delivery[[#This Row],[Month]]&lt;13,"Q3"))))</f>
        <v>Q1</v>
      </c>
    </row>
    <row r="2553" spans="1:12" x14ac:dyDescent="0.25">
      <c r="A2553" s="181">
        <v>3</v>
      </c>
      <c r="B2553" s="182">
        <v>42472</v>
      </c>
      <c r="C2553" s="181" t="s">
        <v>6</v>
      </c>
      <c r="D2553" s="181" t="s">
        <v>1924</v>
      </c>
      <c r="E2553" s="181" t="s">
        <v>1910</v>
      </c>
      <c r="F2553" s="181">
        <v>99</v>
      </c>
      <c r="G2553" s="181" t="s">
        <v>1907</v>
      </c>
      <c r="H2553" s="181" t="s">
        <v>1748</v>
      </c>
      <c r="I2553" s="181" t="s">
        <v>149</v>
      </c>
      <c r="J2553" s="181">
        <f>MONTH(Delivery[[#This Row],[DATE]])</f>
        <v>4</v>
      </c>
      <c r="K2553" s="183">
        <f>IF(Delivery[[#This Row],[Month]]&gt;3,YEAR(Delivery[[#This Row],[DATE]]),YEAR(Delivery[[#This Row],[DATE]])-1)</f>
        <v>2016</v>
      </c>
      <c r="L2553" s="183" t="str">
        <f>IF(Delivery[[#This Row],[Month]]&lt;4,"Q4",IF(Delivery[[#This Row],[Month]]&lt;7,"Q1",IF(Delivery[[#This Row],[Month]]&lt;10,"Q2",IF(Delivery[[#This Row],[Month]]&lt;13,"Q3"))))</f>
        <v>Q1</v>
      </c>
    </row>
    <row r="2554" spans="1:12" x14ac:dyDescent="0.25">
      <c r="A2554" s="181">
        <v>4</v>
      </c>
      <c r="B2554" s="182">
        <v>42472</v>
      </c>
      <c r="C2554" s="181" t="s">
        <v>6</v>
      </c>
      <c r="D2554" s="181" t="s">
        <v>1925</v>
      </c>
      <c r="E2554" s="181" t="s">
        <v>1912</v>
      </c>
      <c r="F2554" s="181">
        <v>3391</v>
      </c>
      <c r="G2554" s="181" t="s">
        <v>1907</v>
      </c>
      <c r="H2554" s="181" t="s">
        <v>164</v>
      </c>
      <c r="I2554" s="181" t="s">
        <v>146</v>
      </c>
      <c r="J2554" s="181">
        <f>MONTH(Delivery[[#This Row],[DATE]])</f>
        <v>4</v>
      </c>
      <c r="K2554" s="183">
        <f>IF(Delivery[[#This Row],[Month]]&gt;3,YEAR(Delivery[[#This Row],[DATE]]),YEAR(Delivery[[#This Row],[DATE]])-1)</f>
        <v>2016</v>
      </c>
      <c r="L2554" s="183" t="str">
        <f>IF(Delivery[[#This Row],[Month]]&lt;4,"Q4",IF(Delivery[[#This Row],[Month]]&lt;7,"Q1",IF(Delivery[[#This Row],[Month]]&lt;10,"Q2",IF(Delivery[[#This Row],[Month]]&lt;13,"Q3"))))</f>
        <v>Q1</v>
      </c>
    </row>
    <row r="2555" spans="1:12" x14ac:dyDescent="0.25">
      <c r="A2555" s="181">
        <v>1</v>
      </c>
      <c r="B2555" s="182">
        <v>42473</v>
      </c>
      <c r="C2555" s="181" t="s">
        <v>6</v>
      </c>
      <c r="D2555" s="181" t="s">
        <v>1737</v>
      </c>
      <c r="E2555" s="181" t="s">
        <v>1926</v>
      </c>
      <c r="F2555" s="181">
        <v>1906</v>
      </c>
      <c r="G2555" s="181" t="s">
        <v>1907</v>
      </c>
      <c r="H2555" s="181" t="s">
        <v>170</v>
      </c>
      <c r="I2555" s="181" t="s">
        <v>171</v>
      </c>
      <c r="J2555" s="181">
        <f>MONTH(Delivery[[#This Row],[DATE]])</f>
        <v>4</v>
      </c>
      <c r="K2555" s="183">
        <f>IF(Delivery[[#This Row],[Month]]&gt;3,YEAR(Delivery[[#This Row],[DATE]]),YEAR(Delivery[[#This Row],[DATE]])-1)</f>
        <v>2016</v>
      </c>
      <c r="L2555" s="183" t="str">
        <f>IF(Delivery[[#This Row],[Month]]&lt;4,"Q4",IF(Delivery[[#This Row],[Month]]&lt;7,"Q1",IF(Delivery[[#This Row],[Month]]&lt;10,"Q2",IF(Delivery[[#This Row],[Month]]&lt;13,"Q3"))))</f>
        <v>Q1</v>
      </c>
    </row>
    <row r="2556" spans="1:12" x14ac:dyDescent="0.25">
      <c r="A2556" s="181">
        <v>1</v>
      </c>
      <c r="B2556" s="182">
        <v>42473</v>
      </c>
      <c r="C2556" s="181" t="s">
        <v>6</v>
      </c>
      <c r="D2556" s="181" t="s">
        <v>1927</v>
      </c>
      <c r="E2556" s="181" t="s">
        <v>1912</v>
      </c>
      <c r="F2556" s="181">
        <v>124</v>
      </c>
      <c r="G2556" s="181" t="s">
        <v>1907</v>
      </c>
      <c r="H2556" s="181" t="s">
        <v>164</v>
      </c>
      <c r="I2556" s="181" t="s">
        <v>146</v>
      </c>
      <c r="J2556" s="181">
        <f>MONTH(Delivery[[#This Row],[DATE]])</f>
        <v>4</v>
      </c>
      <c r="K2556" s="183">
        <f>IF(Delivery[[#This Row],[Month]]&gt;3,YEAR(Delivery[[#This Row],[DATE]]),YEAR(Delivery[[#This Row],[DATE]])-1)</f>
        <v>2016</v>
      </c>
      <c r="L2556" s="183" t="str">
        <f>IF(Delivery[[#This Row],[Month]]&lt;4,"Q4",IF(Delivery[[#This Row],[Month]]&lt;7,"Q1",IF(Delivery[[#This Row],[Month]]&lt;10,"Q2",IF(Delivery[[#This Row],[Month]]&lt;13,"Q3"))))</f>
        <v>Q1</v>
      </c>
    </row>
    <row r="2557" spans="1:12" x14ac:dyDescent="0.25">
      <c r="A2557" s="181">
        <v>2</v>
      </c>
      <c r="B2557" s="182">
        <v>42473</v>
      </c>
      <c r="C2557" s="181" t="s">
        <v>6</v>
      </c>
      <c r="D2557" s="181" t="s">
        <v>1736</v>
      </c>
      <c r="E2557" s="181" t="s">
        <v>1910</v>
      </c>
      <c r="F2557" s="181">
        <v>3550</v>
      </c>
      <c r="G2557" s="181" t="s">
        <v>1907</v>
      </c>
      <c r="H2557" s="181" t="s">
        <v>148</v>
      </c>
      <c r="I2557" s="181" t="s">
        <v>149</v>
      </c>
      <c r="J2557" s="181">
        <f>MONTH(Delivery[[#This Row],[DATE]])</f>
        <v>4</v>
      </c>
      <c r="K2557" s="183">
        <f>IF(Delivery[[#This Row],[Month]]&gt;3,YEAR(Delivery[[#This Row],[DATE]]),YEAR(Delivery[[#This Row],[DATE]])-1)</f>
        <v>2016</v>
      </c>
      <c r="L2557" s="183" t="str">
        <f>IF(Delivery[[#This Row],[Month]]&lt;4,"Q4",IF(Delivery[[#This Row],[Month]]&lt;7,"Q1",IF(Delivery[[#This Row],[Month]]&lt;10,"Q2",IF(Delivery[[#This Row],[Month]]&lt;13,"Q3"))))</f>
        <v>Q1</v>
      </c>
    </row>
    <row r="2558" spans="1:12" x14ac:dyDescent="0.25">
      <c r="A2558" s="181">
        <v>1</v>
      </c>
      <c r="B2558" s="182">
        <v>42474</v>
      </c>
      <c r="C2558" s="181" t="s">
        <v>6</v>
      </c>
      <c r="D2558" s="181" t="s">
        <v>1737</v>
      </c>
      <c r="E2558" s="181" t="s">
        <v>1926</v>
      </c>
      <c r="F2558" s="181">
        <v>1031</v>
      </c>
      <c r="G2558" s="181" t="s">
        <v>1907</v>
      </c>
      <c r="H2558" s="181" t="s">
        <v>170</v>
      </c>
      <c r="I2558" s="181" t="s">
        <v>171</v>
      </c>
      <c r="J2558" s="181">
        <f>MONTH(Delivery[[#This Row],[DATE]])</f>
        <v>4</v>
      </c>
      <c r="K2558" s="183">
        <f>IF(Delivery[[#This Row],[Month]]&gt;3,YEAR(Delivery[[#This Row],[DATE]]),YEAR(Delivery[[#This Row],[DATE]])-1)</f>
        <v>2016</v>
      </c>
      <c r="L2558" s="183" t="str">
        <f>IF(Delivery[[#This Row],[Month]]&lt;4,"Q4",IF(Delivery[[#This Row],[Month]]&lt;7,"Q1",IF(Delivery[[#This Row],[Month]]&lt;10,"Q2",IF(Delivery[[#This Row],[Month]]&lt;13,"Q3"))))</f>
        <v>Q1</v>
      </c>
    </row>
    <row r="2559" spans="1:12" x14ac:dyDescent="0.25">
      <c r="A2559" s="181">
        <v>1</v>
      </c>
      <c r="B2559" s="182">
        <v>42474</v>
      </c>
      <c r="C2559" s="181" t="s">
        <v>6</v>
      </c>
      <c r="D2559" s="181" t="s">
        <v>1738</v>
      </c>
      <c r="E2559" s="181" t="s">
        <v>1928</v>
      </c>
      <c r="F2559" s="181">
        <v>5413</v>
      </c>
      <c r="G2559" s="181" t="s">
        <v>1907</v>
      </c>
      <c r="H2559" s="181" t="s">
        <v>148</v>
      </c>
      <c r="I2559" s="181" t="s">
        <v>149</v>
      </c>
      <c r="J2559" s="181">
        <f>MONTH(Delivery[[#This Row],[DATE]])</f>
        <v>4</v>
      </c>
      <c r="K2559" s="183">
        <f>IF(Delivery[[#This Row],[Month]]&gt;3,YEAR(Delivery[[#This Row],[DATE]]),YEAR(Delivery[[#This Row],[DATE]])-1)</f>
        <v>2016</v>
      </c>
      <c r="L2559" s="183" t="str">
        <f>IF(Delivery[[#This Row],[Month]]&lt;4,"Q4",IF(Delivery[[#This Row],[Month]]&lt;7,"Q1",IF(Delivery[[#This Row],[Month]]&lt;10,"Q2",IF(Delivery[[#This Row],[Month]]&lt;13,"Q3"))))</f>
        <v>Q1</v>
      </c>
    </row>
    <row r="2560" spans="1:12" x14ac:dyDescent="0.25">
      <c r="A2560" s="181">
        <v>1</v>
      </c>
      <c r="B2560" s="182">
        <v>42475</v>
      </c>
      <c r="C2560" s="181" t="s">
        <v>6</v>
      </c>
      <c r="D2560" s="181" t="s">
        <v>204</v>
      </c>
      <c r="E2560" s="181" t="s">
        <v>1918</v>
      </c>
      <c r="F2560" s="181">
        <v>234</v>
      </c>
      <c r="G2560" s="181" t="s">
        <v>1907</v>
      </c>
      <c r="H2560" s="181" t="s">
        <v>738</v>
      </c>
      <c r="I2560" s="181" t="s">
        <v>204</v>
      </c>
      <c r="J2560" s="181">
        <f>MONTH(Delivery[[#This Row],[DATE]])</f>
        <v>4</v>
      </c>
      <c r="K2560" s="183">
        <f>IF(Delivery[[#This Row],[Month]]&gt;3,YEAR(Delivery[[#This Row],[DATE]]),YEAR(Delivery[[#This Row],[DATE]])-1)</f>
        <v>2016</v>
      </c>
      <c r="L2560" s="183" t="str">
        <f>IF(Delivery[[#This Row],[Month]]&lt;4,"Q4",IF(Delivery[[#This Row],[Month]]&lt;7,"Q1",IF(Delivery[[#This Row],[Month]]&lt;10,"Q2",IF(Delivery[[#This Row],[Month]]&lt;13,"Q3"))))</f>
        <v>Q1</v>
      </c>
    </row>
    <row r="2561" spans="1:12" x14ac:dyDescent="0.25">
      <c r="A2561" s="181">
        <v>2</v>
      </c>
      <c r="B2561" s="182">
        <v>42475</v>
      </c>
      <c r="C2561" s="181" t="s">
        <v>6</v>
      </c>
      <c r="D2561" s="181" t="s">
        <v>1929</v>
      </c>
      <c r="E2561" s="181" t="s">
        <v>176</v>
      </c>
      <c r="F2561" s="181">
        <v>3190</v>
      </c>
      <c r="G2561" s="181" t="s">
        <v>1907</v>
      </c>
      <c r="H2561" s="181" t="s">
        <v>153</v>
      </c>
      <c r="I2561" s="181" t="s">
        <v>154</v>
      </c>
      <c r="J2561" s="181">
        <f>MONTH(Delivery[[#This Row],[DATE]])</f>
        <v>4</v>
      </c>
      <c r="K2561" s="183">
        <f>IF(Delivery[[#This Row],[Month]]&gt;3,YEAR(Delivery[[#This Row],[DATE]]),YEAR(Delivery[[#This Row],[DATE]])-1)</f>
        <v>2016</v>
      </c>
      <c r="L2561" s="183" t="str">
        <f>IF(Delivery[[#This Row],[Month]]&lt;4,"Q4",IF(Delivery[[#This Row],[Month]]&lt;7,"Q1",IF(Delivery[[#This Row],[Month]]&lt;10,"Q2",IF(Delivery[[#This Row],[Month]]&lt;13,"Q3"))))</f>
        <v>Q1</v>
      </c>
    </row>
    <row r="2562" spans="1:12" x14ac:dyDescent="0.25">
      <c r="A2562" s="181">
        <v>1</v>
      </c>
      <c r="B2562" s="182">
        <v>42475</v>
      </c>
      <c r="C2562" s="181" t="s">
        <v>6</v>
      </c>
      <c r="D2562" s="181" t="s">
        <v>1738</v>
      </c>
      <c r="E2562" s="181">
        <v>105</v>
      </c>
      <c r="F2562" s="181">
        <v>1314</v>
      </c>
      <c r="G2562" s="181" t="s">
        <v>1907</v>
      </c>
      <c r="H2562" s="181" t="s">
        <v>148</v>
      </c>
      <c r="I2562" s="181" t="s">
        <v>149</v>
      </c>
      <c r="J2562" s="181">
        <f>MONTH(Delivery[[#This Row],[DATE]])</f>
        <v>4</v>
      </c>
      <c r="K2562" s="183">
        <f>IF(Delivery[[#This Row],[Month]]&gt;3,YEAR(Delivery[[#This Row],[DATE]]),YEAR(Delivery[[#This Row],[DATE]])-1)</f>
        <v>2016</v>
      </c>
      <c r="L2562" s="183" t="str">
        <f>IF(Delivery[[#This Row],[Month]]&lt;4,"Q4",IF(Delivery[[#This Row],[Month]]&lt;7,"Q1",IF(Delivery[[#This Row],[Month]]&lt;10,"Q2",IF(Delivery[[#This Row],[Month]]&lt;13,"Q3"))))</f>
        <v>Q1</v>
      </c>
    </row>
    <row r="2563" spans="1:12" x14ac:dyDescent="0.25">
      <c r="A2563" s="181">
        <v>1</v>
      </c>
      <c r="B2563" s="182">
        <v>42476</v>
      </c>
      <c r="C2563" s="181" t="s">
        <v>6</v>
      </c>
      <c r="D2563" s="181" t="s">
        <v>76</v>
      </c>
      <c r="E2563" s="181" t="s">
        <v>176</v>
      </c>
      <c r="F2563" s="181">
        <v>2701</v>
      </c>
      <c r="G2563" s="181" t="s">
        <v>1907</v>
      </c>
      <c r="H2563" s="181" t="s">
        <v>153</v>
      </c>
      <c r="I2563" s="181" t="s">
        <v>154</v>
      </c>
      <c r="J2563" s="181">
        <f>MONTH(Delivery[[#This Row],[DATE]])</f>
        <v>4</v>
      </c>
      <c r="K2563" s="183">
        <f>IF(Delivery[[#This Row],[Month]]&gt;3,YEAR(Delivery[[#This Row],[DATE]]),YEAR(Delivery[[#This Row],[DATE]])-1)</f>
        <v>2016</v>
      </c>
      <c r="L2563" s="183" t="str">
        <f>IF(Delivery[[#This Row],[Month]]&lt;4,"Q4",IF(Delivery[[#This Row],[Month]]&lt;7,"Q1",IF(Delivery[[#This Row],[Month]]&lt;10,"Q2",IF(Delivery[[#This Row],[Month]]&lt;13,"Q3"))))</f>
        <v>Q1</v>
      </c>
    </row>
    <row r="2564" spans="1:12" x14ac:dyDescent="0.25">
      <c r="A2564" s="181">
        <v>2</v>
      </c>
      <c r="B2564" s="182">
        <v>42476</v>
      </c>
      <c r="C2564" s="181" t="s">
        <v>6</v>
      </c>
      <c r="D2564" s="181" t="s">
        <v>204</v>
      </c>
      <c r="E2564" s="181" t="s">
        <v>1908</v>
      </c>
      <c r="F2564" s="181">
        <v>297</v>
      </c>
      <c r="G2564" s="181" t="s">
        <v>1907</v>
      </c>
      <c r="H2564" s="181" t="s">
        <v>738</v>
      </c>
      <c r="I2564" s="181" t="s">
        <v>204</v>
      </c>
      <c r="J2564" s="181">
        <f>MONTH(Delivery[[#This Row],[DATE]])</f>
        <v>4</v>
      </c>
      <c r="K2564" s="183">
        <f>IF(Delivery[[#This Row],[Month]]&gt;3,YEAR(Delivery[[#This Row],[DATE]]),YEAR(Delivery[[#This Row],[DATE]])-1)</f>
        <v>2016</v>
      </c>
      <c r="L2564" s="183" t="str">
        <f>IF(Delivery[[#This Row],[Month]]&lt;4,"Q4",IF(Delivery[[#This Row],[Month]]&lt;7,"Q1",IF(Delivery[[#This Row],[Month]]&lt;10,"Q2",IF(Delivery[[#This Row],[Month]]&lt;13,"Q3"))))</f>
        <v>Q1</v>
      </c>
    </row>
    <row r="2565" spans="1:12" x14ac:dyDescent="0.25">
      <c r="A2565" s="181">
        <v>1</v>
      </c>
      <c r="B2565" s="182">
        <v>42476</v>
      </c>
      <c r="C2565" s="181" t="s">
        <v>6</v>
      </c>
      <c r="D2565" s="181" t="s">
        <v>1930</v>
      </c>
      <c r="E2565" s="181" t="s">
        <v>1912</v>
      </c>
      <c r="F2565" s="181">
        <v>1441</v>
      </c>
      <c r="G2565" s="181" t="s">
        <v>1907</v>
      </c>
      <c r="H2565" s="181" t="s">
        <v>145</v>
      </c>
      <c r="I2565" s="181" t="s">
        <v>146</v>
      </c>
      <c r="J2565" s="181">
        <f>MONTH(Delivery[[#This Row],[DATE]])</f>
        <v>4</v>
      </c>
      <c r="K2565" s="183">
        <f>IF(Delivery[[#This Row],[Month]]&gt;3,YEAR(Delivery[[#This Row],[DATE]]),YEAR(Delivery[[#This Row],[DATE]])-1)</f>
        <v>2016</v>
      </c>
      <c r="L2565" s="183" t="str">
        <f>IF(Delivery[[#This Row],[Month]]&lt;4,"Q4",IF(Delivery[[#This Row],[Month]]&lt;7,"Q1",IF(Delivery[[#This Row],[Month]]&lt;10,"Q2",IF(Delivery[[#This Row],[Month]]&lt;13,"Q3"))))</f>
        <v>Q1</v>
      </c>
    </row>
    <row r="2566" spans="1:12" x14ac:dyDescent="0.25">
      <c r="A2566" s="181">
        <v>1</v>
      </c>
      <c r="B2566" s="182">
        <v>42477</v>
      </c>
      <c r="C2566" s="181" t="s">
        <v>6</v>
      </c>
      <c r="D2566" s="181" t="s">
        <v>204</v>
      </c>
      <c r="E2566" s="181" t="s">
        <v>1908</v>
      </c>
      <c r="F2566" s="181">
        <v>192</v>
      </c>
      <c r="G2566" s="181" t="s">
        <v>1907</v>
      </c>
      <c r="H2566" s="181" t="s">
        <v>738</v>
      </c>
      <c r="I2566" s="181" t="s">
        <v>204</v>
      </c>
      <c r="J2566" s="181">
        <f>MONTH(Delivery[[#This Row],[DATE]])</f>
        <v>4</v>
      </c>
      <c r="K2566" s="183">
        <f>IF(Delivery[[#This Row],[Month]]&gt;3,YEAR(Delivery[[#This Row],[DATE]]),YEAR(Delivery[[#This Row],[DATE]])-1)</f>
        <v>2016</v>
      </c>
      <c r="L2566" s="183" t="str">
        <f>IF(Delivery[[#This Row],[Month]]&lt;4,"Q4",IF(Delivery[[#This Row],[Month]]&lt;7,"Q1",IF(Delivery[[#This Row],[Month]]&lt;10,"Q2",IF(Delivery[[#This Row],[Month]]&lt;13,"Q3"))))</f>
        <v>Q1</v>
      </c>
    </row>
    <row r="2567" spans="1:12" x14ac:dyDescent="0.25">
      <c r="A2567" s="181">
        <v>1</v>
      </c>
      <c r="B2567" s="182">
        <v>42477</v>
      </c>
      <c r="C2567" s="181" t="s">
        <v>6</v>
      </c>
      <c r="D2567" s="181" t="s">
        <v>1931</v>
      </c>
      <c r="E2567" s="181" t="s">
        <v>1912</v>
      </c>
      <c r="F2567" s="181">
        <v>185</v>
      </c>
      <c r="G2567" s="181" t="s">
        <v>1907</v>
      </c>
      <c r="H2567" s="181" t="s">
        <v>145</v>
      </c>
      <c r="I2567" s="181" t="s">
        <v>146</v>
      </c>
      <c r="J2567" s="181">
        <f>MONTH(Delivery[[#This Row],[DATE]])</f>
        <v>4</v>
      </c>
      <c r="K2567" s="183">
        <f>IF(Delivery[[#This Row],[Month]]&gt;3,YEAR(Delivery[[#This Row],[DATE]]),YEAR(Delivery[[#This Row],[DATE]])-1)</f>
        <v>2016</v>
      </c>
      <c r="L2567" s="183" t="str">
        <f>IF(Delivery[[#This Row],[Month]]&lt;4,"Q4",IF(Delivery[[#This Row],[Month]]&lt;7,"Q1",IF(Delivery[[#This Row],[Month]]&lt;10,"Q2",IF(Delivery[[#This Row],[Month]]&lt;13,"Q3"))))</f>
        <v>Q1</v>
      </c>
    </row>
    <row r="2568" spans="1:12" x14ac:dyDescent="0.25">
      <c r="A2568" s="181">
        <v>2</v>
      </c>
      <c r="B2568" s="182">
        <v>42477</v>
      </c>
      <c r="C2568" s="181" t="s">
        <v>6</v>
      </c>
      <c r="D2568" s="181" t="s">
        <v>1932</v>
      </c>
      <c r="E2568" s="181" t="s">
        <v>1912</v>
      </c>
      <c r="F2568" s="181">
        <v>1670</v>
      </c>
      <c r="G2568" s="181" t="s">
        <v>1907</v>
      </c>
      <c r="H2568" s="181" t="s">
        <v>1933</v>
      </c>
      <c r="I2568" s="181" t="s">
        <v>146</v>
      </c>
      <c r="J2568" s="181">
        <f>MONTH(Delivery[[#This Row],[DATE]])</f>
        <v>4</v>
      </c>
      <c r="K2568" s="183">
        <f>IF(Delivery[[#This Row],[Month]]&gt;3,YEAR(Delivery[[#This Row],[DATE]]),YEAR(Delivery[[#This Row],[DATE]])-1)</f>
        <v>2016</v>
      </c>
      <c r="L2568" s="183" t="str">
        <f>IF(Delivery[[#This Row],[Month]]&lt;4,"Q4",IF(Delivery[[#This Row],[Month]]&lt;7,"Q1",IF(Delivery[[#This Row],[Month]]&lt;10,"Q2",IF(Delivery[[#This Row],[Month]]&lt;13,"Q3"))))</f>
        <v>Q1</v>
      </c>
    </row>
    <row r="2569" spans="1:12" x14ac:dyDescent="0.25">
      <c r="A2569" s="181">
        <v>3</v>
      </c>
      <c r="B2569" s="182">
        <v>42477</v>
      </c>
      <c r="C2569" s="181" t="s">
        <v>6</v>
      </c>
      <c r="D2569" s="181" t="s">
        <v>1934</v>
      </c>
      <c r="E2569" s="181">
        <v>105</v>
      </c>
      <c r="F2569" s="181">
        <v>682</v>
      </c>
      <c r="G2569" s="181" t="s">
        <v>1907</v>
      </c>
      <c r="H2569" s="181" t="s">
        <v>148</v>
      </c>
      <c r="I2569" s="181" t="s">
        <v>149</v>
      </c>
      <c r="J2569" s="181">
        <f>MONTH(Delivery[[#This Row],[DATE]])</f>
        <v>4</v>
      </c>
      <c r="K2569" s="183">
        <f>IF(Delivery[[#This Row],[Month]]&gt;3,YEAR(Delivery[[#This Row],[DATE]]),YEAR(Delivery[[#This Row],[DATE]])-1)</f>
        <v>2016</v>
      </c>
      <c r="L2569" s="183" t="str">
        <f>IF(Delivery[[#This Row],[Month]]&lt;4,"Q4",IF(Delivery[[#This Row],[Month]]&lt;7,"Q1",IF(Delivery[[#This Row],[Month]]&lt;10,"Q2",IF(Delivery[[#This Row],[Month]]&lt;13,"Q3"))))</f>
        <v>Q1</v>
      </c>
    </row>
    <row r="2570" spans="1:12" x14ac:dyDescent="0.25">
      <c r="A2570" s="181">
        <v>1</v>
      </c>
      <c r="B2570" s="182">
        <v>42479</v>
      </c>
      <c r="C2570" s="181" t="s">
        <v>6</v>
      </c>
      <c r="D2570" s="181" t="s">
        <v>204</v>
      </c>
      <c r="E2570" s="181" t="s">
        <v>1921</v>
      </c>
      <c r="F2570" s="181">
        <v>99</v>
      </c>
      <c r="G2570" s="181" t="s">
        <v>1907</v>
      </c>
      <c r="H2570" s="181" t="s">
        <v>738</v>
      </c>
      <c r="I2570" s="181" t="s">
        <v>204</v>
      </c>
      <c r="J2570" s="181">
        <f>MONTH(Delivery[[#This Row],[DATE]])</f>
        <v>4</v>
      </c>
      <c r="K2570" s="183">
        <f>IF(Delivery[[#This Row],[Month]]&gt;3,YEAR(Delivery[[#This Row],[DATE]]),YEAR(Delivery[[#This Row],[DATE]])-1)</f>
        <v>2016</v>
      </c>
      <c r="L2570" s="183" t="str">
        <f>IF(Delivery[[#This Row],[Month]]&lt;4,"Q4",IF(Delivery[[#This Row],[Month]]&lt;7,"Q1",IF(Delivery[[#This Row],[Month]]&lt;10,"Q2",IF(Delivery[[#This Row],[Month]]&lt;13,"Q3"))))</f>
        <v>Q1</v>
      </c>
    </row>
    <row r="2571" spans="1:12" x14ac:dyDescent="0.25">
      <c r="A2571" s="181">
        <v>1</v>
      </c>
      <c r="B2571" s="182">
        <v>42479</v>
      </c>
      <c r="C2571" s="181" t="s">
        <v>6</v>
      </c>
      <c r="D2571" s="181" t="s">
        <v>1935</v>
      </c>
      <c r="E2571" s="181" t="s">
        <v>1936</v>
      </c>
      <c r="F2571" s="181">
        <v>1361</v>
      </c>
      <c r="G2571" s="181" t="s">
        <v>1907</v>
      </c>
      <c r="H2571" s="181" t="s">
        <v>148</v>
      </c>
      <c r="I2571" s="181" t="s">
        <v>149</v>
      </c>
      <c r="J2571" s="181">
        <f>MONTH(Delivery[[#This Row],[DATE]])</f>
        <v>4</v>
      </c>
      <c r="K2571" s="183">
        <f>IF(Delivery[[#This Row],[Month]]&gt;3,YEAR(Delivery[[#This Row],[DATE]]),YEAR(Delivery[[#This Row],[DATE]])-1)</f>
        <v>2016</v>
      </c>
      <c r="L2571" s="183" t="str">
        <f>IF(Delivery[[#This Row],[Month]]&lt;4,"Q4",IF(Delivery[[#This Row],[Month]]&lt;7,"Q1",IF(Delivery[[#This Row],[Month]]&lt;10,"Q2",IF(Delivery[[#This Row],[Month]]&lt;13,"Q3"))))</f>
        <v>Q1</v>
      </c>
    </row>
    <row r="2572" spans="1:12" x14ac:dyDescent="0.25">
      <c r="A2572" s="181">
        <v>2</v>
      </c>
      <c r="B2572" s="182">
        <v>42479</v>
      </c>
      <c r="C2572" s="181" t="s">
        <v>6</v>
      </c>
      <c r="D2572" s="181" t="s">
        <v>1754</v>
      </c>
      <c r="E2572" s="181" t="s">
        <v>1912</v>
      </c>
      <c r="F2572" s="181">
        <v>1617</v>
      </c>
      <c r="G2572" s="181" t="s">
        <v>1907</v>
      </c>
      <c r="H2572" s="181" t="s">
        <v>145</v>
      </c>
      <c r="I2572" s="181" t="s">
        <v>146</v>
      </c>
      <c r="J2572" s="181">
        <f>MONTH(Delivery[[#This Row],[DATE]])</f>
        <v>4</v>
      </c>
      <c r="K2572" s="183">
        <f>IF(Delivery[[#This Row],[Month]]&gt;3,YEAR(Delivery[[#This Row],[DATE]]),YEAR(Delivery[[#This Row],[DATE]])-1)</f>
        <v>2016</v>
      </c>
      <c r="L2572" s="183" t="str">
        <f>IF(Delivery[[#This Row],[Month]]&lt;4,"Q4",IF(Delivery[[#This Row],[Month]]&lt;7,"Q1",IF(Delivery[[#This Row],[Month]]&lt;10,"Q2",IF(Delivery[[#This Row],[Month]]&lt;13,"Q3"))))</f>
        <v>Q1</v>
      </c>
    </row>
    <row r="2573" spans="1:12" x14ac:dyDescent="0.25">
      <c r="A2573" s="181">
        <v>3</v>
      </c>
      <c r="B2573" s="182">
        <v>42479</v>
      </c>
      <c r="C2573" s="181" t="s">
        <v>6</v>
      </c>
      <c r="D2573" s="181" t="s">
        <v>1937</v>
      </c>
      <c r="E2573" s="181" t="s">
        <v>1910</v>
      </c>
      <c r="F2573" s="181">
        <v>1960</v>
      </c>
      <c r="G2573" s="181" t="s">
        <v>1907</v>
      </c>
      <c r="H2573" s="181" t="s">
        <v>148</v>
      </c>
      <c r="I2573" s="181" t="s">
        <v>149</v>
      </c>
      <c r="J2573" s="181">
        <f>MONTH(Delivery[[#This Row],[DATE]])</f>
        <v>4</v>
      </c>
      <c r="K2573" s="183">
        <f>IF(Delivery[[#This Row],[Month]]&gt;3,YEAR(Delivery[[#This Row],[DATE]]),YEAR(Delivery[[#This Row],[DATE]])-1)</f>
        <v>2016</v>
      </c>
      <c r="L2573" s="183" t="str">
        <f>IF(Delivery[[#This Row],[Month]]&lt;4,"Q4",IF(Delivery[[#This Row],[Month]]&lt;7,"Q1",IF(Delivery[[#This Row],[Month]]&lt;10,"Q2",IF(Delivery[[#This Row],[Month]]&lt;13,"Q3"))))</f>
        <v>Q1</v>
      </c>
    </row>
    <row r="2574" spans="1:12" x14ac:dyDescent="0.25">
      <c r="A2574" s="181">
        <v>1</v>
      </c>
      <c r="B2574" s="182">
        <v>42480</v>
      </c>
      <c r="C2574" s="181" t="s">
        <v>6</v>
      </c>
      <c r="D2574" s="181" t="s">
        <v>1938</v>
      </c>
      <c r="E2574" s="181" t="s">
        <v>1910</v>
      </c>
      <c r="F2574" s="181">
        <v>745</v>
      </c>
      <c r="G2574" s="181" t="s">
        <v>1907</v>
      </c>
      <c r="H2574" s="181" t="s">
        <v>148</v>
      </c>
      <c r="I2574" s="181" t="s">
        <v>149</v>
      </c>
      <c r="J2574" s="181">
        <f>MONTH(Delivery[[#This Row],[DATE]])</f>
        <v>4</v>
      </c>
      <c r="K2574" s="183">
        <f>IF(Delivery[[#This Row],[Month]]&gt;3,YEAR(Delivery[[#This Row],[DATE]]),YEAR(Delivery[[#This Row],[DATE]])-1)</f>
        <v>2016</v>
      </c>
      <c r="L2574" s="183" t="str">
        <f>IF(Delivery[[#This Row],[Month]]&lt;4,"Q4",IF(Delivery[[#This Row],[Month]]&lt;7,"Q1",IF(Delivery[[#This Row],[Month]]&lt;10,"Q2",IF(Delivery[[#This Row],[Month]]&lt;13,"Q3"))))</f>
        <v>Q1</v>
      </c>
    </row>
    <row r="2575" spans="1:12" x14ac:dyDescent="0.25">
      <c r="A2575" s="181">
        <v>2</v>
      </c>
      <c r="B2575" s="182">
        <v>42480</v>
      </c>
      <c r="C2575" s="181" t="s">
        <v>6</v>
      </c>
      <c r="D2575" s="181" t="s">
        <v>1767</v>
      </c>
      <c r="E2575" s="181">
        <v>105</v>
      </c>
      <c r="F2575" s="181">
        <v>4424</v>
      </c>
      <c r="G2575" s="181" t="s">
        <v>1907</v>
      </c>
      <c r="H2575" s="181" t="s">
        <v>148</v>
      </c>
      <c r="I2575" s="181" t="s">
        <v>149</v>
      </c>
      <c r="J2575" s="181">
        <f>MONTH(Delivery[[#This Row],[DATE]])</f>
        <v>4</v>
      </c>
      <c r="K2575" s="183">
        <f>IF(Delivery[[#This Row],[Month]]&gt;3,YEAR(Delivery[[#This Row],[DATE]]),YEAR(Delivery[[#This Row],[DATE]])-1)</f>
        <v>2016</v>
      </c>
      <c r="L2575" s="183" t="str">
        <f>IF(Delivery[[#This Row],[Month]]&lt;4,"Q4",IF(Delivery[[#This Row],[Month]]&lt;7,"Q1",IF(Delivery[[#This Row],[Month]]&lt;10,"Q2",IF(Delivery[[#This Row],[Month]]&lt;13,"Q3"))))</f>
        <v>Q1</v>
      </c>
    </row>
    <row r="2576" spans="1:12" x14ac:dyDescent="0.25">
      <c r="A2576" s="181">
        <v>3</v>
      </c>
      <c r="B2576" s="182">
        <v>42480</v>
      </c>
      <c r="C2576" s="181" t="s">
        <v>6</v>
      </c>
      <c r="D2576" s="181" t="s">
        <v>1773</v>
      </c>
      <c r="E2576" s="181">
        <v>12</v>
      </c>
      <c r="F2576" s="181">
        <v>1439</v>
      </c>
      <c r="G2576" s="181" t="s">
        <v>1907</v>
      </c>
      <c r="H2576" s="181" t="s">
        <v>170</v>
      </c>
      <c r="I2576" s="181" t="s">
        <v>171</v>
      </c>
      <c r="J2576" s="181">
        <f>MONTH(Delivery[[#This Row],[DATE]])</f>
        <v>4</v>
      </c>
      <c r="K2576" s="183">
        <f>IF(Delivery[[#This Row],[Month]]&gt;3,YEAR(Delivery[[#This Row],[DATE]]),YEAR(Delivery[[#This Row],[DATE]])-1)</f>
        <v>2016</v>
      </c>
      <c r="L2576" s="183" t="str">
        <f>IF(Delivery[[#This Row],[Month]]&lt;4,"Q4",IF(Delivery[[#This Row],[Month]]&lt;7,"Q1",IF(Delivery[[#This Row],[Month]]&lt;10,"Q2",IF(Delivery[[#This Row],[Month]]&lt;13,"Q3"))))</f>
        <v>Q1</v>
      </c>
    </row>
    <row r="2577" spans="1:12" x14ac:dyDescent="0.25">
      <c r="A2577" s="181">
        <v>1</v>
      </c>
      <c r="B2577" s="182">
        <v>42481</v>
      </c>
      <c r="C2577" s="181" t="s">
        <v>6</v>
      </c>
      <c r="D2577" s="181" t="s">
        <v>1939</v>
      </c>
      <c r="E2577" s="181">
        <v>12</v>
      </c>
      <c r="F2577" s="181">
        <v>1618</v>
      </c>
      <c r="G2577" s="181" t="s">
        <v>1907</v>
      </c>
      <c r="H2577" s="181" t="s">
        <v>170</v>
      </c>
      <c r="I2577" s="181" t="s">
        <v>171</v>
      </c>
      <c r="J2577" s="181">
        <f>MONTH(Delivery[[#This Row],[DATE]])</f>
        <v>4</v>
      </c>
      <c r="K2577" s="183">
        <f>IF(Delivery[[#This Row],[Month]]&gt;3,YEAR(Delivery[[#This Row],[DATE]]),YEAR(Delivery[[#This Row],[DATE]])-1)</f>
        <v>2016</v>
      </c>
      <c r="L2577" s="183" t="str">
        <f>IF(Delivery[[#This Row],[Month]]&lt;4,"Q4",IF(Delivery[[#This Row],[Month]]&lt;7,"Q1",IF(Delivery[[#This Row],[Month]]&lt;10,"Q2",IF(Delivery[[#This Row],[Month]]&lt;13,"Q3"))))</f>
        <v>Q1</v>
      </c>
    </row>
    <row r="2578" spans="1:12" x14ac:dyDescent="0.25">
      <c r="A2578" s="181">
        <v>2</v>
      </c>
      <c r="B2578" s="182">
        <v>42481</v>
      </c>
      <c r="C2578" s="181" t="s">
        <v>6</v>
      </c>
      <c r="D2578" s="181" t="s">
        <v>1777</v>
      </c>
      <c r="E2578" s="181">
        <v>105</v>
      </c>
      <c r="F2578" s="181">
        <v>289</v>
      </c>
      <c r="G2578" s="181" t="s">
        <v>1907</v>
      </c>
      <c r="H2578" s="181" t="s">
        <v>148</v>
      </c>
      <c r="I2578" s="181" t="s">
        <v>149</v>
      </c>
      <c r="J2578" s="181">
        <f>MONTH(Delivery[[#This Row],[DATE]])</f>
        <v>4</v>
      </c>
      <c r="K2578" s="183">
        <f>IF(Delivery[[#This Row],[Month]]&gt;3,YEAR(Delivery[[#This Row],[DATE]]),YEAR(Delivery[[#This Row],[DATE]])-1)</f>
        <v>2016</v>
      </c>
      <c r="L2578" s="183" t="str">
        <f>IF(Delivery[[#This Row],[Month]]&lt;4,"Q4",IF(Delivery[[#This Row],[Month]]&lt;7,"Q1",IF(Delivery[[#This Row],[Month]]&lt;10,"Q2",IF(Delivery[[#This Row],[Month]]&lt;13,"Q3"))))</f>
        <v>Q1</v>
      </c>
    </row>
    <row r="2579" spans="1:12" x14ac:dyDescent="0.25">
      <c r="A2579" s="181">
        <v>3</v>
      </c>
      <c r="B2579" s="182">
        <v>42481</v>
      </c>
      <c r="C2579" s="181" t="s">
        <v>6</v>
      </c>
      <c r="D2579" s="181" t="s">
        <v>1777</v>
      </c>
      <c r="E2579" s="181" t="s">
        <v>1910</v>
      </c>
      <c r="F2579" s="181">
        <v>39</v>
      </c>
      <c r="G2579" s="181" t="s">
        <v>1907</v>
      </c>
      <c r="H2579" s="181" t="s">
        <v>148</v>
      </c>
      <c r="I2579" s="181" t="s">
        <v>149</v>
      </c>
      <c r="J2579" s="181">
        <f>MONTH(Delivery[[#This Row],[DATE]])</f>
        <v>4</v>
      </c>
      <c r="K2579" s="183">
        <f>IF(Delivery[[#This Row],[Month]]&gt;3,YEAR(Delivery[[#This Row],[DATE]]),YEAR(Delivery[[#This Row],[DATE]])-1)</f>
        <v>2016</v>
      </c>
      <c r="L2579" s="183" t="str">
        <f>IF(Delivery[[#This Row],[Month]]&lt;4,"Q4",IF(Delivery[[#This Row],[Month]]&lt;7,"Q1",IF(Delivery[[#This Row],[Month]]&lt;10,"Q2",IF(Delivery[[#This Row],[Month]]&lt;13,"Q3"))))</f>
        <v>Q1</v>
      </c>
    </row>
    <row r="2580" spans="1:12" x14ac:dyDescent="0.25">
      <c r="A2580" s="181">
        <v>4</v>
      </c>
      <c r="B2580" s="182">
        <v>42481</v>
      </c>
      <c r="C2580" s="181" t="s">
        <v>6</v>
      </c>
      <c r="D2580" s="181" t="s">
        <v>114</v>
      </c>
      <c r="E2580" s="181">
        <v>105</v>
      </c>
      <c r="F2580" s="181">
        <v>1631</v>
      </c>
      <c r="G2580" s="181" t="s">
        <v>1907</v>
      </c>
      <c r="H2580" s="181" t="s">
        <v>148</v>
      </c>
      <c r="I2580" s="181" t="s">
        <v>149</v>
      </c>
      <c r="J2580" s="181">
        <f>MONTH(Delivery[[#This Row],[DATE]])</f>
        <v>4</v>
      </c>
      <c r="K2580" s="183">
        <f>IF(Delivery[[#This Row],[Month]]&gt;3,YEAR(Delivery[[#This Row],[DATE]]),YEAR(Delivery[[#This Row],[DATE]])-1)</f>
        <v>2016</v>
      </c>
      <c r="L2580" s="183" t="str">
        <f>IF(Delivery[[#This Row],[Month]]&lt;4,"Q4",IF(Delivery[[#This Row],[Month]]&lt;7,"Q1",IF(Delivery[[#This Row],[Month]]&lt;10,"Q2",IF(Delivery[[#This Row],[Month]]&lt;13,"Q3"))))</f>
        <v>Q1</v>
      </c>
    </row>
    <row r="2581" spans="1:12" x14ac:dyDescent="0.25">
      <c r="A2581" s="181">
        <v>1</v>
      </c>
      <c r="B2581" s="182">
        <v>42482</v>
      </c>
      <c r="C2581" s="181" t="s">
        <v>6</v>
      </c>
      <c r="D2581" s="181" t="s">
        <v>114</v>
      </c>
      <c r="E2581" s="181">
        <v>105</v>
      </c>
      <c r="F2581" s="181">
        <v>4232</v>
      </c>
      <c r="G2581" s="181" t="s">
        <v>1907</v>
      </c>
      <c r="H2581" s="181" t="s">
        <v>148</v>
      </c>
      <c r="I2581" s="181" t="s">
        <v>149</v>
      </c>
      <c r="J2581" s="181">
        <f>MONTH(Delivery[[#This Row],[DATE]])</f>
        <v>4</v>
      </c>
      <c r="K2581" s="183">
        <f>IF(Delivery[[#This Row],[Month]]&gt;3,YEAR(Delivery[[#This Row],[DATE]]),YEAR(Delivery[[#This Row],[DATE]])-1)</f>
        <v>2016</v>
      </c>
      <c r="L2581" s="183" t="str">
        <f>IF(Delivery[[#This Row],[Month]]&lt;4,"Q4",IF(Delivery[[#This Row],[Month]]&lt;7,"Q1",IF(Delivery[[#This Row],[Month]]&lt;10,"Q2",IF(Delivery[[#This Row],[Month]]&lt;13,"Q3"))))</f>
        <v>Q1</v>
      </c>
    </row>
    <row r="2582" spans="1:12" x14ac:dyDescent="0.25">
      <c r="A2582" s="181">
        <v>1</v>
      </c>
      <c r="B2582" s="182">
        <v>42483</v>
      </c>
      <c r="C2582" s="181" t="s">
        <v>6</v>
      </c>
      <c r="D2582" s="181" t="s">
        <v>114</v>
      </c>
      <c r="E2582" s="181">
        <v>105</v>
      </c>
      <c r="F2582" s="181">
        <v>1131</v>
      </c>
      <c r="G2582" s="181" t="s">
        <v>1907</v>
      </c>
      <c r="H2582" s="181" t="s">
        <v>148</v>
      </c>
      <c r="I2582" s="181" t="s">
        <v>149</v>
      </c>
      <c r="J2582" s="181">
        <f>MONTH(Delivery[[#This Row],[DATE]])</f>
        <v>4</v>
      </c>
      <c r="K2582" s="183">
        <f>IF(Delivery[[#This Row],[Month]]&gt;3,YEAR(Delivery[[#This Row],[DATE]]),YEAR(Delivery[[#This Row],[DATE]])-1)</f>
        <v>2016</v>
      </c>
      <c r="L2582" s="183" t="str">
        <f>IF(Delivery[[#This Row],[Month]]&lt;4,"Q4",IF(Delivery[[#This Row],[Month]]&lt;7,"Q1",IF(Delivery[[#This Row],[Month]]&lt;10,"Q2",IF(Delivery[[#This Row],[Month]]&lt;13,"Q3"))))</f>
        <v>Q1</v>
      </c>
    </row>
    <row r="2583" spans="1:12" x14ac:dyDescent="0.25">
      <c r="A2583" s="181">
        <v>2</v>
      </c>
      <c r="B2583" s="182">
        <v>42483</v>
      </c>
      <c r="C2583" s="181" t="s">
        <v>6</v>
      </c>
      <c r="D2583" s="181" t="s">
        <v>114</v>
      </c>
      <c r="E2583" s="181" t="s">
        <v>1910</v>
      </c>
      <c r="F2583" s="181">
        <v>1707</v>
      </c>
      <c r="G2583" s="181" t="s">
        <v>1907</v>
      </c>
      <c r="H2583" s="181" t="s">
        <v>148</v>
      </c>
      <c r="I2583" s="181" t="s">
        <v>149</v>
      </c>
      <c r="J2583" s="181">
        <f>MONTH(Delivery[[#This Row],[DATE]])</f>
        <v>4</v>
      </c>
      <c r="K2583" s="183">
        <f>IF(Delivery[[#This Row],[Month]]&gt;3,YEAR(Delivery[[#This Row],[DATE]]),YEAR(Delivery[[#This Row],[DATE]])-1)</f>
        <v>2016</v>
      </c>
      <c r="L2583" s="183" t="str">
        <f>IF(Delivery[[#This Row],[Month]]&lt;4,"Q4",IF(Delivery[[#This Row],[Month]]&lt;7,"Q1",IF(Delivery[[#This Row],[Month]]&lt;10,"Q2",IF(Delivery[[#This Row],[Month]]&lt;13,"Q3"))))</f>
        <v>Q1</v>
      </c>
    </row>
    <row r="2584" spans="1:12" x14ac:dyDescent="0.25">
      <c r="A2584" s="181">
        <v>1</v>
      </c>
      <c r="B2584" s="182">
        <v>42484</v>
      </c>
      <c r="C2584" s="181" t="s">
        <v>6</v>
      </c>
      <c r="D2584" s="181" t="s">
        <v>114</v>
      </c>
      <c r="E2584" s="181" t="s">
        <v>1908</v>
      </c>
      <c r="F2584" s="181">
        <v>24</v>
      </c>
      <c r="G2584" s="181" t="s">
        <v>1907</v>
      </c>
      <c r="H2584" s="181" t="s">
        <v>148</v>
      </c>
      <c r="I2584" s="181" t="s">
        <v>149</v>
      </c>
      <c r="J2584" s="181">
        <f>MONTH(Delivery[[#This Row],[DATE]])</f>
        <v>4</v>
      </c>
      <c r="K2584" s="183">
        <f>IF(Delivery[[#This Row],[Month]]&gt;3,YEAR(Delivery[[#This Row],[DATE]]),YEAR(Delivery[[#This Row],[DATE]])-1)</f>
        <v>2016</v>
      </c>
      <c r="L2584" s="183" t="str">
        <f>IF(Delivery[[#This Row],[Month]]&lt;4,"Q4",IF(Delivery[[#This Row],[Month]]&lt;7,"Q1",IF(Delivery[[#This Row],[Month]]&lt;10,"Q2",IF(Delivery[[#This Row],[Month]]&lt;13,"Q3"))))</f>
        <v>Q1</v>
      </c>
    </row>
    <row r="2585" spans="1:12" x14ac:dyDescent="0.25">
      <c r="A2585" s="181">
        <v>1</v>
      </c>
      <c r="B2585" s="182">
        <v>42484</v>
      </c>
      <c r="C2585" s="181" t="s">
        <v>6</v>
      </c>
      <c r="D2585" s="181" t="s">
        <v>114</v>
      </c>
      <c r="E2585" s="181" t="s">
        <v>1910</v>
      </c>
      <c r="F2585" s="181">
        <v>666</v>
      </c>
      <c r="G2585" s="181" t="s">
        <v>1907</v>
      </c>
      <c r="H2585" s="181" t="s">
        <v>148</v>
      </c>
      <c r="I2585" s="181" t="s">
        <v>149</v>
      </c>
      <c r="J2585" s="181">
        <f>MONTH(Delivery[[#This Row],[DATE]])</f>
        <v>4</v>
      </c>
      <c r="K2585" s="183">
        <f>IF(Delivery[[#This Row],[Month]]&gt;3,YEAR(Delivery[[#This Row],[DATE]]),YEAR(Delivery[[#This Row],[DATE]])-1)</f>
        <v>2016</v>
      </c>
      <c r="L2585" s="183" t="str">
        <f>IF(Delivery[[#This Row],[Month]]&lt;4,"Q4",IF(Delivery[[#This Row],[Month]]&lt;7,"Q1",IF(Delivery[[#This Row],[Month]]&lt;10,"Q2",IF(Delivery[[#This Row],[Month]]&lt;13,"Q3"))))</f>
        <v>Q1</v>
      </c>
    </row>
    <row r="2586" spans="1:12" x14ac:dyDescent="0.25">
      <c r="A2586" s="181">
        <v>2</v>
      </c>
      <c r="B2586" s="182">
        <v>42484</v>
      </c>
      <c r="C2586" s="181" t="s">
        <v>6</v>
      </c>
      <c r="D2586" s="181" t="s">
        <v>1940</v>
      </c>
      <c r="E2586" s="181" t="s">
        <v>1912</v>
      </c>
      <c r="F2586" s="181">
        <v>2284</v>
      </c>
      <c r="G2586" s="181" t="s">
        <v>1907</v>
      </c>
      <c r="H2586" s="181" t="s">
        <v>1079</v>
      </c>
      <c r="I2586" s="181" t="s">
        <v>146</v>
      </c>
      <c r="J2586" s="181">
        <f>MONTH(Delivery[[#This Row],[DATE]])</f>
        <v>4</v>
      </c>
      <c r="K2586" s="183">
        <f>IF(Delivery[[#This Row],[Month]]&gt;3,YEAR(Delivery[[#This Row],[DATE]]),YEAR(Delivery[[#This Row],[DATE]])-1)</f>
        <v>2016</v>
      </c>
      <c r="L2586" s="183" t="str">
        <f>IF(Delivery[[#This Row],[Month]]&lt;4,"Q4",IF(Delivery[[#This Row],[Month]]&lt;7,"Q1",IF(Delivery[[#This Row],[Month]]&lt;10,"Q2",IF(Delivery[[#This Row],[Month]]&lt;13,"Q3"))))</f>
        <v>Q1</v>
      </c>
    </row>
    <row r="2587" spans="1:12" x14ac:dyDescent="0.25">
      <c r="A2587" s="181">
        <v>3</v>
      </c>
      <c r="B2587" s="182">
        <v>42484</v>
      </c>
      <c r="C2587" s="181" t="s">
        <v>6</v>
      </c>
      <c r="D2587" s="181" t="s">
        <v>1767</v>
      </c>
      <c r="E2587" s="181">
        <v>105</v>
      </c>
      <c r="F2587" s="181">
        <v>1536</v>
      </c>
      <c r="G2587" s="181" t="s">
        <v>1907</v>
      </c>
      <c r="H2587" s="181" t="s">
        <v>148</v>
      </c>
      <c r="I2587" s="181" t="s">
        <v>149</v>
      </c>
      <c r="J2587" s="181">
        <f>MONTH(Delivery[[#This Row],[DATE]])</f>
        <v>4</v>
      </c>
      <c r="K2587" s="183">
        <f>IF(Delivery[[#This Row],[Month]]&gt;3,YEAR(Delivery[[#This Row],[DATE]]),YEAR(Delivery[[#This Row],[DATE]])-1)</f>
        <v>2016</v>
      </c>
      <c r="L2587" s="183" t="str">
        <f>IF(Delivery[[#This Row],[Month]]&lt;4,"Q4",IF(Delivery[[#This Row],[Month]]&lt;7,"Q1",IF(Delivery[[#This Row],[Month]]&lt;10,"Q2",IF(Delivery[[#This Row],[Month]]&lt;13,"Q3"))))</f>
        <v>Q1</v>
      </c>
    </row>
    <row r="2588" spans="1:12" x14ac:dyDescent="0.25">
      <c r="A2588" s="181">
        <v>1</v>
      </c>
      <c r="B2588" s="182">
        <v>42485</v>
      </c>
      <c r="C2588" s="181" t="s">
        <v>6</v>
      </c>
      <c r="D2588" s="181" t="s">
        <v>1941</v>
      </c>
      <c r="E2588" s="181" t="s">
        <v>1917</v>
      </c>
      <c r="F2588" s="181">
        <v>6389</v>
      </c>
      <c r="G2588" s="181" t="s">
        <v>1907</v>
      </c>
      <c r="H2588" s="181" t="s">
        <v>148</v>
      </c>
      <c r="I2588" s="181" t="s">
        <v>149</v>
      </c>
      <c r="J2588" s="181">
        <f>MONTH(Delivery[[#This Row],[DATE]])</f>
        <v>4</v>
      </c>
      <c r="K2588" s="183">
        <f>IF(Delivery[[#This Row],[Month]]&gt;3,YEAR(Delivery[[#This Row],[DATE]]),YEAR(Delivery[[#This Row],[DATE]])-1)</f>
        <v>2016</v>
      </c>
      <c r="L2588" s="183" t="str">
        <f>IF(Delivery[[#This Row],[Month]]&lt;4,"Q4",IF(Delivery[[#This Row],[Month]]&lt;7,"Q1",IF(Delivery[[#This Row],[Month]]&lt;10,"Q2",IF(Delivery[[#This Row],[Month]]&lt;13,"Q3"))))</f>
        <v>Q1</v>
      </c>
    </row>
    <row r="2589" spans="1:12" x14ac:dyDescent="0.25">
      <c r="A2589" s="181">
        <v>1</v>
      </c>
      <c r="B2589" s="182">
        <v>42486</v>
      </c>
      <c r="C2589" s="181" t="s">
        <v>6</v>
      </c>
      <c r="D2589" s="181" t="s">
        <v>1797</v>
      </c>
      <c r="E2589" s="181" t="s">
        <v>1917</v>
      </c>
      <c r="F2589" s="181">
        <v>3089</v>
      </c>
      <c r="G2589" s="181" t="s">
        <v>1907</v>
      </c>
      <c r="H2589" s="181" t="s">
        <v>148</v>
      </c>
      <c r="I2589" s="181" t="s">
        <v>149</v>
      </c>
      <c r="J2589" s="181">
        <f>MONTH(Delivery[[#This Row],[DATE]])</f>
        <v>4</v>
      </c>
      <c r="K2589" s="183">
        <f>IF(Delivery[[#This Row],[Month]]&gt;3,YEAR(Delivery[[#This Row],[DATE]]),YEAR(Delivery[[#This Row],[DATE]])-1)</f>
        <v>2016</v>
      </c>
      <c r="L2589" s="183" t="str">
        <f>IF(Delivery[[#This Row],[Month]]&lt;4,"Q4",IF(Delivery[[#This Row],[Month]]&lt;7,"Q1",IF(Delivery[[#This Row],[Month]]&lt;10,"Q2",IF(Delivery[[#This Row],[Month]]&lt;13,"Q3"))))</f>
        <v>Q1</v>
      </c>
    </row>
    <row r="2590" spans="1:12" x14ac:dyDescent="0.25">
      <c r="A2590" s="181">
        <v>1</v>
      </c>
      <c r="B2590" s="182">
        <v>42487</v>
      </c>
      <c r="C2590" s="181" t="s">
        <v>6</v>
      </c>
      <c r="D2590" s="181" t="s">
        <v>1942</v>
      </c>
      <c r="E2590" s="181" t="s">
        <v>1918</v>
      </c>
      <c r="F2590" s="181">
        <v>49</v>
      </c>
      <c r="G2590" s="181" t="s">
        <v>1907</v>
      </c>
      <c r="H2590" s="181" t="s">
        <v>1748</v>
      </c>
      <c r="I2590" s="181" t="s">
        <v>204</v>
      </c>
      <c r="J2590" s="181">
        <f>MONTH(Delivery[[#This Row],[DATE]])</f>
        <v>4</v>
      </c>
      <c r="K2590" s="183">
        <f>IF(Delivery[[#This Row],[Month]]&gt;3,YEAR(Delivery[[#This Row],[DATE]]),YEAR(Delivery[[#This Row],[DATE]])-1)</f>
        <v>2016</v>
      </c>
      <c r="L2590" s="183" t="str">
        <f>IF(Delivery[[#This Row],[Month]]&lt;4,"Q4",IF(Delivery[[#This Row],[Month]]&lt;7,"Q1",IF(Delivery[[#This Row],[Month]]&lt;10,"Q2",IF(Delivery[[#This Row],[Month]]&lt;13,"Q3"))))</f>
        <v>Q1</v>
      </c>
    </row>
    <row r="2591" spans="1:12" x14ac:dyDescent="0.25">
      <c r="A2591" s="181">
        <v>2</v>
      </c>
      <c r="B2591" s="182">
        <v>42487</v>
      </c>
      <c r="C2591" s="181" t="s">
        <v>6</v>
      </c>
      <c r="D2591" s="181" t="s">
        <v>1943</v>
      </c>
      <c r="E2591" s="181" t="s">
        <v>1918</v>
      </c>
      <c r="F2591" s="181">
        <v>18</v>
      </c>
      <c r="G2591" s="181" t="s">
        <v>1907</v>
      </c>
      <c r="H2591" s="181" t="s">
        <v>1748</v>
      </c>
      <c r="I2591" s="181" t="s">
        <v>204</v>
      </c>
      <c r="J2591" s="181">
        <f>MONTH(Delivery[[#This Row],[DATE]])</f>
        <v>4</v>
      </c>
      <c r="K2591" s="183">
        <f>IF(Delivery[[#This Row],[Month]]&gt;3,YEAR(Delivery[[#This Row],[DATE]]),YEAR(Delivery[[#This Row],[DATE]])-1)</f>
        <v>2016</v>
      </c>
      <c r="L2591" s="183" t="str">
        <f>IF(Delivery[[#This Row],[Month]]&lt;4,"Q4",IF(Delivery[[#This Row],[Month]]&lt;7,"Q1",IF(Delivery[[#This Row],[Month]]&lt;10,"Q2",IF(Delivery[[#This Row],[Month]]&lt;13,"Q3"))))</f>
        <v>Q1</v>
      </c>
    </row>
    <row r="2592" spans="1:12" x14ac:dyDescent="0.25">
      <c r="A2592" s="181">
        <v>1</v>
      </c>
      <c r="B2592" s="182">
        <v>42487</v>
      </c>
      <c r="C2592" s="181" t="s">
        <v>6</v>
      </c>
      <c r="D2592" s="181" t="s">
        <v>1797</v>
      </c>
      <c r="E2592" s="181" t="s">
        <v>1910</v>
      </c>
      <c r="F2592" s="181">
        <v>209</v>
      </c>
      <c r="G2592" s="181" t="s">
        <v>1907</v>
      </c>
      <c r="H2592" s="181" t="s">
        <v>148</v>
      </c>
      <c r="I2592" s="181" t="s">
        <v>149</v>
      </c>
      <c r="J2592" s="181">
        <f>MONTH(Delivery[[#This Row],[DATE]])</f>
        <v>4</v>
      </c>
      <c r="K2592" s="183">
        <f>IF(Delivery[[#This Row],[Month]]&gt;3,YEAR(Delivery[[#This Row],[DATE]]),YEAR(Delivery[[#This Row],[DATE]])-1)</f>
        <v>2016</v>
      </c>
      <c r="L2592" s="183" t="str">
        <f>IF(Delivery[[#This Row],[Month]]&lt;4,"Q4",IF(Delivery[[#This Row],[Month]]&lt;7,"Q1",IF(Delivery[[#This Row],[Month]]&lt;10,"Q2",IF(Delivery[[#This Row],[Month]]&lt;13,"Q3"))))</f>
        <v>Q1</v>
      </c>
    </row>
    <row r="2593" spans="1:12" x14ac:dyDescent="0.25">
      <c r="A2593" s="181">
        <v>2</v>
      </c>
      <c r="B2593" s="182">
        <v>42487</v>
      </c>
      <c r="C2593" s="181" t="s">
        <v>6</v>
      </c>
      <c r="D2593" s="181" t="s">
        <v>1798</v>
      </c>
      <c r="E2593" s="181" t="s">
        <v>1912</v>
      </c>
      <c r="F2593" s="181">
        <v>2291</v>
      </c>
      <c r="G2593" s="181" t="s">
        <v>1907</v>
      </c>
      <c r="H2593" s="181" t="s">
        <v>145</v>
      </c>
      <c r="I2593" s="181" t="s">
        <v>146</v>
      </c>
      <c r="J2593" s="181">
        <f>MONTH(Delivery[[#This Row],[DATE]])</f>
        <v>4</v>
      </c>
      <c r="K2593" s="183">
        <f>IF(Delivery[[#This Row],[Month]]&gt;3,YEAR(Delivery[[#This Row],[DATE]]),YEAR(Delivery[[#This Row],[DATE]])-1)</f>
        <v>2016</v>
      </c>
      <c r="L2593" s="183" t="str">
        <f>IF(Delivery[[#This Row],[Month]]&lt;4,"Q4",IF(Delivery[[#This Row],[Month]]&lt;7,"Q1",IF(Delivery[[#This Row],[Month]]&lt;10,"Q2",IF(Delivery[[#This Row],[Month]]&lt;13,"Q3"))))</f>
        <v>Q1</v>
      </c>
    </row>
    <row r="2594" spans="1:12" x14ac:dyDescent="0.25">
      <c r="A2594" s="181">
        <v>3</v>
      </c>
      <c r="B2594" s="182">
        <v>42487</v>
      </c>
      <c r="C2594" s="181" t="s">
        <v>6</v>
      </c>
      <c r="D2594" s="181" t="s">
        <v>114</v>
      </c>
      <c r="E2594" s="181" t="s">
        <v>1910</v>
      </c>
      <c r="F2594" s="181">
        <v>914</v>
      </c>
      <c r="G2594" s="181" t="s">
        <v>1907</v>
      </c>
      <c r="H2594" s="181" t="s">
        <v>148</v>
      </c>
      <c r="I2594" s="181" t="s">
        <v>149</v>
      </c>
      <c r="J2594" s="181">
        <f>MONTH(Delivery[[#This Row],[DATE]])</f>
        <v>4</v>
      </c>
      <c r="K2594" s="183">
        <f>IF(Delivery[[#This Row],[Month]]&gt;3,YEAR(Delivery[[#This Row],[DATE]]),YEAR(Delivery[[#This Row],[DATE]])-1)</f>
        <v>2016</v>
      </c>
      <c r="L2594" s="183" t="str">
        <f>IF(Delivery[[#This Row],[Month]]&lt;4,"Q4",IF(Delivery[[#This Row],[Month]]&lt;7,"Q1",IF(Delivery[[#This Row],[Month]]&lt;10,"Q2",IF(Delivery[[#This Row],[Month]]&lt;13,"Q3"))))</f>
        <v>Q1</v>
      </c>
    </row>
    <row r="2595" spans="1:12" x14ac:dyDescent="0.25">
      <c r="A2595" s="181">
        <v>4</v>
      </c>
      <c r="B2595" s="182">
        <v>42487</v>
      </c>
      <c r="C2595" s="181" t="s">
        <v>6</v>
      </c>
      <c r="D2595" s="181" t="s">
        <v>1812</v>
      </c>
      <c r="E2595" s="181" t="s">
        <v>1912</v>
      </c>
      <c r="F2595" s="181">
        <v>732</v>
      </c>
      <c r="G2595" s="181" t="s">
        <v>1907</v>
      </c>
      <c r="H2595" s="181" t="s">
        <v>164</v>
      </c>
      <c r="I2595" s="181" t="s">
        <v>146</v>
      </c>
      <c r="J2595" s="181">
        <f>MONTH(Delivery[[#This Row],[DATE]])</f>
        <v>4</v>
      </c>
      <c r="K2595" s="183">
        <f>IF(Delivery[[#This Row],[Month]]&gt;3,YEAR(Delivery[[#This Row],[DATE]]),YEAR(Delivery[[#This Row],[DATE]])-1)</f>
        <v>2016</v>
      </c>
      <c r="L2595" s="183" t="str">
        <f>IF(Delivery[[#This Row],[Month]]&lt;4,"Q4",IF(Delivery[[#This Row],[Month]]&lt;7,"Q1",IF(Delivery[[#This Row],[Month]]&lt;10,"Q2",IF(Delivery[[#This Row],[Month]]&lt;13,"Q3"))))</f>
        <v>Q1</v>
      </c>
    </row>
    <row r="2596" spans="1:12" x14ac:dyDescent="0.25">
      <c r="A2596" s="181">
        <v>1</v>
      </c>
      <c r="B2596" s="182">
        <v>42464</v>
      </c>
      <c r="C2596" s="181" t="s">
        <v>6</v>
      </c>
      <c r="D2596" s="181" t="s">
        <v>1944</v>
      </c>
      <c r="E2596" s="181">
        <v>8</v>
      </c>
      <c r="F2596" s="181">
        <v>2029</v>
      </c>
      <c r="G2596" s="181" t="s">
        <v>1945</v>
      </c>
      <c r="H2596" s="181" t="s">
        <v>153</v>
      </c>
      <c r="I2596" s="181" t="s">
        <v>1530</v>
      </c>
      <c r="J2596" s="181">
        <f>MONTH(Delivery[[#This Row],[DATE]])</f>
        <v>4</v>
      </c>
      <c r="K2596" s="183">
        <f>IF(Delivery[[#This Row],[Month]]&gt;3,YEAR(Delivery[[#This Row],[DATE]]),YEAR(Delivery[[#This Row],[DATE]])-1)</f>
        <v>2016</v>
      </c>
      <c r="L2596" s="183" t="str">
        <f>IF(Delivery[[#This Row],[Month]]&lt;4,"Q4",IF(Delivery[[#This Row],[Month]]&lt;7,"Q1",IF(Delivery[[#This Row],[Month]]&lt;10,"Q2",IF(Delivery[[#This Row],[Month]]&lt;13,"Q3"))))</f>
        <v>Q1</v>
      </c>
    </row>
    <row r="2597" spans="1:12" x14ac:dyDescent="0.25">
      <c r="A2597" s="181">
        <v>1</v>
      </c>
      <c r="B2597" s="182">
        <v>42468</v>
      </c>
      <c r="C2597" s="181" t="s">
        <v>6</v>
      </c>
      <c r="D2597" s="181" t="s">
        <v>1944</v>
      </c>
      <c r="E2597" s="181">
        <v>7</v>
      </c>
      <c r="F2597" s="181">
        <v>3164</v>
      </c>
      <c r="G2597" s="181" t="s">
        <v>1945</v>
      </c>
      <c r="H2597" s="181" t="s">
        <v>153</v>
      </c>
      <c r="I2597" s="181" t="s">
        <v>1530</v>
      </c>
      <c r="J2597" s="181">
        <f>MONTH(Delivery[[#This Row],[DATE]])</f>
        <v>4</v>
      </c>
      <c r="K2597" s="183">
        <f>IF(Delivery[[#This Row],[Month]]&gt;3,YEAR(Delivery[[#This Row],[DATE]]),YEAR(Delivery[[#This Row],[DATE]])-1)</f>
        <v>2016</v>
      </c>
      <c r="L2597" s="183" t="str">
        <f>IF(Delivery[[#This Row],[Month]]&lt;4,"Q4",IF(Delivery[[#This Row],[Month]]&lt;7,"Q1",IF(Delivery[[#This Row],[Month]]&lt;10,"Q2",IF(Delivery[[#This Row],[Month]]&lt;13,"Q3"))))</f>
        <v>Q1</v>
      </c>
    </row>
    <row r="2598" spans="1:12" x14ac:dyDescent="0.25">
      <c r="A2598" s="181">
        <v>1</v>
      </c>
      <c r="B2598" s="182">
        <v>42470</v>
      </c>
      <c r="C2598" s="181" t="s">
        <v>6</v>
      </c>
      <c r="D2598" s="181" t="s">
        <v>1944</v>
      </c>
      <c r="E2598" s="181">
        <v>7</v>
      </c>
      <c r="F2598" s="181">
        <v>440</v>
      </c>
      <c r="G2598" s="181" t="s">
        <v>1945</v>
      </c>
      <c r="H2598" s="181" t="s">
        <v>153</v>
      </c>
      <c r="I2598" s="181" t="s">
        <v>1530</v>
      </c>
      <c r="J2598" s="181">
        <f>MONTH(Delivery[[#This Row],[DATE]])</f>
        <v>4</v>
      </c>
      <c r="K2598" s="183">
        <f>IF(Delivery[[#This Row],[Month]]&gt;3,YEAR(Delivery[[#This Row],[DATE]]),YEAR(Delivery[[#This Row],[DATE]])-1)</f>
        <v>2016</v>
      </c>
      <c r="L2598" s="183" t="str">
        <f>IF(Delivery[[#This Row],[Month]]&lt;4,"Q4",IF(Delivery[[#This Row],[Month]]&lt;7,"Q1",IF(Delivery[[#This Row],[Month]]&lt;10,"Q2",IF(Delivery[[#This Row],[Month]]&lt;13,"Q3"))))</f>
        <v>Q1</v>
      </c>
    </row>
    <row r="2599" spans="1:12" x14ac:dyDescent="0.25">
      <c r="A2599" s="181">
        <v>2</v>
      </c>
      <c r="B2599" s="182">
        <v>42470</v>
      </c>
      <c r="C2599" s="181" t="s">
        <v>6</v>
      </c>
      <c r="D2599" s="181" t="s">
        <v>1944</v>
      </c>
      <c r="E2599" s="181">
        <v>6</v>
      </c>
      <c r="F2599" s="181">
        <v>1340</v>
      </c>
      <c r="G2599" s="181" t="s">
        <v>1945</v>
      </c>
      <c r="H2599" s="181" t="s">
        <v>153</v>
      </c>
      <c r="I2599" s="181" t="s">
        <v>1530</v>
      </c>
      <c r="J2599" s="181">
        <f>MONTH(Delivery[[#This Row],[DATE]])</f>
        <v>4</v>
      </c>
      <c r="K2599" s="183">
        <f>IF(Delivery[[#This Row],[Month]]&gt;3,YEAR(Delivery[[#This Row],[DATE]]),YEAR(Delivery[[#This Row],[DATE]])-1)</f>
        <v>2016</v>
      </c>
      <c r="L2599" s="183" t="str">
        <f>IF(Delivery[[#This Row],[Month]]&lt;4,"Q4",IF(Delivery[[#This Row],[Month]]&lt;7,"Q1",IF(Delivery[[#This Row],[Month]]&lt;10,"Q2",IF(Delivery[[#This Row],[Month]]&lt;13,"Q3"))))</f>
        <v>Q1</v>
      </c>
    </row>
    <row r="2600" spans="1:12" x14ac:dyDescent="0.25">
      <c r="A2600" s="181">
        <v>3</v>
      </c>
      <c r="B2600" s="182">
        <v>42470</v>
      </c>
      <c r="C2600" s="181" t="s">
        <v>6</v>
      </c>
      <c r="D2600" s="181" t="s">
        <v>7</v>
      </c>
      <c r="E2600" s="181">
        <v>6</v>
      </c>
      <c r="F2600" s="181">
        <v>2100</v>
      </c>
      <c r="G2600" s="181" t="s">
        <v>1945</v>
      </c>
      <c r="H2600" s="181" t="s">
        <v>153</v>
      </c>
      <c r="I2600" s="181" t="s">
        <v>1530</v>
      </c>
      <c r="J2600" s="181">
        <f>MONTH(Delivery[[#This Row],[DATE]])</f>
        <v>4</v>
      </c>
      <c r="K2600" s="183">
        <f>IF(Delivery[[#This Row],[Month]]&gt;3,YEAR(Delivery[[#This Row],[DATE]]),YEAR(Delivery[[#This Row],[DATE]])-1)</f>
        <v>2016</v>
      </c>
      <c r="L2600" s="183" t="str">
        <f>IF(Delivery[[#This Row],[Month]]&lt;4,"Q4",IF(Delivery[[#This Row],[Month]]&lt;7,"Q1",IF(Delivery[[#This Row],[Month]]&lt;10,"Q2",IF(Delivery[[#This Row],[Month]]&lt;13,"Q3"))))</f>
        <v>Q1</v>
      </c>
    </row>
    <row r="2601" spans="1:12" x14ac:dyDescent="0.25">
      <c r="A2601" s="181">
        <v>4</v>
      </c>
      <c r="B2601" s="182">
        <v>42470</v>
      </c>
      <c r="C2601" s="181" t="s">
        <v>6</v>
      </c>
      <c r="D2601" s="181" t="s">
        <v>1834</v>
      </c>
      <c r="E2601" s="181">
        <v>5</v>
      </c>
      <c r="F2601" s="181">
        <v>73</v>
      </c>
      <c r="G2601" s="181" t="s">
        <v>1945</v>
      </c>
      <c r="H2601" s="181" t="s">
        <v>155</v>
      </c>
      <c r="I2601" s="181" t="s">
        <v>146</v>
      </c>
      <c r="J2601" s="181">
        <f>MONTH(Delivery[[#This Row],[DATE]])</f>
        <v>4</v>
      </c>
      <c r="K2601" s="183">
        <f>IF(Delivery[[#This Row],[Month]]&gt;3,YEAR(Delivery[[#This Row],[DATE]]),YEAR(Delivery[[#This Row],[DATE]])-1)</f>
        <v>2016</v>
      </c>
      <c r="L2601" s="183" t="str">
        <f>IF(Delivery[[#This Row],[Month]]&lt;4,"Q4",IF(Delivery[[#This Row],[Month]]&lt;7,"Q1",IF(Delivery[[#This Row],[Month]]&lt;10,"Q2",IF(Delivery[[#This Row],[Month]]&lt;13,"Q3"))))</f>
        <v>Q1</v>
      </c>
    </row>
    <row r="2602" spans="1:12" x14ac:dyDescent="0.25">
      <c r="A2602" s="181">
        <v>5</v>
      </c>
      <c r="B2602" s="182">
        <v>42470</v>
      </c>
      <c r="C2602" s="181" t="s">
        <v>6</v>
      </c>
      <c r="D2602" s="181" t="s">
        <v>1835</v>
      </c>
      <c r="E2602" s="181">
        <v>5</v>
      </c>
      <c r="F2602" s="181">
        <v>10</v>
      </c>
      <c r="G2602" s="181" t="s">
        <v>1945</v>
      </c>
      <c r="H2602" s="181" t="s">
        <v>156</v>
      </c>
      <c r="I2602" s="181" t="s">
        <v>146</v>
      </c>
      <c r="J2602" s="181">
        <f>MONTH(Delivery[[#This Row],[DATE]])</f>
        <v>4</v>
      </c>
      <c r="K2602" s="183">
        <f>IF(Delivery[[#This Row],[Month]]&gt;3,YEAR(Delivery[[#This Row],[DATE]]),YEAR(Delivery[[#This Row],[DATE]])-1)</f>
        <v>2016</v>
      </c>
      <c r="L2602" s="183" t="str">
        <f>IF(Delivery[[#This Row],[Month]]&lt;4,"Q4",IF(Delivery[[#This Row],[Month]]&lt;7,"Q1",IF(Delivery[[#This Row],[Month]]&lt;10,"Q2",IF(Delivery[[#This Row],[Month]]&lt;13,"Q3"))))</f>
        <v>Q1</v>
      </c>
    </row>
    <row r="2603" spans="1:12" x14ac:dyDescent="0.25">
      <c r="A2603" s="181">
        <v>1</v>
      </c>
      <c r="B2603" s="182">
        <v>42471</v>
      </c>
      <c r="C2603" s="181" t="s">
        <v>6</v>
      </c>
      <c r="D2603" s="181" t="s">
        <v>1835</v>
      </c>
      <c r="E2603" s="181">
        <v>5</v>
      </c>
      <c r="F2603" s="181">
        <v>804</v>
      </c>
      <c r="G2603" s="181" t="s">
        <v>1945</v>
      </c>
      <c r="H2603" s="181" t="s">
        <v>156</v>
      </c>
      <c r="I2603" s="181" t="s">
        <v>146</v>
      </c>
      <c r="J2603" s="181">
        <f>MONTH(Delivery[[#This Row],[DATE]])</f>
        <v>4</v>
      </c>
      <c r="K2603" s="183">
        <f>IF(Delivery[[#This Row],[Month]]&gt;3,YEAR(Delivery[[#This Row],[DATE]]),YEAR(Delivery[[#This Row],[DATE]])-1)</f>
        <v>2016</v>
      </c>
      <c r="L2603" s="183" t="str">
        <f>IF(Delivery[[#This Row],[Month]]&lt;4,"Q4",IF(Delivery[[#This Row],[Month]]&lt;7,"Q1",IF(Delivery[[#This Row],[Month]]&lt;10,"Q2",IF(Delivery[[#This Row],[Month]]&lt;13,"Q3"))))</f>
        <v>Q1</v>
      </c>
    </row>
    <row r="2604" spans="1:12" x14ac:dyDescent="0.25">
      <c r="A2604" s="181">
        <v>2</v>
      </c>
      <c r="B2604" s="182">
        <v>42471</v>
      </c>
      <c r="C2604" s="181" t="s">
        <v>6</v>
      </c>
      <c r="D2604" s="181" t="s">
        <v>1836</v>
      </c>
      <c r="E2604" s="181">
        <v>5</v>
      </c>
      <c r="F2604" s="181">
        <v>86</v>
      </c>
      <c r="G2604" s="181" t="s">
        <v>1945</v>
      </c>
      <c r="H2604" s="181" t="s">
        <v>155</v>
      </c>
      <c r="I2604" s="181" t="s">
        <v>146</v>
      </c>
      <c r="J2604" s="181">
        <f>MONTH(Delivery[[#This Row],[DATE]])</f>
        <v>4</v>
      </c>
      <c r="K2604" s="183">
        <f>IF(Delivery[[#This Row],[Month]]&gt;3,YEAR(Delivery[[#This Row],[DATE]]),YEAR(Delivery[[#This Row],[DATE]])-1)</f>
        <v>2016</v>
      </c>
      <c r="L2604" s="183" t="str">
        <f>IF(Delivery[[#This Row],[Month]]&lt;4,"Q4",IF(Delivery[[#This Row],[Month]]&lt;7,"Q1",IF(Delivery[[#This Row],[Month]]&lt;10,"Q2",IF(Delivery[[#This Row],[Month]]&lt;13,"Q3"))))</f>
        <v>Q1</v>
      </c>
    </row>
    <row r="2605" spans="1:12" x14ac:dyDescent="0.25">
      <c r="A2605" s="181">
        <v>3</v>
      </c>
      <c r="B2605" s="182">
        <v>42471</v>
      </c>
      <c r="C2605" s="181" t="s">
        <v>6</v>
      </c>
      <c r="D2605" s="181" t="s">
        <v>1837</v>
      </c>
      <c r="E2605" s="181">
        <v>2</v>
      </c>
      <c r="F2605" s="181">
        <v>1905</v>
      </c>
      <c r="G2605" s="181" t="s">
        <v>1945</v>
      </c>
      <c r="H2605" s="181" t="s">
        <v>151</v>
      </c>
      <c r="I2605" s="181" t="s">
        <v>1532</v>
      </c>
      <c r="J2605" s="181">
        <f>MONTH(Delivery[[#This Row],[DATE]])</f>
        <v>4</v>
      </c>
      <c r="K2605" s="183">
        <f>IF(Delivery[[#This Row],[Month]]&gt;3,YEAR(Delivery[[#This Row],[DATE]]),YEAR(Delivery[[#This Row],[DATE]])-1)</f>
        <v>2016</v>
      </c>
      <c r="L2605" s="183" t="str">
        <f>IF(Delivery[[#This Row],[Month]]&lt;4,"Q4",IF(Delivery[[#This Row],[Month]]&lt;7,"Q1",IF(Delivery[[#This Row],[Month]]&lt;10,"Q2",IF(Delivery[[#This Row],[Month]]&lt;13,"Q3"))))</f>
        <v>Q1</v>
      </c>
    </row>
    <row r="2606" spans="1:12" x14ac:dyDescent="0.25">
      <c r="A2606" s="181">
        <v>4</v>
      </c>
      <c r="B2606" s="182">
        <v>42471</v>
      </c>
      <c r="C2606" s="181" t="s">
        <v>6</v>
      </c>
      <c r="D2606" s="181" t="s">
        <v>1837</v>
      </c>
      <c r="E2606" s="181">
        <v>3</v>
      </c>
      <c r="F2606" s="181">
        <v>230</v>
      </c>
      <c r="G2606" s="181" t="s">
        <v>1945</v>
      </c>
      <c r="H2606" s="181" t="s">
        <v>151</v>
      </c>
      <c r="I2606" s="181" t="s">
        <v>1532</v>
      </c>
      <c r="J2606" s="181">
        <f>MONTH(Delivery[[#This Row],[DATE]])</f>
        <v>4</v>
      </c>
      <c r="K2606" s="183">
        <f>IF(Delivery[[#This Row],[Month]]&gt;3,YEAR(Delivery[[#This Row],[DATE]]),YEAR(Delivery[[#This Row],[DATE]])-1)</f>
        <v>2016</v>
      </c>
      <c r="L2606" s="183" t="str">
        <f>IF(Delivery[[#This Row],[Month]]&lt;4,"Q4",IF(Delivery[[#This Row],[Month]]&lt;7,"Q1",IF(Delivery[[#This Row],[Month]]&lt;10,"Q2",IF(Delivery[[#This Row],[Month]]&lt;13,"Q3"))))</f>
        <v>Q1</v>
      </c>
    </row>
    <row r="2607" spans="1:12" x14ac:dyDescent="0.25">
      <c r="A2607" s="181">
        <v>5</v>
      </c>
      <c r="B2607" s="182">
        <v>42471</v>
      </c>
      <c r="C2607" s="181" t="s">
        <v>6</v>
      </c>
      <c r="D2607" s="181" t="s">
        <v>1838</v>
      </c>
      <c r="E2607" s="181">
        <v>3</v>
      </c>
      <c r="F2607" s="181">
        <v>1913</v>
      </c>
      <c r="G2607" s="181" t="s">
        <v>1945</v>
      </c>
      <c r="H2607" s="181" t="s">
        <v>151</v>
      </c>
      <c r="I2607" s="181" t="s">
        <v>1532</v>
      </c>
      <c r="J2607" s="181">
        <f>MONTH(Delivery[[#This Row],[DATE]])</f>
        <v>4</v>
      </c>
      <c r="K2607" s="183">
        <f>IF(Delivery[[#This Row],[Month]]&gt;3,YEAR(Delivery[[#This Row],[DATE]]),YEAR(Delivery[[#This Row],[DATE]])-1)</f>
        <v>2016</v>
      </c>
      <c r="L2607" s="183" t="str">
        <f>IF(Delivery[[#This Row],[Month]]&lt;4,"Q4",IF(Delivery[[#This Row],[Month]]&lt;7,"Q1",IF(Delivery[[#This Row],[Month]]&lt;10,"Q2",IF(Delivery[[#This Row],[Month]]&lt;13,"Q3"))))</f>
        <v>Q1</v>
      </c>
    </row>
    <row r="2608" spans="1:12" x14ac:dyDescent="0.25">
      <c r="A2608" s="181">
        <v>6</v>
      </c>
      <c r="B2608" s="182">
        <v>42471</v>
      </c>
      <c r="C2608" s="181" t="s">
        <v>6</v>
      </c>
      <c r="D2608" s="181" t="s">
        <v>1838</v>
      </c>
      <c r="E2608" s="181">
        <v>2</v>
      </c>
      <c r="F2608" s="181">
        <v>1340</v>
      </c>
      <c r="G2608" s="181" t="s">
        <v>1945</v>
      </c>
      <c r="H2608" s="181" t="s">
        <v>151</v>
      </c>
      <c r="I2608" s="181" t="s">
        <v>1532</v>
      </c>
      <c r="J2608" s="181">
        <f>MONTH(Delivery[[#This Row],[DATE]])</f>
        <v>4</v>
      </c>
      <c r="K2608" s="183">
        <f>IF(Delivery[[#This Row],[Month]]&gt;3,YEAR(Delivery[[#This Row],[DATE]]),YEAR(Delivery[[#This Row],[DATE]])-1)</f>
        <v>2016</v>
      </c>
      <c r="L2608" s="183" t="str">
        <f>IF(Delivery[[#This Row],[Month]]&lt;4,"Q4",IF(Delivery[[#This Row],[Month]]&lt;7,"Q1",IF(Delivery[[#This Row],[Month]]&lt;10,"Q2",IF(Delivery[[#This Row],[Month]]&lt;13,"Q3"))))</f>
        <v>Q1</v>
      </c>
    </row>
    <row r="2609" spans="1:12" x14ac:dyDescent="0.25">
      <c r="A2609" s="181">
        <v>1</v>
      </c>
      <c r="B2609" s="182">
        <v>42472</v>
      </c>
      <c r="C2609" s="181" t="s">
        <v>6</v>
      </c>
      <c r="D2609" s="181" t="s">
        <v>1839</v>
      </c>
      <c r="E2609" s="181">
        <v>2</v>
      </c>
      <c r="F2609" s="181">
        <v>756</v>
      </c>
      <c r="G2609" s="181" t="s">
        <v>1945</v>
      </c>
      <c r="H2609" s="181" t="s">
        <v>151</v>
      </c>
      <c r="I2609" s="181" t="s">
        <v>1532</v>
      </c>
      <c r="J2609" s="181">
        <f>MONTH(Delivery[[#This Row],[DATE]])</f>
        <v>4</v>
      </c>
      <c r="K2609" s="183">
        <f>IF(Delivery[[#This Row],[Month]]&gt;3,YEAR(Delivery[[#This Row],[DATE]]),YEAR(Delivery[[#This Row],[DATE]])-1)</f>
        <v>2016</v>
      </c>
      <c r="L2609" s="183" t="str">
        <f>IF(Delivery[[#This Row],[Month]]&lt;4,"Q4",IF(Delivery[[#This Row],[Month]]&lt;7,"Q1",IF(Delivery[[#This Row],[Month]]&lt;10,"Q2",IF(Delivery[[#This Row],[Month]]&lt;13,"Q3"))))</f>
        <v>Q1</v>
      </c>
    </row>
    <row r="2610" spans="1:12" x14ac:dyDescent="0.25">
      <c r="A2610" s="181">
        <v>2</v>
      </c>
      <c r="B2610" s="182">
        <v>42472</v>
      </c>
      <c r="C2610" s="181" t="s">
        <v>6</v>
      </c>
      <c r="D2610" s="181" t="s">
        <v>1839</v>
      </c>
      <c r="E2610" s="181">
        <v>3</v>
      </c>
      <c r="F2610" s="181">
        <v>784</v>
      </c>
      <c r="G2610" s="181" t="s">
        <v>1945</v>
      </c>
      <c r="H2610" s="181" t="s">
        <v>151</v>
      </c>
      <c r="I2610" s="181" t="s">
        <v>1532</v>
      </c>
      <c r="J2610" s="181">
        <f>MONTH(Delivery[[#This Row],[DATE]])</f>
        <v>4</v>
      </c>
      <c r="K2610" s="183">
        <f>IF(Delivery[[#This Row],[Month]]&gt;3,YEAR(Delivery[[#This Row],[DATE]]),YEAR(Delivery[[#This Row],[DATE]])-1)</f>
        <v>2016</v>
      </c>
      <c r="L2610" s="183" t="str">
        <f>IF(Delivery[[#This Row],[Month]]&lt;4,"Q4",IF(Delivery[[#This Row],[Month]]&lt;7,"Q1",IF(Delivery[[#This Row],[Month]]&lt;10,"Q2",IF(Delivery[[#This Row],[Month]]&lt;13,"Q3"))))</f>
        <v>Q1</v>
      </c>
    </row>
    <row r="2611" spans="1:12" x14ac:dyDescent="0.25">
      <c r="A2611" s="181">
        <v>3</v>
      </c>
      <c r="B2611" s="182">
        <v>42472</v>
      </c>
      <c r="C2611" s="181" t="s">
        <v>6</v>
      </c>
      <c r="D2611" s="181" t="s">
        <v>26</v>
      </c>
      <c r="E2611" s="181">
        <v>3</v>
      </c>
      <c r="F2611" s="181">
        <v>1176</v>
      </c>
      <c r="G2611" s="181" t="s">
        <v>1945</v>
      </c>
      <c r="H2611" s="181" t="s">
        <v>151</v>
      </c>
      <c r="I2611" s="181" t="s">
        <v>1532</v>
      </c>
      <c r="J2611" s="181">
        <f>MONTH(Delivery[[#This Row],[DATE]])</f>
        <v>4</v>
      </c>
      <c r="K2611" s="183">
        <f>IF(Delivery[[#This Row],[Month]]&gt;3,YEAR(Delivery[[#This Row],[DATE]]),YEAR(Delivery[[#This Row],[DATE]])-1)</f>
        <v>2016</v>
      </c>
      <c r="L2611" s="183" t="str">
        <f>IF(Delivery[[#This Row],[Month]]&lt;4,"Q4",IF(Delivery[[#This Row],[Month]]&lt;7,"Q1",IF(Delivery[[#This Row],[Month]]&lt;10,"Q2",IF(Delivery[[#This Row],[Month]]&lt;13,"Q3"))))</f>
        <v>Q1</v>
      </c>
    </row>
    <row r="2612" spans="1:12" x14ac:dyDescent="0.25">
      <c r="A2612" s="181">
        <v>4</v>
      </c>
      <c r="B2612" s="182">
        <v>42472</v>
      </c>
      <c r="C2612" s="181" t="s">
        <v>6</v>
      </c>
      <c r="D2612" s="181" t="s">
        <v>1840</v>
      </c>
      <c r="E2612" s="181">
        <v>5</v>
      </c>
      <c r="F2612" s="181">
        <v>67</v>
      </c>
      <c r="G2612" s="181" t="s">
        <v>1945</v>
      </c>
      <c r="H2612" s="181" t="s">
        <v>155</v>
      </c>
      <c r="I2612" s="181" t="s">
        <v>146</v>
      </c>
      <c r="J2612" s="181">
        <f>MONTH(Delivery[[#This Row],[DATE]])</f>
        <v>4</v>
      </c>
      <c r="K2612" s="183">
        <f>IF(Delivery[[#This Row],[Month]]&gt;3,YEAR(Delivery[[#This Row],[DATE]]),YEAR(Delivery[[#This Row],[DATE]])-1)</f>
        <v>2016</v>
      </c>
      <c r="L2612" s="183" t="str">
        <f>IF(Delivery[[#This Row],[Month]]&lt;4,"Q4",IF(Delivery[[#This Row],[Month]]&lt;7,"Q1",IF(Delivery[[#This Row],[Month]]&lt;10,"Q2",IF(Delivery[[#This Row],[Month]]&lt;13,"Q3"))))</f>
        <v>Q1</v>
      </c>
    </row>
    <row r="2613" spans="1:12" x14ac:dyDescent="0.25">
      <c r="A2613" s="181">
        <v>5</v>
      </c>
      <c r="B2613" s="182">
        <v>42472</v>
      </c>
      <c r="C2613" s="181" t="s">
        <v>6</v>
      </c>
      <c r="D2613" s="181" t="s">
        <v>1841</v>
      </c>
      <c r="E2613" s="181">
        <v>5</v>
      </c>
      <c r="F2613" s="181">
        <v>304</v>
      </c>
      <c r="G2613" s="181" t="s">
        <v>1945</v>
      </c>
      <c r="H2613" s="181" t="s">
        <v>156</v>
      </c>
      <c r="I2613" s="181" t="s">
        <v>146</v>
      </c>
      <c r="J2613" s="181">
        <f>MONTH(Delivery[[#This Row],[DATE]])</f>
        <v>4</v>
      </c>
      <c r="K2613" s="183">
        <f>IF(Delivery[[#This Row],[Month]]&gt;3,YEAR(Delivery[[#This Row],[DATE]]),YEAR(Delivery[[#This Row],[DATE]])-1)</f>
        <v>2016</v>
      </c>
      <c r="L2613" s="183" t="str">
        <f>IF(Delivery[[#This Row],[Month]]&lt;4,"Q4",IF(Delivery[[#This Row],[Month]]&lt;7,"Q1",IF(Delivery[[#This Row],[Month]]&lt;10,"Q2",IF(Delivery[[#This Row],[Month]]&lt;13,"Q3"))))</f>
        <v>Q1</v>
      </c>
    </row>
    <row r="2614" spans="1:12" x14ac:dyDescent="0.25">
      <c r="A2614" s="181">
        <v>6</v>
      </c>
      <c r="B2614" s="182">
        <v>42472</v>
      </c>
      <c r="C2614" s="181" t="s">
        <v>6</v>
      </c>
      <c r="D2614" s="181" t="s">
        <v>1842</v>
      </c>
      <c r="E2614" s="181">
        <v>5</v>
      </c>
      <c r="F2614" s="181">
        <v>500</v>
      </c>
      <c r="G2614" s="181" t="s">
        <v>1945</v>
      </c>
      <c r="H2614" s="181" t="s">
        <v>156</v>
      </c>
      <c r="I2614" s="181" t="s">
        <v>146</v>
      </c>
      <c r="J2614" s="181">
        <f>MONTH(Delivery[[#This Row],[DATE]])</f>
        <v>4</v>
      </c>
      <c r="K2614" s="183">
        <f>IF(Delivery[[#This Row],[Month]]&gt;3,YEAR(Delivery[[#This Row],[DATE]]),YEAR(Delivery[[#This Row],[DATE]])-1)</f>
        <v>2016</v>
      </c>
      <c r="L2614" s="183" t="str">
        <f>IF(Delivery[[#This Row],[Month]]&lt;4,"Q4",IF(Delivery[[#This Row],[Month]]&lt;7,"Q1",IF(Delivery[[#This Row],[Month]]&lt;10,"Q2",IF(Delivery[[#This Row],[Month]]&lt;13,"Q3"))))</f>
        <v>Q1</v>
      </c>
    </row>
    <row r="2615" spans="1:12" x14ac:dyDescent="0.25">
      <c r="A2615" s="181">
        <v>7</v>
      </c>
      <c r="B2615" s="182">
        <v>42472</v>
      </c>
      <c r="C2615" s="181" t="s">
        <v>6</v>
      </c>
      <c r="D2615" s="181" t="s">
        <v>1722</v>
      </c>
      <c r="E2615" s="181">
        <v>5</v>
      </c>
      <c r="F2615" s="181">
        <v>70</v>
      </c>
      <c r="G2615" s="181" t="s">
        <v>1945</v>
      </c>
      <c r="H2615" s="181" t="s">
        <v>155</v>
      </c>
      <c r="I2615" s="181" t="s">
        <v>146</v>
      </c>
      <c r="J2615" s="181">
        <f>MONTH(Delivery[[#This Row],[DATE]])</f>
        <v>4</v>
      </c>
      <c r="K2615" s="183">
        <f>IF(Delivery[[#This Row],[Month]]&gt;3,YEAR(Delivery[[#This Row],[DATE]]),YEAR(Delivery[[#This Row],[DATE]])-1)</f>
        <v>2016</v>
      </c>
      <c r="L2615" s="183" t="str">
        <f>IF(Delivery[[#This Row],[Month]]&lt;4,"Q4",IF(Delivery[[#This Row],[Month]]&lt;7,"Q1",IF(Delivery[[#This Row],[Month]]&lt;10,"Q2",IF(Delivery[[#This Row],[Month]]&lt;13,"Q3"))))</f>
        <v>Q1</v>
      </c>
    </row>
    <row r="2616" spans="1:12" x14ac:dyDescent="0.25">
      <c r="A2616" s="181">
        <v>8</v>
      </c>
      <c r="B2616" s="182">
        <v>42472</v>
      </c>
      <c r="C2616" s="181" t="s">
        <v>6</v>
      </c>
      <c r="D2616" s="181" t="s">
        <v>39</v>
      </c>
      <c r="E2616" s="181">
        <v>7</v>
      </c>
      <c r="F2616" s="181">
        <v>79</v>
      </c>
      <c r="G2616" s="181" t="s">
        <v>1945</v>
      </c>
      <c r="H2616" s="181" t="s">
        <v>153</v>
      </c>
      <c r="I2616" s="181" t="s">
        <v>1530</v>
      </c>
      <c r="J2616" s="181">
        <f>MONTH(Delivery[[#This Row],[DATE]])</f>
        <v>4</v>
      </c>
      <c r="K2616" s="183">
        <f>IF(Delivery[[#This Row],[Month]]&gt;3,YEAR(Delivery[[#This Row],[DATE]]),YEAR(Delivery[[#This Row],[DATE]])-1)</f>
        <v>2016</v>
      </c>
      <c r="L2616" s="183" t="str">
        <f>IF(Delivery[[#This Row],[Month]]&lt;4,"Q4",IF(Delivery[[#This Row],[Month]]&lt;7,"Q1",IF(Delivery[[#This Row],[Month]]&lt;10,"Q2",IF(Delivery[[#This Row],[Month]]&lt;13,"Q3"))))</f>
        <v>Q1</v>
      </c>
    </row>
    <row r="2617" spans="1:12" x14ac:dyDescent="0.25">
      <c r="A2617" s="181">
        <v>1</v>
      </c>
      <c r="B2617" s="182">
        <v>42477</v>
      </c>
      <c r="C2617" s="181" t="s">
        <v>6</v>
      </c>
      <c r="D2617" s="181" t="s">
        <v>39</v>
      </c>
      <c r="E2617" s="181">
        <v>8</v>
      </c>
      <c r="F2617" s="181">
        <v>3400</v>
      </c>
      <c r="G2617" s="181" t="s">
        <v>1945</v>
      </c>
      <c r="H2617" s="181" t="s">
        <v>153</v>
      </c>
      <c r="I2617" s="181" t="s">
        <v>1530</v>
      </c>
      <c r="J2617" s="181">
        <f>MONTH(Delivery[[#This Row],[DATE]])</f>
        <v>4</v>
      </c>
      <c r="K2617" s="183">
        <f>IF(Delivery[[#This Row],[Month]]&gt;3,YEAR(Delivery[[#This Row],[DATE]]),YEAR(Delivery[[#This Row],[DATE]])-1)</f>
        <v>2016</v>
      </c>
      <c r="L2617" s="183" t="str">
        <f>IF(Delivery[[#This Row],[Month]]&lt;4,"Q4",IF(Delivery[[#This Row],[Month]]&lt;7,"Q1",IF(Delivery[[#This Row],[Month]]&lt;10,"Q2",IF(Delivery[[#This Row],[Month]]&lt;13,"Q3"))))</f>
        <v>Q1</v>
      </c>
    </row>
    <row r="2618" spans="1:12" x14ac:dyDescent="0.25">
      <c r="A2618" s="181">
        <v>2</v>
      </c>
      <c r="B2618" s="182">
        <v>42477</v>
      </c>
      <c r="C2618" s="181" t="s">
        <v>6</v>
      </c>
      <c r="D2618" s="181" t="s">
        <v>39</v>
      </c>
      <c r="E2618" s="181">
        <v>6</v>
      </c>
      <c r="F2618" s="181">
        <v>3498</v>
      </c>
      <c r="G2618" s="181" t="s">
        <v>1945</v>
      </c>
      <c r="H2618" s="181" t="s">
        <v>153</v>
      </c>
      <c r="I2618" s="181" t="s">
        <v>1530</v>
      </c>
      <c r="J2618" s="181">
        <f>MONTH(Delivery[[#This Row],[DATE]])</f>
        <v>4</v>
      </c>
      <c r="K2618" s="183">
        <f>IF(Delivery[[#This Row],[Month]]&gt;3,YEAR(Delivery[[#This Row],[DATE]]),YEAR(Delivery[[#This Row],[DATE]])-1)</f>
        <v>2016</v>
      </c>
      <c r="L2618" s="183" t="str">
        <f>IF(Delivery[[#This Row],[Month]]&lt;4,"Q4",IF(Delivery[[#This Row],[Month]]&lt;7,"Q1",IF(Delivery[[#This Row],[Month]]&lt;10,"Q2",IF(Delivery[[#This Row],[Month]]&lt;13,"Q3"))))</f>
        <v>Q1</v>
      </c>
    </row>
    <row r="2619" spans="1:12" x14ac:dyDescent="0.25">
      <c r="A2619" s="181">
        <v>3</v>
      </c>
      <c r="B2619" s="182">
        <v>42477</v>
      </c>
      <c r="C2619" s="181" t="s">
        <v>6</v>
      </c>
      <c r="D2619" s="181" t="s">
        <v>48</v>
      </c>
      <c r="E2619" s="181">
        <v>6</v>
      </c>
      <c r="F2619" s="181">
        <v>149</v>
      </c>
      <c r="G2619" s="181" t="s">
        <v>1945</v>
      </c>
      <c r="H2619" s="181" t="s">
        <v>153</v>
      </c>
      <c r="I2619" s="181" t="s">
        <v>1530</v>
      </c>
      <c r="J2619" s="181">
        <f>MONTH(Delivery[[#This Row],[DATE]])</f>
        <v>4</v>
      </c>
      <c r="K2619" s="183">
        <f>IF(Delivery[[#This Row],[Month]]&gt;3,YEAR(Delivery[[#This Row],[DATE]]),YEAR(Delivery[[#This Row],[DATE]])-1)</f>
        <v>2016</v>
      </c>
      <c r="L2619" s="183" t="str">
        <f>IF(Delivery[[#This Row],[Month]]&lt;4,"Q4",IF(Delivery[[#This Row],[Month]]&lt;7,"Q1",IF(Delivery[[#This Row],[Month]]&lt;10,"Q2",IF(Delivery[[#This Row],[Month]]&lt;13,"Q3"))))</f>
        <v>Q1</v>
      </c>
    </row>
    <row r="2620" spans="1:12" x14ac:dyDescent="0.25">
      <c r="A2620" s="181">
        <v>4</v>
      </c>
      <c r="B2620" s="182">
        <v>42477</v>
      </c>
      <c r="C2620" s="181" t="s">
        <v>6</v>
      </c>
      <c r="D2620" s="181" t="s">
        <v>1843</v>
      </c>
      <c r="E2620" s="181">
        <v>5</v>
      </c>
      <c r="F2620" s="181">
        <v>73</v>
      </c>
      <c r="G2620" s="181" t="s">
        <v>1945</v>
      </c>
      <c r="H2620" s="181" t="s">
        <v>155</v>
      </c>
      <c r="I2620" s="181" t="s">
        <v>146</v>
      </c>
      <c r="J2620" s="181">
        <f>MONTH(Delivery[[#This Row],[DATE]])</f>
        <v>4</v>
      </c>
      <c r="K2620" s="183">
        <f>IF(Delivery[[#This Row],[Month]]&gt;3,YEAR(Delivery[[#This Row],[DATE]]),YEAR(Delivery[[#This Row],[DATE]])-1)</f>
        <v>2016</v>
      </c>
      <c r="L2620" s="183" t="str">
        <f>IF(Delivery[[#This Row],[Month]]&lt;4,"Q4",IF(Delivery[[#This Row],[Month]]&lt;7,"Q1",IF(Delivery[[#This Row],[Month]]&lt;10,"Q2",IF(Delivery[[#This Row],[Month]]&lt;13,"Q3"))))</f>
        <v>Q1</v>
      </c>
    </row>
    <row r="2621" spans="1:12" x14ac:dyDescent="0.25">
      <c r="A2621" s="181">
        <v>5</v>
      </c>
      <c r="B2621" s="182">
        <v>42477</v>
      </c>
      <c r="C2621" s="181" t="s">
        <v>6</v>
      </c>
      <c r="D2621" s="181" t="s">
        <v>1844</v>
      </c>
      <c r="E2621" s="181">
        <v>5</v>
      </c>
      <c r="F2621" s="181">
        <v>294</v>
      </c>
      <c r="G2621" s="181" t="s">
        <v>1945</v>
      </c>
      <c r="H2621" s="181" t="s">
        <v>156</v>
      </c>
      <c r="I2621" s="181" t="s">
        <v>146</v>
      </c>
      <c r="J2621" s="181">
        <f>MONTH(Delivery[[#This Row],[DATE]])</f>
        <v>4</v>
      </c>
      <c r="K2621" s="183">
        <f>IF(Delivery[[#This Row],[Month]]&gt;3,YEAR(Delivery[[#This Row],[DATE]]),YEAR(Delivery[[#This Row],[DATE]])-1)</f>
        <v>2016</v>
      </c>
      <c r="L2621" s="183" t="str">
        <f>IF(Delivery[[#This Row],[Month]]&lt;4,"Q4",IF(Delivery[[#This Row],[Month]]&lt;7,"Q1",IF(Delivery[[#This Row],[Month]]&lt;10,"Q2",IF(Delivery[[#This Row],[Month]]&lt;13,"Q3"))))</f>
        <v>Q1</v>
      </c>
    </row>
    <row r="2622" spans="1:12" x14ac:dyDescent="0.25">
      <c r="A2622" s="181">
        <v>1</v>
      </c>
      <c r="B2622" s="182">
        <v>42478</v>
      </c>
      <c r="C2622" s="181" t="s">
        <v>6</v>
      </c>
      <c r="D2622" s="181" t="s">
        <v>1844</v>
      </c>
      <c r="E2622" s="181">
        <v>5</v>
      </c>
      <c r="F2622" s="181">
        <v>434</v>
      </c>
      <c r="G2622" s="181" t="s">
        <v>1945</v>
      </c>
      <c r="H2622" s="181" t="s">
        <v>156</v>
      </c>
      <c r="I2622" s="181" t="s">
        <v>146</v>
      </c>
      <c r="J2622" s="181">
        <f>MONTH(Delivery[[#This Row],[DATE]])</f>
        <v>4</v>
      </c>
      <c r="K2622" s="183">
        <f>IF(Delivery[[#This Row],[Month]]&gt;3,YEAR(Delivery[[#This Row],[DATE]]),YEAR(Delivery[[#This Row],[DATE]])-1)</f>
        <v>2016</v>
      </c>
      <c r="L2622" s="183" t="str">
        <f>IF(Delivery[[#This Row],[Month]]&lt;4,"Q4",IF(Delivery[[#This Row],[Month]]&lt;7,"Q1",IF(Delivery[[#This Row],[Month]]&lt;10,"Q2",IF(Delivery[[#This Row],[Month]]&lt;13,"Q3"))))</f>
        <v>Q1</v>
      </c>
    </row>
    <row r="2623" spans="1:12" x14ac:dyDescent="0.25">
      <c r="A2623" s="181">
        <v>2</v>
      </c>
      <c r="B2623" s="182">
        <v>42478</v>
      </c>
      <c r="C2623" s="181" t="s">
        <v>6</v>
      </c>
      <c r="D2623" s="181" t="s">
        <v>51</v>
      </c>
      <c r="E2623" s="181">
        <v>4</v>
      </c>
      <c r="F2623" s="181">
        <v>2087</v>
      </c>
      <c r="G2623" s="181" t="s">
        <v>1945</v>
      </c>
      <c r="H2623" s="181" t="s">
        <v>156</v>
      </c>
      <c r="I2623" s="181" t="s">
        <v>146</v>
      </c>
      <c r="J2623" s="181">
        <f>MONTH(Delivery[[#This Row],[DATE]])</f>
        <v>4</v>
      </c>
      <c r="K2623" s="183">
        <f>IF(Delivery[[#This Row],[Month]]&gt;3,YEAR(Delivery[[#This Row],[DATE]]),YEAR(Delivery[[#This Row],[DATE]])-1)</f>
        <v>2016</v>
      </c>
      <c r="L2623" s="183" t="str">
        <f>IF(Delivery[[#This Row],[Month]]&lt;4,"Q4",IF(Delivery[[#This Row],[Month]]&lt;7,"Q1",IF(Delivery[[#This Row],[Month]]&lt;10,"Q2",IF(Delivery[[#This Row],[Month]]&lt;13,"Q3"))))</f>
        <v>Q1</v>
      </c>
    </row>
    <row r="2624" spans="1:12" x14ac:dyDescent="0.25">
      <c r="A2624" s="181">
        <v>3</v>
      </c>
      <c r="B2624" s="182">
        <v>42478</v>
      </c>
      <c r="C2624" s="181" t="s">
        <v>6</v>
      </c>
      <c r="D2624" s="181" t="s">
        <v>1845</v>
      </c>
      <c r="E2624" s="181">
        <v>4</v>
      </c>
      <c r="F2624" s="181">
        <v>86</v>
      </c>
      <c r="G2624" s="181" t="s">
        <v>1945</v>
      </c>
      <c r="H2624" s="181" t="s">
        <v>155</v>
      </c>
      <c r="I2624" s="181" t="s">
        <v>146</v>
      </c>
      <c r="J2624" s="181">
        <f>MONTH(Delivery[[#This Row],[DATE]])</f>
        <v>4</v>
      </c>
      <c r="K2624" s="183">
        <f>IF(Delivery[[#This Row],[Month]]&gt;3,YEAR(Delivery[[#This Row],[DATE]]),YEAR(Delivery[[#This Row],[DATE]])-1)</f>
        <v>2016</v>
      </c>
      <c r="L2624" s="183" t="str">
        <f>IF(Delivery[[#This Row],[Month]]&lt;4,"Q4",IF(Delivery[[#This Row],[Month]]&lt;7,"Q1",IF(Delivery[[#This Row],[Month]]&lt;10,"Q2",IF(Delivery[[#This Row],[Month]]&lt;13,"Q3"))))</f>
        <v>Q1</v>
      </c>
    </row>
    <row r="2625" spans="1:12" x14ac:dyDescent="0.25">
      <c r="A2625" s="181">
        <v>4</v>
      </c>
      <c r="B2625" s="182">
        <v>42478</v>
      </c>
      <c r="C2625" s="181" t="s">
        <v>6</v>
      </c>
      <c r="D2625" s="181" t="s">
        <v>1846</v>
      </c>
      <c r="E2625" s="181">
        <v>8</v>
      </c>
      <c r="F2625" s="181">
        <v>63</v>
      </c>
      <c r="G2625" s="181" t="s">
        <v>1945</v>
      </c>
      <c r="H2625" s="181" t="s">
        <v>153</v>
      </c>
      <c r="I2625" s="181" t="s">
        <v>1530</v>
      </c>
      <c r="J2625" s="181">
        <f>MONTH(Delivery[[#This Row],[DATE]])</f>
        <v>4</v>
      </c>
      <c r="K2625" s="183">
        <f>IF(Delivery[[#This Row],[Month]]&gt;3,YEAR(Delivery[[#This Row],[DATE]]),YEAR(Delivery[[#This Row],[DATE]])-1)</f>
        <v>2016</v>
      </c>
      <c r="L2625" s="183" t="str">
        <f>IF(Delivery[[#This Row],[Month]]&lt;4,"Q4",IF(Delivery[[#This Row],[Month]]&lt;7,"Q1",IF(Delivery[[#This Row],[Month]]&lt;10,"Q2",IF(Delivery[[#This Row],[Month]]&lt;13,"Q3"))))</f>
        <v>Q1</v>
      </c>
    </row>
    <row r="2626" spans="1:12" x14ac:dyDescent="0.25">
      <c r="A2626" s="181">
        <v>1</v>
      </c>
      <c r="B2626" s="182">
        <v>42481</v>
      </c>
      <c r="C2626" s="181" t="s">
        <v>6</v>
      </c>
      <c r="D2626" s="181" t="s">
        <v>1846</v>
      </c>
      <c r="E2626" s="181">
        <v>7</v>
      </c>
      <c r="F2626" s="181">
        <v>3806</v>
      </c>
      <c r="G2626" s="181" t="s">
        <v>1945</v>
      </c>
      <c r="H2626" s="181" t="s">
        <v>153</v>
      </c>
      <c r="I2626" s="181" t="s">
        <v>1530</v>
      </c>
      <c r="J2626" s="181">
        <f>MONTH(Delivery[[#This Row],[DATE]])</f>
        <v>4</v>
      </c>
      <c r="K2626" s="183">
        <f>IF(Delivery[[#This Row],[Month]]&gt;3,YEAR(Delivery[[#This Row],[DATE]]),YEAR(Delivery[[#This Row],[DATE]])-1)</f>
        <v>2016</v>
      </c>
      <c r="L2626" s="183" t="str">
        <f>IF(Delivery[[#This Row],[Month]]&lt;4,"Q4",IF(Delivery[[#This Row],[Month]]&lt;7,"Q1",IF(Delivery[[#This Row],[Month]]&lt;10,"Q2",IF(Delivery[[#This Row],[Month]]&lt;13,"Q3"))))</f>
        <v>Q1</v>
      </c>
    </row>
    <row r="2627" spans="1:12" x14ac:dyDescent="0.25">
      <c r="A2627" s="181">
        <v>2</v>
      </c>
      <c r="B2627" s="182">
        <v>42481</v>
      </c>
      <c r="C2627" s="181" t="s">
        <v>6</v>
      </c>
      <c r="D2627" s="181" t="s">
        <v>1846</v>
      </c>
      <c r="E2627" s="181">
        <v>6</v>
      </c>
      <c r="F2627" s="181">
        <v>57</v>
      </c>
      <c r="G2627" s="181" t="s">
        <v>1945</v>
      </c>
      <c r="H2627" s="181" t="s">
        <v>153</v>
      </c>
      <c r="I2627" s="181" t="s">
        <v>1530</v>
      </c>
      <c r="J2627" s="181">
        <f>MONTH(Delivery[[#This Row],[DATE]])</f>
        <v>4</v>
      </c>
      <c r="K2627" s="183">
        <f>IF(Delivery[[#This Row],[Month]]&gt;3,YEAR(Delivery[[#This Row],[DATE]]),YEAR(Delivery[[#This Row],[DATE]])-1)</f>
        <v>2016</v>
      </c>
      <c r="L2627" s="183" t="str">
        <f>IF(Delivery[[#This Row],[Month]]&lt;4,"Q4",IF(Delivery[[#This Row],[Month]]&lt;7,"Q1",IF(Delivery[[#This Row],[Month]]&lt;10,"Q2",IF(Delivery[[#This Row],[Month]]&lt;13,"Q3"))))</f>
        <v>Q1</v>
      </c>
    </row>
    <row r="2628" spans="1:12" x14ac:dyDescent="0.25">
      <c r="A2628" s="181">
        <v>1</v>
      </c>
      <c r="B2628" s="182">
        <v>42482</v>
      </c>
      <c r="C2628" s="181" t="s">
        <v>6</v>
      </c>
      <c r="D2628" s="181" t="s">
        <v>1846</v>
      </c>
      <c r="E2628" s="181">
        <v>6</v>
      </c>
      <c r="F2628" s="181">
        <v>3136</v>
      </c>
      <c r="G2628" s="181" t="s">
        <v>1945</v>
      </c>
      <c r="H2628" s="181" t="s">
        <v>153</v>
      </c>
      <c r="I2628" s="181" t="s">
        <v>1530</v>
      </c>
      <c r="J2628" s="181">
        <f>MONTH(Delivery[[#This Row],[DATE]])</f>
        <v>4</v>
      </c>
      <c r="K2628" s="183">
        <f>IF(Delivery[[#This Row],[Month]]&gt;3,YEAR(Delivery[[#This Row],[DATE]]),YEAR(Delivery[[#This Row],[DATE]])-1)</f>
        <v>2016</v>
      </c>
      <c r="L2628" s="183" t="str">
        <f>IF(Delivery[[#This Row],[Month]]&lt;4,"Q4",IF(Delivery[[#This Row],[Month]]&lt;7,"Q1",IF(Delivery[[#This Row],[Month]]&lt;10,"Q2",IF(Delivery[[#This Row],[Month]]&lt;13,"Q3"))))</f>
        <v>Q1</v>
      </c>
    </row>
    <row r="2629" spans="1:12" x14ac:dyDescent="0.25">
      <c r="A2629" s="181">
        <v>1</v>
      </c>
      <c r="B2629" s="182">
        <v>42488</v>
      </c>
      <c r="C2629" s="181" t="s">
        <v>6</v>
      </c>
      <c r="D2629" s="181" t="s">
        <v>1847</v>
      </c>
      <c r="E2629" s="181">
        <v>8</v>
      </c>
      <c r="F2629" s="181">
        <v>3499</v>
      </c>
      <c r="G2629" s="181" t="s">
        <v>1945</v>
      </c>
      <c r="H2629" s="181" t="s">
        <v>153</v>
      </c>
      <c r="I2629" s="181" t="s">
        <v>1530</v>
      </c>
      <c r="J2629" s="181">
        <f>MONTH(Delivery[[#This Row],[DATE]])</f>
        <v>4</v>
      </c>
      <c r="K2629" s="183">
        <f>IF(Delivery[[#This Row],[Month]]&gt;3,YEAR(Delivery[[#This Row],[DATE]]),YEAR(Delivery[[#This Row],[DATE]])-1)</f>
        <v>2016</v>
      </c>
      <c r="L2629" s="183" t="str">
        <f>IF(Delivery[[#This Row],[Month]]&lt;4,"Q4",IF(Delivery[[#This Row],[Month]]&lt;7,"Q1",IF(Delivery[[#This Row],[Month]]&lt;10,"Q2",IF(Delivery[[#This Row],[Month]]&lt;13,"Q3"))))</f>
        <v>Q1</v>
      </c>
    </row>
    <row r="2630" spans="1:12" x14ac:dyDescent="0.25">
      <c r="A2630" s="181">
        <v>2</v>
      </c>
      <c r="B2630" s="182">
        <v>42488</v>
      </c>
      <c r="C2630" s="181" t="s">
        <v>6</v>
      </c>
      <c r="D2630" s="181" t="s">
        <v>1847</v>
      </c>
      <c r="E2630" s="181">
        <v>7</v>
      </c>
      <c r="F2630" s="181">
        <v>1309</v>
      </c>
      <c r="G2630" s="181" t="s">
        <v>1945</v>
      </c>
      <c r="H2630" s="181" t="s">
        <v>153</v>
      </c>
      <c r="I2630" s="181" t="s">
        <v>1530</v>
      </c>
      <c r="J2630" s="181">
        <f>MONTH(Delivery[[#This Row],[DATE]])</f>
        <v>4</v>
      </c>
      <c r="K2630" s="183">
        <f>IF(Delivery[[#This Row],[Month]]&gt;3,YEAR(Delivery[[#This Row],[DATE]]),YEAR(Delivery[[#This Row],[DATE]])-1)</f>
        <v>2016</v>
      </c>
      <c r="L2630" s="183" t="str">
        <f>IF(Delivery[[#This Row],[Month]]&lt;4,"Q4",IF(Delivery[[#This Row],[Month]]&lt;7,"Q1",IF(Delivery[[#This Row],[Month]]&lt;10,"Q2",IF(Delivery[[#This Row],[Month]]&lt;13,"Q3"))))</f>
        <v>Q1</v>
      </c>
    </row>
    <row r="2631" spans="1:12" x14ac:dyDescent="0.25">
      <c r="A2631" s="181">
        <v>1</v>
      </c>
      <c r="B2631" s="182">
        <v>42489</v>
      </c>
      <c r="C2631" s="181" t="s">
        <v>6</v>
      </c>
      <c r="D2631" s="181" t="s">
        <v>1847</v>
      </c>
      <c r="E2631" s="181">
        <v>7</v>
      </c>
      <c r="F2631" s="181">
        <v>2237</v>
      </c>
      <c r="G2631" s="181" t="s">
        <v>1945</v>
      </c>
      <c r="H2631" s="181" t="s">
        <v>153</v>
      </c>
      <c r="I2631" s="181" t="s">
        <v>1530</v>
      </c>
      <c r="J2631" s="181">
        <f>MONTH(Delivery[[#This Row],[DATE]])</f>
        <v>4</v>
      </c>
      <c r="K2631" s="183">
        <f>IF(Delivery[[#This Row],[Month]]&gt;3,YEAR(Delivery[[#This Row],[DATE]]),YEAR(Delivery[[#This Row],[DATE]])-1)</f>
        <v>2016</v>
      </c>
      <c r="L2631" s="183" t="str">
        <f>IF(Delivery[[#This Row],[Month]]&lt;4,"Q4",IF(Delivery[[#This Row],[Month]]&lt;7,"Q1",IF(Delivery[[#This Row],[Month]]&lt;10,"Q2",IF(Delivery[[#This Row],[Month]]&lt;13,"Q3"))))</f>
        <v>Q1</v>
      </c>
    </row>
    <row r="2632" spans="1:12" x14ac:dyDescent="0.25">
      <c r="A2632" s="181">
        <v>2</v>
      </c>
      <c r="B2632" s="182">
        <v>42489</v>
      </c>
      <c r="C2632" s="181" t="s">
        <v>6</v>
      </c>
      <c r="D2632" s="181" t="s">
        <v>1848</v>
      </c>
      <c r="E2632" s="181">
        <v>5</v>
      </c>
      <c r="F2632" s="181">
        <v>86</v>
      </c>
      <c r="G2632" s="181" t="s">
        <v>1945</v>
      </c>
      <c r="H2632" s="181" t="s">
        <v>155</v>
      </c>
      <c r="I2632" s="181" t="s">
        <v>146</v>
      </c>
      <c r="J2632" s="181">
        <f>MONTH(Delivery[[#This Row],[DATE]])</f>
        <v>4</v>
      </c>
      <c r="K2632" s="183">
        <f>IF(Delivery[[#This Row],[Month]]&gt;3,YEAR(Delivery[[#This Row],[DATE]]),YEAR(Delivery[[#This Row],[DATE]])-1)</f>
        <v>2016</v>
      </c>
      <c r="L2632" s="183" t="str">
        <f>IF(Delivery[[#This Row],[Month]]&lt;4,"Q4",IF(Delivery[[#This Row],[Month]]&lt;7,"Q1",IF(Delivery[[#This Row],[Month]]&lt;10,"Q2",IF(Delivery[[#This Row],[Month]]&lt;13,"Q3"))))</f>
        <v>Q1</v>
      </c>
    </row>
    <row r="2633" spans="1:12" x14ac:dyDescent="0.25">
      <c r="A2633" s="181">
        <v>3</v>
      </c>
      <c r="B2633" s="182">
        <v>42489</v>
      </c>
      <c r="C2633" s="181" t="s">
        <v>6</v>
      </c>
      <c r="D2633" s="181" t="s">
        <v>1739</v>
      </c>
      <c r="E2633" s="181">
        <v>5</v>
      </c>
      <c r="F2633" s="181">
        <v>1834</v>
      </c>
      <c r="G2633" s="181" t="s">
        <v>1945</v>
      </c>
      <c r="H2633" s="181" t="s">
        <v>156</v>
      </c>
      <c r="I2633" s="181" t="s">
        <v>146</v>
      </c>
      <c r="J2633" s="181">
        <f>MONTH(Delivery[[#This Row],[DATE]])</f>
        <v>4</v>
      </c>
      <c r="K2633" s="183">
        <f>IF(Delivery[[#This Row],[Month]]&gt;3,YEAR(Delivery[[#This Row],[DATE]]),YEAR(Delivery[[#This Row],[DATE]])-1)</f>
        <v>2016</v>
      </c>
      <c r="L2633" s="183" t="str">
        <f>IF(Delivery[[#This Row],[Month]]&lt;4,"Q4",IF(Delivery[[#This Row],[Month]]&lt;7,"Q1",IF(Delivery[[#This Row],[Month]]&lt;10,"Q2",IF(Delivery[[#This Row],[Month]]&lt;13,"Q3"))))</f>
        <v>Q1</v>
      </c>
    </row>
    <row r="2634" spans="1:12" x14ac:dyDescent="0.25">
      <c r="A2634" s="181">
        <v>4</v>
      </c>
      <c r="B2634" s="182">
        <v>42489</v>
      </c>
      <c r="C2634" s="181" t="s">
        <v>6</v>
      </c>
      <c r="D2634" s="181" t="s">
        <v>1740</v>
      </c>
      <c r="E2634" s="181">
        <v>5</v>
      </c>
      <c r="F2634" s="181">
        <v>45</v>
      </c>
      <c r="G2634" s="181" t="s">
        <v>1945</v>
      </c>
      <c r="H2634" s="181" t="s">
        <v>155</v>
      </c>
      <c r="I2634" s="181" t="s">
        <v>146</v>
      </c>
      <c r="J2634" s="181">
        <f>MONTH(Delivery[[#This Row],[DATE]])</f>
        <v>4</v>
      </c>
      <c r="K2634" s="183">
        <f>IF(Delivery[[#This Row],[Month]]&gt;3,YEAR(Delivery[[#This Row],[DATE]]),YEAR(Delivery[[#This Row],[DATE]])-1)</f>
        <v>2016</v>
      </c>
      <c r="L2634" s="183" t="str">
        <f>IF(Delivery[[#This Row],[Month]]&lt;4,"Q4",IF(Delivery[[#This Row],[Month]]&lt;7,"Q1",IF(Delivery[[#This Row],[Month]]&lt;10,"Q2",IF(Delivery[[#This Row],[Month]]&lt;13,"Q3"))))</f>
        <v>Q1</v>
      </c>
    </row>
    <row r="2635" spans="1:12" x14ac:dyDescent="0.25">
      <c r="A2635" s="181">
        <v>5</v>
      </c>
      <c r="B2635" s="182">
        <v>42489</v>
      </c>
      <c r="C2635" s="181" t="s">
        <v>6</v>
      </c>
      <c r="D2635" s="181" t="s">
        <v>1849</v>
      </c>
      <c r="E2635" s="181">
        <v>1</v>
      </c>
      <c r="F2635" s="181">
        <v>3175</v>
      </c>
      <c r="G2635" s="181" t="s">
        <v>1945</v>
      </c>
      <c r="H2635" s="181" t="s">
        <v>151</v>
      </c>
      <c r="I2635" s="181" t="s">
        <v>1532</v>
      </c>
      <c r="J2635" s="181">
        <f>MONTH(Delivery[[#This Row],[DATE]])</f>
        <v>4</v>
      </c>
      <c r="K2635" s="183">
        <f>IF(Delivery[[#This Row],[Month]]&gt;3,YEAR(Delivery[[#This Row],[DATE]]),YEAR(Delivery[[#This Row],[DATE]])-1)</f>
        <v>2016</v>
      </c>
      <c r="L2635" s="183" t="str">
        <f>IF(Delivery[[#This Row],[Month]]&lt;4,"Q4",IF(Delivery[[#This Row],[Month]]&lt;7,"Q1",IF(Delivery[[#This Row],[Month]]&lt;10,"Q2",IF(Delivery[[#This Row],[Month]]&lt;13,"Q3"))))</f>
        <v>Q1</v>
      </c>
    </row>
    <row r="2636" spans="1:12" x14ac:dyDescent="0.25">
      <c r="A2636" s="181">
        <v>1</v>
      </c>
      <c r="B2636" s="182">
        <v>42490</v>
      </c>
      <c r="C2636" s="181" t="s">
        <v>6</v>
      </c>
      <c r="D2636" s="181" t="s">
        <v>1849</v>
      </c>
      <c r="E2636" s="181">
        <v>1</v>
      </c>
      <c r="F2636" s="181">
        <v>368</v>
      </c>
      <c r="G2636" s="181" t="s">
        <v>1945</v>
      </c>
      <c r="H2636" s="181" t="s">
        <v>151</v>
      </c>
      <c r="I2636" s="181" t="s">
        <v>1532</v>
      </c>
      <c r="J2636" s="181">
        <f>MONTH(Delivery[[#This Row],[DATE]])</f>
        <v>4</v>
      </c>
      <c r="K2636" s="183">
        <f>IF(Delivery[[#This Row],[Month]]&gt;3,YEAR(Delivery[[#This Row],[DATE]]),YEAR(Delivery[[#This Row],[DATE]])-1)</f>
        <v>2016</v>
      </c>
      <c r="L2636" s="183" t="str">
        <f>IF(Delivery[[#This Row],[Month]]&lt;4,"Q4",IF(Delivery[[#This Row],[Month]]&lt;7,"Q1",IF(Delivery[[#This Row],[Month]]&lt;10,"Q2",IF(Delivery[[#This Row],[Month]]&lt;13,"Q3"))))</f>
        <v>Q1</v>
      </c>
    </row>
    <row r="2637" spans="1:12" x14ac:dyDescent="0.25">
      <c r="A2637" s="181">
        <v>2</v>
      </c>
      <c r="B2637" s="182">
        <v>42490</v>
      </c>
      <c r="C2637" s="181" t="s">
        <v>6</v>
      </c>
      <c r="D2637" s="181" t="s">
        <v>1849</v>
      </c>
      <c r="E2637" s="181">
        <v>2</v>
      </c>
      <c r="F2637" s="181">
        <v>3541</v>
      </c>
      <c r="G2637" s="181" t="s">
        <v>1945</v>
      </c>
      <c r="H2637" s="181" t="s">
        <v>151</v>
      </c>
      <c r="I2637" s="181" t="s">
        <v>1532</v>
      </c>
      <c r="J2637" s="181">
        <f>MONTH(Delivery[[#This Row],[DATE]])</f>
        <v>4</v>
      </c>
      <c r="K2637" s="183">
        <f>IF(Delivery[[#This Row],[Month]]&gt;3,YEAR(Delivery[[#This Row],[DATE]]),YEAR(Delivery[[#This Row],[DATE]])-1)</f>
        <v>2016</v>
      </c>
      <c r="L2637" s="183" t="str">
        <f>IF(Delivery[[#This Row],[Month]]&lt;4,"Q4",IF(Delivery[[#This Row],[Month]]&lt;7,"Q1",IF(Delivery[[#This Row],[Month]]&lt;10,"Q2",IF(Delivery[[#This Row],[Month]]&lt;13,"Q3"))))</f>
        <v>Q1</v>
      </c>
    </row>
    <row r="2638" spans="1:12" x14ac:dyDescent="0.25">
      <c r="A2638" s="181">
        <v>3</v>
      </c>
      <c r="B2638" s="182">
        <v>42490</v>
      </c>
      <c r="C2638" s="181" t="s">
        <v>6</v>
      </c>
      <c r="D2638" s="181" t="s">
        <v>75</v>
      </c>
      <c r="E2638" s="181">
        <v>5</v>
      </c>
      <c r="F2638" s="181">
        <v>132</v>
      </c>
      <c r="G2638" s="181" t="s">
        <v>1945</v>
      </c>
      <c r="H2638" s="181" t="s">
        <v>155</v>
      </c>
      <c r="I2638" s="181" t="s">
        <v>146</v>
      </c>
      <c r="J2638" s="181">
        <f>MONTH(Delivery[[#This Row],[DATE]])</f>
        <v>4</v>
      </c>
      <c r="K2638" s="183">
        <f>IF(Delivery[[#This Row],[Month]]&gt;3,YEAR(Delivery[[#This Row],[DATE]]),YEAR(Delivery[[#This Row],[DATE]])-1)</f>
        <v>2016</v>
      </c>
      <c r="L2638" s="183" t="str">
        <f>IF(Delivery[[#This Row],[Month]]&lt;4,"Q4",IF(Delivery[[#This Row],[Month]]&lt;7,"Q1",IF(Delivery[[#This Row],[Month]]&lt;10,"Q2",IF(Delivery[[#This Row],[Month]]&lt;13,"Q3"))))</f>
        <v>Q1</v>
      </c>
    </row>
    <row r="2639" spans="1:12" x14ac:dyDescent="0.25">
      <c r="A2639" s="181">
        <v>4</v>
      </c>
      <c r="B2639" s="182">
        <v>42490</v>
      </c>
      <c r="C2639" s="181" t="s">
        <v>6</v>
      </c>
      <c r="D2639" s="181" t="s">
        <v>76</v>
      </c>
      <c r="E2639" s="181">
        <v>8</v>
      </c>
      <c r="F2639" s="181">
        <v>297</v>
      </c>
      <c r="G2639" s="181" t="s">
        <v>1945</v>
      </c>
      <c r="H2639" s="181" t="s">
        <v>153</v>
      </c>
      <c r="I2639" s="181" t="s">
        <v>1530</v>
      </c>
      <c r="J2639" s="181">
        <f>MONTH(Delivery[[#This Row],[DATE]])</f>
        <v>4</v>
      </c>
      <c r="K2639" s="183">
        <f>IF(Delivery[[#This Row],[Month]]&gt;3,YEAR(Delivery[[#This Row],[DATE]]),YEAR(Delivery[[#This Row],[DATE]])-1)</f>
        <v>2016</v>
      </c>
      <c r="L2639" s="183" t="str">
        <f>IF(Delivery[[#This Row],[Month]]&lt;4,"Q4",IF(Delivery[[#This Row],[Month]]&lt;7,"Q1",IF(Delivery[[#This Row],[Month]]&lt;10,"Q2",IF(Delivery[[#This Row],[Month]]&lt;13,"Q3"))))</f>
        <v>Q1</v>
      </c>
    </row>
    <row r="2640" spans="1:12" x14ac:dyDescent="0.25">
      <c r="A2640" s="181">
        <v>1</v>
      </c>
      <c r="B2640" s="182">
        <v>42464</v>
      </c>
      <c r="C2640" s="181" t="s">
        <v>6</v>
      </c>
      <c r="D2640" s="181" t="s">
        <v>1946</v>
      </c>
      <c r="E2640" s="181" t="s">
        <v>1947</v>
      </c>
      <c r="F2640" s="181">
        <v>732</v>
      </c>
      <c r="G2640" s="181" t="s">
        <v>1850</v>
      </c>
      <c r="H2640" s="181" t="s">
        <v>1524</v>
      </c>
      <c r="I2640" s="181" t="s">
        <v>1525</v>
      </c>
      <c r="J2640" s="181">
        <f>MONTH(Delivery[[#This Row],[DATE]])</f>
        <v>4</v>
      </c>
      <c r="K2640" s="183">
        <f>IF(Delivery[[#This Row],[Month]]&gt;3,YEAR(Delivery[[#This Row],[DATE]]),YEAR(Delivery[[#This Row],[DATE]])-1)</f>
        <v>2016</v>
      </c>
      <c r="L2640" s="183" t="str">
        <f>IF(Delivery[[#This Row],[Month]]&lt;4,"Q4",IF(Delivery[[#This Row],[Month]]&lt;7,"Q1",IF(Delivery[[#This Row],[Month]]&lt;10,"Q2",IF(Delivery[[#This Row],[Month]]&lt;13,"Q3"))))</f>
        <v>Q1</v>
      </c>
    </row>
    <row r="2641" spans="1:12" x14ac:dyDescent="0.25">
      <c r="A2641" s="181">
        <v>2</v>
      </c>
      <c r="B2641" s="182">
        <v>42464</v>
      </c>
      <c r="C2641" s="181" t="s">
        <v>6</v>
      </c>
      <c r="D2641" s="181" t="s">
        <v>7</v>
      </c>
      <c r="E2641" s="181" t="s">
        <v>1948</v>
      </c>
      <c r="F2641" s="181">
        <v>2414</v>
      </c>
      <c r="G2641" s="181" t="s">
        <v>1850</v>
      </c>
      <c r="H2641" s="181" t="s">
        <v>153</v>
      </c>
      <c r="I2641" s="181" t="s">
        <v>1530</v>
      </c>
      <c r="J2641" s="181">
        <f>MONTH(Delivery[[#This Row],[DATE]])</f>
        <v>4</v>
      </c>
      <c r="K2641" s="183">
        <f>IF(Delivery[[#This Row],[Month]]&gt;3,YEAR(Delivery[[#This Row],[DATE]]),YEAR(Delivery[[#This Row],[DATE]])-1)</f>
        <v>2016</v>
      </c>
      <c r="L2641" s="183" t="str">
        <f>IF(Delivery[[#This Row],[Month]]&lt;4,"Q4",IF(Delivery[[#This Row],[Month]]&lt;7,"Q1",IF(Delivery[[#This Row],[Month]]&lt;10,"Q2",IF(Delivery[[#This Row],[Month]]&lt;13,"Q3"))))</f>
        <v>Q1</v>
      </c>
    </row>
    <row r="2642" spans="1:12" x14ac:dyDescent="0.25">
      <c r="A2642" s="181">
        <v>1</v>
      </c>
      <c r="B2642" s="182">
        <v>42465</v>
      </c>
      <c r="C2642" s="181" t="s">
        <v>6</v>
      </c>
      <c r="D2642" s="181" t="s">
        <v>7</v>
      </c>
      <c r="E2642" s="181" t="s">
        <v>1948</v>
      </c>
      <c r="F2642" s="181">
        <v>2598</v>
      </c>
      <c r="G2642" s="181" t="s">
        <v>1850</v>
      </c>
      <c r="H2642" s="181" t="s">
        <v>153</v>
      </c>
      <c r="I2642" s="181" t="s">
        <v>1530</v>
      </c>
      <c r="J2642" s="181">
        <f>MONTH(Delivery[[#This Row],[DATE]])</f>
        <v>4</v>
      </c>
      <c r="K2642" s="183">
        <f>IF(Delivery[[#This Row],[Month]]&gt;3,YEAR(Delivery[[#This Row],[DATE]]),YEAR(Delivery[[#This Row],[DATE]])-1)</f>
        <v>2016</v>
      </c>
      <c r="L2642" s="183" t="str">
        <f>IF(Delivery[[#This Row],[Month]]&lt;4,"Q4",IF(Delivery[[#This Row],[Month]]&lt;7,"Q1",IF(Delivery[[#This Row],[Month]]&lt;10,"Q2",IF(Delivery[[#This Row],[Month]]&lt;13,"Q3"))))</f>
        <v>Q1</v>
      </c>
    </row>
    <row r="2643" spans="1:12" x14ac:dyDescent="0.25">
      <c r="A2643" s="181">
        <v>2</v>
      </c>
      <c r="B2643" s="182">
        <v>42465</v>
      </c>
      <c r="C2643" s="181" t="s">
        <v>6</v>
      </c>
      <c r="D2643" s="181" t="s">
        <v>1834</v>
      </c>
      <c r="E2643" s="181" t="s">
        <v>1949</v>
      </c>
      <c r="F2643" s="181">
        <v>118</v>
      </c>
      <c r="G2643" s="181" t="s">
        <v>1850</v>
      </c>
      <c r="H2643" s="181" t="s">
        <v>155</v>
      </c>
      <c r="I2643" s="181" t="s">
        <v>146</v>
      </c>
      <c r="J2643" s="181">
        <f>MONTH(Delivery[[#This Row],[DATE]])</f>
        <v>4</v>
      </c>
      <c r="K2643" s="183">
        <f>IF(Delivery[[#This Row],[Month]]&gt;3,YEAR(Delivery[[#This Row],[DATE]]),YEAR(Delivery[[#This Row],[DATE]])-1)</f>
        <v>2016</v>
      </c>
      <c r="L2643" s="183" t="str">
        <f>IF(Delivery[[#This Row],[Month]]&lt;4,"Q4",IF(Delivery[[#This Row],[Month]]&lt;7,"Q1",IF(Delivery[[#This Row],[Month]]&lt;10,"Q2",IF(Delivery[[#This Row],[Month]]&lt;13,"Q3"))))</f>
        <v>Q1</v>
      </c>
    </row>
    <row r="2644" spans="1:12" x14ac:dyDescent="0.25">
      <c r="A2644" s="181">
        <v>3</v>
      </c>
      <c r="B2644" s="182">
        <v>42465</v>
      </c>
      <c r="C2644" s="181" t="s">
        <v>6</v>
      </c>
      <c r="D2644" s="181" t="s">
        <v>1851</v>
      </c>
      <c r="E2644" s="181" t="s">
        <v>1950</v>
      </c>
      <c r="F2644" s="181">
        <v>1162</v>
      </c>
      <c r="G2644" s="181" t="s">
        <v>1850</v>
      </c>
      <c r="H2644" s="181" t="s">
        <v>151</v>
      </c>
      <c r="I2644" s="181" t="s">
        <v>1532</v>
      </c>
      <c r="J2644" s="181">
        <f>MONTH(Delivery[[#This Row],[DATE]])</f>
        <v>4</v>
      </c>
      <c r="K2644" s="183">
        <f>IF(Delivery[[#This Row],[Month]]&gt;3,YEAR(Delivery[[#This Row],[DATE]]),YEAR(Delivery[[#This Row],[DATE]])-1)</f>
        <v>2016</v>
      </c>
      <c r="L2644" s="183" t="str">
        <f>IF(Delivery[[#This Row],[Month]]&lt;4,"Q4",IF(Delivery[[#This Row],[Month]]&lt;7,"Q1",IF(Delivery[[#This Row],[Month]]&lt;10,"Q2",IF(Delivery[[#This Row],[Month]]&lt;13,"Q3"))))</f>
        <v>Q1</v>
      </c>
    </row>
    <row r="2645" spans="1:12" x14ac:dyDescent="0.25">
      <c r="A2645" s="181">
        <v>4</v>
      </c>
      <c r="B2645" s="182">
        <v>42465</v>
      </c>
      <c r="C2645" s="181" t="s">
        <v>6</v>
      </c>
      <c r="D2645" s="181" t="s">
        <v>1852</v>
      </c>
      <c r="E2645" s="181" t="s">
        <v>1950</v>
      </c>
      <c r="F2645" s="181">
        <v>198</v>
      </c>
      <c r="G2645" s="181" t="s">
        <v>1850</v>
      </c>
      <c r="H2645" s="181" t="s">
        <v>1527</v>
      </c>
      <c r="I2645" s="181" t="s">
        <v>1528</v>
      </c>
      <c r="J2645" s="181">
        <f>MONTH(Delivery[[#This Row],[DATE]])</f>
        <v>4</v>
      </c>
      <c r="K2645" s="183">
        <f>IF(Delivery[[#This Row],[Month]]&gt;3,YEAR(Delivery[[#This Row],[DATE]]),YEAR(Delivery[[#This Row],[DATE]])-1)</f>
        <v>2016</v>
      </c>
      <c r="L2645" s="183" t="str">
        <f>IF(Delivery[[#This Row],[Month]]&lt;4,"Q4",IF(Delivery[[#This Row],[Month]]&lt;7,"Q1",IF(Delivery[[#This Row],[Month]]&lt;10,"Q2",IF(Delivery[[#This Row],[Month]]&lt;13,"Q3"))))</f>
        <v>Q1</v>
      </c>
    </row>
    <row r="2646" spans="1:12" x14ac:dyDescent="0.25">
      <c r="A2646" s="181">
        <v>5</v>
      </c>
      <c r="B2646" s="182">
        <v>42465</v>
      </c>
      <c r="C2646" s="181" t="s">
        <v>6</v>
      </c>
      <c r="D2646" s="181" t="s">
        <v>1837</v>
      </c>
      <c r="E2646" s="181" t="s">
        <v>1951</v>
      </c>
      <c r="F2646" s="181">
        <v>190</v>
      </c>
      <c r="G2646" s="181" t="s">
        <v>1850</v>
      </c>
      <c r="H2646" s="181" t="s">
        <v>151</v>
      </c>
      <c r="I2646" s="181" t="s">
        <v>1532</v>
      </c>
      <c r="J2646" s="181">
        <f>MONTH(Delivery[[#This Row],[DATE]])</f>
        <v>4</v>
      </c>
      <c r="K2646" s="183">
        <f>IF(Delivery[[#This Row],[Month]]&gt;3,YEAR(Delivery[[#This Row],[DATE]]),YEAR(Delivery[[#This Row],[DATE]])-1)</f>
        <v>2016</v>
      </c>
      <c r="L2646" s="183" t="str">
        <f>IF(Delivery[[#This Row],[Month]]&lt;4,"Q4",IF(Delivery[[#This Row],[Month]]&lt;7,"Q1",IF(Delivery[[#This Row],[Month]]&lt;10,"Q2",IF(Delivery[[#This Row],[Month]]&lt;13,"Q3"))))</f>
        <v>Q1</v>
      </c>
    </row>
    <row r="2647" spans="1:12" x14ac:dyDescent="0.25">
      <c r="A2647" s="181">
        <v>1</v>
      </c>
      <c r="B2647" s="182">
        <v>42466</v>
      </c>
      <c r="C2647" s="181" t="s">
        <v>6</v>
      </c>
      <c r="D2647" s="181" t="s">
        <v>1952</v>
      </c>
      <c r="E2647" s="181" t="s">
        <v>1951</v>
      </c>
      <c r="F2647" s="181">
        <v>161</v>
      </c>
      <c r="G2647" s="181" t="s">
        <v>1850</v>
      </c>
      <c r="H2647" s="181" t="s">
        <v>1527</v>
      </c>
      <c r="I2647" s="181" t="s">
        <v>1528</v>
      </c>
      <c r="J2647" s="181">
        <f>MONTH(Delivery[[#This Row],[DATE]])</f>
        <v>4</v>
      </c>
      <c r="K2647" s="183">
        <f>IF(Delivery[[#This Row],[Month]]&gt;3,YEAR(Delivery[[#This Row],[DATE]]),YEAR(Delivery[[#This Row],[DATE]])-1)</f>
        <v>2016</v>
      </c>
      <c r="L2647" s="183" t="str">
        <f>IF(Delivery[[#This Row],[Month]]&lt;4,"Q4",IF(Delivery[[#This Row],[Month]]&lt;7,"Q1",IF(Delivery[[#This Row],[Month]]&lt;10,"Q2",IF(Delivery[[#This Row],[Month]]&lt;13,"Q3"))))</f>
        <v>Q1</v>
      </c>
    </row>
    <row r="2648" spans="1:12" x14ac:dyDescent="0.25">
      <c r="A2648" s="181">
        <v>2</v>
      </c>
      <c r="B2648" s="182">
        <v>42466</v>
      </c>
      <c r="C2648" s="181" t="s">
        <v>6</v>
      </c>
      <c r="D2648" s="181" t="s">
        <v>1838</v>
      </c>
      <c r="E2648" s="181" t="s">
        <v>1953</v>
      </c>
      <c r="F2648" s="181">
        <v>2130</v>
      </c>
      <c r="G2648" s="181" t="s">
        <v>1850</v>
      </c>
      <c r="H2648" s="181" t="s">
        <v>151</v>
      </c>
      <c r="I2648" s="181" t="s">
        <v>1532</v>
      </c>
      <c r="J2648" s="181">
        <f>MONTH(Delivery[[#This Row],[DATE]])</f>
        <v>4</v>
      </c>
      <c r="K2648" s="183">
        <f>IF(Delivery[[#This Row],[Month]]&gt;3,YEAR(Delivery[[#This Row],[DATE]]),YEAR(Delivery[[#This Row],[DATE]])-1)</f>
        <v>2016</v>
      </c>
      <c r="L2648" s="183" t="str">
        <f>IF(Delivery[[#This Row],[Month]]&lt;4,"Q4",IF(Delivery[[#This Row],[Month]]&lt;7,"Q1",IF(Delivery[[#This Row],[Month]]&lt;10,"Q2",IF(Delivery[[#This Row],[Month]]&lt;13,"Q3"))))</f>
        <v>Q1</v>
      </c>
    </row>
    <row r="2649" spans="1:12" x14ac:dyDescent="0.25">
      <c r="A2649" s="181">
        <v>3</v>
      </c>
      <c r="B2649" s="182">
        <v>42466</v>
      </c>
      <c r="C2649" s="181" t="s">
        <v>6</v>
      </c>
      <c r="D2649" s="181" t="s">
        <v>1715</v>
      </c>
      <c r="E2649" s="181" t="s">
        <v>1949</v>
      </c>
      <c r="F2649" s="181">
        <v>60</v>
      </c>
      <c r="G2649" s="181" t="s">
        <v>1850</v>
      </c>
      <c r="H2649" s="181" t="s">
        <v>155</v>
      </c>
      <c r="I2649" s="181" t="s">
        <v>146</v>
      </c>
      <c r="J2649" s="181">
        <f>MONTH(Delivery[[#This Row],[DATE]])</f>
        <v>4</v>
      </c>
      <c r="K2649" s="183">
        <f>IF(Delivery[[#This Row],[Month]]&gt;3,YEAR(Delivery[[#This Row],[DATE]]),YEAR(Delivery[[#This Row],[DATE]])-1)</f>
        <v>2016</v>
      </c>
      <c r="L2649" s="183" t="str">
        <f>IF(Delivery[[#This Row],[Month]]&lt;4,"Q4",IF(Delivery[[#This Row],[Month]]&lt;7,"Q1",IF(Delivery[[#This Row],[Month]]&lt;10,"Q2",IF(Delivery[[#This Row],[Month]]&lt;13,"Q3"))))</f>
        <v>Q1</v>
      </c>
    </row>
    <row r="2650" spans="1:12" x14ac:dyDescent="0.25">
      <c r="A2650" s="181">
        <v>4</v>
      </c>
      <c r="B2650" s="182">
        <v>42466</v>
      </c>
      <c r="C2650" s="181" t="s">
        <v>6</v>
      </c>
      <c r="D2650" s="181" t="s">
        <v>1853</v>
      </c>
      <c r="E2650" s="181" t="s">
        <v>1949</v>
      </c>
      <c r="F2650" s="181">
        <v>1613</v>
      </c>
      <c r="G2650" s="181" t="s">
        <v>1850</v>
      </c>
      <c r="H2650" s="181" t="s">
        <v>156</v>
      </c>
      <c r="I2650" s="181" t="s">
        <v>146</v>
      </c>
      <c r="J2650" s="181">
        <f>MONTH(Delivery[[#This Row],[DATE]])</f>
        <v>4</v>
      </c>
      <c r="K2650" s="183">
        <f>IF(Delivery[[#This Row],[Month]]&gt;3,YEAR(Delivery[[#This Row],[DATE]]),YEAR(Delivery[[#This Row],[DATE]])-1)</f>
        <v>2016</v>
      </c>
      <c r="L2650" s="183" t="str">
        <f>IF(Delivery[[#This Row],[Month]]&lt;4,"Q4",IF(Delivery[[#This Row],[Month]]&lt;7,"Q1",IF(Delivery[[#This Row],[Month]]&lt;10,"Q2",IF(Delivery[[#This Row],[Month]]&lt;13,"Q3"))))</f>
        <v>Q1</v>
      </c>
    </row>
    <row r="2651" spans="1:12" x14ac:dyDescent="0.25">
      <c r="A2651" s="181">
        <v>1</v>
      </c>
      <c r="B2651" s="182">
        <v>42472</v>
      </c>
      <c r="C2651" s="181" t="s">
        <v>6</v>
      </c>
      <c r="D2651" s="181" t="s">
        <v>1853</v>
      </c>
      <c r="E2651" s="181" t="s">
        <v>1954</v>
      </c>
      <c r="F2651" s="181">
        <v>722</v>
      </c>
      <c r="G2651" s="181" t="s">
        <v>1850</v>
      </c>
      <c r="H2651" s="181" t="s">
        <v>156</v>
      </c>
      <c r="I2651" s="181" t="s">
        <v>146</v>
      </c>
      <c r="J2651" s="181">
        <f>MONTH(Delivery[[#This Row],[DATE]])</f>
        <v>4</v>
      </c>
      <c r="K2651" s="183">
        <f>IF(Delivery[[#This Row],[Month]]&gt;3,YEAR(Delivery[[#This Row],[DATE]]),YEAR(Delivery[[#This Row],[DATE]])-1)</f>
        <v>2016</v>
      </c>
      <c r="L2651" s="183" t="str">
        <f>IF(Delivery[[#This Row],[Month]]&lt;4,"Q4",IF(Delivery[[#This Row],[Month]]&lt;7,"Q1",IF(Delivery[[#This Row],[Month]]&lt;10,"Q2",IF(Delivery[[#This Row],[Month]]&lt;13,"Q3"))))</f>
        <v>Q1</v>
      </c>
    </row>
    <row r="2652" spans="1:12" x14ac:dyDescent="0.25">
      <c r="A2652" s="181">
        <v>2</v>
      </c>
      <c r="B2652" s="182">
        <v>42472</v>
      </c>
      <c r="C2652" s="181" t="s">
        <v>6</v>
      </c>
      <c r="D2652" s="181" t="s">
        <v>1840</v>
      </c>
      <c r="E2652" s="181" t="s">
        <v>1954</v>
      </c>
      <c r="F2652" s="181">
        <v>35</v>
      </c>
      <c r="G2652" s="181" t="s">
        <v>1850</v>
      </c>
      <c r="H2652" s="181" t="s">
        <v>155</v>
      </c>
      <c r="I2652" s="181" t="s">
        <v>146</v>
      </c>
      <c r="J2652" s="181">
        <f>MONTH(Delivery[[#This Row],[DATE]])</f>
        <v>4</v>
      </c>
      <c r="K2652" s="183">
        <f>IF(Delivery[[#This Row],[Month]]&gt;3,YEAR(Delivery[[#This Row],[DATE]]),YEAR(Delivery[[#This Row],[DATE]])-1)</f>
        <v>2016</v>
      </c>
      <c r="L2652" s="183" t="str">
        <f>IF(Delivery[[#This Row],[Month]]&lt;4,"Q4",IF(Delivery[[#This Row],[Month]]&lt;7,"Q1",IF(Delivery[[#This Row],[Month]]&lt;10,"Q2",IF(Delivery[[#This Row],[Month]]&lt;13,"Q3"))))</f>
        <v>Q1</v>
      </c>
    </row>
    <row r="2653" spans="1:12" x14ac:dyDescent="0.25">
      <c r="A2653" s="181">
        <v>3</v>
      </c>
      <c r="B2653" s="182">
        <v>42472</v>
      </c>
      <c r="C2653" s="181" t="s">
        <v>6</v>
      </c>
      <c r="D2653" s="181" t="s">
        <v>1854</v>
      </c>
      <c r="E2653" s="181" t="s">
        <v>1915</v>
      </c>
      <c r="F2653" s="181">
        <v>1618</v>
      </c>
      <c r="G2653" s="181" t="s">
        <v>1850</v>
      </c>
      <c r="H2653" s="181" t="s">
        <v>153</v>
      </c>
      <c r="I2653" s="181" t="s">
        <v>1530</v>
      </c>
      <c r="J2653" s="181">
        <f>MONTH(Delivery[[#This Row],[DATE]])</f>
        <v>4</v>
      </c>
      <c r="K2653" s="183">
        <f>IF(Delivery[[#This Row],[Month]]&gt;3,YEAR(Delivery[[#This Row],[DATE]]),YEAR(Delivery[[#This Row],[DATE]])-1)</f>
        <v>2016</v>
      </c>
      <c r="L2653" s="183" t="str">
        <f>IF(Delivery[[#This Row],[Month]]&lt;4,"Q4",IF(Delivery[[#This Row],[Month]]&lt;7,"Q1",IF(Delivery[[#This Row],[Month]]&lt;10,"Q2",IF(Delivery[[#This Row],[Month]]&lt;13,"Q3"))))</f>
        <v>Q1</v>
      </c>
    </row>
    <row r="2654" spans="1:12" x14ac:dyDescent="0.25">
      <c r="A2654" s="181">
        <v>1</v>
      </c>
      <c r="B2654" s="182">
        <v>42473</v>
      </c>
      <c r="C2654" s="181" t="s">
        <v>6</v>
      </c>
      <c r="D2654" s="181" t="s">
        <v>1854</v>
      </c>
      <c r="E2654" s="181" t="s">
        <v>1926</v>
      </c>
      <c r="F2654" s="181">
        <v>2694</v>
      </c>
      <c r="G2654" s="181" t="s">
        <v>1850</v>
      </c>
      <c r="H2654" s="181" t="s">
        <v>153</v>
      </c>
      <c r="I2654" s="181" t="s">
        <v>1530</v>
      </c>
      <c r="J2654" s="181">
        <f>MONTH(Delivery[[#This Row],[DATE]])</f>
        <v>4</v>
      </c>
      <c r="K2654" s="183">
        <f>IF(Delivery[[#This Row],[Month]]&gt;3,YEAR(Delivery[[#This Row],[DATE]]),YEAR(Delivery[[#This Row],[DATE]])-1)</f>
        <v>2016</v>
      </c>
      <c r="L2654" s="183" t="str">
        <f>IF(Delivery[[#This Row],[Month]]&lt;4,"Q4",IF(Delivery[[#This Row],[Month]]&lt;7,"Q1",IF(Delivery[[#This Row],[Month]]&lt;10,"Q2",IF(Delivery[[#This Row],[Month]]&lt;13,"Q3"))))</f>
        <v>Q1</v>
      </c>
    </row>
    <row r="2655" spans="1:12" x14ac:dyDescent="0.25">
      <c r="A2655" s="181">
        <v>2</v>
      </c>
      <c r="B2655" s="182">
        <v>42473</v>
      </c>
      <c r="C2655" s="181" t="s">
        <v>6</v>
      </c>
      <c r="D2655" s="181" t="s">
        <v>1854</v>
      </c>
      <c r="E2655" s="181" t="s">
        <v>1955</v>
      </c>
      <c r="F2655" s="181">
        <v>2059</v>
      </c>
      <c r="G2655" s="181" t="s">
        <v>1850</v>
      </c>
      <c r="H2655" s="181" t="s">
        <v>153</v>
      </c>
      <c r="I2655" s="181" t="s">
        <v>1530</v>
      </c>
      <c r="J2655" s="181">
        <f>MONTH(Delivery[[#This Row],[DATE]])</f>
        <v>4</v>
      </c>
      <c r="K2655" s="183">
        <f>IF(Delivery[[#This Row],[Month]]&gt;3,YEAR(Delivery[[#This Row],[DATE]]),YEAR(Delivery[[#This Row],[DATE]])-1)</f>
        <v>2016</v>
      </c>
      <c r="L2655" s="183" t="str">
        <f>IF(Delivery[[#This Row],[Month]]&lt;4,"Q4",IF(Delivery[[#This Row],[Month]]&lt;7,"Q1",IF(Delivery[[#This Row],[Month]]&lt;10,"Q2",IF(Delivery[[#This Row],[Month]]&lt;13,"Q3"))))</f>
        <v>Q1</v>
      </c>
    </row>
    <row r="2656" spans="1:12" x14ac:dyDescent="0.25">
      <c r="A2656" s="181">
        <v>1</v>
      </c>
      <c r="B2656" s="182">
        <v>42475</v>
      </c>
      <c r="C2656" s="181" t="s">
        <v>6</v>
      </c>
      <c r="D2656" s="181" t="s">
        <v>1854</v>
      </c>
      <c r="E2656" s="181" t="s">
        <v>1956</v>
      </c>
      <c r="F2656" s="181">
        <v>802</v>
      </c>
      <c r="G2656" s="181" t="s">
        <v>1850</v>
      </c>
      <c r="H2656" s="181" t="s">
        <v>153</v>
      </c>
      <c r="I2656" s="181" t="s">
        <v>1530</v>
      </c>
      <c r="J2656" s="181">
        <f>MONTH(Delivery[[#This Row],[DATE]])</f>
        <v>4</v>
      </c>
      <c r="K2656" s="183">
        <f>IF(Delivery[[#This Row],[Month]]&gt;3,YEAR(Delivery[[#This Row],[DATE]]),YEAR(Delivery[[#This Row],[DATE]])-1)</f>
        <v>2016</v>
      </c>
      <c r="L2656" s="183" t="str">
        <f>IF(Delivery[[#This Row],[Month]]&lt;4,"Q4",IF(Delivery[[#This Row],[Month]]&lt;7,"Q1",IF(Delivery[[#This Row],[Month]]&lt;10,"Q2",IF(Delivery[[#This Row],[Month]]&lt;13,"Q3"))))</f>
        <v>Q1</v>
      </c>
    </row>
    <row r="2657" spans="1:12" x14ac:dyDescent="0.25">
      <c r="A2657" s="181">
        <v>2</v>
      </c>
      <c r="B2657" s="182">
        <v>42475</v>
      </c>
      <c r="C2657" s="181" t="s">
        <v>6</v>
      </c>
      <c r="D2657" s="181" t="s">
        <v>35</v>
      </c>
      <c r="E2657" s="181" t="s">
        <v>1954</v>
      </c>
      <c r="F2657" s="181">
        <v>62</v>
      </c>
      <c r="G2657" s="181" t="s">
        <v>1850</v>
      </c>
      <c r="H2657" s="181" t="s">
        <v>155</v>
      </c>
      <c r="I2657" s="181" t="s">
        <v>146</v>
      </c>
      <c r="J2657" s="181">
        <f>MONTH(Delivery[[#This Row],[DATE]])</f>
        <v>4</v>
      </c>
      <c r="K2657" s="183">
        <f>IF(Delivery[[#This Row],[Month]]&gt;3,YEAR(Delivery[[#This Row],[DATE]]),YEAR(Delivery[[#This Row],[DATE]])-1)</f>
        <v>2016</v>
      </c>
      <c r="L2657" s="183" t="str">
        <f>IF(Delivery[[#This Row],[Month]]&lt;4,"Q4",IF(Delivery[[#This Row],[Month]]&lt;7,"Q1",IF(Delivery[[#This Row],[Month]]&lt;10,"Q2",IF(Delivery[[#This Row],[Month]]&lt;13,"Q3"))))</f>
        <v>Q1</v>
      </c>
    </row>
    <row r="2658" spans="1:12" x14ac:dyDescent="0.25">
      <c r="A2658" s="181">
        <v>3</v>
      </c>
      <c r="B2658" s="182">
        <v>42475</v>
      </c>
      <c r="C2658" s="181" t="s">
        <v>6</v>
      </c>
      <c r="D2658" s="181" t="s">
        <v>1855</v>
      </c>
      <c r="E2658" s="181" t="s">
        <v>1954</v>
      </c>
      <c r="F2658" s="181">
        <v>425</v>
      </c>
      <c r="G2658" s="181" t="s">
        <v>1850</v>
      </c>
      <c r="H2658" s="181" t="s">
        <v>156</v>
      </c>
      <c r="I2658" s="181" t="s">
        <v>146</v>
      </c>
      <c r="J2658" s="181">
        <f>MONTH(Delivery[[#This Row],[DATE]])</f>
        <v>4</v>
      </c>
      <c r="K2658" s="183">
        <f>IF(Delivery[[#This Row],[Month]]&gt;3,YEAR(Delivery[[#This Row],[DATE]]),YEAR(Delivery[[#This Row],[DATE]])-1)</f>
        <v>2016</v>
      </c>
      <c r="L2658" s="183" t="str">
        <f>IF(Delivery[[#This Row],[Month]]&lt;4,"Q4",IF(Delivery[[#This Row],[Month]]&lt;7,"Q1",IF(Delivery[[#This Row],[Month]]&lt;10,"Q2",IF(Delivery[[#This Row],[Month]]&lt;13,"Q3"))))</f>
        <v>Q1</v>
      </c>
    </row>
    <row r="2659" spans="1:12" x14ac:dyDescent="0.25">
      <c r="A2659" s="181">
        <v>4</v>
      </c>
      <c r="B2659" s="182">
        <v>42475</v>
      </c>
      <c r="C2659" s="181" t="s">
        <v>6</v>
      </c>
      <c r="D2659" s="181" t="s">
        <v>1856</v>
      </c>
      <c r="E2659" s="181" t="s">
        <v>1954</v>
      </c>
      <c r="F2659" s="181">
        <v>72</v>
      </c>
      <c r="G2659" s="181" t="s">
        <v>1850</v>
      </c>
      <c r="H2659" s="181" t="s">
        <v>155</v>
      </c>
      <c r="I2659" s="181" t="s">
        <v>146</v>
      </c>
      <c r="J2659" s="181">
        <f>MONTH(Delivery[[#This Row],[DATE]])</f>
        <v>4</v>
      </c>
      <c r="K2659" s="183">
        <f>IF(Delivery[[#This Row],[Month]]&gt;3,YEAR(Delivery[[#This Row],[DATE]]),YEAR(Delivery[[#This Row],[DATE]])-1)</f>
        <v>2016</v>
      </c>
      <c r="L2659" s="183" t="str">
        <f>IF(Delivery[[#This Row],[Month]]&lt;4,"Q4",IF(Delivery[[#This Row],[Month]]&lt;7,"Q1",IF(Delivery[[#This Row],[Month]]&lt;10,"Q2",IF(Delivery[[#This Row],[Month]]&lt;13,"Q3"))))</f>
        <v>Q1</v>
      </c>
    </row>
    <row r="2660" spans="1:12" x14ac:dyDescent="0.25">
      <c r="A2660" s="181">
        <v>5</v>
      </c>
      <c r="B2660" s="182">
        <v>42475</v>
      </c>
      <c r="C2660" s="181" t="s">
        <v>6</v>
      </c>
      <c r="D2660" s="181" t="s">
        <v>1857</v>
      </c>
      <c r="E2660" s="181" t="s">
        <v>1953</v>
      </c>
      <c r="F2660" s="181">
        <v>1104</v>
      </c>
      <c r="G2660" s="181" t="s">
        <v>1850</v>
      </c>
      <c r="H2660" s="181" t="s">
        <v>151</v>
      </c>
      <c r="I2660" s="181" t="s">
        <v>1532</v>
      </c>
      <c r="J2660" s="181">
        <f>MONTH(Delivery[[#This Row],[DATE]])</f>
        <v>4</v>
      </c>
      <c r="K2660" s="183">
        <f>IF(Delivery[[#This Row],[Month]]&gt;3,YEAR(Delivery[[#This Row],[DATE]]),YEAR(Delivery[[#This Row],[DATE]])-1)</f>
        <v>2016</v>
      </c>
      <c r="L2660" s="183" t="str">
        <f>IF(Delivery[[#This Row],[Month]]&lt;4,"Q4",IF(Delivery[[#This Row],[Month]]&lt;7,"Q1",IF(Delivery[[#This Row],[Month]]&lt;10,"Q2",IF(Delivery[[#This Row],[Month]]&lt;13,"Q3"))))</f>
        <v>Q1</v>
      </c>
    </row>
    <row r="2661" spans="1:12" x14ac:dyDescent="0.25">
      <c r="A2661" s="181">
        <v>6</v>
      </c>
      <c r="B2661" s="182">
        <v>42475</v>
      </c>
      <c r="C2661" s="181" t="s">
        <v>6</v>
      </c>
      <c r="D2661" s="181" t="s">
        <v>1858</v>
      </c>
      <c r="E2661" s="181" t="s">
        <v>1957</v>
      </c>
      <c r="F2661" s="181">
        <v>345</v>
      </c>
      <c r="G2661" s="181" t="s">
        <v>1850</v>
      </c>
      <c r="H2661" s="181" t="s">
        <v>1527</v>
      </c>
      <c r="I2661" s="181" t="s">
        <v>1528</v>
      </c>
      <c r="J2661" s="181">
        <f>MONTH(Delivery[[#This Row],[DATE]])</f>
        <v>4</v>
      </c>
      <c r="K2661" s="183">
        <f>IF(Delivery[[#This Row],[Month]]&gt;3,YEAR(Delivery[[#This Row],[DATE]]),YEAR(Delivery[[#This Row],[DATE]])-1)</f>
        <v>2016</v>
      </c>
      <c r="L2661" s="183" t="str">
        <f>IF(Delivery[[#This Row],[Month]]&lt;4,"Q4",IF(Delivery[[#This Row],[Month]]&lt;7,"Q1",IF(Delivery[[#This Row],[Month]]&lt;10,"Q2",IF(Delivery[[#This Row],[Month]]&lt;13,"Q3"))))</f>
        <v>Q1</v>
      </c>
    </row>
    <row r="2662" spans="1:12" x14ac:dyDescent="0.25">
      <c r="A2662" s="181">
        <v>7</v>
      </c>
      <c r="B2662" s="182">
        <v>42475</v>
      </c>
      <c r="C2662" s="181" t="s">
        <v>6</v>
      </c>
      <c r="D2662" s="181" t="s">
        <v>1859</v>
      </c>
      <c r="E2662" s="181" t="s">
        <v>1950</v>
      </c>
      <c r="F2662" s="181">
        <v>380</v>
      </c>
      <c r="G2662" s="181" t="s">
        <v>1850</v>
      </c>
      <c r="H2662" s="181" t="s">
        <v>151</v>
      </c>
      <c r="I2662" s="181" t="s">
        <v>1532</v>
      </c>
      <c r="J2662" s="181">
        <f>MONTH(Delivery[[#This Row],[DATE]])</f>
        <v>4</v>
      </c>
      <c r="K2662" s="183">
        <f>IF(Delivery[[#This Row],[Month]]&gt;3,YEAR(Delivery[[#This Row],[DATE]]),YEAR(Delivery[[#This Row],[DATE]])-1)</f>
        <v>2016</v>
      </c>
      <c r="L2662" s="183" t="str">
        <f>IF(Delivery[[#This Row],[Month]]&lt;4,"Q4",IF(Delivery[[#This Row],[Month]]&lt;7,"Q1",IF(Delivery[[#This Row],[Month]]&lt;10,"Q2",IF(Delivery[[#This Row],[Month]]&lt;13,"Q3"))))</f>
        <v>Q1</v>
      </c>
    </row>
    <row r="2663" spans="1:12" x14ac:dyDescent="0.25">
      <c r="A2663" s="181">
        <v>1</v>
      </c>
      <c r="B2663" s="182">
        <v>42476</v>
      </c>
      <c r="C2663" s="181" t="s">
        <v>6</v>
      </c>
      <c r="D2663" s="181" t="s">
        <v>1859</v>
      </c>
      <c r="E2663" s="181" t="s">
        <v>1950</v>
      </c>
      <c r="F2663" s="181">
        <v>1699</v>
      </c>
      <c r="G2663" s="181" t="s">
        <v>1850</v>
      </c>
      <c r="H2663" s="181" t="s">
        <v>151</v>
      </c>
      <c r="I2663" s="181" t="s">
        <v>1532</v>
      </c>
      <c r="J2663" s="181">
        <f>MONTH(Delivery[[#This Row],[DATE]])</f>
        <v>4</v>
      </c>
      <c r="K2663" s="183">
        <f>IF(Delivery[[#This Row],[Month]]&gt;3,YEAR(Delivery[[#This Row],[DATE]]),YEAR(Delivery[[#This Row],[DATE]])-1)</f>
        <v>2016</v>
      </c>
      <c r="L2663" s="183" t="str">
        <f>IF(Delivery[[#This Row],[Month]]&lt;4,"Q4",IF(Delivery[[#This Row],[Month]]&lt;7,"Q1",IF(Delivery[[#This Row],[Month]]&lt;10,"Q2",IF(Delivery[[#This Row],[Month]]&lt;13,"Q3"))))</f>
        <v>Q1</v>
      </c>
    </row>
    <row r="2664" spans="1:12" x14ac:dyDescent="0.25">
      <c r="A2664" s="181">
        <v>2</v>
      </c>
      <c r="B2664" s="182">
        <v>42476</v>
      </c>
      <c r="C2664" s="181" t="s">
        <v>6</v>
      </c>
      <c r="D2664" s="181" t="s">
        <v>1860</v>
      </c>
      <c r="E2664" s="181" t="s">
        <v>1954</v>
      </c>
      <c r="F2664" s="181">
        <v>56</v>
      </c>
      <c r="G2664" s="181" t="s">
        <v>1850</v>
      </c>
      <c r="H2664" s="181" t="s">
        <v>155</v>
      </c>
      <c r="I2664" s="181" t="s">
        <v>146</v>
      </c>
      <c r="J2664" s="181">
        <f>MONTH(Delivery[[#This Row],[DATE]])</f>
        <v>4</v>
      </c>
      <c r="K2664" s="183">
        <f>IF(Delivery[[#This Row],[Month]]&gt;3,YEAR(Delivery[[#This Row],[DATE]]),YEAR(Delivery[[#This Row],[DATE]])-1)</f>
        <v>2016</v>
      </c>
      <c r="L2664" s="183" t="str">
        <f>IF(Delivery[[#This Row],[Month]]&lt;4,"Q4",IF(Delivery[[#This Row],[Month]]&lt;7,"Q1",IF(Delivery[[#This Row],[Month]]&lt;10,"Q2",IF(Delivery[[#This Row],[Month]]&lt;13,"Q3"))))</f>
        <v>Q1</v>
      </c>
    </row>
    <row r="2665" spans="1:12" x14ac:dyDescent="0.25">
      <c r="A2665" s="181">
        <v>3</v>
      </c>
      <c r="B2665" s="182">
        <v>42476</v>
      </c>
      <c r="C2665" s="181" t="s">
        <v>6</v>
      </c>
      <c r="D2665" s="181" t="s">
        <v>1861</v>
      </c>
      <c r="E2665" s="181" t="s">
        <v>1954</v>
      </c>
      <c r="F2665" s="181">
        <v>256</v>
      </c>
      <c r="G2665" s="181" t="s">
        <v>1850</v>
      </c>
      <c r="H2665" s="181" t="s">
        <v>156</v>
      </c>
      <c r="I2665" s="181" t="s">
        <v>146</v>
      </c>
      <c r="J2665" s="181">
        <f>MONTH(Delivery[[#This Row],[DATE]])</f>
        <v>4</v>
      </c>
      <c r="K2665" s="183">
        <f>IF(Delivery[[#This Row],[Month]]&gt;3,YEAR(Delivery[[#This Row],[DATE]]),YEAR(Delivery[[#This Row],[DATE]])-1)</f>
        <v>2016</v>
      </c>
      <c r="L2665" s="183" t="str">
        <f>IF(Delivery[[#This Row],[Month]]&lt;4,"Q4",IF(Delivery[[#This Row],[Month]]&lt;7,"Q1",IF(Delivery[[#This Row],[Month]]&lt;10,"Q2",IF(Delivery[[#This Row],[Month]]&lt;13,"Q3"))))</f>
        <v>Q1</v>
      </c>
    </row>
    <row r="2666" spans="1:12" x14ac:dyDescent="0.25">
      <c r="A2666" s="181">
        <v>1</v>
      </c>
      <c r="B2666" s="182">
        <v>42486</v>
      </c>
      <c r="C2666" s="181" t="s">
        <v>6</v>
      </c>
      <c r="D2666" s="181" t="s">
        <v>1861</v>
      </c>
      <c r="E2666" s="181" t="s">
        <v>1949</v>
      </c>
      <c r="F2666" s="181">
        <v>53</v>
      </c>
      <c r="G2666" s="181" t="s">
        <v>1850</v>
      </c>
      <c r="H2666" s="181" t="s">
        <v>156</v>
      </c>
      <c r="I2666" s="181" t="s">
        <v>146</v>
      </c>
      <c r="J2666" s="181">
        <f>MONTH(Delivery[[#This Row],[DATE]])</f>
        <v>4</v>
      </c>
      <c r="K2666" s="183">
        <f>IF(Delivery[[#This Row],[Month]]&gt;3,YEAR(Delivery[[#This Row],[DATE]]),YEAR(Delivery[[#This Row],[DATE]])-1)</f>
        <v>2016</v>
      </c>
      <c r="L2666" s="183" t="str">
        <f>IF(Delivery[[#This Row],[Month]]&lt;4,"Q4",IF(Delivery[[#This Row],[Month]]&lt;7,"Q1",IF(Delivery[[#This Row],[Month]]&lt;10,"Q2",IF(Delivery[[#This Row],[Month]]&lt;13,"Q3"))))</f>
        <v>Q1</v>
      </c>
    </row>
    <row r="2667" spans="1:12" x14ac:dyDescent="0.25">
      <c r="A2667" s="181">
        <v>2</v>
      </c>
      <c r="B2667" s="182">
        <v>42486</v>
      </c>
      <c r="C2667" s="181" t="s">
        <v>6</v>
      </c>
      <c r="D2667" s="181" t="s">
        <v>1862</v>
      </c>
      <c r="E2667" s="181" t="s">
        <v>1949</v>
      </c>
      <c r="F2667" s="181">
        <v>638</v>
      </c>
      <c r="G2667" s="181" t="s">
        <v>1850</v>
      </c>
      <c r="H2667" s="181" t="s">
        <v>156</v>
      </c>
      <c r="I2667" s="181" t="s">
        <v>146</v>
      </c>
      <c r="J2667" s="181">
        <f>MONTH(Delivery[[#This Row],[DATE]])</f>
        <v>4</v>
      </c>
      <c r="K2667" s="183">
        <f>IF(Delivery[[#This Row],[Month]]&gt;3,YEAR(Delivery[[#This Row],[DATE]]),YEAR(Delivery[[#This Row],[DATE]])-1)</f>
        <v>2016</v>
      </c>
      <c r="L2667" s="183" t="str">
        <f>IF(Delivery[[#This Row],[Month]]&lt;4,"Q4",IF(Delivery[[#This Row],[Month]]&lt;7,"Q1",IF(Delivery[[#This Row],[Month]]&lt;10,"Q2",IF(Delivery[[#This Row],[Month]]&lt;13,"Q3"))))</f>
        <v>Q1</v>
      </c>
    </row>
    <row r="2668" spans="1:12" x14ac:dyDescent="0.25">
      <c r="A2668" s="181">
        <v>3</v>
      </c>
      <c r="B2668" s="182">
        <v>42486</v>
      </c>
      <c r="C2668" s="181" t="s">
        <v>6</v>
      </c>
      <c r="D2668" s="181" t="s">
        <v>1863</v>
      </c>
      <c r="E2668" s="181" t="s">
        <v>1949</v>
      </c>
      <c r="F2668" s="181">
        <v>77</v>
      </c>
      <c r="G2668" s="181" t="s">
        <v>1850</v>
      </c>
      <c r="H2668" s="181" t="s">
        <v>155</v>
      </c>
      <c r="I2668" s="181" t="s">
        <v>146</v>
      </c>
      <c r="J2668" s="181">
        <f>MONTH(Delivery[[#This Row],[DATE]])</f>
        <v>4</v>
      </c>
      <c r="K2668" s="183">
        <f>IF(Delivery[[#This Row],[Month]]&gt;3,YEAR(Delivery[[#This Row],[DATE]]),YEAR(Delivery[[#This Row],[DATE]])-1)</f>
        <v>2016</v>
      </c>
      <c r="L2668" s="183" t="str">
        <f>IF(Delivery[[#This Row],[Month]]&lt;4,"Q4",IF(Delivery[[#This Row],[Month]]&lt;7,"Q1",IF(Delivery[[#This Row],[Month]]&lt;10,"Q2",IF(Delivery[[#This Row],[Month]]&lt;13,"Q3"))))</f>
        <v>Q1</v>
      </c>
    </row>
    <row r="2669" spans="1:12" x14ac:dyDescent="0.25">
      <c r="A2669" s="181">
        <v>4</v>
      </c>
      <c r="B2669" s="182">
        <v>42486</v>
      </c>
      <c r="C2669" s="181" t="s">
        <v>6</v>
      </c>
      <c r="D2669" s="181" t="s">
        <v>1864</v>
      </c>
      <c r="E2669" s="181" t="s">
        <v>1948</v>
      </c>
      <c r="F2669" s="181">
        <v>1966</v>
      </c>
      <c r="G2669" s="181" t="s">
        <v>1850</v>
      </c>
      <c r="H2669" s="181" t="s">
        <v>153</v>
      </c>
      <c r="I2669" s="181" t="s">
        <v>1530</v>
      </c>
      <c r="J2669" s="181">
        <f>MONTH(Delivery[[#This Row],[DATE]])</f>
        <v>4</v>
      </c>
      <c r="K2669" s="183">
        <f>IF(Delivery[[#This Row],[Month]]&gt;3,YEAR(Delivery[[#This Row],[DATE]]),YEAR(Delivery[[#This Row],[DATE]])-1)</f>
        <v>2016</v>
      </c>
      <c r="L2669" s="183" t="str">
        <f>IF(Delivery[[#This Row],[Month]]&lt;4,"Q4",IF(Delivery[[#This Row],[Month]]&lt;7,"Q1",IF(Delivery[[#This Row],[Month]]&lt;10,"Q2",IF(Delivery[[#This Row],[Month]]&lt;13,"Q3"))))</f>
        <v>Q1</v>
      </c>
    </row>
    <row r="2670" spans="1:12" x14ac:dyDescent="0.25">
      <c r="A2670" s="181">
        <v>1</v>
      </c>
      <c r="B2670" s="182">
        <v>42487</v>
      </c>
      <c r="C2670" s="181" t="s">
        <v>6</v>
      </c>
      <c r="D2670" s="181" t="s">
        <v>1864</v>
      </c>
      <c r="E2670" s="181" t="s">
        <v>1948</v>
      </c>
      <c r="F2670" s="181">
        <v>2746</v>
      </c>
      <c r="G2670" s="181" t="s">
        <v>1850</v>
      </c>
      <c r="H2670" s="181" t="s">
        <v>153</v>
      </c>
      <c r="I2670" s="181" t="s">
        <v>1530</v>
      </c>
      <c r="J2670" s="181">
        <f>MONTH(Delivery[[#This Row],[DATE]])</f>
        <v>4</v>
      </c>
      <c r="K2670" s="183">
        <f>IF(Delivery[[#This Row],[Month]]&gt;3,YEAR(Delivery[[#This Row],[DATE]]),YEAR(Delivery[[#This Row],[DATE]])-1)</f>
        <v>2016</v>
      </c>
      <c r="L2670" s="183" t="str">
        <f>IF(Delivery[[#This Row],[Month]]&lt;4,"Q4",IF(Delivery[[#This Row],[Month]]&lt;7,"Q1",IF(Delivery[[#This Row],[Month]]&lt;10,"Q2",IF(Delivery[[#This Row],[Month]]&lt;13,"Q3"))))</f>
        <v>Q1</v>
      </c>
    </row>
    <row r="2671" spans="1:12" x14ac:dyDescent="0.25">
      <c r="A2671" s="181">
        <v>2</v>
      </c>
      <c r="B2671" s="182">
        <v>42487</v>
      </c>
      <c r="C2671" s="181" t="s">
        <v>6</v>
      </c>
      <c r="D2671" s="181" t="s">
        <v>1958</v>
      </c>
      <c r="E2671" s="181" t="s">
        <v>1947</v>
      </c>
      <c r="F2671" s="181">
        <v>1469</v>
      </c>
      <c r="G2671" s="181" t="s">
        <v>1850</v>
      </c>
      <c r="H2671" s="181" t="s">
        <v>1524</v>
      </c>
      <c r="I2671" s="181" t="s">
        <v>1525</v>
      </c>
      <c r="J2671" s="181">
        <f>MONTH(Delivery[[#This Row],[DATE]])</f>
        <v>4</v>
      </c>
      <c r="K2671" s="183">
        <f>IF(Delivery[[#This Row],[Month]]&gt;3,YEAR(Delivery[[#This Row],[DATE]]),YEAR(Delivery[[#This Row],[DATE]])-1)</f>
        <v>2016</v>
      </c>
      <c r="L2671" s="183" t="str">
        <f>IF(Delivery[[#This Row],[Month]]&lt;4,"Q4",IF(Delivery[[#This Row],[Month]]&lt;7,"Q1",IF(Delivery[[#This Row],[Month]]&lt;10,"Q2",IF(Delivery[[#This Row],[Month]]&lt;13,"Q3"))))</f>
        <v>Q1</v>
      </c>
    </row>
    <row r="2672" spans="1:12" x14ac:dyDescent="0.25">
      <c r="A2672" s="181">
        <v>1</v>
      </c>
      <c r="B2672" s="182">
        <v>42491</v>
      </c>
      <c r="C2672" s="181" t="s">
        <v>6</v>
      </c>
      <c r="D2672" s="181" t="s">
        <v>208</v>
      </c>
      <c r="E2672" s="181">
        <v>17</v>
      </c>
      <c r="F2672" s="181">
        <v>558</v>
      </c>
      <c r="G2672" s="181" t="s">
        <v>460</v>
      </c>
      <c r="H2672" s="181" t="s">
        <v>145</v>
      </c>
      <c r="I2672" s="181" t="s">
        <v>146</v>
      </c>
      <c r="J2672" s="181">
        <f>MONTH(Delivery[[#This Row],[DATE]])</f>
        <v>5</v>
      </c>
      <c r="K2672" s="183">
        <f>IF(Delivery[[#This Row],[Month]]&gt;3,YEAR(Delivery[[#This Row],[DATE]]),YEAR(Delivery[[#This Row],[DATE]])-1)</f>
        <v>2016</v>
      </c>
      <c r="L2672" s="183" t="str">
        <f>IF(Delivery[[#This Row],[Month]]&lt;4,"Q4",IF(Delivery[[#This Row],[Month]]&lt;7,"Q1",IF(Delivery[[#This Row],[Month]]&lt;10,"Q2",IF(Delivery[[#This Row],[Month]]&lt;13,"Q3"))))</f>
        <v>Q1</v>
      </c>
    </row>
    <row r="2673" spans="1:12" x14ac:dyDescent="0.25">
      <c r="A2673" s="181">
        <v>2</v>
      </c>
      <c r="B2673" s="182">
        <v>42491</v>
      </c>
      <c r="C2673" s="181" t="s">
        <v>6</v>
      </c>
      <c r="D2673" s="181" t="s">
        <v>1822</v>
      </c>
      <c r="E2673" s="181">
        <v>24</v>
      </c>
      <c r="F2673" s="181">
        <v>1885</v>
      </c>
      <c r="G2673" s="181" t="s">
        <v>460</v>
      </c>
      <c r="H2673" s="181" t="s">
        <v>197</v>
      </c>
      <c r="I2673" s="181" t="s">
        <v>143</v>
      </c>
      <c r="J2673" s="181">
        <f>MONTH(Delivery[[#This Row],[DATE]])</f>
        <v>5</v>
      </c>
      <c r="K2673" s="183">
        <f>IF(Delivery[[#This Row],[Month]]&gt;3,YEAR(Delivery[[#This Row],[DATE]]),YEAR(Delivery[[#This Row],[DATE]])-1)</f>
        <v>2016</v>
      </c>
      <c r="L2673" s="183" t="str">
        <f>IF(Delivery[[#This Row],[Month]]&lt;4,"Q4",IF(Delivery[[#This Row],[Month]]&lt;7,"Q1",IF(Delivery[[#This Row],[Month]]&lt;10,"Q2",IF(Delivery[[#This Row],[Month]]&lt;13,"Q3"))))</f>
        <v>Q1</v>
      </c>
    </row>
    <row r="2674" spans="1:12" x14ac:dyDescent="0.25">
      <c r="A2674" s="181">
        <v>1</v>
      </c>
      <c r="B2674" s="182">
        <v>42491</v>
      </c>
      <c r="C2674" s="181" t="s">
        <v>463</v>
      </c>
      <c r="D2674" s="181" t="s">
        <v>1811</v>
      </c>
      <c r="E2674" s="181">
        <v>6</v>
      </c>
      <c r="F2674" s="181">
        <v>704</v>
      </c>
      <c r="G2674" s="181" t="s">
        <v>490</v>
      </c>
      <c r="H2674" s="181" t="s">
        <v>151</v>
      </c>
      <c r="I2674" s="181" t="s">
        <v>152</v>
      </c>
      <c r="J2674" s="181">
        <f>MONTH(Delivery[[#This Row],[DATE]])</f>
        <v>5</v>
      </c>
      <c r="K2674" s="183">
        <f>IF(Delivery[[#This Row],[Month]]&gt;3,YEAR(Delivery[[#This Row],[DATE]]),YEAR(Delivery[[#This Row],[DATE]])-1)</f>
        <v>2016</v>
      </c>
      <c r="L2674" s="183" t="str">
        <f>IF(Delivery[[#This Row],[Month]]&lt;4,"Q4",IF(Delivery[[#This Row],[Month]]&lt;7,"Q1",IF(Delivery[[#This Row],[Month]]&lt;10,"Q2",IF(Delivery[[#This Row],[Month]]&lt;13,"Q3"))))</f>
        <v>Q1</v>
      </c>
    </row>
    <row r="2675" spans="1:12" x14ac:dyDescent="0.25">
      <c r="A2675" s="181">
        <v>2</v>
      </c>
      <c r="B2675" s="182">
        <v>42491</v>
      </c>
      <c r="C2675" s="181" t="s">
        <v>463</v>
      </c>
      <c r="D2675" s="181" t="s">
        <v>1811</v>
      </c>
      <c r="E2675" s="181">
        <v>7</v>
      </c>
      <c r="F2675" s="181">
        <v>405</v>
      </c>
      <c r="G2675" s="181" t="s">
        <v>490</v>
      </c>
      <c r="H2675" s="181" t="s">
        <v>151</v>
      </c>
      <c r="I2675" s="181" t="s">
        <v>152</v>
      </c>
      <c r="J2675" s="181">
        <f>MONTH(Delivery[[#This Row],[DATE]])</f>
        <v>5</v>
      </c>
      <c r="K2675" s="183">
        <f>IF(Delivery[[#This Row],[Month]]&gt;3,YEAR(Delivery[[#This Row],[DATE]]),YEAR(Delivery[[#This Row],[DATE]])-1)</f>
        <v>2016</v>
      </c>
      <c r="L2675" s="183" t="str">
        <f>IF(Delivery[[#This Row],[Month]]&lt;4,"Q4",IF(Delivery[[#This Row],[Month]]&lt;7,"Q1",IF(Delivery[[#This Row],[Month]]&lt;10,"Q2",IF(Delivery[[#This Row],[Month]]&lt;13,"Q3"))))</f>
        <v>Q1</v>
      </c>
    </row>
    <row r="2676" spans="1:12" x14ac:dyDescent="0.25">
      <c r="A2676" s="181">
        <v>3</v>
      </c>
      <c r="B2676" s="182">
        <v>42491</v>
      </c>
      <c r="C2676" s="181" t="s">
        <v>463</v>
      </c>
      <c r="D2676" s="181" t="s">
        <v>1811</v>
      </c>
      <c r="E2676" s="181">
        <v>9</v>
      </c>
      <c r="F2676" s="181">
        <v>2626</v>
      </c>
      <c r="G2676" s="181" t="s">
        <v>490</v>
      </c>
      <c r="H2676" s="181" t="s">
        <v>151</v>
      </c>
      <c r="I2676" s="181" t="s">
        <v>152</v>
      </c>
      <c r="J2676" s="181">
        <f>MONTH(Delivery[[#This Row],[DATE]])</f>
        <v>5</v>
      </c>
      <c r="K2676" s="183">
        <f>IF(Delivery[[#This Row],[Month]]&gt;3,YEAR(Delivery[[#This Row],[DATE]]),YEAR(Delivery[[#This Row],[DATE]])-1)</f>
        <v>2016</v>
      </c>
      <c r="L2676" s="183" t="str">
        <f>IF(Delivery[[#This Row],[Month]]&lt;4,"Q4",IF(Delivery[[#This Row],[Month]]&lt;7,"Q1",IF(Delivery[[#This Row],[Month]]&lt;10,"Q2",IF(Delivery[[#This Row],[Month]]&lt;13,"Q3"))))</f>
        <v>Q1</v>
      </c>
    </row>
    <row r="2677" spans="1:12" x14ac:dyDescent="0.25">
      <c r="A2677" s="181">
        <v>1</v>
      </c>
      <c r="B2677" s="182">
        <v>42491</v>
      </c>
      <c r="C2677" s="181" t="s">
        <v>463</v>
      </c>
      <c r="D2677" s="181" t="s">
        <v>1825</v>
      </c>
      <c r="E2677" s="181">
        <v>10</v>
      </c>
      <c r="F2677" s="181">
        <v>7053</v>
      </c>
      <c r="G2677" s="181" t="s">
        <v>464</v>
      </c>
      <c r="H2677" s="181" t="s">
        <v>197</v>
      </c>
      <c r="I2677" s="181" t="s">
        <v>143</v>
      </c>
      <c r="J2677" s="181">
        <f>MONTH(Delivery[[#This Row],[DATE]])</f>
        <v>5</v>
      </c>
      <c r="K2677" s="183">
        <f>IF(Delivery[[#This Row],[Month]]&gt;3,YEAR(Delivery[[#This Row],[DATE]]),YEAR(Delivery[[#This Row],[DATE]])-1)</f>
        <v>2016</v>
      </c>
      <c r="L2677" s="183" t="str">
        <f>IF(Delivery[[#This Row],[Month]]&lt;4,"Q4",IF(Delivery[[#This Row],[Month]]&lt;7,"Q1",IF(Delivery[[#This Row],[Month]]&lt;10,"Q2",IF(Delivery[[#This Row],[Month]]&lt;13,"Q3"))))</f>
        <v>Q1</v>
      </c>
    </row>
    <row r="2678" spans="1:12" x14ac:dyDescent="0.25">
      <c r="A2678" s="181">
        <v>1</v>
      </c>
      <c r="B2678" s="182">
        <v>42491</v>
      </c>
      <c r="C2678" s="181" t="s">
        <v>463</v>
      </c>
      <c r="D2678" s="181" t="s">
        <v>1810</v>
      </c>
      <c r="E2678" s="181">
        <v>111</v>
      </c>
      <c r="F2678" s="181">
        <v>127</v>
      </c>
      <c r="G2678" s="181" t="s">
        <v>492</v>
      </c>
      <c r="H2678" s="181" t="s">
        <v>155</v>
      </c>
      <c r="I2678" s="181" t="s">
        <v>146</v>
      </c>
      <c r="J2678" s="181">
        <f>MONTH(Delivery[[#This Row],[DATE]])</f>
        <v>5</v>
      </c>
      <c r="K2678" s="183">
        <f>IF(Delivery[[#This Row],[Month]]&gt;3,YEAR(Delivery[[#This Row],[DATE]]),YEAR(Delivery[[#This Row],[DATE]])-1)</f>
        <v>2016</v>
      </c>
      <c r="L2678" s="183" t="str">
        <f>IF(Delivery[[#This Row],[Month]]&lt;4,"Q4",IF(Delivery[[#This Row],[Month]]&lt;7,"Q1",IF(Delivery[[#This Row],[Month]]&lt;10,"Q2",IF(Delivery[[#This Row],[Month]]&lt;13,"Q3"))))</f>
        <v>Q1</v>
      </c>
    </row>
    <row r="2679" spans="1:12" x14ac:dyDescent="0.25">
      <c r="A2679" s="181">
        <v>2</v>
      </c>
      <c r="B2679" s="182">
        <v>42491</v>
      </c>
      <c r="C2679" s="181" t="s">
        <v>463</v>
      </c>
      <c r="D2679" s="181" t="s">
        <v>1833</v>
      </c>
      <c r="E2679" s="181">
        <v>105</v>
      </c>
      <c r="F2679" s="181">
        <v>1393</v>
      </c>
      <c r="G2679" s="181" t="s">
        <v>492</v>
      </c>
      <c r="H2679" s="181" t="s">
        <v>153</v>
      </c>
      <c r="I2679" s="181" t="s">
        <v>154</v>
      </c>
      <c r="J2679" s="181">
        <f>MONTH(Delivery[[#This Row],[DATE]])</f>
        <v>5</v>
      </c>
      <c r="K2679" s="183">
        <f>IF(Delivery[[#This Row],[Month]]&gt;3,YEAR(Delivery[[#This Row],[DATE]]),YEAR(Delivery[[#This Row],[DATE]])-1)</f>
        <v>2016</v>
      </c>
      <c r="L2679" s="183" t="str">
        <f>IF(Delivery[[#This Row],[Month]]&lt;4,"Q4",IF(Delivery[[#This Row],[Month]]&lt;7,"Q1",IF(Delivery[[#This Row],[Month]]&lt;10,"Q2",IF(Delivery[[#This Row],[Month]]&lt;13,"Q3"))))</f>
        <v>Q1</v>
      </c>
    </row>
    <row r="2680" spans="1:12" x14ac:dyDescent="0.25">
      <c r="A2680" s="181">
        <v>1</v>
      </c>
      <c r="B2680" s="182">
        <v>42492</v>
      </c>
      <c r="C2680" s="181" t="s">
        <v>6</v>
      </c>
      <c r="D2680" s="181" t="s">
        <v>1822</v>
      </c>
      <c r="E2680" s="181">
        <v>24</v>
      </c>
      <c r="F2680" s="181">
        <v>590</v>
      </c>
      <c r="G2680" s="181" t="s">
        <v>460</v>
      </c>
      <c r="H2680" s="181" t="s">
        <v>197</v>
      </c>
      <c r="I2680" s="181" t="s">
        <v>143</v>
      </c>
      <c r="J2680" s="181">
        <f>MONTH(Delivery[[#This Row],[DATE]])</f>
        <v>5</v>
      </c>
      <c r="K2680" s="183">
        <f>IF(Delivery[[#This Row],[Month]]&gt;3,YEAR(Delivery[[#This Row],[DATE]]),YEAR(Delivery[[#This Row],[DATE]])-1)</f>
        <v>2016</v>
      </c>
      <c r="L2680" s="183" t="str">
        <f>IF(Delivery[[#This Row],[Month]]&lt;4,"Q4",IF(Delivery[[#This Row],[Month]]&lt;7,"Q1",IF(Delivery[[#This Row],[Month]]&lt;10,"Q2",IF(Delivery[[#This Row],[Month]]&lt;13,"Q3"))))</f>
        <v>Q1</v>
      </c>
    </row>
    <row r="2681" spans="1:12" x14ac:dyDescent="0.25">
      <c r="A2681" s="181">
        <v>2</v>
      </c>
      <c r="B2681" s="182">
        <v>42492</v>
      </c>
      <c r="C2681" s="181" t="s">
        <v>6</v>
      </c>
      <c r="D2681" s="181" t="s">
        <v>1822</v>
      </c>
      <c r="E2681" s="181">
        <v>13</v>
      </c>
      <c r="F2681" s="181">
        <v>4693</v>
      </c>
      <c r="G2681" s="181" t="s">
        <v>460</v>
      </c>
      <c r="H2681" s="181" t="s">
        <v>197</v>
      </c>
      <c r="I2681" s="181" t="s">
        <v>143</v>
      </c>
      <c r="J2681" s="181">
        <f>MONTH(Delivery[[#This Row],[DATE]])</f>
        <v>5</v>
      </c>
      <c r="K2681" s="183">
        <f>IF(Delivery[[#This Row],[Month]]&gt;3,YEAR(Delivery[[#This Row],[DATE]]),YEAR(Delivery[[#This Row],[DATE]])-1)</f>
        <v>2016</v>
      </c>
      <c r="L2681" s="183" t="str">
        <f>IF(Delivery[[#This Row],[Month]]&lt;4,"Q4",IF(Delivery[[#This Row],[Month]]&lt;7,"Q1",IF(Delivery[[#This Row],[Month]]&lt;10,"Q2",IF(Delivery[[#This Row],[Month]]&lt;13,"Q3"))))</f>
        <v>Q1</v>
      </c>
    </row>
    <row r="2682" spans="1:12" x14ac:dyDescent="0.25">
      <c r="A2682" s="181">
        <v>3</v>
      </c>
      <c r="B2682" s="182">
        <v>42492</v>
      </c>
      <c r="C2682" s="181" t="s">
        <v>6</v>
      </c>
      <c r="D2682" s="181" t="s">
        <v>1823</v>
      </c>
      <c r="E2682" s="181">
        <v>13</v>
      </c>
      <c r="F2682" s="181">
        <v>205</v>
      </c>
      <c r="G2682" s="181" t="s">
        <v>460</v>
      </c>
      <c r="H2682" s="181" t="s">
        <v>197</v>
      </c>
      <c r="I2682" s="181" t="s">
        <v>143</v>
      </c>
      <c r="J2682" s="181">
        <f>MONTH(Delivery[[#This Row],[DATE]])</f>
        <v>5</v>
      </c>
      <c r="K2682" s="183">
        <f>IF(Delivery[[#This Row],[Month]]&gt;3,YEAR(Delivery[[#This Row],[DATE]]),YEAR(Delivery[[#This Row],[DATE]])-1)</f>
        <v>2016</v>
      </c>
      <c r="L2682" s="183" t="str">
        <f>IF(Delivery[[#This Row],[Month]]&lt;4,"Q4",IF(Delivery[[#This Row],[Month]]&lt;7,"Q1",IF(Delivery[[#This Row],[Month]]&lt;10,"Q2",IF(Delivery[[#This Row],[Month]]&lt;13,"Q3"))))</f>
        <v>Q1</v>
      </c>
    </row>
    <row r="2683" spans="1:12" x14ac:dyDescent="0.25">
      <c r="A2683" s="181">
        <v>4</v>
      </c>
      <c r="B2683" s="182">
        <v>42492</v>
      </c>
      <c r="C2683" s="181" t="s">
        <v>6</v>
      </c>
      <c r="D2683" s="181" t="s">
        <v>1823</v>
      </c>
      <c r="E2683" s="181">
        <v>15</v>
      </c>
      <c r="F2683" s="181">
        <v>3556</v>
      </c>
      <c r="G2683" s="181" t="s">
        <v>460</v>
      </c>
      <c r="H2683" s="181" t="s">
        <v>197</v>
      </c>
      <c r="I2683" s="181" t="s">
        <v>143</v>
      </c>
      <c r="J2683" s="181">
        <f>MONTH(Delivery[[#This Row],[DATE]])</f>
        <v>5</v>
      </c>
      <c r="K2683" s="183">
        <f>IF(Delivery[[#This Row],[Month]]&gt;3,YEAR(Delivery[[#This Row],[DATE]]),YEAR(Delivery[[#This Row],[DATE]])-1)</f>
        <v>2016</v>
      </c>
      <c r="L2683" s="183" t="str">
        <f>IF(Delivery[[#This Row],[Month]]&lt;4,"Q4",IF(Delivery[[#This Row],[Month]]&lt;7,"Q1",IF(Delivery[[#This Row],[Month]]&lt;10,"Q2",IF(Delivery[[#This Row],[Month]]&lt;13,"Q3"))))</f>
        <v>Q1</v>
      </c>
    </row>
    <row r="2684" spans="1:12" x14ac:dyDescent="0.25">
      <c r="A2684" s="181">
        <v>1</v>
      </c>
      <c r="B2684" s="182">
        <v>42492</v>
      </c>
      <c r="C2684" s="181" t="s">
        <v>463</v>
      </c>
      <c r="D2684" s="181" t="s">
        <v>1811</v>
      </c>
      <c r="E2684" s="181">
        <v>9</v>
      </c>
      <c r="F2684" s="181">
        <v>3</v>
      </c>
      <c r="G2684" s="181" t="s">
        <v>490</v>
      </c>
      <c r="H2684" s="181" t="s">
        <v>151</v>
      </c>
      <c r="I2684" s="181" t="s">
        <v>152</v>
      </c>
      <c r="J2684" s="181">
        <f>MONTH(Delivery[[#This Row],[DATE]])</f>
        <v>5</v>
      </c>
      <c r="K2684" s="183">
        <f>IF(Delivery[[#This Row],[Month]]&gt;3,YEAR(Delivery[[#This Row],[DATE]]),YEAR(Delivery[[#This Row],[DATE]])-1)</f>
        <v>2016</v>
      </c>
      <c r="L2684" s="183" t="str">
        <f>IF(Delivery[[#This Row],[Month]]&lt;4,"Q4",IF(Delivery[[#This Row],[Month]]&lt;7,"Q1",IF(Delivery[[#This Row],[Month]]&lt;10,"Q2",IF(Delivery[[#This Row],[Month]]&lt;13,"Q3"))))</f>
        <v>Q1</v>
      </c>
    </row>
    <row r="2685" spans="1:12" x14ac:dyDescent="0.25">
      <c r="A2685" s="181">
        <v>2</v>
      </c>
      <c r="B2685" s="182">
        <v>42492</v>
      </c>
      <c r="C2685" s="181" t="s">
        <v>463</v>
      </c>
      <c r="D2685" s="181" t="s">
        <v>1810</v>
      </c>
      <c r="E2685" s="181">
        <v>5</v>
      </c>
      <c r="F2685" s="181">
        <v>145</v>
      </c>
      <c r="G2685" s="181" t="s">
        <v>490</v>
      </c>
      <c r="H2685" s="181" t="s">
        <v>155</v>
      </c>
      <c r="I2685" s="181" t="s">
        <v>146</v>
      </c>
      <c r="J2685" s="181">
        <f>MONTH(Delivery[[#This Row],[DATE]])</f>
        <v>5</v>
      </c>
      <c r="K2685" s="183">
        <f>IF(Delivery[[#This Row],[Month]]&gt;3,YEAR(Delivery[[#This Row],[DATE]]),YEAR(Delivery[[#This Row],[DATE]])-1)</f>
        <v>2016</v>
      </c>
      <c r="L2685" s="183" t="str">
        <f>IF(Delivery[[#This Row],[Month]]&lt;4,"Q4",IF(Delivery[[#This Row],[Month]]&lt;7,"Q1",IF(Delivery[[#This Row],[Month]]&lt;10,"Q2",IF(Delivery[[#This Row],[Month]]&lt;13,"Q3"))))</f>
        <v>Q1</v>
      </c>
    </row>
    <row r="2686" spans="1:12" x14ac:dyDescent="0.25">
      <c r="A2686" s="181">
        <v>3</v>
      </c>
      <c r="B2686" s="182">
        <v>42492</v>
      </c>
      <c r="C2686" s="181" t="s">
        <v>463</v>
      </c>
      <c r="D2686" s="181" t="s">
        <v>1833</v>
      </c>
      <c r="E2686" s="181">
        <v>10</v>
      </c>
      <c r="F2686" s="181">
        <v>3291</v>
      </c>
      <c r="G2686" s="181" t="s">
        <v>490</v>
      </c>
      <c r="H2686" s="181" t="s">
        <v>153</v>
      </c>
      <c r="I2686" s="181" t="s">
        <v>154</v>
      </c>
      <c r="J2686" s="181">
        <f>MONTH(Delivery[[#This Row],[DATE]])</f>
        <v>5</v>
      </c>
      <c r="K2686" s="183">
        <f>IF(Delivery[[#This Row],[Month]]&gt;3,YEAR(Delivery[[#This Row],[DATE]]),YEAR(Delivery[[#This Row],[DATE]])-1)</f>
        <v>2016</v>
      </c>
      <c r="L2686" s="183" t="str">
        <f>IF(Delivery[[#This Row],[Month]]&lt;4,"Q4",IF(Delivery[[#This Row],[Month]]&lt;7,"Q1",IF(Delivery[[#This Row],[Month]]&lt;10,"Q2",IF(Delivery[[#This Row],[Month]]&lt;13,"Q3"))))</f>
        <v>Q1</v>
      </c>
    </row>
    <row r="2687" spans="1:12" x14ac:dyDescent="0.25">
      <c r="A2687" s="181">
        <v>1</v>
      </c>
      <c r="B2687" s="182">
        <v>42492</v>
      </c>
      <c r="C2687" s="181" t="s">
        <v>463</v>
      </c>
      <c r="D2687" s="181" t="s">
        <v>1833</v>
      </c>
      <c r="E2687" s="181">
        <v>105</v>
      </c>
      <c r="F2687" s="181">
        <v>1518</v>
      </c>
      <c r="G2687" s="181" t="s">
        <v>492</v>
      </c>
      <c r="H2687" s="181" t="s">
        <v>153</v>
      </c>
      <c r="I2687" s="181" t="s">
        <v>154</v>
      </c>
      <c r="J2687" s="181">
        <f>MONTH(Delivery[[#This Row],[DATE]])</f>
        <v>5</v>
      </c>
      <c r="K2687" s="183">
        <f>IF(Delivery[[#This Row],[Month]]&gt;3,YEAR(Delivery[[#This Row],[DATE]]),YEAR(Delivery[[#This Row],[DATE]])-1)</f>
        <v>2016</v>
      </c>
      <c r="L2687" s="183" t="str">
        <f>IF(Delivery[[#This Row],[Month]]&lt;4,"Q4",IF(Delivery[[#This Row],[Month]]&lt;7,"Q1",IF(Delivery[[#This Row],[Month]]&lt;10,"Q2",IF(Delivery[[#This Row],[Month]]&lt;13,"Q3"))))</f>
        <v>Q1</v>
      </c>
    </row>
    <row r="2688" spans="1:12" x14ac:dyDescent="0.25">
      <c r="A2688" s="181">
        <v>2</v>
      </c>
      <c r="B2688" s="182">
        <v>42492</v>
      </c>
      <c r="C2688" s="181" t="s">
        <v>463</v>
      </c>
      <c r="D2688" s="181" t="s">
        <v>1833</v>
      </c>
      <c r="E2688" s="181">
        <v>109</v>
      </c>
      <c r="F2688" s="181">
        <v>1270</v>
      </c>
      <c r="G2688" s="181" t="s">
        <v>492</v>
      </c>
      <c r="H2688" s="181" t="s">
        <v>153</v>
      </c>
      <c r="I2688" s="181" t="s">
        <v>154</v>
      </c>
      <c r="J2688" s="181">
        <f>MONTH(Delivery[[#This Row],[DATE]])</f>
        <v>5</v>
      </c>
      <c r="K2688" s="183">
        <f>IF(Delivery[[#This Row],[Month]]&gt;3,YEAR(Delivery[[#This Row],[DATE]]),YEAR(Delivery[[#This Row],[DATE]])-1)</f>
        <v>2016</v>
      </c>
      <c r="L2688" s="183" t="str">
        <f>IF(Delivery[[#This Row],[Month]]&lt;4,"Q4",IF(Delivery[[#This Row],[Month]]&lt;7,"Q1",IF(Delivery[[#This Row],[Month]]&lt;10,"Q2",IF(Delivery[[#This Row],[Month]]&lt;13,"Q3"))))</f>
        <v>Q1</v>
      </c>
    </row>
    <row r="2689" spans="1:12" x14ac:dyDescent="0.25">
      <c r="A2689" s="181">
        <v>1</v>
      </c>
      <c r="B2689" s="182">
        <v>42493</v>
      </c>
      <c r="C2689" s="181" t="s">
        <v>6</v>
      </c>
      <c r="D2689" s="181" t="s">
        <v>1822</v>
      </c>
      <c r="E2689" s="181">
        <v>15</v>
      </c>
      <c r="F2689" s="181">
        <v>689</v>
      </c>
      <c r="G2689" s="181" t="s">
        <v>460</v>
      </c>
      <c r="H2689" s="181" t="s">
        <v>197</v>
      </c>
      <c r="I2689" s="181" t="s">
        <v>143</v>
      </c>
      <c r="J2689" s="181">
        <f>MONTH(Delivery[[#This Row],[DATE]])</f>
        <v>5</v>
      </c>
      <c r="K2689" s="183">
        <f>IF(Delivery[[#This Row],[Month]]&gt;3,YEAR(Delivery[[#This Row],[DATE]]),YEAR(Delivery[[#This Row],[DATE]])-1)</f>
        <v>2016</v>
      </c>
      <c r="L2689" s="183" t="str">
        <f>IF(Delivery[[#This Row],[Month]]&lt;4,"Q4",IF(Delivery[[#This Row],[Month]]&lt;7,"Q1",IF(Delivery[[#This Row],[Month]]&lt;10,"Q2",IF(Delivery[[#This Row],[Month]]&lt;13,"Q3"))))</f>
        <v>Q1</v>
      </c>
    </row>
    <row r="2690" spans="1:12" x14ac:dyDescent="0.25">
      <c r="A2690" s="181">
        <v>2</v>
      </c>
      <c r="B2690" s="182">
        <v>42493</v>
      </c>
      <c r="C2690" s="181" t="s">
        <v>6</v>
      </c>
      <c r="D2690" s="181" t="s">
        <v>1830</v>
      </c>
      <c r="E2690" s="181">
        <v>17</v>
      </c>
      <c r="F2690" s="181">
        <v>636</v>
      </c>
      <c r="G2690" s="181" t="s">
        <v>460</v>
      </c>
      <c r="H2690" s="181" t="s">
        <v>145</v>
      </c>
      <c r="I2690" s="181" t="s">
        <v>146</v>
      </c>
      <c r="J2690" s="181">
        <f>MONTH(Delivery[[#This Row],[DATE]])</f>
        <v>5</v>
      </c>
      <c r="K2690" s="183">
        <f>IF(Delivery[[#This Row],[Month]]&gt;3,YEAR(Delivery[[#This Row],[DATE]]),YEAR(Delivery[[#This Row],[DATE]])-1)</f>
        <v>2016</v>
      </c>
      <c r="L2690" s="183" t="str">
        <f>IF(Delivery[[#This Row],[Month]]&lt;4,"Q4",IF(Delivery[[#This Row],[Month]]&lt;7,"Q1",IF(Delivery[[#This Row],[Month]]&lt;10,"Q2",IF(Delivery[[#This Row],[Month]]&lt;13,"Q3"))))</f>
        <v>Q1</v>
      </c>
    </row>
    <row r="2691" spans="1:12" x14ac:dyDescent="0.25">
      <c r="A2691" s="181">
        <v>1</v>
      </c>
      <c r="B2691" s="182">
        <v>42493</v>
      </c>
      <c r="C2691" s="181" t="s">
        <v>463</v>
      </c>
      <c r="D2691" s="181" t="s">
        <v>1833</v>
      </c>
      <c r="E2691" s="181">
        <v>10</v>
      </c>
      <c r="F2691" s="181">
        <v>494</v>
      </c>
      <c r="G2691" s="181" t="s">
        <v>490</v>
      </c>
      <c r="H2691" s="181" t="s">
        <v>153</v>
      </c>
      <c r="I2691" s="181" t="s">
        <v>154</v>
      </c>
      <c r="J2691" s="181">
        <f>MONTH(Delivery[[#This Row],[DATE]])</f>
        <v>5</v>
      </c>
      <c r="K2691" s="183">
        <f>IF(Delivery[[#This Row],[Month]]&gt;3,YEAR(Delivery[[#This Row],[DATE]]),YEAR(Delivery[[#This Row],[DATE]])-1)</f>
        <v>2016</v>
      </c>
      <c r="L2691" s="183" t="str">
        <f>IF(Delivery[[#This Row],[Month]]&lt;4,"Q4",IF(Delivery[[#This Row],[Month]]&lt;7,"Q1",IF(Delivery[[#This Row],[Month]]&lt;10,"Q2",IF(Delivery[[#This Row],[Month]]&lt;13,"Q3"))))</f>
        <v>Q1</v>
      </c>
    </row>
    <row r="2692" spans="1:12" x14ac:dyDescent="0.25">
      <c r="A2692" s="181">
        <v>1</v>
      </c>
      <c r="B2692" s="182">
        <v>42493</v>
      </c>
      <c r="C2692" s="181" t="s">
        <v>463</v>
      </c>
      <c r="D2692" s="181" t="s">
        <v>1825</v>
      </c>
      <c r="E2692" s="181">
        <v>10</v>
      </c>
      <c r="F2692" s="181">
        <v>1197</v>
      </c>
      <c r="G2692" s="181" t="s">
        <v>464</v>
      </c>
      <c r="H2692" s="181" t="s">
        <v>197</v>
      </c>
      <c r="I2692" s="181" t="s">
        <v>143</v>
      </c>
      <c r="J2692" s="181">
        <f>MONTH(Delivery[[#This Row],[DATE]])</f>
        <v>5</v>
      </c>
      <c r="K2692" s="183">
        <f>IF(Delivery[[#This Row],[Month]]&gt;3,YEAR(Delivery[[#This Row],[DATE]]),YEAR(Delivery[[#This Row],[DATE]])-1)</f>
        <v>2016</v>
      </c>
      <c r="L2692" s="183" t="str">
        <f>IF(Delivery[[#This Row],[Month]]&lt;4,"Q4",IF(Delivery[[#This Row],[Month]]&lt;7,"Q1",IF(Delivery[[#This Row],[Month]]&lt;10,"Q2",IF(Delivery[[#This Row],[Month]]&lt;13,"Q3"))))</f>
        <v>Q1</v>
      </c>
    </row>
    <row r="2693" spans="1:12" x14ac:dyDescent="0.25">
      <c r="A2693" s="181">
        <v>1</v>
      </c>
      <c r="B2693" s="182">
        <v>42493</v>
      </c>
      <c r="C2693" s="181" t="s">
        <v>463</v>
      </c>
      <c r="D2693" s="181" t="s">
        <v>1833</v>
      </c>
      <c r="E2693" s="181">
        <v>109</v>
      </c>
      <c r="F2693" s="181">
        <v>1579</v>
      </c>
      <c r="G2693" s="181" t="s">
        <v>492</v>
      </c>
      <c r="H2693" s="181" t="s">
        <v>153</v>
      </c>
      <c r="I2693" s="181" t="s">
        <v>154</v>
      </c>
      <c r="J2693" s="181">
        <f>MONTH(Delivery[[#This Row],[DATE]])</f>
        <v>5</v>
      </c>
      <c r="K2693" s="183">
        <f>IF(Delivery[[#This Row],[Month]]&gt;3,YEAR(Delivery[[#This Row],[DATE]]),YEAR(Delivery[[#This Row],[DATE]])-1)</f>
        <v>2016</v>
      </c>
      <c r="L2693" s="183" t="str">
        <f>IF(Delivery[[#This Row],[Month]]&lt;4,"Q4",IF(Delivery[[#This Row],[Month]]&lt;7,"Q1",IF(Delivery[[#This Row],[Month]]&lt;10,"Q2",IF(Delivery[[#This Row],[Month]]&lt;13,"Q3"))))</f>
        <v>Q1</v>
      </c>
    </row>
    <row r="2694" spans="1:12" x14ac:dyDescent="0.25">
      <c r="A2694" s="181">
        <v>2</v>
      </c>
      <c r="B2694" s="182">
        <v>42493</v>
      </c>
      <c r="C2694" s="181" t="s">
        <v>463</v>
      </c>
      <c r="D2694" s="181" t="s">
        <v>1833</v>
      </c>
      <c r="E2694" s="181">
        <v>108</v>
      </c>
      <c r="F2694" s="181">
        <v>1829</v>
      </c>
      <c r="G2694" s="181" t="s">
        <v>492</v>
      </c>
      <c r="H2694" s="181" t="s">
        <v>153</v>
      </c>
      <c r="I2694" s="181" t="s">
        <v>154</v>
      </c>
      <c r="J2694" s="181">
        <f>MONTH(Delivery[[#This Row],[DATE]])</f>
        <v>5</v>
      </c>
      <c r="K2694" s="183">
        <f>IF(Delivery[[#This Row],[Month]]&gt;3,YEAR(Delivery[[#This Row],[DATE]]),YEAR(Delivery[[#This Row],[DATE]])-1)</f>
        <v>2016</v>
      </c>
      <c r="L2694" s="183" t="str">
        <f>IF(Delivery[[#This Row],[Month]]&lt;4,"Q4",IF(Delivery[[#This Row],[Month]]&lt;7,"Q1",IF(Delivery[[#This Row],[Month]]&lt;10,"Q2",IF(Delivery[[#This Row],[Month]]&lt;13,"Q3"))))</f>
        <v>Q1</v>
      </c>
    </row>
    <row r="2695" spans="1:12" x14ac:dyDescent="0.25">
      <c r="A2695" s="181">
        <v>1</v>
      </c>
      <c r="B2695" s="182">
        <v>42493</v>
      </c>
      <c r="C2695" s="181" t="s">
        <v>6</v>
      </c>
      <c r="D2695" s="181" t="s">
        <v>1831</v>
      </c>
      <c r="E2695" s="181" t="s">
        <v>223</v>
      </c>
      <c r="F2695" s="181">
        <v>3667</v>
      </c>
      <c r="G2695" s="181" t="s">
        <v>466</v>
      </c>
      <c r="H2695" s="181" t="s">
        <v>148</v>
      </c>
      <c r="I2695" s="181" t="s">
        <v>149</v>
      </c>
      <c r="J2695" s="181">
        <f>MONTH(Delivery[[#This Row],[DATE]])</f>
        <v>5</v>
      </c>
      <c r="K2695" s="183">
        <f>IF(Delivery[[#This Row],[Month]]&gt;3,YEAR(Delivery[[#This Row],[DATE]]),YEAR(Delivery[[#This Row],[DATE]])-1)</f>
        <v>2016</v>
      </c>
      <c r="L2695" s="183" t="str">
        <f>IF(Delivery[[#This Row],[Month]]&lt;4,"Q4",IF(Delivery[[#This Row],[Month]]&lt;7,"Q1",IF(Delivery[[#This Row],[Month]]&lt;10,"Q2",IF(Delivery[[#This Row],[Month]]&lt;13,"Q3"))))</f>
        <v>Q1</v>
      </c>
    </row>
    <row r="2696" spans="1:12" x14ac:dyDescent="0.25">
      <c r="A2696" s="181">
        <v>1</v>
      </c>
      <c r="B2696" s="182">
        <v>42494</v>
      </c>
      <c r="C2696" s="181" t="s">
        <v>6</v>
      </c>
      <c r="D2696" s="181" t="s">
        <v>1960</v>
      </c>
      <c r="E2696" s="181" t="s">
        <v>41</v>
      </c>
      <c r="F2696" s="181">
        <v>1223</v>
      </c>
      <c r="G2696" s="181" t="s">
        <v>466</v>
      </c>
      <c r="H2696" s="181" t="s">
        <v>148</v>
      </c>
      <c r="I2696" s="181" t="s">
        <v>149</v>
      </c>
      <c r="J2696" s="181">
        <f>MONTH(Delivery[[#This Row],[DATE]])</f>
        <v>5</v>
      </c>
      <c r="K2696" s="183">
        <f>IF(Delivery[[#This Row],[Month]]&gt;3,YEAR(Delivery[[#This Row],[DATE]]),YEAR(Delivery[[#This Row],[DATE]])-1)</f>
        <v>2016</v>
      </c>
      <c r="L2696" s="183" t="str">
        <f>IF(Delivery[[#This Row],[Month]]&lt;4,"Q4",IF(Delivery[[#This Row],[Month]]&lt;7,"Q1",IF(Delivery[[#This Row],[Month]]&lt;10,"Q2",IF(Delivery[[#This Row],[Month]]&lt;13,"Q3"))))</f>
        <v>Q1</v>
      </c>
    </row>
    <row r="2697" spans="1:12" x14ac:dyDescent="0.25">
      <c r="A2697" s="181">
        <v>1</v>
      </c>
      <c r="B2697" s="182">
        <v>42495</v>
      </c>
      <c r="C2697" s="181" t="s">
        <v>6</v>
      </c>
      <c r="D2697" s="181" t="s">
        <v>1966</v>
      </c>
      <c r="E2697" s="181">
        <v>11</v>
      </c>
      <c r="F2697" s="181">
        <v>5867</v>
      </c>
      <c r="G2697" s="181" t="s">
        <v>460</v>
      </c>
      <c r="H2697" s="181" t="s">
        <v>151</v>
      </c>
      <c r="I2697" s="181" t="s">
        <v>152</v>
      </c>
      <c r="J2697" s="181">
        <f>MONTH(Delivery[[#This Row],[DATE]])</f>
        <v>5</v>
      </c>
      <c r="K2697" s="183">
        <f>IF(Delivery[[#This Row],[Month]]&gt;3,YEAR(Delivery[[#This Row],[DATE]]),YEAR(Delivery[[#This Row],[DATE]])-1)</f>
        <v>2016</v>
      </c>
      <c r="L2697" s="183" t="str">
        <f>IF(Delivery[[#This Row],[Month]]&lt;4,"Q4",IF(Delivery[[#This Row],[Month]]&lt;7,"Q1",IF(Delivery[[#This Row],[Month]]&lt;10,"Q2",IF(Delivery[[#This Row],[Month]]&lt;13,"Q3"))))</f>
        <v>Q1</v>
      </c>
    </row>
    <row r="2698" spans="1:12" x14ac:dyDescent="0.25">
      <c r="A2698" s="181">
        <v>2</v>
      </c>
      <c r="B2698" s="182">
        <v>42495</v>
      </c>
      <c r="C2698" s="181" t="s">
        <v>6</v>
      </c>
      <c r="D2698" s="181" t="s">
        <v>1966</v>
      </c>
      <c r="E2698" s="181">
        <v>12</v>
      </c>
      <c r="F2698" s="181">
        <v>299</v>
      </c>
      <c r="G2698" s="181" t="s">
        <v>460</v>
      </c>
      <c r="H2698" s="181" t="s">
        <v>151</v>
      </c>
      <c r="I2698" s="181" t="s">
        <v>152</v>
      </c>
      <c r="J2698" s="181">
        <f>MONTH(Delivery[[#This Row],[DATE]])</f>
        <v>5</v>
      </c>
      <c r="K2698" s="183">
        <f>IF(Delivery[[#This Row],[Month]]&gt;3,YEAR(Delivery[[#This Row],[DATE]]),YEAR(Delivery[[#This Row],[DATE]])-1)</f>
        <v>2016</v>
      </c>
      <c r="L2698" s="183" t="str">
        <f>IF(Delivery[[#This Row],[Month]]&lt;4,"Q4",IF(Delivery[[#This Row],[Month]]&lt;7,"Q1",IF(Delivery[[#This Row],[Month]]&lt;10,"Q2",IF(Delivery[[#This Row],[Month]]&lt;13,"Q3"))))</f>
        <v>Q1</v>
      </c>
    </row>
    <row r="2699" spans="1:12" x14ac:dyDescent="0.25">
      <c r="A2699" s="181">
        <v>3</v>
      </c>
      <c r="B2699" s="182">
        <v>42495</v>
      </c>
      <c r="C2699" s="181" t="s">
        <v>6</v>
      </c>
      <c r="D2699" s="181" t="s">
        <v>1967</v>
      </c>
      <c r="E2699" s="181">
        <v>12</v>
      </c>
      <c r="F2699" s="181">
        <v>1073</v>
      </c>
      <c r="G2699" s="181" t="s">
        <v>460</v>
      </c>
      <c r="H2699" s="181" t="s">
        <v>151</v>
      </c>
      <c r="I2699" s="181" t="s">
        <v>152</v>
      </c>
      <c r="J2699" s="181">
        <f>MONTH(Delivery[[#This Row],[DATE]])</f>
        <v>5</v>
      </c>
      <c r="K2699" s="183">
        <f>IF(Delivery[[#This Row],[Month]]&gt;3,YEAR(Delivery[[#This Row],[DATE]]),YEAR(Delivery[[#This Row],[DATE]])-1)</f>
        <v>2016</v>
      </c>
      <c r="L2699" s="183" t="str">
        <f>IF(Delivery[[#This Row],[Month]]&lt;4,"Q4",IF(Delivery[[#This Row],[Month]]&lt;7,"Q1",IF(Delivery[[#This Row],[Month]]&lt;10,"Q2",IF(Delivery[[#This Row],[Month]]&lt;13,"Q3"))))</f>
        <v>Q1</v>
      </c>
    </row>
    <row r="2700" spans="1:12" x14ac:dyDescent="0.25">
      <c r="A2700" s="181">
        <v>4</v>
      </c>
      <c r="B2700" s="182">
        <v>42495</v>
      </c>
      <c r="C2700" s="181" t="s">
        <v>6</v>
      </c>
      <c r="D2700" s="181" t="s">
        <v>1967</v>
      </c>
      <c r="E2700" s="181">
        <v>5</v>
      </c>
      <c r="F2700" s="181">
        <v>2491</v>
      </c>
      <c r="G2700" s="181" t="s">
        <v>460</v>
      </c>
      <c r="H2700" s="181" t="s">
        <v>151</v>
      </c>
      <c r="I2700" s="181" t="s">
        <v>152</v>
      </c>
      <c r="J2700" s="181">
        <f>MONTH(Delivery[[#This Row],[DATE]])</f>
        <v>5</v>
      </c>
      <c r="K2700" s="183">
        <f>IF(Delivery[[#This Row],[Month]]&gt;3,YEAR(Delivery[[#This Row],[DATE]]),YEAR(Delivery[[#This Row],[DATE]])-1)</f>
        <v>2016</v>
      </c>
      <c r="L2700" s="183" t="str">
        <f>IF(Delivery[[#This Row],[Month]]&lt;4,"Q4",IF(Delivery[[#This Row],[Month]]&lt;7,"Q1",IF(Delivery[[#This Row],[Month]]&lt;10,"Q2",IF(Delivery[[#This Row],[Month]]&lt;13,"Q3"))))</f>
        <v>Q1</v>
      </c>
    </row>
    <row r="2701" spans="1:12" x14ac:dyDescent="0.25">
      <c r="A2701" s="181">
        <v>5</v>
      </c>
      <c r="B2701" s="182">
        <v>42495</v>
      </c>
      <c r="C2701" s="181" t="s">
        <v>6</v>
      </c>
      <c r="D2701" s="181" t="s">
        <v>1968</v>
      </c>
      <c r="E2701" s="181">
        <v>5</v>
      </c>
      <c r="F2701" s="181">
        <v>1618</v>
      </c>
      <c r="G2701" s="181" t="s">
        <v>460</v>
      </c>
      <c r="H2701" s="181" t="s">
        <v>151</v>
      </c>
      <c r="I2701" s="181" t="s">
        <v>152</v>
      </c>
      <c r="J2701" s="181">
        <f>MONTH(Delivery[[#This Row],[DATE]])</f>
        <v>5</v>
      </c>
      <c r="K2701" s="183">
        <f>IF(Delivery[[#This Row],[Month]]&gt;3,YEAR(Delivery[[#This Row],[DATE]]),YEAR(Delivery[[#This Row],[DATE]])-1)</f>
        <v>2016</v>
      </c>
      <c r="L2701" s="183" t="str">
        <f>IF(Delivery[[#This Row],[Month]]&lt;4,"Q4",IF(Delivery[[#This Row],[Month]]&lt;7,"Q1",IF(Delivery[[#This Row],[Month]]&lt;10,"Q2",IF(Delivery[[#This Row],[Month]]&lt;13,"Q3"))))</f>
        <v>Q1</v>
      </c>
    </row>
    <row r="2702" spans="1:12" x14ac:dyDescent="0.25">
      <c r="A2702" s="181">
        <v>6</v>
      </c>
      <c r="B2702" s="182">
        <v>42495</v>
      </c>
      <c r="C2702" s="181" t="s">
        <v>6</v>
      </c>
      <c r="D2702" s="181" t="s">
        <v>1969</v>
      </c>
      <c r="E2702" s="181">
        <v>5</v>
      </c>
      <c r="F2702" s="181">
        <v>1294</v>
      </c>
      <c r="G2702" s="181" t="s">
        <v>460</v>
      </c>
      <c r="H2702" s="181" t="s">
        <v>151</v>
      </c>
      <c r="I2702" s="181" t="s">
        <v>152</v>
      </c>
      <c r="J2702" s="181">
        <f>MONTH(Delivery[[#This Row],[DATE]])</f>
        <v>5</v>
      </c>
      <c r="K2702" s="183">
        <f>IF(Delivery[[#This Row],[Month]]&gt;3,YEAR(Delivery[[#This Row],[DATE]]),YEAR(Delivery[[#This Row],[DATE]])-1)</f>
        <v>2016</v>
      </c>
      <c r="L2702" s="183" t="str">
        <f>IF(Delivery[[#This Row],[Month]]&lt;4,"Q4",IF(Delivery[[#This Row],[Month]]&lt;7,"Q1",IF(Delivery[[#This Row],[Month]]&lt;10,"Q2",IF(Delivery[[#This Row],[Month]]&lt;13,"Q3"))))</f>
        <v>Q1</v>
      </c>
    </row>
    <row r="2703" spans="1:12" x14ac:dyDescent="0.25">
      <c r="A2703" s="181">
        <v>1</v>
      </c>
      <c r="B2703" s="182">
        <v>42495</v>
      </c>
      <c r="C2703" s="181" t="s">
        <v>463</v>
      </c>
      <c r="D2703" s="181" t="s">
        <v>137</v>
      </c>
      <c r="E2703" s="181">
        <v>16</v>
      </c>
      <c r="F2703" s="181">
        <v>89</v>
      </c>
      <c r="G2703" s="181" t="s">
        <v>464</v>
      </c>
      <c r="H2703" s="181" t="s">
        <v>145</v>
      </c>
      <c r="I2703" s="181" t="s">
        <v>146</v>
      </c>
      <c r="J2703" s="181">
        <f>MONTH(Delivery[[#This Row],[DATE]])</f>
        <v>5</v>
      </c>
      <c r="K2703" s="183">
        <f>IF(Delivery[[#This Row],[Month]]&gt;3,YEAR(Delivery[[#This Row],[DATE]]),YEAR(Delivery[[#This Row],[DATE]])-1)</f>
        <v>2016</v>
      </c>
      <c r="L2703" s="183" t="str">
        <f>IF(Delivery[[#This Row],[Month]]&lt;4,"Q4",IF(Delivery[[#This Row],[Month]]&lt;7,"Q1",IF(Delivery[[#This Row],[Month]]&lt;10,"Q2",IF(Delivery[[#This Row],[Month]]&lt;13,"Q3"))))</f>
        <v>Q1</v>
      </c>
    </row>
    <row r="2704" spans="1:12" x14ac:dyDescent="0.25">
      <c r="A2704" s="181">
        <v>2</v>
      </c>
      <c r="B2704" s="182">
        <v>42495</v>
      </c>
      <c r="C2704" s="181" t="s">
        <v>463</v>
      </c>
      <c r="D2704" s="181" t="s">
        <v>1963</v>
      </c>
      <c r="E2704" s="181">
        <v>24</v>
      </c>
      <c r="F2704" s="181">
        <v>3495</v>
      </c>
      <c r="G2704" s="181" t="s">
        <v>464</v>
      </c>
      <c r="H2704" s="181" t="s">
        <v>1084</v>
      </c>
      <c r="I2704" s="181" t="s">
        <v>143</v>
      </c>
      <c r="J2704" s="181">
        <f>MONTH(Delivery[[#This Row],[DATE]])</f>
        <v>5</v>
      </c>
      <c r="K2704" s="183">
        <f>IF(Delivery[[#This Row],[Month]]&gt;3,YEAR(Delivery[[#This Row],[DATE]]),YEAR(Delivery[[#This Row],[DATE]])-1)</f>
        <v>2016</v>
      </c>
      <c r="L2704" s="183" t="str">
        <f>IF(Delivery[[#This Row],[Month]]&lt;4,"Q4",IF(Delivery[[#This Row],[Month]]&lt;7,"Q1",IF(Delivery[[#This Row],[Month]]&lt;10,"Q2",IF(Delivery[[#This Row],[Month]]&lt;13,"Q3"))))</f>
        <v>Q1</v>
      </c>
    </row>
    <row r="2705" spans="1:12" x14ac:dyDescent="0.25">
      <c r="A2705" s="181">
        <v>3</v>
      </c>
      <c r="B2705" s="182">
        <v>42495</v>
      </c>
      <c r="C2705" s="181" t="s">
        <v>463</v>
      </c>
      <c r="D2705" s="181" t="s">
        <v>1963</v>
      </c>
      <c r="E2705" s="181">
        <v>13</v>
      </c>
      <c r="F2705" s="181">
        <v>560</v>
      </c>
      <c r="G2705" s="181" t="s">
        <v>464</v>
      </c>
      <c r="H2705" s="181" t="s">
        <v>1084</v>
      </c>
      <c r="I2705" s="181" t="s">
        <v>143</v>
      </c>
      <c r="J2705" s="181">
        <f>MONTH(Delivery[[#This Row],[DATE]])</f>
        <v>5</v>
      </c>
      <c r="K2705" s="183">
        <f>IF(Delivery[[#This Row],[Month]]&gt;3,YEAR(Delivery[[#This Row],[DATE]]),YEAR(Delivery[[#This Row],[DATE]])-1)</f>
        <v>2016</v>
      </c>
      <c r="L2705" s="183" t="str">
        <f>IF(Delivery[[#This Row],[Month]]&lt;4,"Q4",IF(Delivery[[#This Row],[Month]]&lt;7,"Q1",IF(Delivery[[#This Row],[Month]]&lt;10,"Q2",IF(Delivery[[#This Row],[Month]]&lt;13,"Q3"))))</f>
        <v>Q1</v>
      </c>
    </row>
    <row r="2706" spans="1:12" x14ac:dyDescent="0.25">
      <c r="A2706" s="181">
        <v>1</v>
      </c>
      <c r="B2706" s="182">
        <v>42495</v>
      </c>
      <c r="C2706" s="181" t="s">
        <v>6</v>
      </c>
      <c r="D2706" s="181" t="s">
        <v>1960</v>
      </c>
      <c r="E2706" s="181" t="s">
        <v>41</v>
      </c>
      <c r="F2706" s="181">
        <v>50</v>
      </c>
      <c r="G2706" s="181" t="s">
        <v>466</v>
      </c>
      <c r="H2706" s="181" t="s">
        <v>148</v>
      </c>
      <c r="I2706" s="181" t="s">
        <v>149</v>
      </c>
      <c r="J2706" s="181">
        <f>MONTH(Delivery[[#This Row],[DATE]])</f>
        <v>5</v>
      </c>
      <c r="K2706" s="183">
        <f>IF(Delivery[[#This Row],[Month]]&gt;3,YEAR(Delivery[[#This Row],[DATE]]),YEAR(Delivery[[#This Row],[DATE]])-1)</f>
        <v>2016</v>
      </c>
      <c r="L2706" s="183" t="str">
        <f>IF(Delivery[[#This Row],[Month]]&lt;4,"Q4",IF(Delivery[[#This Row],[Month]]&lt;7,"Q1",IF(Delivery[[#This Row],[Month]]&lt;10,"Q2",IF(Delivery[[#This Row],[Month]]&lt;13,"Q3"))))</f>
        <v>Q1</v>
      </c>
    </row>
    <row r="2707" spans="1:12" x14ac:dyDescent="0.25">
      <c r="A2707" s="181">
        <v>2</v>
      </c>
      <c r="B2707" s="182">
        <v>42495</v>
      </c>
      <c r="C2707" s="181" t="s">
        <v>6</v>
      </c>
      <c r="D2707" s="181" t="s">
        <v>204</v>
      </c>
      <c r="E2707" s="181" t="s">
        <v>41</v>
      </c>
      <c r="F2707" s="181">
        <v>50</v>
      </c>
      <c r="G2707" s="181" t="s">
        <v>466</v>
      </c>
      <c r="H2707" s="181" t="s">
        <v>738</v>
      </c>
      <c r="I2707" s="181" t="s">
        <v>204</v>
      </c>
      <c r="J2707" s="181">
        <f>MONTH(Delivery[[#This Row],[DATE]])</f>
        <v>5</v>
      </c>
      <c r="K2707" s="183">
        <f>IF(Delivery[[#This Row],[Month]]&gt;3,YEAR(Delivery[[#This Row],[DATE]]),YEAR(Delivery[[#This Row],[DATE]])-1)</f>
        <v>2016</v>
      </c>
      <c r="L2707" s="183" t="str">
        <f>IF(Delivery[[#This Row],[Month]]&lt;4,"Q4",IF(Delivery[[#This Row],[Month]]&lt;7,"Q1",IF(Delivery[[#This Row],[Month]]&lt;10,"Q2",IF(Delivery[[#This Row],[Month]]&lt;13,"Q3"))))</f>
        <v>Q1</v>
      </c>
    </row>
    <row r="2708" spans="1:12" x14ac:dyDescent="0.25">
      <c r="A2708" s="181">
        <v>1</v>
      </c>
      <c r="B2708" s="182">
        <v>42496</v>
      </c>
      <c r="C2708" s="181" t="s">
        <v>6</v>
      </c>
      <c r="D2708" s="181" t="s">
        <v>1969</v>
      </c>
      <c r="E2708" s="181">
        <v>5</v>
      </c>
      <c r="F2708" s="181">
        <v>1410</v>
      </c>
      <c r="G2708" s="181" t="s">
        <v>460</v>
      </c>
      <c r="H2708" s="181" t="s">
        <v>151</v>
      </c>
      <c r="I2708" s="181" t="s">
        <v>152</v>
      </c>
      <c r="J2708" s="181">
        <f>MONTH(Delivery[[#This Row],[DATE]])</f>
        <v>5</v>
      </c>
      <c r="K2708" s="183">
        <f>IF(Delivery[[#This Row],[Month]]&gt;3,YEAR(Delivery[[#This Row],[DATE]]),YEAR(Delivery[[#This Row],[DATE]])-1)</f>
        <v>2016</v>
      </c>
      <c r="L2708" s="183" t="str">
        <f>IF(Delivery[[#This Row],[Month]]&lt;4,"Q4",IF(Delivery[[#This Row],[Month]]&lt;7,"Q1",IF(Delivery[[#This Row],[Month]]&lt;10,"Q2",IF(Delivery[[#This Row],[Month]]&lt;13,"Q3"))))</f>
        <v>Q1</v>
      </c>
    </row>
    <row r="2709" spans="1:12" x14ac:dyDescent="0.25">
      <c r="A2709" s="181">
        <v>2</v>
      </c>
      <c r="B2709" s="182">
        <v>42496</v>
      </c>
      <c r="C2709" s="181" t="s">
        <v>6</v>
      </c>
      <c r="D2709" s="181" t="s">
        <v>1971</v>
      </c>
      <c r="E2709" s="181">
        <v>3</v>
      </c>
      <c r="F2709" s="181">
        <v>62</v>
      </c>
      <c r="G2709" s="181" t="s">
        <v>460</v>
      </c>
      <c r="H2709" s="181" t="s">
        <v>153</v>
      </c>
      <c r="I2709" s="181" t="s">
        <v>154</v>
      </c>
      <c r="J2709" s="181">
        <f>MONTH(Delivery[[#This Row],[DATE]])</f>
        <v>5</v>
      </c>
      <c r="K2709" s="183">
        <f>IF(Delivery[[#This Row],[Month]]&gt;3,YEAR(Delivery[[#This Row],[DATE]]),YEAR(Delivery[[#This Row],[DATE]])-1)</f>
        <v>2016</v>
      </c>
      <c r="L2709" s="183" t="str">
        <f>IF(Delivery[[#This Row],[Month]]&lt;4,"Q4",IF(Delivery[[#This Row],[Month]]&lt;7,"Q1",IF(Delivery[[#This Row],[Month]]&lt;10,"Q2",IF(Delivery[[#This Row],[Month]]&lt;13,"Q3"))))</f>
        <v>Q1</v>
      </c>
    </row>
    <row r="2710" spans="1:12" x14ac:dyDescent="0.25">
      <c r="A2710" s="181">
        <v>1</v>
      </c>
      <c r="B2710" s="182">
        <v>42496</v>
      </c>
      <c r="C2710" s="181" t="s">
        <v>463</v>
      </c>
      <c r="D2710" s="181" t="s">
        <v>1963</v>
      </c>
      <c r="E2710" s="181">
        <v>13</v>
      </c>
      <c r="F2710" s="181">
        <v>4685</v>
      </c>
      <c r="G2710" s="181" t="s">
        <v>464</v>
      </c>
      <c r="H2710" s="181" t="s">
        <v>1084</v>
      </c>
      <c r="I2710" s="181" t="s">
        <v>143</v>
      </c>
      <c r="J2710" s="181">
        <f>MONTH(Delivery[[#This Row],[DATE]])</f>
        <v>5</v>
      </c>
      <c r="K2710" s="183">
        <f>IF(Delivery[[#This Row],[Month]]&gt;3,YEAR(Delivery[[#This Row],[DATE]]),YEAR(Delivery[[#This Row],[DATE]])-1)</f>
        <v>2016</v>
      </c>
      <c r="L2710" s="183" t="str">
        <f>IF(Delivery[[#This Row],[Month]]&lt;4,"Q4",IF(Delivery[[#This Row],[Month]]&lt;7,"Q1",IF(Delivery[[#This Row],[Month]]&lt;10,"Q2",IF(Delivery[[#This Row],[Month]]&lt;13,"Q3"))))</f>
        <v>Q1</v>
      </c>
    </row>
    <row r="2711" spans="1:12" x14ac:dyDescent="0.25">
      <c r="A2711" s="181">
        <v>2</v>
      </c>
      <c r="B2711" s="182">
        <v>42496</v>
      </c>
      <c r="C2711" s="181" t="s">
        <v>463</v>
      </c>
      <c r="D2711" s="181" t="s">
        <v>158</v>
      </c>
      <c r="E2711" s="181">
        <v>13</v>
      </c>
      <c r="F2711" s="181">
        <v>1736</v>
      </c>
      <c r="G2711" s="181" t="s">
        <v>464</v>
      </c>
      <c r="H2711" s="181" t="s">
        <v>159</v>
      </c>
      <c r="I2711" s="181" t="s">
        <v>143</v>
      </c>
      <c r="J2711" s="181">
        <f>MONTH(Delivery[[#This Row],[DATE]])</f>
        <v>5</v>
      </c>
      <c r="K2711" s="183">
        <f>IF(Delivery[[#This Row],[Month]]&gt;3,YEAR(Delivery[[#This Row],[DATE]]),YEAR(Delivery[[#This Row],[DATE]])-1)</f>
        <v>2016</v>
      </c>
      <c r="L2711" s="183" t="str">
        <f>IF(Delivery[[#This Row],[Month]]&lt;4,"Q4",IF(Delivery[[#This Row],[Month]]&lt;7,"Q1",IF(Delivery[[#This Row],[Month]]&lt;10,"Q2",IF(Delivery[[#This Row],[Month]]&lt;13,"Q3"))))</f>
        <v>Q1</v>
      </c>
    </row>
    <row r="2712" spans="1:12" x14ac:dyDescent="0.25">
      <c r="A2712" s="181">
        <v>1</v>
      </c>
      <c r="B2712" s="182">
        <v>42496</v>
      </c>
      <c r="C2712" s="181" t="s">
        <v>6</v>
      </c>
      <c r="D2712" s="181" t="s">
        <v>2073</v>
      </c>
      <c r="E2712" s="181" t="s">
        <v>41</v>
      </c>
      <c r="F2712" s="181">
        <v>62</v>
      </c>
      <c r="G2712" s="181" t="s">
        <v>466</v>
      </c>
      <c r="H2712" s="181" t="s">
        <v>1267</v>
      </c>
      <c r="I2712" s="181" t="s">
        <v>204</v>
      </c>
      <c r="J2712" s="181">
        <f>MONTH(Delivery[[#This Row],[DATE]])</f>
        <v>5</v>
      </c>
      <c r="K2712" s="183">
        <f>IF(Delivery[[#This Row],[Month]]&gt;3,YEAR(Delivery[[#This Row],[DATE]]),YEAR(Delivery[[#This Row],[DATE]])-1)</f>
        <v>2016</v>
      </c>
      <c r="L2712" s="183" t="str">
        <f>IF(Delivery[[#This Row],[Month]]&lt;4,"Q4",IF(Delivery[[#This Row],[Month]]&lt;7,"Q1",IF(Delivery[[#This Row],[Month]]&lt;10,"Q2",IF(Delivery[[#This Row],[Month]]&lt;13,"Q3"))))</f>
        <v>Q1</v>
      </c>
    </row>
    <row r="2713" spans="1:12" x14ac:dyDescent="0.25">
      <c r="A2713" s="181">
        <v>1</v>
      </c>
      <c r="B2713" s="182">
        <v>42497</v>
      </c>
      <c r="C2713" s="181" t="s">
        <v>6</v>
      </c>
      <c r="D2713" s="181" t="s">
        <v>1971</v>
      </c>
      <c r="E2713" s="181">
        <v>3</v>
      </c>
      <c r="F2713" s="181">
        <v>4492</v>
      </c>
      <c r="G2713" s="181" t="s">
        <v>460</v>
      </c>
      <c r="H2713" s="181" t="s">
        <v>153</v>
      </c>
      <c r="I2713" s="181" t="s">
        <v>154</v>
      </c>
      <c r="J2713" s="181">
        <f>MONTH(Delivery[[#This Row],[DATE]])</f>
        <v>5</v>
      </c>
      <c r="K2713" s="183">
        <f>IF(Delivery[[#This Row],[Month]]&gt;3,YEAR(Delivery[[#This Row],[DATE]]),YEAR(Delivery[[#This Row],[DATE]])-1)</f>
        <v>2016</v>
      </c>
      <c r="L2713" s="183" t="str">
        <f>IF(Delivery[[#This Row],[Month]]&lt;4,"Q4",IF(Delivery[[#This Row],[Month]]&lt;7,"Q1",IF(Delivery[[#This Row],[Month]]&lt;10,"Q2",IF(Delivery[[#This Row],[Month]]&lt;13,"Q3"))))</f>
        <v>Q1</v>
      </c>
    </row>
    <row r="2714" spans="1:12" x14ac:dyDescent="0.25">
      <c r="A2714" s="181">
        <v>2</v>
      </c>
      <c r="B2714" s="182">
        <v>42497</v>
      </c>
      <c r="C2714" s="181" t="s">
        <v>6</v>
      </c>
      <c r="D2714" s="181" t="s">
        <v>1971</v>
      </c>
      <c r="E2714" s="181">
        <v>1</v>
      </c>
      <c r="F2714" s="181">
        <v>1700</v>
      </c>
      <c r="G2714" s="181" t="s">
        <v>460</v>
      </c>
      <c r="H2714" s="181" t="s">
        <v>153</v>
      </c>
      <c r="I2714" s="181" t="s">
        <v>154</v>
      </c>
      <c r="J2714" s="181">
        <f>MONTH(Delivery[[#This Row],[DATE]])</f>
        <v>5</v>
      </c>
      <c r="K2714" s="183">
        <f>IF(Delivery[[#This Row],[Month]]&gt;3,YEAR(Delivery[[#This Row],[DATE]]),YEAR(Delivery[[#This Row],[DATE]])-1)</f>
        <v>2016</v>
      </c>
      <c r="L2714" s="183" t="str">
        <f>IF(Delivery[[#This Row],[Month]]&lt;4,"Q4",IF(Delivery[[#This Row],[Month]]&lt;7,"Q1",IF(Delivery[[#This Row],[Month]]&lt;10,"Q2",IF(Delivery[[#This Row],[Month]]&lt;13,"Q3"))))</f>
        <v>Q1</v>
      </c>
    </row>
    <row r="2715" spans="1:12" x14ac:dyDescent="0.25">
      <c r="A2715" s="181">
        <v>1</v>
      </c>
      <c r="B2715" s="182">
        <v>42497</v>
      </c>
      <c r="C2715" s="181" t="s">
        <v>463</v>
      </c>
      <c r="D2715" s="181" t="s">
        <v>1833</v>
      </c>
      <c r="E2715" s="181">
        <v>11</v>
      </c>
      <c r="F2715" s="181">
        <v>3142</v>
      </c>
      <c r="G2715" s="181" t="s">
        <v>490</v>
      </c>
      <c r="H2715" s="181" t="s">
        <v>153</v>
      </c>
      <c r="I2715" s="181" t="s">
        <v>154</v>
      </c>
      <c r="J2715" s="181">
        <f>MONTH(Delivery[[#This Row],[DATE]])</f>
        <v>5</v>
      </c>
      <c r="K2715" s="183">
        <f>IF(Delivery[[#This Row],[Month]]&gt;3,YEAR(Delivery[[#This Row],[DATE]]),YEAR(Delivery[[#This Row],[DATE]])-1)</f>
        <v>2016</v>
      </c>
      <c r="L2715" s="183" t="str">
        <f>IF(Delivery[[#This Row],[Month]]&lt;4,"Q4",IF(Delivery[[#This Row],[Month]]&lt;7,"Q1",IF(Delivery[[#This Row],[Month]]&lt;10,"Q2",IF(Delivery[[#This Row],[Month]]&lt;13,"Q3"))))</f>
        <v>Q1</v>
      </c>
    </row>
    <row r="2716" spans="1:12" x14ac:dyDescent="0.25">
      <c r="A2716" s="181">
        <v>2</v>
      </c>
      <c r="B2716" s="182">
        <v>42497</v>
      </c>
      <c r="C2716" s="181" t="s">
        <v>463</v>
      </c>
      <c r="D2716" s="181" t="s">
        <v>1833</v>
      </c>
      <c r="E2716" s="181">
        <v>3</v>
      </c>
      <c r="F2716" s="181">
        <v>327</v>
      </c>
      <c r="G2716" s="181" t="s">
        <v>490</v>
      </c>
      <c r="H2716" s="181" t="s">
        <v>153</v>
      </c>
      <c r="I2716" s="181" t="s">
        <v>154</v>
      </c>
      <c r="J2716" s="181">
        <f>MONTH(Delivery[[#This Row],[DATE]])</f>
        <v>5</v>
      </c>
      <c r="K2716" s="183">
        <f>IF(Delivery[[#This Row],[Month]]&gt;3,YEAR(Delivery[[#This Row],[DATE]]),YEAR(Delivery[[#This Row],[DATE]])-1)</f>
        <v>2016</v>
      </c>
      <c r="L2716" s="183" t="str">
        <f>IF(Delivery[[#This Row],[Month]]&lt;4,"Q4",IF(Delivery[[#This Row],[Month]]&lt;7,"Q1",IF(Delivery[[#This Row],[Month]]&lt;10,"Q2",IF(Delivery[[#This Row],[Month]]&lt;13,"Q3"))))</f>
        <v>Q1</v>
      </c>
    </row>
    <row r="2717" spans="1:12" x14ac:dyDescent="0.25">
      <c r="A2717" s="181">
        <v>1</v>
      </c>
      <c r="B2717" s="182">
        <v>42497</v>
      </c>
      <c r="C2717" s="181" t="s">
        <v>463</v>
      </c>
      <c r="D2717" s="181" t="s">
        <v>158</v>
      </c>
      <c r="E2717" s="181">
        <v>13</v>
      </c>
      <c r="F2717" s="181">
        <v>827</v>
      </c>
      <c r="G2717" s="181" t="s">
        <v>464</v>
      </c>
      <c r="H2717" s="181" t="s">
        <v>159</v>
      </c>
      <c r="I2717" s="181" t="s">
        <v>143</v>
      </c>
      <c r="J2717" s="181">
        <f>MONTH(Delivery[[#This Row],[DATE]])</f>
        <v>5</v>
      </c>
      <c r="K2717" s="183">
        <f>IF(Delivery[[#This Row],[Month]]&gt;3,YEAR(Delivery[[#This Row],[DATE]]),YEAR(Delivery[[#This Row],[DATE]])-1)</f>
        <v>2016</v>
      </c>
      <c r="L2717" s="183" t="str">
        <f>IF(Delivery[[#This Row],[Month]]&lt;4,"Q4",IF(Delivery[[#This Row],[Month]]&lt;7,"Q1",IF(Delivery[[#This Row],[Month]]&lt;10,"Q2",IF(Delivery[[#This Row],[Month]]&lt;13,"Q3"))))</f>
        <v>Q1</v>
      </c>
    </row>
    <row r="2718" spans="1:12" x14ac:dyDescent="0.25">
      <c r="A2718" s="181">
        <v>2</v>
      </c>
      <c r="B2718" s="182">
        <v>42497</v>
      </c>
      <c r="C2718" s="181" t="s">
        <v>463</v>
      </c>
      <c r="D2718" s="181" t="s">
        <v>158</v>
      </c>
      <c r="E2718" s="181">
        <v>14</v>
      </c>
      <c r="F2718" s="181">
        <v>5481</v>
      </c>
      <c r="G2718" s="181" t="s">
        <v>464</v>
      </c>
      <c r="H2718" s="181" t="s">
        <v>159</v>
      </c>
      <c r="I2718" s="181" t="s">
        <v>143</v>
      </c>
      <c r="J2718" s="181">
        <f>MONTH(Delivery[[#This Row],[DATE]])</f>
        <v>5</v>
      </c>
      <c r="K2718" s="183">
        <f>IF(Delivery[[#This Row],[Month]]&gt;3,YEAR(Delivery[[#This Row],[DATE]]),YEAR(Delivery[[#This Row],[DATE]])-1)</f>
        <v>2016</v>
      </c>
      <c r="L2718" s="183" t="str">
        <f>IF(Delivery[[#This Row],[Month]]&lt;4,"Q4",IF(Delivery[[#This Row],[Month]]&lt;7,"Q1",IF(Delivery[[#This Row],[Month]]&lt;10,"Q2",IF(Delivery[[#This Row],[Month]]&lt;13,"Q3"))))</f>
        <v>Q1</v>
      </c>
    </row>
    <row r="2719" spans="1:12" x14ac:dyDescent="0.25">
      <c r="A2719" s="181">
        <v>1</v>
      </c>
      <c r="B2719" s="182">
        <v>42497</v>
      </c>
      <c r="C2719" s="181" t="s">
        <v>463</v>
      </c>
      <c r="D2719" s="181" t="s">
        <v>1833</v>
      </c>
      <c r="E2719" s="181">
        <v>113</v>
      </c>
      <c r="F2719" s="181">
        <v>10</v>
      </c>
      <c r="G2719" s="181" t="s">
        <v>492</v>
      </c>
      <c r="H2719" s="181" t="s">
        <v>153</v>
      </c>
      <c r="I2719" s="181" t="s">
        <v>154</v>
      </c>
      <c r="J2719" s="181">
        <f>MONTH(Delivery[[#This Row],[DATE]])</f>
        <v>5</v>
      </c>
      <c r="K2719" s="183">
        <f>IF(Delivery[[#This Row],[Month]]&gt;3,YEAR(Delivery[[#This Row],[DATE]]),YEAR(Delivery[[#This Row],[DATE]])-1)</f>
        <v>2016</v>
      </c>
      <c r="L2719" s="183" t="str">
        <f>IF(Delivery[[#This Row],[Month]]&lt;4,"Q4",IF(Delivery[[#This Row],[Month]]&lt;7,"Q1",IF(Delivery[[#This Row],[Month]]&lt;10,"Q2",IF(Delivery[[#This Row],[Month]]&lt;13,"Q3"))))</f>
        <v>Q1</v>
      </c>
    </row>
    <row r="2720" spans="1:12" x14ac:dyDescent="0.25">
      <c r="A2720" s="181">
        <v>2</v>
      </c>
      <c r="B2720" s="182">
        <v>42497</v>
      </c>
      <c r="C2720" s="181" t="s">
        <v>463</v>
      </c>
      <c r="D2720" s="181" t="s">
        <v>1978</v>
      </c>
      <c r="E2720" s="181">
        <v>111</v>
      </c>
      <c r="F2720" s="181">
        <v>150</v>
      </c>
      <c r="G2720" s="181" t="s">
        <v>492</v>
      </c>
      <c r="H2720" s="181" t="s">
        <v>155</v>
      </c>
      <c r="I2720" s="181" t="s">
        <v>146</v>
      </c>
      <c r="J2720" s="181">
        <f>MONTH(Delivery[[#This Row],[DATE]])</f>
        <v>5</v>
      </c>
      <c r="K2720" s="183">
        <f>IF(Delivery[[#This Row],[Month]]&gt;3,YEAR(Delivery[[#This Row],[DATE]]),YEAR(Delivery[[#This Row],[DATE]])-1)</f>
        <v>2016</v>
      </c>
      <c r="L2720" s="183" t="str">
        <f>IF(Delivery[[#This Row],[Month]]&lt;4,"Q4",IF(Delivery[[#This Row],[Month]]&lt;7,"Q1",IF(Delivery[[#This Row],[Month]]&lt;10,"Q2",IF(Delivery[[#This Row],[Month]]&lt;13,"Q3"))))</f>
        <v>Q1</v>
      </c>
    </row>
    <row r="2721" spans="1:12" x14ac:dyDescent="0.25">
      <c r="A2721" s="181">
        <v>3</v>
      </c>
      <c r="B2721" s="182">
        <v>42497</v>
      </c>
      <c r="C2721" s="181" t="s">
        <v>463</v>
      </c>
      <c r="D2721" s="181" t="s">
        <v>2074</v>
      </c>
      <c r="E2721" s="181">
        <v>101</v>
      </c>
      <c r="F2721" s="181">
        <v>50</v>
      </c>
      <c r="G2721" s="181" t="s">
        <v>492</v>
      </c>
      <c r="H2721" s="181" t="s">
        <v>151</v>
      </c>
      <c r="I2721" s="181" t="s">
        <v>152</v>
      </c>
      <c r="J2721" s="181">
        <f>MONTH(Delivery[[#This Row],[DATE]])</f>
        <v>5</v>
      </c>
      <c r="K2721" s="183">
        <f>IF(Delivery[[#This Row],[Month]]&gt;3,YEAR(Delivery[[#This Row],[DATE]]),YEAR(Delivery[[#This Row],[DATE]])-1)</f>
        <v>2016</v>
      </c>
      <c r="L2721" s="183" t="str">
        <f>IF(Delivery[[#This Row],[Month]]&lt;4,"Q4",IF(Delivery[[#This Row],[Month]]&lt;7,"Q1",IF(Delivery[[#This Row],[Month]]&lt;10,"Q2",IF(Delivery[[#This Row],[Month]]&lt;13,"Q3"))))</f>
        <v>Q1</v>
      </c>
    </row>
    <row r="2722" spans="1:12" x14ac:dyDescent="0.25">
      <c r="A2722" s="181">
        <v>4</v>
      </c>
      <c r="B2722" s="182">
        <v>42497</v>
      </c>
      <c r="C2722" s="181" t="s">
        <v>463</v>
      </c>
      <c r="D2722" s="181" t="s">
        <v>2074</v>
      </c>
      <c r="E2722" s="181">
        <v>104</v>
      </c>
      <c r="F2722" s="181">
        <v>11</v>
      </c>
      <c r="G2722" s="181" t="s">
        <v>492</v>
      </c>
      <c r="H2722" s="181" t="s">
        <v>151</v>
      </c>
      <c r="I2722" s="181" t="s">
        <v>152</v>
      </c>
      <c r="J2722" s="181">
        <f>MONTH(Delivery[[#This Row],[DATE]])</f>
        <v>5</v>
      </c>
      <c r="K2722" s="183">
        <f>IF(Delivery[[#This Row],[Month]]&gt;3,YEAR(Delivery[[#This Row],[DATE]]),YEAR(Delivery[[#This Row],[DATE]])-1)</f>
        <v>2016</v>
      </c>
      <c r="L2722" s="183" t="str">
        <f>IF(Delivery[[#This Row],[Month]]&lt;4,"Q4",IF(Delivery[[#This Row],[Month]]&lt;7,"Q1",IF(Delivery[[#This Row],[Month]]&lt;10,"Q2",IF(Delivery[[#This Row],[Month]]&lt;13,"Q3"))))</f>
        <v>Q1</v>
      </c>
    </row>
    <row r="2723" spans="1:12" x14ac:dyDescent="0.25">
      <c r="A2723" s="181">
        <v>1</v>
      </c>
      <c r="B2723" s="182">
        <v>42498</v>
      </c>
      <c r="C2723" s="181" t="s">
        <v>6</v>
      </c>
      <c r="D2723" s="181" t="s">
        <v>1971</v>
      </c>
      <c r="E2723" s="181">
        <v>1</v>
      </c>
      <c r="F2723" s="181">
        <v>1649</v>
      </c>
      <c r="G2723" s="181" t="s">
        <v>460</v>
      </c>
      <c r="H2723" s="181" t="s">
        <v>153</v>
      </c>
      <c r="I2723" s="181" t="s">
        <v>154</v>
      </c>
      <c r="J2723" s="181">
        <f>MONTH(Delivery[[#This Row],[DATE]])</f>
        <v>5</v>
      </c>
      <c r="K2723" s="183">
        <f>IF(Delivery[[#This Row],[Month]]&gt;3,YEAR(Delivery[[#This Row],[DATE]]),YEAR(Delivery[[#This Row],[DATE]])-1)</f>
        <v>2016</v>
      </c>
      <c r="L2723" s="183" t="str">
        <f>IF(Delivery[[#This Row],[Month]]&lt;4,"Q4",IF(Delivery[[#This Row],[Month]]&lt;7,"Q1",IF(Delivery[[#This Row],[Month]]&lt;10,"Q2",IF(Delivery[[#This Row],[Month]]&lt;13,"Q3"))))</f>
        <v>Q1</v>
      </c>
    </row>
    <row r="2724" spans="1:12" x14ac:dyDescent="0.25">
      <c r="A2724" s="181">
        <v>2</v>
      </c>
      <c r="B2724" s="182">
        <v>42498</v>
      </c>
      <c r="C2724" s="181" t="s">
        <v>6</v>
      </c>
      <c r="D2724" s="181" t="s">
        <v>1972</v>
      </c>
      <c r="E2724" s="181">
        <v>1</v>
      </c>
      <c r="F2724" s="181">
        <v>1320</v>
      </c>
      <c r="G2724" s="181" t="s">
        <v>460</v>
      </c>
      <c r="H2724" s="181" t="s">
        <v>153</v>
      </c>
      <c r="I2724" s="181" t="s">
        <v>154</v>
      </c>
      <c r="J2724" s="181">
        <f>MONTH(Delivery[[#This Row],[DATE]])</f>
        <v>5</v>
      </c>
      <c r="K2724" s="183">
        <f>IF(Delivery[[#This Row],[Month]]&gt;3,YEAR(Delivery[[#This Row],[DATE]]),YEAR(Delivery[[#This Row],[DATE]])-1)</f>
        <v>2016</v>
      </c>
      <c r="L2724" s="183" t="str">
        <f>IF(Delivery[[#This Row],[Month]]&lt;4,"Q4",IF(Delivery[[#This Row],[Month]]&lt;7,"Q1",IF(Delivery[[#This Row],[Month]]&lt;10,"Q2",IF(Delivery[[#This Row],[Month]]&lt;13,"Q3"))))</f>
        <v>Q1</v>
      </c>
    </row>
    <row r="2725" spans="1:12" x14ac:dyDescent="0.25">
      <c r="A2725" s="181">
        <v>3</v>
      </c>
      <c r="B2725" s="182">
        <v>42498</v>
      </c>
      <c r="C2725" s="181" t="s">
        <v>6</v>
      </c>
      <c r="D2725" s="181" t="s">
        <v>1974</v>
      </c>
      <c r="E2725" s="181">
        <v>16</v>
      </c>
      <c r="F2725" s="181">
        <v>62</v>
      </c>
      <c r="G2725" s="181" t="s">
        <v>460</v>
      </c>
      <c r="H2725" s="181" t="s">
        <v>155</v>
      </c>
      <c r="I2725" s="181" t="s">
        <v>146</v>
      </c>
      <c r="J2725" s="181">
        <f>MONTH(Delivery[[#This Row],[DATE]])</f>
        <v>5</v>
      </c>
      <c r="K2725" s="183">
        <f>IF(Delivery[[#This Row],[Month]]&gt;3,YEAR(Delivery[[#This Row],[DATE]]),YEAR(Delivery[[#This Row],[DATE]])-1)</f>
        <v>2016</v>
      </c>
      <c r="L2725" s="183" t="str">
        <f>IF(Delivery[[#This Row],[Month]]&lt;4,"Q4",IF(Delivery[[#This Row],[Month]]&lt;7,"Q1",IF(Delivery[[#This Row],[Month]]&lt;10,"Q2",IF(Delivery[[#This Row],[Month]]&lt;13,"Q3"))))</f>
        <v>Q1</v>
      </c>
    </row>
    <row r="2726" spans="1:12" x14ac:dyDescent="0.25">
      <c r="A2726" s="181">
        <v>4</v>
      </c>
      <c r="B2726" s="182">
        <v>42498</v>
      </c>
      <c r="C2726" s="181" t="s">
        <v>6</v>
      </c>
      <c r="D2726" s="181" t="s">
        <v>1975</v>
      </c>
      <c r="E2726" s="181">
        <v>16</v>
      </c>
      <c r="F2726" s="181">
        <v>17</v>
      </c>
      <c r="G2726" s="181" t="s">
        <v>460</v>
      </c>
      <c r="H2726" s="181" t="s">
        <v>156</v>
      </c>
      <c r="I2726" s="181" t="s">
        <v>146</v>
      </c>
      <c r="J2726" s="181">
        <f>MONTH(Delivery[[#This Row],[DATE]])</f>
        <v>5</v>
      </c>
      <c r="K2726" s="183">
        <f>IF(Delivery[[#This Row],[Month]]&gt;3,YEAR(Delivery[[#This Row],[DATE]]),YEAR(Delivery[[#This Row],[DATE]])-1)</f>
        <v>2016</v>
      </c>
      <c r="L2726" s="183" t="str">
        <f>IF(Delivery[[#This Row],[Month]]&lt;4,"Q4",IF(Delivery[[#This Row],[Month]]&lt;7,"Q1",IF(Delivery[[#This Row],[Month]]&lt;10,"Q2",IF(Delivery[[#This Row],[Month]]&lt;13,"Q3"))))</f>
        <v>Q1</v>
      </c>
    </row>
    <row r="2727" spans="1:12" x14ac:dyDescent="0.25">
      <c r="A2727" s="181">
        <v>5</v>
      </c>
      <c r="B2727" s="182">
        <v>42498</v>
      </c>
      <c r="C2727" s="181" t="s">
        <v>6</v>
      </c>
      <c r="D2727" s="181" t="s">
        <v>1976</v>
      </c>
      <c r="E2727" s="181" t="s">
        <v>41</v>
      </c>
      <c r="F2727" s="181">
        <v>1747</v>
      </c>
      <c r="G2727" s="181" t="s">
        <v>460</v>
      </c>
      <c r="H2727" s="181" t="s">
        <v>148</v>
      </c>
      <c r="I2727" s="181" t="s">
        <v>149</v>
      </c>
      <c r="J2727" s="181">
        <f>MONTH(Delivery[[#This Row],[DATE]])</f>
        <v>5</v>
      </c>
      <c r="K2727" s="183">
        <f>IF(Delivery[[#This Row],[Month]]&gt;3,YEAR(Delivery[[#This Row],[DATE]]),YEAR(Delivery[[#This Row],[DATE]])-1)</f>
        <v>2016</v>
      </c>
      <c r="L2727" s="183" t="str">
        <f>IF(Delivery[[#This Row],[Month]]&lt;4,"Q4",IF(Delivery[[#This Row],[Month]]&lt;7,"Q1",IF(Delivery[[#This Row],[Month]]&lt;10,"Q2",IF(Delivery[[#This Row],[Month]]&lt;13,"Q3"))))</f>
        <v>Q1</v>
      </c>
    </row>
    <row r="2728" spans="1:12" x14ac:dyDescent="0.25">
      <c r="A2728" s="181">
        <v>1</v>
      </c>
      <c r="B2728" s="182">
        <v>42498</v>
      </c>
      <c r="C2728" s="181" t="s">
        <v>463</v>
      </c>
      <c r="D2728" s="181" t="s">
        <v>1833</v>
      </c>
      <c r="E2728" s="181">
        <v>3</v>
      </c>
      <c r="F2728" s="181">
        <v>284</v>
      </c>
      <c r="G2728" s="181" t="s">
        <v>490</v>
      </c>
      <c r="H2728" s="181" t="s">
        <v>153</v>
      </c>
      <c r="I2728" s="181" t="s">
        <v>154</v>
      </c>
      <c r="J2728" s="181">
        <f>MONTH(Delivery[[#This Row],[DATE]])</f>
        <v>5</v>
      </c>
      <c r="K2728" s="183">
        <f>IF(Delivery[[#This Row],[Month]]&gt;3,YEAR(Delivery[[#This Row],[DATE]]),YEAR(Delivery[[#This Row],[DATE]])-1)</f>
        <v>2016</v>
      </c>
      <c r="L2728" s="183" t="str">
        <f>IF(Delivery[[#This Row],[Month]]&lt;4,"Q4",IF(Delivery[[#This Row],[Month]]&lt;7,"Q1",IF(Delivery[[#This Row],[Month]]&lt;10,"Q2",IF(Delivery[[#This Row],[Month]]&lt;13,"Q3"))))</f>
        <v>Q1</v>
      </c>
    </row>
    <row r="2729" spans="1:12" x14ac:dyDescent="0.25">
      <c r="A2729" s="181">
        <v>2</v>
      </c>
      <c r="B2729" s="182">
        <v>42498</v>
      </c>
      <c r="C2729" s="181" t="s">
        <v>463</v>
      </c>
      <c r="D2729" s="181" t="s">
        <v>1978</v>
      </c>
      <c r="E2729" s="181">
        <v>5</v>
      </c>
      <c r="F2729" s="181">
        <v>186</v>
      </c>
      <c r="G2729" s="181" t="s">
        <v>490</v>
      </c>
      <c r="H2729" s="181" t="s">
        <v>155</v>
      </c>
      <c r="I2729" s="181" t="s">
        <v>146</v>
      </c>
      <c r="J2729" s="181">
        <f>MONTH(Delivery[[#This Row],[DATE]])</f>
        <v>5</v>
      </c>
      <c r="K2729" s="183">
        <f>IF(Delivery[[#This Row],[Month]]&gt;3,YEAR(Delivery[[#This Row],[DATE]]),YEAR(Delivery[[#This Row],[DATE]])-1)</f>
        <v>2016</v>
      </c>
      <c r="L2729" s="183" t="str">
        <f>IF(Delivery[[#This Row],[Month]]&lt;4,"Q4",IF(Delivery[[#This Row],[Month]]&lt;7,"Q1",IF(Delivery[[#This Row],[Month]]&lt;10,"Q2",IF(Delivery[[#This Row],[Month]]&lt;13,"Q3"))))</f>
        <v>Q1</v>
      </c>
    </row>
    <row r="2730" spans="1:12" x14ac:dyDescent="0.25">
      <c r="A2730" s="181">
        <v>3</v>
      </c>
      <c r="B2730" s="182">
        <v>42498</v>
      </c>
      <c r="C2730" s="181" t="s">
        <v>463</v>
      </c>
      <c r="D2730" s="181" t="s">
        <v>2074</v>
      </c>
      <c r="E2730" s="181">
        <v>8</v>
      </c>
      <c r="F2730" s="181">
        <v>425</v>
      </c>
      <c r="G2730" s="181" t="s">
        <v>490</v>
      </c>
      <c r="H2730" s="181" t="s">
        <v>151</v>
      </c>
      <c r="I2730" s="181" t="s">
        <v>152</v>
      </c>
      <c r="J2730" s="181">
        <f>MONTH(Delivery[[#This Row],[DATE]])</f>
        <v>5</v>
      </c>
      <c r="K2730" s="183">
        <f>IF(Delivery[[#This Row],[Month]]&gt;3,YEAR(Delivery[[#This Row],[DATE]]),YEAR(Delivery[[#This Row],[DATE]])-1)</f>
        <v>2016</v>
      </c>
      <c r="L2730" s="183" t="str">
        <f>IF(Delivery[[#This Row],[Month]]&lt;4,"Q4",IF(Delivery[[#This Row],[Month]]&lt;7,"Q1",IF(Delivery[[#This Row],[Month]]&lt;10,"Q2",IF(Delivery[[#This Row],[Month]]&lt;13,"Q3"))))</f>
        <v>Q1</v>
      </c>
    </row>
    <row r="2731" spans="1:12" x14ac:dyDescent="0.25">
      <c r="A2731" s="181">
        <v>4</v>
      </c>
      <c r="B2731" s="182">
        <v>42498</v>
      </c>
      <c r="C2731" s="181" t="s">
        <v>463</v>
      </c>
      <c r="D2731" s="181" t="s">
        <v>1980</v>
      </c>
      <c r="E2731" s="181">
        <v>8</v>
      </c>
      <c r="F2731" s="181">
        <v>2543</v>
      </c>
      <c r="G2731" s="181" t="s">
        <v>490</v>
      </c>
      <c r="H2731" s="181" t="s">
        <v>151</v>
      </c>
      <c r="I2731" s="181" t="s">
        <v>152</v>
      </c>
      <c r="J2731" s="181">
        <f>MONTH(Delivery[[#This Row],[DATE]])</f>
        <v>5</v>
      </c>
      <c r="K2731" s="183">
        <f>IF(Delivery[[#This Row],[Month]]&gt;3,YEAR(Delivery[[#This Row],[DATE]]),YEAR(Delivery[[#This Row],[DATE]])-1)</f>
        <v>2016</v>
      </c>
      <c r="L2731" s="183" t="str">
        <f>IF(Delivery[[#This Row],[Month]]&lt;4,"Q4",IF(Delivery[[#This Row],[Month]]&lt;7,"Q1",IF(Delivery[[#This Row],[Month]]&lt;10,"Q2",IF(Delivery[[#This Row],[Month]]&lt;13,"Q3"))))</f>
        <v>Q1</v>
      </c>
    </row>
    <row r="2732" spans="1:12" x14ac:dyDescent="0.25">
      <c r="A2732" s="181">
        <v>5</v>
      </c>
      <c r="B2732" s="182">
        <v>42498</v>
      </c>
      <c r="C2732" s="181" t="s">
        <v>463</v>
      </c>
      <c r="D2732" s="181" t="s">
        <v>1980</v>
      </c>
      <c r="E2732" s="181">
        <v>9</v>
      </c>
      <c r="F2732" s="181">
        <v>209</v>
      </c>
      <c r="G2732" s="181" t="s">
        <v>490</v>
      </c>
      <c r="H2732" s="181" t="s">
        <v>151</v>
      </c>
      <c r="I2732" s="181" t="s">
        <v>152</v>
      </c>
      <c r="J2732" s="181">
        <f>MONTH(Delivery[[#This Row],[DATE]])</f>
        <v>5</v>
      </c>
      <c r="K2732" s="183">
        <f>IF(Delivery[[#This Row],[Month]]&gt;3,YEAR(Delivery[[#This Row],[DATE]]),YEAR(Delivery[[#This Row],[DATE]])-1)</f>
        <v>2016</v>
      </c>
      <c r="L2732" s="183" t="str">
        <f>IF(Delivery[[#This Row],[Month]]&lt;4,"Q4",IF(Delivery[[#This Row],[Month]]&lt;7,"Q1",IF(Delivery[[#This Row],[Month]]&lt;10,"Q2",IF(Delivery[[#This Row],[Month]]&lt;13,"Q3"))))</f>
        <v>Q1</v>
      </c>
    </row>
    <row r="2733" spans="1:12" x14ac:dyDescent="0.25">
      <c r="A2733" s="181">
        <v>1</v>
      </c>
      <c r="B2733" s="182">
        <v>42498</v>
      </c>
      <c r="C2733" s="181" t="s">
        <v>463</v>
      </c>
      <c r="D2733" s="181" t="s">
        <v>2074</v>
      </c>
      <c r="E2733" s="181">
        <v>104</v>
      </c>
      <c r="F2733" s="181">
        <v>258</v>
      </c>
      <c r="G2733" s="181" t="s">
        <v>492</v>
      </c>
      <c r="H2733" s="181" t="s">
        <v>151</v>
      </c>
      <c r="I2733" s="181" t="s">
        <v>152</v>
      </c>
      <c r="J2733" s="181">
        <f>MONTH(Delivery[[#This Row],[DATE]])</f>
        <v>5</v>
      </c>
      <c r="K2733" s="183">
        <f>IF(Delivery[[#This Row],[Month]]&gt;3,YEAR(Delivery[[#This Row],[DATE]]),YEAR(Delivery[[#This Row],[DATE]])-1)</f>
        <v>2016</v>
      </c>
      <c r="L2733" s="183" t="str">
        <f>IF(Delivery[[#This Row],[Month]]&lt;4,"Q4",IF(Delivery[[#This Row],[Month]]&lt;7,"Q1",IF(Delivery[[#This Row],[Month]]&lt;10,"Q2",IF(Delivery[[#This Row],[Month]]&lt;13,"Q3"))))</f>
        <v>Q1</v>
      </c>
    </row>
    <row r="2734" spans="1:12" x14ac:dyDescent="0.25">
      <c r="A2734" s="181">
        <v>2</v>
      </c>
      <c r="B2734" s="182">
        <v>42498</v>
      </c>
      <c r="C2734" s="181" t="s">
        <v>463</v>
      </c>
      <c r="D2734" s="181" t="s">
        <v>1980</v>
      </c>
      <c r="E2734" s="181">
        <v>104</v>
      </c>
      <c r="F2734" s="181">
        <v>1123</v>
      </c>
      <c r="G2734" s="181" t="s">
        <v>492</v>
      </c>
      <c r="H2734" s="181" t="s">
        <v>151</v>
      </c>
      <c r="I2734" s="181" t="s">
        <v>152</v>
      </c>
      <c r="J2734" s="181">
        <f>MONTH(Delivery[[#This Row],[DATE]])</f>
        <v>5</v>
      </c>
      <c r="K2734" s="183">
        <f>IF(Delivery[[#This Row],[Month]]&gt;3,YEAR(Delivery[[#This Row],[DATE]]),YEAR(Delivery[[#This Row],[DATE]])-1)</f>
        <v>2016</v>
      </c>
      <c r="L2734" s="183" t="str">
        <f>IF(Delivery[[#This Row],[Month]]&lt;4,"Q4",IF(Delivery[[#This Row],[Month]]&lt;7,"Q1",IF(Delivery[[#This Row],[Month]]&lt;10,"Q2",IF(Delivery[[#This Row],[Month]]&lt;13,"Q3"))))</f>
        <v>Q1</v>
      </c>
    </row>
    <row r="2735" spans="1:12" x14ac:dyDescent="0.25">
      <c r="A2735" s="181">
        <v>3</v>
      </c>
      <c r="B2735" s="182">
        <v>42498</v>
      </c>
      <c r="C2735" s="181" t="s">
        <v>463</v>
      </c>
      <c r="D2735" s="181" t="s">
        <v>1980</v>
      </c>
      <c r="E2735" s="181">
        <v>101</v>
      </c>
      <c r="F2735" s="181">
        <v>2244</v>
      </c>
      <c r="G2735" s="181" t="s">
        <v>492</v>
      </c>
      <c r="H2735" s="181" t="s">
        <v>151</v>
      </c>
      <c r="I2735" s="181" t="s">
        <v>152</v>
      </c>
      <c r="J2735" s="181">
        <f>MONTH(Delivery[[#This Row],[DATE]])</f>
        <v>5</v>
      </c>
      <c r="K2735" s="183">
        <f>IF(Delivery[[#This Row],[Month]]&gt;3,YEAR(Delivery[[#This Row],[DATE]]),YEAR(Delivery[[#This Row],[DATE]])-1)</f>
        <v>2016</v>
      </c>
      <c r="L2735" s="183" t="str">
        <f>IF(Delivery[[#This Row],[Month]]&lt;4,"Q4",IF(Delivery[[#This Row],[Month]]&lt;7,"Q1",IF(Delivery[[#This Row],[Month]]&lt;10,"Q2",IF(Delivery[[#This Row],[Month]]&lt;13,"Q3"))))</f>
        <v>Q1</v>
      </c>
    </row>
    <row r="2736" spans="1:12" x14ac:dyDescent="0.25">
      <c r="A2736" s="181">
        <v>4</v>
      </c>
      <c r="B2736" s="182">
        <v>42498</v>
      </c>
      <c r="C2736" s="181" t="s">
        <v>463</v>
      </c>
      <c r="D2736" s="181" t="s">
        <v>1983</v>
      </c>
      <c r="E2736" s="181">
        <v>101</v>
      </c>
      <c r="F2736" s="181">
        <v>1819</v>
      </c>
      <c r="G2736" s="181" t="s">
        <v>492</v>
      </c>
      <c r="H2736" s="181" t="s">
        <v>151</v>
      </c>
      <c r="I2736" s="181" t="s">
        <v>152</v>
      </c>
      <c r="J2736" s="181">
        <f>MONTH(Delivery[[#This Row],[DATE]])</f>
        <v>5</v>
      </c>
      <c r="K2736" s="183">
        <f>IF(Delivery[[#This Row],[Month]]&gt;3,YEAR(Delivery[[#This Row],[DATE]]),YEAR(Delivery[[#This Row],[DATE]])-1)</f>
        <v>2016</v>
      </c>
      <c r="L2736" s="183" t="str">
        <f>IF(Delivery[[#This Row],[Month]]&lt;4,"Q4",IF(Delivery[[#This Row],[Month]]&lt;7,"Q1",IF(Delivery[[#This Row],[Month]]&lt;10,"Q2",IF(Delivery[[#This Row],[Month]]&lt;13,"Q3"))))</f>
        <v>Q1</v>
      </c>
    </row>
    <row r="2737" spans="1:12" x14ac:dyDescent="0.25">
      <c r="A2737" s="181">
        <v>5</v>
      </c>
      <c r="B2737" s="182">
        <v>42498</v>
      </c>
      <c r="C2737" s="181" t="s">
        <v>463</v>
      </c>
      <c r="D2737" s="181" t="s">
        <v>1983</v>
      </c>
      <c r="E2737" s="181">
        <v>102</v>
      </c>
      <c r="F2737" s="181">
        <v>1763</v>
      </c>
      <c r="G2737" s="181" t="s">
        <v>492</v>
      </c>
      <c r="H2737" s="181" t="s">
        <v>151</v>
      </c>
      <c r="I2737" s="181" t="s">
        <v>152</v>
      </c>
      <c r="J2737" s="181">
        <f>MONTH(Delivery[[#This Row],[DATE]])</f>
        <v>5</v>
      </c>
      <c r="K2737" s="183">
        <f>IF(Delivery[[#This Row],[Month]]&gt;3,YEAR(Delivery[[#This Row],[DATE]]),YEAR(Delivery[[#This Row],[DATE]])-1)</f>
        <v>2016</v>
      </c>
      <c r="L2737" s="183" t="str">
        <f>IF(Delivery[[#This Row],[Month]]&lt;4,"Q4",IF(Delivery[[#This Row],[Month]]&lt;7,"Q1",IF(Delivery[[#This Row],[Month]]&lt;10,"Q2",IF(Delivery[[#This Row],[Month]]&lt;13,"Q3"))))</f>
        <v>Q1</v>
      </c>
    </row>
    <row r="2738" spans="1:12" x14ac:dyDescent="0.25">
      <c r="A2738" s="181">
        <v>1</v>
      </c>
      <c r="B2738" s="182">
        <v>42499</v>
      </c>
      <c r="C2738" s="181" t="s">
        <v>463</v>
      </c>
      <c r="D2738" s="181" t="s">
        <v>1983</v>
      </c>
      <c r="E2738" s="181">
        <v>9</v>
      </c>
      <c r="F2738" s="181">
        <v>2695</v>
      </c>
      <c r="G2738" s="181" t="s">
        <v>490</v>
      </c>
      <c r="H2738" s="181" t="s">
        <v>151</v>
      </c>
      <c r="I2738" s="181" t="s">
        <v>152</v>
      </c>
      <c r="J2738" s="181">
        <f>MONTH(Delivery[[#This Row],[DATE]])</f>
        <v>5</v>
      </c>
      <c r="K2738" s="183">
        <f>IF(Delivery[[#This Row],[Month]]&gt;3,YEAR(Delivery[[#This Row],[DATE]]),YEAR(Delivery[[#This Row],[DATE]])-1)</f>
        <v>2016</v>
      </c>
      <c r="L2738" s="183" t="str">
        <f>IF(Delivery[[#This Row],[Month]]&lt;4,"Q4",IF(Delivery[[#This Row],[Month]]&lt;7,"Q1",IF(Delivery[[#This Row],[Month]]&lt;10,"Q2",IF(Delivery[[#This Row],[Month]]&lt;13,"Q3"))))</f>
        <v>Q1</v>
      </c>
    </row>
    <row r="2739" spans="1:12" x14ac:dyDescent="0.25">
      <c r="A2739" s="181">
        <v>2</v>
      </c>
      <c r="B2739" s="182">
        <v>42499</v>
      </c>
      <c r="C2739" s="181" t="s">
        <v>463</v>
      </c>
      <c r="D2739" s="181" t="s">
        <v>1978</v>
      </c>
      <c r="E2739" s="181">
        <v>5</v>
      </c>
      <c r="F2739" s="181">
        <v>156</v>
      </c>
      <c r="G2739" s="181" t="s">
        <v>490</v>
      </c>
      <c r="H2739" s="181" t="s">
        <v>155</v>
      </c>
      <c r="I2739" s="181" t="s">
        <v>146</v>
      </c>
      <c r="J2739" s="181">
        <f>MONTH(Delivery[[#This Row],[DATE]])</f>
        <v>5</v>
      </c>
      <c r="K2739" s="183">
        <f>IF(Delivery[[#This Row],[Month]]&gt;3,YEAR(Delivery[[#This Row],[DATE]]),YEAR(Delivery[[#This Row],[DATE]])-1)</f>
        <v>2016</v>
      </c>
      <c r="L2739" s="183" t="str">
        <f>IF(Delivery[[#This Row],[Month]]&lt;4,"Q4",IF(Delivery[[#This Row],[Month]]&lt;7,"Q1",IF(Delivery[[#This Row],[Month]]&lt;10,"Q2",IF(Delivery[[#This Row],[Month]]&lt;13,"Q3"))))</f>
        <v>Q1</v>
      </c>
    </row>
    <row r="2740" spans="1:12" x14ac:dyDescent="0.25">
      <c r="A2740" s="181">
        <v>3</v>
      </c>
      <c r="B2740" s="182">
        <v>42499</v>
      </c>
      <c r="C2740" s="181" t="s">
        <v>463</v>
      </c>
      <c r="D2740" s="181" t="s">
        <v>1987</v>
      </c>
      <c r="E2740" s="181">
        <v>10</v>
      </c>
      <c r="F2740" s="181">
        <v>1603</v>
      </c>
      <c r="G2740" s="181" t="s">
        <v>490</v>
      </c>
      <c r="H2740" s="181" t="s">
        <v>153</v>
      </c>
      <c r="I2740" s="181" t="s">
        <v>154</v>
      </c>
      <c r="J2740" s="181">
        <f>MONTH(Delivery[[#This Row],[DATE]])</f>
        <v>5</v>
      </c>
      <c r="K2740" s="183">
        <f>IF(Delivery[[#This Row],[Month]]&gt;3,YEAR(Delivery[[#This Row],[DATE]]),YEAR(Delivery[[#This Row],[DATE]])-1)</f>
        <v>2016</v>
      </c>
      <c r="L2740" s="183" t="str">
        <f>IF(Delivery[[#This Row],[Month]]&lt;4,"Q4",IF(Delivery[[#This Row],[Month]]&lt;7,"Q1",IF(Delivery[[#This Row],[Month]]&lt;10,"Q2",IF(Delivery[[#This Row],[Month]]&lt;13,"Q3"))))</f>
        <v>Q1</v>
      </c>
    </row>
    <row r="2741" spans="1:12" x14ac:dyDescent="0.25">
      <c r="A2741" s="181">
        <v>4</v>
      </c>
      <c r="B2741" s="182">
        <v>42499</v>
      </c>
      <c r="C2741" s="181" t="s">
        <v>463</v>
      </c>
      <c r="D2741" s="181" t="s">
        <v>1987</v>
      </c>
      <c r="E2741" s="181">
        <v>3</v>
      </c>
      <c r="F2741" s="181">
        <v>696</v>
      </c>
      <c r="G2741" s="181" t="s">
        <v>490</v>
      </c>
      <c r="H2741" s="181" t="s">
        <v>153</v>
      </c>
      <c r="I2741" s="181" t="s">
        <v>154</v>
      </c>
      <c r="J2741" s="181">
        <f>MONTH(Delivery[[#This Row],[DATE]])</f>
        <v>5</v>
      </c>
      <c r="K2741" s="183">
        <f>IF(Delivery[[#This Row],[Month]]&gt;3,YEAR(Delivery[[#This Row],[DATE]]),YEAR(Delivery[[#This Row],[DATE]])-1)</f>
        <v>2016</v>
      </c>
      <c r="L2741" s="183" t="str">
        <f>IF(Delivery[[#This Row],[Month]]&lt;4,"Q4",IF(Delivery[[#This Row],[Month]]&lt;7,"Q1",IF(Delivery[[#This Row],[Month]]&lt;10,"Q2",IF(Delivery[[#This Row],[Month]]&lt;13,"Q3"))))</f>
        <v>Q1</v>
      </c>
    </row>
    <row r="2742" spans="1:12" x14ac:dyDescent="0.25">
      <c r="A2742" s="181">
        <v>1</v>
      </c>
      <c r="B2742" s="182">
        <v>42499</v>
      </c>
      <c r="C2742" s="181" t="s">
        <v>463</v>
      </c>
      <c r="D2742" s="181" t="s">
        <v>1983</v>
      </c>
      <c r="E2742" s="181">
        <v>102</v>
      </c>
      <c r="F2742" s="181">
        <v>1857</v>
      </c>
      <c r="G2742" s="181" t="s">
        <v>492</v>
      </c>
      <c r="H2742" s="181" t="s">
        <v>151</v>
      </c>
      <c r="I2742" s="181" t="s">
        <v>152</v>
      </c>
      <c r="J2742" s="181">
        <f>MONTH(Delivery[[#This Row],[DATE]])</f>
        <v>5</v>
      </c>
      <c r="K2742" s="183">
        <f>IF(Delivery[[#This Row],[Month]]&gt;3,YEAR(Delivery[[#This Row],[DATE]]),YEAR(Delivery[[#This Row],[DATE]])-1)</f>
        <v>2016</v>
      </c>
      <c r="L2742" s="183" t="str">
        <f>IF(Delivery[[#This Row],[Month]]&lt;4,"Q4",IF(Delivery[[#This Row],[Month]]&lt;7,"Q1",IF(Delivery[[#This Row],[Month]]&lt;10,"Q2",IF(Delivery[[#This Row],[Month]]&lt;13,"Q3"))))</f>
        <v>Q1</v>
      </c>
    </row>
    <row r="2743" spans="1:12" x14ac:dyDescent="0.25">
      <c r="A2743" s="181">
        <v>2</v>
      </c>
      <c r="B2743" s="182">
        <v>42499</v>
      </c>
      <c r="C2743" s="181" t="s">
        <v>463</v>
      </c>
      <c r="D2743" s="181" t="s">
        <v>1978</v>
      </c>
      <c r="E2743" s="181">
        <v>111</v>
      </c>
      <c r="F2743" s="181">
        <v>192</v>
      </c>
      <c r="G2743" s="181" t="s">
        <v>492</v>
      </c>
      <c r="H2743" s="181" t="s">
        <v>155</v>
      </c>
      <c r="I2743" s="181" t="s">
        <v>146</v>
      </c>
      <c r="J2743" s="181">
        <f>MONTH(Delivery[[#This Row],[DATE]])</f>
        <v>5</v>
      </c>
      <c r="K2743" s="183">
        <f>IF(Delivery[[#This Row],[Month]]&gt;3,YEAR(Delivery[[#This Row],[DATE]]),YEAR(Delivery[[#This Row],[DATE]])-1)</f>
        <v>2016</v>
      </c>
      <c r="L2743" s="183" t="str">
        <f>IF(Delivery[[#This Row],[Month]]&lt;4,"Q4",IF(Delivery[[#This Row],[Month]]&lt;7,"Q1",IF(Delivery[[#This Row],[Month]]&lt;10,"Q2",IF(Delivery[[#This Row],[Month]]&lt;13,"Q3"))))</f>
        <v>Q1</v>
      </c>
    </row>
    <row r="2744" spans="1:12" x14ac:dyDescent="0.25">
      <c r="A2744" s="181">
        <v>3</v>
      </c>
      <c r="B2744" s="182">
        <v>42499</v>
      </c>
      <c r="C2744" s="181" t="s">
        <v>463</v>
      </c>
      <c r="D2744" s="181" t="s">
        <v>1987</v>
      </c>
      <c r="E2744" s="181">
        <v>110</v>
      </c>
      <c r="F2744" s="181">
        <v>54</v>
      </c>
      <c r="G2744" s="181" t="s">
        <v>492</v>
      </c>
      <c r="H2744" s="181" t="s">
        <v>153</v>
      </c>
      <c r="I2744" s="181" t="s">
        <v>154</v>
      </c>
      <c r="J2744" s="181">
        <f>MONTH(Delivery[[#This Row],[DATE]])</f>
        <v>5</v>
      </c>
      <c r="K2744" s="183">
        <f>IF(Delivery[[#This Row],[Month]]&gt;3,YEAR(Delivery[[#This Row],[DATE]]),YEAR(Delivery[[#This Row],[DATE]])-1)</f>
        <v>2016</v>
      </c>
      <c r="L2744" s="183" t="str">
        <f>IF(Delivery[[#This Row],[Month]]&lt;4,"Q4",IF(Delivery[[#This Row],[Month]]&lt;7,"Q1",IF(Delivery[[#This Row],[Month]]&lt;10,"Q2",IF(Delivery[[#This Row],[Month]]&lt;13,"Q3"))))</f>
        <v>Q1</v>
      </c>
    </row>
    <row r="2745" spans="1:12" x14ac:dyDescent="0.25">
      <c r="A2745" s="181">
        <v>4</v>
      </c>
      <c r="B2745" s="182">
        <v>42499</v>
      </c>
      <c r="C2745" s="181" t="s">
        <v>463</v>
      </c>
      <c r="D2745" s="181" t="s">
        <v>1987</v>
      </c>
      <c r="E2745" s="181">
        <v>106</v>
      </c>
      <c r="F2745" s="181">
        <v>2810</v>
      </c>
      <c r="G2745" s="181" t="s">
        <v>492</v>
      </c>
      <c r="H2745" s="181" t="s">
        <v>153</v>
      </c>
      <c r="I2745" s="181" t="s">
        <v>154</v>
      </c>
      <c r="J2745" s="181">
        <f>MONTH(Delivery[[#This Row],[DATE]])</f>
        <v>5</v>
      </c>
      <c r="K2745" s="183">
        <f>IF(Delivery[[#This Row],[Month]]&gt;3,YEAR(Delivery[[#This Row],[DATE]]),YEAR(Delivery[[#This Row],[DATE]])-1)</f>
        <v>2016</v>
      </c>
      <c r="L2745" s="183" t="str">
        <f>IF(Delivery[[#This Row],[Month]]&lt;4,"Q4",IF(Delivery[[#This Row],[Month]]&lt;7,"Q1",IF(Delivery[[#This Row],[Month]]&lt;10,"Q2",IF(Delivery[[#This Row],[Month]]&lt;13,"Q3"))))</f>
        <v>Q1</v>
      </c>
    </row>
    <row r="2746" spans="1:12" x14ac:dyDescent="0.25">
      <c r="A2746" s="181">
        <v>5</v>
      </c>
      <c r="B2746" s="182">
        <v>42499</v>
      </c>
      <c r="C2746" s="181" t="s">
        <v>463</v>
      </c>
      <c r="D2746" s="181" t="s">
        <v>1987</v>
      </c>
      <c r="E2746" s="181">
        <v>113</v>
      </c>
      <c r="F2746" s="181">
        <v>785</v>
      </c>
      <c r="G2746" s="181" t="s">
        <v>492</v>
      </c>
      <c r="H2746" s="181" t="s">
        <v>153</v>
      </c>
      <c r="I2746" s="181" t="s">
        <v>154</v>
      </c>
      <c r="J2746" s="181">
        <f>MONTH(Delivery[[#This Row],[DATE]])</f>
        <v>5</v>
      </c>
      <c r="K2746" s="183">
        <f>IF(Delivery[[#This Row],[Month]]&gt;3,YEAR(Delivery[[#This Row],[DATE]]),YEAR(Delivery[[#This Row],[DATE]])-1)</f>
        <v>2016</v>
      </c>
      <c r="L2746" s="183" t="str">
        <f>IF(Delivery[[#This Row],[Month]]&lt;4,"Q4",IF(Delivery[[#This Row],[Month]]&lt;7,"Q1",IF(Delivery[[#This Row],[Month]]&lt;10,"Q2",IF(Delivery[[#This Row],[Month]]&lt;13,"Q3"))))</f>
        <v>Q1</v>
      </c>
    </row>
    <row r="2747" spans="1:12" x14ac:dyDescent="0.25">
      <c r="A2747" s="181">
        <v>1</v>
      </c>
      <c r="B2747" s="182">
        <v>42499</v>
      </c>
      <c r="C2747" s="181" t="s">
        <v>6</v>
      </c>
      <c r="D2747" s="181" t="s">
        <v>1976</v>
      </c>
      <c r="E2747" s="181" t="s">
        <v>223</v>
      </c>
      <c r="F2747" s="181">
        <v>2361</v>
      </c>
      <c r="G2747" s="181" t="s">
        <v>466</v>
      </c>
      <c r="H2747" s="181" t="s">
        <v>148</v>
      </c>
      <c r="I2747" s="181" t="s">
        <v>149</v>
      </c>
      <c r="J2747" s="181">
        <f>MONTH(Delivery[[#This Row],[DATE]])</f>
        <v>5</v>
      </c>
      <c r="K2747" s="183">
        <f>IF(Delivery[[#This Row],[Month]]&gt;3,YEAR(Delivery[[#This Row],[DATE]]),YEAR(Delivery[[#This Row],[DATE]])-1)</f>
        <v>2016</v>
      </c>
      <c r="L2747" s="183" t="str">
        <f>IF(Delivery[[#This Row],[Month]]&lt;4,"Q4",IF(Delivery[[#This Row],[Month]]&lt;7,"Q1",IF(Delivery[[#This Row],[Month]]&lt;10,"Q2",IF(Delivery[[#This Row],[Month]]&lt;13,"Q3"))))</f>
        <v>Q1</v>
      </c>
    </row>
    <row r="2748" spans="1:12" x14ac:dyDescent="0.25">
      <c r="A2748" s="181">
        <v>1</v>
      </c>
      <c r="B2748" s="182">
        <v>42500</v>
      </c>
      <c r="C2748" s="181" t="s">
        <v>6</v>
      </c>
      <c r="D2748" s="181" t="s">
        <v>1984</v>
      </c>
      <c r="E2748" s="181">
        <v>17</v>
      </c>
      <c r="F2748" s="181">
        <v>164</v>
      </c>
      <c r="G2748" s="181" t="s">
        <v>460</v>
      </c>
      <c r="H2748" s="181" t="s">
        <v>145</v>
      </c>
      <c r="I2748" s="181" t="s">
        <v>146</v>
      </c>
      <c r="J2748" s="181">
        <f>MONTH(Delivery[[#This Row],[DATE]])</f>
        <v>5</v>
      </c>
      <c r="K2748" s="183">
        <f>IF(Delivery[[#This Row],[Month]]&gt;3,YEAR(Delivery[[#This Row],[DATE]]),YEAR(Delivery[[#This Row],[DATE]])-1)</f>
        <v>2016</v>
      </c>
      <c r="L2748" s="183" t="str">
        <f>IF(Delivery[[#This Row],[Month]]&lt;4,"Q4",IF(Delivery[[#This Row],[Month]]&lt;7,"Q1",IF(Delivery[[#This Row],[Month]]&lt;10,"Q2",IF(Delivery[[#This Row],[Month]]&lt;13,"Q3"))))</f>
        <v>Q1</v>
      </c>
    </row>
    <row r="2749" spans="1:12" x14ac:dyDescent="0.25">
      <c r="A2749" s="181">
        <v>2</v>
      </c>
      <c r="B2749" s="182">
        <v>42500</v>
      </c>
      <c r="C2749" s="181" t="s">
        <v>6</v>
      </c>
      <c r="D2749" s="181" t="s">
        <v>1985</v>
      </c>
      <c r="E2749" s="181">
        <v>17</v>
      </c>
      <c r="F2749" s="181">
        <v>247</v>
      </c>
      <c r="G2749" s="181" t="s">
        <v>460</v>
      </c>
      <c r="H2749" s="181" t="s">
        <v>145</v>
      </c>
      <c r="I2749" s="181" t="s">
        <v>146</v>
      </c>
      <c r="J2749" s="181">
        <f>MONTH(Delivery[[#This Row],[DATE]])</f>
        <v>5</v>
      </c>
      <c r="K2749" s="183">
        <f>IF(Delivery[[#This Row],[Month]]&gt;3,YEAR(Delivery[[#This Row],[DATE]]),YEAR(Delivery[[#This Row],[DATE]])-1)</f>
        <v>2016</v>
      </c>
      <c r="L2749" s="183" t="str">
        <f>IF(Delivery[[#This Row],[Month]]&lt;4,"Q4",IF(Delivery[[#This Row],[Month]]&lt;7,"Q1",IF(Delivery[[#This Row],[Month]]&lt;10,"Q2",IF(Delivery[[#This Row],[Month]]&lt;13,"Q3"))))</f>
        <v>Q1</v>
      </c>
    </row>
    <row r="2750" spans="1:12" x14ac:dyDescent="0.25">
      <c r="A2750" s="181">
        <v>3</v>
      </c>
      <c r="B2750" s="182">
        <v>42500</v>
      </c>
      <c r="C2750" s="181" t="s">
        <v>6</v>
      </c>
      <c r="D2750" s="181" t="s">
        <v>1986</v>
      </c>
      <c r="E2750" s="181">
        <v>15</v>
      </c>
      <c r="F2750" s="181">
        <v>2676</v>
      </c>
      <c r="G2750" s="181" t="s">
        <v>460</v>
      </c>
      <c r="H2750" s="181" t="s">
        <v>159</v>
      </c>
      <c r="I2750" s="181" t="s">
        <v>143</v>
      </c>
      <c r="J2750" s="181">
        <f>MONTH(Delivery[[#This Row],[DATE]])</f>
        <v>5</v>
      </c>
      <c r="K2750" s="183">
        <f>IF(Delivery[[#This Row],[Month]]&gt;3,YEAR(Delivery[[#This Row],[DATE]]),YEAR(Delivery[[#This Row],[DATE]])-1)</f>
        <v>2016</v>
      </c>
      <c r="L2750" s="183" t="str">
        <f>IF(Delivery[[#This Row],[Month]]&lt;4,"Q4",IF(Delivery[[#This Row],[Month]]&lt;7,"Q1",IF(Delivery[[#This Row],[Month]]&lt;10,"Q2",IF(Delivery[[#This Row],[Month]]&lt;13,"Q3"))))</f>
        <v>Q1</v>
      </c>
    </row>
    <row r="2751" spans="1:12" x14ac:dyDescent="0.25">
      <c r="A2751" s="181">
        <v>1</v>
      </c>
      <c r="B2751" s="182">
        <v>42500</v>
      </c>
      <c r="C2751" s="181" t="s">
        <v>463</v>
      </c>
      <c r="D2751" s="181" t="s">
        <v>1987</v>
      </c>
      <c r="E2751" s="181">
        <v>3</v>
      </c>
      <c r="F2751" s="181">
        <v>613</v>
      </c>
      <c r="G2751" s="181" t="s">
        <v>490</v>
      </c>
      <c r="H2751" s="181" t="s">
        <v>153</v>
      </c>
      <c r="I2751" s="181" t="s">
        <v>154</v>
      </c>
      <c r="J2751" s="181">
        <f>MONTH(Delivery[[#This Row],[DATE]])</f>
        <v>5</v>
      </c>
      <c r="K2751" s="183">
        <f>IF(Delivery[[#This Row],[Month]]&gt;3,YEAR(Delivery[[#This Row],[DATE]]),YEAR(Delivery[[#This Row],[DATE]])-1)</f>
        <v>2016</v>
      </c>
      <c r="L2751" s="183" t="str">
        <f>IF(Delivery[[#This Row],[Month]]&lt;4,"Q4",IF(Delivery[[#This Row],[Month]]&lt;7,"Q1",IF(Delivery[[#This Row],[Month]]&lt;10,"Q2",IF(Delivery[[#This Row],[Month]]&lt;13,"Q3"))))</f>
        <v>Q1</v>
      </c>
    </row>
    <row r="2752" spans="1:12" x14ac:dyDescent="0.25">
      <c r="A2752" s="181">
        <v>2</v>
      </c>
      <c r="B2752" s="182">
        <v>42500</v>
      </c>
      <c r="C2752" s="181" t="s">
        <v>463</v>
      </c>
      <c r="D2752" s="181" t="s">
        <v>1987</v>
      </c>
      <c r="E2752" s="181">
        <v>12</v>
      </c>
      <c r="F2752" s="181">
        <v>3042</v>
      </c>
      <c r="G2752" s="181" t="s">
        <v>490</v>
      </c>
      <c r="H2752" s="181" t="s">
        <v>153</v>
      </c>
      <c r="I2752" s="181" t="s">
        <v>154</v>
      </c>
      <c r="J2752" s="181">
        <f>MONTH(Delivery[[#This Row],[DATE]])</f>
        <v>5</v>
      </c>
      <c r="K2752" s="183">
        <f>IF(Delivery[[#This Row],[Month]]&gt;3,YEAR(Delivery[[#This Row],[DATE]]),YEAR(Delivery[[#This Row],[DATE]])-1)</f>
        <v>2016</v>
      </c>
      <c r="L2752" s="183" t="str">
        <f>IF(Delivery[[#This Row],[Month]]&lt;4,"Q4",IF(Delivery[[#This Row],[Month]]&lt;7,"Q1",IF(Delivery[[#This Row],[Month]]&lt;10,"Q2",IF(Delivery[[#This Row],[Month]]&lt;13,"Q3"))))</f>
        <v>Q1</v>
      </c>
    </row>
    <row r="2753" spans="1:12" x14ac:dyDescent="0.25">
      <c r="A2753" s="181">
        <v>1</v>
      </c>
      <c r="B2753" s="182">
        <v>42500</v>
      </c>
      <c r="C2753" s="181" t="s">
        <v>463</v>
      </c>
      <c r="D2753" s="181" t="s">
        <v>1987</v>
      </c>
      <c r="E2753" s="181">
        <v>113</v>
      </c>
      <c r="F2753" s="181">
        <v>125</v>
      </c>
      <c r="G2753" s="181" t="s">
        <v>492</v>
      </c>
      <c r="H2753" s="181" t="s">
        <v>153</v>
      </c>
      <c r="I2753" s="181" t="s">
        <v>154</v>
      </c>
      <c r="J2753" s="181">
        <f>MONTH(Delivery[[#This Row],[DATE]])</f>
        <v>5</v>
      </c>
      <c r="K2753" s="183">
        <f>IF(Delivery[[#This Row],[Month]]&gt;3,YEAR(Delivery[[#This Row],[DATE]]),YEAR(Delivery[[#This Row],[DATE]])-1)</f>
        <v>2016</v>
      </c>
      <c r="L2753" s="183" t="str">
        <f>IF(Delivery[[#This Row],[Month]]&lt;4,"Q4",IF(Delivery[[#This Row],[Month]]&lt;7,"Q1",IF(Delivery[[#This Row],[Month]]&lt;10,"Q2",IF(Delivery[[#This Row],[Month]]&lt;13,"Q3"))))</f>
        <v>Q1</v>
      </c>
    </row>
    <row r="2754" spans="1:12" x14ac:dyDescent="0.25">
      <c r="A2754" s="181">
        <v>2</v>
      </c>
      <c r="B2754" s="182">
        <v>42500</v>
      </c>
      <c r="C2754" s="181" t="s">
        <v>463</v>
      </c>
      <c r="D2754" s="181" t="s">
        <v>1987</v>
      </c>
      <c r="E2754" s="181">
        <v>110</v>
      </c>
      <c r="F2754" s="181">
        <v>2989</v>
      </c>
      <c r="G2754" s="181" t="s">
        <v>492</v>
      </c>
      <c r="H2754" s="181" t="s">
        <v>153</v>
      </c>
      <c r="I2754" s="181" t="s">
        <v>154</v>
      </c>
      <c r="J2754" s="181">
        <f>MONTH(Delivery[[#This Row],[DATE]])</f>
        <v>5</v>
      </c>
      <c r="K2754" s="183">
        <f>IF(Delivery[[#This Row],[Month]]&gt;3,YEAR(Delivery[[#This Row],[DATE]]),YEAR(Delivery[[#This Row],[DATE]])-1)</f>
        <v>2016</v>
      </c>
      <c r="L2754" s="183" t="str">
        <f>IF(Delivery[[#This Row],[Month]]&lt;4,"Q4",IF(Delivery[[#This Row],[Month]]&lt;7,"Q1",IF(Delivery[[#This Row],[Month]]&lt;10,"Q2",IF(Delivery[[#This Row],[Month]]&lt;13,"Q3"))))</f>
        <v>Q1</v>
      </c>
    </row>
    <row r="2755" spans="1:12" x14ac:dyDescent="0.25">
      <c r="A2755" s="181">
        <v>3</v>
      </c>
      <c r="B2755" s="182">
        <v>42500</v>
      </c>
      <c r="C2755" s="181" t="s">
        <v>463</v>
      </c>
      <c r="D2755" s="181" t="s">
        <v>1987</v>
      </c>
      <c r="E2755" s="181">
        <v>108</v>
      </c>
      <c r="F2755" s="181">
        <v>1319</v>
      </c>
      <c r="G2755" s="181" t="s">
        <v>492</v>
      </c>
      <c r="H2755" s="181" t="s">
        <v>153</v>
      </c>
      <c r="I2755" s="181" t="s">
        <v>154</v>
      </c>
      <c r="J2755" s="181">
        <f>MONTH(Delivery[[#This Row],[DATE]])</f>
        <v>5</v>
      </c>
      <c r="K2755" s="183">
        <f>IF(Delivery[[#This Row],[Month]]&gt;3,YEAR(Delivery[[#This Row],[DATE]]),YEAR(Delivery[[#This Row],[DATE]])-1)</f>
        <v>2016</v>
      </c>
      <c r="L2755" s="183" t="str">
        <f>IF(Delivery[[#This Row],[Month]]&lt;4,"Q4",IF(Delivery[[#This Row],[Month]]&lt;7,"Q1",IF(Delivery[[#This Row],[Month]]&lt;10,"Q2",IF(Delivery[[#This Row],[Month]]&lt;13,"Q3"))))</f>
        <v>Q1</v>
      </c>
    </row>
    <row r="2756" spans="1:12" x14ac:dyDescent="0.25">
      <c r="A2756" s="181">
        <v>1</v>
      </c>
      <c r="B2756" s="182">
        <v>42500</v>
      </c>
      <c r="C2756" s="181" t="s">
        <v>6</v>
      </c>
      <c r="D2756" s="181" t="s">
        <v>1874</v>
      </c>
      <c r="E2756" s="181" t="s">
        <v>223</v>
      </c>
      <c r="F2756" s="181">
        <v>40</v>
      </c>
      <c r="G2756" s="181" t="s">
        <v>466</v>
      </c>
      <c r="H2756" s="181" t="s">
        <v>1515</v>
      </c>
      <c r="I2756" s="181" t="s">
        <v>154</v>
      </c>
      <c r="J2756" s="181">
        <f>MONTH(Delivery[[#This Row],[DATE]])</f>
        <v>5</v>
      </c>
      <c r="K2756" s="183">
        <f>IF(Delivery[[#This Row],[Month]]&gt;3,YEAR(Delivery[[#This Row],[DATE]]),YEAR(Delivery[[#This Row],[DATE]])-1)</f>
        <v>2016</v>
      </c>
      <c r="L2756" s="183" t="str">
        <f>IF(Delivery[[#This Row],[Month]]&lt;4,"Q4",IF(Delivery[[#This Row],[Month]]&lt;7,"Q1",IF(Delivery[[#This Row],[Month]]&lt;10,"Q2",IF(Delivery[[#This Row],[Month]]&lt;13,"Q3"))))</f>
        <v>Q1</v>
      </c>
    </row>
    <row r="2757" spans="1:12" x14ac:dyDescent="0.25">
      <c r="A2757" s="181">
        <v>1</v>
      </c>
      <c r="B2757" s="182">
        <v>42501</v>
      </c>
      <c r="C2757" s="181" t="s">
        <v>6</v>
      </c>
      <c r="D2757" s="181" t="s">
        <v>1986</v>
      </c>
      <c r="E2757" s="181">
        <v>15</v>
      </c>
      <c r="F2757" s="181">
        <v>2351</v>
      </c>
      <c r="G2757" s="181" t="s">
        <v>460</v>
      </c>
      <c r="H2757" s="181" t="s">
        <v>159</v>
      </c>
      <c r="I2757" s="181" t="s">
        <v>143</v>
      </c>
      <c r="J2757" s="181">
        <f>MONTH(Delivery[[#This Row],[DATE]])</f>
        <v>5</v>
      </c>
      <c r="K2757" s="183">
        <f>IF(Delivery[[#This Row],[Month]]&gt;3,YEAR(Delivery[[#This Row],[DATE]]),YEAR(Delivery[[#This Row],[DATE]])-1)</f>
        <v>2016</v>
      </c>
      <c r="L2757" s="183" t="str">
        <f>IF(Delivery[[#This Row],[Month]]&lt;4,"Q4",IF(Delivery[[#This Row],[Month]]&lt;7,"Q1",IF(Delivery[[#This Row],[Month]]&lt;10,"Q2",IF(Delivery[[#This Row],[Month]]&lt;13,"Q3"))))</f>
        <v>Q1</v>
      </c>
    </row>
    <row r="2758" spans="1:12" x14ac:dyDescent="0.25">
      <c r="A2758" s="181">
        <v>2</v>
      </c>
      <c r="B2758" s="182">
        <v>42501</v>
      </c>
      <c r="C2758" s="181" t="s">
        <v>6</v>
      </c>
      <c r="D2758" s="181" t="s">
        <v>1986</v>
      </c>
      <c r="E2758" s="181">
        <v>15</v>
      </c>
      <c r="F2758" s="181">
        <v>2376</v>
      </c>
      <c r="G2758" s="181" t="s">
        <v>460</v>
      </c>
      <c r="H2758" s="181" t="s">
        <v>159</v>
      </c>
      <c r="I2758" s="181" t="s">
        <v>143</v>
      </c>
      <c r="J2758" s="181">
        <f>MONTH(Delivery[[#This Row],[DATE]])</f>
        <v>5</v>
      </c>
      <c r="K2758" s="183">
        <f>IF(Delivery[[#This Row],[Month]]&gt;3,YEAR(Delivery[[#This Row],[DATE]]),YEAR(Delivery[[#This Row],[DATE]])-1)</f>
        <v>2016</v>
      </c>
      <c r="L2758" s="183" t="str">
        <f>IF(Delivery[[#This Row],[Month]]&lt;4,"Q4",IF(Delivery[[#This Row],[Month]]&lt;7,"Q1",IF(Delivery[[#This Row],[Month]]&lt;10,"Q2",IF(Delivery[[#This Row],[Month]]&lt;13,"Q3"))))</f>
        <v>Q1</v>
      </c>
    </row>
    <row r="2759" spans="1:12" x14ac:dyDescent="0.25">
      <c r="A2759" s="181">
        <v>3</v>
      </c>
      <c r="B2759" s="182">
        <v>42501</v>
      </c>
      <c r="C2759" s="181" t="s">
        <v>6</v>
      </c>
      <c r="D2759" s="181" t="s">
        <v>1988</v>
      </c>
      <c r="E2759" s="181">
        <v>10</v>
      </c>
      <c r="F2759" s="181">
        <v>4390</v>
      </c>
      <c r="G2759" s="181" t="s">
        <v>460</v>
      </c>
      <c r="H2759" s="181" t="s">
        <v>159</v>
      </c>
      <c r="I2759" s="181" t="s">
        <v>143</v>
      </c>
      <c r="J2759" s="181">
        <f>MONTH(Delivery[[#This Row],[DATE]])</f>
        <v>5</v>
      </c>
      <c r="K2759" s="183">
        <f>IF(Delivery[[#This Row],[Month]]&gt;3,YEAR(Delivery[[#This Row],[DATE]]),YEAR(Delivery[[#This Row],[DATE]])-1)</f>
        <v>2016</v>
      </c>
      <c r="L2759" s="183" t="str">
        <f>IF(Delivery[[#This Row],[Month]]&lt;4,"Q4",IF(Delivery[[#This Row],[Month]]&lt;7,"Q1",IF(Delivery[[#This Row],[Month]]&lt;10,"Q2",IF(Delivery[[#This Row],[Month]]&lt;13,"Q3"))))</f>
        <v>Q1</v>
      </c>
    </row>
    <row r="2760" spans="1:12" x14ac:dyDescent="0.25">
      <c r="A2760" s="181">
        <v>4</v>
      </c>
      <c r="B2760" s="182">
        <v>42501</v>
      </c>
      <c r="C2760" s="181" t="s">
        <v>6</v>
      </c>
      <c r="D2760" s="181" t="s">
        <v>1989</v>
      </c>
      <c r="E2760" s="181">
        <v>10</v>
      </c>
      <c r="F2760" s="181">
        <v>2012</v>
      </c>
      <c r="G2760" s="181" t="s">
        <v>460</v>
      </c>
      <c r="H2760" s="181" t="s">
        <v>159</v>
      </c>
      <c r="I2760" s="181" t="s">
        <v>143</v>
      </c>
      <c r="J2760" s="181">
        <f>MONTH(Delivery[[#This Row],[DATE]])</f>
        <v>5</v>
      </c>
      <c r="K2760" s="183">
        <f>IF(Delivery[[#This Row],[Month]]&gt;3,YEAR(Delivery[[#This Row],[DATE]]),YEAR(Delivery[[#This Row],[DATE]])-1)</f>
        <v>2016</v>
      </c>
      <c r="L2760" s="183" t="str">
        <f>IF(Delivery[[#This Row],[Month]]&lt;4,"Q4",IF(Delivery[[#This Row],[Month]]&lt;7,"Q1",IF(Delivery[[#This Row],[Month]]&lt;10,"Q2",IF(Delivery[[#This Row],[Month]]&lt;13,"Q3"))))</f>
        <v>Q1</v>
      </c>
    </row>
    <row r="2761" spans="1:12" x14ac:dyDescent="0.25">
      <c r="A2761" s="181">
        <v>5</v>
      </c>
      <c r="B2761" s="182">
        <v>42501</v>
      </c>
      <c r="C2761" s="181" t="s">
        <v>6</v>
      </c>
      <c r="D2761" s="181" t="s">
        <v>1990</v>
      </c>
      <c r="E2761" s="181">
        <v>17</v>
      </c>
      <c r="F2761" s="181">
        <v>515</v>
      </c>
      <c r="G2761" s="181" t="s">
        <v>460</v>
      </c>
      <c r="H2761" s="181" t="s">
        <v>145</v>
      </c>
      <c r="I2761" s="181" t="s">
        <v>146</v>
      </c>
      <c r="J2761" s="181">
        <f>MONTH(Delivery[[#This Row],[DATE]])</f>
        <v>5</v>
      </c>
      <c r="K2761" s="183">
        <f>IF(Delivery[[#This Row],[Month]]&gt;3,YEAR(Delivery[[#This Row],[DATE]]),YEAR(Delivery[[#This Row],[DATE]])-1)</f>
        <v>2016</v>
      </c>
      <c r="L2761" s="183" t="str">
        <f>IF(Delivery[[#This Row],[Month]]&lt;4,"Q4",IF(Delivery[[#This Row],[Month]]&lt;7,"Q1",IF(Delivery[[#This Row],[Month]]&lt;10,"Q2",IF(Delivery[[#This Row],[Month]]&lt;13,"Q3"))))</f>
        <v>Q1</v>
      </c>
    </row>
    <row r="2762" spans="1:12" x14ac:dyDescent="0.25">
      <c r="A2762" s="181">
        <v>1</v>
      </c>
      <c r="B2762" s="182">
        <v>42501</v>
      </c>
      <c r="C2762" s="181" t="s">
        <v>463</v>
      </c>
      <c r="D2762" s="181" t="s">
        <v>158</v>
      </c>
      <c r="E2762" s="181">
        <v>24</v>
      </c>
      <c r="F2762" s="181">
        <v>1190</v>
      </c>
      <c r="G2762" s="181" t="s">
        <v>464</v>
      </c>
      <c r="H2762" s="181" t="s">
        <v>159</v>
      </c>
      <c r="I2762" s="181" t="s">
        <v>143</v>
      </c>
      <c r="J2762" s="181">
        <f>MONTH(Delivery[[#This Row],[DATE]])</f>
        <v>5</v>
      </c>
      <c r="K2762" s="183">
        <f>IF(Delivery[[#This Row],[Month]]&gt;3,YEAR(Delivery[[#This Row],[DATE]]),YEAR(Delivery[[#This Row],[DATE]])-1)</f>
        <v>2016</v>
      </c>
      <c r="L2762" s="183" t="str">
        <f>IF(Delivery[[#This Row],[Month]]&lt;4,"Q4",IF(Delivery[[#This Row],[Month]]&lt;7,"Q1",IF(Delivery[[#This Row],[Month]]&lt;10,"Q2",IF(Delivery[[#This Row],[Month]]&lt;13,"Q3"))))</f>
        <v>Q1</v>
      </c>
    </row>
    <row r="2763" spans="1:12" x14ac:dyDescent="0.25">
      <c r="A2763" s="181">
        <v>1</v>
      </c>
      <c r="B2763" s="182">
        <v>42501</v>
      </c>
      <c r="C2763" s="181" t="s">
        <v>463</v>
      </c>
      <c r="D2763" s="181" t="s">
        <v>1987</v>
      </c>
      <c r="E2763" s="181">
        <v>108</v>
      </c>
      <c r="F2763" s="181">
        <v>1098</v>
      </c>
      <c r="G2763" s="181" t="s">
        <v>492</v>
      </c>
      <c r="H2763" s="181" t="s">
        <v>153</v>
      </c>
      <c r="I2763" s="181" t="s">
        <v>154</v>
      </c>
      <c r="J2763" s="181">
        <f>MONTH(Delivery[[#This Row],[DATE]])</f>
        <v>5</v>
      </c>
      <c r="K2763" s="183">
        <f>IF(Delivery[[#This Row],[Month]]&gt;3,YEAR(Delivery[[#This Row],[DATE]]),YEAR(Delivery[[#This Row],[DATE]])-1)</f>
        <v>2016</v>
      </c>
      <c r="L2763" s="183" t="str">
        <f>IF(Delivery[[#This Row],[Month]]&lt;4,"Q4",IF(Delivery[[#This Row],[Month]]&lt;7,"Q1",IF(Delivery[[#This Row],[Month]]&lt;10,"Q2",IF(Delivery[[#This Row],[Month]]&lt;13,"Q3"))))</f>
        <v>Q1</v>
      </c>
    </row>
    <row r="2764" spans="1:12" x14ac:dyDescent="0.25">
      <c r="A2764" s="181">
        <v>2</v>
      </c>
      <c r="B2764" s="182">
        <v>42501</v>
      </c>
      <c r="C2764" s="181" t="s">
        <v>463</v>
      </c>
      <c r="D2764" s="181" t="s">
        <v>1978</v>
      </c>
      <c r="E2764" s="181">
        <v>111</v>
      </c>
      <c r="F2764" s="181">
        <v>23</v>
      </c>
      <c r="G2764" s="181" t="s">
        <v>492</v>
      </c>
      <c r="H2764" s="181" t="s">
        <v>155</v>
      </c>
      <c r="I2764" s="181" t="s">
        <v>146</v>
      </c>
      <c r="J2764" s="181">
        <f>MONTH(Delivery[[#This Row],[DATE]])</f>
        <v>5</v>
      </c>
      <c r="K2764" s="183">
        <f>IF(Delivery[[#This Row],[Month]]&gt;3,YEAR(Delivery[[#This Row],[DATE]]),YEAR(Delivery[[#This Row],[DATE]])-1)</f>
        <v>2016</v>
      </c>
      <c r="L2764" s="183" t="str">
        <f>IF(Delivery[[#This Row],[Month]]&lt;4,"Q4",IF(Delivery[[#This Row],[Month]]&lt;7,"Q1",IF(Delivery[[#This Row],[Month]]&lt;10,"Q2",IF(Delivery[[#This Row],[Month]]&lt;13,"Q3"))))</f>
        <v>Q1</v>
      </c>
    </row>
    <row r="2765" spans="1:12" x14ac:dyDescent="0.25">
      <c r="A2765" s="181">
        <v>1</v>
      </c>
      <c r="B2765" s="182">
        <v>42501</v>
      </c>
      <c r="C2765" s="181" t="s">
        <v>6</v>
      </c>
      <c r="D2765" s="181" t="s">
        <v>1991</v>
      </c>
      <c r="E2765" s="181" t="s">
        <v>41</v>
      </c>
      <c r="F2765" s="181">
        <v>683</v>
      </c>
      <c r="G2765" s="181" t="s">
        <v>466</v>
      </c>
      <c r="H2765" s="181" t="s">
        <v>148</v>
      </c>
      <c r="I2765" s="181" t="s">
        <v>149</v>
      </c>
      <c r="J2765" s="181">
        <f>MONTH(Delivery[[#This Row],[DATE]])</f>
        <v>5</v>
      </c>
      <c r="K2765" s="183">
        <f>IF(Delivery[[#This Row],[Month]]&gt;3,YEAR(Delivery[[#This Row],[DATE]]),YEAR(Delivery[[#This Row],[DATE]])-1)</f>
        <v>2016</v>
      </c>
      <c r="L2765" s="183" t="str">
        <f>IF(Delivery[[#This Row],[Month]]&lt;4,"Q4",IF(Delivery[[#This Row],[Month]]&lt;7,"Q1",IF(Delivery[[#This Row],[Month]]&lt;10,"Q2",IF(Delivery[[#This Row],[Month]]&lt;13,"Q3"))))</f>
        <v>Q1</v>
      </c>
    </row>
    <row r="2766" spans="1:12" x14ac:dyDescent="0.25">
      <c r="A2766" s="181">
        <v>1</v>
      </c>
      <c r="B2766" s="182">
        <v>42502</v>
      </c>
      <c r="C2766" s="181" t="s">
        <v>463</v>
      </c>
      <c r="D2766" s="181" t="s">
        <v>1993</v>
      </c>
      <c r="E2766" s="181">
        <v>17</v>
      </c>
      <c r="F2766" s="181">
        <v>219</v>
      </c>
      <c r="G2766" s="181" t="s">
        <v>464</v>
      </c>
      <c r="H2766" s="181" t="s">
        <v>145</v>
      </c>
      <c r="I2766" s="181" t="s">
        <v>146</v>
      </c>
      <c r="J2766" s="181">
        <f>MONTH(Delivery[[#This Row],[DATE]])</f>
        <v>5</v>
      </c>
      <c r="K2766" s="183">
        <f>IF(Delivery[[#This Row],[Month]]&gt;3,YEAR(Delivery[[#This Row],[DATE]]),YEAR(Delivery[[#This Row],[DATE]])-1)</f>
        <v>2016</v>
      </c>
      <c r="L2766" s="183" t="str">
        <f>IF(Delivery[[#This Row],[Month]]&lt;4,"Q4",IF(Delivery[[#This Row],[Month]]&lt;7,"Q1",IF(Delivery[[#This Row],[Month]]&lt;10,"Q2",IF(Delivery[[#This Row],[Month]]&lt;13,"Q3"))))</f>
        <v>Q1</v>
      </c>
    </row>
    <row r="2767" spans="1:12" x14ac:dyDescent="0.25">
      <c r="A2767" s="181">
        <v>2</v>
      </c>
      <c r="B2767" s="182">
        <v>42502</v>
      </c>
      <c r="C2767" s="181" t="s">
        <v>463</v>
      </c>
      <c r="D2767" s="181" t="s">
        <v>1994</v>
      </c>
      <c r="E2767" s="181">
        <v>10</v>
      </c>
      <c r="F2767" s="181">
        <v>5055</v>
      </c>
      <c r="G2767" s="181" t="s">
        <v>464</v>
      </c>
      <c r="H2767" s="181" t="s">
        <v>1995</v>
      </c>
      <c r="I2767" s="181" t="s">
        <v>143</v>
      </c>
      <c r="J2767" s="181">
        <f>MONTH(Delivery[[#This Row],[DATE]])</f>
        <v>5</v>
      </c>
      <c r="K2767" s="183">
        <f>IF(Delivery[[#This Row],[Month]]&gt;3,YEAR(Delivery[[#This Row],[DATE]]),YEAR(Delivery[[#This Row],[DATE]])-1)</f>
        <v>2016</v>
      </c>
      <c r="L2767" s="183" t="str">
        <f>IF(Delivery[[#This Row],[Month]]&lt;4,"Q4",IF(Delivery[[#This Row],[Month]]&lt;7,"Q1",IF(Delivery[[#This Row],[Month]]&lt;10,"Q2",IF(Delivery[[#This Row],[Month]]&lt;13,"Q3"))))</f>
        <v>Q1</v>
      </c>
    </row>
    <row r="2768" spans="1:12" x14ac:dyDescent="0.25">
      <c r="A2768" s="181">
        <v>1</v>
      </c>
      <c r="B2768" s="182">
        <v>42502</v>
      </c>
      <c r="C2768" s="181" t="s">
        <v>6</v>
      </c>
      <c r="D2768" s="181" t="s">
        <v>1991</v>
      </c>
      <c r="E2768" s="181" t="s">
        <v>223</v>
      </c>
      <c r="F2768" s="181">
        <v>4081</v>
      </c>
      <c r="G2768" s="181" t="s">
        <v>466</v>
      </c>
      <c r="H2768" s="181" t="s">
        <v>148</v>
      </c>
      <c r="I2768" s="181" t="s">
        <v>149</v>
      </c>
      <c r="J2768" s="181">
        <f>MONTH(Delivery[[#This Row],[DATE]])</f>
        <v>5</v>
      </c>
      <c r="K2768" s="183">
        <f>IF(Delivery[[#This Row],[Month]]&gt;3,YEAR(Delivery[[#This Row],[DATE]]),YEAR(Delivery[[#This Row],[DATE]])-1)</f>
        <v>2016</v>
      </c>
      <c r="L2768" s="183" t="str">
        <f>IF(Delivery[[#This Row],[Month]]&lt;4,"Q4",IF(Delivery[[#This Row],[Month]]&lt;7,"Q1",IF(Delivery[[#This Row],[Month]]&lt;10,"Q2",IF(Delivery[[#This Row],[Month]]&lt;13,"Q3"))))</f>
        <v>Q1</v>
      </c>
    </row>
    <row r="2769" spans="1:12" x14ac:dyDescent="0.25">
      <c r="A2769" s="181">
        <v>1</v>
      </c>
      <c r="B2769" s="182">
        <v>42503</v>
      </c>
      <c r="C2769" s="181" t="s">
        <v>463</v>
      </c>
      <c r="D2769" s="181" t="s">
        <v>1994</v>
      </c>
      <c r="E2769" s="181">
        <v>10</v>
      </c>
      <c r="F2769" s="181">
        <v>141</v>
      </c>
      <c r="G2769" s="181" t="s">
        <v>464</v>
      </c>
      <c r="H2769" s="181" t="s">
        <v>1995</v>
      </c>
      <c r="I2769" s="181" t="s">
        <v>143</v>
      </c>
      <c r="J2769" s="181">
        <f>MONTH(Delivery[[#This Row],[DATE]])</f>
        <v>5</v>
      </c>
      <c r="K2769" s="183">
        <f>IF(Delivery[[#This Row],[Month]]&gt;3,YEAR(Delivery[[#This Row],[DATE]]),YEAR(Delivery[[#This Row],[DATE]])-1)</f>
        <v>2016</v>
      </c>
      <c r="L2769" s="183" t="str">
        <f>IF(Delivery[[#This Row],[Month]]&lt;4,"Q4",IF(Delivery[[#This Row],[Month]]&lt;7,"Q1",IF(Delivery[[#This Row],[Month]]&lt;10,"Q2",IF(Delivery[[#This Row],[Month]]&lt;13,"Q3"))))</f>
        <v>Q1</v>
      </c>
    </row>
    <row r="2770" spans="1:12" x14ac:dyDescent="0.25">
      <c r="A2770" s="181">
        <v>2</v>
      </c>
      <c r="B2770" s="182">
        <v>42503</v>
      </c>
      <c r="C2770" s="181" t="s">
        <v>463</v>
      </c>
      <c r="D2770" s="181" t="s">
        <v>1994</v>
      </c>
      <c r="E2770" s="181">
        <v>13</v>
      </c>
      <c r="F2770" s="181">
        <v>1004</v>
      </c>
      <c r="G2770" s="181" t="s">
        <v>464</v>
      </c>
      <c r="H2770" s="181" t="s">
        <v>1995</v>
      </c>
      <c r="I2770" s="181" t="s">
        <v>143</v>
      </c>
      <c r="J2770" s="181">
        <f>MONTH(Delivery[[#This Row],[DATE]])</f>
        <v>5</v>
      </c>
      <c r="K2770" s="183">
        <f>IF(Delivery[[#This Row],[Month]]&gt;3,YEAR(Delivery[[#This Row],[DATE]]),YEAR(Delivery[[#This Row],[DATE]])-1)</f>
        <v>2016</v>
      </c>
      <c r="L2770" s="183" t="str">
        <f>IF(Delivery[[#This Row],[Month]]&lt;4,"Q4",IF(Delivery[[#This Row],[Month]]&lt;7,"Q1",IF(Delivery[[#This Row],[Month]]&lt;10,"Q2",IF(Delivery[[#This Row],[Month]]&lt;13,"Q3"))))</f>
        <v>Q1</v>
      </c>
    </row>
    <row r="2771" spans="1:12" x14ac:dyDescent="0.25">
      <c r="A2771" s="181">
        <v>3</v>
      </c>
      <c r="B2771" s="182">
        <v>42503</v>
      </c>
      <c r="C2771" s="181" t="s">
        <v>463</v>
      </c>
      <c r="D2771" s="181" t="s">
        <v>2003</v>
      </c>
      <c r="E2771" s="181">
        <v>13</v>
      </c>
      <c r="F2771" s="181">
        <v>4108</v>
      </c>
      <c r="G2771" s="181" t="s">
        <v>464</v>
      </c>
      <c r="H2771" s="181" t="s">
        <v>1995</v>
      </c>
      <c r="I2771" s="181" t="s">
        <v>143</v>
      </c>
      <c r="J2771" s="181">
        <f>MONTH(Delivery[[#This Row],[DATE]])</f>
        <v>5</v>
      </c>
      <c r="K2771" s="183">
        <f>IF(Delivery[[#This Row],[Month]]&gt;3,YEAR(Delivery[[#This Row],[DATE]]),YEAR(Delivery[[#This Row],[DATE]])-1)</f>
        <v>2016</v>
      </c>
      <c r="L2771" s="183" t="str">
        <f>IF(Delivery[[#This Row],[Month]]&lt;4,"Q4",IF(Delivery[[#This Row],[Month]]&lt;7,"Q1",IF(Delivery[[#This Row],[Month]]&lt;10,"Q2",IF(Delivery[[#This Row],[Month]]&lt;13,"Q3"))))</f>
        <v>Q1</v>
      </c>
    </row>
    <row r="2772" spans="1:12" x14ac:dyDescent="0.25">
      <c r="A2772" s="181">
        <v>1</v>
      </c>
      <c r="B2772" s="182">
        <v>42503</v>
      </c>
      <c r="C2772" s="181" t="s">
        <v>6</v>
      </c>
      <c r="D2772" s="181" t="s">
        <v>238</v>
      </c>
      <c r="E2772" s="181" t="s">
        <v>223</v>
      </c>
      <c r="F2772" s="181">
        <v>12</v>
      </c>
      <c r="G2772" s="181" t="s">
        <v>466</v>
      </c>
      <c r="H2772" s="181" t="s">
        <v>148</v>
      </c>
      <c r="I2772" s="181" t="s">
        <v>149</v>
      </c>
      <c r="J2772" s="181">
        <f>MONTH(Delivery[[#This Row],[DATE]])</f>
        <v>5</v>
      </c>
      <c r="K2772" s="183">
        <f>IF(Delivery[[#This Row],[Month]]&gt;3,YEAR(Delivery[[#This Row],[DATE]]),YEAR(Delivery[[#This Row],[DATE]])-1)</f>
        <v>2016</v>
      </c>
      <c r="L2772" s="183" t="str">
        <f>IF(Delivery[[#This Row],[Month]]&lt;4,"Q4",IF(Delivery[[#This Row],[Month]]&lt;7,"Q1",IF(Delivery[[#This Row],[Month]]&lt;10,"Q2",IF(Delivery[[#This Row],[Month]]&lt;13,"Q3"))))</f>
        <v>Q1</v>
      </c>
    </row>
    <row r="2773" spans="1:12" x14ac:dyDescent="0.25">
      <c r="A2773" s="181">
        <v>1</v>
      </c>
      <c r="B2773" s="182">
        <v>42504</v>
      </c>
      <c r="C2773" s="181" t="s">
        <v>6</v>
      </c>
      <c r="D2773" s="181" t="s">
        <v>1999</v>
      </c>
      <c r="E2773" s="181">
        <v>17</v>
      </c>
      <c r="F2773" s="181">
        <v>63</v>
      </c>
      <c r="G2773" s="181" t="s">
        <v>460</v>
      </c>
      <c r="H2773" s="181" t="s">
        <v>156</v>
      </c>
      <c r="I2773" s="181" t="s">
        <v>146</v>
      </c>
      <c r="J2773" s="181">
        <f>MONTH(Delivery[[#This Row],[DATE]])</f>
        <v>5</v>
      </c>
      <c r="K2773" s="183">
        <f>IF(Delivery[[#This Row],[Month]]&gt;3,YEAR(Delivery[[#This Row],[DATE]]),YEAR(Delivery[[#This Row],[DATE]])-1)</f>
        <v>2016</v>
      </c>
      <c r="L2773" s="183" t="str">
        <f>IF(Delivery[[#This Row],[Month]]&lt;4,"Q4",IF(Delivery[[#This Row],[Month]]&lt;7,"Q1",IF(Delivery[[#This Row],[Month]]&lt;10,"Q2",IF(Delivery[[#This Row],[Month]]&lt;13,"Q3"))))</f>
        <v>Q1</v>
      </c>
    </row>
    <row r="2774" spans="1:12" x14ac:dyDescent="0.25">
      <c r="A2774" s="181">
        <v>2</v>
      </c>
      <c r="B2774" s="182">
        <v>42504</v>
      </c>
      <c r="C2774" s="181" t="s">
        <v>6</v>
      </c>
      <c r="D2774" s="181" t="s">
        <v>2000</v>
      </c>
      <c r="E2774" s="181">
        <v>17</v>
      </c>
      <c r="F2774" s="181">
        <v>30</v>
      </c>
      <c r="G2774" s="181" t="s">
        <v>460</v>
      </c>
      <c r="H2774" s="181" t="s">
        <v>155</v>
      </c>
      <c r="I2774" s="181" t="s">
        <v>146</v>
      </c>
      <c r="J2774" s="181">
        <f>MONTH(Delivery[[#This Row],[DATE]])</f>
        <v>5</v>
      </c>
      <c r="K2774" s="183">
        <f>IF(Delivery[[#This Row],[Month]]&gt;3,YEAR(Delivery[[#This Row],[DATE]]),YEAR(Delivery[[#This Row],[DATE]])-1)</f>
        <v>2016</v>
      </c>
      <c r="L2774" s="183" t="str">
        <f>IF(Delivery[[#This Row],[Month]]&lt;4,"Q4",IF(Delivery[[#This Row],[Month]]&lt;7,"Q1",IF(Delivery[[#This Row],[Month]]&lt;10,"Q2",IF(Delivery[[#This Row],[Month]]&lt;13,"Q3"))))</f>
        <v>Q1</v>
      </c>
    </row>
    <row r="2775" spans="1:12" x14ac:dyDescent="0.25">
      <c r="A2775" s="181">
        <v>3</v>
      </c>
      <c r="B2775" s="182">
        <v>42504</v>
      </c>
      <c r="C2775" s="181" t="s">
        <v>6</v>
      </c>
      <c r="D2775" s="181" t="s">
        <v>2001</v>
      </c>
      <c r="E2775" s="181">
        <v>2</v>
      </c>
      <c r="F2775" s="181">
        <v>2746</v>
      </c>
      <c r="G2775" s="181" t="s">
        <v>460</v>
      </c>
      <c r="H2775" s="181" t="s">
        <v>153</v>
      </c>
      <c r="I2775" s="181" t="s">
        <v>154</v>
      </c>
      <c r="J2775" s="181">
        <f>MONTH(Delivery[[#This Row],[DATE]])</f>
        <v>5</v>
      </c>
      <c r="K2775" s="183">
        <f>IF(Delivery[[#This Row],[Month]]&gt;3,YEAR(Delivery[[#This Row],[DATE]]),YEAR(Delivery[[#This Row],[DATE]])-1)</f>
        <v>2016</v>
      </c>
      <c r="L2775" s="183" t="str">
        <f>IF(Delivery[[#This Row],[Month]]&lt;4,"Q4",IF(Delivery[[#This Row],[Month]]&lt;7,"Q1",IF(Delivery[[#This Row],[Month]]&lt;10,"Q2",IF(Delivery[[#This Row],[Month]]&lt;13,"Q3"))))</f>
        <v>Q1</v>
      </c>
    </row>
    <row r="2776" spans="1:12" x14ac:dyDescent="0.25">
      <c r="A2776" s="181">
        <v>4</v>
      </c>
      <c r="B2776" s="182">
        <v>42504</v>
      </c>
      <c r="C2776" s="181" t="s">
        <v>6</v>
      </c>
      <c r="D2776" s="181" t="s">
        <v>2004</v>
      </c>
      <c r="E2776" s="181">
        <v>2</v>
      </c>
      <c r="F2776" s="181">
        <v>1606</v>
      </c>
      <c r="G2776" s="181" t="s">
        <v>460</v>
      </c>
      <c r="H2776" s="181" t="s">
        <v>153</v>
      </c>
      <c r="I2776" s="181" t="s">
        <v>154</v>
      </c>
      <c r="J2776" s="181">
        <f>MONTH(Delivery[[#This Row],[DATE]])</f>
        <v>5</v>
      </c>
      <c r="K2776" s="183">
        <f>IF(Delivery[[#This Row],[Month]]&gt;3,YEAR(Delivery[[#This Row],[DATE]]),YEAR(Delivery[[#This Row],[DATE]])-1)</f>
        <v>2016</v>
      </c>
      <c r="L2776" s="183" t="str">
        <f>IF(Delivery[[#This Row],[Month]]&lt;4,"Q4",IF(Delivery[[#This Row],[Month]]&lt;7,"Q1",IF(Delivery[[#This Row],[Month]]&lt;10,"Q2",IF(Delivery[[#This Row],[Month]]&lt;13,"Q3"))))</f>
        <v>Q1</v>
      </c>
    </row>
    <row r="2777" spans="1:12" x14ac:dyDescent="0.25">
      <c r="A2777" s="181">
        <v>5</v>
      </c>
      <c r="B2777" s="182">
        <v>42504</v>
      </c>
      <c r="C2777" s="181" t="s">
        <v>6</v>
      </c>
      <c r="D2777" s="181" t="s">
        <v>2005</v>
      </c>
      <c r="E2777" s="181">
        <v>2</v>
      </c>
      <c r="F2777" s="181">
        <v>155</v>
      </c>
      <c r="G2777" s="181" t="s">
        <v>460</v>
      </c>
      <c r="H2777" s="181" t="s">
        <v>153</v>
      </c>
      <c r="I2777" s="181" t="s">
        <v>154</v>
      </c>
      <c r="J2777" s="181">
        <f>MONTH(Delivery[[#This Row],[DATE]])</f>
        <v>5</v>
      </c>
      <c r="K2777" s="183">
        <f>IF(Delivery[[#This Row],[Month]]&gt;3,YEAR(Delivery[[#This Row],[DATE]]),YEAR(Delivery[[#This Row],[DATE]])-1)</f>
        <v>2016</v>
      </c>
      <c r="L2777" s="183" t="str">
        <f>IF(Delivery[[#This Row],[Month]]&lt;4,"Q4",IF(Delivery[[#This Row],[Month]]&lt;7,"Q1",IF(Delivery[[#This Row],[Month]]&lt;10,"Q2",IF(Delivery[[#This Row],[Month]]&lt;13,"Q3"))))</f>
        <v>Q1</v>
      </c>
    </row>
    <row r="2778" spans="1:12" x14ac:dyDescent="0.25">
      <c r="A2778" s="181">
        <v>1</v>
      </c>
      <c r="B2778" s="182">
        <v>42504</v>
      </c>
      <c r="C2778" s="181" t="s">
        <v>463</v>
      </c>
      <c r="D2778" s="181" t="s">
        <v>2003</v>
      </c>
      <c r="E2778" s="181">
        <v>13</v>
      </c>
      <c r="F2778" s="181">
        <v>2750</v>
      </c>
      <c r="G2778" s="181" t="s">
        <v>464</v>
      </c>
      <c r="H2778" s="181" t="s">
        <v>1995</v>
      </c>
      <c r="I2778" s="181" t="s">
        <v>143</v>
      </c>
      <c r="J2778" s="181">
        <f>MONTH(Delivery[[#This Row],[DATE]])</f>
        <v>5</v>
      </c>
      <c r="K2778" s="183">
        <f>IF(Delivery[[#This Row],[Month]]&gt;3,YEAR(Delivery[[#This Row],[DATE]]),YEAR(Delivery[[#This Row],[DATE]])-1)</f>
        <v>2016</v>
      </c>
      <c r="L2778" s="183" t="str">
        <f>IF(Delivery[[#This Row],[Month]]&lt;4,"Q4",IF(Delivery[[#This Row],[Month]]&lt;7,"Q1",IF(Delivery[[#This Row],[Month]]&lt;10,"Q2",IF(Delivery[[#This Row],[Month]]&lt;13,"Q3"))))</f>
        <v>Q1</v>
      </c>
    </row>
    <row r="2779" spans="1:12" x14ac:dyDescent="0.25">
      <c r="A2779" s="181">
        <v>2</v>
      </c>
      <c r="B2779" s="182">
        <v>42504</v>
      </c>
      <c r="C2779" s="181" t="s">
        <v>463</v>
      </c>
      <c r="D2779" s="181" t="s">
        <v>2003</v>
      </c>
      <c r="E2779" s="181">
        <v>24</v>
      </c>
      <c r="F2779" s="181">
        <v>530</v>
      </c>
      <c r="G2779" s="181" t="s">
        <v>464</v>
      </c>
      <c r="H2779" s="181" t="s">
        <v>1995</v>
      </c>
      <c r="I2779" s="181" t="s">
        <v>143</v>
      </c>
      <c r="J2779" s="181">
        <f>MONTH(Delivery[[#This Row],[DATE]])</f>
        <v>5</v>
      </c>
      <c r="K2779" s="183">
        <f>IF(Delivery[[#This Row],[Month]]&gt;3,YEAR(Delivery[[#This Row],[DATE]]),YEAR(Delivery[[#This Row],[DATE]])-1)</f>
        <v>2016</v>
      </c>
      <c r="L2779" s="183" t="str">
        <f>IF(Delivery[[#This Row],[Month]]&lt;4,"Q4",IF(Delivery[[#This Row],[Month]]&lt;7,"Q1",IF(Delivery[[#This Row],[Month]]&lt;10,"Q2",IF(Delivery[[#This Row],[Month]]&lt;13,"Q3"))))</f>
        <v>Q1</v>
      </c>
    </row>
    <row r="2780" spans="1:12" x14ac:dyDescent="0.25">
      <c r="A2780" s="181">
        <v>1</v>
      </c>
      <c r="B2780" s="182">
        <v>42504</v>
      </c>
      <c r="C2780" s="181" t="s">
        <v>6</v>
      </c>
      <c r="D2780" s="181" t="s">
        <v>1998</v>
      </c>
      <c r="E2780" s="181" t="s">
        <v>41</v>
      </c>
      <c r="F2780" s="181">
        <v>39</v>
      </c>
      <c r="G2780" s="181" t="s">
        <v>466</v>
      </c>
      <c r="H2780" s="181" t="s">
        <v>148</v>
      </c>
      <c r="I2780" s="181" t="s">
        <v>149</v>
      </c>
      <c r="J2780" s="181">
        <f>MONTH(Delivery[[#This Row],[DATE]])</f>
        <v>5</v>
      </c>
      <c r="K2780" s="183">
        <f>IF(Delivery[[#This Row],[Month]]&gt;3,YEAR(Delivery[[#This Row],[DATE]]),YEAR(Delivery[[#This Row],[DATE]])-1)</f>
        <v>2016</v>
      </c>
      <c r="L2780" s="183" t="str">
        <f>IF(Delivery[[#This Row],[Month]]&lt;4,"Q4",IF(Delivery[[#This Row],[Month]]&lt;7,"Q1",IF(Delivery[[#This Row],[Month]]&lt;10,"Q2",IF(Delivery[[#This Row],[Month]]&lt;13,"Q3"))))</f>
        <v>Q1</v>
      </c>
    </row>
    <row r="2781" spans="1:12" x14ac:dyDescent="0.25">
      <c r="A2781" s="181">
        <v>1</v>
      </c>
      <c r="B2781" s="182">
        <v>42505</v>
      </c>
      <c r="C2781" s="181" t="s">
        <v>6</v>
      </c>
      <c r="D2781" s="181" t="s">
        <v>2005</v>
      </c>
      <c r="E2781" s="181">
        <v>2</v>
      </c>
      <c r="F2781" s="181">
        <v>3163</v>
      </c>
      <c r="G2781" s="181" t="s">
        <v>460</v>
      </c>
      <c r="H2781" s="181" t="s">
        <v>153</v>
      </c>
      <c r="I2781" s="181" t="s">
        <v>154</v>
      </c>
      <c r="J2781" s="181">
        <f>MONTH(Delivery[[#This Row],[DATE]])</f>
        <v>5</v>
      </c>
      <c r="K2781" s="183">
        <f>IF(Delivery[[#This Row],[Month]]&gt;3,YEAR(Delivery[[#This Row],[DATE]]),YEAR(Delivery[[#This Row],[DATE]])-1)</f>
        <v>2016</v>
      </c>
      <c r="L2781" s="183" t="str">
        <f>IF(Delivery[[#This Row],[Month]]&lt;4,"Q4",IF(Delivery[[#This Row],[Month]]&lt;7,"Q1",IF(Delivery[[#This Row],[Month]]&lt;10,"Q2",IF(Delivery[[#This Row],[Month]]&lt;13,"Q3"))))</f>
        <v>Q1</v>
      </c>
    </row>
    <row r="2782" spans="1:12" x14ac:dyDescent="0.25">
      <c r="A2782" s="181">
        <v>2</v>
      </c>
      <c r="B2782" s="182">
        <v>42505</v>
      </c>
      <c r="C2782" s="181" t="s">
        <v>6</v>
      </c>
      <c r="D2782" s="181" t="s">
        <v>2007</v>
      </c>
      <c r="E2782" s="181">
        <v>2</v>
      </c>
      <c r="F2782" s="181">
        <v>1547</v>
      </c>
      <c r="G2782" s="181" t="s">
        <v>460</v>
      </c>
      <c r="H2782" s="181" t="s">
        <v>153</v>
      </c>
      <c r="I2782" s="181" t="s">
        <v>154</v>
      </c>
      <c r="J2782" s="181">
        <f>MONTH(Delivery[[#This Row],[DATE]])</f>
        <v>5</v>
      </c>
      <c r="K2782" s="183">
        <f>IF(Delivery[[#This Row],[Month]]&gt;3,YEAR(Delivery[[#This Row],[DATE]]),YEAR(Delivery[[#This Row],[DATE]])-1)</f>
        <v>2016</v>
      </c>
      <c r="L2782" s="183" t="str">
        <f>IF(Delivery[[#This Row],[Month]]&lt;4,"Q4",IF(Delivery[[#This Row],[Month]]&lt;7,"Q1",IF(Delivery[[#This Row],[Month]]&lt;10,"Q2",IF(Delivery[[#This Row],[Month]]&lt;13,"Q3"))))</f>
        <v>Q1</v>
      </c>
    </row>
    <row r="2783" spans="1:12" x14ac:dyDescent="0.25">
      <c r="A2783" s="181">
        <v>3</v>
      </c>
      <c r="B2783" s="182">
        <v>42505</v>
      </c>
      <c r="C2783" s="181" t="s">
        <v>6</v>
      </c>
      <c r="D2783" s="181" t="s">
        <v>2011</v>
      </c>
      <c r="E2783" s="181">
        <v>17</v>
      </c>
      <c r="F2783" s="181">
        <v>151</v>
      </c>
      <c r="G2783" s="181" t="s">
        <v>460</v>
      </c>
      <c r="H2783" s="181" t="s">
        <v>155</v>
      </c>
      <c r="I2783" s="181" t="s">
        <v>146</v>
      </c>
      <c r="J2783" s="181">
        <f>MONTH(Delivery[[#This Row],[DATE]])</f>
        <v>5</v>
      </c>
      <c r="K2783" s="183">
        <f>IF(Delivery[[#This Row],[Month]]&gt;3,YEAR(Delivery[[#This Row],[DATE]]),YEAR(Delivery[[#This Row],[DATE]])-1)</f>
        <v>2016</v>
      </c>
      <c r="L2783" s="183" t="str">
        <f>IF(Delivery[[#This Row],[Month]]&lt;4,"Q4",IF(Delivery[[#This Row],[Month]]&lt;7,"Q1",IF(Delivery[[#This Row],[Month]]&lt;10,"Q2",IF(Delivery[[#This Row],[Month]]&lt;13,"Q3"))))</f>
        <v>Q1</v>
      </c>
    </row>
    <row r="2784" spans="1:12" x14ac:dyDescent="0.25">
      <c r="A2784" s="181">
        <v>4</v>
      </c>
      <c r="B2784" s="182">
        <v>42505</v>
      </c>
      <c r="C2784" s="181" t="s">
        <v>6</v>
      </c>
      <c r="D2784" s="181" t="s">
        <v>2013</v>
      </c>
      <c r="E2784" s="181">
        <v>12</v>
      </c>
      <c r="F2784" s="181">
        <v>3612</v>
      </c>
      <c r="G2784" s="181" t="s">
        <v>460</v>
      </c>
      <c r="H2784" s="181" t="s">
        <v>151</v>
      </c>
      <c r="I2784" s="181" t="s">
        <v>152</v>
      </c>
      <c r="J2784" s="181">
        <f>MONTH(Delivery[[#This Row],[DATE]])</f>
        <v>5</v>
      </c>
      <c r="K2784" s="183">
        <f>IF(Delivery[[#This Row],[Month]]&gt;3,YEAR(Delivery[[#This Row],[DATE]]),YEAR(Delivery[[#This Row],[DATE]])-1)</f>
        <v>2016</v>
      </c>
      <c r="L2784" s="183" t="str">
        <f>IF(Delivery[[#This Row],[Month]]&lt;4,"Q4",IF(Delivery[[#This Row],[Month]]&lt;7,"Q1",IF(Delivery[[#This Row],[Month]]&lt;10,"Q2",IF(Delivery[[#This Row],[Month]]&lt;13,"Q3"))))</f>
        <v>Q1</v>
      </c>
    </row>
    <row r="2785" spans="1:12" x14ac:dyDescent="0.25">
      <c r="A2785" s="181">
        <v>1</v>
      </c>
      <c r="B2785" s="182">
        <v>42505</v>
      </c>
      <c r="C2785" s="181" t="s">
        <v>463</v>
      </c>
      <c r="D2785" s="181" t="s">
        <v>1987</v>
      </c>
      <c r="E2785" s="181">
        <v>10</v>
      </c>
      <c r="F2785" s="181">
        <v>3487</v>
      </c>
      <c r="G2785" s="181" t="s">
        <v>490</v>
      </c>
      <c r="H2785" s="181" t="s">
        <v>153</v>
      </c>
      <c r="I2785" s="181" t="s">
        <v>154</v>
      </c>
      <c r="J2785" s="181">
        <f>MONTH(Delivery[[#This Row],[DATE]])</f>
        <v>5</v>
      </c>
      <c r="K2785" s="183">
        <f>IF(Delivery[[#This Row],[Month]]&gt;3,YEAR(Delivery[[#This Row],[DATE]]),YEAR(Delivery[[#This Row],[DATE]])-1)</f>
        <v>2016</v>
      </c>
      <c r="L2785" s="183" t="str">
        <f>IF(Delivery[[#This Row],[Month]]&lt;4,"Q4",IF(Delivery[[#This Row],[Month]]&lt;7,"Q1",IF(Delivery[[#This Row],[Month]]&lt;10,"Q2",IF(Delivery[[#This Row],[Month]]&lt;13,"Q3"))))</f>
        <v>Q1</v>
      </c>
    </row>
    <row r="2786" spans="1:12" x14ac:dyDescent="0.25">
      <c r="A2786" s="181">
        <v>2</v>
      </c>
      <c r="B2786" s="182">
        <v>42505</v>
      </c>
      <c r="C2786" s="181" t="s">
        <v>463</v>
      </c>
      <c r="D2786" s="181" t="s">
        <v>1987</v>
      </c>
      <c r="E2786" s="181">
        <v>1</v>
      </c>
      <c r="F2786" s="181">
        <v>271</v>
      </c>
      <c r="G2786" s="181" t="s">
        <v>490</v>
      </c>
      <c r="H2786" s="181" t="s">
        <v>153</v>
      </c>
      <c r="I2786" s="181" t="s">
        <v>154</v>
      </c>
      <c r="J2786" s="181">
        <f>MONTH(Delivery[[#This Row],[DATE]])</f>
        <v>5</v>
      </c>
      <c r="K2786" s="183">
        <f>IF(Delivery[[#This Row],[Month]]&gt;3,YEAR(Delivery[[#This Row],[DATE]]),YEAR(Delivery[[#This Row],[DATE]])-1)</f>
        <v>2016</v>
      </c>
      <c r="L2786" s="183" t="str">
        <f>IF(Delivery[[#This Row],[Month]]&lt;4,"Q4",IF(Delivery[[#This Row],[Month]]&lt;7,"Q1",IF(Delivery[[#This Row],[Month]]&lt;10,"Q2",IF(Delivery[[#This Row],[Month]]&lt;13,"Q3"))))</f>
        <v>Q1</v>
      </c>
    </row>
    <row r="2787" spans="1:12" x14ac:dyDescent="0.25">
      <c r="A2787" s="181">
        <v>3</v>
      </c>
      <c r="B2787" s="182">
        <v>42505</v>
      </c>
      <c r="C2787" s="181" t="s">
        <v>463</v>
      </c>
      <c r="D2787" s="181" t="s">
        <v>2014</v>
      </c>
      <c r="E2787" s="181">
        <v>5</v>
      </c>
      <c r="F2787" s="181">
        <v>29</v>
      </c>
      <c r="G2787" s="181" t="s">
        <v>490</v>
      </c>
      <c r="H2787" s="181" t="s">
        <v>155</v>
      </c>
      <c r="I2787" s="181" t="s">
        <v>146</v>
      </c>
      <c r="J2787" s="181">
        <f>MONTH(Delivery[[#This Row],[DATE]])</f>
        <v>5</v>
      </c>
      <c r="K2787" s="183">
        <f>IF(Delivery[[#This Row],[Month]]&gt;3,YEAR(Delivery[[#This Row],[DATE]]),YEAR(Delivery[[#This Row],[DATE]])-1)</f>
        <v>2016</v>
      </c>
      <c r="L2787" s="183" t="str">
        <f>IF(Delivery[[#This Row],[Month]]&lt;4,"Q4",IF(Delivery[[#This Row],[Month]]&lt;7,"Q1",IF(Delivery[[#This Row],[Month]]&lt;10,"Q2",IF(Delivery[[#This Row],[Month]]&lt;13,"Q3"))))</f>
        <v>Q1</v>
      </c>
    </row>
    <row r="2788" spans="1:12" x14ac:dyDescent="0.25">
      <c r="A2788" s="181">
        <v>1</v>
      </c>
      <c r="B2788" s="182">
        <v>42505</v>
      </c>
      <c r="C2788" s="181" t="s">
        <v>463</v>
      </c>
      <c r="D2788" s="181" t="s">
        <v>2003</v>
      </c>
      <c r="E2788" s="181">
        <v>24</v>
      </c>
      <c r="F2788" s="181">
        <v>2536</v>
      </c>
      <c r="G2788" s="181" t="s">
        <v>464</v>
      </c>
      <c r="H2788" s="181" t="s">
        <v>1995</v>
      </c>
      <c r="I2788" s="181" t="s">
        <v>143</v>
      </c>
      <c r="J2788" s="181">
        <f>MONTH(Delivery[[#This Row],[DATE]])</f>
        <v>5</v>
      </c>
      <c r="K2788" s="183">
        <f>IF(Delivery[[#This Row],[Month]]&gt;3,YEAR(Delivery[[#This Row],[DATE]]),YEAR(Delivery[[#This Row],[DATE]])-1)</f>
        <v>2016</v>
      </c>
      <c r="L2788" s="183" t="str">
        <f>IF(Delivery[[#This Row],[Month]]&lt;4,"Q4",IF(Delivery[[#This Row],[Month]]&lt;7,"Q1",IF(Delivery[[#This Row],[Month]]&lt;10,"Q2",IF(Delivery[[#This Row],[Month]]&lt;13,"Q3"))))</f>
        <v>Q1</v>
      </c>
    </row>
    <row r="2789" spans="1:12" x14ac:dyDescent="0.25">
      <c r="A2789" s="181">
        <v>2</v>
      </c>
      <c r="B2789" s="182">
        <v>42505</v>
      </c>
      <c r="C2789" s="181" t="s">
        <v>463</v>
      </c>
      <c r="D2789" s="181" t="s">
        <v>2003</v>
      </c>
      <c r="E2789" s="181">
        <v>15</v>
      </c>
      <c r="F2789" s="181">
        <v>583</v>
      </c>
      <c r="G2789" s="181" t="s">
        <v>464</v>
      </c>
      <c r="H2789" s="181" t="s">
        <v>1995</v>
      </c>
      <c r="I2789" s="181" t="s">
        <v>143</v>
      </c>
      <c r="J2789" s="181">
        <f>MONTH(Delivery[[#This Row],[DATE]])</f>
        <v>5</v>
      </c>
      <c r="K2789" s="183">
        <f>IF(Delivery[[#This Row],[Month]]&gt;3,YEAR(Delivery[[#This Row],[DATE]]),YEAR(Delivery[[#This Row],[DATE]])-1)</f>
        <v>2016</v>
      </c>
      <c r="L2789" s="183" t="str">
        <f>IF(Delivery[[#This Row],[Month]]&lt;4,"Q4",IF(Delivery[[#This Row],[Month]]&lt;7,"Q1",IF(Delivery[[#This Row],[Month]]&lt;10,"Q2",IF(Delivery[[#This Row],[Month]]&lt;13,"Q3"))))</f>
        <v>Q1</v>
      </c>
    </row>
    <row r="2790" spans="1:12" x14ac:dyDescent="0.25">
      <c r="A2790" s="181">
        <v>3</v>
      </c>
      <c r="B2790" s="182">
        <v>42505</v>
      </c>
      <c r="C2790" s="181" t="s">
        <v>463</v>
      </c>
      <c r="D2790" s="181" t="s">
        <v>2009</v>
      </c>
      <c r="E2790" s="181">
        <v>15</v>
      </c>
      <c r="F2790" s="181">
        <v>2330</v>
      </c>
      <c r="G2790" s="181" t="s">
        <v>464</v>
      </c>
      <c r="H2790" s="181" t="s">
        <v>190</v>
      </c>
      <c r="I2790" s="181" t="s">
        <v>143</v>
      </c>
      <c r="J2790" s="181">
        <f>MONTH(Delivery[[#This Row],[DATE]])</f>
        <v>5</v>
      </c>
      <c r="K2790" s="183">
        <f>IF(Delivery[[#This Row],[Month]]&gt;3,YEAR(Delivery[[#This Row],[DATE]]),YEAR(Delivery[[#This Row],[DATE]])-1)</f>
        <v>2016</v>
      </c>
      <c r="L2790" s="183" t="str">
        <f>IF(Delivery[[#This Row],[Month]]&lt;4,"Q4",IF(Delivery[[#This Row],[Month]]&lt;7,"Q1",IF(Delivery[[#This Row],[Month]]&lt;10,"Q2",IF(Delivery[[#This Row],[Month]]&lt;13,"Q3"))))</f>
        <v>Q1</v>
      </c>
    </row>
    <row r="2791" spans="1:12" x14ac:dyDescent="0.25">
      <c r="A2791" s="181">
        <v>1</v>
      </c>
      <c r="B2791" s="182">
        <v>42505</v>
      </c>
      <c r="C2791" s="181" t="s">
        <v>6</v>
      </c>
      <c r="D2791" s="181" t="s">
        <v>1398</v>
      </c>
      <c r="E2791" s="181" t="s">
        <v>41</v>
      </c>
      <c r="F2791" s="181">
        <v>23</v>
      </c>
      <c r="G2791" s="181" t="s">
        <v>466</v>
      </c>
      <c r="H2791" s="181" t="s">
        <v>987</v>
      </c>
      <c r="I2791" s="181" t="s">
        <v>204</v>
      </c>
      <c r="J2791" s="181">
        <f>MONTH(Delivery[[#This Row],[DATE]])</f>
        <v>5</v>
      </c>
      <c r="K2791" s="183">
        <f>IF(Delivery[[#This Row],[Month]]&gt;3,YEAR(Delivery[[#This Row],[DATE]]),YEAR(Delivery[[#This Row],[DATE]])-1)</f>
        <v>2016</v>
      </c>
      <c r="L2791" s="183" t="str">
        <f>IF(Delivery[[#This Row],[Month]]&lt;4,"Q4",IF(Delivery[[#This Row],[Month]]&lt;7,"Q1",IF(Delivery[[#This Row],[Month]]&lt;10,"Q2",IF(Delivery[[#This Row],[Month]]&lt;13,"Q3"))))</f>
        <v>Q1</v>
      </c>
    </row>
    <row r="2792" spans="1:12" x14ac:dyDescent="0.25">
      <c r="A2792" s="181">
        <v>1</v>
      </c>
      <c r="B2792" s="182">
        <v>42506</v>
      </c>
      <c r="C2792" s="181" t="s">
        <v>6</v>
      </c>
      <c r="D2792" s="181" t="s">
        <v>2012</v>
      </c>
      <c r="E2792" s="181">
        <v>12</v>
      </c>
      <c r="F2792" s="181">
        <v>2218</v>
      </c>
      <c r="G2792" s="181" t="s">
        <v>460</v>
      </c>
      <c r="H2792" s="181" t="s">
        <v>151</v>
      </c>
      <c r="I2792" s="181" t="s">
        <v>152</v>
      </c>
      <c r="J2792" s="181">
        <f>MONTH(Delivery[[#This Row],[DATE]])</f>
        <v>5</v>
      </c>
      <c r="K2792" s="183">
        <f>IF(Delivery[[#This Row],[Month]]&gt;3,YEAR(Delivery[[#This Row],[DATE]]),YEAR(Delivery[[#This Row],[DATE]])-1)</f>
        <v>2016</v>
      </c>
      <c r="L2792" s="183" t="str">
        <f>IF(Delivery[[#This Row],[Month]]&lt;4,"Q4",IF(Delivery[[#This Row],[Month]]&lt;7,"Q1",IF(Delivery[[#This Row],[Month]]&lt;10,"Q2",IF(Delivery[[#This Row],[Month]]&lt;13,"Q3"))))</f>
        <v>Q1</v>
      </c>
    </row>
    <row r="2793" spans="1:12" x14ac:dyDescent="0.25">
      <c r="A2793" s="181">
        <v>2</v>
      </c>
      <c r="B2793" s="182">
        <v>42506</v>
      </c>
      <c r="C2793" s="181" t="s">
        <v>6</v>
      </c>
      <c r="D2793" s="181" t="s">
        <v>2012</v>
      </c>
      <c r="E2793" s="181">
        <v>11</v>
      </c>
      <c r="F2793" s="181">
        <v>700</v>
      </c>
      <c r="G2793" s="181" t="s">
        <v>460</v>
      </c>
      <c r="H2793" s="181" t="s">
        <v>151</v>
      </c>
      <c r="I2793" s="181" t="s">
        <v>152</v>
      </c>
      <c r="J2793" s="181">
        <f>MONTH(Delivery[[#This Row],[DATE]])</f>
        <v>5</v>
      </c>
      <c r="K2793" s="183">
        <f>IF(Delivery[[#This Row],[Month]]&gt;3,YEAR(Delivery[[#This Row],[DATE]]),YEAR(Delivery[[#This Row],[DATE]])-1)</f>
        <v>2016</v>
      </c>
      <c r="L2793" s="183" t="str">
        <f>IF(Delivery[[#This Row],[Month]]&lt;4,"Q4",IF(Delivery[[#This Row],[Month]]&lt;7,"Q1",IF(Delivery[[#This Row],[Month]]&lt;10,"Q2",IF(Delivery[[#This Row],[Month]]&lt;13,"Q3"))))</f>
        <v>Q1</v>
      </c>
    </row>
    <row r="2794" spans="1:12" x14ac:dyDescent="0.25">
      <c r="A2794" s="181">
        <v>3</v>
      </c>
      <c r="B2794" s="182">
        <v>42506</v>
      </c>
      <c r="C2794" s="181" t="s">
        <v>6</v>
      </c>
      <c r="D2794" s="181" t="s">
        <v>2013</v>
      </c>
      <c r="E2794" s="181">
        <v>11</v>
      </c>
      <c r="F2794" s="181">
        <v>66</v>
      </c>
      <c r="G2794" s="181" t="s">
        <v>460</v>
      </c>
      <c r="H2794" s="181" t="s">
        <v>151</v>
      </c>
      <c r="I2794" s="181" t="s">
        <v>152</v>
      </c>
      <c r="J2794" s="181">
        <f>MONTH(Delivery[[#This Row],[DATE]])</f>
        <v>5</v>
      </c>
      <c r="K2794" s="183">
        <f>IF(Delivery[[#This Row],[Month]]&gt;3,YEAR(Delivery[[#This Row],[DATE]]),YEAR(Delivery[[#This Row],[DATE]])-1)</f>
        <v>2016</v>
      </c>
      <c r="L2794" s="183" t="str">
        <f>IF(Delivery[[#This Row],[Month]]&lt;4,"Q4",IF(Delivery[[#This Row],[Month]]&lt;7,"Q1",IF(Delivery[[#This Row],[Month]]&lt;10,"Q2",IF(Delivery[[#This Row],[Month]]&lt;13,"Q3"))))</f>
        <v>Q1</v>
      </c>
    </row>
    <row r="2795" spans="1:12" x14ac:dyDescent="0.25">
      <c r="A2795" s="181">
        <v>4</v>
      </c>
      <c r="B2795" s="182">
        <v>42506</v>
      </c>
      <c r="C2795" s="181" t="s">
        <v>6</v>
      </c>
      <c r="D2795" s="181" t="s">
        <v>2013</v>
      </c>
      <c r="E2795" s="181">
        <v>4</v>
      </c>
      <c r="F2795" s="181">
        <v>6531</v>
      </c>
      <c r="G2795" s="181" t="s">
        <v>460</v>
      </c>
      <c r="H2795" s="181" t="s">
        <v>151</v>
      </c>
      <c r="I2795" s="181" t="s">
        <v>152</v>
      </c>
      <c r="J2795" s="181">
        <f>MONTH(Delivery[[#This Row],[DATE]])</f>
        <v>5</v>
      </c>
      <c r="K2795" s="183">
        <f>IF(Delivery[[#This Row],[Month]]&gt;3,YEAR(Delivery[[#This Row],[DATE]]),YEAR(Delivery[[#This Row],[DATE]])-1)</f>
        <v>2016</v>
      </c>
      <c r="L2795" s="183" t="str">
        <f>IF(Delivery[[#This Row],[Month]]&lt;4,"Q4",IF(Delivery[[#This Row],[Month]]&lt;7,"Q1",IF(Delivery[[#This Row],[Month]]&lt;10,"Q2",IF(Delivery[[#This Row],[Month]]&lt;13,"Q3"))))</f>
        <v>Q1</v>
      </c>
    </row>
    <row r="2796" spans="1:12" x14ac:dyDescent="0.25">
      <c r="A2796" s="181">
        <v>5</v>
      </c>
      <c r="B2796" s="182">
        <v>42506</v>
      </c>
      <c r="C2796" s="181" t="s">
        <v>6</v>
      </c>
      <c r="D2796" s="181" t="s">
        <v>2017</v>
      </c>
      <c r="E2796" s="181">
        <v>17</v>
      </c>
      <c r="F2796" s="181">
        <v>32</v>
      </c>
      <c r="G2796" s="181" t="s">
        <v>460</v>
      </c>
      <c r="H2796" s="181" t="s">
        <v>155</v>
      </c>
      <c r="I2796" s="181" t="s">
        <v>146</v>
      </c>
      <c r="J2796" s="181">
        <f>MONTH(Delivery[[#This Row],[DATE]])</f>
        <v>5</v>
      </c>
      <c r="K2796" s="183">
        <f>IF(Delivery[[#This Row],[Month]]&gt;3,YEAR(Delivery[[#This Row],[DATE]]),YEAR(Delivery[[#This Row],[DATE]])-1)</f>
        <v>2016</v>
      </c>
      <c r="L2796" s="183" t="str">
        <f>IF(Delivery[[#This Row],[Month]]&lt;4,"Q4",IF(Delivery[[#This Row],[Month]]&lt;7,"Q1",IF(Delivery[[#This Row],[Month]]&lt;10,"Q2",IF(Delivery[[#This Row],[Month]]&lt;13,"Q3"))))</f>
        <v>Q1</v>
      </c>
    </row>
    <row r="2797" spans="1:12" x14ac:dyDescent="0.25">
      <c r="A2797" s="181">
        <v>1</v>
      </c>
      <c r="B2797" s="182">
        <v>42506</v>
      </c>
      <c r="C2797" s="181" t="s">
        <v>463</v>
      </c>
      <c r="D2797" s="181" t="s">
        <v>2014</v>
      </c>
      <c r="E2797" s="181">
        <v>5</v>
      </c>
      <c r="F2797" s="181">
        <v>141</v>
      </c>
      <c r="G2797" s="181" t="s">
        <v>490</v>
      </c>
      <c r="H2797" s="181" t="s">
        <v>155</v>
      </c>
      <c r="I2797" s="181" t="s">
        <v>146</v>
      </c>
      <c r="J2797" s="181">
        <f>MONTH(Delivery[[#This Row],[DATE]])</f>
        <v>5</v>
      </c>
      <c r="K2797" s="183">
        <f>IF(Delivery[[#This Row],[Month]]&gt;3,YEAR(Delivery[[#This Row],[DATE]]),YEAR(Delivery[[#This Row],[DATE]])-1)</f>
        <v>2016</v>
      </c>
      <c r="L2797" s="183" t="str">
        <f>IF(Delivery[[#This Row],[Month]]&lt;4,"Q4",IF(Delivery[[#This Row],[Month]]&lt;7,"Q1",IF(Delivery[[#This Row],[Month]]&lt;10,"Q2",IF(Delivery[[#This Row],[Month]]&lt;13,"Q3"))))</f>
        <v>Q1</v>
      </c>
    </row>
    <row r="2798" spans="1:12" x14ac:dyDescent="0.25">
      <c r="A2798" s="181">
        <v>2</v>
      </c>
      <c r="B2798" s="182">
        <v>42506</v>
      </c>
      <c r="C2798" s="181" t="s">
        <v>463</v>
      </c>
      <c r="D2798" s="181" t="s">
        <v>1816</v>
      </c>
      <c r="E2798" s="181">
        <v>5</v>
      </c>
      <c r="F2798" s="181">
        <v>642</v>
      </c>
      <c r="G2798" s="181" t="s">
        <v>490</v>
      </c>
      <c r="H2798" s="181" t="s">
        <v>156</v>
      </c>
      <c r="I2798" s="181" t="s">
        <v>146</v>
      </c>
      <c r="J2798" s="181">
        <f>MONTH(Delivery[[#This Row],[DATE]])</f>
        <v>5</v>
      </c>
      <c r="K2798" s="183">
        <f>IF(Delivery[[#This Row],[Month]]&gt;3,YEAR(Delivery[[#This Row],[DATE]]),YEAR(Delivery[[#This Row],[DATE]])-1)</f>
        <v>2016</v>
      </c>
      <c r="L2798" s="183" t="str">
        <f>IF(Delivery[[#This Row],[Month]]&lt;4,"Q4",IF(Delivery[[#This Row],[Month]]&lt;7,"Q1",IF(Delivery[[#This Row],[Month]]&lt;10,"Q2",IF(Delivery[[#This Row],[Month]]&lt;13,"Q3"))))</f>
        <v>Q1</v>
      </c>
    </row>
    <row r="2799" spans="1:12" x14ac:dyDescent="0.25">
      <c r="A2799" s="181">
        <v>3</v>
      </c>
      <c r="B2799" s="182">
        <v>42506</v>
      </c>
      <c r="C2799" s="181" t="s">
        <v>463</v>
      </c>
      <c r="D2799" s="181" t="s">
        <v>2014</v>
      </c>
      <c r="E2799" s="181">
        <v>5</v>
      </c>
      <c r="F2799" s="181">
        <v>120</v>
      </c>
      <c r="G2799" s="181" t="s">
        <v>490</v>
      </c>
      <c r="H2799" s="181" t="s">
        <v>155</v>
      </c>
      <c r="I2799" s="181" t="s">
        <v>146</v>
      </c>
      <c r="J2799" s="181">
        <f>MONTH(Delivery[[#This Row],[DATE]])</f>
        <v>5</v>
      </c>
      <c r="K2799" s="183">
        <f>IF(Delivery[[#This Row],[Month]]&gt;3,YEAR(Delivery[[#This Row],[DATE]]),YEAR(Delivery[[#This Row],[DATE]])-1)</f>
        <v>2016</v>
      </c>
      <c r="L2799" s="183" t="str">
        <f>IF(Delivery[[#This Row],[Month]]&lt;4,"Q4",IF(Delivery[[#This Row],[Month]]&lt;7,"Q1",IF(Delivery[[#This Row],[Month]]&lt;10,"Q2",IF(Delivery[[#This Row],[Month]]&lt;13,"Q3"))))</f>
        <v>Q1</v>
      </c>
    </row>
    <row r="2800" spans="1:12" x14ac:dyDescent="0.25">
      <c r="A2800" s="181">
        <v>4</v>
      </c>
      <c r="B2800" s="182">
        <v>42506</v>
      </c>
      <c r="C2800" s="181" t="s">
        <v>463</v>
      </c>
      <c r="D2800" s="181" t="s">
        <v>2015</v>
      </c>
      <c r="E2800" s="181">
        <v>2</v>
      </c>
      <c r="F2800" s="181">
        <v>267</v>
      </c>
      <c r="G2800" s="181" t="s">
        <v>490</v>
      </c>
      <c r="H2800" s="181" t="s">
        <v>153</v>
      </c>
      <c r="I2800" s="181" t="s">
        <v>154</v>
      </c>
      <c r="J2800" s="181">
        <f>MONTH(Delivery[[#This Row],[DATE]])</f>
        <v>5</v>
      </c>
      <c r="K2800" s="183">
        <f>IF(Delivery[[#This Row],[Month]]&gt;3,YEAR(Delivery[[#This Row],[DATE]]),YEAR(Delivery[[#This Row],[DATE]])-1)</f>
        <v>2016</v>
      </c>
      <c r="L2800" s="183" t="str">
        <f>IF(Delivery[[#This Row],[Month]]&lt;4,"Q4",IF(Delivery[[#This Row],[Month]]&lt;7,"Q1",IF(Delivery[[#This Row],[Month]]&lt;10,"Q2",IF(Delivery[[#This Row],[Month]]&lt;13,"Q3"))))</f>
        <v>Q1</v>
      </c>
    </row>
    <row r="2801" spans="1:12" x14ac:dyDescent="0.25">
      <c r="A2801" s="181">
        <v>5</v>
      </c>
      <c r="B2801" s="182">
        <v>42506</v>
      </c>
      <c r="C2801" s="181" t="s">
        <v>463</v>
      </c>
      <c r="D2801" s="181" t="s">
        <v>2016</v>
      </c>
      <c r="E2801" s="181">
        <v>2</v>
      </c>
      <c r="F2801" s="181">
        <v>1633</v>
      </c>
      <c r="G2801" s="181" t="s">
        <v>490</v>
      </c>
      <c r="H2801" s="181" t="s">
        <v>153</v>
      </c>
      <c r="I2801" s="181" t="s">
        <v>154</v>
      </c>
      <c r="J2801" s="181">
        <f>MONTH(Delivery[[#This Row],[DATE]])</f>
        <v>5</v>
      </c>
      <c r="K2801" s="183">
        <f>IF(Delivery[[#This Row],[Month]]&gt;3,YEAR(Delivery[[#This Row],[DATE]]),YEAR(Delivery[[#This Row],[DATE]])-1)</f>
        <v>2016</v>
      </c>
      <c r="L2801" s="183" t="str">
        <f>IF(Delivery[[#This Row],[Month]]&lt;4,"Q4",IF(Delivery[[#This Row],[Month]]&lt;7,"Q1",IF(Delivery[[#This Row],[Month]]&lt;10,"Q2",IF(Delivery[[#This Row],[Month]]&lt;13,"Q3"))))</f>
        <v>Q1</v>
      </c>
    </row>
    <row r="2802" spans="1:12" x14ac:dyDescent="0.25">
      <c r="A2802" s="181">
        <v>6</v>
      </c>
      <c r="B2802" s="182">
        <v>42506</v>
      </c>
      <c r="C2802" s="181" t="s">
        <v>463</v>
      </c>
      <c r="D2802" s="181" t="s">
        <v>2016</v>
      </c>
      <c r="E2802" s="181">
        <v>11</v>
      </c>
      <c r="F2802" s="181">
        <v>585</v>
      </c>
      <c r="G2802" s="181" t="s">
        <v>490</v>
      </c>
      <c r="H2802" s="181" t="s">
        <v>153</v>
      </c>
      <c r="I2802" s="181" t="s">
        <v>154</v>
      </c>
      <c r="J2802" s="181">
        <f>MONTH(Delivery[[#This Row],[DATE]])</f>
        <v>5</v>
      </c>
      <c r="K2802" s="183">
        <f>IF(Delivery[[#This Row],[Month]]&gt;3,YEAR(Delivery[[#This Row],[DATE]]),YEAR(Delivery[[#This Row],[DATE]])-1)</f>
        <v>2016</v>
      </c>
      <c r="L2802" s="183" t="str">
        <f>IF(Delivery[[#This Row],[Month]]&lt;4,"Q4",IF(Delivery[[#This Row],[Month]]&lt;7,"Q1",IF(Delivery[[#This Row],[Month]]&lt;10,"Q2",IF(Delivery[[#This Row],[Month]]&lt;13,"Q3"))))</f>
        <v>Q1</v>
      </c>
    </row>
    <row r="2803" spans="1:12" x14ac:dyDescent="0.25">
      <c r="A2803" s="181">
        <v>1</v>
      </c>
      <c r="B2803" s="182">
        <v>42506</v>
      </c>
      <c r="C2803" s="181" t="s">
        <v>463</v>
      </c>
      <c r="D2803" s="181" t="s">
        <v>2009</v>
      </c>
      <c r="E2803" s="181">
        <v>15</v>
      </c>
      <c r="F2803" s="181">
        <v>809</v>
      </c>
      <c r="G2803" s="181" t="s">
        <v>464</v>
      </c>
      <c r="H2803" s="181" t="s">
        <v>190</v>
      </c>
      <c r="I2803" s="181" t="s">
        <v>143</v>
      </c>
      <c r="J2803" s="181">
        <f>MONTH(Delivery[[#This Row],[DATE]])</f>
        <v>5</v>
      </c>
      <c r="K2803" s="183">
        <f>IF(Delivery[[#This Row],[Month]]&gt;3,YEAR(Delivery[[#This Row],[DATE]]),YEAR(Delivery[[#This Row],[DATE]])-1)</f>
        <v>2016</v>
      </c>
      <c r="L2803" s="183" t="str">
        <f>IF(Delivery[[#This Row],[Month]]&lt;4,"Q4",IF(Delivery[[#This Row],[Month]]&lt;7,"Q1",IF(Delivery[[#This Row],[Month]]&lt;10,"Q2",IF(Delivery[[#This Row],[Month]]&lt;13,"Q3"))))</f>
        <v>Q1</v>
      </c>
    </row>
    <row r="2804" spans="1:12" x14ac:dyDescent="0.25">
      <c r="A2804" s="181">
        <v>1</v>
      </c>
      <c r="B2804" s="182">
        <v>42506</v>
      </c>
      <c r="C2804" s="181" t="s">
        <v>463</v>
      </c>
      <c r="D2804" s="181" t="s">
        <v>2014</v>
      </c>
      <c r="E2804" s="181">
        <v>111</v>
      </c>
      <c r="F2804" s="181">
        <v>57</v>
      </c>
      <c r="G2804" s="181" t="s">
        <v>492</v>
      </c>
      <c r="H2804" s="181" t="s">
        <v>155</v>
      </c>
      <c r="I2804" s="181" t="s">
        <v>146</v>
      </c>
      <c r="J2804" s="181">
        <f>MONTH(Delivery[[#This Row],[DATE]])</f>
        <v>5</v>
      </c>
      <c r="K2804" s="183">
        <f>IF(Delivery[[#This Row],[Month]]&gt;3,YEAR(Delivery[[#This Row],[DATE]]),YEAR(Delivery[[#This Row],[DATE]])-1)</f>
        <v>2016</v>
      </c>
      <c r="L2804" s="183" t="str">
        <f>IF(Delivery[[#This Row],[Month]]&lt;4,"Q4",IF(Delivery[[#This Row],[Month]]&lt;7,"Q1",IF(Delivery[[#This Row],[Month]]&lt;10,"Q2",IF(Delivery[[#This Row],[Month]]&lt;13,"Q3"))))</f>
        <v>Q1</v>
      </c>
    </row>
    <row r="2805" spans="1:12" x14ac:dyDescent="0.25">
      <c r="A2805" s="181">
        <v>2</v>
      </c>
      <c r="B2805" s="182">
        <v>42506</v>
      </c>
      <c r="C2805" s="181" t="s">
        <v>463</v>
      </c>
      <c r="D2805" s="181" t="s">
        <v>2015</v>
      </c>
      <c r="E2805" s="181">
        <v>105</v>
      </c>
      <c r="F2805" s="181">
        <v>183</v>
      </c>
      <c r="G2805" s="181" t="s">
        <v>492</v>
      </c>
      <c r="H2805" s="181" t="s">
        <v>153</v>
      </c>
      <c r="I2805" s="181" t="s">
        <v>154</v>
      </c>
      <c r="J2805" s="181">
        <f>MONTH(Delivery[[#This Row],[DATE]])</f>
        <v>5</v>
      </c>
      <c r="K2805" s="183">
        <f>IF(Delivery[[#This Row],[Month]]&gt;3,YEAR(Delivery[[#This Row],[DATE]]),YEAR(Delivery[[#This Row],[DATE]])-1)</f>
        <v>2016</v>
      </c>
      <c r="L2805" s="183" t="str">
        <f>IF(Delivery[[#This Row],[Month]]&lt;4,"Q4",IF(Delivery[[#This Row],[Month]]&lt;7,"Q1",IF(Delivery[[#This Row],[Month]]&lt;10,"Q2",IF(Delivery[[#This Row],[Month]]&lt;13,"Q3"))))</f>
        <v>Q1</v>
      </c>
    </row>
    <row r="2806" spans="1:12" x14ac:dyDescent="0.25">
      <c r="A2806" s="181">
        <v>3</v>
      </c>
      <c r="B2806" s="182">
        <v>42506</v>
      </c>
      <c r="C2806" s="181" t="s">
        <v>463</v>
      </c>
      <c r="D2806" s="181" t="s">
        <v>2016</v>
      </c>
      <c r="E2806" s="181">
        <v>105</v>
      </c>
      <c r="F2806" s="181">
        <v>2328</v>
      </c>
      <c r="G2806" s="181" t="s">
        <v>492</v>
      </c>
      <c r="H2806" s="181" t="s">
        <v>153</v>
      </c>
      <c r="I2806" s="181" t="s">
        <v>154</v>
      </c>
      <c r="J2806" s="181">
        <f>MONTH(Delivery[[#This Row],[DATE]])</f>
        <v>5</v>
      </c>
      <c r="K2806" s="183">
        <f>IF(Delivery[[#This Row],[Month]]&gt;3,YEAR(Delivery[[#This Row],[DATE]]),YEAR(Delivery[[#This Row],[DATE]])-1)</f>
        <v>2016</v>
      </c>
      <c r="L2806" s="183" t="str">
        <f>IF(Delivery[[#This Row],[Month]]&lt;4,"Q4",IF(Delivery[[#This Row],[Month]]&lt;7,"Q1",IF(Delivery[[#This Row],[Month]]&lt;10,"Q2",IF(Delivery[[#This Row],[Month]]&lt;13,"Q3"))))</f>
        <v>Q1</v>
      </c>
    </row>
    <row r="2807" spans="1:12" x14ac:dyDescent="0.25">
      <c r="A2807" s="181">
        <v>1</v>
      </c>
      <c r="B2807" s="182">
        <v>42507</v>
      </c>
      <c r="C2807" s="181" t="s">
        <v>6</v>
      </c>
      <c r="D2807" s="181" t="s">
        <v>2018</v>
      </c>
      <c r="E2807" s="181">
        <v>17</v>
      </c>
      <c r="F2807" s="181">
        <v>359</v>
      </c>
      <c r="G2807" s="181" t="s">
        <v>460</v>
      </c>
      <c r="H2807" s="181" t="s">
        <v>145</v>
      </c>
      <c r="I2807" s="181" t="s">
        <v>146</v>
      </c>
      <c r="J2807" s="181">
        <f>MONTH(Delivery[[#This Row],[DATE]])</f>
        <v>5</v>
      </c>
      <c r="K2807" s="183">
        <f>IF(Delivery[[#This Row],[Month]]&gt;3,YEAR(Delivery[[#This Row],[DATE]]),YEAR(Delivery[[#This Row],[DATE]])-1)</f>
        <v>2016</v>
      </c>
      <c r="L2807" s="183" t="str">
        <f>IF(Delivery[[#This Row],[Month]]&lt;4,"Q4",IF(Delivery[[#This Row],[Month]]&lt;7,"Q1",IF(Delivery[[#This Row],[Month]]&lt;10,"Q2",IF(Delivery[[#This Row],[Month]]&lt;13,"Q3"))))</f>
        <v>Q1</v>
      </c>
    </row>
    <row r="2808" spans="1:12" x14ac:dyDescent="0.25">
      <c r="A2808" s="181">
        <v>2</v>
      </c>
      <c r="B2808" s="182">
        <v>42507</v>
      </c>
      <c r="C2808" s="181" t="s">
        <v>6</v>
      </c>
      <c r="D2808" s="181" t="s">
        <v>2019</v>
      </c>
      <c r="E2808" s="181">
        <v>14</v>
      </c>
      <c r="F2808" s="181">
        <v>3799</v>
      </c>
      <c r="G2808" s="181" t="s">
        <v>460</v>
      </c>
      <c r="H2808" s="181" t="s">
        <v>190</v>
      </c>
      <c r="I2808" s="181" t="s">
        <v>143</v>
      </c>
      <c r="J2808" s="181">
        <f>MONTH(Delivery[[#This Row],[DATE]])</f>
        <v>5</v>
      </c>
      <c r="K2808" s="183">
        <f>IF(Delivery[[#This Row],[Month]]&gt;3,YEAR(Delivery[[#This Row],[DATE]]),YEAR(Delivery[[#This Row],[DATE]])-1)</f>
        <v>2016</v>
      </c>
      <c r="L2808" s="183" t="str">
        <f>IF(Delivery[[#This Row],[Month]]&lt;4,"Q4",IF(Delivery[[#This Row],[Month]]&lt;7,"Q1",IF(Delivery[[#This Row],[Month]]&lt;10,"Q2",IF(Delivery[[#This Row],[Month]]&lt;13,"Q3"))))</f>
        <v>Q1</v>
      </c>
    </row>
    <row r="2809" spans="1:12" x14ac:dyDescent="0.25">
      <c r="A2809" s="181">
        <v>3</v>
      </c>
      <c r="B2809" s="182">
        <v>42507</v>
      </c>
      <c r="C2809" s="181" t="s">
        <v>6</v>
      </c>
      <c r="D2809" s="181" t="s">
        <v>2019</v>
      </c>
      <c r="E2809" s="181">
        <v>10</v>
      </c>
      <c r="F2809" s="181">
        <v>3438</v>
      </c>
      <c r="G2809" s="181" t="s">
        <v>460</v>
      </c>
      <c r="H2809" s="181" t="s">
        <v>190</v>
      </c>
      <c r="I2809" s="181" t="s">
        <v>143</v>
      </c>
      <c r="J2809" s="181">
        <f>MONTH(Delivery[[#This Row],[DATE]])</f>
        <v>5</v>
      </c>
      <c r="K2809" s="183">
        <f>IF(Delivery[[#This Row],[Month]]&gt;3,YEAR(Delivery[[#This Row],[DATE]]),YEAR(Delivery[[#This Row],[DATE]])-1)</f>
        <v>2016</v>
      </c>
      <c r="L2809" s="183" t="str">
        <f>IF(Delivery[[#This Row],[Month]]&lt;4,"Q4",IF(Delivery[[#This Row],[Month]]&lt;7,"Q1",IF(Delivery[[#This Row],[Month]]&lt;10,"Q2",IF(Delivery[[#This Row],[Month]]&lt;13,"Q3"))))</f>
        <v>Q1</v>
      </c>
    </row>
    <row r="2810" spans="1:12" x14ac:dyDescent="0.25">
      <c r="A2810" s="181">
        <v>4</v>
      </c>
      <c r="B2810" s="182">
        <v>42507</v>
      </c>
      <c r="C2810" s="181" t="s">
        <v>6</v>
      </c>
      <c r="D2810" s="181" t="s">
        <v>2022</v>
      </c>
      <c r="E2810" s="181">
        <v>10</v>
      </c>
      <c r="F2810" s="181">
        <v>304</v>
      </c>
      <c r="G2810" s="181" t="s">
        <v>460</v>
      </c>
      <c r="H2810" s="181" t="s">
        <v>190</v>
      </c>
      <c r="I2810" s="181" t="s">
        <v>143</v>
      </c>
      <c r="J2810" s="181">
        <f>MONTH(Delivery[[#This Row],[DATE]])</f>
        <v>5</v>
      </c>
      <c r="K2810" s="183">
        <f>IF(Delivery[[#This Row],[Month]]&gt;3,YEAR(Delivery[[#This Row],[DATE]]),YEAR(Delivery[[#This Row],[DATE]])-1)</f>
        <v>2016</v>
      </c>
      <c r="L2810" s="183" t="str">
        <f>IF(Delivery[[#This Row],[Month]]&lt;4,"Q4",IF(Delivery[[#This Row],[Month]]&lt;7,"Q1",IF(Delivery[[#This Row],[Month]]&lt;10,"Q2",IF(Delivery[[#This Row],[Month]]&lt;13,"Q3"))))</f>
        <v>Q1</v>
      </c>
    </row>
    <row r="2811" spans="1:12" x14ac:dyDescent="0.25">
      <c r="A2811" s="181">
        <v>1</v>
      </c>
      <c r="B2811" s="182">
        <v>42507</v>
      </c>
      <c r="C2811" s="181" t="s">
        <v>463</v>
      </c>
      <c r="D2811" s="181" t="s">
        <v>2016</v>
      </c>
      <c r="E2811" s="181">
        <v>11</v>
      </c>
      <c r="F2811" s="181">
        <v>1914</v>
      </c>
      <c r="G2811" s="181" t="s">
        <v>490</v>
      </c>
      <c r="H2811" s="181" t="s">
        <v>153</v>
      </c>
      <c r="I2811" s="181" t="s">
        <v>154</v>
      </c>
      <c r="J2811" s="181">
        <f>MONTH(Delivery[[#This Row],[DATE]])</f>
        <v>5</v>
      </c>
      <c r="K2811" s="183">
        <f>IF(Delivery[[#This Row],[Month]]&gt;3,YEAR(Delivery[[#This Row],[DATE]]),YEAR(Delivery[[#This Row],[DATE]])-1)</f>
        <v>2016</v>
      </c>
      <c r="L2811" s="183" t="str">
        <f>IF(Delivery[[#This Row],[Month]]&lt;4,"Q4",IF(Delivery[[#This Row],[Month]]&lt;7,"Q1",IF(Delivery[[#This Row],[Month]]&lt;10,"Q2",IF(Delivery[[#This Row],[Month]]&lt;13,"Q3"))))</f>
        <v>Q1</v>
      </c>
    </row>
    <row r="2812" spans="1:12" x14ac:dyDescent="0.25">
      <c r="A2812" s="181">
        <v>2</v>
      </c>
      <c r="B2812" s="182">
        <v>42507</v>
      </c>
      <c r="C2812" s="181" t="s">
        <v>463</v>
      </c>
      <c r="D2812" s="181" t="s">
        <v>2020</v>
      </c>
      <c r="E2812" s="181">
        <v>11</v>
      </c>
      <c r="F2812" s="181">
        <v>970</v>
      </c>
      <c r="G2812" s="181" t="s">
        <v>490</v>
      </c>
      <c r="H2812" s="181" t="s">
        <v>153</v>
      </c>
      <c r="I2812" s="181" t="s">
        <v>154</v>
      </c>
      <c r="J2812" s="181">
        <f>MONTH(Delivery[[#This Row],[DATE]])</f>
        <v>5</v>
      </c>
      <c r="K2812" s="183">
        <f>IF(Delivery[[#This Row],[Month]]&gt;3,YEAR(Delivery[[#This Row],[DATE]]),YEAR(Delivery[[#This Row],[DATE]])-1)</f>
        <v>2016</v>
      </c>
      <c r="L2812" s="183" t="str">
        <f>IF(Delivery[[#This Row],[Month]]&lt;4,"Q4",IF(Delivery[[#This Row],[Month]]&lt;7,"Q1",IF(Delivery[[#This Row],[Month]]&lt;10,"Q2",IF(Delivery[[#This Row],[Month]]&lt;13,"Q3"))))</f>
        <v>Q1</v>
      </c>
    </row>
    <row r="2813" spans="1:12" x14ac:dyDescent="0.25">
      <c r="A2813" s="181">
        <v>3</v>
      </c>
      <c r="B2813" s="182">
        <v>42507</v>
      </c>
      <c r="C2813" s="181" t="s">
        <v>463</v>
      </c>
      <c r="D2813" s="181" t="s">
        <v>2020</v>
      </c>
      <c r="E2813" s="181">
        <v>1</v>
      </c>
      <c r="F2813" s="181">
        <v>1617</v>
      </c>
      <c r="G2813" s="181" t="s">
        <v>490</v>
      </c>
      <c r="H2813" s="181" t="s">
        <v>153</v>
      </c>
      <c r="I2813" s="181" t="s">
        <v>154</v>
      </c>
      <c r="J2813" s="181">
        <f>MONTH(Delivery[[#This Row],[DATE]])</f>
        <v>5</v>
      </c>
      <c r="K2813" s="183">
        <f>IF(Delivery[[#This Row],[Month]]&gt;3,YEAR(Delivery[[#This Row],[DATE]]),YEAR(Delivery[[#This Row],[DATE]])-1)</f>
        <v>2016</v>
      </c>
      <c r="L2813" s="183" t="str">
        <f>IF(Delivery[[#This Row],[Month]]&lt;4,"Q4",IF(Delivery[[#This Row],[Month]]&lt;7,"Q1",IF(Delivery[[#This Row],[Month]]&lt;10,"Q2",IF(Delivery[[#This Row],[Month]]&lt;13,"Q3"))))</f>
        <v>Q1</v>
      </c>
    </row>
    <row r="2814" spans="1:12" x14ac:dyDescent="0.25">
      <c r="A2814" s="181">
        <v>4</v>
      </c>
      <c r="B2814" s="182">
        <v>42507</v>
      </c>
      <c r="C2814" s="181" t="s">
        <v>463</v>
      </c>
      <c r="D2814" s="181" t="s">
        <v>2020</v>
      </c>
      <c r="E2814" s="181">
        <v>12</v>
      </c>
      <c r="F2814" s="181">
        <v>790</v>
      </c>
      <c r="G2814" s="181" t="s">
        <v>490</v>
      </c>
      <c r="H2814" s="181" t="s">
        <v>153</v>
      </c>
      <c r="I2814" s="181" t="s">
        <v>154</v>
      </c>
      <c r="J2814" s="181">
        <f>MONTH(Delivery[[#This Row],[DATE]])</f>
        <v>5</v>
      </c>
      <c r="K2814" s="183">
        <f>IF(Delivery[[#This Row],[Month]]&gt;3,YEAR(Delivery[[#This Row],[DATE]]),YEAR(Delivery[[#This Row],[DATE]])-1)</f>
        <v>2016</v>
      </c>
      <c r="L2814" s="183" t="str">
        <f>IF(Delivery[[#This Row],[Month]]&lt;4,"Q4",IF(Delivery[[#This Row],[Month]]&lt;7,"Q1",IF(Delivery[[#This Row],[Month]]&lt;10,"Q2",IF(Delivery[[#This Row],[Month]]&lt;13,"Q3"))))</f>
        <v>Q1</v>
      </c>
    </row>
    <row r="2815" spans="1:12" x14ac:dyDescent="0.25">
      <c r="A2815" s="181">
        <v>1</v>
      </c>
      <c r="B2815" s="182">
        <v>42507</v>
      </c>
      <c r="C2815" s="181" t="s">
        <v>463</v>
      </c>
      <c r="D2815" s="181" t="s">
        <v>2016</v>
      </c>
      <c r="E2815" s="181">
        <v>105</v>
      </c>
      <c r="F2815" s="181">
        <v>455</v>
      </c>
      <c r="G2815" s="181" t="s">
        <v>492</v>
      </c>
      <c r="H2815" s="181" t="s">
        <v>153</v>
      </c>
      <c r="I2815" s="181" t="s">
        <v>154</v>
      </c>
      <c r="J2815" s="181">
        <f>MONTH(Delivery[[#This Row],[DATE]])</f>
        <v>5</v>
      </c>
      <c r="K2815" s="183">
        <f>IF(Delivery[[#This Row],[Month]]&gt;3,YEAR(Delivery[[#This Row],[DATE]]),YEAR(Delivery[[#This Row],[DATE]])-1)</f>
        <v>2016</v>
      </c>
      <c r="L2815" s="183" t="str">
        <f>IF(Delivery[[#This Row],[Month]]&lt;4,"Q4",IF(Delivery[[#This Row],[Month]]&lt;7,"Q1",IF(Delivery[[#This Row],[Month]]&lt;10,"Q2",IF(Delivery[[#This Row],[Month]]&lt;13,"Q3"))))</f>
        <v>Q1</v>
      </c>
    </row>
    <row r="2816" spans="1:12" x14ac:dyDescent="0.25">
      <c r="A2816" s="181">
        <v>2</v>
      </c>
      <c r="B2816" s="182">
        <v>42507</v>
      </c>
      <c r="C2816" s="181" t="s">
        <v>463</v>
      </c>
      <c r="D2816" s="181" t="s">
        <v>2016</v>
      </c>
      <c r="E2816" s="181">
        <v>107</v>
      </c>
      <c r="F2816" s="181">
        <v>870</v>
      </c>
      <c r="G2816" s="181" t="s">
        <v>492</v>
      </c>
      <c r="H2816" s="181" t="s">
        <v>153</v>
      </c>
      <c r="I2816" s="181" t="s">
        <v>154</v>
      </c>
      <c r="J2816" s="181">
        <f>MONTH(Delivery[[#This Row],[DATE]])</f>
        <v>5</v>
      </c>
      <c r="K2816" s="183">
        <f>IF(Delivery[[#This Row],[Month]]&gt;3,YEAR(Delivery[[#This Row],[DATE]]),YEAR(Delivery[[#This Row],[DATE]])-1)</f>
        <v>2016</v>
      </c>
      <c r="L2816" s="183" t="str">
        <f>IF(Delivery[[#This Row],[Month]]&lt;4,"Q4",IF(Delivery[[#This Row],[Month]]&lt;7,"Q1",IF(Delivery[[#This Row],[Month]]&lt;10,"Q2",IF(Delivery[[#This Row],[Month]]&lt;13,"Q3"))))</f>
        <v>Q1</v>
      </c>
    </row>
    <row r="2817" spans="1:12" x14ac:dyDescent="0.25">
      <c r="A2817" s="181">
        <v>3</v>
      </c>
      <c r="B2817" s="182">
        <v>42507</v>
      </c>
      <c r="C2817" s="181" t="s">
        <v>463</v>
      </c>
      <c r="D2817" s="181" t="s">
        <v>2020</v>
      </c>
      <c r="E2817" s="181">
        <v>107</v>
      </c>
      <c r="F2817" s="181">
        <v>543</v>
      </c>
      <c r="G2817" s="181" t="s">
        <v>492</v>
      </c>
      <c r="H2817" s="181" t="s">
        <v>153</v>
      </c>
      <c r="I2817" s="181" t="s">
        <v>154</v>
      </c>
      <c r="J2817" s="181">
        <f>MONTH(Delivery[[#This Row],[DATE]])</f>
        <v>5</v>
      </c>
      <c r="K2817" s="183">
        <f>IF(Delivery[[#This Row],[Month]]&gt;3,YEAR(Delivery[[#This Row],[DATE]]),YEAR(Delivery[[#This Row],[DATE]])-1)</f>
        <v>2016</v>
      </c>
      <c r="L2817" s="183" t="str">
        <f>IF(Delivery[[#This Row],[Month]]&lt;4,"Q4",IF(Delivery[[#This Row],[Month]]&lt;7,"Q1",IF(Delivery[[#This Row],[Month]]&lt;10,"Q2",IF(Delivery[[#This Row],[Month]]&lt;13,"Q3"))))</f>
        <v>Q1</v>
      </c>
    </row>
    <row r="2818" spans="1:12" x14ac:dyDescent="0.25">
      <c r="A2818" s="181">
        <v>4</v>
      </c>
      <c r="B2818" s="182">
        <v>42507</v>
      </c>
      <c r="C2818" s="181" t="s">
        <v>463</v>
      </c>
      <c r="D2818" s="181" t="s">
        <v>2020</v>
      </c>
      <c r="E2818" s="181">
        <v>109</v>
      </c>
      <c r="F2818" s="181">
        <v>523</v>
      </c>
      <c r="G2818" s="181" t="s">
        <v>492</v>
      </c>
      <c r="H2818" s="181" t="s">
        <v>153</v>
      </c>
      <c r="I2818" s="181" t="s">
        <v>154</v>
      </c>
      <c r="J2818" s="181">
        <f>MONTH(Delivery[[#This Row],[DATE]])</f>
        <v>5</v>
      </c>
      <c r="K2818" s="183">
        <f>IF(Delivery[[#This Row],[Month]]&gt;3,YEAR(Delivery[[#This Row],[DATE]]),YEAR(Delivery[[#This Row],[DATE]])-1)</f>
        <v>2016</v>
      </c>
      <c r="L2818" s="183" t="str">
        <f>IF(Delivery[[#This Row],[Month]]&lt;4,"Q4",IF(Delivery[[#This Row],[Month]]&lt;7,"Q1",IF(Delivery[[#This Row],[Month]]&lt;10,"Q2",IF(Delivery[[#This Row],[Month]]&lt;13,"Q3"))))</f>
        <v>Q1</v>
      </c>
    </row>
    <row r="2819" spans="1:12" x14ac:dyDescent="0.25">
      <c r="A2819" s="181">
        <v>1</v>
      </c>
      <c r="B2819" s="182">
        <v>42507</v>
      </c>
      <c r="C2819" s="181" t="s">
        <v>6</v>
      </c>
      <c r="D2819" s="181" t="s">
        <v>502</v>
      </c>
      <c r="E2819" s="181" t="s">
        <v>239</v>
      </c>
      <c r="F2819" s="181">
        <v>79</v>
      </c>
      <c r="G2819" s="181" t="s">
        <v>466</v>
      </c>
      <c r="H2819" s="181" t="s">
        <v>1436</v>
      </c>
      <c r="I2819" s="181" t="s">
        <v>149</v>
      </c>
      <c r="J2819" s="181">
        <f>MONTH(Delivery[[#This Row],[DATE]])</f>
        <v>5</v>
      </c>
      <c r="K2819" s="183">
        <f>IF(Delivery[[#This Row],[Month]]&gt;3,YEAR(Delivery[[#This Row],[DATE]]),YEAR(Delivery[[#This Row],[DATE]])-1)</f>
        <v>2016</v>
      </c>
      <c r="L2819" s="183" t="str">
        <f>IF(Delivery[[#This Row],[Month]]&lt;4,"Q4",IF(Delivery[[#This Row],[Month]]&lt;7,"Q1",IF(Delivery[[#This Row],[Month]]&lt;10,"Q2",IF(Delivery[[#This Row],[Month]]&lt;13,"Q3"))))</f>
        <v>Q1</v>
      </c>
    </row>
    <row r="2820" spans="1:12" x14ac:dyDescent="0.25">
      <c r="A2820" s="181">
        <v>1</v>
      </c>
      <c r="B2820" s="182">
        <v>42508</v>
      </c>
      <c r="C2820" s="181" t="s">
        <v>6</v>
      </c>
      <c r="D2820" s="181" t="s">
        <v>2022</v>
      </c>
      <c r="E2820" s="181">
        <v>10</v>
      </c>
      <c r="F2820" s="181">
        <v>178</v>
      </c>
      <c r="G2820" s="181" t="s">
        <v>460</v>
      </c>
      <c r="H2820" s="181" t="s">
        <v>190</v>
      </c>
      <c r="I2820" s="181" t="s">
        <v>143</v>
      </c>
      <c r="J2820" s="181">
        <f>MONTH(Delivery[[#This Row],[DATE]])</f>
        <v>5</v>
      </c>
      <c r="K2820" s="183">
        <f>IF(Delivery[[#This Row],[Month]]&gt;3,YEAR(Delivery[[#This Row],[DATE]]),YEAR(Delivery[[#This Row],[DATE]])-1)</f>
        <v>2016</v>
      </c>
      <c r="L2820" s="183" t="str">
        <f>IF(Delivery[[#This Row],[Month]]&lt;4,"Q4",IF(Delivery[[#This Row],[Month]]&lt;7,"Q1",IF(Delivery[[#This Row],[Month]]&lt;10,"Q2",IF(Delivery[[#This Row],[Month]]&lt;13,"Q3"))))</f>
        <v>Q1</v>
      </c>
    </row>
    <row r="2821" spans="1:12" x14ac:dyDescent="0.25">
      <c r="A2821" s="181">
        <v>2</v>
      </c>
      <c r="B2821" s="182">
        <v>42508</v>
      </c>
      <c r="C2821" s="181" t="s">
        <v>6</v>
      </c>
      <c r="D2821" s="181" t="s">
        <v>2022</v>
      </c>
      <c r="E2821" s="181">
        <v>14</v>
      </c>
      <c r="F2821" s="181">
        <v>212</v>
      </c>
      <c r="G2821" s="181" t="s">
        <v>460</v>
      </c>
      <c r="H2821" s="181" t="s">
        <v>190</v>
      </c>
      <c r="I2821" s="181" t="s">
        <v>143</v>
      </c>
      <c r="J2821" s="181">
        <f>MONTH(Delivery[[#This Row],[DATE]])</f>
        <v>5</v>
      </c>
      <c r="K2821" s="183">
        <f>IF(Delivery[[#This Row],[Month]]&gt;3,YEAR(Delivery[[#This Row],[DATE]]),YEAR(Delivery[[#This Row],[DATE]])-1)</f>
        <v>2016</v>
      </c>
      <c r="L2821" s="183" t="str">
        <f>IF(Delivery[[#This Row],[Month]]&lt;4,"Q4",IF(Delivery[[#This Row],[Month]]&lt;7,"Q1",IF(Delivery[[#This Row],[Month]]&lt;10,"Q2",IF(Delivery[[#This Row],[Month]]&lt;13,"Q3"))))</f>
        <v>Q1</v>
      </c>
    </row>
    <row r="2822" spans="1:12" x14ac:dyDescent="0.25">
      <c r="A2822" s="181">
        <v>3</v>
      </c>
      <c r="B2822" s="182">
        <v>42508</v>
      </c>
      <c r="C2822" s="181" t="s">
        <v>6</v>
      </c>
      <c r="D2822" s="181" t="s">
        <v>2022</v>
      </c>
      <c r="E2822" s="181">
        <v>10</v>
      </c>
      <c r="F2822" s="181">
        <v>3102</v>
      </c>
      <c r="G2822" s="181" t="s">
        <v>460</v>
      </c>
      <c r="H2822" s="181" t="s">
        <v>190</v>
      </c>
      <c r="I2822" s="181" t="s">
        <v>143</v>
      </c>
      <c r="J2822" s="181">
        <f>MONTH(Delivery[[#This Row],[DATE]])</f>
        <v>5</v>
      </c>
      <c r="K2822" s="183">
        <f>IF(Delivery[[#This Row],[Month]]&gt;3,YEAR(Delivery[[#This Row],[DATE]]),YEAR(Delivery[[#This Row],[DATE]])-1)</f>
        <v>2016</v>
      </c>
      <c r="L2822" s="183" t="str">
        <f>IF(Delivery[[#This Row],[Month]]&lt;4,"Q4",IF(Delivery[[#This Row],[Month]]&lt;7,"Q1",IF(Delivery[[#This Row],[Month]]&lt;10,"Q2",IF(Delivery[[#This Row],[Month]]&lt;13,"Q3"))))</f>
        <v>Q1</v>
      </c>
    </row>
    <row r="2823" spans="1:12" x14ac:dyDescent="0.25">
      <c r="A2823" s="181">
        <v>4</v>
      </c>
      <c r="B2823" s="182">
        <v>42508</v>
      </c>
      <c r="C2823" s="181" t="s">
        <v>6</v>
      </c>
      <c r="D2823" s="181" t="s">
        <v>2023</v>
      </c>
      <c r="E2823" s="181">
        <v>10</v>
      </c>
      <c r="F2823" s="181">
        <v>4633</v>
      </c>
      <c r="G2823" s="181" t="s">
        <v>460</v>
      </c>
      <c r="H2823" s="181" t="s">
        <v>190</v>
      </c>
      <c r="I2823" s="181" t="s">
        <v>143</v>
      </c>
      <c r="J2823" s="181">
        <f>MONTH(Delivery[[#This Row],[DATE]])</f>
        <v>5</v>
      </c>
      <c r="K2823" s="183">
        <f>IF(Delivery[[#This Row],[Month]]&gt;3,YEAR(Delivery[[#This Row],[DATE]]),YEAR(Delivery[[#This Row],[DATE]])-1)</f>
        <v>2016</v>
      </c>
      <c r="L2823" s="183" t="str">
        <f>IF(Delivery[[#This Row],[Month]]&lt;4,"Q4",IF(Delivery[[#This Row],[Month]]&lt;7,"Q1",IF(Delivery[[#This Row],[Month]]&lt;10,"Q2",IF(Delivery[[#This Row],[Month]]&lt;13,"Q3"))))</f>
        <v>Q1</v>
      </c>
    </row>
    <row r="2824" spans="1:12" x14ac:dyDescent="0.25">
      <c r="A2824" s="181">
        <v>5</v>
      </c>
      <c r="B2824" s="182">
        <v>42508</v>
      </c>
      <c r="C2824" s="181" t="s">
        <v>6</v>
      </c>
      <c r="D2824" s="181" t="s">
        <v>2024</v>
      </c>
      <c r="E2824" s="181">
        <v>16</v>
      </c>
      <c r="F2824" s="181">
        <v>708</v>
      </c>
      <c r="G2824" s="181" t="s">
        <v>460</v>
      </c>
      <c r="H2824" s="181" t="s">
        <v>145</v>
      </c>
      <c r="I2824" s="181" t="s">
        <v>146</v>
      </c>
      <c r="J2824" s="181">
        <f>MONTH(Delivery[[#This Row],[DATE]])</f>
        <v>5</v>
      </c>
      <c r="K2824" s="183">
        <f>IF(Delivery[[#This Row],[Month]]&gt;3,YEAR(Delivery[[#This Row],[DATE]]),YEAR(Delivery[[#This Row],[DATE]])-1)</f>
        <v>2016</v>
      </c>
      <c r="L2824" s="183" t="str">
        <f>IF(Delivery[[#This Row],[Month]]&lt;4,"Q4",IF(Delivery[[#This Row],[Month]]&lt;7,"Q1",IF(Delivery[[#This Row],[Month]]&lt;10,"Q2",IF(Delivery[[#This Row],[Month]]&lt;13,"Q3"))))</f>
        <v>Q1</v>
      </c>
    </row>
    <row r="2825" spans="1:12" x14ac:dyDescent="0.25">
      <c r="A2825" s="181">
        <v>1</v>
      </c>
      <c r="B2825" s="182">
        <v>42508</v>
      </c>
      <c r="C2825" s="181" t="s">
        <v>463</v>
      </c>
      <c r="D2825" s="181" t="s">
        <v>2020</v>
      </c>
      <c r="E2825" s="181">
        <v>12</v>
      </c>
      <c r="F2825" s="181">
        <v>1342</v>
      </c>
      <c r="G2825" s="181" t="s">
        <v>490</v>
      </c>
      <c r="H2825" s="181" t="s">
        <v>153</v>
      </c>
      <c r="I2825" s="181" t="s">
        <v>154</v>
      </c>
      <c r="J2825" s="181">
        <f>MONTH(Delivery[[#This Row],[DATE]])</f>
        <v>5</v>
      </c>
      <c r="K2825" s="183">
        <f>IF(Delivery[[#This Row],[Month]]&gt;3,YEAR(Delivery[[#This Row],[DATE]]),YEAR(Delivery[[#This Row],[DATE]])-1)</f>
        <v>2016</v>
      </c>
      <c r="L2825" s="183" t="str">
        <f>IF(Delivery[[#This Row],[Month]]&lt;4,"Q4",IF(Delivery[[#This Row],[Month]]&lt;7,"Q1",IF(Delivery[[#This Row],[Month]]&lt;10,"Q2",IF(Delivery[[#This Row],[Month]]&lt;13,"Q3"))))</f>
        <v>Q1</v>
      </c>
    </row>
    <row r="2826" spans="1:12" x14ac:dyDescent="0.25">
      <c r="A2826" s="181">
        <v>2</v>
      </c>
      <c r="B2826" s="182">
        <v>42508</v>
      </c>
      <c r="C2826" s="181" t="s">
        <v>463</v>
      </c>
      <c r="D2826" s="181" t="s">
        <v>2020</v>
      </c>
      <c r="E2826" s="181">
        <v>3</v>
      </c>
      <c r="F2826" s="181">
        <v>1671</v>
      </c>
      <c r="G2826" s="181" t="s">
        <v>490</v>
      </c>
      <c r="H2826" s="181" t="s">
        <v>153</v>
      </c>
      <c r="I2826" s="181" t="s">
        <v>154</v>
      </c>
      <c r="J2826" s="181">
        <f>MONTH(Delivery[[#This Row],[DATE]])</f>
        <v>5</v>
      </c>
      <c r="K2826" s="183">
        <f>IF(Delivery[[#This Row],[Month]]&gt;3,YEAR(Delivery[[#This Row],[DATE]]),YEAR(Delivery[[#This Row],[DATE]])-1)</f>
        <v>2016</v>
      </c>
      <c r="L2826" s="183" t="str">
        <f>IF(Delivery[[#This Row],[Month]]&lt;4,"Q4",IF(Delivery[[#This Row],[Month]]&lt;7,"Q1",IF(Delivery[[#This Row],[Month]]&lt;10,"Q2",IF(Delivery[[#This Row],[Month]]&lt;13,"Q3"))))</f>
        <v>Q1</v>
      </c>
    </row>
    <row r="2827" spans="1:12" x14ac:dyDescent="0.25">
      <c r="A2827" s="181">
        <v>3</v>
      </c>
      <c r="B2827" s="182">
        <v>42508</v>
      </c>
      <c r="C2827" s="181" t="s">
        <v>463</v>
      </c>
      <c r="D2827" s="181" t="s">
        <v>2026</v>
      </c>
      <c r="E2827" s="181">
        <v>5</v>
      </c>
      <c r="F2827" s="181">
        <v>166</v>
      </c>
      <c r="G2827" s="181" t="s">
        <v>490</v>
      </c>
      <c r="H2827" s="181" t="s">
        <v>155</v>
      </c>
      <c r="I2827" s="181" t="s">
        <v>146</v>
      </c>
      <c r="J2827" s="181">
        <f>MONTH(Delivery[[#This Row],[DATE]])</f>
        <v>5</v>
      </c>
      <c r="K2827" s="183">
        <f>IF(Delivery[[#This Row],[Month]]&gt;3,YEAR(Delivery[[#This Row],[DATE]]),YEAR(Delivery[[#This Row],[DATE]])-1)</f>
        <v>2016</v>
      </c>
      <c r="L2827" s="183" t="str">
        <f>IF(Delivery[[#This Row],[Month]]&lt;4,"Q4",IF(Delivery[[#This Row],[Month]]&lt;7,"Q1",IF(Delivery[[#This Row],[Month]]&lt;10,"Q2",IF(Delivery[[#This Row],[Month]]&lt;13,"Q3"))))</f>
        <v>Q1</v>
      </c>
    </row>
    <row r="2828" spans="1:12" x14ac:dyDescent="0.25">
      <c r="A2828" s="181">
        <v>4</v>
      </c>
      <c r="B2828" s="182">
        <v>42508</v>
      </c>
      <c r="C2828" s="181" t="s">
        <v>463</v>
      </c>
      <c r="D2828" s="181" t="s">
        <v>2028</v>
      </c>
      <c r="E2828" s="181">
        <v>8</v>
      </c>
      <c r="F2828" s="181">
        <v>2425</v>
      </c>
      <c r="G2828" s="181" t="s">
        <v>490</v>
      </c>
      <c r="H2828" s="181" t="s">
        <v>151</v>
      </c>
      <c r="I2828" s="181" t="s">
        <v>152</v>
      </c>
      <c r="J2828" s="181">
        <f>MONTH(Delivery[[#This Row],[DATE]])</f>
        <v>5</v>
      </c>
      <c r="K2828" s="183">
        <f>IF(Delivery[[#This Row],[Month]]&gt;3,YEAR(Delivery[[#This Row],[DATE]]),YEAR(Delivery[[#This Row],[DATE]])-1)</f>
        <v>2016</v>
      </c>
      <c r="L2828" s="183" t="str">
        <f>IF(Delivery[[#This Row],[Month]]&lt;4,"Q4",IF(Delivery[[#This Row],[Month]]&lt;7,"Q1",IF(Delivery[[#This Row],[Month]]&lt;10,"Q2",IF(Delivery[[#This Row],[Month]]&lt;13,"Q3"))))</f>
        <v>Q1</v>
      </c>
    </row>
    <row r="2829" spans="1:12" x14ac:dyDescent="0.25">
      <c r="A2829" s="181">
        <v>1</v>
      </c>
      <c r="B2829" s="182">
        <v>42508</v>
      </c>
      <c r="C2829" s="181" t="s">
        <v>463</v>
      </c>
      <c r="D2829" s="181" t="s">
        <v>2009</v>
      </c>
      <c r="E2829" s="181">
        <v>15</v>
      </c>
      <c r="F2829" s="181">
        <v>213</v>
      </c>
      <c r="G2829" s="181" t="s">
        <v>464</v>
      </c>
      <c r="H2829" s="181" t="s">
        <v>190</v>
      </c>
      <c r="I2829" s="181" t="s">
        <v>143</v>
      </c>
      <c r="J2829" s="181">
        <f>MONTH(Delivery[[#This Row],[DATE]])</f>
        <v>5</v>
      </c>
      <c r="K2829" s="183">
        <f>IF(Delivery[[#This Row],[Month]]&gt;3,YEAR(Delivery[[#This Row],[DATE]]),YEAR(Delivery[[#This Row],[DATE]])-1)</f>
        <v>2016</v>
      </c>
      <c r="L2829" s="183" t="str">
        <f>IF(Delivery[[#This Row],[Month]]&lt;4,"Q4",IF(Delivery[[#This Row],[Month]]&lt;7,"Q1",IF(Delivery[[#This Row],[Month]]&lt;10,"Q2",IF(Delivery[[#This Row],[Month]]&lt;13,"Q3"))))</f>
        <v>Q1</v>
      </c>
    </row>
    <row r="2830" spans="1:12" x14ac:dyDescent="0.25">
      <c r="A2830" s="181">
        <v>1</v>
      </c>
      <c r="B2830" s="182">
        <v>42508</v>
      </c>
      <c r="C2830" s="181" t="s">
        <v>463</v>
      </c>
      <c r="D2830" s="181" t="s">
        <v>2020</v>
      </c>
      <c r="E2830" s="181">
        <v>109</v>
      </c>
      <c r="F2830" s="181">
        <v>2158</v>
      </c>
      <c r="G2830" s="181" t="s">
        <v>492</v>
      </c>
      <c r="H2830" s="181" t="s">
        <v>153</v>
      </c>
      <c r="I2830" s="181" t="s">
        <v>154</v>
      </c>
      <c r="J2830" s="181">
        <f>MONTH(Delivery[[#This Row],[DATE]])</f>
        <v>5</v>
      </c>
      <c r="K2830" s="183">
        <f>IF(Delivery[[#This Row],[Month]]&gt;3,YEAR(Delivery[[#This Row],[DATE]]),YEAR(Delivery[[#This Row],[DATE]])-1)</f>
        <v>2016</v>
      </c>
      <c r="L2830" s="183" t="str">
        <f>IF(Delivery[[#This Row],[Month]]&lt;4,"Q4",IF(Delivery[[#This Row],[Month]]&lt;7,"Q1",IF(Delivery[[#This Row],[Month]]&lt;10,"Q2",IF(Delivery[[#This Row],[Month]]&lt;13,"Q3"))))</f>
        <v>Q1</v>
      </c>
    </row>
    <row r="2831" spans="1:12" x14ac:dyDescent="0.25">
      <c r="A2831" s="181">
        <v>2</v>
      </c>
      <c r="B2831" s="182">
        <v>42508</v>
      </c>
      <c r="C2831" s="181" t="s">
        <v>463</v>
      </c>
      <c r="D2831" s="181" t="s">
        <v>2020</v>
      </c>
      <c r="E2831" s="181">
        <v>107</v>
      </c>
      <c r="F2831" s="181">
        <v>254</v>
      </c>
      <c r="G2831" s="181" t="s">
        <v>492</v>
      </c>
      <c r="H2831" s="181" t="s">
        <v>153</v>
      </c>
      <c r="I2831" s="181" t="s">
        <v>154</v>
      </c>
      <c r="J2831" s="181">
        <f>MONTH(Delivery[[#This Row],[DATE]])</f>
        <v>5</v>
      </c>
      <c r="K2831" s="183">
        <f>IF(Delivery[[#This Row],[Month]]&gt;3,YEAR(Delivery[[#This Row],[DATE]]),YEAR(Delivery[[#This Row],[DATE]])-1)</f>
        <v>2016</v>
      </c>
      <c r="L2831" s="183" t="str">
        <f>IF(Delivery[[#This Row],[Month]]&lt;4,"Q4",IF(Delivery[[#This Row],[Month]]&lt;7,"Q1",IF(Delivery[[#This Row],[Month]]&lt;10,"Q2",IF(Delivery[[#This Row],[Month]]&lt;13,"Q3"))))</f>
        <v>Q1</v>
      </c>
    </row>
    <row r="2832" spans="1:12" x14ac:dyDescent="0.25">
      <c r="A2832" s="181">
        <v>3</v>
      </c>
      <c r="B2832" s="182">
        <v>42508</v>
      </c>
      <c r="C2832" s="181" t="s">
        <v>463</v>
      </c>
      <c r="D2832" s="181" t="s">
        <v>2026</v>
      </c>
      <c r="E2832" s="181">
        <v>111</v>
      </c>
      <c r="F2832" s="181">
        <v>23</v>
      </c>
      <c r="G2832" s="181" t="s">
        <v>492</v>
      </c>
      <c r="H2832" s="181" t="s">
        <v>155</v>
      </c>
      <c r="I2832" s="181" t="s">
        <v>146</v>
      </c>
      <c r="J2832" s="181">
        <f>MONTH(Delivery[[#This Row],[DATE]])</f>
        <v>5</v>
      </c>
      <c r="K2832" s="183">
        <f>IF(Delivery[[#This Row],[Month]]&gt;3,YEAR(Delivery[[#This Row],[DATE]]),YEAR(Delivery[[#This Row],[DATE]])-1)</f>
        <v>2016</v>
      </c>
      <c r="L2832" s="183" t="str">
        <f>IF(Delivery[[#This Row],[Month]]&lt;4,"Q4",IF(Delivery[[#This Row],[Month]]&lt;7,"Q1",IF(Delivery[[#This Row],[Month]]&lt;10,"Q2",IF(Delivery[[#This Row],[Month]]&lt;13,"Q3"))))</f>
        <v>Q1</v>
      </c>
    </row>
    <row r="2833" spans="1:12" x14ac:dyDescent="0.25">
      <c r="A2833" s="181">
        <v>4</v>
      </c>
      <c r="B2833" s="182">
        <v>42508</v>
      </c>
      <c r="C2833" s="181" t="s">
        <v>463</v>
      </c>
      <c r="D2833" s="181" t="s">
        <v>2028</v>
      </c>
      <c r="E2833" s="181">
        <v>101</v>
      </c>
      <c r="F2833" s="181">
        <v>1565</v>
      </c>
      <c r="G2833" s="181" t="s">
        <v>492</v>
      </c>
      <c r="H2833" s="181" t="s">
        <v>151</v>
      </c>
      <c r="I2833" s="181" t="s">
        <v>152</v>
      </c>
      <c r="J2833" s="181">
        <f>MONTH(Delivery[[#This Row],[DATE]])</f>
        <v>5</v>
      </c>
      <c r="K2833" s="183">
        <f>IF(Delivery[[#This Row],[Month]]&gt;3,YEAR(Delivery[[#This Row],[DATE]]),YEAR(Delivery[[#This Row],[DATE]])-1)</f>
        <v>2016</v>
      </c>
      <c r="L2833" s="183" t="str">
        <f>IF(Delivery[[#This Row],[Month]]&lt;4,"Q4",IF(Delivery[[#This Row],[Month]]&lt;7,"Q1",IF(Delivery[[#This Row],[Month]]&lt;10,"Q2",IF(Delivery[[#This Row],[Month]]&lt;13,"Q3"))))</f>
        <v>Q1</v>
      </c>
    </row>
    <row r="2834" spans="1:12" x14ac:dyDescent="0.25">
      <c r="A2834" s="181">
        <v>1</v>
      </c>
      <c r="B2834" s="182">
        <v>42508</v>
      </c>
      <c r="C2834" s="181" t="s">
        <v>6</v>
      </c>
      <c r="D2834" s="181" t="s">
        <v>2025</v>
      </c>
      <c r="E2834" s="181" t="s">
        <v>223</v>
      </c>
      <c r="F2834" s="181">
        <v>1650</v>
      </c>
      <c r="G2834" s="181" t="s">
        <v>466</v>
      </c>
      <c r="H2834" s="181" t="s">
        <v>148</v>
      </c>
      <c r="I2834" s="181" t="s">
        <v>149</v>
      </c>
      <c r="J2834" s="181">
        <f>MONTH(Delivery[[#This Row],[DATE]])</f>
        <v>5</v>
      </c>
      <c r="K2834" s="183">
        <f>IF(Delivery[[#This Row],[Month]]&gt;3,YEAR(Delivery[[#This Row],[DATE]]),YEAR(Delivery[[#This Row],[DATE]])-1)</f>
        <v>2016</v>
      </c>
      <c r="L2834" s="183" t="str">
        <f>IF(Delivery[[#This Row],[Month]]&lt;4,"Q4",IF(Delivery[[#This Row],[Month]]&lt;7,"Q1",IF(Delivery[[#This Row],[Month]]&lt;10,"Q2",IF(Delivery[[#This Row],[Month]]&lt;13,"Q3"))))</f>
        <v>Q1</v>
      </c>
    </row>
    <row r="2835" spans="1:12" x14ac:dyDescent="0.25">
      <c r="A2835" s="181">
        <v>1</v>
      </c>
      <c r="B2835" s="182">
        <v>42509</v>
      </c>
      <c r="C2835" s="181" t="s">
        <v>463</v>
      </c>
      <c r="D2835" s="181" t="s">
        <v>2075</v>
      </c>
      <c r="E2835" s="181">
        <v>8</v>
      </c>
      <c r="F2835" s="181">
        <v>387</v>
      </c>
      <c r="G2835" s="181" t="s">
        <v>490</v>
      </c>
      <c r="H2835" s="181" t="s">
        <v>151</v>
      </c>
      <c r="I2835" s="181" t="s">
        <v>152</v>
      </c>
      <c r="J2835" s="181">
        <f>MONTH(Delivery[[#This Row],[DATE]])</f>
        <v>5</v>
      </c>
      <c r="K2835" s="183">
        <f>IF(Delivery[[#This Row],[Month]]&gt;3,YEAR(Delivery[[#This Row],[DATE]]),YEAR(Delivery[[#This Row],[DATE]])-1)</f>
        <v>2016</v>
      </c>
      <c r="L2835" s="183" t="str">
        <f>IF(Delivery[[#This Row],[Month]]&lt;4,"Q4",IF(Delivery[[#This Row],[Month]]&lt;7,"Q1",IF(Delivery[[#This Row],[Month]]&lt;10,"Q2",IF(Delivery[[#This Row],[Month]]&lt;13,"Q3"))))</f>
        <v>Q1</v>
      </c>
    </row>
    <row r="2836" spans="1:12" x14ac:dyDescent="0.25">
      <c r="A2836" s="181">
        <v>2</v>
      </c>
      <c r="B2836" s="182">
        <v>42509</v>
      </c>
      <c r="C2836" s="181" t="s">
        <v>463</v>
      </c>
      <c r="D2836" s="181" t="s">
        <v>2075</v>
      </c>
      <c r="E2836" s="181">
        <v>9</v>
      </c>
      <c r="F2836" s="181">
        <v>477</v>
      </c>
      <c r="G2836" s="181" t="s">
        <v>490</v>
      </c>
      <c r="H2836" s="181" t="s">
        <v>151</v>
      </c>
      <c r="I2836" s="181" t="s">
        <v>152</v>
      </c>
      <c r="J2836" s="181">
        <f>MONTH(Delivery[[#This Row],[DATE]])</f>
        <v>5</v>
      </c>
      <c r="K2836" s="183">
        <f>IF(Delivery[[#This Row],[Month]]&gt;3,YEAR(Delivery[[#This Row],[DATE]]),YEAR(Delivery[[#This Row],[DATE]])-1)</f>
        <v>2016</v>
      </c>
      <c r="L2836" s="183" t="str">
        <f>IF(Delivery[[#This Row],[Month]]&lt;4,"Q4",IF(Delivery[[#This Row],[Month]]&lt;7,"Q1",IF(Delivery[[#This Row],[Month]]&lt;10,"Q2",IF(Delivery[[#This Row],[Month]]&lt;13,"Q3"))))</f>
        <v>Q1</v>
      </c>
    </row>
    <row r="2837" spans="1:12" x14ac:dyDescent="0.25">
      <c r="A2837" s="181">
        <v>1</v>
      </c>
      <c r="B2837" s="182">
        <v>42509</v>
      </c>
      <c r="C2837" s="181" t="s">
        <v>463</v>
      </c>
      <c r="D2837" s="181" t="s">
        <v>2009</v>
      </c>
      <c r="E2837" s="181">
        <v>15</v>
      </c>
      <c r="F2837" s="181">
        <v>823</v>
      </c>
      <c r="G2837" s="181" t="s">
        <v>464</v>
      </c>
      <c r="H2837" s="181" t="s">
        <v>190</v>
      </c>
      <c r="I2837" s="181" t="s">
        <v>143</v>
      </c>
      <c r="J2837" s="181">
        <f>MONTH(Delivery[[#This Row],[DATE]])</f>
        <v>5</v>
      </c>
      <c r="K2837" s="183">
        <f>IF(Delivery[[#This Row],[Month]]&gt;3,YEAR(Delivery[[#This Row],[DATE]]),YEAR(Delivery[[#This Row],[DATE]])-1)</f>
        <v>2016</v>
      </c>
      <c r="L2837" s="183" t="str">
        <f>IF(Delivery[[#This Row],[Month]]&lt;4,"Q4",IF(Delivery[[#This Row],[Month]]&lt;7,"Q1",IF(Delivery[[#This Row],[Month]]&lt;10,"Q2",IF(Delivery[[#This Row],[Month]]&lt;13,"Q3"))))</f>
        <v>Q1</v>
      </c>
    </row>
    <row r="2838" spans="1:12" x14ac:dyDescent="0.25">
      <c r="A2838" s="181">
        <v>1</v>
      </c>
      <c r="B2838" s="182">
        <v>42509</v>
      </c>
      <c r="C2838" s="181" t="s">
        <v>463</v>
      </c>
      <c r="D2838" s="181" t="s">
        <v>2028</v>
      </c>
      <c r="E2838" s="181">
        <v>101</v>
      </c>
      <c r="F2838" s="181">
        <v>896</v>
      </c>
      <c r="G2838" s="181" t="s">
        <v>492</v>
      </c>
      <c r="H2838" s="181" t="s">
        <v>151</v>
      </c>
      <c r="I2838" s="181" t="s">
        <v>152</v>
      </c>
      <c r="J2838" s="181">
        <f>MONTH(Delivery[[#This Row],[DATE]])</f>
        <v>5</v>
      </c>
      <c r="K2838" s="183">
        <f>IF(Delivery[[#This Row],[Month]]&gt;3,YEAR(Delivery[[#This Row],[DATE]]),YEAR(Delivery[[#This Row],[DATE]])-1)</f>
        <v>2016</v>
      </c>
      <c r="L2838" s="183" t="str">
        <f>IF(Delivery[[#This Row],[Month]]&lt;4,"Q4",IF(Delivery[[#This Row],[Month]]&lt;7,"Q1",IF(Delivery[[#This Row],[Month]]&lt;10,"Q2",IF(Delivery[[#This Row],[Month]]&lt;13,"Q3"))))</f>
        <v>Q1</v>
      </c>
    </row>
    <row r="2839" spans="1:12" x14ac:dyDescent="0.25">
      <c r="A2839" s="181">
        <v>2</v>
      </c>
      <c r="B2839" s="182">
        <v>42509</v>
      </c>
      <c r="C2839" s="181" t="s">
        <v>463</v>
      </c>
      <c r="D2839" s="181" t="s">
        <v>2036</v>
      </c>
      <c r="E2839" s="181">
        <v>101</v>
      </c>
      <c r="F2839" s="181">
        <v>1613</v>
      </c>
      <c r="G2839" s="181" t="s">
        <v>492</v>
      </c>
      <c r="H2839" s="181" t="s">
        <v>151</v>
      </c>
      <c r="I2839" s="181" t="s">
        <v>152</v>
      </c>
      <c r="J2839" s="181">
        <f>MONTH(Delivery[[#This Row],[DATE]])</f>
        <v>5</v>
      </c>
      <c r="K2839" s="183">
        <f>IF(Delivery[[#This Row],[Month]]&gt;3,YEAR(Delivery[[#This Row],[DATE]]),YEAR(Delivery[[#This Row],[DATE]])-1)</f>
        <v>2016</v>
      </c>
      <c r="L2839" s="183" t="str">
        <f>IF(Delivery[[#This Row],[Month]]&lt;4,"Q4",IF(Delivery[[#This Row],[Month]]&lt;7,"Q1",IF(Delivery[[#This Row],[Month]]&lt;10,"Q2",IF(Delivery[[#This Row],[Month]]&lt;13,"Q3"))))</f>
        <v>Q1</v>
      </c>
    </row>
    <row r="2840" spans="1:12" x14ac:dyDescent="0.25">
      <c r="A2840" s="181">
        <v>3</v>
      </c>
      <c r="B2840" s="182">
        <v>42509</v>
      </c>
      <c r="C2840" s="181" t="s">
        <v>463</v>
      </c>
      <c r="D2840" s="181" t="s">
        <v>2028</v>
      </c>
      <c r="E2840" s="181">
        <v>103</v>
      </c>
      <c r="F2840" s="181">
        <v>710</v>
      </c>
      <c r="G2840" s="181" t="s">
        <v>492</v>
      </c>
      <c r="H2840" s="181" t="s">
        <v>151</v>
      </c>
      <c r="I2840" s="181" t="s">
        <v>152</v>
      </c>
      <c r="J2840" s="181">
        <f>MONTH(Delivery[[#This Row],[DATE]])</f>
        <v>5</v>
      </c>
      <c r="K2840" s="183">
        <f>IF(Delivery[[#This Row],[Month]]&gt;3,YEAR(Delivery[[#This Row],[DATE]]),YEAR(Delivery[[#This Row],[DATE]])-1)</f>
        <v>2016</v>
      </c>
      <c r="L2840" s="183" t="str">
        <f>IF(Delivery[[#This Row],[Month]]&lt;4,"Q4",IF(Delivery[[#This Row],[Month]]&lt;7,"Q1",IF(Delivery[[#This Row],[Month]]&lt;10,"Q2",IF(Delivery[[#This Row],[Month]]&lt;13,"Q3"))))</f>
        <v>Q1</v>
      </c>
    </row>
    <row r="2841" spans="1:12" x14ac:dyDescent="0.25">
      <c r="A2841" s="181">
        <v>4</v>
      </c>
      <c r="B2841" s="182">
        <v>42509</v>
      </c>
      <c r="C2841" s="181" t="s">
        <v>463</v>
      </c>
      <c r="D2841" s="181" t="s">
        <v>2036</v>
      </c>
      <c r="E2841" s="181">
        <v>103</v>
      </c>
      <c r="F2841" s="181">
        <v>545</v>
      </c>
      <c r="G2841" s="181" t="s">
        <v>492</v>
      </c>
      <c r="H2841" s="181" t="s">
        <v>151</v>
      </c>
      <c r="I2841" s="181" t="s">
        <v>152</v>
      </c>
      <c r="J2841" s="181">
        <f>MONTH(Delivery[[#This Row],[DATE]])</f>
        <v>5</v>
      </c>
      <c r="K2841" s="183">
        <f>IF(Delivery[[#This Row],[Month]]&gt;3,YEAR(Delivery[[#This Row],[DATE]]),YEAR(Delivery[[#This Row],[DATE]])-1)</f>
        <v>2016</v>
      </c>
      <c r="L2841" s="183" t="str">
        <f>IF(Delivery[[#This Row],[Month]]&lt;4,"Q4",IF(Delivery[[#This Row],[Month]]&lt;7,"Q1",IF(Delivery[[#This Row],[Month]]&lt;10,"Q2",IF(Delivery[[#This Row],[Month]]&lt;13,"Q3"))))</f>
        <v>Q1</v>
      </c>
    </row>
    <row r="2842" spans="1:12" x14ac:dyDescent="0.25">
      <c r="A2842" s="181">
        <v>5</v>
      </c>
      <c r="B2842" s="182">
        <v>42509</v>
      </c>
      <c r="C2842" s="181" t="s">
        <v>463</v>
      </c>
      <c r="D2842" s="181" t="s">
        <v>2036</v>
      </c>
      <c r="E2842" s="181">
        <v>104</v>
      </c>
      <c r="F2842" s="181">
        <v>247</v>
      </c>
      <c r="G2842" s="181" t="s">
        <v>492</v>
      </c>
      <c r="H2842" s="181" t="s">
        <v>151</v>
      </c>
      <c r="I2842" s="181" t="s">
        <v>152</v>
      </c>
      <c r="J2842" s="181">
        <f>MONTH(Delivery[[#This Row],[DATE]])</f>
        <v>5</v>
      </c>
      <c r="K2842" s="183">
        <f>IF(Delivery[[#This Row],[Month]]&gt;3,YEAR(Delivery[[#This Row],[DATE]]),YEAR(Delivery[[#This Row],[DATE]])-1)</f>
        <v>2016</v>
      </c>
      <c r="L2842" s="183" t="str">
        <f>IF(Delivery[[#This Row],[Month]]&lt;4,"Q4",IF(Delivery[[#This Row],[Month]]&lt;7,"Q1",IF(Delivery[[#This Row],[Month]]&lt;10,"Q2",IF(Delivery[[#This Row],[Month]]&lt;13,"Q3"))))</f>
        <v>Q1</v>
      </c>
    </row>
    <row r="2843" spans="1:12" x14ac:dyDescent="0.25">
      <c r="A2843" s="181">
        <v>1</v>
      </c>
      <c r="B2843" s="182">
        <v>42509</v>
      </c>
      <c r="C2843" s="181" t="s">
        <v>6</v>
      </c>
      <c r="D2843" s="181" t="s">
        <v>2030</v>
      </c>
      <c r="E2843" s="181" t="s">
        <v>536</v>
      </c>
      <c r="F2843" s="181">
        <v>2718</v>
      </c>
      <c r="G2843" s="181" t="s">
        <v>466</v>
      </c>
      <c r="H2843" s="181" t="s">
        <v>148</v>
      </c>
      <c r="I2843" s="181" t="s">
        <v>149</v>
      </c>
      <c r="J2843" s="181">
        <f>MONTH(Delivery[[#This Row],[DATE]])</f>
        <v>5</v>
      </c>
      <c r="K2843" s="183">
        <f>IF(Delivery[[#This Row],[Month]]&gt;3,YEAR(Delivery[[#This Row],[DATE]]),YEAR(Delivery[[#This Row],[DATE]])-1)</f>
        <v>2016</v>
      </c>
      <c r="L2843" s="183" t="str">
        <f>IF(Delivery[[#This Row],[Month]]&lt;4,"Q4",IF(Delivery[[#This Row],[Month]]&lt;7,"Q1",IF(Delivery[[#This Row],[Month]]&lt;10,"Q2",IF(Delivery[[#This Row],[Month]]&lt;13,"Q3"))))</f>
        <v>Q1</v>
      </c>
    </row>
    <row r="2844" spans="1:12" x14ac:dyDescent="0.25">
      <c r="A2844" s="181">
        <v>1</v>
      </c>
      <c r="B2844" s="182">
        <v>42510</v>
      </c>
      <c r="C2844" s="181" t="s">
        <v>6</v>
      </c>
      <c r="D2844" s="181" t="s">
        <v>2034</v>
      </c>
      <c r="E2844" s="181">
        <v>16</v>
      </c>
      <c r="F2844" s="181">
        <v>112</v>
      </c>
      <c r="G2844" s="181" t="s">
        <v>460</v>
      </c>
      <c r="H2844" s="181" t="s">
        <v>155</v>
      </c>
      <c r="I2844" s="181" t="s">
        <v>146</v>
      </c>
      <c r="J2844" s="181">
        <f>MONTH(Delivery[[#This Row],[DATE]])</f>
        <v>5</v>
      </c>
      <c r="K2844" s="183">
        <f>IF(Delivery[[#This Row],[Month]]&gt;3,YEAR(Delivery[[#This Row],[DATE]]),YEAR(Delivery[[#This Row],[DATE]])-1)</f>
        <v>2016</v>
      </c>
      <c r="L2844" s="183" t="str">
        <f>IF(Delivery[[#This Row],[Month]]&lt;4,"Q4",IF(Delivery[[#This Row],[Month]]&lt;7,"Q1",IF(Delivery[[#This Row],[Month]]&lt;10,"Q2",IF(Delivery[[#This Row],[Month]]&lt;13,"Q3"))))</f>
        <v>Q1</v>
      </c>
    </row>
    <row r="2845" spans="1:12" x14ac:dyDescent="0.25">
      <c r="A2845" s="181">
        <v>2</v>
      </c>
      <c r="B2845" s="182">
        <v>42510</v>
      </c>
      <c r="C2845" s="181" t="s">
        <v>6</v>
      </c>
      <c r="D2845" s="181" t="s">
        <v>2035</v>
      </c>
      <c r="E2845" s="181">
        <v>1</v>
      </c>
      <c r="F2845" s="181">
        <v>1153</v>
      </c>
      <c r="G2845" s="181" t="s">
        <v>460</v>
      </c>
      <c r="H2845" s="181" t="s">
        <v>153</v>
      </c>
      <c r="I2845" s="181" t="s">
        <v>154</v>
      </c>
      <c r="J2845" s="181">
        <f>MONTH(Delivery[[#This Row],[DATE]])</f>
        <v>5</v>
      </c>
      <c r="K2845" s="183">
        <f>IF(Delivery[[#This Row],[Month]]&gt;3,YEAR(Delivery[[#This Row],[DATE]]),YEAR(Delivery[[#This Row],[DATE]])-1)</f>
        <v>2016</v>
      </c>
      <c r="L2845" s="183" t="str">
        <f>IF(Delivery[[#This Row],[Month]]&lt;4,"Q4",IF(Delivery[[#This Row],[Month]]&lt;7,"Q1",IF(Delivery[[#This Row],[Month]]&lt;10,"Q2",IF(Delivery[[#This Row],[Month]]&lt;13,"Q3"))))</f>
        <v>Q1</v>
      </c>
    </row>
    <row r="2846" spans="1:12" x14ac:dyDescent="0.25">
      <c r="A2846" s="181">
        <v>1</v>
      </c>
      <c r="B2846" s="182">
        <v>42510</v>
      </c>
      <c r="C2846" s="181" t="s">
        <v>463</v>
      </c>
      <c r="D2846" s="181" t="s">
        <v>2010</v>
      </c>
      <c r="E2846" s="181">
        <v>16</v>
      </c>
      <c r="F2846" s="181">
        <v>490</v>
      </c>
      <c r="G2846" s="181" t="s">
        <v>464</v>
      </c>
      <c r="H2846" s="181" t="s">
        <v>145</v>
      </c>
      <c r="I2846" s="181" t="s">
        <v>146</v>
      </c>
      <c r="J2846" s="181">
        <f>MONTH(Delivery[[#This Row],[DATE]])</f>
        <v>5</v>
      </c>
      <c r="K2846" s="183">
        <f>IF(Delivery[[#This Row],[Month]]&gt;3,YEAR(Delivery[[#This Row],[DATE]]),YEAR(Delivery[[#This Row],[DATE]])-1)</f>
        <v>2016</v>
      </c>
      <c r="L2846" s="183" t="str">
        <f>IF(Delivery[[#This Row],[Month]]&lt;4,"Q4",IF(Delivery[[#This Row],[Month]]&lt;7,"Q1",IF(Delivery[[#This Row],[Month]]&lt;10,"Q2",IF(Delivery[[#This Row],[Month]]&lt;13,"Q3"))))</f>
        <v>Q1</v>
      </c>
    </row>
    <row r="2847" spans="1:12" x14ac:dyDescent="0.25">
      <c r="A2847" s="181">
        <v>2</v>
      </c>
      <c r="B2847" s="182">
        <v>42510</v>
      </c>
      <c r="C2847" s="181" t="s">
        <v>463</v>
      </c>
      <c r="D2847" s="181" t="s">
        <v>2014</v>
      </c>
      <c r="E2847" s="181">
        <v>16</v>
      </c>
      <c r="F2847" s="181">
        <v>294</v>
      </c>
      <c r="G2847" s="181" t="s">
        <v>464</v>
      </c>
      <c r="H2847" s="181" t="s">
        <v>155</v>
      </c>
      <c r="I2847" s="181" t="s">
        <v>146</v>
      </c>
      <c r="J2847" s="181">
        <f>MONTH(Delivery[[#This Row],[DATE]])</f>
        <v>5</v>
      </c>
      <c r="K2847" s="183">
        <f>IF(Delivery[[#This Row],[Month]]&gt;3,YEAR(Delivery[[#This Row],[DATE]]),YEAR(Delivery[[#This Row],[DATE]])-1)</f>
        <v>2016</v>
      </c>
      <c r="L2847" s="183" t="str">
        <f>IF(Delivery[[#This Row],[Month]]&lt;4,"Q4",IF(Delivery[[#This Row],[Month]]&lt;7,"Q1",IF(Delivery[[#This Row],[Month]]&lt;10,"Q2",IF(Delivery[[#This Row],[Month]]&lt;13,"Q3"))))</f>
        <v>Q1</v>
      </c>
    </row>
    <row r="2848" spans="1:12" x14ac:dyDescent="0.25">
      <c r="A2848" s="181">
        <v>3</v>
      </c>
      <c r="B2848" s="182">
        <v>42510</v>
      </c>
      <c r="C2848" s="181" t="s">
        <v>463</v>
      </c>
      <c r="D2848" s="181" t="s">
        <v>2026</v>
      </c>
      <c r="E2848" s="181">
        <v>16</v>
      </c>
      <c r="F2848" s="181">
        <v>114</v>
      </c>
      <c r="G2848" s="181" t="s">
        <v>464</v>
      </c>
      <c r="H2848" s="181" t="s">
        <v>155</v>
      </c>
      <c r="I2848" s="181" t="s">
        <v>146</v>
      </c>
      <c r="J2848" s="181">
        <f>MONTH(Delivery[[#This Row],[DATE]])</f>
        <v>5</v>
      </c>
      <c r="K2848" s="183">
        <f>IF(Delivery[[#This Row],[Month]]&gt;3,YEAR(Delivery[[#This Row],[DATE]]),YEAR(Delivery[[#This Row],[DATE]])-1)</f>
        <v>2016</v>
      </c>
      <c r="L2848" s="183" t="str">
        <f>IF(Delivery[[#This Row],[Month]]&lt;4,"Q4",IF(Delivery[[#This Row],[Month]]&lt;7,"Q1",IF(Delivery[[#This Row],[Month]]&lt;10,"Q2",IF(Delivery[[#This Row],[Month]]&lt;13,"Q3"))))</f>
        <v>Q1</v>
      </c>
    </row>
    <row r="2849" spans="1:12" x14ac:dyDescent="0.25">
      <c r="A2849" s="181">
        <v>4</v>
      </c>
      <c r="B2849" s="182">
        <v>42510</v>
      </c>
      <c r="C2849" s="181" t="s">
        <v>463</v>
      </c>
      <c r="D2849" s="181" t="s">
        <v>2052</v>
      </c>
      <c r="E2849" s="181" t="s">
        <v>1392</v>
      </c>
      <c r="F2849" s="181">
        <v>11</v>
      </c>
      <c r="G2849" s="181" t="s">
        <v>464</v>
      </c>
      <c r="H2849" s="181" t="s">
        <v>1100</v>
      </c>
      <c r="I2849" s="181" t="s">
        <v>204</v>
      </c>
      <c r="J2849" s="181">
        <f>MONTH(Delivery[[#This Row],[DATE]])</f>
        <v>5</v>
      </c>
      <c r="K2849" s="183">
        <f>IF(Delivery[[#This Row],[Month]]&gt;3,YEAR(Delivery[[#This Row],[DATE]]),YEAR(Delivery[[#This Row],[DATE]])-1)</f>
        <v>2016</v>
      </c>
      <c r="L2849" s="183" t="str">
        <f>IF(Delivery[[#This Row],[Month]]&lt;4,"Q4",IF(Delivery[[#This Row],[Month]]&lt;7,"Q1",IF(Delivery[[#This Row],[Month]]&lt;10,"Q2",IF(Delivery[[#This Row],[Month]]&lt;13,"Q3"))))</f>
        <v>Q1</v>
      </c>
    </row>
    <row r="2850" spans="1:12" x14ac:dyDescent="0.25">
      <c r="A2850" s="181">
        <v>5</v>
      </c>
      <c r="B2850" s="182">
        <v>42510</v>
      </c>
      <c r="C2850" s="181" t="s">
        <v>463</v>
      </c>
      <c r="D2850" s="181" t="s">
        <v>2026</v>
      </c>
      <c r="E2850" s="181">
        <v>16</v>
      </c>
      <c r="F2850" s="181">
        <v>62</v>
      </c>
      <c r="G2850" s="181" t="s">
        <v>464</v>
      </c>
      <c r="H2850" s="181" t="s">
        <v>155</v>
      </c>
      <c r="I2850" s="181" t="s">
        <v>146</v>
      </c>
      <c r="J2850" s="181">
        <f>MONTH(Delivery[[#This Row],[DATE]])</f>
        <v>5</v>
      </c>
      <c r="K2850" s="183">
        <f>IF(Delivery[[#This Row],[Month]]&gt;3,YEAR(Delivery[[#This Row],[DATE]]),YEAR(Delivery[[#This Row],[DATE]])-1)</f>
        <v>2016</v>
      </c>
      <c r="L2850" s="183" t="str">
        <f>IF(Delivery[[#This Row],[Month]]&lt;4,"Q4",IF(Delivery[[#This Row],[Month]]&lt;7,"Q1",IF(Delivery[[#This Row],[Month]]&lt;10,"Q2",IF(Delivery[[#This Row],[Month]]&lt;13,"Q3"))))</f>
        <v>Q1</v>
      </c>
    </row>
    <row r="2851" spans="1:12" x14ac:dyDescent="0.25">
      <c r="A2851" s="181">
        <v>6</v>
      </c>
      <c r="B2851" s="182">
        <v>42510</v>
      </c>
      <c r="C2851" s="181" t="s">
        <v>463</v>
      </c>
      <c r="D2851" s="181" t="s">
        <v>1816</v>
      </c>
      <c r="E2851" s="181">
        <v>16</v>
      </c>
      <c r="F2851" s="181">
        <v>434</v>
      </c>
      <c r="G2851" s="181" t="s">
        <v>464</v>
      </c>
      <c r="H2851" s="181" t="s">
        <v>156</v>
      </c>
      <c r="I2851" s="181" t="s">
        <v>146</v>
      </c>
      <c r="J2851" s="181">
        <f>MONTH(Delivery[[#This Row],[DATE]])</f>
        <v>5</v>
      </c>
      <c r="K2851" s="183">
        <f>IF(Delivery[[#This Row],[Month]]&gt;3,YEAR(Delivery[[#This Row],[DATE]]),YEAR(Delivery[[#This Row],[DATE]])-1)</f>
        <v>2016</v>
      </c>
      <c r="L2851" s="183" t="str">
        <f>IF(Delivery[[#This Row],[Month]]&lt;4,"Q4",IF(Delivery[[#This Row],[Month]]&lt;7,"Q1",IF(Delivery[[#This Row],[Month]]&lt;10,"Q2",IF(Delivery[[#This Row],[Month]]&lt;13,"Q3"))))</f>
        <v>Q1</v>
      </c>
    </row>
    <row r="2852" spans="1:12" x14ac:dyDescent="0.25">
      <c r="A2852" s="181">
        <v>7</v>
      </c>
      <c r="B2852" s="182">
        <v>42510</v>
      </c>
      <c r="C2852" s="181" t="s">
        <v>463</v>
      </c>
      <c r="D2852" s="181" t="s">
        <v>2040</v>
      </c>
      <c r="E2852" s="181">
        <v>16</v>
      </c>
      <c r="F2852" s="181">
        <v>617</v>
      </c>
      <c r="G2852" s="181" t="s">
        <v>464</v>
      </c>
      <c r="H2852" s="181" t="s">
        <v>156</v>
      </c>
      <c r="I2852" s="181" t="s">
        <v>146</v>
      </c>
      <c r="J2852" s="181">
        <f>MONTH(Delivery[[#This Row],[DATE]])</f>
        <v>5</v>
      </c>
      <c r="K2852" s="183">
        <f>IF(Delivery[[#This Row],[Month]]&gt;3,YEAR(Delivery[[#This Row],[DATE]]),YEAR(Delivery[[#This Row],[DATE]])-1)</f>
        <v>2016</v>
      </c>
      <c r="L2852" s="183" t="str">
        <f>IF(Delivery[[#This Row],[Month]]&lt;4,"Q4",IF(Delivery[[#This Row],[Month]]&lt;7,"Q1",IF(Delivery[[#This Row],[Month]]&lt;10,"Q2",IF(Delivery[[#This Row],[Month]]&lt;13,"Q3"))))</f>
        <v>Q1</v>
      </c>
    </row>
    <row r="2853" spans="1:12" x14ac:dyDescent="0.25">
      <c r="A2853" s="181">
        <v>8</v>
      </c>
      <c r="B2853" s="182">
        <v>42510</v>
      </c>
      <c r="C2853" s="181" t="s">
        <v>463</v>
      </c>
      <c r="D2853" s="181" t="s">
        <v>2010</v>
      </c>
      <c r="E2853" s="181">
        <v>16</v>
      </c>
      <c r="F2853" s="181">
        <v>450</v>
      </c>
      <c r="G2853" s="181" t="s">
        <v>464</v>
      </c>
      <c r="H2853" s="181" t="s">
        <v>145</v>
      </c>
      <c r="I2853" s="181" t="s">
        <v>146</v>
      </c>
      <c r="J2853" s="181">
        <f>MONTH(Delivery[[#This Row],[DATE]])</f>
        <v>5</v>
      </c>
      <c r="K2853" s="183">
        <f>IF(Delivery[[#This Row],[Month]]&gt;3,YEAR(Delivery[[#This Row],[DATE]]),YEAR(Delivery[[#This Row],[DATE]])-1)</f>
        <v>2016</v>
      </c>
      <c r="L2853" s="183" t="str">
        <f>IF(Delivery[[#This Row],[Month]]&lt;4,"Q4",IF(Delivery[[#This Row],[Month]]&lt;7,"Q1",IF(Delivery[[#This Row],[Month]]&lt;10,"Q2",IF(Delivery[[#This Row],[Month]]&lt;13,"Q3"))))</f>
        <v>Q1</v>
      </c>
    </row>
    <row r="2854" spans="1:12" x14ac:dyDescent="0.25">
      <c r="A2854" s="181">
        <v>9</v>
      </c>
      <c r="B2854" s="182">
        <v>42510</v>
      </c>
      <c r="C2854" s="181" t="s">
        <v>463</v>
      </c>
      <c r="D2854" s="181" t="s">
        <v>2076</v>
      </c>
      <c r="E2854" s="181">
        <v>16</v>
      </c>
      <c r="F2854" s="181">
        <v>570</v>
      </c>
      <c r="G2854" s="181" t="s">
        <v>464</v>
      </c>
      <c r="H2854" s="181" t="s">
        <v>145</v>
      </c>
      <c r="I2854" s="181" t="s">
        <v>146</v>
      </c>
      <c r="J2854" s="181">
        <f>MONTH(Delivery[[#This Row],[DATE]])</f>
        <v>5</v>
      </c>
      <c r="K2854" s="183">
        <f>IF(Delivery[[#This Row],[Month]]&gt;3,YEAR(Delivery[[#This Row],[DATE]]),YEAR(Delivery[[#This Row],[DATE]])-1)</f>
        <v>2016</v>
      </c>
      <c r="L2854" s="183" t="str">
        <f>IF(Delivery[[#This Row],[Month]]&lt;4,"Q4",IF(Delivery[[#This Row],[Month]]&lt;7,"Q1",IF(Delivery[[#This Row],[Month]]&lt;10,"Q2",IF(Delivery[[#This Row],[Month]]&lt;13,"Q3"))))</f>
        <v>Q1</v>
      </c>
    </row>
    <row r="2855" spans="1:12" x14ac:dyDescent="0.25">
      <c r="A2855" s="181">
        <v>10</v>
      </c>
      <c r="B2855" s="182">
        <v>42510</v>
      </c>
      <c r="C2855" s="181" t="s">
        <v>463</v>
      </c>
      <c r="D2855" s="181" t="s">
        <v>2043</v>
      </c>
      <c r="E2855" s="181" t="s">
        <v>2077</v>
      </c>
      <c r="F2855" s="181">
        <v>5044</v>
      </c>
      <c r="G2855" s="181" t="s">
        <v>464</v>
      </c>
      <c r="H2855" s="181" t="s">
        <v>190</v>
      </c>
      <c r="I2855" s="181" t="s">
        <v>143</v>
      </c>
      <c r="J2855" s="181">
        <f>MONTH(Delivery[[#This Row],[DATE]])</f>
        <v>5</v>
      </c>
      <c r="K2855" s="183">
        <f>IF(Delivery[[#This Row],[Month]]&gt;3,YEAR(Delivery[[#This Row],[DATE]]),YEAR(Delivery[[#This Row],[DATE]])-1)</f>
        <v>2016</v>
      </c>
      <c r="L2855" s="183" t="str">
        <f>IF(Delivery[[#This Row],[Month]]&lt;4,"Q4",IF(Delivery[[#This Row],[Month]]&lt;7,"Q1",IF(Delivery[[#This Row],[Month]]&lt;10,"Q2",IF(Delivery[[#This Row],[Month]]&lt;13,"Q3"))))</f>
        <v>Q1</v>
      </c>
    </row>
    <row r="2856" spans="1:12" x14ac:dyDescent="0.25">
      <c r="A2856" s="181">
        <v>1</v>
      </c>
      <c r="B2856" s="182">
        <v>42510</v>
      </c>
      <c r="C2856" s="181" t="s">
        <v>6</v>
      </c>
      <c r="D2856" s="181" t="s">
        <v>2032</v>
      </c>
      <c r="E2856" s="181" t="s">
        <v>41</v>
      </c>
      <c r="F2856" s="181">
        <v>277</v>
      </c>
      <c r="G2856" s="181" t="s">
        <v>466</v>
      </c>
      <c r="H2856" s="181" t="s">
        <v>148</v>
      </c>
      <c r="I2856" s="181" t="s">
        <v>149</v>
      </c>
      <c r="J2856" s="181">
        <f>MONTH(Delivery[[#This Row],[DATE]])</f>
        <v>5</v>
      </c>
      <c r="K2856" s="183">
        <f>IF(Delivery[[#This Row],[Month]]&gt;3,YEAR(Delivery[[#This Row],[DATE]]),YEAR(Delivery[[#This Row],[DATE]])-1)</f>
        <v>2016</v>
      </c>
      <c r="L2856" s="183" t="str">
        <f>IF(Delivery[[#This Row],[Month]]&lt;4,"Q4",IF(Delivery[[#This Row],[Month]]&lt;7,"Q1",IF(Delivery[[#This Row],[Month]]&lt;10,"Q2",IF(Delivery[[#This Row],[Month]]&lt;13,"Q3"))))</f>
        <v>Q1</v>
      </c>
    </row>
    <row r="2857" spans="1:12" x14ac:dyDescent="0.25">
      <c r="A2857" s="181">
        <v>1</v>
      </c>
      <c r="B2857" s="182">
        <v>42491</v>
      </c>
      <c r="C2857" s="181" t="s">
        <v>6</v>
      </c>
      <c r="D2857" s="181" t="s">
        <v>2078</v>
      </c>
      <c r="E2857" s="181" t="s">
        <v>1908</v>
      </c>
      <c r="F2857" s="181">
        <v>4094</v>
      </c>
      <c r="G2857" s="181" t="s">
        <v>1907</v>
      </c>
      <c r="H2857" s="181" t="s">
        <v>153</v>
      </c>
      <c r="I2857" s="181" t="s">
        <v>154</v>
      </c>
      <c r="J2857" s="181">
        <f>MONTH(Delivery[[#This Row],[DATE]])</f>
        <v>5</v>
      </c>
      <c r="K2857" s="183">
        <f>IF(Delivery[[#This Row],[Month]]&gt;3,YEAR(Delivery[[#This Row],[DATE]]),YEAR(Delivery[[#This Row],[DATE]])-1)</f>
        <v>2016</v>
      </c>
      <c r="L2857" s="183" t="str">
        <f>IF(Delivery[[#This Row],[Month]]&lt;4,"Q4",IF(Delivery[[#This Row],[Month]]&lt;7,"Q1",IF(Delivery[[#This Row],[Month]]&lt;10,"Q2",IF(Delivery[[#This Row],[Month]]&lt;13,"Q3"))))</f>
        <v>Q1</v>
      </c>
    </row>
    <row r="2858" spans="1:12" x14ac:dyDescent="0.25">
      <c r="A2858" s="181">
        <v>2</v>
      </c>
      <c r="B2858" s="182">
        <v>42491</v>
      </c>
      <c r="C2858" s="181" t="s">
        <v>6</v>
      </c>
      <c r="D2858" s="181" t="s">
        <v>507</v>
      </c>
      <c r="E2858" s="181" t="s">
        <v>1908</v>
      </c>
      <c r="F2858" s="181">
        <v>227</v>
      </c>
      <c r="G2858" s="181" t="s">
        <v>1907</v>
      </c>
      <c r="H2858" s="181" t="s">
        <v>910</v>
      </c>
      <c r="I2858" s="181" t="s">
        <v>204</v>
      </c>
      <c r="J2858" s="181">
        <f>MONTH(Delivery[[#This Row],[DATE]])</f>
        <v>5</v>
      </c>
      <c r="K2858" s="183">
        <f>IF(Delivery[[#This Row],[Month]]&gt;3,YEAR(Delivery[[#This Row],[DATE]]),YEAR(Delivery[[#This Row],[DATE]])-1)</f>
        <v>2016</v>
      </c>
      <c r="L2858" s="183" t="str">
        <f>IF(Delivery[[#This Row],[Month]]&lt;4,"Q4",IF(Delivery[[#This Row],[Month]]&lt;7,"Q1",IF(Delivery[[#This Row],[Month]]&lt;10,"Q2",IF(Delivery[[#This Row],[Month]]&lt;13,"Q3"))))</f>
        <v>Q1</v>
      </c>
    </row>
    <row r="2859" spans="1:12" x14ac:dyDescent="0.25">
      <c r="A2859" s="181">
        <v>1</v>
      </c>
      <c r="B2859" s="182">
        <v>42492</v>
      </c>
      <c r="C2859" s="181" t="s">
        <v>6</v>
      </c>
      <c r="D2859" s="181" t="s">
        <v>2079</v>
      </c>
      <c r="E2859" s="181" t="s">
        <v>1921</v>
      </c>
      <c r="F2859" s="181">
        <v>45</v>
      </c>
      <c r="G2859" s="181" t="s">
        <v>1907</v>
      </c>
      <c r="H2859" s="181" t="s">
        <v>1100</v>
      </c>
      <c r="I2859" s="181" t="s">
        <v>204</v>
      </c>
      <c r="J2859" s="181">
        <f>MONTH(Delivery[[#This Row],[DATE]])</f>
        <v>5</v>
      </c>
      <c r="K2859" s="183">
        <f>IF(Delivery[[#This Row],[Month]]&gt;3,YEAR(Delivery[[#This Row],[DATE]]),YEAR(Delivery[[#This Row],[DATE]])-1)</f>
        <v>2016</v>
      </c>
      <c r="L2859" s="183" t="str">
        <f>IF(Delivery[[#This Row],[Month]]&lt;4,"Q4",IF(Delivery[[#This Row],[Month]]&lt;7,"Q1",IF(Delivery[[#This Row],[Month]]&lt;10,"Q2",IF(Delivery[[#This Row],[Month]]&lt;13,"Q3"))))</f>
        <v>Q1</v>
      </c>
    </row>
    <row r="2860" spans="1:12" x14ac:dyDescent="0.25">
      <c r="A2860" s="181">
        <v>1</v>
      </c>
      <c r="B2860" s="182">
        <v>42492</v>
      </c>
      <c r="C2860" s="181" t="s">
        <v>6</v>
      </c>
      <c r="D2860" s="181" t="s">
        <v>2080</v>
      </c>
      <c r="E2860" s="181" t="s">
        <v>1912</v>
      </c>
      <c r="F2860" s="181">
        <v>1013</v>
      </c>
      <c r="G2860" s="181" t="s">
        <v>1907</v>
      </c>
      <c r="H2860" s="181" t="s">
        <v>155</v>
      </c>
      <c r="I2860" s="181" t="s">
        <v>146</v>
      </c>
      <c r="J2860" s="181">
        <f>MONTH(Delivery[[#This Row],[DATE]])</f>
        <v>5</v>
      </c>
      <c r="K2860" s="183">
        <f>IF(Delivery[[#This Row],[Month]]&gt;3,YEAR(Delivery[[#This Row],[DATE]]),YEAR(Delivery[[#This Row],[DATE]])-1)</f>
        <v>2016</v>
      </c>
      <c r="L2860" s="183" t="str">
        <f>IF(Delivery[[#This Row],[Month]]&lt;4,"Q4",IF(Delivery[[#This Row],[Month]]&lt;7,"Q1",IF(Delivery[[#This Row],[Month]]&lt;10,"Q2",IF(Delivery[[#This Row],[Month]]&lt;13,"Q3"))))</f>
        <v>Q1</v>
      </c>
    </row>
    <row r="2861" spans="1:12" x14ac:dyDescent="0.25">
      <c r="A2861" s="181">
        <v>1</v>
      </c>
      <c r="B2861" s="182">
        <v>42493</v>
      </c>
      <c r="C2861" s="181" t="s">
        <v>6</v>
      </c>
      <c r="D2861" s="181" t="s">
        <v>1229</v>
      </c>
      <c r="E2861" s="181" t="s">
        <v>1921</v>
      </c>
      <c r="F2861" s="181">
        <v>45</v>
      </c>
      <c r="G2861" s="181" t="s">
        <v>1907</v>
      </c>
      <c r="H2861" s="181" t="s">
        <v>1230</v>
      </c>
      <c r="I2861" s="181" t="s">
        <v>204</v>
      </c>
      <c r="J2861" s="181">
        <f>MONTH(Delivery[[#This Row],[DATE]])</f>
        <v>5</v>
      </c>
      <c r="K2861" s="183">
        <f>IF(Delivery[[#This Row],[Month]]&gt;3,YEAR(Delivery[[#This Row],[DATE]]),YEAR(Delivery[[#This Row],[DATE]])-1)</f>
        <v>2016</v>
      </c>
      <c r="L2861" s="183" t="str">
        <f>IF(Delivery[[#This Row],[Month]]&lt;4,"Q4",IF(Delivery[[#This Row],[Month]]&lt;7,"Q1",IF(Delivery[[#This Row],[Month]]&lt;10,"Q2",IF(Delivery[[#This Row],[Month]]&lt;13,"Q3"))))</f>
        <v>Q1</v>
      </c>
    </row>
    <row r="2862" spans="1:12" x14ac:dyDescent="0.25">
      <c r="A2862" s="181">
        <v>1</v>
      </c>
      <c r="B2862" s="182">
        <v>42493</v>
      </c>
      <c r="C2862" s="181" t="s">
        <v>6</v>
      </c>
      <c r="D2862" s="181" t="s">
        <v>208</v>
      </c>
      <c r="E2862" s="181" t="s">
        <v>1912</v>
      </c>
      <c r="F2862" s="181">
        <v>1090</v>
      </c>
      <c r="G2862" s="181" t="s">
        <v>1907</v>
      </c>
      <c r="H2862" s="181" t="s">
        <v>145</v>
      </c>
      <c r="I2862" s="181" t="s">
        <v>146</v>
      </c>
      <c r="J2862" s="181">
        <f>MONTH(Delivery[[#This Row],[DATE]])</f>
        <v>5</v>
      </c>
      <c r="K2862" s="183">
        <f>IF(Delivery[[#This Row],[Month]]&gt;3,YEAR(Delivery[[#This Row],[DATE]]),YEAR(Delivery[[#This Row],[DATE]])-1)</f>
        <v>2016</v>
      </c>
      <c r="L2862" s="183" t="str">
        <f>IF(Delivery[[#This Row],[Month]]&lt;4,"Q4",IF(Delivery[[#This Row],[Month]]&lt;7,"Q1",IF(Delivery[[#This Row],[Month]]&lt;10,"Q2",IF(Delivery[[#This Row],[Month]]&lt;13,"Q3"))))</f>
        <v>Q1</v>
      </c>
    </row>
    <row r="2863" spans="1:12" x14ac:dyDescent="0.25">
      <c r="A2863" s="181">
        <v>2</v>
      </c>
      <c r="B2863" s="182">
        <v>42493</v>
      </c>
      <c r="C2863" s="181" t="s">
        <v>6</v>
      </c>
      <c r="D2863" s="181" t="s">
        <v>2081</v>
      </c>
      <c r="E2863" s="181">
        <v>105</v>
      </c>
      <c r="F2863" s="181">
        <v>4011</v>
      </c>
      <c r="G2863" s="181" t="s">
        <v>1907</v>
      </c>
      <c r="H2863" s="181" t="s">
        <v>148</v>
      </c>
      <c r="I2863" s="181" t="s">
        <v>149</v>
      </c>
      <c r="J2863" s="181">
        <f>MONTH(Delivery[[#This Row],[DATE]])</f>
        <v>5</v>
      </c>
      <c r="K2863" s="183">
        <f>IF(Delivery[[#This Row],[Month]]&gt;3,YEAR(Delivery[[#This Row],[DATE]]),YEAR(Delivery[[#This Row],[DATE]])-1)</f>
        <v>2016</v>
      </c>
      <c r="L2863" s="183" t="str">
        <f>IF(Delivery[[#This Row],[Month]]&lt;4,"Q4",IF(Delivery[[#This Row],[Month]]&lt;7,"Q1",IF(Delivery[[#This Row],[Month]]&lt;10,"Q2",IF(Delivery[[#This Row],[Month]]&lt;13,"Q3"))))</f>
        <v>Q1</v>
      </c>
    </row>
    <row r="2864" spans="1:12" x14ac:dyDescent="0.25">
      <c r="A2864" s="181">
        <v>1</v>
      </c>
      <c r="B2864" s="182">
        <v>42494</v>
      </c>
      <c r="C2864" s="181" t="s">
        <v>6</v>
      </c>
      <c r="D2864" s="181" t="s">
        <v>2082</v>
      </c>
      <c r="E2864" s="181" t="s">
        <v>2083</v>
      </c>
      <c r="F2864" s="181">
        <v>5322</v>
      </c>
      <c r="G2864" s="181" t="s">
        <v>1907</v>
      </c>
      <c r="H2864" s="181" t="s">
        <v>148</v>
      </c>
      <c r="I2864" s="181" t="s">
        <v>149</v>
      </c>
      <c r="J2864" s="181">
        <f>MONTH(Delivery[[#This Row],[DATE]])</f>
        <v>5</v>
      </c>
      <c r="K2864" s="183">
        <f>IF(Delivery[[#This Row],[Month]]&gt;3,YEAR(Delivery[[#This Row],[DATE]]),YEAR(Delivery[[#This Row],[DATE]])-1)</f>
        <v>2016</v>
      </c>
      <c r="L2864" s="183" t="str">
        <f>IF(Delivery[[#This Row],[Month]]&lt;4,"Q4",IF(Delivery[[#This Row],[Month]]&lt;7,"Q1",IF(Delivery[[#This Row],[Month]]&lt;10,"Q2",IF(Delivery[[#This Row],[Month]]&lt;13,"Q3"))))</f>
        <v>Q1</v>
      </c>
    </row>
    <row r="2865" spans="1:12" x14ac:dyDescent="0.25">
      <c r="A2865" s="181">
        <v>2</v>
      </c>
      <c r="B2865" s="182">
        <v>42494</v>
      </c>
      <c r="C2865" s="181" t="s">
        <v>6</v>
      </c>
      <c r="D2865" s="181" t="s">
        <v>1959</v>
      </c>
      <c r="E2865" s="181">
        <v>12</v>
      </c>
      <c r="F2865" s="181">
        <v>1399</v>
      </c>
      <c r="G2865" s="181" t="s">
        <v>1907</v>
      </c>
      <c r="H2865" s="181" t="s">
        <v>170</v>
      </c>
      <c r="I2865" s="181" t="s">
        <v>171</v>
      </c>
      <c r="J2865" s="181">
        <f>MONTH(Delivery[[#This Row],[DATE]])</f>
        <v>5</v>
      </c>
      <c r="K2865" s="183">
        <f>IF(Delivery[[#This Row],[Month]]&gt;3,YEAR(Delivery[[#This Row],[DATE]]),YEAR(Delivery[[#This Row],[DATE]])-1)</f>
        <v>2016</v>
      </c>
      <c r="L2865" s="183" t="str">
        <f>IF(Delivery[[#This Row],[Month]]&lt;4,"Q4",IF(Delivery[[#This Row],[Month]]&lt;7,"Q1",IF(Delivery[[#This Row],[Month]]&lt;10,"Q2",IF(Delivery[[#This Row],[Month]]&lt;13,"Q3"))))</f>
        <v>Q1</v>
      </c>
    </row>
    <row r="2866" spans="1:12" x14ac:dyDescent="0.25">
      <c r="A2866" s="181">
        <v>1</v>
      </c>
      <c r="B2866" s="182">
        <v>42495</v>
      </c>
      <c r="C2866" s="181" t="s">
        <v>6</v>
      </c>
      <c r="D2866" s="181" t="s">
        <v>1959</v>
      </c>
      <c r="E2866" s="181">
        <v>12</v>
      </c>
      <c r="F2866" s="181">
        <v>653</v>
      </c>
      <c r="G2866" s="181" t="s">
        <v>1907</v>
      </c>
      <c r="H2866" s="181" t="s">
        <v>170</v>
      </c>
      <c r="I2866" s="181" t="s">
        <v>171</v>
      </c>
      <c r="J2866" s="181">
        <f>MONTH(Delivery[[#This Row],[DATE]])</f>
        <v>5</v>
      </c>
      <c r="K2866" s="183">
        <f>IF(Delivery[[#This Row],[Month]]&gt;3,YEAR(Delivery[[#This Row],[DATE]]),YEAR(Delivery[[#This Row],[DATE]])-1)</f>
        <v>2016</v>
      </c>
      <c r="L2866" s="183" t="str">
        <f>IF(Delivery[[#This Row],[Month]]&lt;4,"Q4",IF(Delivery[[#This Row],[Month]]&lt;7,"Q1",IF(Delivery[[#This Row],[Month]]&lt;10,"Q2",IF(Delivery[[#This Row],[Month]]&lt;13,"Q3"))))</f>
        <v>Q1</v>
      </c>
    </row>
    <row r="2867" spans="1:12" x14ac:dyDescent="0.25">
      <c r="A2867" s="181">
        <v>2</v>
      </c>
      <c r="B2867" s="182">
        <v>42495</v>
      </c>
      <c r="C2867" s="181" t="s">
        <v>6</v>
      </c>
      <c r="D2867" s="181" t="s">
        <v>1960</v>
      </c>
      <c r="E2867" s="181" t="s">
        <v>1910</v>
      </c>
      <c r="F2867" s="181">
        <v>1648</v>
      </c>
      <c r="G2867" s="181" t="s">
        <v>1907</v>
      </c>
      <c r="H2867" s="181" t="s">
        <v>148</v>
      </c>
      <c r="I2867" s="181" t="s">
        <v>149</v>
      </c>
      <c r="J2867" s="181">
        <f>MONTH(Delivery[[#This Row],[DATE]])</f>
        <v>5</v>
      </c>
      <c r="K2867" s="183">
        <f>IF(Delivery[[#This Row],[Month]]&gt;3,YEAR(Delivery[[#This Row],[DATE]]),YEAR(Delivery[[#This Row],[DATE]])-1)</f>
        <v>2016</v>
      </c>
      <c r="L2867" s="183" t="str">
        <f>IF(Delivery[[#This Row],[Month]]&lt;4,"Q4",IF(Delivery[[#This Row],[Month]]&lt;7,"Q1",IF(Delivery[[#This Row],[Month]]&lt;10,"Q2",IF(Delivery[[#This Row],[Month]]&lt;13,"Q3"))))</f>
        <v>Q1</v>
      </c>
    </row>
    <row r="2868" spans="1:12" x14ac:dyDescent="0.25">
      <c r="A2868" s="181">
        <v>3</v>
      </c>
      <c r="B2868" s="182">
        <v>42495</v>
      </c>
      <c r="C2868" s="181" t="s">
        <v>6</v>
      </c>
      <c r="D2868" s="181" t="s">
        <v>1960</v>
      </c>
      <c r="E2868" s="181">
        <v>105</v>
      </c>
      <c r="F2868" s="181">
        <v>2846</v>
      </c>
      <c r="G2868" s="181" t="s">
        <v>1907</v>
      </c>
      <c r="H2868" s="181" t="s">
        <v>148</v>
      </c>
      <c r="I2868" s="181" t="s">
        <v>149</v>
      </c>
      <c r="J2868" s="181">
        <f>MONTH(Delivery[[#This Row],[DATE]])</f>
        <v>5</v>
      </c>
      <c r="K2868" s="183">
        <f>IF(Delivery[[#This Row],[Month]]&gt;3,YEAR(Delivery[[#This Row],[DATE]]),YEAR(Delivery[[#This Row],[DATE]])-1)</f>
        <v>2016</v>
      </c>
      <c r="L2868" s="183" t="str">
        <f>IF(Delivery[[#This Row],[Month]]&lt;4,"Q4",IF(Delivery[[#This Row],[Month]]&lt;7,"Q1",IF(Delivery[[#This Row],[Month]]&lt;10,"Q2",IF(Delivery[[#This Row],[Month]]&lt;13,"Q3"))))</f>
        <v>Q1</v>
      </c>
    </row>
    <row r="2869" spans="1:12" x14ac:dyDescent="0.25">
      <c r="A2869" s="181">
        <v>1</v>
      </c>
      <c r="B2869" s="182">
        <v>42496</v>
      </c>
      <c r="C2869" s="181" t="s">
        <v>6</v>
      </c>
      <c r="D2869" s="181" t="s">
        <v>1960</v>
      </c>
      <c r="E2869" s="181">
        <v>105</v>
      </c>
      <c r="F2869" s="181">
        <v>903</v>
      </c>
      <c r="G2869" s="181" t="s">
        <v>1907</v>
      </c>
      <c r="H2869" s="181" t="s">
        <v>148</v>
      </c>
      <c r="I2869" s="181" t="s">
        <v>149</v>
      </c>
      <c r="J2869" s="181">
        <f>MONTH(Delivery[[#This Row],[DATE]])</f>
        <v>5</v>
      </c>
      <c r="K2869" s="183">
        <f>IF(Delivery[[#This Row],[Month]]&gt;3,YEAR(Delivery[[#This Row],[DATE]]),YEAR(Delivery[[#This Row],[DATE]])-1)</f>
        <v>2016</v>
      </c>
      <c r="L2869" s="183" t="str">
        <f>IF(Delivery[[#This Row],[Month]]&lt;4,"Q4",IF(Delivery[[#This Row],[Month]]&lt;7,"Q1",IF(Delivery[[#This Row],[Month]]&lt;10,"Q2",IF(Delivery[[#This Row],[Month]]&lt;13,"Q3"))))</f>
        <v>Q1</v>
      </c>
    </row>
    <row r="2870" spans="1:12" x14ac:dyDescent="0.25">
      <c r="A2870" s="181">
        <v>2</v>
      </c>
      <c r="B2870" s="182">
        <v>42496</v>
      </c>
      <c r="C2870" s="181" t="s">
        <v>6</v>
      </c>
      <c r="D2870" s="181" t="s">
        <v>2084</v>
      </c>
      <c r="E2870" s="181">
        <v>8</v>
      </c>
      <c r="F2870" s="181">
        <v>167</v>
      </c>
      <c r="G2870" s="181" t="s">
        <v>1907</v>
      </c>
      <c r="H2870" s="181" t="s">
        <v>2085</v>
      </c>
      <c r="I2870" s="181" t="s">
        <v>204</v>
      </c>
      <c r="J2870" s="181">
        <f>MONTH(Delivery[[#This Row],[DATE]])</f>
        <v>5</v>
      </c>
      <c r="K2870" s="183">
        <f>IF(Delivery[[#This Row],[Month]]&gt;3,YEAR(Delivery[[#This Row],[DATE]]),YEAR(Delivery[[#This Row],[DATE]])-1)</f>
        <v>2016</v>
      </c>
      <c r="L2870" s="183" t="str">
        <f>IF(Delivery[[#This Row],[Month]]&lt;4,"Q4",IF(Delivery[[#This Row],[Month]]&lt;7,"Q1",IF(Delivery[[#This Row],[Month]]&lt;10,"Q2",IF(Delivery[[#This Row],[Month]]&lt;13,"Q3"))))</f>
        <v>Q1</v>
      </c>
    </row>
    <row r="2871" spans="1:12" x14ac:dyDescent="0.25">
      <c r="A2871" s="181">
        <v>3</v>
      </c>
      <c r="B2871" s="182">
        <v>42496</v>
      </c>
      <c r="C2871" s="181" t="s">
        <v>6</v>
      </c>
      <c r="D2871" s="181" t="s">
        <v>2086</v>
      </c>
      <c r="E2871" s="181" t="s">
        <v>1912</v>
      </c>
      <c r="F2871" s="181">
        <v>2501</v>
      </c>
      <c r="G2871" s="181" t="s">
        <v>1907</v>
      </c>
      <c r="H2871" s="181" t="s">
        <v>145</v>
      </c>
      <c r="I2871" s="181" t="s">
        <v>146</v>
      </c>
      <c r="J2871" s="181">
        <f>MONTH(Delivery[[#This Row],[DATE]])</f>
        <v>5</v>
      </c>
      <c r="K2871" s="183">
        <f>IF(Delivery[[#This Row],[Month]]&gt;3,YEAR(Delivery[[#This Row],[DATE]]),YEAR(Delivery[[#This Row],[DATE]])-1)</f>
        <v>2016</v>
      </c>
      <c r="L2871" s="183" t="str">
        <f>IF(Delivery[[#This Row],[Month]]&lt;4,"Q4",IF(Delivery[[#This Row],[Month]]&lt;7,"Q1",IF(Delivery[[#This Row],[Month]]&lt;10,"Q2",IF(Delivery[[#This Row],[Month]]&lt;13,"Q3"))))</f>
        <v>Q1</v>
      </c>
    </row>
    <row r="2872" spans="1:12" x14ac:dyDescent="0.25">
      <c r="A2872" s="181">
        <v>4</v>
      </c>
      <c r="B2872" s="182">
        <v>42496</v>
      </c>
      <c r="C2872" s="181" t="s">
        <v>6</v>
      </c>
      <c r="D2872" s="181" t="s">
        <v>2087</v>
      </c>
      <c r="E2872" s="181" t="s">
        <v>1917</v>
      </c>
      <c r="F2872" s="181">
        <v>1287</v>
      </c>
      <c r="G2872" s="181" t="s">
        <v>1907</v>
      </c>
      <c r="H2872" s="181" t="s">
        <v>148</v>
      </c>
      <c r="I2872" s="181" t="s">
        <v>149</v>
      </c>
      <c r="J2872" s="181">
        <f>MONTH(Delivery[[#This Row],[DATE]])</f>
        <v>5</v>
      </c>
      <c r="K2872" s="183">
        <f>IF(Delivery[[#This Row],[Month]]&gt;3,YEAR(Delivery[[#This Row],[DATE]]),YEAR(Delivery[[#This Row],[DATE]])-1)</f>
        <v>2016</v>
      </c>
      <c r="L2872" s="183" t="str">
        <f>IF(Delivery[[#This Row],[Month]]&lt;4,"Q4",IF(Delivery[[#This Row],[Month]]&lt;7,"Q1",IF(Delivery[[#This Row],[Month]]&lt;10,"Q2",IF(Delivery[[#This Row],[Month]]&lt;13,"Q3"))))</f>
        <v>Q1</v>
      </c>
    </row>
    <row r="2873" spans="1:12" x14ac:dyDescent="0.25">
      <c r="A2873" s="181">
        <v>1</v>
      </c>
      <c r="B2873" s="182">
        <v>42497</v>
      </c>
      <c r="C2873" s="181" t="s">
        <v>6</v>
      </c>
      <c r="D2873" s="181" t="s">
        <v>1831</v>
      </c>
      <c r="E2873" s="181" t="s">
        <v>1910</v>
      </c>
      <c r="F2873" s="181">
        <v>2910</v>
      </c>
      <c r="G2873" s="181" t="s">
        <v>1907</v>
      </c>
      <c r="H2873" s="181" t="s">
        <v>148</v>
      </c>
      <c r="I2873" s="181" t="s">
        <v>149</v>
      </c>
      <c r="J2873" s="181">
        <f>MONTH(Delivery[[#This Row],[DATE]])</f>
        <v>5</v>
      </c>
      <c r="K2873" s="183">
        <f>IF(Delivery[[#This Row],[Month]]&gt;3,YEAR(Delivery[[#This Row],[DATE]]),YEAR(Delivery[[#This Row],[DATE]])-1)</f>
        <v>2016</v>
      </c>
      <c r="L2873" s="183" t="str">
        <f>IF(Delivery[[#This Row],[Month]]&lt;4,"Q4",IF(Delivery[[#This Row],[Month]]&lt;7,"Q1",IF(Delivery[[#This Row],[Month]]&lt;10,"Q2",IF(Delivery[[#This Row],[Month]]&lt;13,"Q3"))))</f>
        <v>Q1</v>
      </c>
    </row>
    <row r="2874" spans="1:12" x14ac:dyDescent="0.25">
      <c r="A2874" s="181">
        <v>2</v>
      </c>
      <c r="B2874" s="182">
        <v>42497</v>
      </c>
      <c r="C2874" s="181" t="s">
        <v>6</v>
      </c>
      <c r="D2874" s="181" t="s">
        <v>1831</v>
      </c>
      <c r="E2874" s="181">
        <v>105</v>
      </c>
      <c r="F2874" s="181">
        <v>308</v>
      </c>
      <c r="G2874" s="181" t="s">
        <v>1907</v>
      </c>
      <c r="H2874" s="181" t="s">
        <v>148</v>
      </c>
      <c r="I2874" s="181" t="s">
        <v>149</v>
      </c>
      <c r="J2874" s="181">
        <f>MONTH(Delivery[[#This Row],[DATE]])</f>
        <v>5</v>
      </c>
      <c r="K2874" s="183">
        <f>IF(Delivery[[#This Row],[Month]]&gt;3,YEAR(Delivery[[#This Row],[DATE]]),YEAR(Delivery[[#This Row],[DATE]])-1)</f>
        <v>2016</v>
      </c>
      <c r="L2874" s="183" t="str">
        <f>IF(Delivery[[#This Row],[Month]]&lt;4,"Q4",IF(Delivery[[#This Row],[Month]]&lt;7,"Q1",IF(Delivery[[#This Row],[Month]]&lt;10,"Q2",IF(Delivery[[#This Row],[Month]]&lt;13,"Q3"))))</f>
        <v>Q1</v>
      </c>
    </row>
    <row r="2875" spans="1:12" x14ac:dyDescent="0.25">
      <c r="A2875" s="181">
        <v>3</v>
      </c>
      <c r="B2875" s="182">
        <v>42497</v>
      </c>
      <c r="C2875" s="181" t="s">
        <v>6</v>
      </c>
      <c r="D2875" s="181" t="s">
        <v>204</v>
      </c>
      <c r="E2875" s="181">
        <v>8</v>
      </c>
      <c r="F2875" s="181">
        <v>52</v>
      </c>
      <c r="G2875" s="181" t="s">
        <v>1907</v>
      </c>
      <c r="H2875" s="181" t="s">
        <v>738</v>
      </c>
      <c r="I2875" s="181" t="s">
        <v>204</v>
      </c>
      <c r="J2875" s="181">
        <f>MONTH(Delivery[[#This Row],[DATE]])</f>
        <v>5</v>
      </c>
      <c r="K2875" s="183">
        <f>IF(Delivery[[#This Row],[Month]]&gt;3,YEAR(Delivery[[#This Row],[DATE]]),YEAR(Delivery[[#This Row],[DATE]])-1)</f>
        <v>2016</v>
      </c>
      <c r="L2875" s="183" t="str">
        <f>IF(Delivery[[#This Row],[Month]]&lt;4,"Q4",IF(Delivery[[#This Row],[Month]]&lt;7,"Q1",IF(Delivery[[#This Row],[Month]]&lt;10,"Q2",IF(Delivery[[#This Row],[Month]]&lt;13,"Q3"))))</f>
        <v>Q1</v>
      </c>
    </row>
    <row r="2876" spans="1:12" x14ac:dyDescent="0.25">
      <c r="A2876" s="181">
        <v>4</v>
      </c>
      <c r="B2876" s="182">
        <v>42497</v>
      </c>
      <c r="C2876" s="181" t="s">
        <v>6</v>
      </c>
      <c r="D2876" s="181" t="s">
        <v>2088</v>
      </c>
      <c r="E2876" s="181" t="s">
        <v>1912</v>
      </c>
      <c r="F2876" s="181">
        <v>1313</v>
      </c>
      <c r="G2876" s="181" t="s">
        <v>1907</v>
      </c>
      <c r="H2876" s="181" t="s">
        <v>164</v>
      </c>
      <c r="I2876" s="181" t="s">
        <v>146</v>
      </c>
      <c r="J2876" s="181">
        <f>MONTH(Delivery[[#This Row],[DATE]])</f>
        <v>5</v>
      </c>
      <c r="K2876" s="183">
        <f>IF(Delivery[[#This Row],[Month]]&gt;3,YEAR(Delivery[[#This Row],[DATE]]),YEAR(Delivery[[#This Row],[DATE]])-1)</f>
        <v>2016</v>
      </c>
      <c r="L2876" s="183" t="str">
        <f>IF(Delivery[[#This Row],[Month]]&lt;4,"Q4",IF(Delivery[[#This Row],[Month]]&lt;7,"Q1",IF(Delivery[[#This Row],[Month]]&lt;10,"Q2",IF(Delivery[[#This Row],[Month]]&lt;13,"Q3"))))</f>
        <v>Q1</v>
      </c>
    </row>
    <row r="2877" spans="1:12" x14ac:dyDescent="0.25">
      <c r="A2877" s="181">
        <v>1</v>
      </c>
      <c r="B2877" s="182">
        <v>42498</v>
      </c>
      <c r="C2877" s="181" t="s">
        <v>6</v>
      </c>
      <c r="D2877" s="181" t="s">
        <v>2089</v>
      </c>
      <c r="E2877" s="181" t="s">
        <v>1912</v>
      </c>
      <c r="F2877" s="181">
        <v>1143</v>
      </c>
      <c r="G2877" s="181" t="s">
        <v>1907</v>
      </c>
      <c r="H2877" s="181" t="s">
        <v>164</v>
      </c>
      <c r="I2877" s="181" t="s">
        <v>146</v>
      </c>
      <c r="J2877" s="181">
        <f>MONTH(Delivery[[#This Row],[DATE]])</f>
        <v>5</v>
      </c>
      <c r="K2877" s="183">
        <f>IF(Delivery[[#This Row],[Month]]&gt;3,YEAR(Delivery[[#This Row],[DATE]]),YEAR(Delivery[[#This Row],[DATE]])-1)</f>
        <v>2016</v>
      </c>
      <c r="L2877" s="183" t="str">
        <f>IF(Delivery[[#This Row],[Month]]&lt;4,"Q4",IF(Delivery[[#This Row],[Month]]&lt;7,"Q1",IF(Delivery[[#This Row],[Month]]&lt;10,"Q2",IF(Delivery[[#This Row],[Month]]&lt;13,"Q3"))))</f>
        <v>Q1</v>
      </c>
    </row>
    <row r="2878" spans="1:12" x14ac:dyDescent="0.25">
      <c r="A2878" s="181">
        <v>2</v>
      </c>
      <c r="B2878" s="182">
        <v>42498</v>
      </c>
      <c r="C2878" s="181" t="s">
        <v>6</v>
      </c>
      <c r="D2878" s="181" t="s">
        <v>204</v>
      </c>
      <c r="E2878" s="181">
        <v>8</v>
      </c>
      <c r="F2878" s="181">
        <v>283</v>
      </c>
      <c r="G2878" s="181" t="s">
        <v>1907</v>
      </c>
      <c r="H2878" s="181" t="s">
        <v>738</v>
      </c>
      <c r="I2878" s="181" t="s">
        <v>204</v>
      </c>
      <c r="J2878" s="181">
        <f>MONTH(Delivery[[#This Row],[DATE]])</f>
        <v>5</v>
      </c>
      <c r="K2878" s="183">
        <f>IF(Delivery[[#This Row],[Month]]&gt;3,YEAR(Delivery[[#This Row],[DATE]]),YEAR(Delivery[[#This Row],[DATE]])-1)</f>
        <v>2016</v>
      </c>
      <c r="L2878" s="183" t="str">
        <f>IF(Delivery[[#This Row],[Month]]&lt;4,"Q4",IF(Delivery[[#This Row],[Month]]&lt;7,"Q1",IF(Delivery[[#This Row],[Month]]&lt;10,"Q2",IF(Delivery[[#This Row],[Month]]&lt;13,"Q3"))))</f>
        <v>Q1</v>
      </c>
    </row>
    <row r="2879" spans="1:12" x14ac:dyDescent="0.25">
      <c r="A2879" s="181">
        <v>3</v>
      </c>
      <c r="B2879" s="182">
        <v>42498</v>
      </c>
      <c r="C2879" s="181" t="s">
        <v>6</v>
      </c>
      <c r="D2879" s="181" t="s">
        <v>1971</v>
      </c>
      <c r="E2879" s="181" t="s">
        <v>176</v>
      </c>
      <c r="F2879" s="181">
        <v>4374</v>
      </c>
      <c r="G2879" s="181" t="s">
        <v>1907</v>
      </c>
      <c r="H2879" s="181" t="s">
        <v>153</v>
      </c>
      <c r="I2879" s="181" t="s">
        <v>154</v>
      </c>
      <c r="J2879" s="181">
        <f>MONTH(Delivery[[#This Row],[DATE]])</f>
        <v>5</v>
      </c>
      <c r="K2879" s="183">
        <f>IF(Delivery[[#This Row],[Month]]&gt;3,YEAR(Delivery[[#This Row],[DATE]]),YEAR(Delivery[[#This Row],[DATE]])-1)</f>
        <v>2016</v>
      </c>
      <c r="L2879" s="183" t="str">
        <f>IF(Delivery[[#This Row],[Month]]&lt;4,"Q4",IF(Delivery[[#This Row],[Month]]&lt;7,"Q1",IF(Delivery[[#This Row],[Month]]&lt;10,"Q2",IF(Delivery[[#This Row],[Month]]&lt;13,"Q3"))))</f>
        <v>Q1</v>
      </c>
    </row>
    <row r="2880" spans="1:12" x14ac:dyDescent="0.25">
      <c r="A2880" s="181">
        <v>1</v>
      </c>
      <c r="B2880" s="182">
        <v>42499</v>
      </c>
      <c r="C2880" s="181" t="s">
        <v>6</v>
      </c>
      <c r="D2880" s="181" t="s">
        <v>1972</v>
      </c>
      <c r="E2880" s="181" t="s">
        <v>2090</v>
      </c>
      <c r="F2880" s="181">
        <v>3731</v>
      </c>
      <c r="G2880" s="181" t="s">
        <v>1907</v>
      </c>
      <c r="H2880" s="181" t="s">
        <v>153</v>
      </c>
      <c r="I2880" s="181" t="s">
        <v>154</v>
      </c>
      <c r="J2880" s="181">
        <f>MONTH(Delivery[[#This Row],[DATE]])</f>
        <v>5</v>
      </c>
      <c r="K2880" s="183">
        <f>IF(Delivery[[#This Row],[Month]]&gt;3,YEAR(Delivery[[#This Row],[DATE]]),YEAR(Delivery[[#This Row],[DATE]])-1)</f>
        <v>2016</v>
      </c>
      <c r="L2880" s="183" t="str">
        <f>IF(Delivery[[#This Row],[Month]]&lt;4,"Q4",IF(Delivery[[#This Row],[Month]]&lt;7,"Q1",IF(Delivery[[#This Row],[Month]]&lt;10,"Q2",IF(Delivery[[#This Row],[Month]]&lt;13,"Q3"))))</f>
        <v>Q1</v>
      </c>
    </row>
    <row r="2881" spans="1:12" x14ac:dyDescent="0.25">
      <c r="A2881" s="181">
        <v>2</v>
      </c>
      <c r="B2881" s="182">
        <v>42499</v>
      </c>
      <c r="C2881" s="181" t="s">
        <v>6</v>
      </c>
      <c r="D2881" s="181" t="s">
        <v>2091</v>
      </c>
      <c r="E2881" s="181" t="s">
        <v>1918</v>
      </c>
      <c r="F2881" s="181">
        <v>115</v>
      </c>
      <c r="G2881" s="181" t="s">
        <v>1907</v>
      </c>
      <c r="H2881" s="181" t="s">
        <v>2092</v>
      </c>
      <c r="I2881" s="181" t="s">
        <v>204</v>
      </c>
      <c r="J2881" s="181">
        <f>MONTH(Delivery[[#This Row],[DATE]])</f>
        <v>5</v>
      </c>
      <c r="K2881" s="183">
        <f>IF(Delivery[[#This Row],[Month]]&gt;3,YEAR(Delivery[[#This Row],[DATE]]),YEAR(Delivery[[#This Row],[DATE]])-1)</f>
        <v>2016</v>
      </c>
      <c r="L2881" s="183" t="str">
        <f>IF(Delivery[[#This Row],[Month]]&lt;4,"Q4",IF(Delivery[[#This Row],[Month]]&lt;7,"Q1",IF(Delivery[[#This Row],[Month]]&lt;10,"Q2",IF(Delivery[[#This Row],[Month]]&lt;13,"Q3"))))</f>
        <v>Q1</v>
      </c>
    </row>
    <row r="2882" spans="1:12" x14ac:dyDescent="0.25">
      <c r="A2882" s="181">
        <v>1</v>
      </c>
      <c r="B2882" s="182">
        <v>42499</v>
      </c>
      <c r="C2882" s="181" t="s">
        <v>6</v>
      </c>
      <c r="D2882" s="181" t="s">
        <v>2093</v>
      </c>
      <c r="E2882" s="181">
        <v>105</v>
      </c>
      <c r="F2882" s="181">
        <v>1993</v>
      </c>
      <c r="G2882" s="181" t="s">
        <v>1907</v>
      </c>
      <c r="H2882" s="181" t="s">
        <v>2094</v>
      </c>
      <c r="I2882" s="181" t="s">
        <v>149</v>
      </c>
      <c r="J2882" s="181">
        <f>MONTH(Delivery[[#This Row],[DATE]])</f>
        <v>5</v>
      </c>
      <c r="K2882" s="183">
        <f>IF(Delivery[[#This Row],[Month]]&gt;3,YEAR(Delivery[[#This Row],[DATE]]),YEAR(Delivery[[#This Row],[DATE]])-1)</f>
        <v>2016</v>
      </c>
      <c r="L2882" s="183" t="str">
        <f>IF(Delivery[[#This Row],[Month]]&lt;4,"Q4",IF(Delivery[[#This Row],[Month]]&lt;7,"Q1",IF(Delivery[[#This Row],[Month]]&lt;10,"Q2",IF(Delivery[[#This Row],[Month]]&lt;13,"Q3"))))</f>
        <v>Q1</v>
      </c>
    </row>
    <row r="2883" spans="1:12" x14ac:dyDescent="0.25">
      <c r="A2883" s="181">
        <v>1</v>
      </c>
      <c r="B2883" s="182">
        <v>42500</v>
      </c>
      <c r="C2883" s="181" t="s">
        <v>6</v>
      </c>
      <c r="D2883" s="181" t="s">
        <v>1976</v>
      </c>
      <c r="E2883" s="181" t="s">
        <v>2095</v>
      </c>
      <c r="F2883" s="181">
        <v>5898</v>
      </c>
      <c r="G2883" s="181" t="s">
        <v>1907</v>
      </c>
      <c r="H2883" s="181" t="s">
        <v>148</v>
      </c>
      <c r="I2883" s="181" t="s">
        <v>149</v>
      </c>
      <c r="J2883" s="181">
        <f>MONTH(Delivery[[#This Row],[DATE]])</f>
        <v>5</v>
      </c>
      <c r="K2883" s="183">
        <f>IF(Delivery[[#This Row],[Month]]&gt;3,YEAR(Delivery[[#This Row],[DATE]]),YEAR(Delivery[[#This Row],[DATE]])-1)</f>
        <v>2016</v>
      </c>
      <c r="L2883" s="183" t="str">
        <f>IF(Delivery[[#This Row],[Month]]&lt;4,"Q4",IF(Delivery[[#This Row],[Month]]&lt;7,"Q1",IF(Delivery[[#This Row],[Month]]&lt;10,"Q2",IF(Delivery[[#This Row],[Month]]&lt;13,"Q3"))))</f>
        <v>Q1</v>
      </c>
    </row>
    <row r="2884" spans="1:12" x14ac:dyDescent="0.25">
      <c r="A2884" s="181">
        <v>1</v>
      </c>
      <c r="B2884" s="182">
        <v>42501</v>
      </c>
      <c r="C2884" s="181" t="s">
        <v>6</v>
      </c>
      <c r="D2884" s="181" t="s">
        <v>1976</v>
      </c>
      <c r="E2884" s="181" t="s">
        <v>1917</v>
      </c>
      <c r="F2884" s="181">
        <v>2571</v>
      </c>
      <c r="G2884" s="181" t="s">
        <v>1907</v>
      </c>
      <c r="H2884" s="181" t="s">
        <v>148</v>
      </c>
      <c r="I2884" s="181" t="s">
        <v>149</v>
      </c>
      <c r="J2884" s="181">
        <f>MONTH(Delivery[[#This Row],[DATE]])</f>
        <v>5</v>
      </c>
      <c r="K2884" s="183">
        <f>IF(Delivery[[#This Row],[Month]]&gt;3,YEAR(Delivery[[#This Row],[DATE]]),YEAR(Delivery[[#This Row],[DATE]])-1)</f>
        <v>2016</v>
      </c>
      <c r="L2884" s="183" t="str">
        <f>IF(Delivery[[#This Row],[Month]]&lt;4,"Q4",IF(Delivery[[#This Row],[Month]]&lt;7,"Q1",IF(Delivery[[#This Row],[Month]]&lt;10,"Q2",IF(Delivery[[#This Row],[Month]]&lt;13,"Q3"))))</f>
        <v>Q1</v>
      </c>
    </row>
    <row r="2885" spans="1:12" x14ac:dyDescent="0.25">
      <c r="A2885" s="181">
        <v>2</v>
      </c>
      <c r="B2885" s="182">
        <v>42501</v>
      </c>
      <c r="C2885" s="181" t="s">
        <v>6</v>
      </c>
      <c r="D2885" s="181" t="s">
        <v>204</v>
      </c>
      <c r="E2885" s="181">
        <v>8</v>
      </c>
      <c r="F2885" s="181">
        <v>17</v>
      </c>
      <c r="G2885" s="181" t="s">
        <v>1907</v>
      </c>
      <c r="H2885" s="181" t="s">
        <v>738</v>
      </c>
      <c r="I2885" s="181" t="s">
        <v>204</v>
      </c>
      <c r="J2885" s="181">
        <f>MONTH(Delivery[[#This Row],[DATE]])</f>
        <v>5</v>
      </c>
      <c r="K2885" s="183">
        <f>IF(Delivery[[#This Row],[Month]]&gt;3,YEAR(Delivery[[#This Row],[DATE]]),YEAR(Delivery[[#This Row],[DATE]])-1)</f>
        <v>2016</v>
      </c>
      <c r="L2885" s="183" t="str">
        <f>IF(Delivery[[#This Row],[Month]]&lt;4,"Q4",IF(Delivery[[#This Row],[Month]]&lt;7,"Q1",IF(Delivery[[#This Row],[Month]]&lt;10,"Q2",IF(Delivery[[#This Row],[Month]]&lt;13,"Q3"))))</f>
        <v>Q1</v>
      </c>
    </row>
    <row r="2886" spans="1:12" x14ac:dyDescent="0.25">
      <c r="A2886" s="181">
        <v>3</v>
      </c>
      <c r="B2886" s="182">
        <v>42501</v>
      </c>
      <c r="C2886" s="181" t="s">
        <v>6</v>
      </c>
      <c r="D2886" s="181" t="s">
        <v>1984</v>
      </c>
      <c r="E2886" s="181">
        <v>103</v>
      </c>
      <c r="F2886" s="181">
        <v>1551</v>
      </c>
      <c r="G2886" s="181" t="s">
        <v>1907</v>
      </c>
      <c r="H2886" s="181" t="s">
        <v>145</v>
      </c>
      <c r="I2886" s="181" t="s">
        <v>146</v>
      </c>
      <c r="J2886" s="181">
        <f>MONTH(Delivery[[#This Row],[DATE]])</f>
        <v>5</v>
      </c>
      <c r="K2886" s="183">
        <f>IF(Delivery[[#This Row],[Month]]&gt;3,YEAR(Delivery[[#This Row],[DATE]]),YEAR(Delivery[[#This Row],[DATE]])-1)</f>
        <v>2016</v>
      </c>
      <c r="L2886" s="183" t="str">
        <f>IF(Delivery[[#This Row],[Month]]&lt;4,"Q4",IF(Delivery[[#This Row],[Month]]&lt;7,"Q1",IF(Delivery[[#This Row],[Month]]&lt;10,"Q2",IF(Delivery[[#This Row],[Month]]&lt;13,"Q3"))))</f>
        <v>Q1</v>
      </c>
    </row>
    <row r="2887" spans="1:12" x14ac:dyDescent="0.25">
      <c r="A2887" s="181">
        <v>1</v>
      </c>
      <c r="B2887" s="182">
        <v>42502</v>
      </c>
      <c r="C2887" s="181" t="s">
        <v>6</v>
      </c>
      <c r="D2887" s="181" t="s">
        <v>1984</v>
      </c>
      <c r="E2887" s="181" t="s">
        <v>1912</v>
      </c>
      <c r="F2887" s="181">
        <v>674</v>
      </c>
      <c r="G2887" s="181" t="s">
        <v>1907</v>
      </c>
      <c r="H2887" s="181" t="s">
        <v>145</v>
      </c>
      <c r="I2887" s="181" t="s">
        <v>146</v>
      </c>
      <c r="J2887" s="181">
        <f>MONTH(Delivery[[#This Row],[DATE]])</f>
        <v>5</v>
      </c>
      <c r="K2887" s="183">
        <f>IF(Delivery[[#This Row],[Month]]&gt;3,YEAR(Delivery[[#This Row],[DATE]]),YEAR(Delivery[[#This Row],[DATE]])-1)</f>
        <v>2016</v>
      </c>
      <c r="L2887" s="183" t="str">
        <f>IF(Delivery[[#This Row],[Month]]&lt;4,"Q4",IF(Delivery[[#This Row],[Month]]&lt;7,"Q1",IF(Delivery[[#This Row],[Month]]&lt;10,"Q2",IF(Delivery[[#This Row],[Month]]&lt;13,"Q3"))))</f>
        <v>Q1</v>
      </c>
    </row>
    <row r="2888" spans="1:12" x14ac:dyDescent="0.25">
      <c r="A2888" s="181">
        <v>2</v>
      </c>
      <c r="B2888" s="182">
        <v>42502</v>
      </c>
      <c r="C2888" s="181" t="s">
        <v>6</v>
      </c>
      <c r="D2888" s="181" t="s">
        <v>2096</v>
      </c>
      <c r="E2888" s="181" t="s">
        <v>1936</v>
      </c>
      <c r="F2888" s="181">
        <v>5209</v>
      </c>
      <c r="G2888" s="181" t="s">
        <v>1907</v>
      </c>
      <c r="H2888" s="181" t="s">
        <v>148</v>
      </c>
      <c r="I2888" s="181" t="s">
        <v>149</v>
      </c>
      <c r="J2888" s="181">
        <f>MONTH(Delivery[[#This Row],[DATE]])</f>
        <v>5</v>
      </c>
      <c r="K2888" s="183">
        <f>IF(Delivery[[#This Row],[Month]]&gt;3,YEAR(Delivery[[#This Row],[DATE]]),YEAR(Delivery[[#This Row],[DATE]])-1)</f>
        <v>2016</v>
      </c>
      <c r="L2888" s="183" t="str">
        <f>IF(Delivery[[#This Row],[Month]]&lt;4,"Q4",IF(Delivery[[#This Row],[Month]]&lt;7,"Q1",IF(Delivery[[#This Row],[Month]]&lt;10,"Q2",IF(Delivery[[#This Row],[Month]]&lt;13,"Q3"))))</f>
        <v>Q1</v>
      </c>
    </row>
    <row r="2889" spans="1:12" x14ac:dyDescent="0.25">
      <c r="A2889" s="181">
        <v>1</v>
      </c>
      <c r="B2889" s="182">
        <v>42503</v>
      </c>
      <c r="C2889" s="181" t="s">
        <v>6</v>
      </c>
      <c r="D2889" s="181" t="s">
        <v>1977</v>
      </c>
      <c r="E2889" s="181" t="s">
        <v>1908</v>
      </c>
      <c r="F2889" s="181">
        <v>38</v>
      </c>
      <c r="G2889" s="181" t="s">
        <v>1907</v>
      </c>
      <c r="H2889" s="181" t="s">
        <v>145</v>
      </c>
      <c r="I2889" s="181" t="s">
        <v>146</v>
      </c>
      <c r="J2889" s="181">
        <f>MONTH(Delivery[[#This Row],[DATE]])</f>
        <v>5</v>
      </c>
      <c r="K2889" s="183">
        <f>IF(Delivery[[#This Row],[Month]]&gt;3,YEAR(Delivery[[#This Row],[DATE]]),YEAR(Delivery[[#This Row],[DATE]])-1)</f>
        <v>2016</v>
      </c>
      <c r="L2889" s="183" t="str">
        <f>IF(Delivery[[#This Row],[Month]]&lt;4,"Q4",IF(Delivery[[#This Row],[Month]]&lt;7,"Q1",IF(Delivery[[#This Row],[Month]]&lt;10,"Q2",IF(Delivery[[#This Row],[Month]]&lt;13,"Q3"))))</f>
        <v>Q1</v>
      </c>
    </row>
    <row r="2890" spans="1:12" x14ac:dyDescent="0.25">
      <c r="A2890" s="181">
        <v>1</v>
      </c>
      <c r="B2890" s="182">
        <v>42503</v>
      </c>
      <c r="C2890" s="181" t="s">
        <v>6</v>
      </c>
      <c r="D2890" s="181" t="s">
        <v>2097</v>
      </c>
      <c r="E2890" s="181">
        <v>105</v>
      </c>
      <c r="F2890" s="181">
        <v>82</v>
      </c>
      <c r="G2890" s="181" t="s">
        <v>1907</v>
      </c>
      <c r="H2890" s="181" t="s">
        <v>987</v>
      </c>
      <c r="I2890" s="181" t="s">
        <v>204</v>
      </c>
      <c r="J2890" s="181">
        <f>MONTH(Delivery[[#This Row],[DATE]])</f>
        <v>5</v>
      </c>
      <c r="K2890" s="183">
        <f>IF(Delivery[[#This Row],[Month]]&gt;3,YEAR(Delivery[[#This Row],[DATE]]),YEAR(Delivery[[#This Row],[DATE]])-1)</f>
        <v>2016</v>
      </c>
      <c r="L2890" s="183" t="str">
        <f>IF(Delivery[[#This Row],[Month]]&lt;4,"Q4",IF(Delivery[[#This Row],[Month]]&lt;7,"Q1",IF(Delivery[[#This Row],[Month]]&lt;10,"Q2",IF(Delivery[[#This Row],[Month]]&lt;13,"Q3"))))</f>
        <v>Q1</v>
      </c>
    </row>
    <row r="2891" spans="1:12" x14ac:dyDescent="0.25">
      <c r="A2891" s="181">
        <v>2</v>
      </c>
      <c r="B2891" s="182">
        <v>42503</v>
      </c>
      <c r="C2891" s="181" t="s">
        <v>6</v>
      </c>
      <c r="D2891" s="181" t="s">
        <v>2098</v>
      </c>
      <c r="E2891" s="181" t="s">
        <v>1912</v>
      </c>
      <c r="F2891" s="181">
        <v>2488</v>
      </c>
      <c r="G2891" s="181" t="s">
        <v>1907</v>
      </c>
      <c r="H2891" s="181" t="s">
        <v>145</v>
      </c>
      <c r="I2891" s="181" t="s">
        <v>146</v>
      </c>
      <c r="J2891" s="181">
        <f>MONTH(Delivery[[#This Row],[DATE]])</f>
        <v>5</v>
      </c>
      <c r="K2891" s="183">
        <f>IF(Delivery[[#This Row],[Month]]&gt;3,YEAR(Delivery[[#This Row],[DATE]]),YEAR(Delivery[[#This Row],[DATE]])-1)</f>
        <v>2016</v>
      </c>
      <c r="L2891" s="183" t="str">
        <f>IF(Delivery[[#This Row],[Month]]&lt;4,"Q4",IF(Delivery[[#This Row],[Month]]&lt;7,"Q1",IF(Delivery[[#This Row],[Month]]&lt;10,"Q2",IF(Delivery[[#This Row],[Month]]&lt;13,"Q3"))))</f>
        <v>Q1</v>
      </c>
    </row>
    <row r="2892" spans="1:12" x14ac:dyDescent="0.25">
      <c r="A2892" s="181">
        <v>3</v>
      </c>
      <c r="B2892" s="182">
        <v>42503</v>
      </c>
      <c r="C2892" s="181" t="s">
        <v>6</v>
      </c>
      <c r="D2892" s="181" t="s">
        <v>238</v>
      </c>
      <c r="E2892" s="181" t="s">
        <v>1917</v>
      </c>
      <c r="F2892" s="181">
        <v>3219</v>
      </c>
      <c r="G2892" s="181" t="s">
        <v>1907</v>
      </c>
      <c r="H2892" s="181" t="s">
        <v>148</v>
      </c>
      <c r="I2892" s="181" t="s">
        <v>149</v>
      </c>
      <c r="J2892" s="181">
        <f>MONTH(Delivery[[#This Row],[DATE]])</f>
        <v>5</v>
      </c>
      <c r="K2892" s="183">
        <f>IF(Delivery[[#This Row],[Month]]&gt;3,YEAR(Delivery[[#This Row],[DATE]]),YEAR(Delivery[[#This Row],[DATE]])-1)</f>
        <v>2016</v>
      </c>
      <c r="L2892" s="183" t="str">
        <f>IF(Delivery[[#This Row],[Month]]&lt;4,"Q4",IF(Delivery[[#This Row],[Month]]&lt;7,"Q1",IF(Delivery[[#This Row],[Month]]&lt;10,"Q2",IF(Delivery[[#This Row],[Month]]&lt;13,"Q3"))))</f>
        <v>Q1</v>
      </c>
    </row>
    <row r="2893" spans="1:12" x14ac:dyDescent="0.25">
      <c r="A2893" s="181">
        <v>1</v>
      </c>
      <c r="B2893" s="182">
        <v>42504</v>
      </c>
      <c r="C2893" s="181" t="s">
        <v>6</v>
      </c>
      <c r="D2893" s="181" t="s">
        <v>238</v>
      </c>
      <c r="E2893" s="181" t="s">
        <v>1910</v>
      </c>
      <c r="F2893" s="181">
        <v>386</v>
      </c>
      <c r="G2893" s="181" t="s">
        <v>1907</v>
      </c>
      <c r="H2893" s="181" t="s">
        <v>148</v>
      </c>
      <c r="I2893" s="181" t="s">
        <v>149</v>
      </c>
      <c r="J2893" s="181">
        <f>MONTH(Delivery[[#This Row],[DATE]])</f>
        <v>5</v>
      </c>
      <c r="K2893" s="183">
        <f>IF(Delivery[[#This Row],[Month]]&gt;3,YEAR(Delivery[[#This Row],[DATE]]),YEAR(Delivery[[#This Row],[DATE]])-1)</f>
        <v>2016</v>
      </c>
      <c r="L2893" s="183" t="str">
        <f>IF(Delivery[[#This Row],[Month]]&lt;4,"Q4",IF(Delivery[[#This Row],[Month]]&lt;7,"Q1",IF(Delivery[[#This Row],[Month]]&lt;10,"Q2",IF(Delivery[[#This Row],[Month]]&lt;13,"Q3"))))</f>
        <v>Q1</v>
      </c>
    </row>
    <row r="2894" spans="1:12" x14ac:dyDescent="0.25">
      <c r="A2894" s="181">
        <v>2</v>
      </c>
      <c r="B2894" s="182">
        <v>42504</v>
      </c>
      <c r="C2894" s="181" t="s">
        <v>6</v>
      </c>
      <c r="D2894" s="181" t="s">
        <v>2099</v>
      </c>
      <c r="E2894" s="181" t="s">
        <v>2100</v>
      </c>
      <c r="F2894" s="181">
        <v>3588</v>
      </c>
      <c r="G2894" s="181" t="s">
        <v>1907</v>
      </c>
      <c r="H2894" s="181" t="s">
        <v>170</v>
      </c>
      <c r="I2894" s="181" t="s">
        <v>171</v>
      </c>
      <c r="J2894" s="181">
        <f>MONTH(Delivery[[#This Row],[DATE]])</f>
        <v>5</v>
      </c>
      <c r="K2894" s="183">
        <f>IF(Delivery[[#This Row],[Month]]&gt;3,YEAR(Delivery[[#This Row],[DATE]]),YEAR(Delivery[[#This Row],[DATE]])-1)</f>
        <v>2016</v>
      </c>
      <c r="L2894" s="183" t="str">
        <f>IF(Delivery[[#This Row],[Month]]&lt;4,"Q4",IF(Delivery[[#This Row],[Month]]&lt;7,"Q1",IF(Delivery[[#This Row],[Month]]&lt;10,"Q2",IF(Delivery[[#This Row],[Month]]&lt;13,"Q3"))))</f>
        <v>Q1</v>
      </c>
    </row>
    <row r="2895" spans="1:12" x14ac:dyDescent="0.25">
      <c r="A2895" s="181">
        <v>3</v>
      </c>
      <c r="B2895" s="182">
        <v>42504</v>
      </c>
      <c r="C2895" s="181" t="s">
        <v>6</v>
      </c>
      <c r="D2895" s="181" t="s">
        <v>2101</v>
      </c>
      <c r="E2895" s="181" t="s">
        <v>1910</v>
      </c>
      <c r="F2895" s="181">
        <v>2131</v>
      </c>
      <c r="G2895" s="181" t="s">
        <v>1907</v>
      </c>
      <c r="H2895" s="181" t="s">
        <v>148</v>
      </c>
      <c r="I2895" s="181" t="s">
        <v>149</v>
      </c>
      <c r="J2895" s="181">
        <f>MONTH(Delivery[[#This Row],[DATE]])</f>
        <v>5</v>
      </c>
      <c r="K2895" s="183">
        <f>IF(Delivery[[#This Row],[Month]]&gt;3,YEAR(Delivery[[#This Row],[DATE]]),YEAR(Delivery[[#This Row],[DATE]])-1)</f>
        <v>2016</v>
      </c>
      <c r="L2895" s="183" t="str">
        <f>IF(Delivery[[#This Row],[Month]]&lt;4,"Q4",IF(Delivery[[#This Row],[Month]]&lt;7,"Q1",IF(Delivery[[#This Row],[Month]]&lt;10,"Q2",IF(Delivery[[#This Row],[Month]]&lt;13,"Q3"))))</f>
        <v>Q1</v>
      </c>
    </row>
    <row r="2896" spans="1:12" x14ac:dyDescent="0.25">
      <c r="A2896" s="181">
        <v>1</v>
      </c>
      <c r="B2896" s="182">
        <v>42505</v>
      </c>
      <c r="C2896" s="181" t="s">
        <v>6</v>
      </c>
      <c r="D2896" s="181" t="s">
        <v>1440</v>
      </c>
      <c r="E2896" s="181" t="s">
        <v>1918</v>
      </c>
      <c r="F2896" s="181">
        <v>68</v>
      </c>
      <c r="G2896" s="181" t="s">
        <v>1907</v>
      </c>
      <c r="H2896" s="181" t="s">
        <v>987</v>
      </c>
      <c r="I2896" s="181" t="s">
        <v>204</v>
      </c>
      <c r="J2896" s="181">
        <f>MONTH(Delivery[[#This Row],[DATE]])</f>
        <v>5</v>
      </c>
      <c r="K2896" s="183">
        <f>IF(Delivery[[#This Row],[Month]]&gt;3,YEAR(Delivery[[#This Row],[DATE]]),YEAR(Delivery[[#This Row],[DATE]])-1)</f>
        <v>2016</v>
      </c>
      <c r="L2896" s="183" t="str">
        <f>IF(Delivery[[#This Row],[Month]]&lt;4,"Q4",IF(Delivery[[#This Row],[Month]]&lt;7,"Q1",IF(Delivery[[#This Row],[Month]]&lt;10,"Q2",IF(Delivery[[#This Row],[Month]]&lt;13,"Q3"))))</f>
        <v>Q1</v>
      </c>
    </row>
    <row r="2897" spans="1:12" x14ac:dyDescent="0.25">
      <c r="A2897" s="181">
        <v>2</v>
      </c>
      <c r="B2897" s="182">
        <v>42505</v>
      </c>
      <c r="C2897" s="181" t="s">
        <v>6</v>
      </c>
      <c r="D2897" s="181" t="s">
        <v>2102</v>
      </c>
      <c r="E2897" s="181" t="s">
        <v>176</v>
      </c>
      <c r="F2897" s="181">
        <v>3646</v>
      </c>
      <c r="G2897" s="181" t="s">
        <v>1907</v>
      </c>
      <c r="H2897" s="181" t="s">
        <v>153</v>
      </c>
      <c r="I2897" s="181" t="s">
        <v>154</v>
      </c>
      <c r="J2897" s="181">
        <f>MONTH(Delivery[[#This Row],[DATE]])</f>
        <v>5</v>
      </c>
      <c r="K2897" s="183">
        <f>IF(Delivery[[#This Row],[Month]]&gt;3,YEAR(Delivery[[#This Row],[DATE]]),YEAR(Delivery[[#This Row],[DATE]])-1)</f>
        <v>2016</v>
      </c>
      <c r="L2897" s="183" t="str">
        <f>IF(Delivery[[#This Row],[Month]]&lt;4,"Q4",IF(Delivery[[#This Row],[Month]]&lt;7,"Q1",IF(Delivery[[#This Row],[Month]]&lt;10,"Q2",IF(Delivery[[#This Row],[Month]]&lt;13,"Q3"))))</f>
        <v>Q1</v>
      </c>
    </row>
    <row r="2898" spans="1:12" x14ac:dyDescent="0.25">
      <c r="A2898" s="181">
        <v>1</v>
      </c>
      <c r="B2898" s="182">
        <v>42505</v>
      </c>
      <c r="C2898" s="181" t="s">
        <v>6</v>
      </c>
      <c r="D2898" s="181" t="s">
        <v>1998</v>
      </c>
      <c r="E2898" s="181" t="s">
        <v>1910</v>
      </c>
      <c r="F2898" s="181">
        <v>1690</v>
      </c>
      <c r="G2898" s="181" t="s">
        <v>1907</v>
      </c>
      <c r="H2898" s="181" t="s">
        <v>148</v>
      </c>
      <c r="I2898" s="181" t="s">
        <v>149</v>
      </c>
      <c r="J2898" s="181">
        <f>MONTH(Delivery[[#This Row],[DATE]])</f>
        <v>5</v>
      </c>
      <c r="K2898" s="183">
        <f>IF(Delivery[[#This Row],[Month]]&gt;3,YEAR(Delivery[[#This Row],[DATE]]),YEAR(Delivery[[#This Row],[DATE]])-1)</f>
        <v>2016</v>
      </c>
      <c r="L2898" s="183" t="str">
        <f>IF(Delivery[[#This Row],[Month]]&lt;4,"Q4",IF(Delivery[[#This Row],[Month]]&lt;7,"Q1",IF(Delivery[[#This Row],[Month]]&lt;10,"Q2",IF(Delivery[[#This Row],[Month]]&lt;13,"Q3"))))</f>
        <v>Q1</v>
      </c>
    </row>
    <row r="2899" spans="1:12" x14ac:dyDescent="0.25">
      <c r="A2899" s="181">
        <v>2</v>
      </c>
      <c r="B2899" s="182">
        <v>42505</v>
      </c>
      <c r="C2899" s="181" t="s">
        <v>6</v>
      </c>
      <c r="D2899" s="181" t="s">
        <v>1398</v>
      </c>
      <c r="E2899" s="181">
        <v>105</v>
      </c>
      <c r="F2899" s="181">
        <v>135</v>
      </c>
      <c r="G2899" s="181" t="s">
        <v>1907</v>
      </c>
      <c r="H2899" s="181" t="s">
        <v>987</v>
      </c>
      <c r="I2899" s="181" t="s">
        <v>204</v>
      </c>
      <c r="J2899" s="181">
        <f>MONTH(Delivery[[#This Row],[DATE]])</f>
        <v>5</v>
      </c>
      <c r="K2899" s="183">
        <f>IF(Delivery[[#This Row],[Month]]&gt;3,YEAR(Delivery[[#This Row],[DATE]]),YEAR(Delivery[[#This Row],[DATE]])-1)</f>
        <v>2016</v>
      </c>
      <c r="L2899" s="183" t="str">
        <f>IF(Delivery[[#This Row],[Month]]&lt;4,"Q4",IF(Delivery[[#This Row],[Month]]&lt;7,"Q1",IF(Delivery[[#This Row],[Month]]&lt;10,"Q2",IF(Delivery[[#This Row],[Month]]&lt;13,"Q3"))))</f>
        <v>Q1</v>
      </c>
    </row>
    <row r="2900" spans="1:12" x14ac:dyDescent="0.25">
      <c r="A2900" s="181">
        <v>1</v>
      </c>
      <c r="B2900" s="182">
        <v>42506</v>
      </c>
      <c r="C2900" s="181" t="s">
        <v>6</v>
      </c>
      <c r="D2900" s="181" t="s">
        <v>2005</v>
      </c>
      <c r="E2900" s="181" t="s">
        <v>176</v>
      </c>
      <c r="F2900" s="181">
        <v>4488</v>
      </c>
      <c r="G2900" s="181" t="s">
        <v>1907</v>
      </c>
      <c r="H2900" s="181" t="s">
        <v>153</v>
      </c>
      <c r="I2900" s="181" t="s">
        <v>154</v>
      </c>
      <c r="J2900" s="181">
        <f>MONTH(Delivery[[#This Row],[DATE]])</f>
        <v>5</v>
      </c>
      <c r="K2900" s="183">
        <f>IF(Delivery[[#This Row],[Month]]&gt;3,YEAR(Delivery[[#This Row],[DATE]]),YEAR(Delivery[[#This Row],[DATE]])-1)</f>
        <v>2016</v>
      </c>
      <c r="L2900" s="183" t="str">
        <f>IF(Delivery[[#This Row],[Month]]&lt;4,"Q4",IF(Delivery[[#This Row],[Month]]&lt;7,"Q1",IF(Delivery[[#This Row],[Month]]&lt;10,"Q2",IF(Delivery[[#This Row],[Month]]&lt;13,"Q3"))))</f>
        <v>Q1</v>
      </c>
    </row>
    <row r="2901" spans="1:12" x14ac:dyDescent="0.25">
      <c r="A2901" s="181">
        <v>2</v>
      </c>
      <c r="B2901" s="182">
        <v>42506</v>
      </c>
      <c r="C2901" s="181" t="s">
        <v>6</v>
      </c>
      <c r="D2901" s="181" t="s">
        <v>1229</v>
      </c>
      <c r="E2901" s="181" t="s">
        <v>1918</v>
      </c>
      <c r="F2901" s="181">
        <v>238</v>
      </c>
      <c r="G2901" s="181" t="s">
        <v>1907</v>
      </c>
      <c r="H2901" s="181" t="s">
        <v>1230</v>
      </c>
      <c r="I2901" s="181" t="s">
        <v>204</v>
      </c>
      <c r="J2901" s="181">
        <f>MONTH(Delivery[[#This Row],[DATE]])</f>
        <v>5</v>
      </c>
      <c r="K2901" s="183">
        <f>IF(Delivery[[#This Row],[Month]]&gt;3,YEAR(Delivery[[#This Row],[DATE]]),YEAR(Delivery[[#This Row],[DATE]])-1)</f>
        <v>2016</v>
      </c>
      <c r="L2901" s="183" t="str">
        <f>IF(Delivery[[#This Row],[Month]]&lt;4,"Q4",IF(Delivery[[#This Row],[Month]]&lt;7,"Q1",IF(Delivery[[#This Row],[Month]]&lt;10,"Q2",IF(Delivery[[#This Row],[Month]]&lt;13,"Q3"))))</f>
        <v>Q1</v>
      </c>
    </row>
    <row r="2902" spans="1:12" x14ac:dyDescent="0.25">
      <c r="A2902" s="181">
        <v>1</v>
      </c>
      <c r="B2902" s="182">
        <v>42506</v>
      </c>
      <c r="C2902" s="181" t="s">
        <v>6</v>
      </c>
      <c r="D2902" s="181" t="s">
        <v>1998</v>
      </c>
      <c r="E2902" s="181" t="s">
        <v>1910</v>
      </c>
      <c r="F2902" s="181">
        <v>103</v>
      </c>
      <c r="G2902" s="181" t="s">
        <v>1907</v>
      </c>
      <c r="H2902" s="181" t="s">
        <v>148</v>
      </c>
      <c r="I2902" s="181" t="s">
        <v>149</v>
      </c>
      <c r="J2902" s="181">
        <f>MONTH(Delivery[[#This Row],[DATE]])</f>
        <v>5</v>
      </c>
      <c r="K2902" s="183">
        <f>IF(Delivery[[#This Row],[Month]]&gt;3,YEAR(Delivery[[#This Row],[DATE]]),YEAR(Delivery[[#This Row],[DATE]])-1)</f>
        <v>2016</v>
      </c>
      <c r="L2902" s="183" t="str">
        <f>IF(Delivery[[#This Row],[Month]]&lt;4,"Q4",IF(Delivery[[#This Row],[Month]]&lt;7,"Q1",IF(Delivery[[#This Row],[Month]]&lt;10,"Q2",IF(Delivery[[#This Row],[Month]]&lt;13,"Q3"))))</f>
        <v>Q1</v>
      </c>
    </row>
    <row r="2903" spans="1:12" x14ac:dyDescent="0.25">
      <c r="A2903" s="181">
        <v>1</v>
      </c>
      <c r="B2903" s="182">
        <v>42507</v>
      </c>
      <c r="C2903" s="181" t="s">
        <v>6</v>
      </c>
      <c r="D2903" s="181" t="s">
        <v>2103</v>
      </c>
      <c r="E2903" s="181" t="s">
        <v>1908</v>
      </c>
      <c r="F2903" s="181">
        <v>40</v>
      </c>
      <c r="G2903" s="181" t="s">
        <v>1907</v>
      </c>
      <c r="H2903" s="181" t="s">
        <v>987</v>
      </c>
      <c r="I2903" s="181" t="s">
        <v>204</v>
      </c>
      <c r="J2903" s="181">
        <f>MONTH(Delivery[[#This Row],[DATE]])</f>
        <v>5</v>
      </c>
      <c r="K2903" s="183">
        <f>IF(Delivery[[#This Row],[Month]]&gt;3,YEAR(Delivery[[#This Row],[DATE]]),YEAR(Delivery[[#This Row],[DATE]])-1)</f>
        <v>2016</v>
      </c>
      <c r="L2903" s="183" t="str">
        <f>IF(Delivery[[#This Row],[Month]]&lt;4,"Q4",IF(Delivery[[#This Row],[Month]]&lt;7,"Q1",IF(Delivery[[#This Row],[Month]]&lt;10,"Q2",IF(Delivery[[#This Row],[Month]]&lt;13,"Q3"))))</f>
        <v>Q1</v>
      </c>
    </row>
    <row r="2904" spans="1:12" x14ac:dyDescent="0.25">
      <c r="A2904" s="181">
        <v>1</v>
      </c>
      <c r="B2904" s="182">
        <v>42507</v>
      </c>
      <c r="C2904" s="181" t="s">
        <v>6</v>
      </c>
      <c r="D2904" s="181" t="s">
        <v>1976</v>
      </c>
      <c r="E2904" s="181" t="s">
        <v>2104</v>
      </c>
      <c r="F2904" s="181">
        <v>982</v>
      </c>
      <c r="G2904" s="181" t="s">
        <v>1907</v>
      </c>
      <c r="H2904" s="181" t="s">
        <v>148</v>
      </c>
      <c r="I2904" s="181" t="s">
        <v>149</v>
      </c>
      <c r="J2904" s="181">
        <f>MONTH(Delivery[[#This Row],[DATE]])</f>
        <v>5</v>
      </c>
      <c r="K2904" s="183">
        <f>IF(Delivery[[#This Row],[Month]]&gt;3,YEAR(Delivery[[#This Row],[DATE]]),YEAR(Delivery[[#This Row],[DATE]])-1)</f>
        <v>2016</v>
      </c>
      <c r="L2904" s="183" t="str">
        <f>IF(Delivery[[#This Row],[Month]]&lt;4,"Q4",IF(Delivery[[#This Row],[Month]]&lt;7,"Q1",IF(Delivery[[#This Row],[Month]]&lt;10,"Q2",IF(Delivery[[#This Row],[Month]]&lt;13,"Q3"))))</f>
        <v>Q1</v>
      </c>
    </row>
    <row r="2905" spans="1:12" x14ac:dyDescent="0.25">
      <c r="A2905" s="181">
        <v>2</v>
      </c>
      <c r="B2905" s="182">
        <v>42507</v>
      </c>
      <c r="C2905" s="181" t="s">
        <v>6</v>
      </c>
      <c r="D2905" s="181" t="s">
        <v>1991</v>
      </c>
      <c r="E2905" s="181" t="s">
        <v>1910</v>
      </c>
      <c r="F2905" s="181">
        <v>3202</v>
      </c>
      <c r="G2905" s="181" t="s">
        <v>1907</v>
      </c>
      <c r="H2905" s="181" t="s">
        <v>148</v>
      </c>
      <c r="I2905" s="181" t="s">
        <v>149</v>
      </c>
      <c r="J2905" s="181">
        <f>MONTH(Delivery[[#This Row],[DATE]])</f>
        <v>5</v>
      </c>
      <c r="K2905" s="183">
        <f>IF(Delivery[[#This Row],[Month]]&gt;3,YEAR(Delivery[[#This Row],[DATE]]),YEAR(Delivery[[#This Row],[DATE]])-1)</f>
        <v>2016</v>
      </c>
      <c r="L2905" s="183" t="str">
        <f>IF(Delivery[[#This Row],[Month]]&lt;4,"Q4",IF(Delivery[[#This Row],[Month]]&lt;7,"Q1",IF(Delivery[[#This Row],[Month]]&lt;10,"Q2",IF(Delivery[[#This Row],[Month]]&lt;13,"Q3"))))</f>
        <v>Q1</v>
      </c>
    </row>
    <row r="2906" spans="1:12" x14ac:dyDescent="0.25">
      <c r="A2906" s="181">
        <v>3</v>
      </c>
      <c r="B2906" s="182">
        <v>42507</v>
      </c>
      <c r="C2906" s="181" t="s">
        <v>6</v>
      </c>
      <c r="D2906" s="181" t="s">
        <v>2018</v>
      </c>
      <c r="E2906" s="181" t="s">
        <v>1912</v>
      </c>
      <c r="F2906" s="181">
        <v>768</v>
      </c>
      <c r="G2906" s="181" t="s">
        <v>1907</v>
      </c>
      <c r="H2906" s="181" t="s">
        <v>145</v>
      </c>
      <c r="I2906" s="181" t="s">
        <v>146</v>
      </c>
      <c r="J2906" s="181">
        <f>MONTH(Delivery[[#This Row],[DATE]])</f>
        <v>5</v>
      </c>
      <c r="K2906" s="183">
        <f>IF(Delivery[[#This Row],[Month]]&gt;3,YEAR(Delivery[[#This Row],[DATE]]),YEAR(Delivery[[#This Row],[DATE]])-1)</f>
        <v>2016</v>
      </c>
      <c r="L2906" s="183" t="str">
        <f>IF(Delivery[[#This Row],[Month]]&lt;4,"Q4",IF(Delivery[[#This Row],[Month]]&lt;7,"Q1",IF(Delivery[[#This Row],[Month]]&lt;10,"Q2",IF(Delivery[[#This Row],[Month]]&lt;13,"Q3"))))</f>
        <v>Q1</v>
      </c>
    </row>
    <row r="2907" spans="1:12" x14ac:dyDescent="0.25">
      <c r="A2907" s="181">
        <v>1</v>
      </c>
      <c r="B2907" s="182">
        <v>42508</v>
      </c>
      <c r="C2907" s="181" t="s">
        <v>6</v>
      </c>
      <c r="D2907" s="181" t="s">
        <v>204</v>
      </c>
      <c r="E2907" s="181" t="s">
        <v>1908</v>
      </c>
      <c r="F2907" s="181">
        <v>34</v>
      </c>
      <c r="G2907" s="181" t="s">
        <v>1907</v>
      </c>
      <c r="H2907" s="181" t="s">
        <v>738</v>
      </c>
      <c r="I2907" s="181" t="s">
        <v>204</v>
      </c>
      <c r="J2907" s="181">
        <f>MONTH(Delivery[[#This Row],[DATE]])</f>
        <v>5</v>
      </c>
      <c r="K2907" s="183">
        <f>IF(Delivery[[#This Row],[Month]]&gt;3,YEAR(Delivery[[#This Row],[DATE]]),YEAR(Delivery[[#This Row],[DATE]])-1)</f>
        <v>2016</v>
      </c>
      <c r="L2907" s="183" t="str">
        <f>IF(Delivery[[#This Row],[Month]]&lt;4,"Q4",IF(Delivery[[#This Row],[Month]]&lt;7,"Q1",IF(Delivery[[#This Row],[Month]]&lt;10,"Q2",IF(Delivery[[#This Row],[Month]]&lt;13,"Q3"))))</f>
        <v>Q1</v>
      </c>
    </row>
    <row r="2908" spans="1:12" x14ac:dyDescent="0.25">
      <c r="A2908" s="181">
        <v>1</v>
      </c>
      <c r="B2908" s="182">
        <v>42508</v>
      </c>
      <c r="C2908" s="181" t="s">
        <v>6</v>
      </c>
      <c r="D2908" s="181" t="s">
        <v>2018</v>
      </c>
      <c r="E2908" s="181" t="s">
        <v>1912</v>
      </c>
      <c r="F2908" s="181">
        <v>801</v>
      </c>
      <c r="G2908" s="181" t="s">
        <v>1907</v>
      </c>
      <c r="H2908" s="181" t="s">
        <v>145</v>
      </c>
      <c r="I2908" s="181" t="s">
        <v>146</v>
      </c>
      <c r="J2908" s="181">
        <f>MONTH(Delivery[[#This Row],[DATE]])</f>
        <v>5</v>
      </c>
      <c r="K2908" s="183">
        <f>IF(Delivery[[#This Row],[Month]]&gt;3,YEAR(Delivery[[#This Row],[DATE]]),YEAR(Delivery[[#This Row],[DATE]])-1)</f>
        <v>2016</v>
      </c>
      <c r="L2908" s="183" t="str">
        <f>IF(Delivery[[#This Row],[Month]]&lt;4,"Q4",IF(Delivery[[#This Row],[Month]]&lt;7,"Q1",IF(Delivery[[#This Row],[Month]]&lt;10,"Q2",IF(Delivery[[#This Row],[Month]]&lt;13,"Q3"))))</f>
        <v>Q1</v>
      </c>
    </row>
    <row r="2909" spans="1:12" x14ac:dyDescent="0.25">
      <c r="A2909" s="181">
        <v>2</v>
      </c>
      <c r="B2909" s="182">
        <v>42508</v>
      </c>
      <c r="C2909" s="181" t="s">
        <v>6</v>
      </c>
      <c r="D2909" s="181" t="s">
        <v>2018</v>
      </c>
      <c r="E2909" s="181" t="s">
        <v>1912</v>
      </c>
      <c r="F2909" s="181">
        <v>640</v>
      </c>
      <c r="G2909" s="181" t="s">
        <v>1907</v>
      </c>
      <c r="H2909" s="181" t="s">
        <v>145</v>
      </c>
      <c r="I2909" s="181" t="s">
        <v>146</v>
      </c>
      <c r="J2909" s="181">
        <f>MONTH(Delivery[[#This Row],[DATE]])</f>
        <v>5</v>
      </c>
      <c r="K2909" s="183">
        <f>IF(Delivery[[#This Row],[Month]]&gt;3,YEAR(Delivery[[#This Row],[DATE]]),YEAR(Delivery[[#This Row],[DATE]])-1)</f>
        <v>2016</v>
      </c>
      <c r="L2909" s="183" t="str">
        <f>IF(Delivery[[#This Row],[Month]]&lt;4,"Q4",IF(Delivery[[#This Row],[Month]]&lt;7,"Q1",IF(Delivery[[#This Row],[Month]]&lt;10,"Q2",IF(Delivery[[#This Row],[Month]]&lt;13,"Q3"))))</f>
        <v>Q1</v>
      </c>
    </row>
    <row r="2910" spans="1:12" x14ac:dyDescent="0.25">
      <c r="A2910" s="181">
        <v>3</v>
      </c>
      <c r="B2910" s="182">
        <v>42508</v>
      </c>
      <c r="C2910" s="181" t="s">
        <v>6</v>
      </c>
      <c r="D2910" s="181" t="s">
        <v>2105</v>
      </c>
      <c r="E2910" s="181" t="s">
        <v>1910</v>
      </c>
      <c r="F2910" s="181">
        <v>849</v>
      </c>
      <c r="G2910" s="181" t="s">
        <v>1907</v>
      </c>
      <c r="H2910" s="181" t="s">
        <v>148</v>
      </c>
      <c r="I2910" s="181" t="s">
        <v>149</v>
      </c>
      <c r="J2910" s="181">
        <f>MONTH(Delivery[[#This Row],[DATE]])</f>
        <v>5</v>
      </c>
      <c r="K2910" s="183">
        <f>IF(Delivery[[#This Row],[Month]]&gt;3,YEAR(Delivery[[#This Row],[DATE]]),YEAR(Delivery[[#This Row],[DATE]])-1)</f>
        <v>2016</v>
      </c>
      <c r="L2910" s="183" t="str">
        <f>IF(Delivery[[#This Row],[Month]]&lt;4,"Q4",IF(Delivery[[#This Row],[Month]]&lt;7,"Q1",IF(Delivery[[#This Row],[Month]]&lt;10,"Q2",IF(Delivery[[#This Row],[Month]]&lt;13,"Q3"))))</f>
        <v>Q1</v>
      </c>
    </row>
    <row r="2911" spans="1:12" x14ac:dyDescent="0.25">
      <c r="A2911" s="181">
        <v>1</v>
      </c>
      <c r="B2911" s="182">
        <v>42509</v>
      </c>
      <c r="C2911" s="181" t="s">
        <v>6</v>
      </c>
      <c r="D2911" s="181" t="s">
        <v>204</v>
      </c>
      <c r="E2911" s="181" t="s">
        <v>1908</v>
      </c>
      <c r="F2911" s="181">
        <v>23</v>
      </c>
      <c r="G2911" s="181" t="s">
        <v>1907</v>
      </c>
      <c r="H2911" s="181" t="s">
        <v>738</v>
      </c>
      <c r="I2911" s="181" t="s">
        <v>204</v>
      </c>
      <c r="J2911" s="181">
        <f>MONTH(Delivery[[#This Row],[DATE]])</f>
        <v>5</v>
      </c>
      <c r="K2911" s="183">
        <f>IF(Delivery[[#This Row],[Month]]&gt;3,YEAR(Delivery[[#This Row],[DATE]]),YEAR(Delivery[[#This Row],[DATE]])-1)</f>
        <v>2016</v>
      </c>
      <c r="L2911" s="183" t="str">
        <f>IF(Delivery[[#This Row],[Month]]&lt;4,"Q4",IF(Delivery[[#This Row],[Month]]&lt;7,"Q1",IF(Delivery[[#This Row],[Month]]&lt;10,"Q2",IF(Delivery[[#This Row],[Month]]&lt;13,"Q3"))))</f>
        <v>Q1</v>
      </c>
    </row>
    <row r="2912" spans="1:12" x14ac:dyDescent="0.25">
      <c r="A2912" s="181">
        <v>1</v>
      </c>
      <c r="B2912" s="182">
        <v>42509</v>
      </c>
      <c r="C2912" s="181" t="s">
        <v>6</v>
      </c>
      <c r="D2912" s="181" t="s">
        <v>2106</v>
      </c>
      <c r="E2912" s="181" t="s">
        <v>2107</v>
      </c>
      <c r="F2912" s="181">
        <v>59</v>
      </c>
      <c r="G2912" s="181" t="s">
        <v>1907</v>
      </c>
      <c r="H2912" s="181" t="s">
        <v>2108</v>
      </c>
      <c r="I2912" s="181" t="s">
        <v>204</v>
      </c>
      <c r="J2912" s="181">
        <f>MONTH(Delivery[[#This Row],[DATE]])</f>
        <v>5</v>
      </c>
      <c r="K2912" s="183">
        <f>IF(Delivery[[#This Row],[Month]]&gt;3,YEAR(Delivery[[#This Row],[DATE]]),YEAR(Delivery[[#This Row],[DATE]])-1)</f>
        <v>2016</v>
      </c>
      <c r="L2912" s="183" t="str">
        <f>IF(Delivery[[#This Row],[Month]]&lt;4,"Q4",IF(Delivery[[#This Row],[Month]]&lt;7,"Q1",IF(Delivery[[#This Row],[Month]]&lt;10,"Q2",IF(Delivery[[#This Row],[Month]]&lt;13,"Q3"))))</f>
        <v>Q1</v>
      </c>
    </row>
    <row r="2913" spans="1:12" x14ac:dyDescent="0.25">
      <c r="A2913" s="181">
        <v>2</v>
      </c>
      <c r="B2913" s="182">
        <v>42509</v>
      </c>
      <c r="C2913" s="181" t="s">
        <v>6</v>
      </c>
      <c r="D2913" s="181" t="s">
        <v>2109</v>
      </c>
      <c r="E2913" s="181" t="s">
        <v>2110</v>
      </c>
      <c r="F2913" s="181">
        <v>4184</v>
      </c>
      <c r="G2913" s="181" t="s">
        <v>1907</v>
      </c>
      <c r="H2913" s="181" t="s">
        <v>164</v>
      </c>
      <c r="I2913" s="181" t="s">
        <v>146</v>
      </c>
      <c r="J2913" s="181">
        <f>MONTH(Delivery[[#This Row],[DATE]])</f>
        <v>5</v>
      </c>
      <c r="K2913" s="183">
        <f>IF(Delivery[[#This Row],[Month]]&gt;3,YEAR(Delivery[[#This Row],[DATE]]),YEAR(Delivery[[#This Row],[DATE]])-1)</f>
        <v>2016</v>
      </c>
      <c r="L2913" s="183" t="str">
        <f>IF(Delivery[[#This Row],[Month]]&lt;4,"Q4",IF(Delivery[[#This Row],[Month]]&lt;7,"Q1",IF(Delivery[[#This Row],[Month]]&lt;10,"Q2",IF(Delivery[[#This Row],[Month]]&lt;13,"Q3"))))</f>
        <v>Q1</v>
      </c>
    </row>
    <row r="2914" spans="1:12" x14ac:dyDescent="0.25">
      <c r="A2914" s="181">
        <v>3</v>
      </c>
      <c r="B2914" s="182">
        <v>42509</v>
      </c>
      <c r="C2914" s="181" t="s">
        <v>6</v>
      </c>
      <c r="D2914" s="181" t="s">
        <v>2111</v>
      </c>
      <c r="E2914" s="181" t="s">
        <v>2107</v>
      </c>
      <c r="F2914" s="181">
        <v>2279</v>
      </c>
      <c r="G2914" s="181" t="s">
        <v>1907</v>
      </c>
      <c r="H2914" s="181" t="s">
        <v>2112</v>
      </c>
      <c r="I2914" s="181" t="s">
        <v>149</v>
      </c>
      <c r="J2914" s="181">
        <f>MONTH(Delivery[[#This Row],[DATE]])</f>
        <v>5</v>
      </c>
      <c r="K2914" s="183">
        <f>IF(Delivery[[#This Row],[Month]]&gt;3,YEAR(Delivery[[#This Row],[DATE]]),YEAR(Delivery[[#This Row],[DATE]])-1)</f>
        <v>2016</v>
      </c>
      <c r="L2914" s="183" t="str">
        <f>IF(Delivery[[#This Row],[Month]]&lt;4,"Q4",IF(Delivery[[#This Row],[Month]]&lt;7,"Q1",IF(Delivery[[#This Row],[Month]]&lt;10,"Q2",IF(Delivery[[#This Row],[Month]]&lt;13,"Q3"))))</f>
        <v>Q1</v>
      </c>
    </row>
    <row r="2915" spans="1:12" x14ac:dyDescent="0.25">
      <c r="A2915" s="181">
        <v>1</v>
      </c>
      <c r="B2915" s="182">
        <v>42510</v>
      </c>
      <c r="C2915" s="181" t="s">
        <v>6</v>
      </c>
      <c r="D2915" s="181" t="s">
        <v>2111</v>
      </c>
      <c r="E2915" s="181" t="s">
        <v>2113</v>
      </c>
      <c r="F2915" s="181">
        <v>4265</v>
      </c>
      <c r="G2915" s="181" t="s">
        <v>1907</v>
      </c>
      <c r="H2915" s="181" t="s">
        <v>2112</v>
      </c>
      <c r="I2915" s="181" t="s">
        <v>149</v>
      </c>
      <c r="J2915" s="181">
        <f>MONTH(Delivery[[#This Row],[DATE]])</f>
        <v>5</v>
      </c>
      <c r="K2915" s="183">
        <f>IF(Delivery[[#This Row],[Month]]&gt;3,YEAR(Delivery[[#This Row],[DATE]]),YEAR(Delivery[[#This Row],[DATE]])-1)</f>
        <v>2016</v>
      </c>
      <c r="L2915" s="183" t="str">
        <f>IF(Delivery[[#This Row],[Month]]&lt;4,"Q4",IF(Delivery[[#This Row],[Month]]&lt;7,"Q1",IF(Delivery[[#This Row],[Month]]&lt;10,"Q2",IF(Delivery[[#This Row],[Month]]&lt;13,"Q3"))))</f>
        <v>Q1</v>
      </c>
    </row>
    <row r="2916" spans="1:12" x14ac:dyDescent="0.25">
      <c r="A2916" s="181">
        <v>2</v>
      </c>
      <c r="B2916" s="182">
        <v>42510</v>
      </c>
      <c r="C2916" s="181" t="s">
        <v>6</v>
      </c>
      <c r="D2916" s="181" t="s">
        <v>2114</v>
      </c>
      <c r="E2916" s="181" t="s">
        <v>2115</v>
      </c>
      <c r="F2916" s="181">
        <v>1918</v>
      </c>
      <c r="G2916" s="181" t="s">
        <v>1907</v>
      </c>
      <c r="H2916" s="181" t="s">
        <v>2112</v>
      </c>
      <c r="I2916" s="181" t="s">
        <v>149</v>
      </c>
      <c r="J2916" s="181">
        <f>MONTH(Delivery[[#This Row],[DATE]])</f>
        <v>5</v>
      </c>
      <c r="K2916" s="183">
        <f>IF(Delivery[[#This Row],[Month]]&gt;3,YEAR(Delivery[[#This Row],[DATE]]),YEAR(Delivery[[#This Row],[DATE]])-1)</f>
        <v>2016</v>
      </c>
      <c r="L2916" s="183" t="str">
        <f>IF(Delivery[[#This Row],[Month]]&lt;4,"Q4",IF(Delivery[[#This Row],[Month]]&lt;7,"Q1",IF(Delivery[[#This Row],[Month]]&lt;10,"Q2",IF(Delivery[[#This Row],[Month]]&lt;13,"Q3"))))</f>
        <v>Q1</v>
      </c>
    </row>
    <row r="2917" spans="1:12" x14ac:dyDescent="0.25">
      <c r="A2917" s="181">
        <v>1</v>
      </c>
      <c r="B2917" s="182">
        <v>42493</v>
      </c>
      <c r="C2917" s="181" t="s">
        <v>6</v>
      </c>
      <c r="D2917" s="181" t="s">
        <v>76</v>
      </c>
      <c r="E2917" s="181">
        <v>6</v>
      </c>
      <c r="F2917" s="181">
        <v>47</v>
      </c>
      <c r="G2917" s="181" t="s">
        <v>1945</v>
      </c>
      <c r="H2917" s="181" t="s">
        <v>153</v>
      </c>
      <c r="I2917" s="181" t="s">
        <v>1530</v>
      </c>
      <c r="J2917" s="181">
        <f>MONTH(Delivery[[#This Row],[DATE]])</f>
        <v>5</v>
      </c>
      <c r="K2917" s="183">
        <f>IF(Delivery[[#This Row],[Month]]&gt;3,YEAR(Delivery[[#This Row],[DATE]]),YEAR(Delivery[[#This Row],[DATE]])-1)</f>
        <v>2016</v>
      </c>
      <c r="L2917" s="183" t="str">
        <f>IF(Delivery[[#This Row],[Month]]&lt;4,"Q4",IF(Delivery[[#This Row],[Month]]&lt;7,"Q1",IF(Delivery[[#This Row],[Month]]&lt;10,"Q2",IF(Delivery[[#This Row],[Month]]&lt;13,"Q3"))))</f>
        <v>Q1</v>
      </c>
    </row>
    <row r="2918" spans="1:12" x14ac:dyDescent="0.25">
      <c r="A2918" s="181">
        <v>1</v>
      </c>
      <c r="B2918" s="182">
        <v>42497</v>
      </c>
      <c r="C2918" s="181" t="s">
        <v>6</v>
      </c>
      <c r="D2918" s="181" t="s">
        <v>76</v>
      </c>
      <c r="E2918" s="181">
        <v>6</v>
      </c>
      <c r="F2918" s="181">
        <v>3098</v>
      </c>
      <c r="G2918" s="181" t="s">
        <v>1945</v>
      </c>
      <c r="H2918" s="181" t="s">
        <v>153</v>
      </c>
      <c r="I2918" s="181" t="s">
        <v>1530</v>
      </c>
      <c r="J2918" s="181">
        <f>MONTH(Delivery[[#This Row],[DATE]])</f>
        <v>5</v>
      </c>
      <c r="K2918" s="183">
        <f>IF(Delivery[[#This Row],[Month]]&gt;3,YEAR(Delivery[[#This Row],[DATE]]),YEAR(Delivery[[#This Row],[DATE]])-1)</f>
        <v>2016</v>
      </c>
      <c r="L2918" s="183" t="str">
        <f>IF(Delivery[[#This Row],[Month]]&lt;4,"Q4",IF(Delivery[[#This Row],[Month]]&lt;7,"Q1",IF(Delivery[[#This Row],[Month]]&lt;10,"Q2",IF(Delivery[[#This Row],[Month]]&lt;13,"Q3"))))</f>
        <v>Q1</v>
      </c>
    </row>
    <row r="2919" spans="1:12" x14ac:dyDescent="0.25">
      <c r="A2919" s="181">
        <v>2</v>
      </c>
      <c r="B2919" s="182">
        <v>42497</v>
      </c>
      <c r="C2919" s="181" t="s">
        <v>6</v>
      </c>
      <c r="D2919" s="181" t="s">
        <v>76</v>
      </c>
      <c r="E2919" s="181">
        <v>7</v>
      </c>
      <c r="F2919" s="181">
        <v>3930</v>
      </c>
      <c r="G2919" s="181" t="s">
        <v>1945</v>
      </c>
      <c r="H2919" s="181" t="s">
        <v>153</v>
      </c>
      <c r="I2919" s="181" t="s">
        <v>1530</v>
      </c>
      <c r="J2919" s="181">
        <f>MONTH(Delivery[[#This Row],[DATE]])</f>
        <v>5</v>
      </c>
      <c r="K2919" s="183">
        <f>IF(Delivery[[#This Row],[Month]]&gt;3,YEAR(Delivery[[#This Row],[DATE]]),YEAR(Delivery[[#This Row],[DATE]])-1)</f>
        <v>2016</v>
      </c>
      <c r="L2919" s="183" t="str">
        <f>IF(Delivery[[#This Row],[Month]]&lt;4,"Q4",IF(Delivery[[#This Row],[Month]]&lt;7,"Q1",IF(Delivery[[#This Row],[Month]]&lt;10,"Q2",IF(Delivery[[#This Row],[Month]]&lt;13,"Q3"))))</f>
        <v>Q1</v>
      </c>
    </row>
    <row r="2920" spans="1:12" x14ac:dyDescent="0.25">
      <c r="A2920" s="181">
        <v>3</v>
      </c>
      <c r="B2920" s="182">
        <v>42497</v>
      </c>
      <c r="C2920" s="181" t="s">
        <v>6</v>
      </c>
      <c r="D2920" s="181" t="s">
        <v>83</v>
      </c>
      <c r="E2920" s="181">
        <v>4</v>
      </c>
      <c r="F2920" s="181">
        <v>20</v>
      </c>
      <c r="G2920" s="181" t="s">
        <v>1945</v>
      </c>
      <c r="H2920" s="181" t="s">
        <v>155</v>
      </c>
      <c r="I2920" s="181" t="s">
        <v>146</v>
      </c>
      <c r="J2920" s="181">
        <f>MONTH(Delivery[[#This Row],[DATE]])</f>
        <v>5</v>
      </c>
      <c r="K2920" s="183">
        <f>IF(Delivery[[#This Row],[Month]]&gt;3,YEAR(Delivery[[#This Row],[DATE]]),YEAR(Delivery[[#This Row],[DATE]])-1)</f>
        <v>2016</v>
      </c>
      <c r="L2920" s="183" t="str">
        <f>IF(Delivery[[#This Row],[Month]]&lt;4,"Q4",IF(Delivery[[#This Row],[Month]]&lt;7,"Q1",IF(Delivery[[#This Row],[Month]]&lt;10,"Q2",IF(Delivery[[#This Row],[Month]]&lt;13,"Q3"))))</f>
        <v>Q1</v>
      </c>
    </row>
    <row r="2921" spans="1:12" x14ac:dyDescent="0.25">
      <c r="A2921" s="181">
        <v>4</v>
      </c>
      <c r="B2921" s="182">
        <v>42497</v>
      </c>
      <c r="C2921" s="181" t="s">
        <v>6</v>
      </c>
      <c r="D2921" s="181" t="s">
        <v>2054</v>
      </c>
      <c r="E2921" s="181">
        <v>4</v>
      </c>
      <c r="F2921" s="181">
        <v>57</v>
      </c>
      <c r="G2921" s="181" t="s">
        <v>1945</v>
      </c>
      <c r="H2921" s="181" t="s">
        <v>155</v>
      </c>
      <c r="I2921" s="181" t="s">
        <v>146</v>
      </c>
      <c r="J2921" s="181">
        <f>MONTH(Delivery[[#This Row],[DATE]])</f>
        <v>5</v>
      </c>
      <c r="K2921" s="183">
        <f>IF(Delivery[[#This Row],[Month]]&gt;3,YEAR(Delivery[[#This Row],[DATE]]),YEAR(Delivery[[#This Row],[DATE]])-1)</f>
        <v>2016</v>
      </c>
      <c r="L2921" s="183" t="str">
        <f>IF(Delivery[[#This Row],[Month]]&lt;4,"Q4",IF(Delivery[[#This Row],[Month]]&lt;7,"Q1",IF(Delivery[[#This Row],[Month]]&lt;10,"Q2",IF(Delivery[[#This Row],[Month]]&lt;13,"Q3"))))</f>
        <v>Q1</v>
      </c>
    </row>
    <row r="2922" spans="1:12" x14ac:dyDescent="0.25">
      <c r="A2922" s="181">
        <v>5</v>
      </c>
      <c r="B2922" s="182">
        <v>42497</v>
      </c>
      <c r="C2922" s="181" t="s">
        <v>6</v>
      </c>
      <c r="D2922" s="181" t="s">
        <v>2055</v>
      </c>
      <c r="E2922" s="181">
        <v>4</v>
      </c>
      <c r="F2922" s="181">
        <v>40</v>
      </c>
      <c r="G2922" s="181" t="s">
        <v>1945</v>
      </c>
      <c r="H2922" s="181" t="s">
        <v>156</v>
      </c>
      <c r="I2922" s="181" t="s">
        <v>146</v>
      </c>
      <c r="J2922" s="181">
        <f>MONTH(Delivery[[#This Row],[DATE]])</f>
        <v>5</v>
      </c>
      <c r="K2922" s="183">
        <f>IF(Delivery[[#This Row],[Month]]&gt;3,YEAR(Delivery[[#This Row],[DATE]]),YEAR(Delivery[[#This Row],[DATE]])-1)</f>
        <v>2016</v>
      </c>
      <c r="L2922" s="183" t="str">
        <f>IF(Delivery[[#This Row],[Month]]&lt;4,"Q4",IF(Delivery[[#This Row],[Month]]&lt;7,"Q1",IF(Delivery[[#This Row],[Month]]&lt;10,"Q2",IF(Delivery[[#This Row],[Month]]&lt;13,"Q3"))))</f>
        <v>Q1</v>
      </c>
    </row>
    <row r="2923" spans="1:12" x14ac:dyDescent="0.25">
      <c r="A2923" s="181">
        <v>1</v>
      </c>
      <c r="B2923" s="182">
        <v>42498</v>
      </c>
      <c r="C2923" s="181" t="s">
        <v>6</v>
      </c>
      <c r="D2923" s="181" t="s">
        <v>2055</v>
      </c>
      <c r="E2923" s="181">
        <v>4</v>
      </c>
      <c r="F2923" s="181">
        <v>1285</v>
      </c>
      <c r="G2923" s="181" t="s">
        <v>1945</v>
      </c>
      <c r="H2923" s="181" t="s">
        <v>156</v>
      </c>
      <c r="I2923" s="181" t="s">
        <v>146</v>
      </c>
      <c r="J2923" s="181">
        <f>MONTH(Delivery[[#This Row],[DATE]])</f>
        <v>5</v>
      </c>
      <c r="K2923" s="183">
        <f>IF(Delivery[[#This Row],[Month]]&gt;3,YEAR(Delivery[[#This Row],[DATE]]),YEAR(Delivery[[#This Row],[DATE]])-1)</f>
        <v>2016</v>
      </c>
      <c r="L2923" s="183" t="str">
        <f>IF(Delivery[[#This Row],[Month]]&lt;4,"Q4",IF(Delivery[[#This Row],[Month]]&lt;7,"Q1",IF(Delivery[[#This Row],[Month]]&lt;10,"Q2",IF(Delivery[[#This Row],[Month]]&lt;13,"Q3"))))</f>
        <v>Q1</v>
      </c>
    </row>
    <row r="2924" spans="1:12" x14ac:dyDescent="0.25">
      <c r="A2924" s="181">
        <v>2</v>
      </c>
      <c r="B2924" s="182">
        <v>42498</v>
      </c>
      <c r="C2924" s="181" t="s">
        <v>6</v>
      </c>
      <c r="D2924" s="181" t="s">
        <v>1753</v>
      </c>
      <c r="E2924" s="181">
        <v>4</v>
      </c>
      <c r="F2924" s="181">
        <v>71</v>
      </c>
      <c r="G2924" s="181" t="s">
        <v>1945</v>
      </c>
      <c r="H2924" s="181" t="s">
        <v>155</v>
      </c>
      <c r="I2924" s="181" t="s">
        <v>146</v>
      </c>
      <c r="J2924" s="181">
        <f>MONTH(Delivery[[#This Row],[DATE]])</f>
        <v>5</v>
      </c>
      <c r="K2924" s="183">
        <f>IF(Delivery[[#This Row],[Month]]&gt;3,YEAR(Delivery[[#This Row],[DATE]]),YEAR(Delivery[[#This Row],[DATE]])-1)</f>
        <v>2016</v>
      </c>
      <c r="L2924" s="183" t="str">
        <f>IF(Delivery[[#This Row],[Month]]&lt;4,"Q4",IF(Delivery[[#This Row],[Month]]&lt;7,"Q1",IF(Delivery[[#This Row],[Month]]&lt;10,"Q2",IF(Delivery[[#This Row],[Month]]&lt;13,"Q3"))))</f>
        <v>Q1</v>
      </c>
    </row>
    <row r="2925" spans="1:12" x14ac:dyDescent="0.25">
      <c r="A2925" s="181">
        <v>3</v>
      </c>
      <c r="B2925" s="182">
        <v>42498</v>
      </c>
      <c r="C2925" s="181" t="s">
        <v>6</v>
      </c>
      <c r="D2925" s="181" t="s">
        <v>2056</v>
      </c>
      <c r="E2925" s="181">
        <v>6</v>
      </c>
      <c r="F2925" s="181">
        <v>505</v>
      </c>
      <c r="G2925" s="181" t="s">
        <v>1945</v>
      </c>
      <c r="H2925" s="181" t="s">
        <v>153</v>
      </c>
      <c r="I2925" s="181" t="s">
        <v>1530</v>
      </c>
      <c r="J2925" s="181">
        <f>MONTH(Delivery[[#This Row],[DATE]])</f>
        <v>5</v>
      </c>
      <c r="K2925" s="183">
        <f>IF(Delivery[[#This Row],[Month]]&gt;3,YEAR(Delivery[[#This Row],[DATE]]),YEAR(Delivery[[#This Row],[DATE]])-1)</f>
        <v>2016</v>
      </c>
      <c r="L2925" s="183" t="str">
        <f>IF(Delivery[[#This Row],[Month]]&lt;4,"Q4",IF(Delivery[[#This Row],[Month]]&lt;7,"Q1",IF(Delivery[[#This Row],[Month]]&lt;10,"Q2",IF(Delivery[[#This Row],[Month]]&lt;13,"Q3"))))</f>
        <v>Q1</v>
      </c>
    </row>
    <row r="2926" spans="1:12" x14ac:dyDescent="0.25">
      <c r="A2926" s="181">
        <v>1</v>
      </c>
      <c r="B2926" s="182">
        <v>42499</v>
      </c>
      <c r="C2926" s="181" t="s">
        <v>6</v>
      </c>
      <c r="D2926" s="181" t="s">
        <v>2056</v>
      </c>
      <c r="E2926" s="181">
        <v>8</v>
      </c>
      <c r="F2926" s="181">
        <v>56</v>
      </c>
      <c r="G2926" s="181" t="s">
        <v>1945</v>
      </c>
      <c r="H2926" s="181" t="s">
        <v>153</v>
      </c>
      <c r="I2926" s="181" t="s">
        <v>1530</v>
      </c>
      <c r="J2926" s="181">
        <f>MONTH(Delivery[[#This Row],[DATE]])</f>
        <v>5</v>
      </c>
      <c r="K2926" s="183">
        <f>IF(Delivery[[#This Row],[Month]]&gt;3,YEAR(Delivery[[#This Row],[DATE]]),YEAR(Delivery[[#This Row],[DATE]])-1)</f>
        <v>2016</v>
      </c>
      <c r="L2926" s="183" t="str">
        <f>IF(Delivery[[#This Row],[Month]]&lt;4,"Q4",IF(Delivery[[#This Row],[Month]]&lt;7,"Q1",IF(Delivery[[#This Row],[Month]]&lt;10,"Q2",IF(Delivery[[#This Row],[Month]]&lt;13,"Q3"))))</f>
        <v>Q1</v>
      </c>
    </row>
    <row r="2927" spans="1:12" x14ac:dyDescent="0.25">
      <c r="A2927" s="181">
        <v>1</v>
      </c>
      <c r="B2927" s="182">
        <v>42506</v>
      </c>
      <c r="C2927" s="181" t="s">
        <v>6</v>
      </c>
      <c r="D2927" s="181" t="s">
        <v>2056</v>
      </c>
      <c r="E2927" s="181">
        <v>8</v>
      </c>
      <c r="F2927" s="181">
        <v>3520</v>
      </c>
      <c r="G2927" s="181" t="s">
        <v>1945</v>
      </c>
      <c r="H2927" s="181" t="s">
        <v>153</v>
      </c>
      <c r="I2927" s="181" t="s">
        <v>1530</v>
      </c>
      <c r="J2927" s="181">
        <f>MONTH(Delivery[[#This Row],[DATE]])</f>
        <v>5</v>
      </c>
      <c r="K2927" s="183">
        <f>IF(Delivery[[#This Row],[Month]]&gt;3,YEAR(Delivery[[#This Row],[DATE]]),YEAR(Delivery[[#This Row],[DATE]])-1)</f>
        <v>2016</v>
      </c>
      <c r="L2927" s="183" t="str">
        <f>IF(Delivery[[#This Row],[Month]]&lt;4,"Q4",IF(Delivery[[#This Row],[Month]]&lt;7,"Q1",IF(Delivery[[#This Row],[Month]]&lt;10,"Q2",IF(Delivery[[#This Row],[Month]]&lt;13,"Q3"))))</f>
        <v>Q1</v>
      </c>
    </row>
    <row r="2928" spans="1:12" x14ac:dyDescent="0.25">
      <c r="A2928" s="181">
        <v>2</v>
      </c>
      <c r="B2928" s="182">
        <v>42506</v>
      </c>
      <c r="C2928" s="181" t="s">
        <v>6</v>
      </c>
      <c r="D2928" s="181" t="s">
        <v>2056</v>
      </c>
      <c r="E2928" s="181">
        <v>7</v>
      </c>
      <c r="F2928" s="181">
        <v>1563</v>
      </c>
      <c r="G2928" s="181" t="s">
        <v>1945</v>
      </c>
      <c r="H2928" s="181" t="s">
        <v>153</v>
      </c>
      <c r="I2928" s="181" t="s">
        <v>1530</v>
      </c>
      <c r="J2928" s="181">
        <f>MONTH(Delivery[[#This Row],[DATE]])</f>
        <v>5</v>
      </c>
      <c r="K2928" s="183">
        <f>IF(Delivery[[#This Row],[Month]]&gt;3,YEAR(Delivery[[#This Row],[DATE]]),YEAR(Delivery[[#This Row],[DATE]])-1)</f>
        <v>2016</v>
      </c>
      <c r="L2928" s="183" t="str">
        <f>IF(Delivery[[#This Row],[Month]]&lt;4,"Q4",IF(Delivery[[#This Row],[Month]]&lt;7,"Q1",IF(Delivery[[#This Row],[Month]]&lt;10,"Q2",IF(Delivery[[#This Row],[Month]]&lt;13,"Q3"))))</f>
        <v>Q1</v>
      </c>
    </row>
    <row r="2929" spans="1:12" x14ac:dyDescent="0.25">
      <c r="A2929" s="181">
        <v>1</v>
      </c>
      <c r="B2929" s="182">
        <v>42507</v>
      </c>
      <c r="C2929" s="181" t="s">
        <v>6</v>
      </c>
      <c r="D2929" s="181" t="s">
        <v>2056</v>
      </c>
      <c r="E2929" s="181">
        <v>7</v>
      </c>
      <c r="F2929" s="181">
        <v>1936</v>
      </c>
      <c r="G2929" s="181" t="s">
        <v>1945</v>
      </c>
      <c r="H2929" s="181" t="s">
        <v>153</v>
      </c>
      <c r="I2929" s="181" t="s">
        <v>1530</v>
      </c>
      <c r="J2929" s="181">
        <f>MONTH(Delivery[[#This Row],[DATE]])</f>
        <v>5</v>
      </c>
      <c r="K2929" s="183">
        <f>IF(Delivery[[#This Row],[Month]]&gt;3,YEAR(Delivery[[#This Row],[DATE]]),YEAR(Delivery[[#This Row],[DATE]])-1)</f>
        <v>2016</v>
      </c>
      <c r="L2929" s="183" t="str">
        <f>IF(Delivery[[#This Row],[Month]]&lt;4,"Q4",IF(Delivery[[#This Row],[Month]]&lt;7,"Q1",IF(Delivery[[#This Row],[Month]]&lt;10,"Q2",IF(Delivery[[#This Row],[Month]]&lt;13,"Q3"))))</f>
        <v>Q1</v>
      </c>
    </row>
    <row r="2930" spans="1:12" x14ac:dyDescent="0.25">
      <c r="A2930" s="181">
        <v>2</v>
      </c>
      <c r="B2930" s="182">
        <v>42507</v>
      </c>
      <c r="C2930" s="181" t="s">
        <v>6</v>
      </c>
      <c r="D2930" s="181" t="s">
        <v>105</v>
      </c>
      <c r="E2930" s="181">
        <v>5</v>
      </c>
      <c r="F2930" s="181">
        <v>18</v>
      </c>
      <c r="G2930" s="181" t="s">
        <v>1945</v>
      </c>
      <c r="H2930" s="181" t="s">
        <v>155</v>
      </c>
      <c r="I2930" s="181" t="s">
        <v>146</v>
      </c>
      <c r="J2930" s="181">
        <f>MONTH(Delivery[[#This Row],[DATE]])</f>
        <v>5</v>
      </c>
      <c r="K2930" s="183">
        <f>IF(Delivery[[#This Row],[Month]]&gt;3,YEAR(Delivery[[#This Row],[DATE]]),YEAR(Delivery[[#This Row],[DATE]])-1)</f>
        <v>2016</v>
      </c>
      <c r="L2930" s="183" t="str">
        <f>IF(Delivery[[#This Row],[Month]]&lt;4,"Q4",IF(Delivery[[#This Row],[Month]]&lt;7,"Q1",IF(Delivery[[#This Row],[Month]]&lt;10,"Q2",IF(Delivery[[#This Row],[Month]]&lt;13,"Q3"))))</f>
        <v>Q1</v>
      </c>
    </row>
    <row r="2931" spans="1:12" x14ac:dyDescent="0.25">
      <c r="A2931" s="181">
        <v>3</v>
      </c>
      <c r="B2931" s="182">
        <v>42507</v>
      </c>
      <c r="C2931" s="181" t="s">
        <v>6</v>
      </c>
      <c r="D2931" s="181" t="s">
        <v>2057</v>
      </c>
      <c r="E2931" s="181">
        <v>5</v>
      </c>
      <c r="F2931" s="181">
        <v>53</v>
      </c>
      <c r="G2931" s="181" t="s">
        <v>1945</v>
      </c>
      <c r="H2931" s="181" t="s">
        <v>155</v>
      </c>
      <c r="I2931" s="181" t="s">
        <v>146</v>
      </c>
      <c r="J2931" s="181">
        <f>MONTH(Delivery[[#This Row],[DATE]])</f>
        <v>5</v>
      </c>
      <c r="K2931" s="183">
        <f>IF(Delivery[[#This Row],[Month]]&gt;3,YEAR(Delivery[[#This Row],[DATE]]),YEAR(Delivery[[#This Row],[DATE]])-1)</f>
        <v>2016</v>
      </c>
      <c r="L2931" s="183" t="str">
        <f>IF(Delivery[[#This Row],[Month]]&lt;4,"Q4",IF(Delivery[[#This Row],[Month]]&lt;7,"Q1",IF(Delivery[[#This Row],[Month]]&lt;10,"Q2",IF(Delivery[[#This Row],[Month]]&lt;13,"Q3"))))</f>
        <v>Q1</v>
      </c>
    </row>
    <row r="2932" spans="1:12" x14ac:dyDescent="0.25">
      <c r="A2932" s="181">
        <v>4</v>
      </c>
      <c r="B2932" s="182">
        <v>42507</v>
      </c>
      <c r="C2932" s="181" t="s">
        <v>6</v>
      </c>
      <c r="D2932" s="181" t="s">
        <v>2058</v>
      </c>
      <c r="E2932" s="181">
        <v>5</v>
      </c>
      <c r="F2932" s="181">
        <v>1796</v>
      </c>
      <c r="G2932" s="181" t="s">
        <v>1945</v>
      </c>
      <c r="H2932" s="181" t="s">
        <v>156</v>
      </c>
      <c r="I2932" s="181" t="s">
        <v>146</v>
      </c>
      <c r="J2932" s="181">
        <f>MONTH(Delivery[[#This Row],[DATE]])</f>
        <v>5</v>
      </c>
      <c r="K2932" s="183">
        <f>IF(Delivery[[#This Row],[Month]]&gt;3,YEAR(Delivery[[#This Row],[DATE]]),YEAR(Delivery[[#This Row],[DATE]])-1)</f>
        <v>2016</v>
      </c>
      <c r="L2932" s="183" t="str">
        <f>IF(Delivery[[#This Row],[Month]]&lt;4,"Q4",IF(Delivery[[#This Row],[Month]]&lt;7,"Q1",IF(Delivery[[#This Row],[Month]]&lt;10,"Q2",IF(Delivery[[#This Row],[Month]]&lt;13,"Q3"))))</f>
        <v>Q1</v>
      </c>
    </row>
    <row r="2933" spans="1:12" x14ac:dyDescent="0.25">
      <c r="A2933" s="181">
        <v>5</v>
      </c>
      <c r="B2933" s="182">
        <v>42507</v>
      </c>
      <c r="C2933" s="181" t="s">
        <v>6</v>
      </c>
      <c r="D2933" s="181" t="s">
        <v>2059</v>
      </c>
      <c r="E2933" s="181">
        <v>5</v>
      </c>
      <c r="F2933" s="181">
        <v>76</v>
      </c>
      <c r="G2933" s="181" t="s">
        <v>1945</v>
      </c>
      <c r="H2933" s="181" t="s">
        <v>155</v>
      </c>
      <c r="I2933" s="181" t="s">
        <v>146</v>
      </c>
      <c r="J2933" s="181">
        <f>MONTH(Delivery[[#This Row],[DATE]])</f>
        <v>5</v>
      </c>
      <c r="K2933" s="183">
        <f>IF(Delivery[[#This Row],[Month]]&gt;3,YEAR(Delivery[[#This Row],[DATE]]),YEAR(Delivery[[#This Row],[DATE]])-1)</f>
        <v>2016</v>
      </c>
      <c r="L2933" s="183" t="str">
        <f>IF(Delivery[[#This Row],[Month]]&lt;4,"Q4",IF(Delivery[[#This Row],[Month]]&lt;7,"Q1",IF(Delivery[[#This Row],[Month]]&lt;10,"Q2",IF(Delivery[[#This Row],[Month]]&lt;13,"Q3"))))</f>
        <v>Q1</v>
      </c>
    </row>
    <row r="2934" spans="1:12" x14ac:dyDescent="0.25">
      <c r="A2934" s="181">
        <v>6</v>
      </c>
      <c r="B2934" s="182">
        <v>42507</v>
      </c>
      <c r="C2934" s="181" t="s">
        <v>6</v>
      </c>
      <c r="D2934" s="181" t="s">
        <v>2060</v>
      </c>
      <c r="E2934" s="181">
        <v>8</v>
      </c>
      <c r="F2934" s="181">
        <v>90</v>
      </c>
      <c r="G2934" s="181" t="s">
        <v>1945</v>
      </c>
      <c r="H2934" s="181" t="s">
        <v>153</v>
      </c>
      <c r="I2934" s="181" t="s">
        <v>1530</v>
      </c>
      <c r="J2934" s="181">
        <f>MONTH(Delivery[[#This Row],[DATE]])</f>
        <v>5</v>
      </c>
      <c r="K2934" s="183">
        <f>IF(Delivery[[#This Row],[Month]]&gt;3,YEAR(Delivery[[#This Row],[DATE]]),YEAR(Delivery[[#This Row],[DATE]])-1)</f>
        <v>2016</v>
      </c>
      <c r="L2934" s="183" t="str">
        <f>IF(Delivery[[#This Row],[Month]]&lt;4,"Q4",IF(Delivery[[#This Row],[Month]]&lt;7,"Q1",IF(Delivery[[#This Row],[Month]]&lt;10,"Q2",IF(Delivery[[#This Row],[Month]]&lt;13,"Q3"))))</f>
        <v>Q1</v>
      </c>
    </row>
    <row r="2935" spans="1:12" x14ac:dyDescent="0.25">
      <c r="A2935" s="181">
        <v>1</v>
      </c>
      <c r="B2935" s="182">
        <v>42509</v>
      </c>
      <c r="C2935" s="181" t="s">
        <v>6</v>
      </c>
      <c r="D2935" s="181" t="s">
        <v>2060</v>
      </c>
      <c r="E2935" s="181">
        <v>6</v>
      </c>
      <c r="F2935" s="181">
        <v>33</v>
      </c>
      <c r="G2935" s="181" t="s">
        <v>1945</v>
      </c>
      <c r="H2935" s="181" t="s">
        <v>153</v>
      </c>
      <c r="I2935" s="181" t="s">
        <v>1530</v>
      </c>
      <c r="J2935" s="181">
        <f>MONTH(Delivery[[#This Row],[DATE]])</f>
        <v>5</v>
      </c>
      <c r="K2935" s="183">
        <f>IF(Delivery[[#This Row],[Month]]&gt;3,YEAR(Delivery[[#This Row],[DATE]]),YEAR(Delivery[[#This Row],[DATE]])-1)</f>
        <v>2016</v>
      </c>
      <c r="L2935" s="183" t="str">
        <f>IF(Delivery[[#This Row],[Month]]&lt;4,"Q4",IF(Delivery[[#This Row],[Month]]&lt;7,"Q1",IF(Delivery[[#This Row],[Month]]&lt;10,"Q2",IF(Delivery[[#This Row],[Month]]&lt;13,"Q3"))))</f>
        <v>Q1</v>
      </c>
    </row>
    <row r="2936" spans="1:12" x14ac:dyDescent="0.25">
      <c r="A2936" s="181">
        <v>1</v>
      </c>
      <c r="B2936" s="182">
        <v>42493</v>
      </c>
      <c r="C2936" s="181" t="s">
        <v>6</v>
      </c>
      <c r="D2936" s="181" t="s">
        <v>2116</v>
      </c>
      <c r="E2936" s="181" t="s">
        <v>1956</v>
      </c>
      <c r="F2936" s="181">
        <v>768</v>
      </c>
      <c r="G2936" s="181" t="s">
        <v>1850</v>
      </c>
      <c r="H2936" s="181" t="s">
        <v>153</v>
      </c>
      <c r="I2936" s="181" t="s">
        <v>1530</v>
      </c>
      <c r="J2936" s="181">
        <f>MONTH(Delivery[[#This Row],[DATE]])</f>
        <v>5</v>
      </c>
      <c r="K2936" s="183">
        <f>IF(Delivery[[#This Row],[Month]]&gt;3,YEAR(Delivery[[#This Row],[DATE]]),YEAR(Delivery[[#This Row],[DATE]])-1)</f>
        <v>2016</v>
      </c>
      <c r="L2936" s="183" t="str">
        <f>IF(Delivery[[#This Row],[Month]]&lt;4,"Q4",IF(Delivery[[#This Row],[Month]]&lt;7,"Q1",IF(Delivery[[#This Row],[Month]]&lt;10,"Q2",IF(Delivery[[#This Row],[Month]]&lt;13,"Q3"))))</f>
        <v>Q1</v>
      </c>
    </row>
    <row r="2937" spans="1:12" x14ac:dyDescent="0.25">
      <c r="A2937" s="181">
        <v>2</v>
      </c>
      <c r="B2937" s="182">
        <v>42493</v>
      </c>
      <c r="C2937" s="181" t="s">
        <v>6</v>
      </c>
      <c r="D2937" s="181" t="s">
        <v>1741</v>
      </c>
      <c r="E2937" s="181" t="s">
        <v>1954</v>
      </c>
      <c r="F2937" s="181">
        <v>127</v>
      </c>
      <c r="G2937" s="181" t="s">
        <v>1850</v>
      </c>
      <c r="H2937" s="181" t="s">
        <v>155</v>
      </c>
      <c r="I2937" s="181" t="s">
        <v>146</v>
      </c>
      <c r="J2937" s="181">
        <f>MONTH(Delivery[[#This Row],[DATE]])</f>
        <v>5</v>
      </c>
      <c r="K2937" s="183">
        <f>IF(Delivery[[#This Row],[Month]]&gt;3,YEAR(Delivery[[#This Row],[DATE]]),YEAR(Delivery[[#This Row],[DATE]])-1)</f>
        <v>2016</v>
      </c>
      <c r="L2937" s="183" t="str">
        <f>IF(Delivery[[#This Row],[Month]]&lt;4,"Q4",IF(Delivery[[#This Row],[Month]]&lt;7,"Q1",IF(Delivery[[#This Row],[Month]]&lt;10,"Q2",IF(Delivery[[#This Row],[Month]]&lt;13,"Q3"))))</f>
        <v>Q1</v>
      </c>
    </row>
    <row r="2938" spans="1:12" x14ac:dyDescent="0.25">
      <c r="A2938" s="181">
        <v>3</v>
      </c>
      <c r="B2938" s="182">
        <v>42493</v>
      </c>
      <c r="C2938" s="181" t="s">
        <v>6</v>
      </c>
      <c r="D2938" s="181" t="s">
        <v>2062</v>
      </c>
      <c r="E2938" s="181" t="s">
        <v>1950</v>
      </c>
      <c r="F2938" s="181">
        <v>995</v>
      </c>
      <c r="G2938" s="181" t="s">
        <v>1850</v>
      </c>
      <c r="H2938" s="181" t="s">
        <v>151</v>
      </c>
      <c r="I2938" s="181" t="s">
        <v>1532</v>
      </c>
      <c r="J2938" s="181">
        <f>MONTH(Delivery[[#This Row],[DATE]])</f>
        <v>5</v>
      </c>
      <c r="K2938" s="183">
        <f>IF(Delivery[[#This Row],[Month]]&gt;3,YEAR(Delivery[[#This Row],[DATE]]),YEAR(Delivery[[#This Row],[DATE]])-1)</f>
        <v>2016</v>
      </c>
      <c r="L2938" s="183" t="str">
        <f>IF(Delivery[[#This Row],[Month]]&lt;4,"Q4",IF(Delivery[[#This Row],[Month]]&lt;7,"Q1",IF(Delivery[[#This Row],[Month]]&lt;10,"Q2",IF(Delivery[[#This Row],[Month]]&lt;13,"Q3"))))</f>
        <v>Q1</v>
      </c>
    </row>
    <row r="2939" spans="1:12" x14ac:dyDescent="0.25">
      <c r="A2939" s="181">
        <v>4</v>
      </c>
      <c r="B2939" s="182">
        <v>42493</v>
      </c>
      <c r="C2939" s="181" t="s">
        <v>6</v>
      </c>
      <c r="D2939" s="181" t="s">
        <v>2063</v>
      </c>
      <c r="E2939" s="181" t="s">
        <v>1950</v>
      </c>
      <c r="F2939" s="181">
        <v>464</v>
      </c>
      <c r="G2939" s="181" t="s">
        <v>1850</v>
      </c>
      <c r="H2939" s="181" t="s">
        <v>151</v>
      </c>
      <c r="I2939" s="181" t="s">
        <v>1532</v>
      </c>
      <c r="J2939" s="181">
        <f>MONTH(Delivery[[#This Row],[DATE]])</f>
        <v>5</v>
      </c>
      <c r="K2939" s="183">
        <f>IF(Delivery[[#This Row],[Month]]&gt;3,YEAR(Delivery[[#This Row],[DATE]]),YEAR(Delivery[[#This Row],[DATE]])-1)</f>
        <v>2016</v>
      </c>
      <c r="L2939" s="183" t="str">
        <f>IF(Delivery[[#This Row],[Month]]&lt;4,"Q4",IF(Delivery[[#This Row],[Month]]&lt;7,"Q1",IF(Delivery[[#This Row],[Month]]&lt;10,"Q2",IF(Delivery[[#This Row],[Month]]&lt;13,"Q3"))))</f>
        <v>Q1</v>
      </c>
    </row>
    <row r="2940" spans="1:12" x14ac:dyDescent="0.25">
      <c r="A2940" s="181">
        <v>5</v>
      </c>
      <c r="B2940" s="182">
        <v>42493</v>
      </c>
      <c r="C2940" s="181" t="s">
        <v>6</v>
      </c>
      <c r="D2940" s="181" t="s">
        <v>2063</v>
      </c>
      <c r="E2940" s="181" t="s">
        <v>1953</v>
      </c>
      <c r="F2940" s="181">
        <v>757</v>
      </c>
      <c r="G2940" s="181" t="s">
        <v>1850</v>
      </c>
      <c r="H2940" s="181" t="s">
        <v>151</v>
      </c>
      <c r="I2940" s="181" t="s">
        <v>1532</v>
      </c>
      <c r="J2940" s="181">
        <f>MONTH(Delivery[[#This Row],[DATE]])</f>
        <v>5</v>
      </c>
      <c r="K2940" s="183">
        <f>IF(Delivery[[#This Row],[Month]]&gt;3,YEAR(Delivery[[#This Row],[DATE]]),YEAR(Delivery[[#This Row],[DATE]])-1)</f>
        <v>2016</v>
      </c>
      <c r="L2940" s="183" t="str">
        <f>IF(Delivery[[#This Row],[Month]]&lt;4,"Q4",IF(Delivery[[#This Row],[Month]]&lt;7,"Q1",IF(Delivery[[#This Row],[Month]]&lt;10,"Q2",IF(Delivery[[#This Row],[Month]]&lt;13,"Q3"))))</f>
        <v>Q1</v>
      </c>
    </row>
    <row r="2941" spans="1:12" x14ac:dyDescent="0.25">
      <c r="A2941" s="181">
        <v>1</v>
      </c>
      <c r="B2941" s="182">
        <v>42494</v>
      </c>
      <c r="C2941" s="181" t="s">
        <v>6</v>
      </c>
      <c r="D2941" s="181" t="s">
        <v>2063</v>
      </c>
      <c r="E2941" s="181" t="s">
        <v>1953</v>
      </c>
      <c r="F2941" s="181">
        <v>973</v>
      </c>
      <c r="G2941" s="181" t="s">
        <v>1850</v>
      </c>
      <c r="H2941" s="181" t="s">
        <v>151</v>
      </c>
      <c r="I2941" s="181" t="s">
        <v>1532</v>
      </c>
      <c r="J2941" s="181">
        <f>MONTH(Delivery[[#This Row],[DATE]])</f>
        <v>5</v>
      </c>
      <c r="K2941" s="183">
        <f>IF(Delivery[[#This Row],[Month]]&gt;3,YEAR(Delivery[[#This Row],[DATE]]),YEAR(Delivery[[#This Row],[DATE]])-1)</f>
        <v>2016</v>
      </c>
      <c r="L2941" s="183" t="str">
        <f>IF(Delivery[[#This Row],[Month]]&lt;4,"Q4",IF(Delivery[[#This Row],[Month]]&lt;7,"Q1",IF(Delivery[[#This Row],[Month]]&lt;10,"Q2",IF(Delivery[[#This Row],[Month]]&lt;13,"Q3"))))</f>
        <v>Q1</v>
      </c>
    </row>
    <row r="2942" spans="1:12" x14ac:dyDescent="0.25">
      <c r="A2942" s="181">
        <v>2</v>
      </c>
      <c r="B2942" s="182">
        <v>42494</v>
      </c>
      <c r="C2942" s="181" t="s">
        <v>6</v>
      </c>
      <c r="D2942" s="181" t="s">
        <v>2064</v>
      </c>
      <c r="E2942" s="181" t="s">
        <v>1953</v>
      </c>
      <c r="F2942" s="181">
        <v>244</v>
      </c>
      <c r="G2942" s="181" t="s">
        <v>1850</v>
      </c>
      <c r="H2942" s="181" t="s">
        <v>151</v>
      </c>
      <c r="I2942" s="181" t="s">
        <v>1532</v>
      </c>
      <c r="J2942" s="181">
        <f>MONTH(Delivery[[#This Row],[DATE]])</f>
        <v>5</v>
      </c>
      <c r="K2942" s="183">
        <f>IF(Delivery[[#This Row],[Month]]&gt;3,YEAR(Delivery[[#This Row],[DATE]]),YEAR(Delivery[[#This Row],[DATE]])-1)</f>
        <v>2016</v>
      </c>
      <c r="L2942" s="183" t="str">
        <f>IF(Delivery[[#This Row],[Month]]&lt;4,"Q4",IF(Delivery[[#This Row],[Month]]&lt;7,"Q1",IF(Delivery[[#This Row],[Month]]&lt;10,"Q2",IF(Delivery[[#This Row],[Month]]&lt;13,"Q3"))))</f>
        <v>Q1</v>
      </c>
    </row>
    <row r="2943" spans="1:12" x14ac:dyDescent="0.25">
      <c r="A2943" s="181">
        <v>3</v>
      </c>
      <c r="B2943" s="182">
        <v>42494</v>
      </c>
      <c r="C2943" s="181" t="s">
        <v>6</v>
      </c>
      <c r="D2943" s="181" t="s">
        <v>2054</v>
      </c>
      <c r="E2943" s="181" t="s">
        <v>1954</v>
      </c>
      <c r="F2943" s="181">
        <v>74</v>
      </c>
      <c r="G2943" s="181" t="s">
        <v>1850</v>
      </c>
      <c r="H2943" s="181" t="s">
        <v>155</v>
      </c>
      <c r="I2943" s="181" t="s">
        <v>146</v>
      </c>
      <c r="J2943" s="181">
        <f>MONTH(Delivery[[#This Row],[DATE]])</f>
        <v>5</v>
      </c>
      <c r="K2943" s="183">
        <f>IF(Delivery[[#This Row],[Month]]&gt;3,YEAR(Delivery[[#This Row],[DATE]]),YEAR(Delivery[[#This Row],[DATE]])-1)</f>
        <v>2016</v>
      </c>
      <c r="L2943" s="183" t="str">
        <f>IF(Delivery[[#This Row],[Month]]&lt;4,"Q4",IF(Delivery[[#This Row],[Month]]&lt;7,"Q1",IF(Delivery[[#This Row],[Month]]&lt;10,"Q2",IF(Delivery[[#This Row],[Month]]&lt;13,"Q3"))))</f>
        <v>Q1</v>
      </c>
    </row>
    <row r="2944" spans="1:12" x14ac:dyDescent="0.25">
      <c r="A2944" s="181">
        <v>4</v>
      </c>
      <c r="B2944" s="182">
        <v>42494</v>
      </c>
      <c r="C2944" s="181" t="s">
        <v>6</v>
      </c>
      <c r="D2944" s="181" t="s">
        <v>2055</v>
      </c>
      <c r="E2944" s="181" t="s">
        <v>1954</v>
      </c>
      <c r="F2944" s="181">
        <v>219</v>
      </c>
      <c r="G2944" s="181" t="s">
        <v>1850</v>
      </c>
      <c r="H2944" s="181" t="s">
        <v>156</v>
      </c>
      <c r="I2944" s="181" t="s">
        <v>146</v>
      </c>
      <c r="J2944" s="181">
        <f>MONTH(Delivery[[#This Row],[DATE]])</f>
        <v>5</v>
      </c>
      <c r="K2944" s="183">
        <f>IF(Delivery[[#This Row],[Month]]&gt;3,YEAR(Delivery[[#This Row],[DATE]]),YEAR(Delivery[[#This Row],[DATE]])-1)</f>
        <v>2016</v>
      </c>
      <c r="L2944" s="183" t="str">
        <f>IF(Delivery[[#This Row],[Month]]&lt;4,"Q4",IF(Delivery[[#This Row],[Month]]&lt;7,"Q1",IF(Delivery[[#This Row],[Month]]&lt;10,"Q2",IF(Delivery[[#This Row],[Month]]&lt;13,"Q3"))))</f>
        <v>Q1</v>
      </c>
    </row>
    <row r="2945" spans="1:12" x14ac:dyDescent="0.25">
      <c r="A2945" s="181">
        <v>1</v>
      </c>
      <c r="B2945" s="182">
        <v>42496</v>
      </c>
      <c r="C2945" s="181" t="s">
        <v>6</v>
      </c>
      <c r="D2945" s="181" t="s">
        <v>2055</v>
      </c>
      <c r="E2945" s="181" t="s">
        <v>1949</v>
      </c>
      <c r="F2945" s="181">
        <v>29</v>
      </c>
      <c r="G2945" s="181" t="s">
        <v>1850</v>
      </c>
      <c r="H2945" s="181" t="s">
        <v>156</v>
      </c>
      <c r="I2945" s="181" t="s">
        <v>146</v>
      </c>
      <c r="J2945" s="181">
        <f>MONTH(Delivery[[#This Row],[DATE]])</f>
        <v>5</v>
      </c>
      <c r="K2945" s="183">
        <f>IF(Delivery[[#This Row],[Month]]&gt;3,YEAR(Delivery[[#This Row],[DATE]]),YEAR(Delivery[[#This Row],[DATE]])-1)</f>
        <v>2016</v>
      </c>
      <c r="L2945" s="183" t="str">
        <f>IF(Delivery[[#This Row],[Month]]&lt;4,"Q4",IF(Delivery[[#This Row],[Month]]&lt;7,"Q1",IF(Delivery[[#This Row],[Month]]&lt;10,"Q2",IF(Delivery[[#This Row],[Month]]&lt;13,"Q3"))))</f>
        <v>Q1</v>
      </c>
    </row>
    <row r="2946" spans="1:12" x14ac:dyDescent="0.25">
      <c r="A2946" s="181">
        <v>1</v>
      </c>
      <c r="B2946" s="182">
        <v>42499</v>
      </c>
      <c r="C2946" s="181" t="s">
        <v>6</v>
      </c>
      <c r="D2946" s="181" t="s">
        <v>2055</v>
      </c>
      <c r="E2946" s="181" t="s">
        <v>1949</v>
      </c>
      <c r="F2946" s="181">
        <v>742</v>
      </c>
      <c r="G2946" s="181" t="s">
        <v>1850</v>
      </c>
      <c r="H2946" s="181" t="s">
        <v>156</v>
      </c>
      <c r="I2946" s="181" t="s">
        <v>146</v>
      </c>
      <c r="J2946" s="181">
        <f>MONTH(Delivery[[#This Row],[DATE]])</f>
        <v>5</v>
      </c>
      <c r="K2946" s="183">
        <f>IF(Delivery[[#This Row],[Month]]&gt;3,YEAR(Delivery[[#This Row],[DATE]]),YEAR(Delivery[[#This Row],[DATE]])-1)</f>
        <v>2016</v>
      </c>
      <c r="L2946" s="183" t="str">
        <f>IF(Delivery[[#This Row],[Month]]&lt;4,"Q4",IF(Delivery[[#This Row],[Month]]&lt;7,"Q1",IF(Delivery[[#This Row],[Month]]&lt;10,"Q2",IF(Delivery[[#This Row],[Month]]&lt;13,"Q3"))))</f>
        <v>Q1</v>
      </c>
    </row>
    <row r="2947" spans="1:12" x14ac:dyDescent="0.25">
      <c r="A2947" s="181">
        <v>2</v>
      </c>
      <c r="B2947" s="182">
        <v>42499</v>
      </c>
      <c r="C2947" s="181" t="s">
        <v>6</v>
      </c>
      <c r="D2947" s="181" t="s">
        <v>1753</v>
      </c>
      <c r="E2947" s="181" t="s">
        <v>1949</v>
      </c>
      <c r="F2947" s="181">
        <v>22</v>
      </c>
      <c r="G2947" s="181" t="s">
        <v>1850</v>
      </c>
      <c r="H2947" s="181" t="s">
        <v>155</v>
      </c>
      <c r="I2947" s="181" t="s">
        <v>146</v>
      </c>
      <c r="J2947" s="181">
        <f>MONTH(Delivery[[#This Row],[DATE]])</f>
        <v>5</v>
      </c>
      <c r="K2947" s="183">
        <f>IF(Delivery[[#This Row],[Month]]&gt;3,YEAR(Delivery[[#This Row],[DATE]]),YEAR(Delivery[[#This Row],[DATE]])-1)</f>
        <v>2016</v>
      </c>
      <c r="L2947" s="183" t="str">
        <f>IF(Delivery[[#This Row],[Month]]&lt;4,"Q4",IF(Delivery[[#This Row],[Month]]&lt;7,"Q1",IF(Delivery[[#This Row],[Month]]&lt;10,"Q2",IF(Delivery[[#This Row],[Month]]&lt;13,"Q3"))))</f>
        <v>Q1</v>
      </c>
    </row>
    <row r="2948" spans="1:12" x14ac:dyDescent="0.25">
      <c r="A2948" s="181">
        <v>3</v>
      </c>
      <c r="B2948" s="182">
        <v>42499</v>
      </c>
      <c r="C2948" s="181" t="s">
        <v>6</v>
      </c>
      <c r="D2948" s="181" t="s">
        <v>101</v>
      </c>
      <c r="E2948" s="181" t="s">
        <v>1949</v>
      </c>
      <c r="F2948" s="181">
        <v>1136</v>
      </c>
      <c r="G2948" s="181" t="s">
        <v>1850</v>
      </c>
      <c r="H2948" s="181" t="s">
        <v>156</v>
      </c>
      <c r="I2948" s="181" t="s">
        <v>146</v>
      </c>
      <c r="J2948" s="181">
        <f>MONTH(Delivery[[#This Row],[DATE]])</f>
        <v>5</v>
      </c>
      <c r="K2948" s="183">
        <f>IF(Delivery[[#This Row],[Month]]&gt;3,YEAR(Delivery[[#This Row],[DATE]]),YEAR(Delivery[[#This Row],[DATE]])-1)</f>
        <v>2016</v>
      </c>
      <c r="L2948" s="183" t="str">
        <f>IF(Delivery[[#This Row],[Month]]&lt;4,"Q4",IF(Delivery[[#This Row],[Month]]&lt;7,"Q1",IF(Delivery[[#This Row],[Month]]&lt;10,"Q2",IF(Delivery[[#This Row],[Month]]&lt;13,"Q3"))))</f>
        <v>Q1</v>
      </c>
    </row>
    <row r="2949" spans="1:12" x14ac:dyDescent="0.25">
      <c r="A2949" s="181">
        <v>4</v>
      </c>
      <c r="B2949" s="182">
        <v>42499</v>
      </c>
      <c r="C2949" s="181" t="s">
        <v>6</v>
      </c>
      <c r="D2949" s="181" t="s">
        <v>105</v>
      </c>
      <c r="E2949" s="181" t="s">
        <v>1949</v>
      </c>
      <c r="F2949" s="181">
        <v>70</v>
      </c>
      <c r="G2949" s="181" t="s">
        <v>1850</v>
      </c>
      <c r="H2949" s="181" t="s">
        <v>155</v>
      </c>
      <c r="I2949" s="181" t="s">
        <v>146</v>
      </c>
      <c r="J2949" s="181">
        <f>MONTH(Delivery[[#This Row],[DATE]])</f>
        <v>5</v>
      </c>
      <c r="K2949" s="183">
        <f>IF(Delivery[[#This Row],[Month]]&gt;3,YEAR(Delivery[[#This Row],[DATE]]),YEAR(Delivery[[#This Row],[DATE]])-1)</f>
        <v>2016</v>
      </c>
      <c r="L2949" s="183" t="str">
        <f>IF(Delivery[[#This Row],[Month]]&lt;4,"Q4",IF(Delivery[[#This Row],[Month]]&lt;7,"Q1",IF(Delivery[[#This Row],[Month]]&lt;10,"Q2",IF(Delivery[[#This Row],[Month]]&lt;13,"Q3"))))</f>
        <v>Q1</v>
      </c>
    </row>
    <row r="2950" spans="1:12" x14ac:dyDescent="0.25">
      <c r="A2950" s="181">
        <v>5</v>
      </c>
      <c r="B2950" s="182">
        <v>42499</v>
      </c>
      <c r="C2950" s="181" t="s">
        <v>6</v>
      </c>
      <c r="D2950" s="181" t="s">
        <v>106</v>
      </c>
      <c r="E2950" s="181" t="s">
        <v>1956</v>
      </c>
      <c r="F2950" s="181">
        <v>511</v>
      </c>
      <c r="G2950" s="181" t="s">
        <v>1850</v>
      </c>
      <c r="H2950" s="181" t="s">
        <v>153</v>
      </c>
      <c r="I2950" s="181" t="s">
        <v>1530</v>
      </c>
      <c r="J2950" s="181">
        <f>MONTH(Delivery[[#This Row],[DATE]])</f>
        <v>5</v>
      </c>
      <c r="K2950" s="183">
        <f>IF(Delivery[[#This Row],[Month]]&gt;3,YEAR(Delivery[[#This Row],[DATE]]),YEAR(Delivery[[#This Row],[DATE]])-1)</f>
        <v>2016</v>
      </c>
      <c r="L2950" s="183" t="str">
        <f>IF(Delivery[[#This Row],[Month]]&lt;4,"Q4",IF(Delivery[[#This Row],[Month]]&lt;7,"Q1",IF(Delivery[[#This Row],[Month]]&lt;10,"Q2",IF(Delivery[[#This Row],[Month]]&lt;13,"Q3"))))</f>
        <v>Q1</v>
      </c>
    </row>
    <row r="2951" spans="1:12" x14ac:dyDescent="0.25">
      <c r="A2951" s="181">
        <v>1</v>
      </c>
      <c r="B2951" s="182">
        <v>42500</v>
      </c>
      <c r="C2951" s="181" t="s">
        <v>6</v>
      </c>
      <c r="D2951" s="181" t="s">
        <v>106</v>
      </c>
      <c r="E2951" s="181" t="s">
        <v>1956</v>
      </c>
      <c r="F2951" s="181">
        <v>2032</v>
      </c>
      <c r="G2951" s="181" t="s">
        <v>1850</v>
      </c>
      <c r="H2951" s="181" t="s">
        <v>153</v>
      </c>
      <c r="I2951" s="181" t="s">
        <v>1530</v>
      </c>
      <c r="J2951" s="181">
        <f>MONTH(Delivery[[#This Row],[DATE]])</f>
        <v>5</v>
      </c>
      <c r="K2951" s="183">
        <f>IF(Delivery[[#This Row],[Month]]&gt;3,YEAR(Delivery[[#This Row],[DATE]]),YEAR(Delivery[[#This Row],[DATE]])-1)</f>
        <v>2016</v>
      </c>
      <c r="L2951" s="183" t="str">
        <f>IF(Delivery[[#This Row],[Month]]&lt;4,"Q4",IF(Delivery[[#This Row],[Month]]&lt;7,"Q1",IF(Delivery[[#This Row],[Month]]&lt;10,"Q2",IF(Delivery[[#This Row],[Month]]&lt;13,"Q3"))))</f>
        <v>Q1</v>
      </c>
    </row>
    <row r="2952" spans="1:12" x14ac:dyDescent="0.25">
      <c r="A2952" s="181">
        <v>2</v>
      </c>
      <c r="B2952" s="182">
        <v>42500</v>
      </c>
      <c r="C2952" s="181" t="s">
        <v>6</v>
      </c>
      <c r="D2952" s="181" t="s">
        <v>106</v>
      </c>
      <c r="E2952" s="181" t="s">
        <v>1915</v>
      </c>
      <c r="F2952" s="181">
        <v>2153</v>
      </c>
      <c r="G2952" s="181" t="s">
        <v>1850</v>
      </c>
      <c r="H2952" s="181" t="s">
        <v>153</v>
      </c>
      <c r="I2952" s="181" t="s">
        <v>1530</v>
      </c>
      <c r="J2952" s="181">
        <f>MONTH(Delivery[[#This Row],[DATE]])</f>
        <v>5</v>
      </c>
      <c r="K2952" s="183">
        <f>IF(Delivery[[#This Row],[Month]]&gt;3,YEAR(Delivery[[#This Row],[DATE]]),YEAR(Delivery[[#This Row],[DATE]])-1)</f>
        <v>2016</v>
      </c>
      <c r="L2952" s="183" t="str">
        <f>IF(Delivery[[#This Row],[Month]]&lt;4,"Q4",IF(Delivery[[#This Row],[Month]]&lt;7,"Q1",IF(Delivery[[#This Row],[Month]]&lt;10,"Q2",IF(Delivery[[#This Row],[Month]]&lt;13,"Q3"))))</f>
        <v>Q1</v>
      </c>
    </row>
    <row r="2953" spans="1:12" x14ac:dyDescent="0.25">
      <c r="A2953" s="181">
        <v>1</v>
      </c>
      <c r="B2953" s="182">
        <v>42501</v>
      </c>
      <c r="C2953" s="181" t="s">
        <v>6</v>
      </c>
      <c r="D2953" s="181" t="s">
        <v>106</v>
      </c>
      <c r="E2953" s="181" t="s">
        <v>1915</v>
      </c>
      <c r="F2953" s="181">
        <v>797</v>
      </c>
      <c r="G2953" s="181" t="s">
        <v>1850</v>
      </c>
      <c r="H2953" s="181" t="s">
        <v>153</v>
      </c>
      <c r="I2953" s="181" t="s">
        <v>1530</v>
      </c>
      <c r="J2953" s="181">
        <f>MONTH(Delivery[[#This Row],[DATE]])</f>
        <v>5</v>
      </c>
      <c r="K2953" s="183">
        <f>IF(Delivery[[#This Row],[Month]]&gt;3,YEAR(Delivery[[#This Row],[DATE]]),YEAR(Delivery[[#This Row],[DATE]])-1)</f>
        <v>2016</v>
      </c>
      <c r="L2953" s="183" t="str">
        <f>IF(Delivery[[#This Row],[Month]]&lt;4,"Q4",IF(Delivery[[#This Row],[Month]]&lt;7,"Q1",IF(Delivery[[#This Row],[Month]]&lt;10,"Q2",IF(Delivery[[#This Row],[Month]]&lt;13,"Q3"))))</f>
        <v>Q1</v>
      </c>
    </row>
    <row r="2954" spans="1:12" x14ac:dyDescent="0.25">
      <c r="A2954" s="181">
        <v>2</v>
      </c>
      <c r="B2954" s="182">
        <v>42501</v>
      </c>
      <c r="C2954" s="181" t="s">
        <v>6</v>
      </c>
      <c r="D2954" s="181" t="s">
        <v>109</v>
      </c>
      <c r="E2954" s="181" t="s">
        <v>1954</v>
      </c>
      <c r="F2954" s="181">
        <v>132</v>
      </c>
      <c r="G2954" s="181" t="s">
        <v>1850</v>
      </c>
      <c r="H2954" s="181" t="s">
        <v>155</v>
      </c>
      <c r="I2954" s="181" t="s">
        <v>146</v>
      </c>
      <c r="J2954" s="181">
        <f>MONTH(Delivery[[#This Row],[DATE]])</f>
        <v>5</v>
      </c>
      <c r="K2954" s="183">
        <f>IF(Delivery[[#This Row],[Month]]&gt;3,YEAR(Delivery[[#This Row],[DATE]]),YEAR(Delivery[[#This Row],[DATE]])-1)</f>
        <v>2016</v>
      </c>
      <c r="L2954" s="183" t="str">
        <f>IF(Delivery[[#This Row],[Month]]&lt;4,"Q4",IF(Delivery[[#This Row],[Month]]&lt;7,"Q1",IF(Delivery[[#This Row],[Month]]&lt;10,"Q2",IF(Delivery[[#This Row],[Month]]&lt;13,"Q3"))))</f>
        <v>Q1</v>
      </c>
    </row>
    <row r="2955" spans="1:12" x14ac:dyDescent="0.25">
      <c r="A2955" s="181">
        <v>3</v>
      </c>
      <c r="B2955" s="182">
        <v>42501</v>
      </c>
      <c r="C2955" s="181" t="s">
        <v>6</v>
      </c>
      <c r="D2955" s="181" t="s">
        <v>2065</v>
      </c>
      <c r="E2955" s="181" t="s">
        <v>1953</v>
      </c>
      <c r="F2955" s="181">
        <v>1168</v>
      </c>
      <c r="G2955" s="181" t="s">
        <v>1850</v>
      </c>
      <c r="H2955" s="181" t="s">
        <v>151</v>
      </c>
      <c r="I2955" s="181" t="s">
        <v>1532</v>
      </c>
      <c r="J2955" s="181">
        <f>MONTH(Delivery[[#This Row],[DATE]])</f>
        <v>5</v>
      </c>
      <c r="K2955" s="183">
        <f>IF(Delivery[[#This Row],[Month]]&gt;3,YEAR(Delivery[[#This Row],[DATE]]),YEAR(Delivery[[#This Row],[DATE]])-1)</f>
        <v>2016</v>
      </c>
      <c r="L2955" s="183" t="str">
        <f>IF(Delivery[[#This Row],[Month]]&lt;4,"Q4",IF(Delivery[[#This Row],[Month]]&lt;7,"Q1",IF(Delivery[[#This Row],[Month]]&lt;10,"Q2",IF(Delivery[[#This Row],[Month]]&lt;13,"Q3"))))</f>
        <v>Q1</v>
      </c>
    </row>
    <row r="2956" spans="1:12" x14ac:dyDescent="0.25">
      <c r="A2956" s="181">
        <v>4</v>
      </c>
      <c r="B2956" s="182">
        <v>42501</v>
      </c>
      <c r="C2956" s="181" t="s">
        <v>6</v>
      </c>
      <c r="D2956" s="181" t="s">
        <v>2065</v>
      </c>
      <c r="E2956" s="181" t="s">
        <v>1950</v>
      </c>
      <c r="F2956" s="181">
        <v>1613</v>
      </c>
      <c r="G2956" s="181" t="s">
        <v>1850</v>
      </c>
      <c r="H2956" s="181" t="s">
        <v>151</v>
      </c>
      <c r="I2956" s="181" t="s">
        <v>1532</v>
      </c>
      <c r="J2956" s="181">
        <f>MONTH(Delivery[[#This Row],[DATE]])</f>
        <v>5</v>
      </c>
      <c r="K2956" s="183">
        <f>IF(Delivery[[#This Row],[Month]]&gt;3,YEAR(Delivery[[#This Row],[DATE]]),YEAR(Delivery[[#This Row],[DATE]])-1)</f>
        <v>2016</v>
      </c>
      <c r="L2956" s="183" t="str">
        <f>IF(Delivery[[#This Row],[Month]]&lt;4,"Q4",IF(Delivery[[#This Row],[Month]]&lt;7,"Q1",IF(Delivery[[#This Row],[Month]]&lt;10,"Q2",IF(Delivery[[#This Row],[Month]]&lt;13,"Q3"))))</f>
        <v>Q1</v>
      </c>
    </row>
    <row r="2957" spans="1:12" x14ac:dyDescent="0.25">
      <c r="A2957" s="181">
        <v>1</v>
      </c>
      <c r="B2957" s="182">
        <v>42502</v>
      </c>
      <c r="C2957" s="181" t="s">
        <v>6</v>
      </c>
      <c r="D2957" s="181" t="s">
        <v>2065</v>
      </c>
      <c r="E2957" s="181" t="s">
        <v>1950</v>
      </c>
      <c r="F2957" s="181">
        <v>461</v>
      </c>
      <c r="G2957" s="181" t="s">
        <v>1850</v>
      </c>
      <c r="H2957" s="181" t="s">
        <v>151</v>
      </c>
      <c r="I2957" s="181" t="s">
        <v>1532</v>
      </c>
      <c r="J2957" s="181">
        <f>MONTH(Delivery[[#This Row],[DATE]])</f>
        <v>5</v>
      </c>
      <c r="K2957" s="183">
        <f>IF(Delivery[[#This Row],[Month]]&gt;3,YEAR(Delivery[[#This Row],[DATE]]),YEAR(Delivery[[#This Row],[DATE]])-1)</f>
        <v>2016</v>
      </c>
      <c r="L2957" s="183" t="str">
        <f>IF(Delivery[[#This Row],[Month]]&lt;4,"Q4",IF(Delivery[[#This Row],[Month]]&lt;7,"Q1",IF(Delivery[[#This Row],[Month]]&lt;10,"Q2",IF(Delivery[[#This Row],[Month]]&lt;13,"Q3"))))</f>
        <v>Q1</v>
      </c>
    </row>
    <row r="2958" spans="1:12" x14ac:dyDescent="0.25">
      <c r="A2958" s="181">
        <v>2</v>
      </c>
      <c r="B2958" s="182">
        <v>42502</v>
      </c>
      <c r="C2958" s="181" t="s">
        <v>6</v>
      </c>
      <c r="D2958" s="181" t="s">
        <v>2066</v>
      </c>
      <c r="E2958" s="181" t="s">
        <v>1954</v>
      </c>
      <c r="F2958" s="181">
        <v>121</v>
      </c>
      <c r="G2958" s="181" t="s">
        <v>1850</v>
      </c>
      <c r="H2958" s="181" t="s">
        <v>155</v>
      </c>
      <c r="I2958" s="181" t="s">
        <v>146</v>
      </c>
      <c r="J2958" s="181">
        <f>MONTH(Delivery[[#This Row],[DATE]])</f>
        <v>5</v>
      </c>
      <c r="K2958" s="183">
        <f>IF(Delivery[[#This Row],[Month]]&gt;3,YEAR(Delivery[[#This Row],[DATE]]),YEAR(Delivery[[#This Row],[DATE]])-1)</f>
        <v>2016</v>
      </c>
      <c r="L2958" s="183" t="str">
        <f>IF(Delivery[[#This Row],[Month]]&lt;4,"Q4",IF(Delivery[[#This Row],[Month]]&lt;7,"Q1",IF(Delivery[[#This Row],[Month]]&lt;10,"Q2",IF(Delivery[[#This Row],[Month]]&lt;13,"Q3"))))</f>
        <v>Q1</v>
      </c>
    </row>
    <row r="2959" spans="1:12" x14ac:dyDescent="0.25">
      <c r="A2959" s="181">
        <v>1</v>
      </c>
      <c r="B2959" s="182">
        <v>42506</v>
      </c>
      <c r="C2959" s="181" t="s">
        <v>6</v>
      </c>
      <c r="D2959" s="181" t="s">
        <v>2067</v>
      </c>
      <c r="E2959" s="181" t="s">
        <v>1948</v>
      </c>
      <c r="F2959" s="181">
        <v>31</v>
      </c>
      <c r="G2959" s="181" t="s">
        <v>1850</v>
      </c>
      <c r="H2959" s="181" t="s">
        <v>153</v>
      </c>
      <c r="I2959" s="181" t="s">
        <v>1530</v>
      </c>
      <c r="J2959" s="181">
        <f>MONTH(Delivery[[#This Row],[DATE]])</f>
        <v>5</v>
      </c>
      <c r="K2959" s="183">
        <f>IF(Delivery[[#This Row],[Month]]&gt;3,YEAR(Delivery[[#This Row],[DATE]]),YEAR(Delivery[[#This Row],[DATE]])-1)</f>
        <v>2016</v>
      </c>
      <c r="L2959" s="183" t="str">
        <f>IF(Delivery[[#This Row],[Month]]&lt;4,"Q4",IF(Delivery[[#This Row],[Month]]&lt;7,"Q1",IF(Delivery[[#This Row],[Month]]&lt;10,"Q2",IF(Delivery[[#This Row],[Month]]&lt;13,"Q3"))))</f>
        <v>Q1</v>
      </c>
    </row>
    <row r="2960" spans="1:12" x14ac:dyDescent="0.25">
      <c r="A2960" s="181">
        <v>1</v>
      </c>
      <c r="B2960" s="182">
        <v>42510</v>
      </c>
      <c r="C2960" s="181" t="s">
        <v>6</v>
      </c>
      <c r="D2960" s="181" t="s">
        <v>2117</v>
      </c>
      <c r="E2960" s="181" t="s">
        <v>1948</v>
      </c>
      <c r="F2960" s="181">
        <v>766</v>
      </c>
      <c r="G2960" s="181" t="s">
        <v>1850</v>
      </c>
      <c r="H2960" s="181" t="s">
        <v>153</v>
      </c>
      <c r="I2960" s="181" t="s">
        <v>1530</v>
      </c>
      <c r="J2960" s="181">
        <f>MONTH(Delivery[[#This Row],[DATE]])</f>
        <v>5</v>
      </c>
      <c r="K2960" s="183">
        <f>IF(Delivery[[#This Row],[Month]]&gt;3,YEAR(Delivery[[#This Row],[DATE]]),YEAR(Delivery[[#This Row],[DATE]])-1)</f>
        <v>2016</v>
      </c>
      <c r="L2960" s="183" t="str">
        <f>IF(Delivery[[#This Row],[Month]]&lt;4,"Q4",IF(Delivery[[#This Row],[Month]]&lt;7,"Q1",IF(Delivery[[#This Row],[Month]]&lt;10,"Q2",IF(Delivery[[#This Row],[Month]]&lt;13,"Q3"))))</f>
        <v>Q1</v>
      </c>
    </row>
    <row r="2961" spans="1:12" x14ac:dyDescent="0.25">
      <c r="A2961" s="181">
        <v>2</v>
      </c>
      <c r="B2961" s="182">
        <v>42510</v>
      </c>
      <c r="C2961" s="181" t="s">
        <v>6</v>
      </c>
      <c r="D2961" s="181" t="s">
        <v>2118</v>
      </c>
      <c r="E2961" s="181" t="s">
        <v>1949</v>
      </c>
      <c r="F2961" s="181">
        <v>775</v>
      </c>
      <c r="G2961" s="181" t="s">
        <v>1850</v>
      </c>
      <c r="H2961" s="181" t="s">
        <v>155</v>
      </c>
      <c r="I2961" s="181" t="s">
        <v>146</v>
      </c>
      <c r="J2961" s="181">
        <f>MONTH(Delivery[[#This Row],[DATE]])</f>
        <v>5</v>
      </c>
      <c r="K2961" s="183">
        <f>IF(Delivery[[#This Row],[Month]]&gt;3,YEAR(Delivery[[#This Row],[DATE]]),YEAR(Delivery[[#This Row],[DATE]])-1)</f>
        <v>2016</v>
      </c>
      <c r="L2961" s="183" t="str">
        <f>IF(Delivery[[#This Row],[Month]]&lt;4,"Q4",IF(Delivery[[#This Row],[Month]]&lt;7,"Q1",IF(Delivery[[#This Row],[Month]]&lt;10,"Q2",IF(Delivery[[#This Row],[Month]]&lt;13,"Q3"))))</f>
        <v>Q1</v>
      </c>
    </row>
    <row r="2962" spans="1:12" x14ac:dyDescent="0.25">
      <c r="A2962" s="181">
        <v>3</v>
      </c>
      <c r="B2962" s="182">
        <v>42510</v>
      </c>
      <c r="C2962" s="181" t="s">
        <v>6</v>
      </c>
      <c r="D2962" s="181" t="s">
        <v>2119</v>
      </c>
      <c r="E2962" s="181" t="s">
        <v>1950</v>
      </c>
      <c r="F2962" s="181">
        <v>1723</v>
      </c>
      <c r="G2962" s="181" t="s">
        <v>1850</v>
      </c>
      <c r="H2962" s="181" t="s">
        <v>151</v>
      </c>
      <c r="I2962" s="181" t="s">
        <v>1532</v>
      </c>
      <c r="J2962" s="181">
        <f>MONTH(Delivery[[#This Row],[DATE]])</f>
        <v>5</v>
      </c>
      <c r="K2962" s="183">
        <f>IF(Delivery[[#This Row],[Month]]&gt;3,YEAR(Delivery[[#This Row],[DATE]]),YEAR(Delivery[[#This Row],[DATE]])-1)</f>
        <v>2016</v>
      </c>
      <c r="L2962" s="183" t="str">
        <f>IF(Delivery[[#This Row],[Month]]&lt;4,"Q4",IF(Delivery[[#This Row],[Month]]&lt;7,"Q1",IF(Delivery[[#This Row],[Month]]&lt;10,"Q2",IF(Delivery[[#This Row],[Month]]&lt;13,"Q3"))))</f>
        <v>Q1</v>
      </c>
    </row>
    <row r="2963" spans="1:12" x14ac:dyDescent="0.25">
      <c r="A2963" s="181">
        <v>4</v>
      </c>
      <c r="B2963" s="182">
        <v>42510</v>
      </c>
      <c r="C2963" s="181" t="s">
        <v>6</v>
      </c>
      <c r="D2963" s="181" t="s">
        <v>2119</v>
      </c>
      <c r="E2963" s="181" t="s">
        <v>1953</v>
      </c>
      <c r="F2963" s="181">
        <v>885</v>
      </c>
      <c r="G2963" s="181" t="s">
        <v>1850</v>
      </c>
      <c r="H2963" s="181" t="s">
        <v>151</v>
      </c>
      <c r="I2963" s="181" t="s">
        <v>1532</v>
      </c>
      <c r="J2963" s="181">
        <f>MONTH(Delivery[[#This Row],[DATE]])</f>
        <v>5</v>
      </c>
      <c r="K2963" s="183">
        <f>IF(Delivery[[#This Row],[Month]]&gt;3,YEAR(Delivery[[#This Row],[DATE]]),YEAR(Delivery[[#This Row],[DATE]])-1)</f>
        <v>2016</v>
      </c>
      <c r="L2963" s="183" t="str">
        <f>IF(Delivery[[#This Row],[Month]]&lt;4,"Q4",IF(Delivery[[#This Row],[Month]]&lt;7,"Q1",IF(Delivery[[#This Row],[Month]]&lt;10,"Q2",IF(Delivery[[#This Row],[Month]]&lt;13,"Q3"))))</f>
        <v>Q1</v>
      </c>
    </row>
    <row r="2964" spans="1:12" x14ac:dyDescent="0.25">
      <c r="A2964" s="181">
        <v>1</v>
      </c>
      <c r="B2964" s="182">
        <v>42511</v>
      </c>
      <c r="C2964" s="181" t="s">
        <v>6</v>
      </c>
      <c r="D2964" s="181" t="s">
        <v>2035</v>
      </c>
      <c r="E2964" s="181">
        <v>1</v>
      </c>
      <c r="F2964" s="181">
        <v>3349</v>
      </c>
      <c r="G2964" s="181" t="s">
        <v>460</v>
      </c>
      <c r="H2964" s="181" t="str">
        <f t="shared" ref="H2964:H3027" si="15">MID(D2964,3,2)</f>
        <v>4H</v>
      </c>
      <c r="I2964" s="181" t="str">
        <f>VLOOKUP(H2964,[1]Sheet1!$A$2:$B$27,2,0)</f>
        <v>HSD</v>
      </c>
      <c r="J2964" s="181">
        <f>MONTH(Delivery[[#This Row],[DATE]])</f>
        <v>5</v>
      </c>
      <c r="K2964" s="183">
        <f>IF(Delivery[[#This Row],[Month]]&gt;3,YEAR(Delivery[[#This Row],[DATE]]),YEAR(Delivery[[#This Row],[DATE]])-1)</f>
        <v>2016</v>
      </c>
      <c r="L2964" s="183" t="str">
        <f>IF(Delivery[[#This Row],[Month]]&lt;4,"Q4",IF(Delivery[[#This Row],[Month]]&lt;7,"Q1",IF(Delivery[[#This Row],[Month]]&lt;10,"Q2",IF(Delivery[[#This Row],[Month]]&lt;13,"Q3"))))</f>
        <v>Q1</v>
      </c>
    </row>
    <row r="2965" spans="1:12" x14ac:dyDescent="0.25">
      <c r="A2965" s="181">
        <v>2</v>
      </c>
      <c r="B2965" s="182">
        <v>42511</v>
      </c>
      <c r="C2965" s="181" t="s">
        <v>6</v>
      </c>
      <c r="D2965" s="181" t="s">
        <v>229</v>
      </c>
      <c r="E2965" s="181">
        <v>1</v>
      </c>
      <c r="F2965" s="181">
        <v>3082</v>
      </c>
      <c r="G2965" s="181" t="s">
        <v>460</v>
      </c>
      <c r="H2965" s="181" t="str">
        <f t="shared" si="15"/>
        <v>4H</v>
      </c>
      <c r="I2965" s="181" t="str">
        <f>VLOOKUP(H2965,[1]Sheet1!$A$2:$B$27,2,0)</f>
        <v>HSD</v>
      </c>
      <c r="J2965" s="181">
        <f>MONTH(Delivery[[#This Row],[DATE]])</f>
        <v>5</v>
      </c>
      <c r="K2965" s="183">
        <f>IF(Delivery[[#This Row],[Month]]&gt;3,YEAR(Delivery[[#This Row],[DATE]]),YEAR(Delivery[[#This Row],[DATE]])-1)</f>
        <v>2016</v>
      </c>
      <c r="L2965" s="183" t="str">
        <f>IF(Delivery[[#This Row],[Month]]&lt;4,"Q4",IF(Delivery[[#This Row],[Month]]&lt;7,"Q1",IF(Delivery[[#This Row],[Month]]&lt;10,"Q2",IF(Delivery[[#This Row],[Month]]&lt;13,"Q3"))))</f>
        <v>Q1</v>
      </c>
    </row>
    <row r="2966" spans="1:12" x14ac:dyDescent="0.25">
      <c r="A2966" s="181">
        <v>1</v>
      </c>
      <c r="B2966" s="182">
        <v>42511</v>
      </c>
      <c r="C2966" s="181" t="s">
        <v>463</v>
      </c>
      <c r="D2966" s="181" t="s">
        <v>2043</v>
      </c>
      <c r="E2966" s="181">
        <v>13</v>
      </c>
      <c r="F2966" s="181">
        <v>3253</v>
      </c>
      <c r="G2966" s="181" t="s">
        <v>464</v>
      </c>
      <c r="H2966" s="181" t="str">
        <f t="shared" si="15"/>
        <v>A1</v>
      </c>
      <c r="I2966" s="181" t="str">
        <f>VLOOKUP(H2966,[1]Sheet1!$A$2:$B$27,2,0)</f>
        <v>ATF</v>
      </c>
      <c r="J2966" s="181">
        <f>MONTH(Delivery[[#This Row],[DATE]])</f>
        <v>5</v>
      </c>
      <c r="K2966" s="183">
        <f>IF(Delivery[[#This Row],[Month]]&gt;3,YEAR(Delivery[[#This Row],[DATE]]),YEAR(Delivery[[#This Row],[DATE]])-1)</f>
        <v>2016</v>
      </c>
      <c r="L2966" s="183" t="str">
        <f>IF(Delivery[[#This Row],[Month]]&lt;4,"Q4",IF(Delivery[[#This Row],[Month]]&lt;7,"Q1",IF(Delivery[[#This Row],[Month]]&lt;10,"Q2",IF(Delivery[[#This Row],[Month]]&lt;13,"Q3"))))</f>
        <v>Q1</v>
      </c>
    </row>
    <row r="2967" spans="1:12" x14ac:dyDescent="0.25">
      <c r="A2967" s="181">
        <v>2</v>
      </c>
      <c r="B2967" s="182">
        <v>42511</v>
      </c>
      <c r="C2967" s="181" t="s">
        <v>463</v>
      </c>
      <c r="D2967" s="181" t="s">
        <v>222</v>
      </c>
      <c r="E2967" s="181">
        <v>13</v>
      </c>
      <c r="F2967" s="181">
        <v>2763</v>
      </c>
      <c r="G2967" s="181" t="s">
        <v>464</v>
      </c>
      <c r="H2967" s="181" t="str">
        <f t="shared" si="15"/>
        <v>A1</v>
      </c>
      <c r="I2967" s="181" t="str">
        <f>VLOOKUP(H2967,[1]Sheet1!$A$2:$B$27,2,0)</f>
        <v>ATF</v>
      </c>
      <c r="J2967" s="181">
        <f>MONTH(Delivery[[#This Row],[DATE]])</f>
        <v>5</v>
      </c>
      <c r="K2967" s="183">
        <f>IF(Delivery[[#This Row],[Month]]&gt;3,YEAR(Delivery[[#This Row],[DATE]]),YEAR(Delivery[[#This Row],[DATE]])-1)</f>
        <v>2016</v>
      </c>
      <c r="L2967" s="183" t="str">
        <f>IF(Delivery[[#This Row],[Month]]&lt;4,"Q4",IF(Delivery[[#This Row],[Month]]&lt;7,"Q1",IF(Delivery[[#This Row],[Month]]&lt;10,"Q2",IF(Delivery[[#This Row],[Month]]&lt;13,"Q3"))))</f>
        <v>Q1</v>
      </c>
    </row>
    <row r="2968" spans="1:12" x14ac:dyDescent="0.25">
      <c r="A2968" s="181">
        <v>1</v>
      </c>
      <c r="B2968" s="182">
        <v>42512</v>
      </c>
      <c r="C2968" s="181" t="s">
        <v>6</v>
      </c>
      <c r="D2968" s="181" t="s">
        <v>229</v>
      </c>
      <c r="E2968" s="181">
        <v>1</v>
      </c>
      <c r="F2968" s="181">
        <v>1481</v>
      </c>
      <c r="G2968" s="181" t="s">
        <v>460</v>
      </c>
      <c r="H2968" s="181" t="str">
        <f t="shared" si="15"/>
        <v>4H</v>
      </c>
      <c r="I2968" s="181" t="str">
        <f>VLOOKUP(H2968,[1]Sheet1!$A$2:$B$27,2,0)</f>
        <v>HSD</v>
      </c>
      <c r="J2968" s="181">
        <f>MONTH(Delivery[[#This Row],[DATE]])</f>
        <v>5</v>
      </c>
      <c r="K2968" s="183">
        <f>IF(Delivery[[#This Row],[Month]]&gt;3,YEAR(Delivery[[#This Row],[DATE]]),YEAR(Delivery[[#This Row],[DATE]])-1)</f>
        <v>2016</v>
      </c>
      <c r="L2968" s="183" t="str">
        <f>IF(Delivery[[#This Row],[Month]]&lt;4,"Q4",IF(Delivery[[#This Row],[Month]]&lt;7,"Q1",IF(Delivery[[#This Row],[Month]]&lt;10,"Q2",IF(Delivery[[#This Row],[Month]]&lt;13,"Q3"))))</f>
        <v>Q1</v>
      </c>
    </row>
    <row r="2969" spans="1:12" x14ac:dyDescent="0.25">
      <c r="A2969" s="181">
        <v>2</v>
      </c>
      <c r="B2969" s="182">
        <v>42512</v>
      </c>
      <c r="C2969" s="181" t="s">
        <v>6</v>
      </c>
      <c r="D2969" s="181" t="s">
        <v>2047</v>
      </c>
      <c r="E2969" s="181">
        <v>16</v>
      </c>
      <c r="F2969" s="181">
        <v>64</v>
      </c>
      <c r="G2969" s="181" t="s">
        <v>460</v>
      </c>
      <c r="H2969" s="181" t="str">
        <f t="shared" si="15"/>
        <v>PC</v>
      </c>
      <c r="I2969" s="181" t="str">
        <f>VLOOKUP(H2969,[1]Sheet1!$A$2:$B$27,2,0)</f>
        <v>SKO</v>
      </c>
      <c r="J2969" s="181">
        <f>MONTH(Delivery[[#This Row],[DATE]])</f>
        <v>5</v>
      </c>
      <c r="K2969" s="183">
        <f>IF(Delivery[[#This Row],[Month]]&gt;3,YEAR(Delivery[[#This Row],[DATE]]),YEAR(Delivery[[#This Row],[DATE]])-1)</f>
        <v>2016</v>
      </c>
      <c r="L2969" s="183" t="str">
        <f>IF(Delivery[[#This Row],[Month]]&lt;4,"Q4",IF(Delivery[[#This Row],[Month]]&lt;7,"Q1",IF(Delivery[[#This Row],[Month]]&lt;10,"Q2",IF(Delivery[[#This Row],[Month]]&lt;13,"Q3"))))</f>
        <v>Q1</v>
      </c>
    </row>
    <row r="2970" spans="1:12" x14ac:dyDescent="0.25">
      <c r="A2970" s="181">
        <v>3</v>
      </c>
      <c r="B2970" s="182">
        <v>42512</v>
      </c>
      <c r="C2970" s="181" t="s">
        <v>6</v>
      </c>
      <c r="D2970" s="181" t="s">
        <v>2048</v>
      </c>
      <c r="E2970" s="181">
        <v>16</v>
      </c>
      <c r="F2970" s="181">
        <v>11</v>
      </c>
      <c r="G2970" s="181" t="s">
        <v>460</v>
      </c>
      <c r="H2970" s="181" t="str">
        <f t="shared" si="15"/>
        <v>NS</v>
      </c>
      <c r="I2970" s="181" t="str">
        <f>VLOOKUP(H2970,[1]Sheet1!$A$2:$B$27,2,0)</f>
        <v>SKO</v>
      </c>
      <c r="J2970" s="181">
        <f>MONTH(Delivery[[#This Row],[DATE]])</f>
        <v>5</v>
      </c>
      <c r="K2970" s="183">
        <f>IF(Delivery[[#This Row],[Month]]&gt;3,YEAR(Delivery[[#This Row],[DATE]]),YEAR(Delivery[[#This Row],[DATE]])-1)</f>
        <v>2016</v>
      </c>
      <c r="L2970" s="183" t="str">
        <f>IF(Delivery[[#This Row],[Month]]&lt;4,"Q4",IF(Delivery[[#This Row],[Month]]&lt;7,"Q1",IF(Delivery[[#This Row],[Month]]&lt;10,"Q2",IF(Delivery[[#This Row],[Month]]&lt;13,"Q3"))))</f>
        <v>Q1</v>
      </c>
    </row>
    <row r="2971" spans="1:12" x14ac:dyDescent="0.25">
      <c r="A2971" s="181">
        <v>1</v>
      </c>
      <c r="B2971" s="182">
        <v>42512</v>
      </c>
      <c r="C2971" s="181" t="s">
        <v>463</v>
      </c>
      <c r="D2971" s="181" t="s">
        <v>222</v>
      </c>
      <c r="E2971" s="181">
        <v>13</v>
      </c>
      <c r="F2971" s="181">
        <v>216</v>
      </c>
      <c r="G2971" s="181" t="s">
        <v>464</v>
      </c>
      <c r="H2971" s="181" t="str">
        <f t="shared" si="15"/>
        <v>A1</v>
      </c>
      <c r="I2971" s="181" t="str">
        <f>VLOOKUP(H2971,[1]Sheet1!$A$2:$B$27,2,0)</f>
        <v>ATF</v>
      </c>
      <c r="J2971" s="181">
        <f>MONTH(Delivery[[#This Row],[DATE]])</f>
        <v>5</v>
      </c>
      <c r="K2971" s="183">
        <f>IF(Delivery[[#This Row],[Month]]&gt;3,YEAR(Delivery[[#This Row],[DATE]]),YEAR(Delivery[[#This Row],[DATE]])-1)</f>
        <v>2016</v>
      </c>
      <c r="L2971" s="183" t="str">
        <f>IF(Delivery[[#This Row],[Month]]&lt;4,"Q4",IF(Delivery[[#This Row],[Month]]&lt;7,"Q1",IF(Delivery[[#This Row],[Month]]&lt;10,"Q2",IF(Delivery[[#This Row],[Month]]&lt;13,"Q3"))))</f>
        <v>Q1</v>
      </c>
    </row>
    <row r="2972" spans="1:12" x14ac:dyDescent="0.25">
      <c r="A2972" s="181">
        <v>2</v>
      </c>
      <c r="B2972" s="182">
        <v>42512</v>
      </c>
      <c r="C2972" s="181" t="s">
        <v>463</v>
      </c>
      <c r="D2972" s="181" t="s">
        <v>222</v>
      </c>
      <c r="E2972" s="181">
        <v>14</v>
      </c>
      <c r="F2972" s="181">
        <v>6461</v>
      </c>
      <c r="G2972" s="181" t="s">
        <v>464</v>
      </c>
      <c r="H2972" s="181" t="str">
        <f t="shared" si="15"/>
        <v>A1</v>
      </c>
      <c r="I2972" s="181" t="str">
        <f>VLOOKUP(H2972,[1]Sheet1!$A$2:$B$27,2,0)</f>
        <v>ATF</v>
      </c>
      <c r="J2972" s="181">
        <f>MONTH(Delivery[[#This Row],[DATE]])</f>
        <v>5</v>
      </c>
      <c r="K2972" s="183">
        <f>IF(Delivery[[#This Row],[Month]]&gt;3,YEAR(Delivery[[#This Row],[DATE]]),YEAR(Delivery[[#This Row],[DATE]])-1)</f>
        <v>2016</v>
      </c>
      <c r="L2972" s="183" t="str">
        <f>IF(Delivery[[#This Row],[Month]]&lt;4,"Q4",IF(Delivery[[#This Row],[Month]]&lt;7,"Q1",IF(Delivery[[#This Row],[Month]]&lt;10,"Q2",IF(Delivery[[#This Row],[Month]]&lt;13,"Q3"))))</f>
        <v>Q1</v>
      </c>
    </row>
    <row r="2973" spans="1:12" x14ac:dyDescent="0.25">
      <c r="A2973" s="181">
        <v>3</v>
      </c>
      <c r="B2973" s="182">
        <v>42512</v>
      </c>
      <c r="C2973" s="181" t="s">
        <v>463</v>
      </c>
      <c r="D2973" s="181" t="s">
        <v>222</v>
      </c>
      <c r="E2973" s="181">
        <v>15</v>
      </c>
      <c r="F2973" s="181">
        <v>266</v>
      </c>
      <c r="G2973" s="181" t="s">
        <v>464</v>
      </c>
      <c r="H2973" s="181" t="str">
        <f t="shared" si="15"/>
        <v>A1</v>
      </c>
      <c r="I2973" s="181" t="str">
        <f>VLOOKUP(H2973,[1]Sheet1!$A$2:$B$27,2,0)</f>
        <v>ATF</v>
      </c>
      <c r="J2973" s="181">
        <f>MONTH(Delivery[[#This Row],[DATE]])</f>
        <v>5</v>
      </c>
      <c r="K2973" s="183">
        <f>IF(Delivery[[#This Row],[Month]]&gt;3,YEAR(Delivery[[#This Row],[DATE]]),YEAR(Delivery[[#This Row],[DATE]])-1)</f>
        <v>2016</v>
      </c>
      <c r="L2973" s="183" t="str">
        <f>IF(Delivery[[#This Row],[Month]]&lt;4,"Q4",IF(Delivery[[#This Row],[Month]]&lt;7,"Q1",IF(Delivery[[#This Row],[Month]]&lt;10,"Q2",IF(Delivery[[#This Row],[Month]]&lt;13,"Q3"))))</f>
        <v>Q1</v>
      </c>
    </row>
    <row r="2974" spans="1:12" x14ac:dyDescent="0.25">
      <c r="A2974" s="181">
        <v>1</v>
      </c>
      <c r="B2974" s="182">
        <v>42512</v>
      </c>
      <c r="C2974" s="181" t="s">
        <v>6</v>
      </c>
      <c r="D2974" s="181" t="s">
        <v>2049</v>
      </c>
      <c r="E2974" s="181" t="s">
        <v>239</v>
      </c>
      <c r="F2974" s="181">
        <v>230</v>
      </c>
      <c r="G2974" s="181" t="s">
        <v>466</v>
      </c>
      <c r="H2974" s="181" t="str">
        <f t="shared" si="15"/>
        <v>PN</v>
      </c>
      <c r="I2974" s="181" t="str">
        <f>VLOOKUP(H2974,[1]Sheet1!$A$2:$B$27,2,0)</f>
        <v>NAPTHA</v>
      </c>
      <c r="J2974" s="181">
        <f>MONTH(Delivery[[#This Row],[DATE]])</f>
        <v>5</v>
      </c>
      <c r="K2974" s="183">
        <f>IF(Delivery[[#This Row],[Month]]&gt;3,YEAR(Delivery[[#This Row],[DATE]]),YEAR(Delivery[[#This Row],[DATE]])-1)</f>
        <v>2016</v>
      </c>
      <c r="L2974" s="183" t="str">
        <f>IF(Delivery[[#This Row],[Month]]&lt;4,"Q4",IF(Delivery[[#This Row],[Month]]&lt;7,"Q1",IF(Delivery[[#This Row],[Month]]&lt;10,"Q2",IF(Delivery[[#This Row],[Month]]&lt;13,"Q3"))))</f>
        <v>Q1</v>
      </c>
    </row>
    <row r="2975" spans="1:12" x14ac:dyDescent="0.25">
      <c r="A2975" s="181">
        <v>1</v>
      </c>
      <c r="B2975" s="182">
        <v>42513</v>
      </c>
      <c r="C2975" s="181" t="s">
        <v>463</v>
      </c>
      <c r="D2975" s="181" t="s">
        <v>222</v>
      </c>
      <c r="E2975" s="181">
        <v>15</v>
      </c>
      <c r="F2975" s="181">
        <v>502</v>
      </c>
      <c r="G2975" s="181" t="s">
        <v>464</v>
      </c>
      <c r="H2975" s="181" t="str">
        <f t="shared" si="15"/>
        <v>A1</v>
      </c>
      <c r="I2975" s="181" t="str">
        <f>VLOOKUP(H2975,[1]Sheet1!$A$2:$B$27,2,0)</f>
        <v>ATF</v>
      </c>
      <c r="J2975" s="181">
        <f>MONTH(Delivery[[#This Row],[DATE]])</f>
        <v>5</v>
      </c>
      <c r="K2975" s="183">
        <f>IF(Delivery[[#This Row],[Month]]&gt;3,YEAR(Delivery[[#This Row],[DATE]]),YEAR(Delivery[[#This Row],[DATE]])-1)</f>
        <v>2016</v>
      </c>
      <c r="L2975" s="183" t="str">
        <f>IF(Delivery[[#This Row],[Month]]&lt;4,"Q4",IF(Delivery[[#This Row],[Month]]&lt;7,"Q1",IF(Delivery[[#This Row],[Month]]&lt;10,"Q2",IF(Delivery[[#This Row],[Month]]&lt;13,"Q3"))))</f>
        <v>Q1</v>
      </c>
    </row>
    <row r="2976" spans="1:12" x14ac:dyDescent="0.25">
      <c r="A2976" s="181">
        <v>2</v>
      </c>
      <c r="B2976" s="182">
        <v>42513</v>
      </c>
      <c r="C2976" s="181" t="s">
        <v>463</v>
      </c>
      <c r="D2976" s="181" t="s">
        <v>2124</v>
      </c>
      <c r="E2976" s="181">
        <v>15</v>
      </c>
      <c r="F2976" s="181">
        <v>1185</v>
      </c>
      <c r="G2976" s="181" t="s">
        <v>464</v>
      </c>
      <c r="H2976" s="181" t="str">
        <f t="shared" si="15"/>
        <v>A1</v>
      </c>
      <c r="I2976" s="181" t="str">
        <f>VLOOKUP(H2976,[1]Sheet1!$A$2:$B$27,2,0)</f>
        <v>ATF</v>
      </c>
      <c r="J2976" s="181">
        <f>MONTH(Delivery[[#This Row],[DATE]])</f>
        <v>5</v>
      </c>
      <c r="K2976" s="183">
        <f>IF(Delivery[[#This Row],[Month]]&gt;3,YEAR(Delivery[[#This Row],[DATE]]),YEAR(Delivery[[#This Row],[DATE]])-1)</f>
        <v>2016</v>
      </c>
      <c r="L2976" s="183" t="str">
        <f>IF(Delivery[[#This Row],[Month]]&lt;4,"Q4",IF(Delivery[[#This Row],[Month]]&lt;7,"Q1",IF(Delivery[[#This Row],[Month]]&lt;10,"Q2",IF(Delivery[[#This Row],[Month]]&lt;13,"Q3"))))</f>
        <v>Q1</v>
      </c>
    </row>
    <row r="2977" spans="1:12" x14ac:dyDescent="0.25">
      <c r="A2977" s="181">
        <v>1</v>
      </c>
      <c r="B2977" s="182">
        <v>42513</v>
      </c>
      <c r="C2977" s="181" t="s">
        <v>6</v>
      </c>
      <c r="D2977" s="181" t="s">
        <v>2049</v>
      </c>
      <c r="E2977" s="181" t="s">
        <v>239</v>
      </c>
      <c r="F2977" s="181">
        <v>28</v>
      </c>
      <c r="G2977" s="181" t="s">
        <v>466</v>
      </c>
      <c r="H2977" s="181" t="str">
        <f t="shared" si="15"/>
        <v>PN</v>
      </c>
      <c r="I2977" s="181" t="str">
        <f>VLOOKUP(H2977,[1]Sheet1!$A$2:$B$27,2,0)</f>
        <v>NAPTHA</v>
      </c>
      <c r="J2977" s="181">
        <f>MONTH(Delivery[[#This Row],[DATE]])</f>
        <v>5</v>
      </c>
      <c r="K2977" s="183">
        <f>IF(Delivery[[#This Row],[Month]]&gt;3,YEAR(Delivery[[#This Row],[DATE]]),YEAR(Delivery[[#This Row],[DATE]])-1)</f>
        <v>2016</v>
      </c>
      <c r="L2977" s="183" t="str">
        <f>IF(Delivery[[#This Row],[Month]]&lt;4,"Q4",IF(Delivery[[#This Row],[Month]]&lt;7,"Q1",IF(Delivery[[#This Row],[Month]]&lt;10,"Q2",IF(Delivery[[#This Row],[Month]]&lt;13,"Q3"))))</f>
        <v>Q1</v>
      </c>
    </row>
    <row r="2978" spans="1:12" x14ac:dyDescent="0.25">
      <c r="A2978" s="181">
        <v>1</v>
      </c>
      <c r="B2978" s="182">
        <v>42514</v>
      </c>
      <c r="C2978" s="181" t="s">
        <v>6</v>
      </c>
      <c r="D2978" s="181" t="s">
        <v>2601</v>
      </c>
      <c r="E2978" s="181">
        <v>16</v>
      </c>
      <c r="F2978" s="181">
        <v>157</v>
      </c>
      <c r="G2978" s="181" t="s">
        <v>460</v>
      </c>
      <c r="H2978" s="181" t="str">
        <f t="shared" si="15"/>
        <v>NS</v>
      </c>
      <c r="I2978" s="181" t="str">
        <f>VLOOKUP(H2978,[1]Sheet1!$A$2:$B$27,2,0)</f>
        <v>SKO</v>
      </c>
      <c r="J2978" s="181">
        <f>MONTH(Delivery[[#This Row],[DATE]])</f>
        <v>5</v>
      </c>
      <c r="K2978" s="183">
        <f>IF(Delivery[[#This Row],[Month]]&gt;3,YEAR(Delivery[[#This Row],[DATE]]),YEAR(Delivery[[#This Row],[DATE]])-1)</f>
        <v>2016</v>
      </c>
      <c r="L2978" s="183" t="str">
        <f>IF(Delivery[[#This Row],[Month]]&lt;4,"Q4",IF(Delivery[[#This Row],[Month]]&lt;7,"Q1",IF(Delivery[[#This Row],[Month]]&lt;10,"Q2",IF(Delivery[[#This Row],[Month]]&lt;13,"Q3"))))</f>
        <v>Q1</v>
      </c>
    </row>
    <row r="2979" spans="1:12" x14ac:dyDescent="0.25">
      <c r="A2979" s="181">
        <v>2</v>
      </c>
      <c r="B2979" s="182">
        <v>42514</v>
      </c>
      <c r="C2979" s="181" t="s">
        <v>6</v>
      </c>
      <c r="D2979" s="181" t="s">
        <v>2122</v>
      </c>
      <c r="E2979" s="181">
        <v>11</v>
      </c>
      <c r="F2979" s="181">
        <v>5596</v>
      </c>
      <c r="G2979" s="181" t="s">
        <v>460</v>
      </c>
      <c r="H2979" s="181" t="str">
        <f t="shared" si="15"/>
        <v>4M</v>
      </c>
      <c r="I2979" s="181" t="str">
        <f>VLOOKUP(H2979,[1]Sheet1!$A$2:$B$27,2,0)</f>
        <v>MS</v>
      </c>
      <c r="J2979" s="181">
        <f>MONTH(Delivery[[#This Row],[DATE]])</f>
        <v>5</v>
      </c>
      <c r="K2979" s="183">
        <f>IF(Delivery[[#This Row],[Month]]&gt;3,YEAR(Delivery[[#This Row],[DATE]]),YEAR(Delivery[[#This Row],[DATE]])-1)</f>
        <v>2016</v>
      </c>
      <c r="L2979" s="183" t="str">
        <f>IF(Delivery[[#This Row],[Month]]&lt;4,"Q4",IF(Delivery[[#This Row],[Month]]&lt;7,"Q1",IF(Delivery[[#This Row],[Month]]&lt;10,"Q2",IF(Delivery[[#This Row],[Month]]&lt;13,"Q3"))))</f>
        <v>Q1</v>
      </c>
    </row>
    <row r="2980" spans="1:12" x14ac:dyDescent="0.25">
      <c r="A2980" s="181">
        <v>3</v>
      </c>
      <c r="B2980" s="182">
        <v>42514</v>
      </c>
      <c r="C2980" s="181" t="s">
        <v>6</v>
      </c>
      <c r="D2980" s="181" t="s">
        <v>2122</v>
      </c>
      <c r="E2980" s="181">
        <v>5</v>
      </c>
      <c r="F2980" s="181">
        <v>1125</v>
      </c>
      <c r="G2980" s="181" t="s">
        <v>460</v>
      </c>
      <c r="H2980" s="181" t="str">
        <f t="shared" si="15"/>
        <v>4M</v>
      </c>
      <c r="I2980" s="181" t="str">
        <f>VLOOKUP(H2980,[1]Sheet1!$A$2:$B$27,2,0)</f>
        <v>MS</v>
      </c>
      <c r="J2980" s="181">
        <f>MONTH(Delivery[[#This Row],[DATE]])</f>
        <v>5</v>
      </c>
      <c r="K2980" s="183">
        <f>IF(Delivery[[#This Row],[Month]]&gt;3,YEAR(Delivery[[#This Row],[DATE]]),YEAR(Delivery[[#This Row],[DATE]])-1)</f>
        <v>2016</v>
      </c>
      <c r="L2980" s="183" t="str">
        <f>IF(Delivery[[#This Row],[Month]]&lt;4,"Q4",IF(Delivery[[#This Row],[Month]]&lt;7,"Q1",IF(Delivery[[#This Row],[Month]]&lt;10,"Q2",IF(Delivery[[#This Row],[Month]]&lt;13,"Q3"))))</f>
        <v>Q1</v>
      </c>
    </row>
    <row r="2981" spans="1:12" x14ac:dyDescent="0.25">
      <c r="A2981" s="181">
        <v>4</v>
      </c>
      <c r="B2981" s="182">
        <v>42514</v>
      </c>
      <c r="C2981" s="181" t="s">
        <v>6</v>
      </c>
      <c r="D2981" s="181" t="s">
        <v>2125</v>
      </c>
      <c r="E2981" s="181">
        <v>5</v>
      </c>
      <c r="F2981" s="181">
        <v>2195</v>
      </c>
      <c r="G2981" s="181" t="s">
        <v>460</v>
      </c>
      <c r="H2981" s="181" t="str">
        <f t="shared" si="15"/>
        <v>4M</v>
      </c>
      <c r="I2981" s="181" t="str">
        <f>VLOOKUP(H2981,[1]Sheet1!$A$2:$B$27,2,0)</f>
        <v>MS</v>
      </c>
      <c r="J2981" s="181">
        <f>MONTH(Delivery[[#This Row],[DATE]])</f>
        <v>5</v>
      </c>
      <c r="K2981" s="183">
        <f>IF(Delivery[[#This Row],[Month]]&gt;3,YEAR(Delivery[[#This Row],[DATE]]),YEAR(Delivery[[#This Row],[DATE]])-1)</f>
        <v>2016</v>
      </c>
      <c r="L2981" s="183" t="str">
        <f>IF(Delivery[[#This Row],[Month]]&lt;4,"Q4",IF(Delivery[[#This Row],[Month]]&lt;7,"Q1",IF(Delivery[[#This Row],[Month]]&lt;10,"Q2",IF(Delivery[[#This Row],[Month]]&lt;13,"Q3"))))</f>
        <v>Q1</v>
      </c>
    </row>
    <row r="2982" spans="1:12" x14ac:dyDescent="0.25">
      <c r="A2982" s="181">
        <v>5</v>
      </c>
      <c r="B2982" s="182">
        <v>42514</v>
      </c>
      <c r="C2982" s="181" t="s">
        <v>6</v>
      </c>
      <c r="D2982" s="181" t="s">
        <v>2125</v>
      </c>
      <c r="E2982" s="181">
        <v>12</v>
      </c>
      <c r="F2982" s="181">
        <v>3498</v>
      </c>
      <c r="G2982" s="181" t="s">
        <v>460</v>
      </c>
      <c r="H2982" s="181" t="str">
        <f t="shared" si="15"/>
        <v>4M</v>
      </c>
      <c r="I2982" s="181" t="str">
        <f>VLOOKUP(H2982,[1]Sheet1!$A$2:$B$27,2,0)</f>
        <v>MS</v>
      </c>
      <c r="J2982" s="181">
        <f>MONTH(Delivery[[#This Row],[DATE]])</f>
        <v>5</v>
      </c>
      <c r="K2982" s="183">
        <f>IF(Delivery[[#This Row],[Month]]&gt;3,YEAR(Delivery[[#This Row],[DATE]]),YEAR(Delivery[[#This Row],[DATE]])-1)</f>
        <v>2016</v>
      </c>
      <c r="L2982" s="183" t="str">
        <f>IF(Delivery[[#This Row],[Month]]&lt;4,"Q4",IF(Delivery[[#This Row],[Month]]&lt;7,"Q1",IF(Delivery[[#This Row],[Month]]&lt;10,"Q2",IF(Delivery[[#This Row],[Month]]&lt;13,"Q3"))))</f>
        <v>Q1</v>
      </c>
    </row>
    <row r="2983" spans="1:12" x14ac:dyDescent="0.25">
      <c r="A2983" s="181">
        <v>1</v>
      </c>
      <c r="B2983" s="182">
        <v>42514</v>
      </c>
      <c r="C2983" s="181" t="s">
        <v>463</v>
      </c>
      <c r="D2983" s="181" t="s">
        <v>2028</v>
      </c>
      <c r="E2983" s="181">
        <v>9</v>
      </c>
      <c r="F2983" s="181">
        <v>674</v>
      </c>
      <c r="G2983" s="181" t="s">
        <v>490</v>
      </c>
      <c r="H2983" s="181" t="str">
        <f t="shared" si="15"/>
        <v>4M</v>
      </c>
      <c r="I2983" s="181" t="str">
        <f>VLOOKUP(H2983,[1]Sheet1!$A$2:$B$27,2,0)</f>
        <v>MS</v>
      </c>
      <c r="J2983" s="181">
        <f>MONTH(Delivery[[#This Row],[DATE]])</f>
        <v>5</v>
      </c>
      <c r="K2983" s="183">
        <f>IF(Delivery[[#This Row],[Month]]&gt;3,YEAR(Delivery[[#This Row],[DATE]]),YEAR(Delivery[[#This Row],[DATE]])-1)</f>
        <v>2016</v>
      </c>
      <c r="L2983" s="183" t="str">
        <f>IF(Delivery[[#This Row],[Month]]&lt;4,"Q4",IF(Delivery[[#This Row],[Month]]&lt;7,"Q1",IF(Delivery[[#This Row],[Month]]&lt;10,"Q2",IF(Delivery[[#This Row],[Month]]&lt;13,"Q3"))))</f>
        <v>Q1</v>
      </c>
    </row>
    <row r="2984" spans="1:12" x14ac:dyDescent="0.25">
      <c r="A2984" s="181">
        <v>2</v>
      </c>
      <c r="B2984" s="182">
        <v>42514</v>
      </c>
      <c r="C2984" s="181" t="s">
        <v>463</v>
      </c>
      <c r="D2984" s="181" t="s">
        <v>2036</v>
      </c>
      <c r="E2984" s="181">
        <v>9</v>
      </c>
      <c r="F2984" s="181">
        <v>285</v>
      </c>
      <c r="G2984" s="181" t="s">
        <v>490</v>
      </c>
      <c r="H2984" s="181" t="str">
        <f t="shared" si="15"/>
        <v>4M</v>
      </c>
      <c r="I2984" s="181" t="str">
        <f>VLOOKUP(H2984,[1]Sheet1!$A$2:$B$27,2,0)</f>
        <v>MS</v>
      </c>
      <c r="J2984" s="181">
        <f>MONTH(Delivery[[#This Row],[DATE]])</f>
        <v>5</v>
      </c>
      <c r="K2984" s="183">
        <f>IF(Delivery[[#This Row],[Month]]&gt;3,YEAR(Delivery[[#This Row],[DATE]]),YEAR(Delivery[[#This Row],[DATE]])-1)</f>
        <v>2016</v>
      </c>
      <c r="L2984" s="183" t="str">
        <f>IF(Delivery[[#This Row],[Month]]&lt;4,"Q4",IF(Delivery[[#This Row],[Month]]&lt;7,"Q1",IF(Delivery[[#This Row],[Month]]&lt;10,"Q2",IF(Delivery[[#This Row],[Month]]&lt;13,"Q3"))))</f>
        <v>Q1</v>
      </c>
    </row>
    <row r="2985" spans="1:12" x14ac:dyDescent="0.25">
      <c r="A2985" s="181">
        <v>3</v>
      </c>
      <c r="B2985" s="182">
        <v>42514</v>
      </c>
      <c r="C2985" s="181" t="s">
        <v>463</v>
      </c>
      <c r="D2985" s="181" t="s">
        <v>2036</v>
      </c>
      <c r="E2985" s="181">
        <v>8</v>
      </c>
      <c r="F2985" s="181">
        <v>2787</v>
      </c>
      <c r="G2985" s="181" t="s">
        <v>490</v>
      </c>
      <c r="H2985" s="181" t="str">
        <f t="shared" si="15"/>
        <v>4M</v>
      </c>
      <c r="I2985" s="181" t="str">
        <f>VLOOKUP(H2985,[1]Sheet1!$A$2:$B$27,2,0)</f>
        <v>MS</v>
      </c>
      <c r="J2985" s="181">
        <f>MONTH(Delivery[[#This Row],[DATE]])</f>
        <v>5</v>
      </c>
      <c r="K2985" s="183">
        <f>IF(Delivery[[#This Row],[Month]]&gt;3,YEAR(Delivery[[#This Row],[DATE]]),YEAR(Delivery[[#This Row],[DATE]])-1)</f>
        <v>2016</v>
      </c>
      <c r="L2985" s="183" t="str">
        <f>IF(Delivery[[#This Row],[Month]]&lt;4,"Q4",IF(Delivery[[#This Row],[Month]]&lt;7,"Q1",IF(Delivery[[#This Row],[Month]]&lt;10,"Q2",IF(Delivery[[#This Row],[Month]]&lt;13,"Q3"))))</f>
        <v>Q1</v>
      </c>
    </row>
    <row r="2986" spans="1:12" x14ac:dyDescent="0.25">
      <c r="A2986" s="181">
        <v>4</v>
      </c>
      <c r="B2986" s="182">
        <v>42514</v>
      </c>
      <c r="C2986" s="181" t="s">
        <v>463</v>
      </c>
      <c r="D2986" s="181" t="s">
        <v>2128</v>
      </c>
      <c r="E2986" s="181">
        <v>5</v>
      </c>
      <c r="F2986" s="181">
        <v>223</v>
      </c>
      <c r="G2986" s="181" t="s">
        <v>490</v>
      </c>
      <c r="H2986" s="181" t="str">
        <f t="shared" si="15"/>
        <v>PC</v>
      </c>
      <c r="I2986" s="181" t="str">
        <f>VLOOKUP(H2986,[1]Sheet1!$A$2:$B$27,2,0)</f>
        <v>SKO</v>
      </c>
      <c r="J2986" s="181">
        <f>MONTH(Delivery[[#This Row],[DATE]])</f>
        <v>5</v>
      </c>
      <c r="K2986" s="183">
        <f>IF(Delivery[[#This Row],[Month]]&gt;3,YEAR(Delivery[[#This Row],[DATE]]),YEAR(Delivery[[#This Row],[DATE]])-1)</f>
        <v>2016</v>
      </c>
      <c r="L2986" s="183" t="str">
        <f>IF(Delivery[[#This Row],[Month]]&lt;4,"Q4",IF(Delivery[[#This Row],[Month]]&lt;7,"Q1",IF(Delivery[[#This Row],[Month]]&lt;10,"Q2",IF(Delivery[[#This Row],[Month]]&lt;13,"Q3"))))</f>
        <v>Q1</v>
      </c>
    </row>
    <row r="2987" spans="1:12" x14ac:dyDescent="0.25">
      <c r="A2987" s="181">
        <v>5</v>
      </c>
      <c r="B2987" s="182">
        <v>42514</v>
      </c>
      <c r="C2987" s="181" t="s">
        <v>463</v>
      </c>
      <c r="D2987" s="181" t="s">
        <v>2602</v>
      </c>
      <c r="E2987" s="181">
        <v>11</v>
      </c>
      <c r="F2987" s="181">
        <v>37</v>
      </c>
      <c r="G2987" s="181" t="s">
        <v>490</v>
      </c>
      <c r="H2987" s="181" t="str">
        <f t="shared" si="15"/>
        <v>4H</v>
      </c>
      <c r="I2987" s="181" t="str">
        <f>VLOOKUP(H2987,[1]Sheet1!$A$2:$B$27,2,0)</f>
        <v>HSD</v>
      </c>
      <c r="J2987" s="181">
        <f>MONTH(Delivery[[#This Row],[DATE]])</f>
        <v>5</v>
      </c>
      <c r="K2987" s="183">
        <f>IF(Delivery[[#This Row],[Month]]&gt;3,YEAR(Delivery[[#This Row],[DATE]]),YEAR(Delivery[[#This Row],[DATE]])-1)</f>
        <v>2016</v>
      </c>
      <c r="L2987" s="183" t="str">
        <f>IF(Delivery[[#This Row],[Month]]&lt;4,"Q4",IF(Delivery[[#This Row],[Month]]&lt;7,"Q1",IF(Delivery[[#This Row],[Month]]&lt;10,"Q2",IF(Delivery[[#This Row],[Month]]&lt;13,"Q3"))))</f>
        <v>Q1</v>
      </c>
    </row>
    <row r="2988" spans="1:12" x14ac:dyDescent="0.25">
      <c r="A2988" s="181">
        <v>6</v>
      </c>
      <c r="B2988" s="182">
        <v>42514</v>
      </c>
      <c r="C2988" s="181" t="s">
        <v>463</v>
      </c>
      <c r="D2988" s="181" t="s">
        <v>2602</v>
      </c>
      <c r="E2988" s="181">
        <v>10</v>
      </c>
      <c r="F2988" s="181">
        <v>161</v>
      </c>
      <c r="G2988" s="181" t="s">
        <v>490</v>
      </c>
      <c r="H2988" s="181" t="str">
        <f t="shared" si="15"/>
        <v>4H</v>
      </c>
      <c r="I2988" s="181" t="str">
        <f>VLOOKUP(H2988,[1]Sheet1!$A$2:$B$27,2,0)</f>
        <v>HSD</v>
      </c>
      <c r="J2988" s="181">
        <f>MONTH(Delivery[[#This Row],[DATE]])</f>
        <v>5</v>
      </c>
      <c r="K2988" s="183">
        <f>IF(Delivery[[#This Row],[Month]]&gt;3,YEAR(Delivery[[#This Row],[DATE]]),YEAR(Delivery[[#This Row],[DATE]])-1)</f>
        <v>2016</v>
      </c>
      <c r="L2988" s="183" t="str">
        <f>IF(Delivery[[#This Row],[Month]]&lt;4,"Q4",IF(Delivery[[#This Row],[Month]]&lt;7,"Q1",IF(Delivery[[#This Row],[Month]]&lt;10,"Q2",IF(Delivery[[#This Row],[Month]]&lt;13,"Q3"))))</f>
        <v>Q1</v>
      </c>
    </row>
    <row r="2989" spans="1:12" x14ac:dyDescent="0.25">
      <c r="A2989" s="181">
        <v>1</v>
      </c>
      <c r="B2989" s="182">
        <v>42514</v>
      </c>
      <c r="C2989" s="181" t="s">
        <v>463</v>
      </c>
      <c r="D2989" s="181" t="s">
        <v>2124</v>
      </c>
      <c r="E2989" s="181">
        <v>15</v>
      </c>
      <c r="F2989" s="181">
        <v>3087</v>
      </c>
      <c r="G2989" s="181" t="s">
        <v>464</v>
      </c>
      <c r="H2989" s="181" t="str">
        <f t="shared" si="15"/>
        <v>A1</v>
      </c>
      <c r="I2989" s="181" t="str">
        <f>VLOOKUP(H2989,[1]Sheet1!$A$2:$B$27,2,0)</f>
        <v>ATF</v>
      </c>
      <c r="J2989" s="181">
        <f>MONTH(Delivery[[#This Row],[DATE]])</f>
        <v>5</v>
      </c>
      <c r="K2989" s="183">
        <f>IF(Delivery[[#This Row],[Month]]&gt;3,YEAR(Delivery[[#This Row],[DATE]]),YEAR(Delivery[[#This Row],[DATE]])-1)</f>
        <v>2016</v>
      </c>
      <c r="L2989" s="183" t="str">
        <f>IF(Delivery[[#This Row],[Month]]&lt;4,"Q4",IF(Delivery[[#This Row],[Month]]&lt;7,"Q1",IF(Delivery[[#This Row],[Month]]&lt;10,"Q2",IF(Delivery[[#This Row],[Month]]&lt;13,"Q3"))))</f>
        <v>Q1</v>
      </c>
    </row>
    <row r="2990" spans="1:12" x14ac:dyDescent="0.25">
      <c r="A2990" s="181">
        <v>1</v>
      </c>
      <c r="B2990" s="182">
        <v>42514</v>
      </c>
      <c r="C2990" s="181" t="s">
        <v>6</v>
      </c>
      <c r="D2990" s="181" t="s">
        <v>2603</v>
      </c>
      <c r="E2990" s="181" t="s">
        <v>223</v>
      </c>
      <c r="F2990" s="181">
        <v>107</v>
      </c>
      <c r="G2990" s="181" t="s">
        <v>466</v>
      </c>
      <c r="H2990" s="181" t="str">
        <f t="shared" si="15"/>
        <v xml:space="preserve">+ </v>
      </c>
      <c r="I2990" s="181" t="s">
        <v>149</v>
      </c>
      <c r="J2990" s="181">
        <f>MONTH(Delivery[[#This Row],[DATE]])</f>
        <v>5</v>
      </c>
      <c r="K2990" s="183">
        <f>IF(Delivery[[#This Row],[Month]]&gt;3,YEAR(Delivery[[#This Row],[DATE]]),YEAR(Delivery[[#This Row],[DATE]])-1)</f>
        <v>2016</v>
      </c>
      <c r="L2990" s="183" t="str">
        <f>IF(Delivery[[#This Row],[Month]]&lt;4,"Q4",IF(Delivery[[#This Row],[Month]]&lt;7,"Q1",IF(Delivery[[#This Row],[Month]]&lt;10,"Q2",IF(Delivery[[#This Row],[Month]]&lt;13,"Q3"))))</f>
        <v>Q1</v>
      </c>
    </row>
    <row r="2991" spans="1:12" x14ac:dyDescent="0.25">
      <c r="A2991" s="181">
        <v>1</v>
      </c>
      <c r="B2991" s="182">
        <v>42515</v>
      </c>
      <c r="C2991" s="181" t="s">
        <v>6</v>
      </c>
      <c r="D2991" s="181" t="s">
        <v>2125</v>
      </c>
      <c r="E2991" s="181">
        <v>12</v>
      </c>
      <c r="F2991" s="181">
        <v>492</v>
      </c>
      <c r="G2991" s="181" t="s">
        <v>460</v>
      </c>
      <c r="H2991" s="181" t="str">
        <f t="shared" si="15"/>
        <v>4M</v>
      </c>
      <c r="I2991" s="181" t="str">
        <f>VLOOKUP(H2991,[1]Sheet1!$A$2:$B$27,2,0)</f>
        <v>MS</v>
      </c>
      <c r="J2991" s="181">
        <f>MONTH(Delivery[[#This Row],[DATE]])</f>
        <v>5</v>
      </c>
      <c r="K2991" s="183">
        <f>IF(Delivery[[#This Row],[Month]]&gt;3,YEAR(Delivery[[#This Row],[DATE]]),YEAR(Delivery[[#This Row],[DATE]])-1)</f>
        <v>2016</v>
      </c>
      <c r="L2991" s="183" t="str">
        <f>IF(Delivery[[#This Row],[Month]]&lt;4,"Q4",IF(Delivery[[#This Row],[Month]]&lt;7,"Q1",IF(Delivery[[#This Row],[Month]]&lt;10,"Q2",IF(Delivery[[#This Row],[Month]]&lt;13,"Q3"))))</f>
        <v>Q1</v>
      </c>
    </row>
    <row r="2992" spans="1:12" x14ac:dyDescent="0.25">
      <c r="A2992" s="181">
        <v>2</v>
      </c>
      <c r="B2992" s="182">
        <v>42515</v>
      </c>
      <c r="C2992" s="181" t="s">
        <v>6</v>
      </c>
      <c r="D2992" s="181" t="s">
        <v>2125</v>
      </c>
      <c r="E2992" s="181">
        <v>5</v>
      </c>
      <c r="F2992" s="181">
        <v>3144</v>
      </c>
      <c r="G2992" s="181" t="s">
        <v>460</v>
      </c>
      <c r="H2992" s="181" t="str">
        <f t="shared" si="15"/>
        <v>4M</v>
      </c>
      <c r="I2992" s="181" t="str">
        <f>VLOOKUP(H2992,[1]Sheet1!$A$2:$B$27,2,0)</f>
        <v>MS</v>
      </c>
      <c r="J2992" s="181">
        <f>MONTH(Delivery[[#This Row],[DATE]])</f>
        <v>5</v>
      </c>
      <c r="K2992" s="183">
        <f>IF(Delivery[[#This Row],[Month]]&gt;3,YEAR(Delivery[[#This Row],[DATE]]),YEAR(Delivery[[#This Row],[DATE]])-1)</f>
        <v>2016</v>
      </c>
      <c r="L2992" s="183" t="str">
        <f>IF(Delivery[[#This Row],[Month]]&lt;4,"Q4",IF(Delivery[[#This Row],[Month]]&lt;7,"Q1",IF(Delivery[[#This Row],[Month]]&lt;10,"Q2",IF(Delivery[[#This Row],[Month]]&lt;13,"Q3"))))</f>
        <v>Q1</v>
      </c>
    </row>
    <row r="2993" spans="1:12" x14ac:dyDescent="0.25">
      <c r="A2993" s="181">
        <v>3</v>
      </c>
      <c r="B2993" s="182">
        <v>42515</v>
      </c>
      <c r="C2993" s="181" t="s">
        <v>6</v>
      </c>
      <c r="D2993" s="181" t="s">
        <v>2133</v>
      </c>
      <c r="E2993" s="181">
        <v>8</v>
      </c>
      <c r="F2993" s="181">
        <v>3855</v>
      </c>
      <c r="G2993" s="181" t="s">
        <v>460</v>
      </c>
      <c r="H2993" s="181" t="str">
        <f t="shared" si="15"/>
        <v>4H</v>
      </c>
      <c r="I2993" s="181" t="str">
        <f>VLOOKUP(H2993,[1]Sheet1!$A$2:$B$27,2,0)</f>
        <v>HSD</v>
      </c>
      <c r="J2993" s="181">
        <f>MONTH(Delivery[[#This Row],[DATE]])</f>
        <v>5</v>
      </c>
      <c r="K2993" s="183">
        <f>IF(Delivery[[#This Row],[Month]]&gt;3,YEAR(Delivery[[#This Row],[DATE]]),YEAR(Delivery[[#This Row],[DATE]])-1)</f>
        <v>2016</v>
      </c>
      <c r="L2993" s="183" t="str">
        <f>IF(Delivery[[#This Row],[Month]]&lt;4,"Q4",IF(Delivery[[#This Row],[Month]]&lt;7,"Q1",IF(Delivery[[#This Row],[Month]]&lt;10,"Q2",IF(Delivery[[#This Row],[Month]]&lt;13,"Q3"))))</f>
        <v>Q1</v>
      </c>
    </row>
    <row r="2994" spans="1:12" x14ac:dyDescent="0.25">
      <c r="A2994" s="181">
        <v>1</v>
      </c>
      <c r="B2994" s="182">
        <v>42515</v>
      </c>
      <c r="C2994" s="181" t="s">
        <v>6</v>
      </c>
      <c r="D2994" s="181" t="s">
        <v>2604</v>
      </c>
      <c r="E2994" s="181">
        <v>10</v>
      </c>
      <c r="F2994" s="181">
        <v>384</v>
      </c>
      <c r="G2994" s="181" t="s">
        <v>490</v>
      </c>
      <c r="H2994" s="181" t="str">
        <f t="shared" si="15"/>
        <v>4H</v>
      </c>
      <c r="I2994" s="181" t="str">
        <f>VLOOKUP(H2994,[1]Sheet1!$A$2:$B$27,2,0)</f>
        <v>HSD</v>
      </c>
      <c r="J2994" s="181">
        <f>MONTH(Delivery[[#This Row],[DATE]])</f>
        <v>5</v>
      </c>
      <c r="K2994" s="183">
        <f>IF(Delivery[[#This Row],[Month]]&gt;3,YEAR(Delivery[[#This Row],[DATE]]),YEAR(Delivery[[#This Row],[DATE]])-1)</f>
        <v>2016</v>
      </c>
      <c r="L2994" s="183" t="str">
        <f>IF(Delivery[[#This Row],[Month]]&lt;4,"Q4",IF(Delivery[[#This Row],[Month]]&lt;7,"Q1",IF(Delivery[[#This Row],[Month]]&lt;10,"Q2",IF(Delivery[[#This Row],[Month]]&lt;13,"Q3"))))</f>
        <v>Q1</v>
      </c>
    </row>
    <row r="2995" spans="1:12" x14ac:dyDescent="0.25">
      <c r="A2995" s="181">
        <v>2</v>
      </c>
      <c r="B2995" s="182">
        <v>42515</v>
      </c>
      <c r="C2995" s="181" t="s">
        <v>6</v>
      </c>
      <c r="D2995" s="181" t="s">
        <v>2605</v>
      </c>
      <c r="E2995" s="181">
        <v>10</v>
      </c>
      <c r="F2995" s="181">
        <v>2427</v>
      </c>
      <c r="G2995" s="181" t="s">
        <v>490</v>
      </c>
      <c r="H2995" s="181" t="str">
        <f t="shared" si="15"/>
        <v>4H</v>
      </c>
      <c r="I2995" s="181" t="str">
        <f>VLOOKUP(H2995,[1]Sheet1!$A$2:$B$27,2,0)</f>
        <v>HSD</v>
      </c>
      <c r="J2995" s="181">
        <f>MONTH(Delivery[[#This Row],[DATE]])</f>
        <v>5</v>
      </c>
      <c r="K2995" s="183">
        <f>IF(Delivery[[#This Row],[Month]]&gt;3,YEAR(Delivery[[#This Row],[DATE]]),YEAR(Delivery[[#This Row],[DATE]])-1)</f>
        <v>2016</v>
      </c>
      <c r="L2995" s="183" t="str">
        <f>IF(Delivery[[#This Row],[Month]]&lt;4,"Q4",IF(Delivery[[#This Row],[Month]]&lt;7,"Q1",IF(Delivery[[#This Row],[Month]]&lt;10,"Q2",IF(Delivery[[#This Row],[Month]]&lt;13,"Q3"))))</f>
        <v>Q1</v>
      </c>
    </row>
    <row r="2996" spans="1:12" x14ac:dyDescent="0.25">
      <c r="A2996" s="181">
        <v>3</v>
      </c>
      <c r="B2996" s="182">
        <v>42515</v>
      </c>
      <c r="C2996" s="181" t="s">
        <v>6</v>
      </c>
      <c r="D2996" s="181" t="s">
        <v>2605</v>
      </c>
      <c r="E2996" s="181">
        <v>11</v>
      </c>
      <c r="F2996" s="181">
        <v>1654</v>
      </c>
      <c r="G2996" s="181" t="s">
        <v>490</v>
      </c>
      <c r="H2996" s="181" t="str">
        <f t="shared" si="15"/>
        <v>4H</v>
      </c>
      <c r="I2996" s="181" t="str">
        <f>VLOOKUP(H2996,[1]Sheet1!$A$2:$B$27,2,0)</f>
        <v>HSD</v>
      </c>
      <c r="J2996" s="181">
        <f>MONTH(Delivery[[#This Row],[DATE]])</f>
        <v>5</v>
      </c>
      <c r="K2996" s="183">
        <f>IF(Delivery[[#This Row],[Month]]&gt;3,YEAR(Delivery[[#This Row],[DATE]]),YEAR(Delivery[[#This Row],[DATE]])-1)</f>
        <v>2016</v>
      </c>
      <c r="L2996" s="183" t="str">
        <f>IF(Delivery[[#This Row],[Month]]&lt;4,"Q4",IF(Delivery[[#This Row],[Month]]&lt;7,"Q1",IF(Delivery[[#This Row],[Month]]&lt;10,"Q2",IF(Delivery[[#This Row],[Month]]&lt;13,"Q3"))))</f>
        <v>Q1</v>
      </c>
    </row>
    <row r="2997" spans="1:12" x14ac:dyDescent="0.25">
      <c r="A2997" s="181">
        <v>1</v>
      </c>
      <c r="B2997" s="182">
        <v>42515</v>
      </c>
      <c r="C2997" s="181" t="s">
        <v>6</v>
      </c>
      <c r="D2997" s="181" t="s">
        <v>2606</v>
      </c>
      <c r="E2997" s="181" t="s">
        <v>223</v>
      </c>
      <c r="F2997" s="181">
        <v>31</v>
      </c>
      <c r="G2997" s="181" t="s">
        <v>466</v>
      </c>
      <c r="H2997" s="181" t="str">
        <f t="shared" si="15"/>
        <v>ne</v>
      </c>
      <c r="I2997" s="181" t="s">
        <v>149</v>
      </c>
      <c r="J2997" s="181">
        <f>MONTH(Delivery[[#This Row],[DATE]])</f>
        <v>5</v>
      </c>
      <c r="K2997" s="183">
        <f>IF(Delivery[[#This Row],[Month]]&gt;3,YEAR(Delivery[[#This Row],[DATE]]),YEAR(Delivery[[#This Row],[DATE]])-1)</f>
        <v>2016</v>
      </c>
      <c r="L2997" s="183" t="str">
        <f>IF(Delivery[[#This Row],[Month]]&lt;4,"Q4",IF(Delivery[[#This Row],[Month]]&lt;7,"Q1",IF(Delivery[[#This Row],[Month]]&lt;10,"Q2",IF(Delivery[[#This Row],[Month]]&lt;13,"Q3"))))</f>
        <v>Q1</v>
      </c>
    </row>
    <row r="2998" spans="1:12" x14ac:dyDescent="0.25">
      <c r="A2998" s="181">
        <v>1</v>
      </c>
      <c r="B2998" s="182">
        <v>42516</v>
      </c>
      <c r="C2998" s="181" t="s">
        <v>6</v>
      </c>
      <c r="D2998" s="181" t="s">
        <v>255</v>
      </c>
      <c r="E2998" s="181">
        <v>17</v>
      </c>
      <c r="F2998" s="181">
        <v>322</v>
      </c>
      <c r="G2998" s="181" t="s">
        <v>460</v>
      </c>
      <c r="H2998" s="181" t="str">
        <f t="shared" si="15"/>
        <v>0S</v>
      </c>
      <c r="I2998" s="181" t="str">
        <f>VLOOKUP(H2998,[1]Sheet1!$A$2:$B$27,2,0)</f>
        <v>SKO</v>
      </c>
      <c r="J2998" s="181">
        <f>MONTH(Delivery[[#This Row],[DATE]])</f>
        <v>5</v>
      </c>
      <c r="K2998" s="183">
        <f>IF(Delivery[[#This Row],[Month]]&gt;3,YEAR(Delivery[[#This Row],[DATE]]),YEAR(Delivery[[#This Row],[DATE]])-1)</f>
        <v>2016</v>
      </c>
      <c r="L2998" s="183" t="str">
        <f>IF(Delivery[[#This Row],[Month]]&lt;4,"Q4",IF(Delivery[[#This Row],[Month]]&lt;7,"Q1",IF(Delivery[[#This Row],[Month]]&lt;10,"Q2",IF(Delivery[[#This Row],[Month]]&lt;13,"Q3"))))</f>
        <v>Q1</v>
      </c>
    </row>
    <row r="2999" spans="1:12" x14ac:dyDescent="0.25">
      <c r="A2999" s="181">
        <v>2</v>
      </c>
      <c r="B2999" s="182">
        <v>42516</v>
      </c>
      <c r="C2999" s="181" t="s">
        <v>6</v>
      </c>
      <c r="D2999" s="181" t="s">
        <v>2135</v>
      </c>
      <c r="E2999" s="181">
        <v>10</v>
      </c>
      <c r="F2999" s="181">
        <v>6506</v>
      </c>
      <c r="G2999" s="181" t="s">
        <v>460</v>
      </c>
      <c r="H2999" s="181" t="str">
        <f t="shared" si="15"/>
        <v>A1</v>
      </c>
      <c r="I2999" s="181" t="str">
        <f>VLOOKUP(H2999,[1]Sheet1!$A$2:$B$27,2,0)</f>
        <v>ATF</v>
      </c>
      <c r="J2999" s="181">
        <f>MONTH(Delivery[[#This Row],[DATE]])</f>
        <v>5</v>
      </c>
      <c r="K2999" s="183">
        <f>IF(Delivery[[#This Row],[Month]]&gt;3,YEAR(Delivery[[#This Row],[DATE]]),YEAR(Delivery[[#This Row],[DATE]])-1)</f>
        <v>2016</v>
      </c>
      <c r="L2999" s="183" t="str">
        <f>IF(Delivery[[#This Row],[Month]]&lt;4,"Q4",IF(Delivery[[#This Row],[Month]]&lt;7,"Q1",IF(Delivery[[#This Row],[Month]]&lt;10,"Q2",IF(Delivery[[#This Row],[Month]]&lt;13,"Q3"))))</f>
        <v>Q1</v>
      </c>
    </row>
    <row r="3000" spans="1:12" x14ac:dyDescent="0.25">
      <c r="A3000" s="181">
        <v>1</v>
      </c>
      <c r="B3000" s="182">
        <v>42516</v>
      </c>
      <c r="C3000" s="181" t="s">
        <v>463</v>
      </c>
      <c r="D3000" s="181" t="s">
        <v>2130</v>
      </c>
      <c r="E3000" s="181">
        <v>11</v>
      </c>
      <c r="F3000" s="181">
        <v>1513</v>
      </c>
      <c r="G3000" s="181" t="s">
        <v>490</v>
      </c>
      <c r="H3000" s="181" t="str">
        <f t="shared" si="15"/>
        <v>4H</v>
      </c>
      <c r="I3000" s="181" t="str">
        <f>VLOOKUP(H3000,[1]Sheet1!$A$2:$B$27,2,0)</f>
        <v>HSD</v>
      </c>
      <c r="J3000" s="181">
        <f>MONTH(Delivery[[#This Row],[DATE]])</f>
        <v>5</v>
      </c>
      <c r="K3000" s="183">
        <f>IF(Delivery[[#This Row],[Month]]&gt;3,YEAR(Delivery[[#This Row],[DATE]]),YEAR(Delivery[[#This Row],[DATE]])-1)</f>
        <v>2016</v>
      </c>
      <c r="L3000" s="183" t="str">
        <f>IF(Delivery[[#This Row],[Month]]&lt;4,"Q4",IF(Delivery[[#This Row],[Month]]&lt;7,"Q1",IF(Delivery[[#This Row],[Month]]&lt;10,"Q2",IF(Delivery[[#This Row],[Month]]&lt;13,"Q3"))))</f>
        <v>Q1</v>
      </c>
    </row>
    <row r="3001" spans="1:12" x14ac:dyDescent="0.25">
      <c r="A3001" s="181">
        <v>2</v>
      </c>
      <c r="B3001" s="182">
        <v>42516</v>
      </c>
      <c r="C3001" s="181" t="s">
        <v>463</v>
      </c>
      <c r="D3001" s="181" t="s">
        <v>2130</v>
      </c>
      <c r="E3001" s="181">
        <v>12</v>
      </c>
      <c r="F3001" s="181">
        <v>620</v>
      </c>
      <c r="G3001" s="181" t="s">
        <v>490</v>
      </c>
      <c r="H3001" s="181" t="str">
        <f t="shared" si="15"/>
        <v>4H</v>
      </c>
      <c r="I3001" s="181" t="str">
        <f>VLOOKUP(H3001,[1]Sheet1!$A$2:$B$27,2,0)</f>
        <v>HSD</v>
      </c>
      <c r="J3001" s="181">
        <f>MONTH(Delivery[[#This Row],[DATE]])</f>
        <v>5</v>
      </c>
      <c r="K3001" s="183">
        <f>IF(Delivery[[#This Row],[Month]]&gt;3,YEAR(Delivery[[#This Row],[DATE]]),YEAR(Delivery[[#This Row],[DATE]])-1)</f>
        <v>2016</v>
      </c>
      <c r="L3001" s="183" t="str">
        <f>IF(Delivery[[#This Row],[Month]]&lt;4,"Q4",IF(Delivery[[#This Row],[Month]]&lt;7,"Q1",IF(Delivery[[#This Row],[Month]]&lt;10,"Q2",IF(Delivery[[#This Row],[Month]]&lt;13,"Q3"))))</f>
        <v>Q1</v>
      </c>
    </row>
    <row r="3002" spans="1:12" x14ac:dyDescent="0.25">
      <c r="A3002" s="181">
        <v>1</v>
      </c>
      <c r="B3002" s="182">
        <v>42516</v>
      </c>
      <c r="C3002" s="181" t="s">
        <v>6</v>
      </c>
      <c r="D3002" s="181" t="s">
        <v>2606</v>
      </c>
      <c r="E3002" s="181" t="s">
        <v>223</v>
      </c>
      <c r="F3002" s="181">
        <v>12</v>
      </c>
      <c r="G3002" s="181" t="s">
        <v>466</v>
      </c>
      <c r="H3002" s="181" t="str">
        <f t="shared" si="15"/>
        <v>ne</v>
      </c>
      <c r="I3002" s="181" t="s">
        <v>149</v>
      </c>
      <c r="J3002" s="181">
        <f>MONTH(Delivery[[#This Row],[DATE]])</f>
        <v>5</v>
      </c>
      <c r="K3002" s="183">
        <f>IF(Delivery[[#This Row],[Month]]&gt;3,YEAR(Delivery[[#This Row],[DATE]]),YEAR(Delivery[[#This Row],[DATE]])-1)</f>
        <v>2016</v>
      </c>
      <c r="L3002" s="183" t="str">
        <f>IF(Delivery[[#This Row],[Month]]&lt;4,"Q4",IF(Delivery[[#This Row],[Month]]&lt;7,"Q1",IF(Delivery[[#This Row],[Month]]&lt;10,"Q2",IF(Delivery[[#This Row],[Month]]&lt;13,"Q3"))))</f>
        <v>Q1</v>
      </c>
    </row>
    <row r="3003" spans="1:12" x14ac:dyDescent="0.25">
      <c r="A3003" s="181">
        <v>2</v>
      </c>
      <c r="B3003" s="182">
        <v>42516</v>
      </c>
      <c r="C3003" s="181" t="s">
        <v>6</v>
      </c>
      <c r="D3003" s="181" t="s">
        <v>2607</v>
      </c>
      <c r="E3003" s="181" t="s">
        <v>223</v>
      </c>
      <c r="F3003" s="181">
        <v>61</v>
      </c>
      <c r="G3003" s="181" t="s">
        <v>466</v>
      </c>
      <c r="H3003" s="181" t="str">
        <f t="shared" si="15"/>
        <v>ne</v>
      </c>
      <c r="I3003" s="181" t="s">
        <v>149</v>
      </c>
      <c r="J3003" s="181">
        <f>MONTH(Delivery[[#This Row],[DATE]])</f>
        <v>5</v>
      </c>
      <c r="K3003" s="183">
        <f>IF(Delivery[[#This Row],[Month]]&gt;3,YEAR(Delivery[[#This Row],[DATE]]),YEAR(Delivery[[#This Row],[DATE]])-1)</f>
        <v>2016</v>
      </c>
      <c r="L3003" s="183" t="str">
        <f>IF(Delivery[[#This Row],[Month]]&lt;4,"Q4",IF(Delivery[[#This Row],[Month]]&lt;7,"Q1",IF(Delivery[[#This Row],[Month]]&lt;10,"Q2",IF(Delivery[[#This Row],[Month]]&lt;13,"Q3"))))</f>
        <v>Q1</v>
      </c>
    </row>
    <row r="3004" spans="1:12" x14ac:dyDescent="0.25">
      <c r="A3004" s="181">
        <v>1</v>
      </c>
      <c r="B3004" s="182">
        <v>42517</v>
      </c>
      <c r="C3004" s="181" t="s">
        <v>6</v>
      </c>
      <c r="D3004" s="181" t="s">
        <v>2135</v>
      </c>
      <c r="E3004" s="181">
        <v>10</v>
      </c>
      <c r="F3004" s="181">
        <v>890</v>
      </c>
      <c r="G3004" s="181" t="s">
        <v>460</v>
      </c>
      <c r="H3004" s="181" t="str">
        <f t="shared" si="15"/>
        <v>A1</v>
      </c>
      <c r="I3004" s="181" t="str">
        <f>VLOOKUP(H3004,[1]Sheet1!$A$2:$B$27,2,0)</f>
        <v>ATF</v>
      </c>
      <c r="J3004" s="181">
        <f>MONTH(Delivery[[#This Row],[DATE]])</f>
        <v>5</v>
      </c>
      <c r="K3004" s="183">
        <f>IF(Delivery[[#This Row],[Month]]&gt;3,YEAR(Delivery[[#This Row],[DATE]]),YEAR(Delivery[[#This Row],[DATE]])-1)</f>
        <v>2016</v>
      </c>
      <c r="L3004" s="183" t="str">
        <f>IF(Delivery[[#This Row],[Month]]&lt;4,"Q4",IF(Delivery[[#This Row],[Month]]&lt;7,"Q1",IF(Delivery[[#This Row],[Month]]&lt;10,"Q2",IF(Delivery[[#This Row],[Month]]&lt;13,"Q3"))))</f>
        <v>Q1</v>
      </c>
    </row>
    <row r="3005" spans="1:12" x14ac:dyDescent="0.25">
      <c r="A3005" s="181">
        <v>2</v>
      </c>
      <c r="B3005" s="182">
        <v>42517</v>
      </c>
      <c r="C3005" s="181" t="s">
        <v>6</v>
      </c>
      <c r="D3005" s="181" t="s">
        <v>2137</v>
      </c>
      <c r="E3005" s="181">
        <v>10</v>
      </c>
      <c r="F3005" s="181">
        <v>4803</v>
      </c>
      <c r="G3005" s="181" t="s">
        <v>460</v>
      </c>
      <c r="H3005" s="181" t="str">
        <f t="shared" si="15"/>
        <v>A1</v>
      </c>
      <c r="I3005" s="181" t="str">
        <f>VLOOKUP(H3005,[1]Sheet1!$A$2:$B$27,2,0)</f>
        <v>ATF</v>
      </c>
      <c r="J3005" s="181">
        <f>MONTH(Delivery[[#This Row],[DATE]])</f>
        <v>5</v>
      </c>
      <c r="K3005" s="183">
        <f>IF(Delivery[[#This Row],[Month]]&gt;3,YEAR(Delivery[[#This Row],[DATE]]),YEAR(Delivery[[#This Row],[DATE]])-1)</f>
        <v>2016</v>
      </c>
      <c r="L3005" s="183" t="str">
        <f>IF(Delivery[[#This Row],[Month]]&lt;4,"Q4",IF(Delivery[[#This Row],[Month]]&lt;7,"Q1",IF(Delivery[[#This Row],[Month]]&lt;10,"Q2",IF(Delivery[[#This Row],[Month]]&lt;13,"Q3"))))</f>
        <v>Q1</v>
      </c>
    </row>
    <row r="3006" spans="1:12" x14ac:dyDescent="0.25">
      <c r="A3006" s="181">
        <v>3</v>
      </c>
      <c r="B3006" s="182">
        <v>42517</v>
      </c>
      <c r="C3006" s="181" t="s">
        <v>6</v>
      </c>
      <c r="D3006" s="181" t="s">
        <v>2608</v>
      </c>
      <c r="E3006" s="181">
        <v>17</v>
      </c>
      <c r="F3006" s="181">
        <v>34</v>
      </c>
      <c r="G3006" s="181" t="s">
        <v>460</v>
      </c>
      <c r="H3006" s="181" t="str">
        <f t="shared" si="15"/>
        <v>WN</v>
      </c>
      <c r="I3006" s="181" t="s">
        <v>146</v>
      </c>
      <c r="J3006" s="181">
        <f>MONTH(Delivery[[#This Row],[DATE]])</f>
        <v>5</v>
      </c>
      <c r="K3006" s="183">
        <f>IF(Delivery[[#This Row],[Month]]&gt;3,YEAR(Delivery[[#This Row],[DATE]]),YEAR(Delivery[[#This Row],[DATE]])-1)</f>
        <v>2016</v>
      </c>
      <c r="L3006" s="183" t="str">
        <f>IF(Delivery[[#This Row],[Month]]&lt;4,"Q4",IF(Delivery[[#This Row],[Month]]&lt;7,"Q1",IF(Delivery[[#This Row],[Month]]&lt;10,"Q2",IF(Delivery[[#This Row],[Month]]&lt;13,"Q3"))))</f>
        <v>Q1</v>
      </c>
    </row>
    <row r="3007" spans="1:12" x14ac:dyDescent="0.25">
      <c r="A3007" s="181">
        <v>4</v>
      </c>
      <c r="B3007" s="182">
        <v>42517</v>
      </c>
      <c r="C3007" s="181" t="s">
        <v>6</v>
      </c>
      <c r="D3007" s="181" t="s">
        <v>2138</v>
      </c>
      <c r="E3007" s="181">
        <v>17</v>
      </c>
      <c r="F3007" s="181">
        <v>124</v>
      </c>
      <c r="G3007" s="181" t="s">
        <v>460</v>
      </c>
      <c r="H3007" s="181" t="str">
        <f t="shared" si="15"/>
        <v>0S</v>
      </c>
      <c r="I3007" s="181" t="str">
        <f>VLOOKUP(H3007,[1]Sheet1!$A$2:$B$27,2,0)</f>
        <v>SKO</v>
      </c>
      <c r="J3007" s="181">
        <f>MONTH(Delivery[[#This Row],[DATE]])</f>
        <v>5</v>
      </c>
      <c r="K3007" s="183">
        <f>IF(Delivery[[#This Row],[Month]]&gt;3,YEAR(Delivery[[#This Row],[DATE]]),YEAR(Delivery[[#This Row],[DATE]])-1)</f>
        <v>2016</v>
      </c>
      <c r="L3007" s="183" t="str">
        <f>IF(Delivery[[#This Row],[Month]]&lt;4,"Q4",IF(Delivery[[#This Row],[Month]]&lt;7,"Q1",IF(Delivery[[#This Row],[Month]]&lt;10,"Q2",IF(Delivery[[#This Row],[Month]]&lt;13,"Q3"))))</f>
        <v>Q1</v>
      </c>
    </row>
    <row r="3008" spans="1:12" x14ac:dyDescent="0.25">
      <c r="A3008" s="181">
        <v>1</v>
      </c>
      <c r="B3008" s="182">
        <v>42517</v>
      </c>
      <c r="C3008" s="181" t="s">
        <v>463</v>
      </c>
      <c r="D3008" s="181" t="s">
        <v>2130</v>
      </c>
      <c r="E3008" s="181">
        <v>12</v>
      </c>
      <c r="F3008" s="181">
        <v>2634</v>
      </c>
      <c r="G3008" s="181" t="s">
        <v>490</v>
      </c>
      <c r="H3008" s="181" t="str">
        <f t="shared" si="15"/>
        <v>4H</v>
      </c>
      <c r="I3008" s="181" t="str">
        <f>VLOOKUP(H3008,[1]Sheet1!$A$2:$B$27,2,0)</f>
        <v>HSD</v>
      </c>
      <c r="J3008" s="181">
        <f>MONTH(Delivery[[#This Row],[DATE]])</f>
        <v>5</v>
      </c>
      <c r="K3008" s="183">
        <f>IF(Delivery[[#This Row],[Month]]&gt;3,YEAR(Delivery[[#This Row],[DATE]]),YEAR(Delivery[[#This Row],[DATE]])-1)</f>
        <v>2016</v>
      </c>
      <c r="L3008" s="183" t="str">
        <f>IF(Delivery[[#This Row],[Month]]&lt;4,"Q4",IF(Delivery[[#This Row],[Month]]&lt;7,"Q1",IF(Delivery[[#This Row],[Month]]&lt;10,"Q2",IF(Delivery[[#This Row],[Month]]&lt;13,"Q3"))))</f>
        <v>Q1</v>
      </c>
    </row>
    <row r="3009" spans="1:12" x14ac:dyDescent="0.25">
      <c r="A3009" s="181">
        <v>2</v>
      </c>
      <c r="B3009" s="182">
        <v>42517</v>
      </c>
      <c r="C3009" s="181" t="s">
        <v>463</v>
      </c>
      <c r="D3009" s="181" t="s">
        <v>2130</v>
      </c>
      <c r="E3009" s="181">
        <v>3</v>
      </c>
      <c r="F3009" s="181">
        <v>520</v>
      </c>
      <c r="G3009" s="181" t="s">
        <v>490</v>
      </c>
      <c r="H3009" s="181" t="str">
        <f t="shared" si="15"/>
        <v>4H</v>
      </c>
      <c r="I3009" s="181" t="str">
        <f>VLOOKUP(H3009,[1]Sheet1!$A$2:$B$27,2,0)</f>
        <v>HSD</v>
      </c>
      <c r="J3009" s="181">
        <f>MONTH(Delivery[[#This Row],[DATE]])</f>
        <v>5</v>
      </c>
      <c r="K3009" s="183">
        <f>IF(Delivery[[#This Row],[Month]]&gt;3,YEAR(Delivery[[#This Row],[DATE]]),YEAR(Delivery[[#This Row],[DATE]])-1)</f>
        <v>2016</v>
      </c>
      <c r="L3009" s="183" t="str">
        <f>IF(Delivery[[#This Row],[Month]]&lt;4,"Q4",IF(Delivery[[#This Row],[Month]]&lt;7,"Q1",IF(Delivery[[#This Row],[Month]]&lt;10,"Q2",IF(Delivery[[#This Row],[Month]]&lt;13,"Q3"))))</f>
        <v>Q1</v>
      </c>
    </row>
    <row r="3010" spans="1:12" x14ac:dyDescent="0.25">
      <c r="A3010" s="181">
        <v>3</v>
      </c>
      <c r="B3010" s="182">
        <v>42517</v>
      </c>
      <c r="C3010" s="181" t="s">
        <v>463</v>
      </c>
      <c r="D3010" s="181" t="s">
        <v>2136</v>
      </c>
      <c r="E3010" s="181">
        <v>3</v>
      </c>
      <c r="F3010" s="181">
        <v>129</v>
      </c>
      <c r="G3010" s="181" t="s">
        <v>490</v>
      </c>
      <c r="H3010" s="181" t="str">
        <f t="shared" si="15"/>
        <v>4H</v>
      </c>
      <c r="I3010" s="181" t="str">
        <f>VLOOKUP(H3010,[1]Sheet1!$A$2:$B$27,2,0)</f>
        <v>HSD</v>
      </c>
      <c r="J3010" s="181">
        <f>MONTH(Delivery[[#This Row],[DATE]])</f>
        <v>5</v>
      </c>
      <c r="K3010" s="183">
        <f>IF(Delivery[[#This Row],[Month]]&gt;3,YEAR(Delivery[[#This Row],[DATE]]),YEAR(Delivery[[#This Row],[DATE]])-1)</f>
        <v>2016</v>
      </c>
      <c r="L3010" s="183" t="str">
        <f>IF(Delivery[[#This Row],[Month]]&lt;4,"Q4",IF(Delivery[[#This Row],[Month]]&lt;7,"Q1",IF(Delivery[[#This Row],[Month]]&lt;10,"Q2",IF(Delivery[[#This Row],[Month]]&lt;13,"Q3"))))</f>
        <v>Q1</v>
      </c>
    </row>
    <row r="3011" spans="1:12" x14ac:dyDescent="0.25">
      <c r="A3011" s="181">
        <v>1</v>
      </c>
      <c r="B3011" s="182">
        <v>42517</v>
      </c>
      <c r="C3011" s="181" t="s">
        <v>6</v>
      </c>
      <c r="D3011" s="181" t="s">
        <v>2139</v>
      </c>
      <c r="E3011" s="181" t="s">
        <v>223</v>
      </c>
      <c r="F3011" s="181">
        <v>2622</v>
      </c>
      <c r="G3011" s="181" t="s">
        <v>466</v>
      </c>
      <c r="H3011" s="181" t="str">
        <f t="shared" si="15"/>
        <v>PN</v>
      </c>
      <c r="I3011" s="181" t="str">
        <f>VLOOKUP(H3011,[1]Sheet1!$A$2:$B$27,2,0)</f>
        <v>NAPTHA</v>
      </c>
      <c r="J3011" s="181">
        <f>MONTH(Delivery[[#This Row],[DATE]])</f>
        <v>5</v>
      </c>
      <c r="K3011" s="183">
        <f>IF(Delivery[[#This Row],[Month]]&gt;3,YEAR(Delivery[[#This Row],[DATE]]),YEAR(Delivery[[#This Row],[DATE]])-1)</f>
        <v>2016</v>
      </c>
      <c r="L3011" s="183" t="str">
        <f>IF(Delivery[[#This Row],[Month]]&lt;4,"Q4",IF(Delivery[[#This Row],[Month]]&lt;7,"Q1",IF(Delivery[[#This Row],[Month]]&lt;10,"Q2",IF(Delivery[[#This Row],[Month]]&lt;13,"Q3"))))</f>
        <v>Q1</v>
      </c>
    </row>
    <row r="3012" spans="1:12" x14ac:dyDescent="0.25">
      <c r="A3012" s="181">
        <v>1</v>
      </c>
      <c r="B3012" s="182">
        <v>42518</v>
      </c>
      <c r="C3012" s="181" t="s">
        <v>463</v>
      </c>
      <c r="D3012" s="181" t="s">
        <v>2609</v>
      </c>
      <c r="E3012" s="181">
        <v>3</v>
      </c>
      <c r="F3012" s="181">
        <v>1139</v>
      </c>
      <c r="G3012" s="181" t="s">
        <v>490</v>
      </c>
      <c r="H3012" s="181" t="str">
        <f t="shared" si="15"/>
        <v>4H</v>
      </c>
      <c r="I3012" s="181" t="str">
        <f>VLOOKUP(H3012,[1]Sheet1!$A$2:$B$27,2,0)</f>
        <v>HSD</v>
      </c>
      <c r="J3012" s="181">
        <f>MONTH(Delivery[[#This Row],[DATE]])</f>
        <v>5</v>
      </c>
      <c r="K3012" s="183">
        <f>IF(Delivery[[#This Row],[Month]]&gt;3,YEAR(Delivery[[#This Row],[DATE]]),YEAR(Delivery[[#This Row],[DATE]])-1)</f>
        <v>2016</v>
      </c>
      <c r="L3012" s="183" t="str">
        <f>IF(Delivery[[#This Row],[Month]]&lt;4,"Q4",IF(Delivery[[#This Row],[Month]]&lt;7,"Q1",IF(Delivery[[#This Row],[Month]]&lt;10,"Q2",IF(Delivery[[#This Row],[Month]]&lt;13,"Q3"))))</f>
        <v>Q1</v>
      </c>
    </row>
    <row r="3013" spans="1:12" x14ac:dyDescent="0.25">
      <c r="A3013" s="181">
        <v>2</v>
      </c>
      <c r="B3013" s="182">
        <v>42518</v>
      </c>
      <c r="C3013" s="181" t="s">
        <v>463</v>
      </c>
      <c r="D3013" s="181" t="s">
        <v>2609</v>
      </c>
      <c r="E3013" s="181">
        <v>2</v>
      </c>
      <c r="F3013" s="181">
        <v>1551</v>
      </c>
      <c r="G3013" s="181" t="s">
        <v>490</v>
      </c>
      <c r="H3013" s="181" t="str">
        <f t="shared" si="15"/>
        <v>4H</v>
      </c>
      <c r="I3013" s="181" t="str">
        <f>VLOOKUP(H3013,[1]Sheet1!$A$2:$B$27,2,0)</f>
        <v>HSD</v>
      </c>
      <c r="J3013" s="181">
        <f>MONTH(Delivery[[#This Row],[DATE]])</f>
        <v>5</v>
      </c>
      <c r="K3013" s="183">
        <f>IF(Delivery[[#This Row],[Month]]&gt;3,YEAR(Delivery[[#This Row],[DATE]]),YEAR(Delivery[[#This Row],[DATE]])-1)</f>
        <v>2016</v>
      </c>
      <c r="L3013" s="183" t="str">
        <f>IF(Delivery[[#This Row],[Month]]&lt;4,"Q4",IF(Delivery[[#This Row],[Month]]&lt;7,"Q1",IF(Delivery[[#This Row],[Month]]&lt;10,"Q2",IF(Delivery[[#This Row],[Month]]&lt;13,"Q3"))))</f>
        <v>Q1</v>
      </c>
    </row>
    <row r="3014" spans="1:12" x14ac:dyDescent="0.25">
      <c r="A3014" s="181">
        <v>3</v>
      </c>
      <c r="B3014" s="182">
        <v>42518</v>
      </c>
      <c r="C3014" s="181" t="s">
        <v>1903</v>
      </c>
      <c r="D3014" s="181" t="s">
        <v>507</v>
      </c>
      <c r="E3014" s="181">
        <v>2</v>
      </c>
      <c r="F3014" s="181">
        <v>21</v>
      </c>
      <c r="G3014" s="181" t="s">
        <v>490</v>
      </c>
      <c r="H3014" s="181" t="str">
        <f t="shared" si="15"/>
        <v>F4</v>
      </c>
      <c r="I3014" s="181" t="str">
        <f>VLOOKUP(H3014,[1]Sheet1!$A$2:$B$27,2,0)</f>
        <v>I/F</v>
      </c>
      <c r="J3014" s="181">
        <f>MONTH(Delivery[[#This Row],[DATE]])</f>
        <v>5</v>
      </c>
      <c r="K3014" s="183">
        <f>IF(Delivery[[#This Row],[Month]]&gt;3,YEAR(Delivery[[#This Row],[DATE]]),YEAR(Delivery[[#This Row],[DATE]])-1)</f>
        <v>2016</v>
      </c>
      <c r="L3014" s="183" t="str">
        <f>IF(Delivery[[#This Row],[Month]]&lt;4,"Q4",IF(Delivery[[#This Row],[Month]]&lt;7,"Q1",IF(Delivery[[#This Row],[Month]]&lt;10,"Q2",IF(Delivery[[#This Row],[Month]]&lt;13,"Q3"))))</f>
        <v>Q1</v>
      </c>
    </row>
    <row r="3015" spans="1:12" x14ac:dyDescent="0.25">
      <c r="A3015" s="181">
        <v>4</v>
      </c>
      <c r="B3015" s="182">
        <v>42518</v>
      </c>
      <c r="C3015" s="181" t="s">
        <v>1903</v>
      </c>
      <c r="D3015" s="181" t="s">
        <v>507</v>
      </c>
      <c r="E3015" s="181">
        <v>12</v>
      </c>
      <c r="F3015" s="181">
        <v>34</v>
      </c>
      <c r="G3015" s="181" t="s">
        <v>490</v>
      </c>
      <c r="H3015" s="181" t="str">
        <f t="shared" si="15"/>
        <v>F4</v>
      </c>
      <c r="I3015" s="181" t="str">
        <f>VLOOKUP(H3015,[1]Sheet1!$A$2:$B$27,2,0)</f>
        <v>I/F</v>
      </c>
      <c r="J3015" s="181">
        <f>MONTH(Delivery[[#This Row],[DATE]])</f>
        <v>5</v>
      </c>
      <c r="K3015" s="183">
        <f>IF(Delivery[[#This Row],[Month]]&gt;3,YEAR(Delivery[[#This Row],[DATE]]),YEAR(Delivery[[#This Row],[DATE]])-1)</f>
        <v>2016</v>
      </c>
      <c r="L3015" s="183" t="str">
        <f>IF(Delivery[[#This Row],[Month]]&lt;4,"Q4",IF(Delivery[[#This Row],[Month]]&lt;7,"Q1",IF(Delivery[[#This Row],[Month]]&lt;10,"Q2",IF(Delivery[[#This Row],[Month]]&lt;13,"Q3"))))</f>
        <v>Q1</v>
      </c>
    </row>
    <row r="3016" spans="1:12" x14ac:dyDescent="0.25">
      <c r="A3016" s="181">
        <v>5</v>
      </c>
      <c r="B3016" s="182">
        <v>42518</v>
      </c>
      <c r="C3016" s="181" t="s">
        <v>463</v>
      </c>
      <c r="D3016" s="181" t="s">
        <v>2140</v>
      </c>
      <c r="E3016" s="181">
        <v>5</v>
      </c>
      <c r="F3016" s="181">
        <v>66</v>
      </c>
      <c r="G3016" s="181" t="s">
        <v>490</v>
      </c>
      <c r="H3016" s="181" t="str">
        <f t="shared" si="15"/>
        <v>PC</v>
      </c>
      <c r="I3016" s="181" t="str">
        <f>VLOOKUP(H3016,[1]Sheet1!$A$2:$B$27,2,0)</f>
        <v>SKO</v>
      </c>
      <c r="J3016" s="181">
        <f>MONTH(Delivery[[#This Row],[DATE]])</f>
        <v>5</v>
      </c>
      <c r="K3016" s="183">
        <f>IF(Delivery[[#This Row],[Month]]&gt;3,YEAR(Delivery[[#This Row],[DATE]]),YEAR(Delivery[[#This Row],[DATE]])-1)</f>
        <v>2016</v>
      </c>
      <c r="L3016" s="183" t="str">
        <f>IF(Delivery[[#This Row],[Month]]&lt;4,"Q4",IF(Delivery[[#This Row],[Month]]&lt;7,"Q1",IF(Delivery[[#This Row],[Month]]&lt;10,"Q2",IF(Delivery[[#This Row],[Month]]&lt;13,"Q3"))))</f>
        <v>Q1</v>
      </c>
    </row>
    <row r="3017" spans="1:12" x14ac:dyDescent="0.25">
      <c r="A3017" s="181">
        <v>6</v>
      </c>
      <c r="B3017" s="182">
        <v>42518</v>
      </c>
      <c r="C3017" s="181" t="s">
        <v>463</v>
      </c>
      <c r="D3017" s="181" t="s">
        <v>2610</v>
      </c>
      <c r="E3017" s="181">
        <v>5</v>
      </c>
      <c r="F3017" s="181">
        <v>111</v>
      </c>
      <c r="G3017" s="181" t="s">
        <v>490</v>
      </c>
      <c r="H3017" s="181" t="str">
        <f t="shared" si="15"/>
        <v>NS</v>
      </c>
      <c r="I3017" s="181" t="str">
        <f>VLOOKUP(H3017,[1]Sheet1!$A$2:$B$27,2,0)</f>
        <v>SKO</v>
      </c>
      <c r="J3017" s="181">
        <f>MONTH(Delivery[[#This Row],[DATE]])</f>
        <v>5</v>
      </c>
      <c r="K3017" s="183">
        <f>IF(Delivery[[#This Row],[Month]]&gt;3,YEAR(Delivery[[#This Row],[DATE]]),YEAR(Delivery[[#This Row],[DATE]])-1)</f>
        <v>2016</v>
      </c>
      <c r="L3017" s="183" t="str">
        <f>IF(Delivery[[#This Row],[Month]]&lt;4,"Q4",IF(Delivery[[#This Row],[Month]]&lt;7,"Q1",IF(Delivery[[#This Row],[Month]]&lt;10,"Q2",IF(Delivery[[#This Row],[Month]]&lt;13,"Q3"))))</f>
        <v>Q1</v>
      </c>
    </row>
    <row r="3018" spans="1:12" x14ac:dyDescent="0.25">
      <c r="A3018" s="181">
        <v>1</v>
      </c>
      <c r="B3018" s="182">
        <v>42518</v>
      </c>
      <c r="C3018" s="181" t="s">
        <v>463</v>
      </c>
      <c r="D3018" s="181" t="s">
        <v>2124</v>
      </c>
      <c r="E3018" s="181">
        <v>13</v>
      </c>
      <c r="F3018" s="181">
        <v>2217</v>
      </c>
      <c r="G3018" s="181" t="s">
        <v>464</v>
      </c>
      <c r="H3018" s="181" t="str">
        <f t="shared" si="15"/>
        <v>A1</v>
      </c>
      <c r="I3018" s="181" t="str">
        <f>VLOOKUP(H3018,[1]Sheet1!$A$2:$B$27,2,0)</f>
        <v>ATF</v>
      </c>
      <c r="J3018" s="181">
        <f>MONTH(Delivery[[#This Row],[DATE]])</f>
        <v>5</v>
      </c>
      <c r="K3018" s="183">
        <f>IF(Delivery[[#This Row],[Month]]&gt;3,YEAR(Delivery[[#This Row],[DATE]]),YEAR(Delivery[[#This Row],[DATE]])-1)</f>
        <v>2016</v>
      </c>
      <c r="L3018" s="183" t="str">
        <f>IF(Delivery[[#This Row],[Month]]&lt;4,"Q4",IF(Delivery[[#This Row],[Month]]&lt;7,"Q1",IF(Delivery[[#This Row],[Month]]&lt;10,"Q2",IF(Delivery[[#This Row],[Month]]&lt;13,"Q3"))))</f>
        <v>Q1</v>
      </c>
    </row>
    <row r="3019" spans="1:12" x14ac:dyDescent="0.25">
      <c r="A3019" s="181">
        <v>1</v>
      </c>
      <c r="B3019" s="182">
        <v>42518</v>
      </c>
      <c r="C3019" s="181" t="s">
        <v>6</v>
      </c>
      <c r="D3019" s="181" t="s">
        <v>2139</v>
      </c>
      <c r="E3019" s="181" t="s">
        <v>223</v>
      </c>
      <c r="F3019" s="181">
        <v>945</v>
      </c>
      <c r="G3019" s="181" t="s">
        <v>466</v>
      </c>
      <c r="H3019" s="181" t="str">
        <f t="shared" si="15"/>
        <v>PN</v>
      </c>
      <c r="I3019" s="181" t="str">
        <f>VLOOKUP(H3019,[1]Sheet1!$A$2:$B$27,2,0)</f>
        <v>NAPTHA</v>
      </c>
      <c r="J3019" s="181">
        <f>MONTH(Delivery[[#This Row],[DATE]])</f>
        <v>5</v>
      </c>
      <c r="K3019" s="183">
        <f>IF(Delivery[[#This Row],[Month]]&gt;3,YEAR(Delivery[[#This Row],[DATE]]),YEAR(Delivery[[#This Row],[DATE]])-1)</f>
        <v>2016</v>
      </c>
      <c r="L3019" s="183" t="str">
        <f>IF(Delivery[[#This Row],[Month]]&lt;4,"Q4",IF(Delivery[[#This Row],[Month]]&lt;7,"Q1",IF(Delivery[[#This Row],[Month]]&lt;10,"Q2",IF(Delivery[[#This Row],[Month]]&lt;13,"Q3"))))</f>
        <v>Q1</v>
      </c>
    </row>
    <row r="3020" spans="1:12" x14ac:dyDescent="0.25">
      <c r="A3020" s="181">
        <v>2</v>
      </c>
      <c r="B3020" s="182">
        <v>42518</v>
      </c>
      <c r="C3020" s="181" t="s">
        <v>6</v>
      </c>
      <c r="D3020" s="181" t="s">
        <v>2145</v>
      </c>
      <c r="E3020" s="181" t="s">
        <v>223</v>
      </c>
      <c r="F3020" s="181">
        <v>1293</v>
      </c>
      <c r="G3020" s="181" t="s">
        <v>466</v>
      </c>
      <c r="H3020" s="181" t="str">
        <f t="shared" si="15"/>
        <v>PN</v>
      </c>
      <c r="I3020" s="181" t="str">
        <f>VLOOKUP(H3020,[1]Sheet1!$A$2:$B$27,2,0)</f>
        <v>NAPTHA</v>
      </c>
      <c r="J3020" s="181">
        <f>MONTH(Delivery[[#This Row],[DATE]])</f>
        <v>5</v>
      </c>
      <c r="K3020" s="183">
        <f>IF(Delivery[[#This Row],[Month]]&gt;3,YEAR(Delivery[[#This Row],[DATE]]),YEAR(Delivery[[#This Row],[DATE]])-1)</f>
        <v>2016</v>
      </c>
      <c r="L3020" s="183" t="str">
        <f>IF(Delivery[[#This Row],[Month]]&lt;4,"Q4",IF(Delivery[[#This Row],[Month]]&lt;7,"Q1",IF(Delivery[[#This Row],[Month]]&lt;10,"Q2",IF(Delivery[[#This Row],[Month]]&lt;13,"Q3"))))</f>
        <v>Q1</v>
      </c>
    </row>
    <row r="3021" spans="1:12" x14ac:dyDescent="0.25">
      <c r="A3021" s="181">
        <v>1</v>
      </c>
      <c r="B3021" s="182">
        <v>42519</v>
      </c>
      <c r="C3021" s="181" t="s">
        <v>6</v>
      </c>
      <c r="D3021" s="181" t="s">
        <v>2148</v>
      </c>
      <c r="E3021" s="181">
        <v>3</v>
      </c>
      <c r="F3021" s="181">
        <v>773</v>
      </c>
      <c r="G3021" s="181" t="s">
        <v>460</v>
      </c>
      <c r="H3021" s="181" t="str">
        <f t="shared" si="15"/>
        <v>4H</v>
      </c>
      <c r="I3021" s="181" t="str">
        <f>VLOOKUP(H3021,[1]Sheet1!$A$2:$B$27,2,0)</f>
        <v>HSD</v>
      </c>
      <c r="J3021" s="181">
        <f>MONTH(Delivery[[#This Row],[DATE]])</f>
        <v>5</v>
      </c>
      <c r="K3021" s="183">
        <f>IF(Delivery[[#This Row],[Month]]&gt;3,YEAR(Delivery[[#This Row],[DATE]]),YEAR(Delivery[[#This Row],[DATE]])-1)</f>
        <v>2016</v>
      </c>
      <c r="L3021" s="183" t="str">
        <f>IF(Delivery[[#This Row],[Month]]&lt;4,"Q4",IF(Delivery[[#This Row],[Month]]&lt;7,"Q1",IF(Delivery[[#This Row],[Month]]&lt;10,"Q2",IF(Delivery[[#This Row],[Month]]&lt;13,"Q3"))))</f>
        <v>Q1</v>
      </c>
    </row>
    <row r="3022" spans="1:12" x14ac:dyDescent="0.25">
      <c r="A3022" s="181">
        <v>2</v>
      </c>
      <c r="B3022" s="182">
        <v>42519</v>
      </c>
      <c r="C3022" s="181" t="s">
        <v>6</v>
      </c>
      <c r="D3022" s="181" t="s">
        <v>2149</v>
      </c>
      <c r="E3022" s="181">
        <v>3</v>
      </c>
      <c r="F3022" s="181">
        <v>1696</v>
      </c>
      <c r="G3022" s="181" t="s">
        <v>460</v>
      </c>
      <c r="H3022" s="181" t="str">
        <f t="shared" si="15"/>
        <v>4H</v>
      </c>
      <c r="I3022" s="181" t="str">
        <f>VLOOKUP(H3022,[1]Sheet1!$A$2:$B$27,2,0)</f>
        <v>HSD</v>
      </c>
      <c r="J3022" s="181">
        <f>MONTH(Delivery[[#This Row],[DATE]])</f>
        <v>5</v>
      </c>
      <c r="K3022" s="183">
        <f>IF(Delivery[[#This Row],[Month]]&gt;3,YEAR(Delivery[[#This Row],[DATE]]),YEAR(Delivery[[#This Row],[DATE]])-1)</f>
        <v>2016</v>
      </c>
      <c r="L3022" s="183" t="str">
        <f>IF(Delivery[[#This Row],[Month]]&lt;4,"Q4",IF(Delivery[[#This Row],[Month]]&lt;7,"Q1",IF(Delivery[[#This Row],[Month]]&lt;10,"Q2",IF(Delivery[[#This Row],[Month]]&lt;13,"Q3"))))</f>
        <v>Q1</v>
      </c>
    </row>
    <row r="3023" spans="1:12" x14ac:dyDescent="0.25">
      <c r="A3023" s="181">
        <v>1</v>
      </c>
      <c r="B3023" s="182">
        <v>42519</v>
      </c>
      <c r="C3023" s="181" t="s">
        <v>463</v>
      </c>
      <c r="D3023" s="181" t="s">
        <v>2124</v>
      </c>
      <c r="E3023" s="181">
        <v>13</v>
      </c>
      <c r="F3023" s="181">
        <v>1013</v>
      </c>
      <c r="G3023" s="181" t="s">
        <v>464</v>
      </c>
      <c r="H3023" s="181" t="str">
        <f t="shared" si="15"/>
        <v>A1</v>
      </c>
      <c r="I3023" s="181" t="str">
        <f>VLOOKUP(H3023,[1]Sheet1!$A$2:$B$27,2,0)</f>
        <v>ATF</v>
      </c>
      <c r="J3023" s="181">
        <f>MONTH(Delivery[[#This Row],[DATE]])</f>
        <v>5</v>
      </c>
      <c r="K3023" s="183">
        <f>IF(Delivery[[#This Row],[Month]]&gt;3,YEAR(Delivery[[#This Row],[DATE]]),YEAR(Delivery[[#This Row],[DATE]])-1)</f>
        <v>2016</v>
      </c>
      <c r="L3023" s="183" t="str">
        <f>IF(Delivery[[#This Row],[Month]]&lt;4,"Q4",IF(Delivery[[#This Row],[Month]]&lt;7,"Q1",IF(Delivery[[#This Row],[Month]]&lt;10,"Q2",IF(Delivery[[#This Row],[Month]]&lt;13,"Q3"))))</f>
        <v>Q1</v>
      </c>
    </row>
    <row r="3024" spans="1:12" x14ac:dyDescent="0.25">
      <c r="A3024" s="181">
        <v>1</v>
      </c>
      <c r="B3024" s="182">
        <v>42519</v>
      </c>
      <c r="C3024" s="181" t="s">
        <v>463</v>
      </c>
      <c r="D3024" s="181" t="s">
        <v>2140</v>
      </c>
      <c r="E3024" s="181">
        <v>111</v>
      </c>
      <c r="F3024" s="181">
        <v>95</v>
      </c>
      <c r="G3024" s="181" t="s">
        <v>492</v>
      </c>
      <c r="H3024" s="181" t="str">
        <f t="shared" si="15"/>
        <v>PC</v>
      </c>
      <c r="I3024" s="181" t="str">
        <f>VLOOKUP(H3024,[1]Sheet1!$A$2:$B$27,2,0)</f>
        <v>SKO</v>
      </c>
      <c r="J3024" s="181">
        <f>MONTH(Delivery[[#This Row],[DATE]])</f>
        <v>5</v>
      </c>
      <c r="K3024" s="183">
        <f>IF(Delivery[[#This Row],[Month]]&gt;3,YEAR(Delivery[[#This Row],[DATE]]),YEAR(Delivery[[#This Row],[DATE]])-1)</f>
        <v>2016</v>
      </c>
      <c r="L3024" s="183" t="str">
        <f>IF(Delivery[[#This Row],[Month]]&lt;4,"Q4",IF(Delivery[[#This Row],[Month]]&lt;7,"Q1",IF(Delivery[[#This Row],[Month]]&lt;10,"Q2",IF(Delivery[[#This Row],[Month]]&lt;13,"Q3"))))</f>
        <v>Q1</v>
      </c>
    </row>
    <row r="3025" spans="1:12" x14ac:dyDescent="0.25">
      <c r="A3025" s="181">
        <v>2</v>
      </c>
      <c r="B3025" s="182">
        <v>42519</v>
      </c>
      <c r="C3025" s="181" t="s">
        <v>463</v>
      </c>
      <c r="D3025" s="181" t="s">
        <v>2150</v>
      </c>
      <c r="E3025" s="181">
        <v>107</v>
      </c>
      <c r="F3025" s="181">
        <v>3009</v>
      </c>
      <c r="G3025" s="181" t="s">
        <v>492</v>
      </c>
      <c r="H3025" s="181" t="str">
        <f t="shared" si="15"/>
        <v>4H</v>
      </c>
      <c r="I3025" s="181" t="str">
        <f>VLOOKUP(H3025,[1]Sheet1!$A$2:$B$27,2,0)</f>
        <v>HSD</v>
      </c>
      <c r="J3025" s="181">
        <f>MONTH(Delivery[[#This Row],[DATE]])</f>
        <v>5</v>
      </c>
      <c r="K3025" s="183">
        <f>IF(Delivery[[#This Row],[Month]]&gt;3,YEAR(Delivery[[#This Row],[DATE]]),YEAR(Delivery[[#This Row],[DATE]])-1)</f>
        <v>2016</v>
      </c>
      <c r="L3025" s="183" t="str">
        <f>IF(Delivery[[#This Row],[Month]]&lt;4,"Q4",IF(Delivery[[#This Row],[Month]]&lt;7,"Q1",IF(Delivery[[#This Row],[Month]]&lt;10,"Q2",IF(Delivery[[#This Row],[Month]]&lt;13,"Q3"))))</f>
        <v>Q1</v>
      </c>
    </row>
    <row r="3026" spans="1:12" x14ac:dyDescent="0.25">
      <c r="A3026" s="181">
        <v>3</v>
      </c>
      <c r="B3026" s="182">
        <v>42519</v>
      </c>
      <c r="C3026" s="181" t="s">
        <v>463</v>
      </c>
      <c r="D3026" s="181" t="s">
        <v>2150</v>
      </c>
      <c r="E3026" s="181">
        <v>108</v>
      </c>
      <c r="F3026" s="181">
        <v>1380</v>
      </c>
      <c r="G3026" s="181" t="s">
        <v>492</v>
      </c>
      <c r="H3026" s="181" t="str">
        <f t="shared" si="15"/>
        <v>4H</v>
      </c>
      <c r="I3026" s="181" t="str">
        <f>VLOOKUP(H3026,[1]Sheet1!$A$2:$B$27,2,0)</f>
        <v>HSD</v>
      </c>
      <c r="J3026" s="181">
        <f>MONTH(Delivery[[#This Row],[DATE]])</f>
        <v>5</v>
      </c>
      <c r="K3026" s="183">
        <f>IF(Delivery[[#This Row],[Month]]&gt;3,YEAR(Delivery[[#This Row],[DATE]]),YEAR(Delivery[[#This Row],[DATE]])-1)</f>
        <v>2016</v>
      </c>
      <c r="L3026" s="183" t="str">
        <f>IF(Delivery[[#This Row],[Month]]&lt;4,"Q4",IF(Delivery[[#This Row],[Month]]&lt;7,"Q1",IF(Delivery[[#This Row],[Month]]&lt;10,"Q2",IF(Delivery[[#This Row],[Month]]&lt;13,"Q3"))))</f>
        <v>Q1</v>
      </c>
    </row>
    <row r="3027" spans="1:12" x14ac:dyDescent="0.25">
      <c r="A3027" s="181">
        <v>1</v>
      </c>
      <c r="B3027" s="182">
        <v>42519</v>
      </c>
      <c r="C3027" s="181" t="s">
        <v>6</v>
      </c>
      <c r="D3027" s="181" t="s">
        <v>502</v>
      </c>
      <c r="E3027" s="181" t="s">
        <v>239</v>
      </c>
      <c r="F3027" s="181">
        <v>36</v>
      </c>
      <c r="G3027" s="181" t="s">
        <v>466</v>
      </c>
      <c r="H3027" s="181" t="str">
        <f t="shared" si="15"/>
        <v>NE</v>
      </c>
      <c r="I3027" s="181" t="s">
        <v>149</v>
      </c>
      <c r="J3027" s="181">
        <f>MONTH(Delivery[[#This Row],[DATE]])</f>
        <v>5</v>
      </c>
      <c r="K3027" s="183">
        <f>IF(Delivery[[#This Row],[Month]]&gt;3,YEAR(Delivery[[#This Row],[DATE]]),YEAR(Delivery[[#This Row],[DATE]])-1)</f>
        <v>2016</v>
      </c>
      <c r="L3027" s="183" t="str">
        <f>IF(Delivery[[#This Row],[Month]]&lt;4,"Q4",IF(Delivery[[#This Row],[Month]]&lt;7,"Q1",IF(Delivery[[#This Row],[Month]]&lt;10,"Q2",IF(Delivery[[#This Row],[Month]]&lt;13,"Q3"))))</f>
        <v>Q1</v>
      </c>
    </row>
    <row r="3028" spans="1:12" x14ac:dyDescent="0.25">
      <c r="A3028" s="181">
        <v>1</v>
      </c>
      <c r="B3028" s="182">
        <v>42520</v>
      </c>
      <c r="C3028" s="181" t="s">
        <v>6</v>
      </c>
      <c r="D3028" s="181" t="s">
        <v>2149</v>
      </c>
      <c r="E3028" s="181">
        <v>3</v>
      </c>
      <c r="F3028" s="181">
        <v>4856</v>
      </c>
      <c r="G3028" s="181" t="s">
        <v>460</v>
      </c>
      <c r="H3028" s="181" t="str">
        <f t="shared" ref="H3028:H3075" si="16">MID(D3028,3,2)</f>
        <v>4H</v>
      </c>
      <c r="I3028" s="181" t="str">
        <f>VLOOKUP(H3028,[1]Sheet1!$A$2:$B$27,2,0)</f>
        <v>HSD</v>
      </c>
      <c r="J3028" s="181">
        <f>MONTH(Delivery[[#This Row],[DATE]])</f>
        <v>5</v>
      </c>
      <c r="K3028" s="183">
        <f>IF(Delivery[[#This Row],[Month]]&gt;3,YEAR(Delivery[[#This Row],[DATE]]),YEAR(Delivery[[#This Row],[DATE]])-1)</f>
        <v>2016</v>
      </c>
      <c r="L3028" s="183" t="str">
        <f>IF(Delivery[[#This Row],[Month]]&lt;4,"Q4",IF(Delivery[[#This Row],[Month]]&lt;7,"Q1",IF(Delivery[[#This Row],[Month]]&lt;10,"Q2",IF(Delivery[[#This Row],[Month]]&lt;13,"Q3"))))</f>
        <v>Q1</v>
      </c>
    </row>
    <row r="3029" spans="1:12" x14ac:dyDescent="0.25">
      <c r="A3029" s="181">
        <v>1</v>
      </c>
      <c r="B3029" s="182">
        <v>42520</v>
      </c>
      <c r="C3029" s="181" t="s">
        <v>463</v>
      </c>
      <c r="D3029" s="181" t="s">
        <v>2124</v>
      </c>
      <c r="E3029" s="181">
        <v>13</v>
      </c>
      <c r="F3029" s="181">
        <v>1280</v>
      </c>
      <c r="G3029" s="181" t="s">
        <v>464</v>
      </c>
      <c r="H3029" s="181" t="str">
        <f t="shared" si="16"/>
        <v>A1</v>
      </c>
      <c r="I3029" s="181" t="str">
        <f>VLOOKUP(H3029,[1]Sheet1!$A$2:$B$27,2,0)</f>
        <v>ATF</v>
      </c>
      <c r="J3029" s="181">
        <f>MONTH(Delivery[[#This Row],[DATE]])</f>
        <v>5</v>
      </c>
      <c r="K3029" s="183">
        <f>IF(Delivery[[#This Row],[Month]]&gt;3,YEAR(Delivery[[#This Row],[DATE]]),YEAR(Delivery[[#This Row],[DATE]])-1)</f>
        <v>2016</v>
      </c>
      <c r="L3029" s="183" t="str">
        <f>IF(Delivery[[#This Row],[Month]]&lt;4,"Q4",IF(Delivery[[#This Row],[Month]]&lt;7,"Q1",IF(Delivery[[#This Row],[Month]]&lt;10,"Q2",IF(Delivery[[#This Row],[Month]]&lt;13,"Q3"))))</f>
        <v>Q1</v>
      </c>
    </row>
    <row r="3030" spans="1:12" x14ac:dyDescent="0.25">
      <c r="A3030" s="181">
        <v>2</v>
      </c>
      <c r="B3030" s="182">
        <v>42520</v>
      </c>
      <c r="C3030" s="181" t="s">
        <v>463</v>
      </c>
      <c r="D3030" s="181" t="s">
        <v>2127</v>
      </c>
      <c r="E3030" s="181">
        <v>16</v>
      </c>
      <c r="F3030" s="181">
        <v>403</v>
      </c>
      <c r="G3030" s="181" t="s">
        <v>464</v>
      </c>
      <c r="H3030" s="181" t="str">
        <f t="shared" si="16"/>
        <v>0S</v>
      </c>
      <c r="I3030" s="181" t="str">
        <f>VLOOKUP(H3030,[1]Sheet1!$A$2:$B$27,2,0)</f>
        <v>SKO</v>
      </c>
      <c r="J3030" s="181">
        <f>MONTH(Delivery[[#This Row],[DATE]])</f>
        <v>5</v>
      </c>
      <c r="K3030" s="183">
        <f>IF(Delivery[[#This Row],[Month]]&gt;3,YEAR(Delivery[[#This Row],[DATE]]),YEAR(Delivery[[#This Row],[DATE]])-1)</f>
        <v>2016</v>
      </c>
      <c r="L3030" s="183" t="str">
        <f>IF(Delivery[[#This Row],[Month]]&lt;4,"Q4",IF(Delivery[[#This Row],[Month]]&lt;7,"Q1",IF(Delivery[[#This Row],[Month]]&lt;10,"Q2",IF(Delivery[[#This Row],[Month]]&lt;13,"Q3"))))</f>
        <v>Q1</v>
      </c>
    </row>
    <row r="3031" spans="1:12" x14ac:dyDescent="0.25">
      <c r="A3031" s="181">
        <v>3</v>
      </c>
      <c r="B3031" s="182">
        <v>42520</v>
      </c>
      <c r="C3031" s="181" t="s">
        <v>463</v>
      </c>
      <c r="D3031" s="181" t="s">
        <v>2611</v>
      </c>
      <c r="E3031" s="181">
        <v>16</v>
      </c>
      <c r="F3031" s="181">
        <v>75</v>
      </c>
      <c r="G3031" s="181" t="s">
        <v>464</v>
      </c>
      <c r="H3031" s="181" t="str">
        <f t="shared" si="16"/>
        <v>PC</v>
      </c>
      <c r="I3031" s="181" t="str">
        <f>VLOOKUP(H3031,[1]Sheet1!$A$2:$B$27,2,0)</f>
        <v>SKO</v>
      </c>
      <c r="J3031" s="181">
        <f>MONTH(Delivery[[#This Row],[DATE]])</f>
        <v>5</v>
      </c>
      <c r="K3031" s="183">
        <f>IF(Delivery[[#This Row],[Month]]&gt;3,YEAR(Delivery[[#This Row],[DATE]]),YEAR(Delivery[[#This Row],[DATE]])-1)</f>
        <v>2016</v>
      </c>
      <c r="L3031" s="183" t="str">
        <f>IF(Delivery[[#This Row],[Month]]&lt;4,"Q4",IF(Delivery[[#This Row],[Month]]&lt;7,"Q1",IF(Delivery[[#This Row],[Month]]&lt;10,"Q2",IF(Delivery[[#This Row],[Month]]&lt;13,"Q3"))))</f>
        <v>Q1</v>
      </c>
    </row>
    <row r="3032" spans="1:12" x14ac:dyDescent="0.25">
      <c r="A3032" s="181">
        <v>4</v>
      </c>
      <c r="B3032" s="182">
        <v>42520</v>
      </c>
      <c r="C3032" s="181" t="s">
        <v>463</v>
      </c>
      <c r="D3032" s="181" t="s">
        <v>2155</v>
      </c>
      <c r="E3032" s="181">
        <v>16</v>
      </c>
      <c r="F3032" s="181">
        <v>117</v>
      </c>
      <c r="G3032" s="181" t="s">
        <v>464</v>
      </c>
      <c r="H3032" s="181" t="str">
        <f t="shared" si="16"/>
        <v>PC</v>
      </c>
      <c r="I3032" s="181" t="str">
        <f>VLOOKUP(H3032,[1]Sheet1!$A$2:$B$27,2,0)</f>
        <v>SKO</v>
      </c>
      <c r="J3032" s="181">
        <f>MONTH(Delivery[[#This Row],[DATE]])</f>
        <v>5</v>
      </c>
      <c r="K3032" s="183">
        <f>IF(Delivery[[#This Row],[Month]]&gt;3,YEAR(Delivery[[#This Row],[DATE]]),YEAR(Delivery[[#This Row],[DATE]])-1)</f>
        <v>2016</v>
      </c>
      <c r="L3032" s="183" t="str">
        <f>IF(Delivery[[#This Row],[Month]]&lt;4,"Q4",IF(Delivery[[#This Row],[Month]]&lt;7,"Q1",IF(Delivery[[#This Row],[Month]]&lt;10,"Q2",IF(Delivery[[#This Row],[Month]]&lt;13,"Q3"))))</f>
        <v>Q1</v>
      </c>
    </row>
    <row r="3033" spans="1:12" x14ac:dyDescent="0.25">
      <c r="A3033" s="181">
        <v>5</v>
      </c>
      <c r="B3033" s="182">
        <v>42520</v>
      </c>
      <c r="C3033" s="181" t="s">
        <v>463</v>
      </c>
      <c r="D3033" s="181" t="s">
        <v>2142</v>
      </c>
      <c r="E3033" s="181">
        <v>16</v>
      </c>
      <c r="F3033" s="181">
        <v>995</v>
      </c>
      <c r="G3033" s="181" t="s">
        <v>464</v>
      </c>
      <c r="H3033" s="181" t="str">
        <f t="shared" si="16"/>
        <v>NS</v>
      </c>
      <c r="I3033" s="181" t="str">
        <f>VLOOKUP(H3033,[1]Sheet1!$A$2:$B$27,2,0)</f>
        <v>SKO</v>
      </c>
      <c r="J3033" s="181">
        <f>MONTH(Delivery[[#This Row],[DATE]])</f>
        <v>5</v>
      </c>
      <c r="K3033" s="183">
        <f>IF(Delivery[[#This Row],[Month]]&gt;3,YEAR(Delivery[[#This Row],[DATE]]),YEAR(Delivery[[#This Row],[DATE]])-1)</f>
        <v>2016</v>
      </c>
      <c r="L3033" s="183" t="str">
        <f>IF(Delivery[[#This Row],[Month]]&lt;4,"Q4",IF(Delivery[[#This Row],[Month]]&lt;7,"Q1",IF(Delivery[[#This Row],[Month]]&lt;10,"Q2",IF(Delivery[[#This Row],[Month]]&lt;13,"Q3"))))</f>
        <v>Q1</v>
      </c>
    </row>
    <row r="3034" spans="1:12" x14ac:dyDescent="0.25">
      <c r="A3034" s="181">
        <v>6</v>
      </c>
      <c r="B3034" s="182">
        <v>42520</v>
      </c>
      <c r="C3034" s="181" t="s">
        <v>463</v>
      </c>
      <c r="D3034" s="181" t="s">
        <v>2156</v>
      </c>
      <c r="E3034" s="181">
        <v>16</v>
      </c>
      <c r="F3034" s="181">
        <v>450</v>
      </c>
      <c r="G3034" s="181" t="s">
        <v>464</v>
      </c>
      <c r="H3034" s="181" t="str">
        <f t="shared" si="16"/>
        <v>0S</v>
      </c>
      <c r="I3034" s="181" t="str">
        <f>VLOOKUP(H3034,[1]Sheet1!$A$2:$B$27,2,0)</f>
        <v>SKO</v>
      </c>
      <c r="J3034" s="181">
        <f>MONTH(Delivery[[#This Row],[DATE]])</f>
        <v>5</v>
      </c>
      <c r="K3034" s="183">
        <f>IF(Delivery[[#This Row],[Month]]&gt;3,YEAR(Delivery[[#This Row],[DATE]]),YEAR(Delivery[[#This Row],[DATE]])-1)</f>
        <v>2016</v>
      </c>
      <c r="L3034" s="183" t="str">
        <f>IF(Delivery[[#This Row],[Month]]&lt;4,"Q4",IF(Delivery[[#This Row],[Month]]&lt;7,"Q1",IF(Delivery[[#This Row],[Month]]&lt;10,"Q2",IF(Delivery[[#This Row],[Month]]&lt;13,"Q3"))))</f>
        <v>Q1</v>
      </c>
    </row>
    <row r="3035" spans="1:12" x14ac:dyDescent="0.25">
      <c r="A3035" s="181">
        <v>7</v>
      </c>
      <c r="B3035" s="182">
        <v>42520</v>
      </c>
      <c r="C3035" s="181" t="s">
        <v>463</v>
      </c>
      <c r="D3035" s="181" t="s">
        <v>2157</v>
      </c>
      <c r="E3035" s="181">
        <v>16</v>
      </c>
      <c r="F3035" s="181">
        <v>371</v>
      </c>
      <c r="G3035" s="181" t="s">
        <v>464</v>
      </c>
      <c r="H3035" s="181" t="str">
        <f t="shared" si="16"/>
        <v>0S</v>
      </c>
      <c r="I3035" s="181" t="str">
        <f>VLOOKUP(H3035,[1]Sheet1!$A$2:$B$27,2,0)</f>
        <v>SKO</v>
      </c>
      <c r="J3035" s="181">
        <f>MONTH(Delivery[[#This Row],[DATE]])</f>
        <v>5</v>
      </c>
      <c r="K3035" s="183">
        <f>IF(Delivery[[#This Row],[Month]]&gt;3,YEAR(Delivery[[#This Row],[DATE]]),YEAR(Delivery[[#This Row],[DATE]])-1)</f>
        <v>2016</v>
      </c>
      <c r="L3035" s="183" t="str">
        <f>IF(Delivery[[#This Row],[Month]]&lt;4,"Q4",IF(Delivery[[#This Row],[Month]]&lt;7,"Q1",IF(Delivery[[#This Row],[Month]]&lt;10,"Q2",IF(Delivery[[#This Row],[Month]]&lt;13,"Q3"))))</f>
        <v>Q1</v>
      </c>
    </row>
    <row r="3036" spans="1:12" x14ac:dyDescent="0.25">
      <c r="A3036" s="181">
        <v>1</v>
      </c>
      <c r="B3036" s="182">
        <v>42520</v>
      </c>
      <c r="C3036" s="181" t="s">
        <v>463</v>
      </c>
      <c r="D3036" s="181" t="s">
        <v>2150</v>
      </c>
      <c r="E3036" s="181">
        <v>108</v>
      </c>
      <c r="F3036" s="181">
        <v>1055</v>
      </c>
      <c r="G3036" s="181" t="s">
        <v>492</v>
      </c>
      <c r="H3036" s="181" t="str">
        <f t="shared" si="16"/>
        <v>4H</v>
      </c>
      <c r="I3036" s="181" t="str">
        <f>VLOOKUP(H3036,[1]Sheet1!$A$2:$B$27,2,0)</f>
        <v>HSD</v>
      </c>
      <c r="J3036" s="181">
        <f>MONTH(Delivery[[#This Row],[DATE]])</f>
        <v>5</v>
      </c>
      <c r="K3036" s="183">
        <f>IF(Delivery[[#This Row],[Month]]&gt;3,YEAR(Delivery[[#This Row],[DATE]]),YEAR(Delivery[[#This Row],[DATE]])-1)</f>
        <v>2016</v>
      </c>
      <c r="L3036" s="183" t="str">
        <f>IF(Delivery[[#This Row],[Month]]&lt;4,"Q4",IF(Delivery[[#This Row],[Month]]&lt;7,"Q1",IF(Delivery[[#This Row],[Month]]&lt;10,"Q2",IF(Delivery[[#This Row],[Month]]&lt;13,"Q3"))))</f>
        <v>Q1</v>
      </c>
    </row>
    <row r="3037" spans="1:12" x14ac:dyDescent="0.25">
      <c r="A3037" s="181">
        <v>2</v>
      </c>
      <c r="B3037" s="182">
        <v>42520</v>
      </c>
      <c r="C3037" s="181" t="s">
        <v>463</v>
      </c>
      <c r="D3037" s="181" t="s">
        <v>2150</v>
      </c>
      <c r="E3037" s="181">
        <v>106</v>
      </c>
      <c r="F3037" s="181">
        <v>2767</v>
      </c>
      <c r="G3037" s="181" t="s">
        <v>492</v>
      </c>
      <c r="H3037" s="181" t="str">
        <f t="shared" si="16"/>
        <v>4H</v>
      </c>
      <c r="I3037" s="181" t="str">
        <f>VLOOKUP(H3037,[1]Sheet1!$A$2:$B$27,2,0)</f>
        <v>HSD</v>
      </c>
      <c r="J3037" s="181">
        <f>MONTH(Delivery[[#This Row],[DATE]])</f>
        <v>5</v>
      </c>
      <c r="K3037" s="183">
        <f>IF(Delivery[[#This Row],[Month]]&gt;3,YEAR(Delivery[[#This Row],[DATE]]),YEAR(Delivery[[#This Row],[DATE]])-1)</f>
        <v>2016</v>
      </c>
      <c r="L3037" s="183" t="str">
        <f>IF(Delivery[[#This Row],[Month]]&lt;4,"Q4",IF(Delivery[[#This Row],[Month]]&lt;7,"Q1",IF(Delivery[[#This Row],[Month]]&lt;10,"Q2",IF(Delivery[[#This Row],[Month]]&lt;13,"Q3"))))</f>
        <v>Q1</v>
      </c>
    </row>
    <row r="3038" spans="1:12" x14ac:dyDescent="0.25">
      <c r="A3038" s="181">
        <v>3</v>
      </c>
      <c r="B3038" s="182">
        <v>42520</v>
      </c>
      <c r="C3038" s="181" t="s">
        <v>463</v>
      </c>
      <c r="D3038" s="181" t="s">
        <v>2155</v>
      </c>
      <c r="E3038" s="181">
        <v>111</v>
      </c>
      <c r="F3038" s="181">
        <v>24</v>
      </c>
      <c r="G3038" s="181" t="s">
        <v>492</v>
      </c>
      <c r="H3038" s="181" t="str">
        <f t="shared" si="16"/>
        <v>PC</v>
      </c>
      <c r="I3038" s="181" t="str">
        <f>VLOOKUP(H3038,[1]Sheet1!$A$2:$B$27,2,0)</f>
        <v>SKO</v>
      </c>
      <c r="J3038" s="181">
        <f>MONTH(Delivery[[#This Row],[DATE]])</f>
        <v>5</v>
      </c>
      <c r="K3038" s="183">
        <f>IF(Delivery[[#This Row],[Month]]&gt;3,YEAR(Delivery[[#This Row],[DATE]]),YEAR(Delivery[[#This Row],[DATE]])-1)</f>
        <v>2016</v>
      </c>
      <c r="L3038" s="183" t="str">
        <f>IF(Delivery[[#This Row],[Month]]&lt;4,"Q4",IF(Delivery[[#This Row],[Month]]&lt;7,"Q1",IF(Delivery[[#This Row],[Month]]&lt;10,"Q2",IF(Delivery[[#This Row],[Month]]&lt;13,"Q3"))))</f>
        <v>Q1</v>
      </c>
    </row>
    <row r="3039" spans="1:12" x14ac:dyDescent="0.25">
      <c r="A3039" s="181">
        <v>1</v>
      </c>
      <c r="B3039" s="182">
        <v>42521</v>
      </c>
      <c r="C3039" s="181" t="s">
        <v>6</v>
      </c>
      <c r="D3039" s="181" t="s">
        <v>2149</v>
      </c>
      <c r="E3039" s="181">
        <v>3</v>
      </c>
      <c r="F3039" s="181">
        <v>579</v>
      </c>
      <c r="G3039" s="181" t="s">
        <v>460</v>
      </c>
      <c r="H3039" s="181" t="str">
        <f t="shared" si="16"/>
        <v>4H</v>
      </c>
      <c r="I3039" s="181" t="str">
        <f>VLOOKUP(H3039,[1]Sheet1!$A$2:$B$27,2,0)</f>
        <v>HSD</v>
      </c>
      <c r="J3039" s="181">
        <f>MONTH(Delivery[[#This Row],[DATE]])</f>
        <v>5</v>
      </c>
      <c r="K3039" s="183">
        <f>IF(Delivery[[#This Row],[Month]]&gt;3,YEAR(Delivery[[#This Row],[DATE]]),YEAR(Delivery[[#This Row],[DATE]])-1)</f>
        <v>2016</v>
      </c>
      <c r="L3039" s="183" t="str">
        <f>IF(Delivery[[#This Row],[Month]]&lt;4,"Q4",IF(Delivery[[#This Row],[Month]]&lt;7,"Q1",IF(Delivery[[#This Row],[Month]]&lt;10,"Q2",IF(Delivery[[#This Row],[Month]]&lt;13,"Q3"))))</f>
        <v>Q1</v>
      </c>
    </row>
    <row r="3040" spans="1:12" x14ac:dyDescent="0.25">
      <c r="A3040" s="181">
        <v>2</v>
      </c>
      <c r="B3040" s="182">
        <v>42521</v>
      </c>
      <c r="C3040" s="181" t="s">
        <v>6</v>
      </c>
      <c r="D3040" s="181" t="s">
        <v>2169</v>
      </c>
      <c r="E3040" s="181">
        <v>16</v>
      </c>
      <c r="F3040" s="181">
        <v>97</v>
      </c>
      <c r="G3040" s="181" t="s">
        <v>460</v>
      </c>
      <c r="H3040" s="181" t="str">
        <f t="shared" si="16"/>
        <v>PC</v>
      </c>
      <c r="I3040" s="181" t="str">
        <f>VLOOKUP(H3040,[1]Sheet1!$A$2:$B$27,2,0)</f>
        <v>SKO</v>
      </c>
      <c r="J3040" s="181">
        <f>MONTH(Delivery[[#This Row],[DATE]])</f>
        <v>5</v>
      </c>
      <c r="K3040" s="183">
        <f>IF(Delivery[[#This Row],[Month]]&gt;3,YEAR(Delivery[[#This Row],[DATE]]),YEAR(Delivery[[#This Row],[DATE]])-1)</f>
        <v>2016</v>
      </c>
      <c r="L3040" s="183" t="str">
        <f>IF(Delivery[[#This Row],[Month]]&lt;4,"Q4",IF(Delivery[[#This Row],[Month]]&lt;7,"Q1",IF(Delivery[[#This Row],[Month]]&lt;10,"Q2",IF(Delivery[[#This Row],[Month]]&lt;13,"Q3"))))</f>
        <v>Q1</v>
      </c>
    </row>
    <row r="3041" spans="1:12" x14ac:dyDescent="0.25">
      <c r="A3041" s="181">
        <v>1</v>
      </c>
      <c r="B3041" s="182">
        <v>42521</v>
      </c>
      <c r="C3041" s="181" t="s">
        <v>463</v>
      </c>
      <c r="D3041" s="181" t="s">
        <v>2157</v>
      </c>
      <c r="E3041" s="181">
        <v>16</v>
      </c>
      <c r="F3041" s="181">
        <v>357</v>
      </c>
      <c r="G3041" s="181" t="s">
        <v>464</v>
      </c>
      <c r="H3041" s="181" t="str">
        <f t="shared" si="16"/>
        <v>0S</v>
      </c>
      <c r="I3041" s="181" t="str">
        <f>VLOOKUP(H3041,[1]Sheet1!$A$2:$B$27,2,0)</f>
        <v>SKO</v>
      </c>
      <c r="J3041" s="181">
        <f>MONTH(Delivery[[#This Row],[DATE]])</f>
        <v>5</v>
      </c>
      <c r="K3041" s="183">
        <f>IF(Delivery[[#This Row],[Month]]&gt;3,YEAR(Delivery[[#This Row],[DATE]]),YEAR(Delivery[[#This Row],[DATE]])-1)</f>
        <v>2016</v>
      </c>
      <c r="L3041" s="183" t="str">
        <f>IF(Delivery[[#This Row],[Month]]&lt;4,"Q4",IF(Delivery[[#This Row],[Month]]&lt;7,"Q1",IF(Delivery[[#This Row],[Month]]&lt;10,"Q2",IF(Delivery[[#This Row],[Month]]&lt;13,"Q3"))))</f>
        <v>Q1</v>
      </c>
    </row>
    <row r="3042" spans="1:12" x14ac:dyDescent="0.25">
      <c r="A3042" s="181">
        <v>2</v>
      </c>
      <c r="B3042" s="182">
        <v>42521</v>
      </c>
      <c r="C3042" s="181" t="s">
        <v>463</v>
      </c>
      <c r="D3042" s="181" t="s">
        <v>2612</v>
      </c>
      <c r="E3042" s="181">
        <v>16</v>
      </c>
      <c r="F3042" s="181">
        <v>64</v>
      </c>
      <c r="G3042" s="181" t="s">
        <v>464</v>
      </c>
      <c r="H3042" s="181" t="str">
        <f t="shared" si="16"/>
        <v>wn</v>
      </c>
      <c r="I3042" s="181" t="s">
        <v>146</v>
      </c>
      <c r="J3042" s="181">
        <f>MONTH(Delivery[[#This Row],[DATE]])</f>
        <v>5</v>
      </c>
      <c r="K3042" s="183">
        <f>IF(Delivery[[#This Row],[Month]]&gt;3,YEAR(Delivery[[#This Row],[DATE]]),YEAR(Delivery[[#This Row],[DATE]])-1)</f>
        <v>2016</v>
      </c>
      <c r="L3042" s="183" t="str">
        <f>IF(Delivery[[#This Row],[Month]]&lt;4,"Q4",IF(Delivery[[#This Row],[Month]]&lt;7,"Q1",IF(Delivery[[#This Row],[Month]]&lt;10,"Q2",IF(Delivery[[#This Row],[Month]]&lt;13,"Q3"))))</f>
        <v>Q1</v>
      </c>
    </row>
    <row r="3043" spans="1:12" x14ac:dyDescent="0.25">
      <c r="A3043" s="181">
        <v>3</v>
      </c>
      <c r="B3043" s="182">
        <v>42521</v>
      </c>
      <c r="C3043" s="181" t="s">
        <v>463</v>
      </c>
      <c r="D3043" s="181" t="s">
        <v>2158</v>
      </c>
      <c r="E3043" s="181">
        <v>13</v>
      </c>
      <c r="F3043" s="181">
        <v>3221</v>
      </c>
      <c r="G3043" s="181" t="s">
        <v>464</v>
      </c>
      <c r="H3043" s="181" t="str">
        <f t="shared" si="16"/>
        <v>A1</v>
      </c>
      <c r="I3043" s="181" t="str">
        <f>VLOOKUP(H3043,[1]Sheet1!$A$2:$B$27,2,0)</f>
        <v>ATF</v>
      </c>
      <c r="J3043" s="181">
        <f>MONTH(Delivery[[#This Row],[DATE]])</f>
        <v>5</v>
      </c>
      <c r="K3043" s="183">
        <f>IF(Delivery[[#This Row],[Month]]&gt;3,YEAR(Delivery[[#This Row],[DATE]]),YEAR(Delivery[[#This Row],[DATE]])-1)</f>
        <v>2016</v>
      </c>
      <c r="L3043" s="183" t="str">
        <f>IF(Delivery[[#This Row],[Month]]&lt;4,"Q4",IF(Delivery[[#This Row],[Month]]&lt;7,"Q1",IF(Delivery[[#This Row],[Month]]&lt;10,"Q2",IF(Delivery[[#This Row],[Month]]&lt;13,"Q3"))))</f>
        <v>Q1</v>
      </c>
    </row>
    <row r="3044" spans="1:12" x14ac:dyDescent="0.25">
      <c r="A3044" s="181">
        <v>4</v>
      </c>
      <c r="B3044" s="182">
        <v>42521</v>
      </c>
      <c r="C3044" s="181" t="s">
        <v>463</v>
      </c>
      <c r="D3044" s="181" t="s">
        <v>2158</v>
      </c>
      <c r="E3044" s="181">
        <v>14</v>
      </c>
      <c r="F3044" s="181">
        <v>1184</v>
      </c>
      <c r="G3044" s="181" t="s">
        <v>464</v>
      </c>
      <c r="H3044" s="181" t="str">
        <f t="shared" si="16"/>
        <v>A1</v>
      </c>
      <c r="I3044" s="181" t="str">
        <f>VLOOKUP(H3044,[1]Sheet1!$A$2:$B$27,2,0)</f>
        <v>ATF</v>
      </c>
      <c r="J3044" s="181">
        <f>MONTH(Delivery[[#This Row],[DATE]])</f>
        <v>5</v>
      </c>
      <c r="K3044" s="183">
        <f>IF(Delivery[[#This Row],[Month]]&gt;3,YEAR(Delivery[[#This Row],[DATE]]),YEAR(Delivery[[#This Row],[DATE]])-1)</f>
        <v>2016</v>
      </c>
      <c r="L3044" s="183" t="str">
        <f>IF(Delivery[[#This Row],[Month]]&lt;4,"Q4",IF(Delivery[[#This Row],[Month]]&lt;7,"Q1",IF(Delivery[[#This Row],[Month]]&lt;10,"Q2",IF(Delivery[[#This Row],[Month]]&lt;13,"Q3"))))</f>
        <v>Q1</v>
      </c>
    </row>
    <row r="3045" spans="1:12" x14ac:dyDescent="0.25">
      <c r="A3045" s="181">
        <v>1</v>
      </c>
      <c r="B3045" s="182">
        <v>42521</v>
      </c>
      <c r="C3045" s="181" t="s">
        <v>6</v>
      </c>
      <c r="D3045" s="181" t="s">
        <v>2170</v>
      </c>
      <c r="E3045" s="181" t="s">
        <v>223</v>
      </c>
      <c r="F3045" s="181">
        <v>41</v>
      </c>
      <c r="G3045" s="181" t="s">
        <v>466</v>
      </c>
      <c r="H3045" s="181" t="str">
        <f t="shared" si="16"/>
        <v xml:space="preserve"> N</v>
      </c>
      <c r="I3045" s="181" t="s">
        <v>204</v>
      </c>
      <c r="J3045" s="181">
        <f>MONTH(Delivery[[#This Row],[DATE]])</f>
        <v>5</v>
      </c>
      <c r="K3045" s="183">
        <f>IF(Delivery[[#This Row],[Month]]&gt;3,YEAR(Delivery[[#This Row],[DATE]]),YEAR(Delivery[[#This Row],[DATE]])-1)</f>
        <v>2016</v>
      </c>
      <c r="L3045" s="183" t="str">
        <f>IF(Delivery[[#This Row],[Month]]&lt;4,"Q4",IF(Delivery[[#This Row],[Month]]&lt;7,"Q1",IF(Delivery[[#This Row],[Month]]&lt;10,"Q2",IF(Delivery[[#This Row],[Month]]&lt;13,"Q3"))))</f>
        <v>Q1</v>
      </c>
    </row>
    <row r="3046" spans="1:12" x14ac:dyDescent="0.25">
      <c r="A3046" s="181">
        <v>2</v>
      </c>
      <c r="B3046" s="182">
        <v>42521</v>
      </c>
      <c r="C3046" s="181" t="s">
        <v>6</v>
      </c>
      <c r="D3046" s="181" t="s">
        <v>2154</v>
      </c>
      <c r="E3046" s="181" t="s">
        <v>223</v>
      </c>
      <c r="F3046" s="181">
        <v>897</v>
      </c>
      <c r="G3046" s="181" t="s">
        <v>466</v>
      </c>
      <c r="H3046" s="181" t="str">
        <f t="shared" si="16"/>
        <v>PN</v>
      </c>
      <c r="I3046" s="181" t="str">
        <f>VLOOKUP(H3046,[1]Sheet1!$A$2:$B$27,2,0)</f>
        <v>NAPTHA</v>
      </c>
      <c r="J3046" s="181">
        <f>MONTH(Delivery[[#This Row],[DATE]])</f>
        <v>5</v>
      </c>
      <c r="K3046" s="183">
        <f>IF(Delivery[[#This Row],[Month]]&gt;3,YEAR(Delivery[[#This Row],[DATE]]),YEAR(Delivery[[#This Row],[DATE]])-1)</f>
        <v>2016</v>
      </c>
      <c r="L3046" s="183" t="str">
        <f>IF(Delivery[[#This Row],[Month]]&lt;4,"Q4",IF(Delivery[[#This Row],[Month]]&lt;7,"Q1",IF(Delivery[[#This Row],[Month]]&lt;10,"Q2",IF(Delivery[[#This Row],[Month]]&lt;13,"Q3"))))</f>
        <v>Q1</v>
      </c>
    </row>
    <row r="3047" spans="1:12" x14ac:dyDescent="0.25">
      <c r="A3047" s="181">
        <v>1</v>
      </c>
      <c r="B3047" s="182">
        <v>42511</v>
      </c>
      <c r="C3047" s="181" t="s">
        <v>6</v>
      </c>
      <c r="D3047" s="181" t="s">
        <v>2613</v>
      </c>
      <c r="E3047" s="181" t="s">
        <v>1921</v>
      </c>
      <c r="F3047" s="181">
        <v>229</v>
      </c>
      <c r="G3047" s="181" t="s">
        <v>1907</v>
      </c>
      <c r="H3047" s="181" t="str">
        <f t="shared" si="16"/>
        <v xml:space="preserve"> I</v>
      </c>
      <c r="I3047" s="181" t="str">
        <f>VLOOKUP(H3047,[1]Sheet1!$A$2:$B$27,2,0)</f>
        <v>I/F</v>
      </c>
      <c r="J3047" s="181">
        <f>MONTH(Delivery[[#This Row],[DATE]])</f>
        <v>5</v>
      </c>
      <c r="K3047" s="183">
        <f>IF(Delivery[[#This Row],[Month]]&gt;3,YEAR(Delivery[[#This Row],[DATE]]),YEAR(Delivery[[#This Row],[DATE]])-1)</f>
        <v>2016</v>
      </c>
      <c r="L3047" s="183" t="str">
        <f>IF(Delivery[[#This Row],[Month]]&lt;4,"Q4",IF(Delivery[[#This Row],[Month]]&lt;7,"Q1",IF(Delivery[[#This Row],[Month]]&lt;10,"Q2",IF(Delivery[[#This Row],[Month]]&lt;13,"Q3"))))</f>
        <v>Q1</v>
      </c>
    </row>
    <row r="3048" spans="1:12" x14ac:dyDescent="0.25">
      <c r="A3048" s="181">
        <v>2</v>
      </c>
      <c r="B3048" s="182">
        <v>42511</v>
      </c>
      <c r="C3048" s="181" t="s">
        <v>6</v>
      </c>
      <c r="D3048" s="181" t="s">
        <v>2035</v>
      </c>
      <c r="E3048" s="181" t="s">
        <v>57</v>
      </c>
      <c r="F3048" s="181">
        <v>1203</v>
      </c>
      <c r="G3048" s="181" t="s">
        <v>1907</v>
      </c>
      <c r="H3048" s="181" t="str">
        <f t="shared" si="16"/>
        <v>4H</v>
      </c>
      <c r="I3048" s="181" t="str">
        <f>VLOOKUP(H3048,[1]Sheet1!$A$2:$B$27,2,0)</f>
        <v>HSD</v>
      </c>
      <c r="J3048" s="181">
        <f>MONTH(Delivery[[#This Row],[DATE]])</f>
        <v>5</v>
      </c>
      <c r="K3048" s="183">
        <f>IF(Delivery[[#This Row],[Month]]&gt;3,YEAR(Delivery[[#This Row],[DATE]]),YEAR(Delivery[[#This Row],[DATE]])-1)</f>
        <v>2016</v>
      </c>
      <c r="L3048" s="183" t="str">
        <f>IF(Delivery[[#This Row],[Month]]&lt;4,"Q4",IF(Delivery[[#This Row],[Month]]&lt;7,"Q1",IF(Delivery[[#This Row],[Month]]&lt;10,"Q2",IF(Delivery[[#This Row],[Month]]&lt;13,"Q3"))))</f>
        <v>Q1</v>
      </c>
    </row>
    <row r="3049" spans="1:12" x14ac:dyDescent="0.25">
      <c r="A3049" s="181">
        <v>1</v>
      </c>
      <c r="B3049" s="182">
        <v>42511</v>
      </c>
      <c r="C3049" s="181" t="s">
        <v>6</v>
      </c>
      <c r="D3049" s="181" t="s">
        <v>2031</v>
      </c>
      <c r="E3049" s="181">
        <v>12</v>
      </c>
      <c r="F3049" s="181">
        <v>1429</v>
      </c>
      <c r="G3049" s="181" t="s">
        <v>1907</v>
      </c>
      <c r="H3049" s="181" t="str">
        <f t="shared" si="16"/>
        <v>PX</v>
      </c>
      <c r="I3049" s="181" t="str">
        <f>VLOOKUP(H3049,[1]Sheet1!$A$2:$B$27,2,0)</f>
        <v>PXPTA</v>
      </c>
      <c r="J3049" s="181">
        <f>MONTH(Delivery[[#This Row],[DATE]])</f>
        <v>5</v>
      </c>
      <c r="K3049" s="183">
        <f>IF(Delivery[[#This Row],[Month]]&gt;3,YEAR(Delivery[[#This Row],[DATE]]),YEAR(Delivery[[#This Row],[DATE]])-1)</f>
        <v>2016</v>
      </c>
      <c r="L3049" s="183" t="str">
        <f>IF(Delivery[[#This Row],[Month]]&lt;4,"Q4",IF(Delivery[[#This Row],[Month]]&lt;7,"Q1",IF(Delivery[[#This Row],[Month]]&lt;10,"Q2",IF(Delivery[[#This Row],[Month]]&lt;13,"Q3"))))</f>
        <v>Q1</v>
      </c>
    </row>
    <row r="3050" spans="1:12" x14ac:dyDescent="0.25">
      <c r="A3050" s="181">
        <v>2</v>
      </c>
      <c r="B3050" s="182">
        <v>42511</v>
      </c>
      <c r="C3050" s="181" t="s">
        <v>6</v>
      </c>
      <c r="D3050" s="181" t="s">
        <v>2032</v>
      </c>
      <c r="E3050" s="181">
        <v>105</v>
      </c>
      <c r="F3050" s="181">
        <v>3117</v>
      </c>
      <c r="G3050" s="181" t="s">
        <v>1907</v>
      </c>
      <c r="H3050" s="181" t="str">
        <f t="shared" si="16"/>
        <v>PN</v>
      </c>
      <c r="I3050" s="181" t="str">
        <f>VLOOKUP(H3050,[1]Sheet1!$A$2:$B$27,2,0)</f>
        <v>NAPTHA</v>
      </c>
      <c r="J3050" s="181">
        <f>MONTH(Delivery[[#This Row],[DATE]])</f>
        <v>5</v>
      </c>
      <c r="K3050" s="183">
        <f>IF(Delivery[[#This Row],[Month]]&gt;3,YEAR(Delivery[[#This Row],[DATE]]),YEAR(Delivery[[#This Row],[DATE]])-1)</f>
        <v>2016</v>
      </c>
      <c r="L3050" s="183" t="str">
        <f>IF(Delivery[[#This Row],[Month]]&lt;4,"Q4",IF(Delivery[[#This Row],[Month]]&lt;7,"Q1",IF(Delivery[[#This Row],[Month]]&lt;10,"Q2",IF(Delivery[[#This Row],[Month]]&lt;13,"Q3"))))</f>
        <v>Q1</v>
      </c>
    </row>
    <row r="3051" spans="1:12" x14ac:dyDescent="0.25">
      <c r="A3051" s="181">
        <v>1</v>
      </c>
      <c r="B3051" s="182">
        <v>42512</v>
      </c>
      <c r="C3051" s="181" t="s">
        <v>6</v>
      </c>
      <c r="D3051" s="181" t="s">
        <v>2614</v>
      </c>
      <c r="E3051" s="181" t="s">
        <v>89</v>
      </c>
      <c r="F3051" s="181">
        <v>6158</v>
      </c>
      <c r="G3051" s="181" t="s">
        <v>1907</v>
      </c>
      <c r="H3051" s="181" t="str">
        <f t="shared" si="16"/>
        <v>4H</v>
      </c>
      <c r="I3051" s="181" t="str">
        <f>VLOOKUP(H3051,[1]Sheet1!$A$2:$B$27,2,0)</f>
        <v>HSD</v>
      </c>
      <c r="J3051" s="181">
        <f>MONTH(Delivery[[#This Row],[DATE]])</f>
        <v>5</v>
      </c>
      <c r="K3051" s="183">
        <f>IF(Delivery[[#This Row],[Month]]&gt;3,YEAR(Delivery[[#This Row],[DATE]]),YEAR(Delivery[[#This Row],[DATE]])-1)</f>
        <v>2016</v>
      </c>
      <c r="L3051" s="183" t="str">
        <f>IF(Delivery[[#This Row],[Month]]&lt;4,"Q4",IF(Delivery[[#This Row],[Month]]&lt;7,"Q1",IF(Delivery[[#This Row],[Month]]&lt;10,"Q2",IF(Delivery[[#This Row],[Month]]&lt;13,"Q3"))))</f>
        <v>Q1</v>
      </c>
    </row>
    <row r="3052" spans="1:12" x14ac:dyDescent="0.25">
      <c r="A3052" s="181">
        <v>1</v>
      </c>
      <c r="B3052" s="182">
        <v>42513</v>
      </c>
      <c r="C3052" s="181" t="s">
        <v>6</v>
      </c>
      <c r="D3052" s="181" t="s">
        <v>229</v>
      </c>
      <c r="E3052" s="181" t="s">
        <v>176</v>
      </c>
      <c r="F3052" s="181">
        <v>915</v>
      </c>
      <c r="G3052" s="181" t="s">
        <v>1907</v>
      </c>
      <c r="H3052" s="181" t="str">
        <f t="shared" si="16"/>
        <v>4H</v>
      </c>
      <c r="I3052" s="181" t="str">
        <f>VLOOKUP(H3052,[1]Sheet1!$A$2:$B$27,2,0)</f>
        <v>HSD</v>
      </c>
      <c r="J3052" s="181">
        <f>MONTH(Delivery[[#This Row],[DATE]])</f>
        <v>5</v>
      </c>
      <c r="K3052" s="183">
        <f>IF(Delivery[[#This Row],[Month]]&gt;3,YEAR(Delivery[[#This Row],[DATE]]),YEAR(Delivery[[#This Row],[DATE]])-1)</f>
        <v>2016</v>
      </c>
      <c r="L3052" s="183" t="str">
        <f>IF(Delivery[[#This Row],[Month]]&lt;4,"Q4",IF(Delivery[[#This Row],[Month]]&lt;7,"Q1",IF(Delivery[[#This Row],[Month]]&lt;10,"Q2",IF(Delivery[[#This Row],[Month]]&lt;13,"Q3"))))</f>
        <v>Q1</v>
      </c>
    </row>
    <row r="3053" spans="1:12" x14ac:dyDescent="0.25">
      <c r="A3053" s="181">
        <v>2</v>
      </c>
      <c r="B3053" s="182">
        <v>42513</v>
      </c>
      <c r="C3053" s="181" t="s">
        <v>6</v>
      </c>
      <c r="D3053" s="181" t="s">
        <v>2091</v>
      </c>
      <c r="E3053" s="181" t="s">
        <v>1918</v>
      </c>
      <c r="F3053" s="181">
        <v>194</v>
      </c>
      <c r="G3053" s="181" t="s">
        <v>1907</v>
      </c>
      <c r="H3053" s="181" t="str">
        <f t="shared" si="16"/>
        <v>te</v>
      </c>
      <c r="I3053" s="181" t="s">
        <v>204</v>
      </c>
      <c r="J3053" s="181">
        <f>MONTH(Delivery[[#This Row],[DATE]])</f>
        <v>5</v>
      </c>
      <c r="K3053" s="183">
        <f>IF(Delivery[[#This Row],[Month]]&gt;3,YEAR(Delivery[[#This Row],[DATE]]),YEAR(Delivery[[#This Row],[DATE]])-1)</f>
        <v>2016</v>
      </c>
      <c r="L3053" s="183" t="str">
        <f>IF(Delivery[[#This Row],[Month]]&lt;4,"Q4",IF(Delivery[[#This Row],[Month]]&lt;7,"Q1",IF(Delivery[[#This Row],[Month]]&lt;10,"Q2",IF(Delivery[[#This Row],[Month]]&lt;13,"Q3"))))</f>
        <v>Q1</v>
      </c>
    </row>
    <row r="3054" spans="1:12" x14ac:dyDescent="0.25">
      <c r="A3054" s="181">
        <v>1</v>
      </c>
      <c r="B3054" s="182">
        <v>42513</v>
      </c>
      <c r="C3054" s="181" t="s">
        <v>6</v>
      </c>
      <c r="D3054" s="181" t="s">
        <v>2049</v>
      </c>
      <c r="E3054" s="181">
        <v>105</v>
      </c>
      <c r="F3054" s="181">
        <v>5176</v>
      </c>
      <c r="G3054" s="181" t="s">
        <v>1907</v>
      </c>
      <c r="H3054" s="181" t="str">
        <f t="shared" si="16"/>
        <v>PN</v>
      </c>
      <c r="I3054" s="181" t="str">
        <f>VLOOKUP(H3054,[1]Sheet1!$A$2:$B$27,2,0)</f>
        <v>NAPTHA</v>
      </c>
      <c r="J3054" s="181">
        <f>MONTH(Delivery[[#This Row],[DATE]])</f>
        <v>5</v>
      </c>
      <c r="K3054" s="183">
        <f>IF(Delivery[[#This Row],[Month]]&gt;3,YEAR(Delivery[[#This Row],[DATE]]),YEAR(Delivery[[#This Row],[DATE]])-1)</f>
        <v>2016</v>
      </c>
      <c r="L3054" s="183" t="str">
        <f>IF(Delivery[[#This Row],[Month]]&lt;4,"Q4",IF(Delivery[[#This Row],[Month]]&lt;7,"Q1",IF(Delivery[[#This Row],[Month]]&lt;10,"Q2",IF(Delivery[[#This Row],[Month]]&lt;13,"Q3"))))</f>
        <v>Q1</v>
      </c>
    </row>
    <row r="3055" spans="1:12" x14ac:dyDescent="0.25">
      <c r="A3055" s="181">
        <v>1</v>
      </c>
      <c r="B3055" s="182">
        <v>42514</v>
      </c>
      <c r="C3055" s="181" t="s">
        <v>6</v>
      </c>
      <c r="D3055" s="181" t="s">
        <v>2049</v>
      </c>
      <c r="E3055" s="181" t="s">
        <v>2615</v>
      </c>
      <c r="F3055" s="181">
        <v>5336</v>
      </c>
      <c r="G3055" s="181" t="s">
        <v>1907</v>
      </c>
      <c r="H3055" s="181" t="str">
        <f t="shared" si="16"/>
        <v>PN</v>
      </c>
      <c r="I3055" s="181" t="str">
        <f>VLOOKUP(H3055,[1]Sheet1!$A$2:$B$27,2,0)</f>
        <v>NAPTHA</v>
      </c>
      <c r="J3055" s="181">
        <f>MONTH(Delivery[[#This Row],[DATE]])</f>
        <v>5</v>
      </c>
      <c r="K3055" s="183">
        <f>IF(Delivery[[#This Row],[Month]]&gt;3,YEAR(Delivery[[#This Row],[DATE]]),YEAR(Delivery[[#This Row],[DATE]])-1)</f>
        <v>2016</v>
      </c>
      <c r="L3055" s="183" t="str">
        <f>IF(Delivery[[#This Row],[Month]]&lt;4,"Q4",IF(Delivery[[#This Row],[Month]]&lt;7,"Q1",IF(Delivery[[#This Row],[Month]]&lt;10,"Q2",IF(Delivery[[#This Row],[Month]]&lt;13,"Q3"))))</f>
        <v>Q1</v>
      </c>
    </row>
    <row r="3056" spans="1:12" x14ac:dyDescent="0.25">
      <c r="A3056" s="181">
        <v>1</v>
      </c>
      <c r="B3056" s="182">
        <v>42515</v>
      </c>
      <c r="C3056" s="181" t="s">
        <v>6</v>
      </c>
      <c r="D3056" s="181" t="s">
        <v>2049</v>
      </c>
      <c r="E3056" s="181" t="s">
        <v>1910</v>
      </c>
      <c r="F3056" s="181">
        <v>3256</v>
      </c>
      <c r="G3056" s="181" t="s">
        <v>1907</v>
      </c>
      <c r="H3056" s="181" t="str">
        <f t="shared" si="16"/>
        <v>PN</v>
      </c>
      <c r="I3056" s="181" t="str">
        <f>VLOOKUP(H3056,[1]Sheet1!$A$2:$B$27,2,0)</f>
        <v>NAPTHA</v>
      </c>
      <c r="J3056" s="181">
        <f>MONTH(Delivery[[#This Row],[DATE]])</f>
        <v>5</v>
      </c>
      <c r="K3056" s="183">
        <f>IF(Delivery[[#This Row],[Month]]&gt;3,YEAR(Delivery[[#This Row],[DATE]]),YEAR(Delivery[[#This Row],[DATE]])-1)</f>
        <v>2016</v>
      </c>
      <c r="L3056" s="183" t="str">
        <f>IF(Delivery[[#This Row],[Month]]&lt;4,"Q4",IF(Delivery[[#This Row],[Month]]&lt;7,"Q1",IF(Delivery[[#This Row],[Month]]&lt;10,"Q2",IF(Delivery[[#This Row],[Month]]&lt;13,"Q3"))))</f>
        <v>Q1</v>
      </c>
    </row>
    <row r="3057" spans="1:12" x14ac:dyDescent="0.25">
      <c r="A3057" s="181">
        <v>2</v>
      </c>
      <c r="B3057" s="182">
        <v>42515</v>
      </c>
      <c r="C3057" s="181" t="s">
        <v>6</v>
      </c>
      <c r="D3057" s="181" t="s">
        <v>2030</v>
      </c>
      <c r="E3057" s="181">
        <v>105</v>
      </c>
      <c r="F3057" s="181">
        <v>1248</v>
      </c>
      <c r="G3057" s="181" t="s">
        <v>1907</v>
      </c>
      <c r="H3057" s="181" t="str">
        <f t="shared" si="16"/>
        <v>PN</v>
      </c>
      <c r="I3057" s="181" t="str">
        <f>VLOOKUP(H3057,[1]Sheet1!$A$2:$B$27,2,0)</f>
        <v>NAPTHA</v>
      </c>
      <c r="J3057" s="181">
        <f>MONTH(Delivery[[#This Row],[DATE]])</f>
        <v>5</v>
      </c>
      <c r="K3057" s="183">
        <f>IF(Delivery[[#This Row],[Month]]&gt;3,YEAR(Delivery[[#This Row],[DATE]]),YEAR(Delivery[[#This Row],[DATE]])-1)</f>
        <v>2016</v>
      </c>
      <c r="L3057" s="183" t="str">
        <f>IF(Delivery[[#This Row],[Month]]&lt;4,"Q4",IF(Delivery[[#This Row],[Month]]&lt;7,"Q1",IF(Delivery[[#This Row],[Month]]&lt;10,"Q2",IF(Delivery[[#This Row],[Month]]&lt;13,"Q3"))))</f>
        <v>Q1</v>
      </c>
    </row>
    <row r="3058" spans="1:12" x14ac:dyDescent="0.25">
      <c r="A3058" s="181">
        <v>1</v>
      </c>
      <c r="B3058" s="182">
        <v>42516</v>
      </c>
      <c r="C3058" s="181" t="s">
        <v>6</v>
      </c>
      <c r="D3058" s="181" t="s">
        <v>204</v>
      </c>
      <c r="E3058" s="181">
        <v>8</v>
      </c>
      <c r="F3058" s="181">
        <v>319</v>
      </c>
      <c r="G3058" s="181" t="s">
        <v>1907</v>
      </c>
      <c r="H3058" s="181" t="str">
        <f t="shared" si="16"/>
        <v>F</v>
      </c>
      <c r="I3058" s="181" t="str">
        <f>VLOOKUP(H3058,[1]Sheet1!$A$2:$B$27,2,0)</f>
        <v>I/F</v>
      </c>
      <c r="J3058" s="181">
        <f>MONTH(Delivery[[#This Row],[DATE]])</f>
        <v>5</v>
      </c>
      <c r="K3058" s="183">
        <f>IF(Delivery[[#This Row],[Month]]&gt;3,YEAR(Delivery[[#This Row],[DATE]]),YEAR(Delivery[[#This Row],[DATE]])-1)</f>
        <v>2016</v>
      </c>
      <c r="L3058" s="183" t="str">
        <f>IF(Delivery[[#This Row],[Month]]&lt;4,"Q4",IF(Delivery[[#This Row],[Month]]&lt;7,"Q1",IF(Delivery[[#This Row],[Month]]&lt;10,"Q2",IF(Delivery[[#This Row],[Month]]&lt;13,"Q3"))))</f>
        <v>Q1</v>
      </c>
    </row>
    <row r="3059" spans="1:12" x14ac:dyDescent="0.25">
      <c r="A3059" s="181">
        <v>2</v>
      </c>
      <c r="B3059" s="182">
        <v>42516</v>
      </c>
      <c r="C3059" s="181" t="s">
        <v>6</v>
      </c>
      <c r="D3059" s="181" t="s">
        <v>2133</v>
      </c>
      <c r="E3059" s="181" t="s">
        <v>176</v>
      </c>
      <c r="F3059" s="181">
        <v>3172</v>
      </c>
      <c r="G3059" s="181" t="s">
        <v>1907</v>
      </c>
      <c r="H3059" s="181" t="str">
        <f t="shared" si="16"/>
        <v>4H</v>
      </c>
      <c r="I3059" s="181" t="str">
        <f>VLOOKUP(H3059,[1]Sheet1!$A$2:$B$27,2,0)</f>
        <v>HSD</v>
      </c>
      <c r="J3059" s="181">
        <f>MONTH(Delivery[[#This Row],[DATE]])</f>
        <v>5</v>
      </c>
      <c r="K3059" s="183">
        <f>IF(Delivery[[#This Row],[Month]]&gt;3,YEAR(Delivery[[#This Row],[DATE]]),YEAR(Delivery[[#This Row],[DATE]])-1)</f>
        <v>2016</v>
      </c>
      <c r="L3059" s="183" t="str">
        <f>IF(Delivery[[#This Row],[Month]]&lt;4,"Q4",IF(Delivery[[#This Row],[Month]]&lt;7,"Q1",IF(Delivery[[#This Row],[Month]]&lt;10,"Q2",IF(Delivery[[#This Row],[Month]]&lt;13,"Q3"))))</f>
        <v>Q1</v>
      </c>
    </row>
    <row r="3060" spans="1:12" x14ac:dyDescent="0.25">
      <c r="A3060" s="181">
        <v>1</v>
      </c>
      <c r="B3060" s="182">
        <v>42516</v>
      </c>
      <c r="C3060" s="181" t="s">
        <v>6</v>
      </c>
      <c r="D3060" s="181" t="s">
        <v>2030</v>
      </c>
      <c r="E3060" s="181">
        <v>105</v>
      </c>
      <c r="F3060" s="181">
        <v>1490</v>
      </c>
      <c r="G3060" s="181" t="s">
        <v>1907</v>
      </c>
      <c r="H3060" s="181" t="str">
        <f t="shared" si="16"/>
        <v>PN</v>
      </c>
      <c r="I3060" s="181" t="str">
        <f>VLOOKUP(H3060,[1]Sheet1!$A$2:$B$27,2,0)</f>
        <v>NAPTHA</v>
      </c>
      <c r="J3060" s="181">
        <f>MONTH(Delivery[[#This Row],[DATE]])</f>
        <v>5</v>
      </c>
      <c r="K3060" s="183">
        <f>IF(Delivery[[#This Row],[Month]]&gt;3,YEAR(Delivery[[#This Row],[DATE]]),YEAR(Delivery[[#This Row],[DATE]])-1)</f>
        <v>2016</v>
      </c>
      <c r="L3060" s="183" t="str">
        <f>IF(Delivery[[#This Row],[Month]]&lt;4,"Q4",IF(Delivery[[#This Row],[Month]]&lt;7,"Q1",IF(Delivery[[#This Row],[Month]]&lt;10,"Q2",IF(Delivery[[#This Row],[Month]]&lt;13,"Q3"))))</f>
        <v>Q1</v>
      </c>
    </row>
    <row r="3061" spans="1:12" x14ac:dyDescent="0.25">
      <c r="A3061" s="181">
        <v>1</v>
      </c>
      <c r="B3061" s="182">
        <v>42517</v>
      </c>
      <c r="C3061" s="181" t="s">
        <v>6</v>
      </c>
      <c r="D3061" s="181" t="s">
        <v>2133</v>
      </c>
      <c r="E3061" s="181" t="s">
        <v>176</v>
      </c>
      <c r="F3061" s="181">
        <v>737</v>
      </c>
      <c r="G3061" s="181" t="s">
        <v>1907</v>
      </c>
      <c r="H3061" s="181" t="str">
        <f t="shared" si="16"/>
        <v>4H</v>
      </c>
      <c r="I3061" s="181" t="str">
        <f>VLOOKUP(H3061,[1]Sheet1!$A$2:$B$27,2,0)</f>
        <v>HSD</v>
      </c>
      <c r="J3061" s="181">
        <f>MONTH(Delivery[[#This Row],[DATE]])</f>
        <v>5</v>
      </c>
      <c r="K3061" s="183">
        <f>IF(Delivery[[#This Row],[Month]]&gt;3,YEAR(Delivery[[#This Row],[DATE]]),YEAR(Delivery[[#This Row],[DATE]])-1)</f>
        <v>2016</v>
      </c>
      <c r="L3061" s="183" t="str">
        <f>IF(Delivery[[#This Row],[Month]]&lt;4,"Q4",IF(Delivery[[#This Row],[Month]]&lt;7,"Q1",IF(Delivery[[#This Row],[Month]]&lt;10,"Q2",IF(Delivery[[#This Row],[Month]]&lt;13,"Q3"))))</f>
        <v>Q1</v>
      </c>
    </row>
    <row r="3062" spans="1:12" x14ac:dyDescent="0.25">
      <c r="A3062" s="181">
        <v>2</v>
      </c>
      <c r="B3062" s="182">
        <v>42517</v>
      </c>
      <c r="C3062" s="181" t="s">
        <v>6</v>
      </c>
      <c r="D3062" s="181" t="s">
        <v>204</v>
      </c>
      <c r="E3062" s="181" t="s">
        <v>2616</v>
      </c>
      <c r="F3062" s="181">
        <v>397</v>
      </c>
      <c r="G3062" s="181" t="s">
        <v>1907</v>
      </c>
      <c r="H3062" s="181" t="str">
        <f t="shared" si="16"/>
        <v>F</v>
      </c>
      <c r="I3062" s="181" t="str">
        <f>VLOOKUP(H3062,[1]Sheet1!$A$2:$B$27,2,0)</f>
        <v>I/F</v>
      </c>
      <c r="J3062" s="181">
        <f>MONTH(Delivery[[#This Row],[DATE]])</f>
        <v>5</v>
      </c>
      <c r="K3062" s="183">
        <f>IF(Delivery[[#This Row],[Month]]&gt;3,YEAR(Delivery[[#This Row],[DATE]]),YEAR(Delivery[[#This Row],[DATE]])-1)</f>
        <v>2016</v>
      </c>
      <c r="L3062" s="183" t="str">
        <f>IF(Delivery[[#This Row],[Month]]&lt;4,"Q4",IF(Delivery[[#This Row],[Month]]&lt;7,"Q1",IF(Delivery[[#This Row],[Month]]&lt;10,"Q2",IF(Delivery[[#This Row],[Month]]&lt;13,"Q3"))))</f>
        <v>Q1</v>
      </c>
    </row>
    <row r="3063" spans="1:12" x14ac:dyDescent="0.25">
      <c r="A3063" s="181">
        <v>1</v>
      </c>
      <c r="B3063" s="182">
        <v>42517</v>
      </c>
      <c r="C3063" s="181" t="s">
        <v>6</v>
      </c>
      <c r="D3063" s="181" t="s">
        <v>255</v>
      </c>
      <c r="E3063" s="181" t="s">
        <v>1912</v>
      </c>
      <c r="F3063" s="181">
        <v>2137</v>
      </c>
      <c r="G3063" s="181" t="s">
        <v>1907</v>
      </c>
      <c r="H3063" s="181" t="str">
        <f t="shared" si="16"/>
        <v>0S</v>
      </c>
      <c r="I3063" s="181" t="str">
        <f>VLOOKUP(H3063,[1]Sheet1!$A$2:$B$27,2,0)</f>
        <v>SKO</v>
      </c>
      <c r="J3063" s="181">
        <f>MONTH(Delivery[[#This Row],[DATE]])</f>
        <v>5</v>
      </c>
      <c r="K3063" s="183">
        <f>IF(Delivery[[#This Row],[Month]]&gt;3,YEAR(Delivery[[#This Row],[DATE]]),YEAR(Delivery[[#This Row],[DATE]])-1)</f>
        <v>2016</v>
      </c>
      <c r="L3063" s="183" t="str">
        <f>IF(Delivery[[#This Row],[Month]]&lt;4,"Q4",IF(Delivery[[#This Row],[Month]]&lt;7,"Q1",IF(Delivery[[#This Row],[Month]]&lt;10,"Q2",IF(Delivery[[#This Row],[Month]]&lt;13,"Q3"))))</f>
        <v>Q1</v>
      </c>
    </row>
    <row r="3064" spans="1:12" x14ac:dyDescent="0.25">
      <c r="A3064" s="181">
        <v>2</v>
      </c>
      <c r="B3064" s="182">
        <v>42517</v>
      </c>
      <c r="C3064" s="181" t="s">
        <v>6</v>
      </c>
      <c r="D3064" s="181" t="s">
        <v>2030</v>
      </c>
      <c r="E3064" s="181">
        <v>105</v>
      </c>
      <c r="F3064" s="181">
        <v>448</v>
      </c>
      <c r="G3064" s="181" t="s">
        <v>1907</v>
      </c>
      <c r="H3064" s="181" t="str">
        <f t="shared" si="16"/>
        <v>PN</v>
      </c>
      <c r="I3064" s="181" t="str">
        <f>VLOOKUP(H3064,[1]Sheet1!$A$2:$B$27,2,0)</f>
        <v>NAPTHA</v>
      </c>
      <c r="J3064" s="181">
        <f>MONTH(Delivery[[#This Row],[DATE]])</f>
        <v>5</v>
      </c>
      <c r="K3064" s="183">
        <f>IF(Delivery[[#This Row],[Month]]&gt;3,YEAR(Delivery[[#This Row],[DATE]]),YEAR(Delivery[[#This Row],[DATE]])-1)</f>
        <v>2016</v>
      </c>
      <c r="L3064" s="183" t="str">
        <f>IF(Delivery[[#This Row],[Month]]&lt;4,"Q4",IF(Delivery[[#This Row],[Month]]&lt;7,"Q1",IF(Delivery[[#This Row],[Month]]&lt;10,"Q2",IF(Delivery[[#This Row],[Month]]&lt;13,"Q3"))))</f>
        <v>Q1</v>
      </c>
    </row>
    <row r="3065" spans="1:12" x14ac:dyDescent="0.25">
      <c r="A3065" s="181">
        <v>3</v>
      </c>
      <c r="B3065" s="182">
        <v>42517</v>
      </c>
      <c r="C3065" s="181" t="s">
        <v>6</v>
      </c>
      <c r="D3065" s="181" t="s">
        <v>2617</v>
      </c>
      <c r="E3065" s="181" t="s">
        <v>1912</v>
      </c>
      <c r="F3065" s="181">
        <v>1230</v>
      </c>
      <c r="G3065" s="181" t="s">
        <v>1907</v>
      </c>
      <c r="H3065" s="181" t="str">
        <f t="shared" si="16"/>
        <v>SK</v>
      </c>
      <c r="I3065" s="181" t="str">
        <f>VLOOKUP(H3065,[1]Sheet1!$A$2:$B$27,2,0)</f>
        <v>SKO</v>
      </c>
      <c r="J3065" s="181">
        <f>MONTH(Delivery[[#This Row],[DATE]])</f>
        <v>5</v>
      </c>
      <c r="K3065" s="183">
        <f>IF(Delivery[[#This Row],[Month]]&gt;3,YEAR(Delivery[[#This Row],[DATE]]),YEAR(Delivery[[#This Row],[DATE]])-1)</f>
        <v>2016</v>
      </c>
      <c r="L3065" s="183" t="str">
        <f>IF(Delivery[[#This Row],[Month]]&lt;4,"Q4",IF(Delivery[[#This Row],[Month]]&lt;7,"Q1",IF(Delivery[[#This Row],[Month]]&lt;10,"Q2",IF(Delivery[[#This Row],[Month]]&lt;13,"Q3"))))</f>
        <v>Q1</v>
      </c>
    </row>
    <row r="3066" spans="1:12" x14ac:dyDescent="0.25">
      <c r="A3066" s="181">
        <v>1</v>
      </c>
      <c r="B3066" s="182">
        <v>42518</v>
      </c>
      <c r="C3066" s="181" t="s">
        <v>6</v>
      </c>
      <c r="D3066" s="181" t="s">
        <v>204</v>
      </c>
      <c r="E3066" s="181" t="s">
        <v>2616</v>
      </c>
      <c r="F3066" s="181">
        <v>55</v>
      </c>
      <c r="G3066" s="181" t="s">
        <v>1907</v>
      </c>
      <c r="H3066" s="181" t="str">
        <f t="shared" si="16"/>
        <v>F</v>
      </c>
      <c r="I3066" s="181" t="str">
        <f>VLOOKUP(H3066,[1]Sheet1!$A$2:$B$27,2,0)</f>
        <v>I/F</v>
      </c>
      <c r="J3066" s="181">
        <f>MONTH(Delivery[[#This Row],[DATE]])</f>
        <v>5</v>
      </c>
      <c r="K3066" s="183">
        <f>IF(Delivery[[#This Row],[Month]]&gt;3,YEAR(Delivery[[#This Row],[DATE]]),YEAR(Delivery[[#This Row],[DATE]])-1)</f>
        <v>2016</v>
      </c>
      <c r="L3066" s="183" t="str">
        <f>IF(Delivery[[#This Row],[Month]]&lt;4,"Q4",IF(Delivery[[#This Row],[Month]]&lt;7,"Q1",IF(Delivery[[#This Row],[Month]]&lt;10,"Q2",IF(Delivery[[#This Row],[Month]]&lt;13,"Q3"))))</f>
        <v>Q1</v>
      </c>
    </row>
    <row r="3067" spans="1:12" x14ac:dyDescent="0.25">
      <c r="A3067" s="181">
        <v>1</v>
      </c>
      <c r="B3067" s="182">
        <v>42518</v>
      </c>
      <c r="C3067" s="181" t="s">
        <v>6</v>
      </c>
      <c r="D3067" s="181" t="s">
        <v>2617</v>
      </c>
      <c r="E3067" s="181" t="s">
        <v>1912</v>
      </c>
      <c r="F3067" s="181">
        <v>1757</v>
      </c>
      <c r="G3067" s="181" t="s">
        <v>1907</v>
      </c>
      <c r="H3067" s="181" t="str">
        <f t="shared" si="16"/>
        <v>SK</v>
      </c>
      <c r="I3067" s="181" t="str">
        <f>VLOOKUP(H3067,[1]Sheet1!$A$2:$B$27,2,0)</f>
        <v>SKO</v>
      </c>
      <c r="J3067" s="181">
        <f>MONTH(Delivery[[#This Row],[DATE]])</f>
        <v>5</v>
      </c>
      <c r="K3067" s="183">
        <f>IF(Delivery[[#This Row],[Month]]&gt;3,YEAR(Delivery[[#This Row],[DATE]]),YEAR(Delivery[[#This Row],[DATE]])-1)</f>
        <v>2016</v>
      </c>
      <c r="L3067" s="183" t="str">
        <f>IF(Delivery[[#This Row],[Month]]&lt;4,"Q4",IF(Delivery[[#This Row],[Month]]&lt;7,"Q1",IF(Delivery[[#This Row],[Month]]&lt;10,"Q2",IF(Delivery[[#This Row],[Month]]&lt;13,"Q3"))))</f>
        <v>Q1</v>
      </c>
    </row>
    <row r="3068" spans="1:12" x14ac:dyDescent="0.25">
      <c r="A3068" s="181">
        <v>2</v>
      </c>
      <c r="B3068" s="182">
        <v>42518</v>
      </c>
      <c r="C3068" s="181" t="s">
        <v>6</v>
      </c>
      <c r="D3068" s="181" t="s">
        <v>2617</v>
      </c>
      <c r="E3068" s="181" t="s">
        <v>1912</v>
      </c>
      <c r="F3068" s="181">
        <v>1078</v>
      </c>
      <c r="G3068" s="181" t="s">
        <v>1907</v>
      </c>
      <c r="H3068" s="181" t="str">
        <f t="shared" si="16"/>
        <v>SK</v>
      </c>
      <c r="I3068" s="181" t="str">
        <f>VLOOKUP(H3068,[1]Sheet1!$A$2:$B$27,2,0)</f>
        <v>SKO</v>
      </c>
      <c r="J3068" s="181">
        <f>MONTH(Delivery[[#This Row],[DATE]])</f>
        <v>5</v>
      </c>
      <c r="K3068" s="183">
        <f>IF(Delivery[[#This Row],[Month]]&gt;3,YEAR(Delivery[[#This Row],[DATE]]),YEAR(Delivery[[#This Row],[DATE]])-1)</f>
        <v>2016</v>
      </c>
      <c r="L3068" s="183" t="str">
        <f>IF(Delivery[[#This Row],[Month]]&lt;4,"Q4",IF(Delivery[[#This Row],[Month]]&lt;7,"Q1",IF(Delivery[[#This Row],[Month]]&lt;10,"Q2",IF(Delivery[[#This Row],[Month]]&lt;13,"Q3"))))</f>
        <v>Q1</v>
      </c>
    </row>
    <row r="3069" spans="1:12" x14ac:dyDescent="0.25">
      <c r="A3069" s="181">
        <v>3</v>
      </c>
      <c r="B3069" s="182">
        <v>42518</v>
      </c>
      <c r="C3069" s="181" t="s">
        <v>6</v>
      </c>
      <c r="D3069" s="181" t="s">
        <v>2139</v>
      </c>
      <c r="E3069" s="181" t="s">
        <v>2618</v>
      </c>
      <c r="F3069" s="181">
        <v>4021</v>
      </c>
      <c r="G3069" s="181" t="s">
        <v>1907</v>
      </c>
      <c r="H3069" s="181" t="str">
        <f t="shared" si="16"/>
        <v>PN</v>
      </c>
      <c r="I3069" s="181" t="str">
        <f>VLOOKUP(H3069,[1]Sheet1!$A$2:$B$27,2,0)</f>
        <v>NAPTHA</v>
      </c>
      <c r="J3069" s="181">
        <f>MONTH(Delivery[[#This Row],[DATE]])</f>
        <v>5</v>
      </c>
      <c r="K3069" s="183">
        <f>IF(Delivery[[#This Row],[Month]]&gt;3,YEAR(Delivery[[#This Row],[DATE]]),YEAR(Delivery[[#This Row],[DATE]])-1)</f>
        <v>2016</v>
      </c>
      <c r="L3069" s="183" t="str">
        <f>IF(Delivery[[#This Row],[Month]]&lt;4,"Q4",IF(Delivery[[#This Row],[Month]]&lt;7,"Q1",IF(Delivery[[#This Row],[Month]]&lt;10,"Q2",IF(Delivery[[#This Row],[Month]]&lt;13,"Q3"))))</f>
        <v>Q1</v>
      </c>
    </row>
    <row r="3070" spans="1:12" x14ac:dyDescent="0.25">
      <c r="A3070" s="181">
        <v>1</v>
      </c>
      <c r="B3070" s="182">
        <v>42519</v>
      </c>
      <c r="C3070" s="181" t="s">
        <v>6</v>
      </c>
      <c r="D3070" s="181" t="s">
        <v>2139</v>
      </c>
      <c r="E3070" s="181">
        <v>105</v>
      </c>
      <c r="F3070" s="181">
        <v>746</v>
      </c>
      <c r="G3070" s="181" t="s">
        <v>1907</v>
      </c>
      <c r="H3070" s="181" t="str">
        <f t="shared" si="16"/>
        <v>PN</v>
      </c>
      <c r="I3070" s="181" t="str">
        <f>VLOOKUP(H3070,[1]Sheet1!$A$2:$B$27,2,0)</f>
        <v>NAPTHA</v>
      </c>
      <c r="J3070" s="181">
        <f>MONTH(Delivery[[#This Row],[DATE]])</f>
        <v>5</v>
      </c>
      <c r="K3070" s="183">
        <f>IF(Delivery[[#This Row],[Month]]&gt;3,YEAR(Delivery[[#This Row],[DATE]]),YEAR(Delivery[[#This Row],[DATE]])-1)</f>
        <v>2016</v>
      </c>
      <c r="L3070" s="183" t="str">
        <f>IF(Delivery[[#This Row],[Month]]&lt;4,"Q4",IF(Delivery[[#This Row],[Month]]&lt;7,"Q1",IF(Delivery[[#This Row],[Month]]&lt;10,"Q2",IF(Delivery[[#This Row],[Month]]&lt;13,"Q3"))))</f>
        <v>Q1</v>
      </c>
    </row>
    <row r="3071" spans="1:12" x14ac:dyDescent="0.25">
      <c r="A3071" s="181">
        <v>2</v>
      </c>
      <c r="B3071" s="182">
        <v>42519</v>
      </c>
      <c r="C3071" s="181" t="s">
        <v>6</v>
      </c>
      <c r="D3071" s="181" t="s">
        <v>2143</v>
      </c>
      <c r="E3071" s="181">
        <v>12</v>
      </c>
      <c r="F3071" s="181">
        <v>3349</v>
      </c>
      <c r="G3071" s="181" t="s">
        <v>1907</v>
      </c>
      <c r="H3071" s="181" t="str">
        <f t="shared" si="16"/>
        <v>PX</v>
      </c>
      <c r="I3071" s="181" t="str">
        <f>VLOOKUP(H3071,[1]Sheet1!$A$2:$B$27,2,0)</f>
        <v>PXPTA</v>
      </c>
      <c r="J3071" s="181">
        <f>MONTH(Delivery[[#This Row],[DATE]])</f>
        <v>5</v>
      </c>
      <c r="K3071" s="183">
        <f>IF(Delivery[[#This Row],[Month]]&gt;3,YEAR(Delivery[[#This Row],[DATE]]),YEAR(Delivery[[#This Row],[DATE]])-1)</f>
        <v>2016</v>
      </c>
      <c r="L3071" s="183" t="str">
        <f>IF(Delivery[[#This Row],[Month]]&lt;4,"Q4",IF(Delivery[[#This Row],[Month]]&lt;7,"Q1",IF(Delivery[[#This Row],[Month]]&lt;10,"Q2",IF(Delivery[[#This Row],[Month]]&lt;13,"Q3"))))</f>
        <v>Q1</v>
      </c>
    </row>
    <row r="3072" spans="1:12" x14ac:dyDescent="0.25">
      <c r="A3072" s="181">
        <v>3</v>
      </c>
      <c r="B3072" s="182">
        <v>42519</v>
      </c>
      <c r="C3072" s="181" t="s">
        <v>6</v>
      </c>
      <c r="D3072" s="181" t="s">
        <v>2145</v>
      </c>
      <c r="E3072" s="181">
        <v>105</v>
      </c>
      <c r="F3072" s="181">
        <v>1804</v>
      </c>
      <c r="G3072" s="181" t="s">
        <v>1907</v>
      </c>
      <c r="H3072" s="181" t="str">
        <f t="shared" si="16"/>
        <v>PN</v>
      </c>
      <c r="I3072" s="181" t="str">
        <f>VLOOKUP(H3072,[1]Sheet1!$A$2:$B$27,2,0)</f>
        <v>NAPTHA</v>
      </c>
      <c r="J3072" s="181">
        <f>MONTH(Delivery[[#This Row],[DATE]])</f>
        <v>5</v>
      </c>
      <c r="K3072" s="183">
        <f>IF(Delivery[[#This Row],[Month]]&gt;3,YEAR(Delivery[[#This Row],[DATE]]),YEAR(Delivery[[#This Row],[DATE]])-1)</f>
        <v>2016</v>
      </c>
      <c r="L3072" s="183" t="str">
        <f>IF(Delivery[[#This Row],[Month]]&lt;4,"Q4",IF(Delivery[[#This Row],[Month]]&lt;7,"Q1",IF(Delivery[[#This Row],[Month]]&lt;10,"Q2",IF(Delivery[[#This Row],[Month]]&lt;13,"Q3"))))</f>
        <v>Q1</v>
      </c>
    </row>
    <row r="3073" spans="1:12" x14ac:dyDescent="0.25">
      <c r="A3073" s="181">
        <v>1</v>
      </c>
      <c r="B3073" s="182">
        <v>42520</v>
      </c>
      <c r="C3073" s="181" t="s">
        <v>6</v>
      </c>
      <c r="D3073" s="181" t="s">
        <v>2091</v>
      </c>
      <c r="E3073" s="181" t="s">
        <v>1918</v>
      </c>
      <c r="F3073" s="181">
        <v>298</v>
      </c>
      <c r="G3073" s="181" t="s">
        <v>1907</v>
      </c>
      <c r="H3073" s="181" t="str">
        <f t="shared" si="16"/>
        <v>te</v>
      </c>
      <c r="I3073" s="181" t="s">
        <v>204</v>
      </c>
      <c r="J3073" s="181">
        <f>MONTH(Delivery[[#This Row],[DATE]])</f>
        <v>5</v>
      </c>
      <c r="K3073" s="183">
        <f>IF(Delivery[[#This Row],[Month]]&gt;3,YEAR(Delivery[[#This Row],[DATE]]),YEAR(Delivery[[#This Row],[DATE]])-1)</f>
        <v>2016</v>
      </c>
      <c r="L3073" s="183" t="str">
        <f>IF(Delivery[[#This Row],[Month]]&lt;4,"Q4",IF(Delivery[[#This Row],[Month]]&lt;7,"Q1",IF(Delivery[[#This Row],[Month]]&lt;10,"Q2",IF(Delivery[[#This Row],[Month]]&lt;13,"Q3"))))</f>
        <v>Q1</v>
      </c>
    </row>
    <row r="3074" spans="1:12" x14ac:dyDescent="0.25">
      <c r="A3074" s="181">
        <v>2</v>
      </c>
      <c r="B3074" s="182">
        <v>42520</v>
      </c>
      <c r="C3074" s="181" t="s">
        <v>6</v>
      </c>
      <c r="D3074" s="181" t="s">
        <v>2619</v>
      </c>
      <c r="E3074" s="181" t="s">
        <v>176</v>
      </c>
      <c r="F3074" s="181">
        <v>2052</v>
      </c>
      <c r="G3074" s="181" t="s">
        <v>1907</v>
      </c>
      <c r="H3074" s="181" t="str">
        <f t="shared" si="16"/>
        <v>4H</v>
      </c>
      <c r="I3074" s="181" t="str">
        <f>VLOOKUP(H3074,[1]Sheet1!$A$2:$B$27,2,0)</f>
        <v>HSD</v>
      </c>
      <c r="J3074" s="181">
        <f>MONTH(Delivery[[#This Row],[DATE]])</f>
        <v>5</v>
      </c>
      <c r="K3074" s="183">
        <f>IF(Delivery[[#This Row],[Month]]&gt;3,YEAR(Delivery[[#This Row],[DATE]]),YEAR(Delivery[[#This Row],[DATE]])-1)</f>
        <v>2016</v>
      </c>
      <c r="L3074" s="183" t="str">
        <f>IF(Delivery[[#This Row],[Month]]&lt;4,"Q4",IF(Delivery[[#This Row],[Month]]&lt;7,"Q1",IF(Delivery[[#This Row],[Month]]&lt;10,"Q2",IF(Delivery[[#This Row],[Month]]&lt;13,"Q3"))))</f>
        <v>Q1</v>
      </c>
    </row>
    <row r="3075" spans="1:12" x14ac:dyDescent="0.25">
      <c r="A3075" s="181">
        <v>1</v>
      </c>
      <c r="B3075" s="182">
        <v>42520</v>
      </c>
      <c r="C3075" s="181" t="s">
        <v>6</v>
      </c>
      <c r="D3075" s="181" t="s">
        <v>2145</v>
      </c>
      <c r="E3075" s="181" t="s">
        <v>2620</v>
      </c>
      <c r="F3075" s="181">
        <v>2487</v>
      </c>
      <c r="G3075" s="181" t="s">
        <v>1907</v>
      </c>
      <c r="H3075" s="181" t="str">
        <f t="shared" si="16"/>
        <v>PN</v>
      </c>
      <c r="I3075" s="181" t="str">
        <f>VLOOKUP(H3075,[1]Sheet1!$A$2:$B$27,2,0)</f>
        <v>NAPTHA</v>
      </c>
      <c r="J3075" s="181">
        <f>MONTH(Delivery[[#This Row],[DATE]])</f>
        <v>5</v>
      </c>
      <c r="K3075" s="183">
        <f>IF(Delivery[[#This Row],[Month]]&gt;3,YEAR(Delivery[[#This Row],[DATE]]),YEAR(Delivery[[#This Row],[DATE]])-1)</f>
        <v>2016</v>
      </c>
      <c r="L3075" s="183" t="str">
        <f>IF(Delivery[[#This Row],[Month]]&lt;4,"Q4",IF(Delivery[[#This Row],[Month]]&lt;7,"Q1",IF(Delivery[[#This Row],[Month]]&lt;10,"Q2",IF(Delivery[[#This Row],[Month]]&lt;13,"Q3"))))</f>
        <v>Q1</v>
      </c>
    </row>
    <row r="3076" spans="1:12" x14ac:dyDescent="0.25">
      <c r="A3076" s="181">
        <v>1</v>
      </c>
      <c r="B3076" s="182">
        <v>42521</v>
      </c>
      <c r="C3076" s="181" t="s">
        <v>6</v>
      </c>
      <c r="D3076" s="181" t="s">
        <v>2619</v>
      </c>
      <c r="E3076" s="181" t="s">
        <v>176</v>
      </c>
      <c r="F3076" s="181">
        <v>6191</v>
      </c>
      <c r="G3076" s="181" t="s">
        <v>1907</v>
      </c>
      <c r="H3076" s="181" t="str">
        <f>MID(D3076,3,2)</f>
        <v>4H</v>
      </c>
      <c r="I3076" s="181" t="str">
        <f>VLOOKUP(H3076,[1]Sheet1!$A$2:$B$27,2,0)</f>
        <v>HSD</v>
      </c>
      <c r="J3076" s="181">
        <f>MONTH(Delivery[[#This Row],[DATE]])</f>
        <v>5</v>
      </c>
      <c r="K3076" s="183">
        <f>IF(Delivery[[#This Row],[Month]]&gt;3,YEAR(Delivery[[#This Row],[DATE]]),YEAR(Delivery[[#This Row],[DATE]])-1)</f>
        <v>2016</v>
      </c>
      <c r="L3076" s="183" t="str">
        <f>IF(Delivery[[#This Row],[Month]]&lt;4,"Q4",IF(Delivery[[#This Row],[Month]]&lt;7,"Q1",IF(Delivery[[#This Row],[Month]]&lt;10,"Q2",IF(Delivery[[#This Row],[Month]]&lt;13,"Q3"))))</f>
        <v>Q1</v>
      </c>
    </row>
    <row r="3077" spans="1:12" x14ac:dyDescent="0.25">
      <c r="A3077" s="181">
        <v>1</v>
      </c>
      <c r="B3077" s="182">
        <v>42522</v>
      </c>
      <c r="C3077" s="181" t="s">
        <v>463</v>
      </c>
      <c r="D3077" s="181" t="s">
        <v>2158</v>
      </c>
      <c r="E3077" s="181">
        <v>14</v>
      </c>
      <c r="F3077" s="181">
        <v>4734</v>
      </c>
      <c r="G3077" s="181" t="s">
        <v>464</v>
      </c>
      <c r="H3077" s="181" t="str">
        <f t="shared" ref="H3077:H3131" si="17">MID(D3077,3,2)</f>
        <v>A1</v>
      </c>
      <c r="I3077" s="181" t="str">
        <f>VLOOKUP(H3077,[2]Sheet1!$A$2:$B$27,2,0)</f>
        <v>ATF</v>
      </c>
      <c r="J3077" s="181">
        <f>MONTH(Delivery[[#This Row],[DATE]])</f>
        <v>6</v>
      </c>
      <c r="K3077" s="183">
        <f>IF(Delivery[[#This Row],[Month]]&gt;3,YEAR(Delivery[[#This Row],[DATE]]),YEAR(Delivery[[#This Row],[DATE]])-1)</f>
        <v>2016</v>
      </c>
      <c r="L3077" s="183" t="str">
        <f>IF(Delivery[[#This Row],[Month]]&lt;4,"Q4",IF(Delivery[[#This Row],[Month]]&lt;7,"Q1",IF(Delivery[[#This Row],[Month]]&lt;10,"Q2",IF(Delivery[[#This Row],[Month]]&lt;13,"Q3"))))</f>
        <v>Q1</v>
      </c>
    </row>
    <row r="3078" spans="1:12" x14ac:dyDescent="0.25">
      <c r="A3078" s="181">
        <v>2</v>
      </c>
      <c r="B3078" s="182">
        <v>42522</v>
      </c>
      <c r="C3078" s="181" t="s">
        <v>463</v>
      </c>
      <c r="D3078" s="181" t="s">
        <v>2163</v>
      </c>
      <c r="E3078" s="181">
        <v>14</v>
      </c>
      <c r="F3078" s="181">
        <v>216</v>
      </c>
      <c r="G3078" s="181" t="s">
        <v>464</v>
      </c>
      <c r="H3078" s="181" t="str">
        <f t="shared" si="17"/>
        <v>A1</v>
      </c>
      <c r="I3078" s="181" t="str">
        <f>VLOOKUP(H3078,[2]Sheet1!$A$2:$B$27,2,0)</f>
        <v>ATF</v>
      </c>
      <c r="J3078" s="181">
        <f>MONTH(Delivery[[#This Row],[DATE]])</f>
        <v>6</v>
      </c>
      <c r="K3078" s="183">
        <f>IF(Delivery[[#This Row],[Month]]&gt;3,YEAR(Delivery[[#This Row],[DATE]]),YEAR(Delivery[[#This Row],[DATE]])-1)</f>
        <v>2016</v>
      </c>
      <c r="L3078" s="183" t="str">
        <f>IF(Delivery[[#This Row],[Month]]&lt;4,"Q4",IF(Delivery[[#This Row],[Month]]&lt;7,"Q1",IF(Delivery[[#This Row],[Month]]&lt;10,"Q2",IF(Delivery[[#This Row],[Month]]&lt;13,"Q3"))))</f>
        <v>Q1</v>
      </c>
    </row>
    <row r="3079" spans="1:12" x14ac:dyDescent="0.25">
      <c r="A3079" s="181">
        <v>1</v>
      </c>
      <c r="B3079" s="182">
        <v>42523</v>
      </c>
      <c r="C3079" s="181" t="s">
        <v>463</v>
      </c>
      <c r="D3079" s="181" t="s">
        <v>2167</v>
      </c>
      <c r="E3079" s="181">
        <v>15</v>
      </c>
      <c r="F3079" s="181">
        <v>1789</v>
      </c>
      <c r="G3079" s="181" t="s">
        <v>464</v>
      </c>
      <c r="H3079" s="181" t="str">
        <f t="shared" si="17"/>
        <v>A1</v>
      </c>
      <c r="I3079" s="181" t="str">
        <f>VLOOKUP(H3079,[2]Sheet1!$A$2:$B$27,2,0)</f>
        <v>ATF</v>
      </c>
      <c r="J3079" s="181">
        <f>MONTH(Delivery[[#This Row],[DATE]])</f>
        <v>6</v>
      </c>
      <c r="K3079" s="183">
        <f>IF(Delivery[[#This Row],[Month]]&gt;3,YEAR(Delivery[[#This Row],[DATE]]),YEAR(Delivery[[#This Row],[DATE]])-1)</f>
        <v>2016</v>
      </c>
      <c r="L3079" s="183" t="str">
        <f>IF(Delivery[[#This Row],[Month]]&lt;4,"Q4",IF(Delivery[[#This Row],[Month]]&lt;7,"Q1",IF(Delivery[[#This Row],[Month]]&lt;10,"Q2",IF(Delivery[[#This Row],[Month]]&lt;13,"Q3"))))</f>
        <v>Q1</v>
      </c>
    </row>
    <row r="3080" spans="1:12" x14ac:dyDescent="0.25">
      <c r="A3080" s="181">
        <v>2</v>
      </c>
      <c r="B3080" s="182">
        <v>42523</v>
      </c>
      <c r="C3080" s="181" t="s">
        <v>463</v>
      </c>
      <c r="D3080" s="181" t="s">
        <v>2168</v>
      </c>
      <c r="E3080" s="181">
        <v>15</v>
      </c>
      <c r="F3080" s="181">
        <v>5161</v>
      </c>
      <c r="G3080" s="181" t="s">
        <v>464</v>
      </c>
      <c r="H3080" s="181" t="str">
        <f t="shared" si="17"/>
        <v>A1</v>
      </c>
      <c r="I3080" s="181" t="str">
        <f>VLOOKUP(H3080,[2]Sheet1!$A$2:$B$27,2,0)</f>
        <v>ATF</v>
      </c>
      <c r="J3080" s="181">
        <f>MONTH(Delivery[[#This Row],[DATE]])</f>
        <v>6</v>
      </c>
      <c r="K3080" s="183">
        <f>IF(Delivery[[#This Row],[Month]]&gt;3,YEAR(Delivery[[#This Row],[DATE]]),YEAR(Delivery[[#This Row],[DATE]])-1)</f>
        <v>2016</v>
      </c>
      <c r="L3080" s="183" t="str">
        <f>IF(Delivery[[#This Row],[Month]]&lt;4,"Q4",IF(Delivery[[#This Row],[Month]]&lt;7,"Q1",IF(Delivery[[#This Row],[Month]]&lt;10,"Q2",IF(Delivery[[#This Row],[Month]]&lt;13,"Q3"))))</f>
        <v>Q1</v>
      </c>
    </row>
    <row r="3081" spans="1:12" x14ac:dyDescent="0.25">
      <c r="A3081" s="181">
        <v>1</v>
      </c>
      <c r="B3081" s="182">
        <v>42523</v>
      </c>
      <c r="C3081" s="181" t="s">
        <v>6</v>
      </c>
      <c r="D3081" s="181" t="s">
        <v>2160</v>
      </c>
      <c r="E3081" s="181" t="s">
        <v>223</v>
      </c>
      <c r="F3081" s="181">
        <v>199</v>
      </c>
      <c r="G3081" s="181" t="s">
        <v>466</v>
      </c>
      <c r="H3081" s="181" t="str">
        <f t="shared" si="17"/>
        <v>PN</v>
      </c>
      <c r="I3081" s="181" t="str">
        <f>VLOOKUP(H3081,[2]Sheet1!$A$2:$B$27,2,0)</f>
        <v>NAPTHA</v>
      </c>
      <c r="J3081" s="181">
        <f>MONTH(Delivery[[#This Row],[DATE]])</f>
        <v>6</v>
      </c>
      <c r="K3081" s="183">
        <f>IF(Delivery[[#This Row],[Month]]&gt;3,YEAR(Delivery[[#This Row],[DATE]]),YEAR(Delivery[[#This Row],[DATE]])-1)</f>
        <v>2016</v>
      </c>
      <c r="L3081" s="183" t="str">
        <f>IF(Delivery[[#This Row],[Month]]&lt;4,"Q4",IF(Delivery[[#This Row],[Month]]&lt;7,"Q1",IF(Delivery[[#This Row],[Month]]&lt;10,"Q2",IF(Delivery[[#This Row],[Month]]&lt;13,"Q3"))))</f>
        <v>Q1</v>
      </c>
    </row>
    <row r="3082" spans="1:12" x14ac:dyDescent="0.25">
      <c r="A3082" s="181">
        <v>1</v>
      </c>
      <c r="B3082" s="182">
        <v>42524</v>
      </c>
      <c r="C3082" s="181" t="s">
        <v>6</v>
      </c>
      <c r="D3082" s="181" t="s">
        <v>2161</v>
      </c>
      <c r="E3082" s="181">
        <v>16</v>
      </c>
      <c r="F3082" s="181">
        <v>362</v>
      </c>
      <c r="G3082" s="181" t="s">
        <v>460</v>
      </c>
      <c r="H3082" s="181" t="str">
        <f t="shared" si="17"/>
        <v>0S</v>
      </c>
      <c r="I3082" s="181" t="str">
        <f>VLOOKUP(H3082,[2]Sheet1!$A$2:$B$27,2,0)</f>
        <v>SKO</v>
      </c>
      <c r="J3082" s="181">
        <f>MONTH(Delivery[[#This Row],[DATE]])</f>
        <v>6</v>
      </c>
      <c r="K3082" s="183">
        <f>IF(Delivery[[#This Row],[Month]]&gt;3,YEAR(Delivery[[#This Row],[DATE]]),YEAR(Delivery[[#This Row],[DATE]])-1)</f>
        <v>2016</v>
      </c>
      <c r="L3082" s="183" t="str">
        <f>IF(Delivery[[#This Row],[Month]]&lt;4,"Q4",IF(Delivery[[#This Row],[Month]]&lt;7,"Q1",IF(Delivery[[#This Row],[Month]]&lt;10,"Q2",IF(Delivery[[#This Row],[Month]]&lt;13,"Q3"))))</f>
        <v>Q1</v>
      </c>
    </row>
    <row r="3083" spans="1:12" x14ac:dyDescent="0.25">
      <c r="A3083" s="181">
        <v>2</v>
      </c>
      <c r="B3083" s="182">
        <v>42524</v>
      </c>
      <c r="C3083" s="181" t="s">
        <v>6</v>
      </c>
      <c r="D3083" s="181" t="s">
        <v>2165</v>
      </c>
      <c r="E3083" s="181">
        <v>10</v>
      </c>
      <c r="F3083" s="181">
        <v>3787</v>
      </c>
      <c r="G3083" s="181" t="s">
        <v>460</v>
      </c>
      <c r="H3083" s="181" t="str">
        <f t="shared" si="17"/>
        <v>A1</v>
      </c>
      <c r="I3083" s="181" t="str">
        <f>VLOOKUP(H3083,[2]Sheet1!$A$2:$B$27,2,0)</f>
        <v>ATF</v>
      </c>
      <c r="J3083" s="181">
        <f>MONTH(Delivery[[#This Row],[DATE]])</f>
        <v>6</v>
      </c>
      <c r="K3083" s="183">
        <f>IF(Delivery[[#This Row],[Month]]&gt;3,YEAR(Delivery[[#This Row],[DATE]]),YEAR(Delivery[[#This Row],[DATE]])-1)</f>
        <v>2016</v>
      </c>
      <c r="L3083" s="183" t="str">
        <f>IF(Delivery[[#This Row],[Month]]&lt;4,"Q4",IF(Delivery[[#This Row],[Month]]&lt;7,"Q1",IF(Delivery[[#This Row],[Month]]&lt;10,"Q2",IF(Delivery[[#This Row],[Month]]&lt;13,"Q3"))))</f>
        <v>Q1</v>
      </c>
    </row>
    <row r="3084" spans="1:12" x14ac:dyDescent="0.25">
      <c r="A3084" s="181">
        <v>3</v>
      </c>
      <c r="B3084" s="182">
        <v>42524</v>
      </c>
      <c r="C3084" s="181" t="s">
        <v>6</v>
      </c>
      <c r="D3084" s="181" t="s">
        <v>2166</v>
      </c>
      <c r="E3084" s="181">
        <v>10</v>
      </c>
      <c r="F3084" s="181">
        <v>5826</v>
      </c>
      <c r="G3084" s="181" t="s">
        <v>460</v>
      </c>
      <c r="H3084" s="181" t="str">
        <f t="shared" si="17"/>
        <v>A1</v>
      </c>
      <c r="I3084" s="181" t="str">
        <f>VLOOKUP(H3084,[2]Sheet1!$A$2:$B$27,2,0)</f>
        <v>ATF</v>
      </c>
      <c r="J3084" s="181">
        <f>MONTH(Delivery[[#This Row],[DATE]])</f>
        <v>6</v>
      </c>
      <c r="K3084" s="183">
        <f>IF(Delivery[[#This Row],[Month]]&gt;3,YEAR(Delivery[[#This Row],[DATE]]),YEAR(Delivery[[#This Row],[DATE]])-1)</f>
        <v>2016</v>
      </c>
      <c r="L3084" s="183" t="str">
        <f>IF(Delivery[[#This Row],[Month]]&lt;4,"Q4",IF(Delivery[[#This Row],[Month]]&lt;7,"Q1",IF(Delivery[[#This Row],[Month]]&lt;10,"Q2",IF(Delivery[[#This Row],[Month]]&lt;13,"Q3"))))</f>
        <v>Q1</v>
      </c>
    </row>
    <row r="3085" spans="1:12" x14ac:dyDescent="0.25">
      <c r="A3085" s="181">
        <v>4</v>
      </c>
      <c r="B3085" s="182">
        <v>42524</v>
      </c>
      <c r="C3085" s="181" t="s">
        <v>6</v>
      </c>
      <c r="D3085" s="181" t="s">
        <v>2179</v>
      </c>
      <c r="E3085" s="181">
        <v>10</v>
      </c>
      <c r="F3085" s="181">
        <v>121</v>
      </c>
      <c r="G3085" s="181" t="s">
        <v>460</v>
      </c>
      <c r="H3085" s="181" t="str">
        <f t="shared" si="17"/>
        <v>A1</v>
      </c>
      <c r="I3085" s="181" t="str">
        <f>VLOOKUP(H3085,[2]Sheet1!$A$2:$B$27,2,0)</f>
        <v>ATF</v>
      </c>
      <c r="J3085" s="181">
        <f>MONTH(Delivery[[#This Row],[DATE]])</f>
        <v>6</v>
      </c>
      <c r="K3085" s="183">
        <f>IF(Delivery[[#This Row],[Month]]&gt;3,YEAR(Delivery[[#This Row],[DATE]]),YEAR(Delivery[[#This Row],[DATE]])-1)</f>
        <v>2016</v>
      </c>
      <c r="L3085" s="183" t="str">
        <f>IF(Delivery[[#This Row],[Month]]&lt;4,"Q4",IF(Delivery[[#This Row],[Month]]&lt;7,"Q1",IF(Delivery[[#This Row],[Month]]&lt;10,"Q2",IF(Delivery[[#This Row],[Month]]&lt;13,"Q3"))))</f>
        <v>Q1</v>
      </c>
    </row>
    <row r="3086" spans="1:12" x14ac:dyDescent="0.25">
      <c r="A3086" s="181">
        <v>1</v>
      </c>
      <c r="B3086" s="182">
        <v>42524</v>
      </c>
      <c r="C3086" s="181" t="s">
        <v>463</v>
      </c>
      <c r="D3086" s="181" t="s">
        <v>2610</v>
      </c>
      <c r="E3086" s="181">
        <v>4</v>
      </c>
      <c r="F3086" s="181">
        <v>401</v>
      </c>
      <c r="G3086" s="181" t="s">
        <v>490</v>
      </c>
      <c r="H3086" s="181" t="str">
        <f t="shared" si="17"/>
        <v>NS</v>
      </c>
      <c r="I3086" s="181" t="str">
        <f>VLOOKUP(H3086,[2]Sheet1!$A$2:$B$27,2,0)</f>
        <v>SKO</v>
      </c>
      <c r="J3086" s="181">
        <f>MONTH(Delivery[[#This Row],[DATE]])</f>
        <v>6</v>
      </c>
      <c r="K3086" s="183">
        <f>IF(Delivery[[#This Row],[Month]]&gt;3,YEAR(Delivery[[#This Row],[DATE]]),YEAR(Delivery[[#This Row],[DATE]])-1)</f>
        <v>2016</v>
      </c>
      <c r="L3086" s="183" t="str">
        <f>IF(Delivery[[#This Row],[Month]]&lt;4,"Q4",IF(Delivery[[#This Row],[Month]]&lt;7,"Q1",IF(Delivery[[#This Row],[Month]]&lt;10,"Q2",IF(Delivery[[#This Row],[Month]]&lt;13,"Q3"))))</f>
        <v>Q1</v>
      </c>
    </row>
    <row r="3087" spans="1:12" x14ac:dyDescent="0.25">
      <c r="A3087" s="181">
        <v>2</v>
      </c>
      <c r="B3087" s="182">
        <v>42524</v>
      </c>
      <c r="C3087" s="181" t="s">
        <v>463</v>
      </c>
      <c r="D3087" s="181" t="s">
        <v>2142</v>
      </c>
      <c r="E3087" s="181">
        <v>4</v>
      </c>
      <c r="F3087" s="181">
        <v>1481</v>
      </c>
      <c r="G3087" s="181" t="s">
        <v>490</v>
      </c>
      <c r="H3087" s="181" t="str">
        <f t="shared" si="17"/>
        <v>NS</v>
      </c>
      <c r="I3087" s="181" t="str">
        <f>VLOOKUP(H3087,[2]Sheet1!$A$2:$B$27,2,0)</f>
        <v>SKO</v>
      </c>
      <c r="J3087" s="181">
        <f>MONTH(Delivery[[#This Row],[DATE]])</f>
        <v>6</v>
      </c>
      <c r="K3087" s="183">
        <f>IF(Delivery[[#This Row],[Month]]&gt;3,YEAR(Delivery[[#This Row],[DATE]]),YEAR(Delivery[[#This Row],[DATE]])-1)</f>
        <v>2016</v>
      </c>
      <c r="L3087" s="183" t="str">
        <f>IF(Delivery[[#This Row],[Month]]&lt;4,"Q4",IF(Delivery[[#This Row],[Month]]&lt;7,"Q1",IF(Delivery[[#This Row],[Month]]&lt;10,"Q2",IF(Delivery[[#This Row],[Month]]&lt;13,"Q3"))))</f>
        <v>Q1</v>
      </c>
    </row>
    <row r="3088" spans="1:12" x14ac:dyDescent="0.25">
      <c r="A3088" s="181">
        <v>3</v>
      </c>
      <c r="B3088" s="182">
        <v>42524</v>
      </c>
      <c r="C3088" s="181" t="s">
        <v>463</v>
      </c>
      <c r="D3088" s="181" t="s">
        <v>2142</v>
      </c>
      <c r="E3088" s="181">
        <v>5</v>
      </c>
      <c r="F3088" s="181">
        <v>1707</v>
      </c>
      <c r="G3088" s="181" t="s">
        <v>490</v>
      </c>
      <c r="H3088" s="181" t="str">
        <f t="shared" si="17"/>
        <v>NS</v>
      </c>
      <c r="I3088" s="181" t="str">
        <f>VLOOKUP(H3088,[2]Sheet1!$A$2:$B$27,2,0)</f>
        <v>SKO</v>
      </c>
      <c r="J3088" s="181">
        <f>MONTH(Delivery[[#This Row],[DATE]])</f>
        <v>6</v>
      </c>
      <c r="K3088" s="183">
        <f>IF(Delivery[[#This Row],[Month]]&gt;3,YEAR(Delivery[[#This Row],[DATE]]),YEAR(Delivery[[#This Row],[DATE]])-1)</f>
        <v>2016</v>
      </c>
      <c r="L3088" s="183" t="str">
        <f>IF(Delivery[[#This Row],[Month]]&lt;4,"Q4",IF(Delivery[[#This Row],[Month]]&lt;7,"Q1",IF(Delivery[[#This Row],[Month]]&lt;10,"Q2",IF(Delivery[[#This Row],[Month]]&lt;13,"Q3"))))</f>
        <v>Q1</v>
      </c>
    </row>
    <row r="3089" spans="1:12" x14ac:dyDescent="0.25">
      <c r="A3089" s="181">
        <v>4</v>
      </c>
      <c r="B3089" s="182">
        <v>42524</v>
      </c>
      <c r="C3089" s="181" t="s">
        <v>463</v>
      </c>
      <c r="D3089" s="181" t="s">
        <v>2140</v>
      </c>
      <c r="E3089" s="181">
        <v>5</v>
      </c>
      <c r="F3089" s="181">
        <v>133</v>
      </c>
      <c r="G3089" s="181" t="s">
        <v>490</v>
      </c>
      <c r="H3089" s="181" t="str">
        <f t="shared" si="17"/>
        <v>PC</v>
      </c>
      <c r="I3089" s="181" t="str">
        <f>VLOOKUP(H3089,[2]Sheet1!$A$2:$B$27,2,0)</f>
        <v>SKO</v>
      </c>
      <c r="J3089" s="181">
        <f>MONTH(Delivery[[#This Row],[DATE]])</f>
        <v>6</v>
      </c>
      <c r="K3089" s="183">
        <f>IF(Delivery[[#This Row],[Month]]&gt;3,YEAR(Delivery[[#This Row],[DATE]]),YEAR(Delivery[[#This Row],[DATE]])-1)</f>
        <v>2016</v>
      </c>
      <c r="L3089" s="183" t="str">
        <f>IF(Delivery[[#This Row],[Month]]&lt;4,"Q4",IF(Delivery[[#This Row],[Month]]&lt;7,"Q1",IF(Delivery[[#This Row],[Month]]&lt;10,"Q2",IF(Delivery[[#This Row],[Month]]&lt;13,"Q3"))))</f>
        <v>Q1</v>
      </c>
    </row>
    <row r="3090" spans="1:12" x14ac:dyDescent="0.25">
      <c r="A3090" s="181">
        <v>5</v>
      </c>
      <c r="B3090" s="182">
        <v>42524</v>
      </c>
      <c r="C3090" s="181" t="s">
        <v>463</v>
      </c>
      <c r="D3090" s="181" t="s">
        <v>2184</v>
      </c>
      <c r="E3090" s="181">
        <v>1</v>
      </c>
      <c r="F3090" s="181">
        <v>391</v>
      </c>
      <c r="G3090" s="181" t="s">
        <v>490</v>
      </c>
      <c r="H3090" s="181" t="str">
        <f t="shared" si="17"/>
        <v>4H</v>
      </c>
      <c r="I3090" s="181" t="str">
        <f>VLOOKUP(H3090,[2]Sheet1!$A$2:$B$27,2,0)</f>
        <v>HSD</v>
      </c>
      <c r="J3090" s="181">
        <f>MONTH(Delivery[[#This Row],[DATE]])</f>
        <v>6</v>
      </c>
      <c r="K3090" s="183">
        <f>IF(Delivery[[#This Row],[Month]]&gt;3,YEAR(Delivery[[#This Row],[DATE]]),YEAR(Delivery[[#This Row],[DATE]])-1)</f>
        <v>2016</v>
      </c>
      <c r="L3090" s="183" t="str">
        <f>IF(Delivery[[#This Row],[Month]]&lt;4,"Q4",IF(Delivery[[#This Row],[Month]]&lt;7,"Q1",IF(Delivery[[#This Row],[Month]]&lt;10,"Q2",IF(Delivery[[#This Row],[Month]]&lt;13,"Q3"))))</f>
        <v>Q1</v>
      </c>
    </row>
    <row r="3091" spans="1:12" x14ac:dyDescent="0.25">
      <c r="A3091" s="181">
        <v>1</v>
      </c>
      <c r="B3091" s="182">
        <v>42524</v>
      </c>
      <c r="C3091" s="181" t="s">
        <v>463</v>
      </c>
      <c r="D3091" s="181" t="s">
        <v>2168</v>
      </c>
      <c r="E3091" s="181">
        <v>15</v>
      </c>
      <c r="F3091" s="181">
        <v>1879</v>
      </c>
      <c r="G3091" s="181" t="s">
        <v>464</v>
      </c>
      <c r="H3091" s="181" t="str">
        <f t="shared" si="17"/>
        <v>A1</v>
      </c>
      <c r="I3091" s="181" t="str">
        <f>VLOOKUP(H3091,[2]Sheet1!$A$2:$B$27,2,0)</f>
        <v>ATF</v>
      </c>
      <c r="J3091" s="181">
        <f>MONTH(Delivery[[#This Row],[DATE]])</f>
        <v>6</v>
      </c>
      <c r="K3091" s="183">
        <f>IF(Delivery[[#This Row],[Month]]&gt;3,YEAR(Delivery[[#This Row],[DATE]]),YEAR(Delivery[[#This Row],[DATE]])-1)</f>
        <v>2016</v>
      </c>
      <c r="L3091" s="183" t="str">
        <f>IF(Delivery[[#This Row],[Month]]&lt;4,"Q4",IF(Delivery[[#This Row],[Month]]&lt;7,"Q1",IF(Delivery[[#This Row],[Month]]&lt;10,"Q2",IF(Delivery[[#This Row],[Month]]&lt;13,"Q3"))))</f>
        <v>Q1</v>
      </c>
    </row>
    <row r="3092" spans="1:12" x14ac:dyDescent="0.25">
      <c r="A3092" s="181">
        <v>2</v>
      </c>
      <c r="B3092" s="182">
        <v>42524</v>
      </c>
      <c r="C3092" s="181" t="s">
        <v>463</v>
      </c>
      <c r="D3092" s="181" t="s">
        <v>2168</v>
      </c>
      <c r="E3092" s="181">
        <v>24</v>
      </c>
      <c r="F3092" s="181">
        <v>580</v>
      </c>
      <c r="G3092" s="181" t="s">
        <v>464</v>
      </c>
      <c r="H3092" s="181" t="str">
        <f t="shared" si="17"/>
        <v>A1</v>
      </c>
      <c r="I3092" s="181" t="str">
        <f>VLOOKUP(H3092,[2]Sheet1!$A$2:$B$27,2,0)</f>
        <v>ATF</v>
      </c>
      <c r="J3092" s="181">
        <f>MONTH(Delivery[[#This Row],[DATE]])</f>
        <v>6</v>
      </c>
      <c r="K3092" s="183">
        <f>IF(Delivery[[#This Row],[Month]]&gt;3,YEAR(Delivery[[#This Row],[DATE]]),YEAR(Delivery[[#This Row],[DATE]])-1)</f>
        <v>2016</v>
      </c>
      <c r="L3092" s="183" t="str">
        <f>IF(Delivery[[#This Row],[Month]]&lt;4,"Q4",IF(Delivery[[#This Row],[Month]]&lt;7,"Q1",IF(Delivery[[#This Row],[Month]]&lt;10,"Q2",IF(Delivery[[#This Row],[Month]]&lt;13,"Q3"))))</f>
        <v>Q1</v>
      </c>
    </row>
    <row r="3093" spans="1:12" x14ac:dyDescent="0.25">
      <c r="A3093" s="181">
        <v>1</v>
      </c>
      <c r="B3093" s="182">
        <v>42524</v>
      </c>
      <c r="C3093" s="181" t="s">
        <v>463</v>
      </c>
      <c r="D3093" s="181" t="s">
        <v>2183</v>
      </c>
      <c r="E3093" s="181">
        <v>111</v>
      </c>
      <c r="F3093" s="181">
        <v>49</v>
      </c>
      <c r="G3093" s="181" t="s">
        <v>492</v>
      </c>
      <c r="H3093" s="181" t="str">
        <f t="shared" si="17"/>
        <v>PC</v>
      </c>
      <c r="I3093" s="181" t="str">
        <f>VLOOKUP(H3093,[2]Sheet1!$A$2:$B$27,2,0)</f>
        <v>SKO</v>
      </c>
      <c r="J3093" s="181">
        <f>MONTH(Delivery[[#This Row],[DATE]])</f>
        <v>6</v>
      </c>
      <c r="K3093" s="183">
        <f>IF(Delivery[[#This Row],[Month]]&gt;3,YEAR(Delivery[[#This Row],[DATE]]),YEAR(Delivery[[#This Row],[DATE]])-1)</f>
        <v>2016</v>
      </c>
      <c r="L3093" s="183" t="str">
        <f>IF(Delivery[[#This Row],[Month]]&lt;4,"Q4",IF(Delivery[[#This Row],[Month]]&lt;7,"Q1",IF(Delivery[[#This Row],[Month]]&lt;10,"Q2",IF(Delivery[[#This Row],[Month]]&lt;13,"Q3"))))</f>
        <v>Q1</v>
      </c>
    </row>
    <row r="3094" spans="1:12" x14ac:dyDescent="0.25">
      <c r="A3094" s="181">
        <v>2</v>
      </c>
      <c r="B3094" s="182">
        <v>42524</v>
      </c>
      <c r="C3094" s="181" t="s">
        <v>463</v>
      </c>
      <c r="D3094" s="181" t="s">
        <v>2184</v>
      </c>
      <c r="E3094" s="181">
        <v>110</v>
      </c>
      <c r="F3094" s="181">
        <v>105</v>
      </c>
      <c r="G3094" s="181" t="s">
        <v>492</v>
      </c>
      <c r="H3094" s="181" t="str">
        <f t="shared" si="17"/>
        <v>4H</v>
      </c>
      <c r="I3094" s="181" t="str">
        <f>VLOOKUP(H3094,[2]Sheet1!$A$2:$B$27,2,0)</f>
        <v>HSD</v>
      </c>
      <c r="J3094" s="181">
        <f>MONTH(Delivery[[#This Row],[DATE]])</f>
        <v>6</v>
      </c>
      <c r="K3094" s="183">
        <f>IF(Delivery[[#This Row],[Month]]&gt;3,YEAR(Delivery[[#This Row],[DATE]]),YEAR(Delivery[[#This Row],[DATE]])-1)</f>
        <v>2016</v>
      </c>
      <c r="L3094" s="183" t="str">
        <f>IF(Delivery[[#This Row],[Month]]&lt;4,"Q4",IF(Delivery[[#This Row],[Month]]&lt;7,"Q1",IF(Delivery[[#This Row],[Month]]&lt;10,"Q2",IF(Delivery[[#This Row],[Month]]&lt;13,"Q3"))))</f>
        <v>Q1</v>
      </c>
    </row>
    <row r="3095" spans="1:12" x14ac:dyDescent="0.25">
      <c r="A3095" s="181">
        <v>1</v>
      </c>
      <c r="B3095" s="182">
        <v>42524</v>
      </c>
      <c r="C3095" s="181" t="s">
        <v>6</v>
      </c>
      <c r="D3095" s="181" t="s">
        <v>502</v>
      </c>
      <c r="E3095" s="181" t="s">
        <v>223</v>
      </c>
      <c r="F3095" s="181">
        <v>49</v>
      </c>
      <c r="G3095" s="181" t="s">
        <v>466</v>
      </c>
      <c r="H3095" s="181" t="str">
        <f t="shared" si="17"/>
        <v>NE</v>
      </c>
      <c r="I3095" s="181" t="s">
        <v>149</v>
      </c>
      <c r="J3095" s="181">
        <f>MONTH(Delivery[[#This Row],[DATE]])</f>
        <v>6</v>
      </c>
      <c r="K3095" s="183">
        <f>IF(Delivery[[#This Row],[Month]]&gt;3,YEAR(Delivery[[#This Row],[DATE]]),YEAR(Delivery[[#This Row],[DATE]])-1)</f>
        <v>2016</v>
      </c>
      <c r="L3095" s="183" t="str">
        <f>IF(Delivery[[#This Row],[Month]]&lt;4,"Q4",IF(Delivery[[#This Row],[Month]]&lt;7,"Q1",IF(Delivery[[#This Row],[Month]]&lt;10,"Q2",IF(Delivery[[#This Row],[Month]]&lt;13,"Q3"))))</f>
        <v>Q1</v>
      </c>
    </row>
    <row r="3096" spans="1:12" x14ac:dyDescent="0.25">
      <c r="A3096" s="181">
        <v>2</v>
      </c>
      <c r="B3096" s="182">
        <v>42524</v>
      </c>
      <c r="C3096" s="181" t="s">
        <v>6</v>
      </c>
      <c r="D3096" s="181" t="s">
        <v>2621</v>
      </c>
      <c r="E3096" s="181" t="s">
        <v>239</v>
      </c>
      <c r="F3096" s="181">
        <v>54</v>
      </c>
      <c r="G3096" s="181" t="s">
        <v>466</v>
      </c>
      <c r="H3096" s="181" t="str">
        <f t="shared" si="17"/>
        <v>17</v>
      </c>
      <c r="I3096" s="181" t="s">
        <v>149</v>
      </c>
      <c r="J3096" s="181">
        <f>MONTH(Delivery[[#This Row],[DATE]])</f>
        <v>6</v>
      </c>
      <c r="K3096" s="183">
        <f>IF(Delivery[[#This Row],[Month]]&gt;3,YEAR(Delivery[[#This Row],[DATE]]),YEAR(Delivery[[#This Row],[DATE]])-1)</f>
        <v>2016</v>
      </c>
      <c r="L3096" s="183" t="str">
        <f>IF(Delivery[[#This Row],[Month]]&lt;4,"Q4",IF(Delivery[[#This Row],[Month]]&lt;7,"Q1",IF(Delivery[[#This Row],[Month]]&lt;10,"Q2",IF(Delivery[[#This Row],[Month]]&lt;13,"Q3"))))</f>
        <v>Q1</v>
      </c>
    </row>
    <row r="3097" spans="1:12" x14ac:dyDescent="0.25">
      <c r="A3097" s="181">
        <v>1</v>
      </c>
      <c r="B3097" s="182">
        <v>42525</v>
      </c>
      <c r="C3097" s="181" t="s">
        <v>6</v>
      </c>
      <c r="D3097" s="181" t="s">
        <v>2179</v>
      </c>
      <c r="E3097" s="181">
        <v>10</v>
      </c>
      <c r="F3097" s="181">
        <v>4099</v>
      </c>
      <c r="G3097" s="181" t="s">
        <v>460</v>
      </c>
      <c r="H3097" s="181" t="str">
        <f t="shared" si="17"/>
        <v>A1</v>
      </c>
      <c r="I3097" s="181" t="str">
        <f>VLOOKUP(H3097,[2]Sheet1!$A$2:$B$27,2,0)</f>
        <v>ATF</v>
      </c>
      <c r="J3097" s="181">
        <f>MONTH(Delivery[[#This Row],[DATE]])</f>
        <v>6</v>
      </c>
      <c r="K3097" s="183">
        <f>IF(Delivery[[#This Row],[Month]]&gt;3,YEAR(Delivery[[#This Row],[DATE]]),YEAR(Delivery[[#This Row],[DATE]])-1)</f>
        <v>2016</v>
      </c>
      <c r="L3097" s="183" t="str">
        <f>IF(Delivery[[#This Row],[Month]]&lt;4,"Q4",IF(Delivery[[#This Row],[Month]]&lt;7,"Q1",IF(Delivery[[#This Row],[Month]]&lt;10,"Q2",IF(Delivery[[#This Row],[Month]]&lt;13,"Q3"))))</f>
        <v>Q1</v>
      </c>
    </row>
    <row r="3098" spans="1:12" x14ac:dyDescent="0.25">
      <c r="A3098" s="181">
        <v>2</v>
      </c>
      <c r="B3098" s="182">
        <v>42525</v>
      </c>
      <c r="C3098" s="181" t="s">
        <v>6</v>
      </c>
      <c r="D3098" s="181" t="s">
        <v>2180</v>
      </c>
      <c r="E3098" s="181">
        <v>16</v>
      </c>
      <c r="F3098" s="181">
        <v>474</v>
      </c>
      <c r="G3098" s="181" t="s">
        <v>460</v>
      </c>
      <c r="H3098" s="181" t="str">
        <f t="shared" si="17"/>
        <v>0S</v>
      </c>
      <c r="I3098" s="181" t="str">
        <f>VLOOKUP(H3098,[2]Sheet1!$A$2:$B$27,2,0)</f>
        <v>SKO</v>
      </c>
      <c r="J3098" s="181">
        <f>MONTH(Delivery[[#This Row],[DATE]])</f>
        <v>6</v>
      </c>
      <c r="K3098" s="183">
        <f>IF(Delivery[[#This Row],[Month]]&gt;3,YEAR(Delivery[[#This Row],[DATE]]),YEAR(Delivery[[#This Row],[DATE]])-1)</f>
        <v>2016</v>
      </c>
      <c r="L3098" s="183" t="str">
        <f>IF(Delivery[[#This Row],[Month]]&lt;4,"Q4",IF(Delivery[[#This Row],[Month]]&lt;7,"Q1",IF(Delivery[[#This Row],[Month]]&lt;10,"Q2",IF(Delivery[[#This Row],[Month]]&lt;13,"Q3"))))</f>
        <v>Q1</v>
      </c>
    </row>
    <row r="3099" spans="1:12" x14ac:dyDescent="0.25">
      <c r="A3099" s="181">
        <v>3</v>
      </c>
      <c r="B3099" s="182">
        <v>42525</v>
      </c>
      <c r="C3099" s="181" t="s">
        <v>6</v>
      </c>
      <c r="D3099" s="181" t="s">
        <v>286</v>
      </c>
      <c r="E3099" s="181">
        <v>16</v>
      </c>
      <c r="F3099" s="181">
        <v>100</v>
      </c>
      <c r="G3099" s="181" t="s">
        <v>460</v>
      </c>
      <c r="H3099" s="181" t="str">
        <f t="shared" si="17"/>
        <v>PC</v>
      </c>
      <c r="I3099" s="181" t="str">
        <f>VLOOKUP(H3099,[2]Sheet1!$A$2:$B$27,2,0)</f>
        <v>SKO</v>
      </c>
      <c r="J3099" s="181">
        <f>MONTH(Delivery[[#This Row],[DATE]])</f>
        <v>6</v>
      </c>
      <c r="K3099" s="183">
        <f>IF(Delivery[[#This Row],[Month]]&gt;3,YEAR(Delivery[[#This Row],[DATE]]),YEAR(Delivery[[#This Row],[DATE]])-1)</f>
        <v>2016</v>
      </c>
      <c r="L3099" s="183" t="str">
        <f>IF(Delivery[[#This Row],[Month]]&lt;4,"Q4",IF(Delivery[[#This Row],[Month]]&lt;7,"Q1",IF(Delivery[[#This Row],[Month]]&lt;10,"Q2",IF(Delivery[[#This Row],[Month]]&lt;13,"Q3"))))</f>
        <v>Q1</v>
      </c>
    </row>
    <row r="3100" spans="1:12" x14ac:dyDescent="0.25">
      <c r="A3100" s="181">
        <v>4</v>
      </c>
      <c r="B3100" s="182">
        <v>42525</v>
      </c>
      <c r="C3100" s="181" t="s">
        <v>6</v>
      </c>
      <c r="D3100" s="181" t="s">
        <v>2181</v>
      </c>
      <c r="E3100" s="181">
        <v>12</v>
      </c>
      <c r="F3100" s="181">
        <v>105</v>
      </c>
      <c r="G3100" s="181" t="s">
        <v>460</v>
      </c>
      <c r="H3100" s="181" t="str">
        <f t="shared" si="17"/>
        <v>4M</v>
      </c>
      <c r="I3100" s="181" t="str">
        <f>VLOOKUP(H3100,[2]Sheet1!$A$2:$B$27,2,0)</f>
        <v>MS</v>
      </c>
      <c r="J3100" s="181">
        <f>MONTH(Delivery[[#This Row],[DATE]])</f>
        <v>6</v>
      </c>
      <c r="K3100" s="183">
        <f>IF(Delivery[[#This Row],[Month]]&gt;3,YEAR(Delivery[[#This Row],[DATE]]),YEAR(Delivery[[#This Row],[DATE]])-1)</f>
        <v>2016</v>
      </c>
      <c r="L3100" s="183" t="str">
        <f>IF(Delivery[[#This Row],[Month]]&lt;4,"Q4",IF(Delivery[[#This Row],[Month]]&lt;7,"Q1",IF(Delivery[[#This Row],[Month]]&lt;10,"Q2",IF(Delivery[[#This Row],[Month]]&lt;13,"Q3"))))</f>
        <v>Q1</v>
      </c>
    </row>
    <row r="3101" spans="1:12" x14ac:dyDescent="0.25">
      <c r="A3101" s="181">
        <v>5</v>
      </c>
      <c r="B3101" s="182">
        <v>42525</v>
      </c>
      <c r="C3101" s="181" t="s">
        <v>6</v>
      </c>
      <c r="D3101" s="181" t="s">
        <v>2182</v>
      </c>
      <c r="E3101" s="181">
        <v>12</v>
      </c>
      <c r="F3101" s="181">
        <v>5858</v>
      </c>
      <c r="G3101" s="181" t="s">
        <v>460</v>
      </c>
      <c r="H3101" s="181" t="str">
        <f t="shared" si="17"/>
        <v>4M</v>
      </c>
      <c r="I3101" s="181" t="str">
        <f>VLOOKUP(H3101,[2]Sheet1!$A$2:$B$27,2,0)</f>
        <v>MS</v>
      </c>
      <c r="J3101" s="181">
        <f>MONTH(Delivery[[#This Row],[DATE]])</f>
        <v>6</v>
      </c>
      <c r="K3101" s="183">
        <f>IF(Delivery[[#This Row],[Month]]&gt;3,YEAR(Delivery[[#This Row],[DATE]]),YEAR(Delivery[[#This Row],[DATE]])-1)</f>
        <v>2016</v>
      </c>
      <c r="L3101" s="183" t="str">
        <f>IF(Delivery[[#This Row],[Month]]&lt;4,"Q4",IF(Delivery[[#This Row],[Month]]&lt;7,"Q1",IF(Delivery[[#This Row],[Month]]&lt;10,"Q2",IF(Delivery[[#This Row],[Month]]&lt;13,"Q3"))))</f>
        <v>Q1</v>
      </c>
    </row>
    <row r="3102" spans="1:12" x14ac:dyDescent="0.25">
      <c r="A3102" s="181">
        <v>6</v>
      </c>
      <c r="B3102" s="182">
        <v>42525</v>
      </c>
      <c r="C3102" s="181" t="s">
        <v>6</v>
      </c>
      <c r="D3102" s="181" t="s">
        <v>2182</v>
      </c>
      <c r="E3102" s="181">
        <v>11</v>
      </c>
      <c r="F3102" s="181">
        <v>1196</v>
      </c>
      <c r="G3102" s="181" t="s">
        <v>460</v>
      </c>
      <c r="H3102" s="181" t="str">
        <f t="shared" si="17"/>
        <v>4M</v>
      </c>
      <c r="I3102" s="181" t="str">
        <f>VLOOKUP(H3102,[2]Sheet1!$A$2:$B$27,2,0)</f>
        <v>MS</v>
      </c>
      <c r="J3102" s="181">
        <f>MONTH(Delivery[[#This Row],[DATE]])</f>
        <v>6</v>
      </c>
      <c r="K3102" s="183">
        <f>IF(Delivery[[#This Row],[Month]]&gt;3,YEAR(Delivery[[#This Row],[DATE]]),YEAR(Delivery[[#This Row],[DATE]])-1)</f>
        <v>2016</v>
      </c>
      <c r="L3102" s="183" t="str">
        <f>IF(Delivery[[#This Row],[Month]]&lt;4,"Q4",IF(Delivery[[#This Row],[Month]]&lt;7,"Q1",IF(Delivery[[#This Row],[Month]]&lt;10,"Q2",IF(Delivery[[#This Row],[Month]]&lt;13,"Q3"))))</f>
        <v>Q1</v>
      </c>
    </row>
    <row r="3103" spans="1:12" x14ac:dyDescent="0.25">
      <c r="A3103" s="181">
        <v>7</v>
      </c>
      <c r="B3103" s="182">
        <v>42525</v>
      </c>
      <c r="C3103" s="181" t="s">
        <v>6</v>
      </c>
      <c r="D3103" s="181" t="s">
        <v>2185</v>
      </c>
      <c r="E3103" s="181">
        <v>11</v>
      </c>
      <c r="F3103" s="181">
        <v>697</v>
      </c>
      <c r="G3103" s="181" t="s">
        <v>460</v>
      </c>
      <c r="H3103" s="181" t="str">
        <f t="shared" si="17"/>
        <v>4M</v>
      </c>
      <c r="I3103" s="181" t="str">
        <f>VLOOKUP(H3103,[2]Sheet1!$A$2:$B$27,2,0)</f>
        <v>MS</v>
      </c>
      <c r="J3103" s="181">
        <f>MONTH(Delivery[[#This Row],[DATE]])</f>
        <v>6</v>
      </c>
      <c r="K3103" s="183">
        <f>IF(Delivery[[#This Row],[Month]]&gt;3,YEAR(Delivery[[#This Row],[DATE]]),YEAR(Delivery[[#This Row],[DATE]])-1)</f>
        <v>2016</v>
      </c>
      <c r="L3103" s="183" t="str">
        <f>IF(Delivery[[#This Row],[Month]]&lt;4,"Q4",IF(Delivery[[#This Row],[Month]]&lt;7,"Q1",IF(Delivery[[#This Row],[Month]]&lt;10,"Q2",IF(Delivery[[#This Row],[Month]]&lt;13,"Q3"))))</f>
        <v>Q1</v>
      </c>
    </row>
    <row r="3104" spans="1:12" x14ac:dyDescent="0.25">
      <c r="A3104" s="181">
        <v>1</v>
      </c>
      <c r="B3104" s="182">
        <v>42525</v>
      </c>
      <c r="C3104" s="181" t="s">
        <v>463</v>
      </c>
      <c r="D3104" s="181" t="s">
        <v>2184</v>
      </c>
      <c r="E3104" s="181">
        <v>1</v>
      </c>
      <c r="F3104" s="181">
        <v>1483</v>
      </c>
      <c r="G3104" s="181" t="s">
        <v>490</v>
      </c>
      <c r="H3104" s="181" t="str">
        <f t="shared" si="17"/>
        <v>4H</v>
      </c>
      <c r="I3104" s="181" t="str">
        <f>VLOOKUP(H3104,[2]Sheet1!$A$2:$B$27,2,0)</f>
        <v>HSD</v>
      </c>
      <c r="J3104" s="181">
        <f>MONTH(Delivery[[#This Row],[DATE]])</f>
        <v>6</v>
      </c>
      <c r="K3104" s="183">
        <f>IF(Delivery[[#This Row],[Month]]&gt;3,YEAR(Delivery[[#This Row],[DATE]]),YEAR(Delivery[[#This Row],[DATE]])-1)</f>
        <v>2016</v>
      </c>
      <c r="L3104" s="183" t="str">
        <f>IF(Delivery[[#This Row],[Month]]&lt;4,"Q4",IF(Delivery[[#This Row],[Month]]&lt;7,"Q1",IF(Delivery[[#This Row],[Month]]&lt;10,"Q2",IF(Delivery[[#This Row],[Month]]&lt;13,"Q3"))))</f>
        <v>Q1</v>
      </c>
    </row>
    <row r="3105" spans="1:12" x14ac:dyDescent="0.25">
      <c r="A3105" s="181">
        <v>2</v>
      </c>
      <c r="B3105" s="182">
        <v>42525</v>
      </c>
      <c r="C3105" s="181" t="s">
        <v>463</v>
      </c>
      <c r="D3105" s="181" t="s">
        <v>2184</v>
      </c>
      <c r="E3105" s="181">
        <v>10</v>
      </c>
      <c r="F3105" s="181">
        <v>3402</v>
      </c>
      <c r="G3105" s="181" t="s">
        <v>490</v>
      </c>
      <c r="H3105" s="181" t="str">
        <f t="shared" si="17"/>
        <v>4H</v>
      </c>
      <c r="I3105" s="181" t="str">
        <f>VLOOKUP(H3105,[2]Sheet1!$A$2:$B$27,2,0)</f>
        <v>HSD</v>
      </c>
      <c r="J3105" s="181">
        <f>MONTH(Delivery[[#This Row],[DATE]])</f>
        <v>6</v>
      </c>
      <c r="K3105" s="183">
        <f>IF(Delivery[[#This Row],[Month]]&gt;3,YEAR(Delivery[[#This Row],[DATE]]),YEAR(Delivery[[#This Row],[DATE]])-1)</f>
        <v>2016</v>
      </c>
      <c r="L3105" s="183" t="str">
        <f>IF(Delivery[[#This Row],[Month]]&lt;4,"Q4",IF(Delivery[[#This Row],[Month]]&lt;7,"Q1",IF(Delivery[[#This Row],[Month]]&lt;10,"Q2",IF(Delivery[[#This Row],[Month]]&lt;13,"Q3"))))</f>
        <v>Q1</v>
      </c>
    </row>
    <row r="3106" spans="1:12" x14ac:dyDescent="0.25">
      <c r="A3106" s="181">
        <v>3</v>
      </c>
      <c r="B3106" s="182">
        <v>42525</v>
      </c>
      <c r="C3106" s="181" t="s">
        <v>463</v>
      </c>
      <c r="D3106" s="181" t="s">
        <v>2184</v>
      </c>
      <c r="E3106" s="181">
        <v>3</v>
      </c>
      <c r="F3106" s="181">
        <v>818</v>
      </c>
      <c r="G3106" s="181" t="s">
        <v>490</v>
      </c>
      <c r="H3106" s="181" t="str">
        <f t="shared" si="17"/>
        <v>4H</v>
      </c>
      <c r="I3106" s="181" t="str">
        <f>VLOOKUP(H3106,[2]Sheet1!$A$2:$B$27,2,0)</f>
        <v>HSD</v>
      </c>
      <c r="J3106" s="181">
        <f>MONTH(Delivery[[#This Row],[DATE]])</f>
        <v>6</v>
      </c>
      <c r="K3106" s="183">
        <f>IF(Delivery[[#This Row],[Month]]&gt;3,YEAR(Delivery[[#This Row],[DATE]]),YEAR(Delivery[[#This Row],[DATE]])-1)</f>
        <v>2016</v>
      </c>
      <c r="L3106" s="183" t="str">
        <f>IF(Delivery[[#This Row],[Month]]&lt;4,"Q4",IF(Delivery[[#This Row],[Month]]&lt;7,"Q1",IF(Delivery[[#This Row],[Month]]&lt;10,"Q2",IF(Delivery[[#This Row],[Month]]&lt;13,"Q3"))))</f>
        <v>Q1</v>
      </c>
    </row>
    <row r="3107" spans="1:12" x14ac:dyDescent="0.25">
      <c r="A3107" s="181">
        <v>4</v>
      </c>
      <c r="B3107" s="182">
        <v>42525</v>
      </c>
      <c r="C3107" s="181" t="s">
        <v>463</v>
      </c>
      <c r="D3107" s="181" t="s">
        <v>2186</v>
      </c>
      <c r="E3107" s="181">
        <v>3</v>
      </c>
      <c r="F3107" s="181">
        <v>85</v>
      </c>
      <c r="G3107" s="181" t="s">
        <v>490</v>
      </c>
      <c r="H3107" s="181" t="str">
        <f t="shared" si="17"/>
        <v>4H</v>
      </c>
      <c r="I3107" s="181" t="str">
        <f>VLOOKUP(H3107,[2]Sheet1!$A$2:$B$27,2,0)</f>
        <v>HSD</v>
      </c>
      <c r="J3107" s="181">
        <f>MONTH(Delivery[[#This Row],[DATE]])</f>
        <v>6</v>
      </c>
      <c r="K3107" s="183">
        <f>IF(Delivery[[#This Row],[Month]]&gt;3,YEAR(Delivery[[#This Row],[DATE]]),YEAR(Delivery[[#This Row],[DATE]])-1)</f>
        <v>2016</v>
      </c>
      <c r="L3107" s="183" t="str">
        <f>IF(Delivery[[#This Row],[Month]]&lt;4,"Q4",IF(Delivery[[#This Row],[Month]]&lt;7,"Q1",IF(Delivery[[#This Row],[Month]]&lt;10,"Q2",IF(Delivery[[#This Row],[Month]]&lt;13,"Q3"))))</f>
        <v>Q1</v>
      </c>
    </row>
    <row r="3108" spans="1:12" x14ac:dyDescent="0.25">
      <c r="A3108" s="181">
        <v>1</v>
      </c>
      <c r="B3108" s="182">
        <v>42525</v>
      </c>
      <c r="C3108" s="181" t="s">
        <v>463</v>
      </c>
      <c r="D3108" s="181" t="s">
        <v>2184</v>
      </c>
      <c r="E3108" s="181">
        <v>110</v>
      </c>
      <c r="F3108" s="181">
        <v>1295</v>
      </c>
      <c r="G3108" s="181" t="s">
        <v>492</v>
      </c>
      <c r="H3108" s="181" t="str">
        <f t="shared" si="17"/>
        <v>4H</v>
      </c>
      <c r="I3108" s="181" t="str">
        <f>VLOOKUP(H3108,[2]Sheet1!$A$2:$B$27,2,0)</f>
        <v>HSD</v>
      </c>
      <c r="J3108" s="181">
        <f>MONTH(Delivery[[#This Row],[DATE]])</f>
        <v>6</v>
      </c>
      <c r="K3108" s="183">
        <f>IF(Delivery[[#This Row],[Month]]&gt;3,YEAR(Delivery[[#This Row],[DATE]]),YEAR(Delivery[[#This Row],[DATE]])-1)</f>
        <v>2016</v>
      </c>
      <c r="L3108" s="183" t="str">
        <f>IF(Delivery[[#This Row],[Month]]&lt;4,"Q4",IF(Delivery[[#This Row],[Month]]&lt;7,"Q1",IF(Delivery[[#This Row],[Month]]&lt;10,"Q2",IF(Delivery[[#This Row],[Month]]&lt;13,"Q3"))))</f>
        <v>Q1</v>
      </c>
    </row>
    <row r="3109" spans="1:12" x14ac:dyDescent="0.25">
      <c r="A3109" s="181">
        <v>1</v>
      </c>
      <c r="B3109" s="182">
        <v>42525</v>
      </c>
      <c r="C3109" s="181" t="s">
        <v>6</v>
      </c>
      <c r="D3109" s="181" t="s">
        <v>462</v>
      </c>
      <c r="E3109" s="181" t="s">
        <v>223</v>
      </c>
      <c r="F3109" s="181">
        <v>59</v>
      </c>
      <c r="G3109" s="181" t="s">
        <v>466</v>
      </c>
      <c r="H3109" s="181" t="str">
        <f t="shared" si="17"/>
        <v>F4</v>
      </c>
      <c r="I3109" s="181" t="str">
        <f>VLOOKUP(H3109,[2]Sheet1!$A$2:$B$27,2,0)</f>
        <v>I/F</v>
      </c>
      <c r="J3109" s="181">
        <f>MONTH(Delivery[[#This Row],[DATE]])</f>
        <v>6</v>
      </c>
      <c r="K3109" s="183">
        <f>IF(Delivery[[#This Row],[Month]]&gt;3,YEAR(Delivery[[#This Row],[DATE]]),YEAR(Delivery[[#This Row],[DATE]])-1)</f>
        <v>2016</v>
      </c>
      <c r="L3109" s="183" t="str">
        <f>IF(Delivery[[#This Row],[Month]]&lt;4,"Q4",IF(Delivery[[#This Row],[Month]]&lt;7,"Q1",IF(Delivery[[#This Row],[Month]]&lt;10,"Q2",IF(Delivery[[#This Row],[Month]]&lt;13,"Q3"))))</f>
        <v>Q1</v>
      </c>
    </row>
    <row r="3110" spans="1:12" x14ac:dyDescent="0.25">
      <c r="A3110" s="181">
        <v>1</v>
      </c>
      <c r="B3110" s="182">
        <v>42526</v>
      </c>
      <c r="C3110" s="181" t="s">
        <v>6</v>
      </c>
      <c r="D3110" s="181" t="s">
        <v>2185</v>
      </c>
      <c r="E3110" s="181">
        <v>11</v>
      </c>
      <c r="F3110" s="181">
        <v>115</v>
      </c>
      <c r="G3110" s="181" t="s">
        <v>460</v>
      </c>
      <c r="H3110" s="181" t="str">
        <f t="shared" si="17"/>
        <v>4M</v>
      </c>
      <c r="I3110" s="181" t="str">
        <f>VLOOKUP(H3110,[2]Sheet1!$A$2:$B$27,2,0)</f>
        <v>MS</v>
      </c>
      <c r="J3110" s="181">
        <f>MONTH(Delivery[[#This Row],[DATE]])</f>
        <v>6</v>
      </c>
      <c r="K3110" s="183">
        <f>IF(Delivery[[#This Row],[Month]]&gt;3,YEAR(Delivery[[#This Row],[DATE]]),YEAR(Delivery[[#This Row],[DATE]])-1)</f>
        <v>2016</v>
      </c>
      <c r="L3110" s="183" t="str">
        <f>IF(Delivery[[#This Row],[Month]]&lt;4,"Q4",IF(Delivery[[#This Row],[Month]]&lt;7,"Q1",IF(Delivery[[#This Row],[Month]]&lt;10,"Q2",IF(Delivery[[#This Row],[Month]]&lt;13,"Q3"))))</f>
        <v>Q1</v>
      </c>
    </row>
    <row r="3111" spans="1:12" x14ac:dyDescent="0.25">
      <c r="A3111" s="181">
        <v>2</v>
      </c>
      <c r="B3111" s="182">
        <v>42526</v>
      </c>
      <c r="C3111" s="181" t="s">
        <v>6</v>
      </c>
      <c r="D3111" s="181" t="s">
        <v>2185</v>
      </c>
      <c r="E3111" s="181">
        <v>4</v>
      </c>
      <c r="F3111" s="181">
        <v>6571</v>
      </c>
      <c r="G3111" s="181" t="s">
        <v>460</v>
      </c>
      <c r="H3111" s="181" t="str">
        <f t="shared" si="17"/>
        <v>4M</v>
      </c>
      <c r="I3111" s="181" t="str">
        <f>VLOOKUP(H3111,[2]Sheet1!$A$2:$B$27,2,0)</f>
        <v>MS</v>
      </c>
      <c r="J3111" s="181">
        <f>MONTH(Delivery[[#This Row],[DATE]])</f>
        <v>6</v>
      </c>
      <c r="K3111" s="183">
        <f>IF(Delivery[[#This Row],[Month]]&gt;3,YEAR(Delivery[[#This Row],[DATE]]),YEAR(Delivery[[#This Row],[DATE]])-1)</f>
        <v>2016</v>
      </c>
      <c r="L3111" s="183" t="str">
        <f>IF(Delivery[[#This Row],[Month]]&lt;4,"Q4",IF(Delivery[[#This Row],[Month]]&lt;7,"Q1",IF(Delivery[[#This Row],[Month]]&lt;10,"Q2",IF(Delivery[[#This Row],[Month]]&lt;13,"Q3"))))</f>
        <v>Q1</v>
      </c>
    </row>
    <row r="3112" spans="1:12" x14ac:dyDescent="0.25">
      <c r="A3112" s="181">
        <v>3</v>
      </c>
      <c r="B3112" s="182">
        <v>42526</v>
      </c>
      <c r="C3112" s="181" t="s">
        <v>6</v>
      </c>
      <c r="D3112" s="181" t="s">
        <v>2622</v>
      </c>
      <c r="E3112" s="181">
        <v>16</v>
      </c>
      <c r="F3112" s="181">
        <v>91</v>
      </c>
      <c r="G3112" s="181" t="s">
        <v>460</v>
      </c>
      <c r="H3112" s="181" t="str">
        <f t="shared" si="17"/>
        <v>PC</v>
      </c>
      <c r="I3112" s="181" t="str">
        <f>VLOOKUP(H3112,[2]Sheet1!$A$2:$B$27,2,0)</f>
        <v>SKO</v>
      </c>
      <c r="J3112" s="181">
        <f>MONTH(Delivery[[#This Row],[DATE]])</f>
        <v>6</v>
      </c>
      <c r="K3112" s="183">
        <f>IF(Delivery[[#This Row],[Month]]&gt;3,YEAR(Delivery[[#This Row],[DATE]]),YEAR(Delivery[[#This Row],[DATE]])-1)</f>
        <v>2016</v>
      </c>
      <c r="L3112" s="183" t="str">
        <f>IF(Delivery[[#This Row],[Month]]&lt;4,"Q4",IF(Delivery[[#This Row],[Month]]&lt;7,"Q1",IF(Delivery[[#This Row],[Month]]&lt;10,"Q2",IF(Delivery[[#This Row],[Month]]&lt;13,"Q3"))))</f>
        <v>Q1</v>
      </c>
    </row>
    <row r="3113" spans="1:12" x14ac:dyDescent="0.25">
      <c r="A3113" s="181">
        <v>4</v>
      </c>
      <c r="B3113" s="182">
        <v>42526</v>
      </c>
      <c r="C3113" s="181" t="s">
        <v>6</v>
      </c>
      <c r="D3113" s="181" t="s">
        <v>2192</v>
      </c>
      <c r="E3113" s="181">
        <v>2</v>
      </c>
      <c r="F3113" s="181">
        <v>2239</v>
      </c>
      <c r="G3113" s="181" t="s">
        <v>460</v>
      </c>
      <c r="H3113" s="181" t="str">
        <f t="shared" si="17"/>
        <v>4H</v>
      </c>
      <c r="I3113" s="181" t="str">
        <f>VLOOKUP(H3113,[2]Sheet1!$A$2:$B$27,2,0)</f>
        <v>HSD</v>
      </c>
      <c r="J3113" s="181">
        <f>MONTH(Delivery[[#This Row],[DATE]])</f>
        <v>6</v>
      </c>
      <c r="K3113" s="183">
        <f>IF(Delivery[[#This Row],[Month]]&gt;3,YEAR(Delivery[[#This Row],[DATE]]),YEAR(Delivery[[#This Row],[DATE]])-1)</f>
        <v>2016</v>
      </c>
      <c r="L3113" s="183" t="str">
        <f>IF(Delivery[[#This Row],[Month]]&lt;4,"Q4",IF(Delivery[[#This Row],[Month]]&lt;7,"Q1",IF(Delivery[[#This Row],[Month]]&lt;10,"Q2",IF(Delivery[[#This Row],[Month]]&lt;13,"Q3"))))</f>
        <v>Q1</v>
      </c>
    </row>
    <row r="3114" spans="1:12" x14ac:dyDescent="0.25">
      <c r="A3114" s="181">
        <v>1</v>
      </c>
      <c r="B3114" s="182">
        <v>42526</v>
      </c>
      <c r="C3114" s="181" t="s">
        <v>463</v>
      </c>
      <c r="D3114" s="181" t="s">
        <v>2184</v>
      </c>
      <c r="E3114" s="181">
        <v>3</v>
      </c>
      <c r="F3114" s="181">
        <v>5</v>
      </c>
      <c r="G3114" s="181" t="s">
        <v>490</v>
      </c>
      <c r="H3114" s="181" t="str">
        <f t="shared" si="17"/>
        <v>4H</v>
      </c>
      <c r="I3114" s="181" t="str">
        <f>VLOOKUP(H3114,[2]Sheet1!$A$2:$B$27,2,0)</f>
        <v>HSD</v>
      </c>
      <c r="J3114" s="181">
        <f>MONTH(Delivery[[#This Row],[DATE]])</f>
        <v>6</v>
      </c>
      <c r="K3114" s="183">
        <f>IF(Delivery[[#This Row],[Month]]&gt;3,YEAR(Delivery[[#This Row],[DATE]]),YEAR(Delivery[[#This Row],[DATE]])-1)</f>
        <v>2016</v>
      </c>
      <c r="L3114" s="183" t="str">
        <f>IF(Delivery[[#This Row],[Month]]&lt;4,"Q4",IF(Delivery[[#This Row],[Month]]&lt;7,"Q1",IF(Delivery[[#This Row],[Month]]&lt;10,"Q2",IF(Delivery[[#This Row],[Month]]&lt;13,"Q3"))))</f>
        <v>Q1</v>
      </c>
    </row>
    <row r="3115" spans="1:12" x14ac:dyDescent="0.25">
      <c r="A3115" s="181">
        <v>2</v>
      </c>
      <c r="B3115" s="182">
        <v>42526</v>
      </c>
      <c r="C3115" s="181" t="s">
        <v>463</v>
      </c>
      <c r="D3115" s="181" t="s">
        <v>2623</v>
      </c>
      <c r="E3115" s="181">
        <v>12</v>
      </c>
      <c r="F3115" s="181">
        <v>353</v>
      </c>
      <c r="G3115" s="181" t="s">
        <v>490</v>
      </c>
      <c r="H3115" s="181" t="str">
        <f t="shared" si="17"/>
        <v>4H</v>
      </c>
      <c r="I3115" s="181" t="str">
        <f>VLOOKUP(H3115,[2]Sheet1!$A$2:$B$27,2,0)</f>
        <v>HSD</v>
      </c>
      <c r="J3115" s="181">
        <f>MONTH(Delivery[[#This Row],[DATE]])</f>
        <v>6</v>
      </c>
      <c r="K3115" s="183">
        <f>IF(Delivery[[#This Row],[Month]]&gt;3,YEAR(Delivery[[#This Row],[DATE]]),YEAR(Delivery[[#This Row],[DATE]])-1)</f>
        <v>2016</v>
      </c>
      <c r="L3115" s="183" t="str">
        <f>IF(Delivery[[#This Row],[Month]]&lt;4,"Q4",IF(Delivery[[#This Row],[Month]]&lt;7,"Q1",IF(Delivery[[#This Row],[Month]]&lt;10,"Q2",IF(Delivery[[#This Row],[Month]]&lt;13,"Q3"))))</f>
        <v>Q1</v>
      </c>
    </row>
    <row r="3116" spans="1:12" x14ac:dyDescent="0.25">
      <c r="A3116" s="181">
        <v>3</v>
      </c>
      <c r="B3116" s="182">
        <v>42526</v>
      </c>
      <c r="C3116" s="181" t="s">
        <v>463</v>
      </c>
      <c r="D3116" s="181" t="s">
        <v>2187</v>
      </c>
      <c r="E3116" s="181">
        <v>12</v>
      </c>
      <c r="F3116" s="181">
        <v>2536</v>
      </c>
      <c r="G3116" s="181" t="s">
        <v>490</v>
      </c>
      <c r="H3116" s="181" t="str">
        <f t="shared" si="17"/>
        <v>4H</v>
      </c>
      <c r="I3116" s="181" t="str">
        <f>VLOOKUP(H3116,[2]Sheet1!$A$2:$B$27,2,0)</f>
        <v>HSD</v>
      </c>
      <c r="J3116" s="181">
        <f>MONTH(Delivery[[#This Row],[DATE]])</f>
        <v>6</v>
      </c>
      <c r="K3116" s="183">
        <f>IF(Delivery[[#This Row],[Month]]&gt;3,YEAR(Delivery[[#This Row],[DATE]]),YEAR(Delivery[[#This Row],[DATE]])-1)</f>
        <v>2016</v>
      </c>
      <c r="L3116" s="183" t="str">
        <f>IF(Delivery[[#This Row],[Month]]&lt;4,"Q4",IF(Delivery[[#This Row],[Month]]&lt;7,"Q1",IF(Delivery[[#This Row],[Month]]&lt;10,"Q2",IF(Delivery[[#This Row],[Month]]&lt;13,"Q3"))))</f>
        <v>Q1</v>
      </c>
    </row>
    <row r="3117" spans="1:12" x14ac:dyDescent="0.25">
      <c r="A3117" s="181">
        <v>4</v>
      </c>
      <c r="B3117" s="182">
        <v>42526</v>
      </c>
      <c r="C3117" s="181" t="s">
        <v>463</v>
      </c>
      <c r="D3117" s="181" t="s">
        <v>2187</v>
      </c>
      <c r="E3117" s="181">
        <v>11</v>
      </c>
      <c r="F3117" s="181">
        <v>1828</v>
      </c>
      <c r="G3117" s="181" t="s">
        <v>490</v>
      </c>
      <c r="H3117" s="181" t="str">
        <f t="shared" si="17"/>
        <v>4H</v>
      </c>
      <c r="I3117" s="181" t="str">
        <f>VLOOKUP(H3117,[2]Sheet1!$A$2:$B$27,2,0)</f>
        <v>HSD</v>
      </c>
      <c r="J3117" s="181">
        <f>MONTH(Delivery[[#This Row],[DATE]])</f>
        <v>6</v>
      </c>
      <c r="K3117" s="183">
        <f>IF(Delivery[[#This Row],[Month]]&gt;3,YEAR(Delivery[[#This Row],[DATE]]),YEAR(Delivery[[#This Row],[DATE]])-1)</f>
        <v>2016</v>
      </c>
      <c r="L3117" s="183" t="str">
        <f>IF(Delivery[[#This Row],[Month]]&lt;4,"Q4",IF(Delivery[[#This Row],[Month]]&lt;7,"Q1",IF(Delivery[[#This Row],[Month]]&lt;10,"Q2",IF(Delivery[[#This Row],[Month]]&lt;13,"Q3"))))</f>
        <v>Q1</v>
      </c>
    </row>
    <row r="3118" spans="1:12" x14ac:dyDescent="0.25">
      <c r="A3118" s="181">
        <v>5</v>
      </c>
      <c r="B3118" s="182">
        <v>42526</v>
      </c>
      <c r="C3118" s="181" t="s">
        <v>463</v>
      </c>
      <c r="D3118" s="181" t="s">
        <v>2195</v>
      </c>
      <c r="E3118" s="181">
        <v>11</v>
      </c>
      <c r="F3118" s="181">
        <v>438</v>
      </c>
      <c r="G3118" s="181" t="s">
        <v>490</v>
      </c>
      <c r="H3118" s="181" t="str">
        <f t="shared" si="17"/>
        <v>4H</v>
      </c>
      <c r="I3118" s="181" t="str">
        <f>VLOOKUP(H3118,[2]Sheet1!$A$2:$B$27,2,0)</f>
        <v>HSD</v>
      </c>
      <c r="J3118" s="181">
        <f>MONTH(Delivery[[#This Row],[DATE]])</f>
        <v>6</v>
      </c>
      <c r="K3118" s="183">
        <f>IF(Delivery[[#This Row],[Month]]&gt;3,YEAR(Delivery[[#This Row],[DATE]]),YEAR(Delivery[[#This Row],[DATE]])-1)</f>
        <v>2016</v>
      </c>
      <c r="L3118" s="183" t="str">
        <f>IF(Delivery[[#This Row],[Month]]&lt;4,"Q4",IF(Delivery[[#This Row],[Month]]&lt;7,"Q1",IF(Delivery[[#This Row],[Month]]&lt;10,"Q2",IF(Delivery[[#This Row],[Month]]&lt;13,"Q3"))))</f>
        <v>Q1</v>
      </c>
    </row>
    <row r="3119" spans="1:12" x14ac:dyDescent="0.25">
      <c r="A3119" s="181">
        <v>1</v>
      </c>
      <c r="B3119" s="182">
        <v>42526</v>
      </c>
      <c r="C3119" s="181" t="s">
        <v>463</v>
      </c>
      <c r="D3119" s="181" t="s">
        <v>2168</v>
      </c>
      <c r="E3119" s="181">
        <v>24</v>
      </c>
      <c r="F3119" s="181">
        <v>1308</v>
      </c>
      <c r="G3119" s="181" t="s">
        <v>464</v>
      </c>
      <c r="H3119" s="181" t="str">
        <f t="shared" si="17"/>
        <v>A1</v>
      </c>
      <c r="I3119" s="181" t="str">
        <f>VLOOKUP(H3119,[2]Sheet1!$A$2:$B$27,2,0)</f>
        <v>ATF</v>
      </c>
      <c r="J3119" s="181">
        <f>MONTH(Delivery[[#This Row],[DATE]])</f>
        <v>6</v>
      </c>
      <c r="K3119" s="183">
        <f>IF(Delivery[[#This Row],[Month]]&gt;3,YEAR(Delivery[[#This Row],[DATE]]),YEAR(Delivery[[#This Row],[DATE]])-1)</f>
        <v>2016</v>
      </c>
      <c r="L3119" s="183" t="str">
        <f>IF(Delivery[[#This Row],[Month]]&lt;4,"Q4",IF(Delivery[[#This Row],[Month]]&lt;7,"Q1",IF(Delivery[[#This Row],[Month]]&lt;10,"Q2",IF(Delivery[[#This Row],[Month]]&lt;13,"Q3"))))</f>
        <v>Q1</v>
      </c>
    </row>
    <row r="3120" spans="1:12" x14ac:dyDescent="0.25">
      <c r="A3120" s="181">
        <v>2</v>
      </c>
      <c r="B3120" s="182">
        <v>42526</v>
      </c>
      <c r="C3120" s="181" t="s">
        <v>463</v>
      </c>
      <c r="D3120" s="181" t="s">
        <v>2213</v>
      </c>
      <c r="E3120" s="181">
        <v>16</v>
      </c>
      <c r="F3120" s="181">
        <v>13</v>
      </c>
      <c r="G3120" s="181" t="s">
        <v>464</v>
      </c>
      <c r="H3120" s="181" t="str">
        <f t="shared" si="17"/>
        <v>0S</v>
      </c>
      <c r="I3120" s="181" t="str">
        <f>VLOOKUP(H3120,[2]Sheet1!$A$2:$B$27,2,0)</f>
        <v>SKO</v>
      </c>
      <c r="J3120" s="181">
        <f>MONTH(Delivery[[#This Row],[DATE]])</f>
        <v>6</v>
      </c>
      <c r="K3120" s="183">
        <f>IF(Delivery[[#This Row],[Month]]&gt;3,YEAR(Delivery[[#This Row],[DATE]]),YEAR(Delivery[[#This Row],[DATE]])-1)</f>
        <v>2016</v>
      </c>
      <c r="L3120" s="183" t="str">
        <f>IF(Delivery[[#This Row],[Month]]&lt;4,"Q4",IF(Delivery[[#This Row],[Month]]&lt;7,"Q1",IF(Delivery[[#This Row],[Month]]&lt;10,"Q2",IF(Delivery[[#This Row],[Month]]&lt;13,"Q3"))))</f>
        <v>Q1</v>
      </c>
    </row>
    <row r="3121" spans="1:12" x14ac:dyDescent="0.25">
      <c r="A3121" s="181">
        <v>1</v>
      </c>
      <c r="B3121" s="182">
        <v>42526</v>
      </c>
      <c r="C3121" s="181" t="s">
        <v>463</v>
      </c>
      <c r="D3121" s="181" t="s">
        <v>2184</v>
      </c>
      <c r="E3121" s="181">
        <v>110</v>
      </c>
      <c r="F3121" s="181">
        <v>1849</v>
      </c>
      <c r="G3121" s="181" t="s">
        <v>492</v>
      </c>
      <c r="H3121" s="181" t="str">
        <f t="shared" si="17"/>
        <v>4H</v>
      </c>
      <c r="I3121" s="181" t="str">
        <f>VLOOKUP(H3121,[2]Sheet1!$A$2:$B$27,2,0)</f>
        <v>HSD</v>
      </c>
      <c r="J3121" s="181">
        <f>MONTH(Delivery[[#This Row],[DATE]])</f>
        <v>6</v>
      </c>
      <c r="K3121" s="183">
        <f>IF(Delivery[[#This Row],[Month]]&gt;3,YEAR(Delivery[[#This Row],[DATE]]),YEAR(Delivery[[#This Row],[DATE]])-1)</f>
        <v>2016</v>
      </c>
      <c r="L3121" s="183" t="str">
        <f>IF(Delivery[[#This Row],[Month]]&lt;4,"Q4",IF(Delivery[[#This Row],[Month]]&lt;7,"Q1",IF(Delivery[[#This Row],[Month]]&lt;10,"Q2",IF(Delivery[[#This Row],[Month]]&lt;13,"Q3"))))</f>
        <v>Q1</v>
      </c>
    </row>
    <row r="3122" spans="1:12" x14ac:dyDescent="0.25">
      <c r="A3122" s="181">
        <v>2</v>
      </c>
      <c r="B3122" s="182">
        <v>42526</v>
      </c>
      <c r="C3122" s="181" t="s">
        <v>463</v>
      </c>
      <c r="D3122" s="181" t="s">
        <v>2187</v>
      </c>
      <c r="E3122" s="181">
        <v>113</v>
      </c>
      <c r="F3122" s="181">
        <v>826</v>
      </c>
      <c r="G3122" s="181" t="s">
        <v>492</v>
      </c>
      <c r="H3122" s="181" t="str">
        <f t="shared" si="17"/>
        <v>4H</v>
      </c>
      <c r="I3122" s="181" t="str">
        <f>VLOOKUP(H3122,[2]Sheet1!$A$2:$B$27,2,0)</f>
        <v>HSD</v>
      </c>
      <c r="J3122" s="181">
        <f>MONTH(Delivery[[#This Row],[DATE]])</f>
        <v>6</v>
      </c>
      <c r="K3122" s="183">
        <f>IF(Delivery[[#This Row],[Month]]&gt;3,YEAR(Delivery[[#This Row],[DATE]]),YEAR(Delivery[[#This Row],[DATE]])-1)</f>
        <v>2016</v>
      </c>
      <c r="L3122" s="183" t="str">
        <f>IF(Delivery[[#This Row],[Month]]&lt;4,"Q4",IF(Delivery[[#This Row],[Month]]&lt;7,"Q1",IF(Delivery[[#This Row],[Month]]&lt;10,"Q2",IF(Delivery[[#This Row],[Month]]&lt;13,"Q3"))))</f>
        <v>Q1</v>
      </c>
    </row>
    <row r="3123" spans="1:12" x14ac:dyDescent="0.25">
      <c r="A3123" s="181">
        <v>3</v>
      </c>
      <c r="B3123" s="182">
        <v>42526</v>
      </c>
      <c r="C3123" s="181" t="s">
        <v>463</v>
      </c>
      <c r="D3123" s="181" t="s">
        <v>2187</v>
      </c>
      <c r="E3123" s="181">
        <v>108</v>
      </c>
      <c r="F3123" s="181">
        <v>1049</v>
      </c>
      <c r="G3123" s="181" t="s">
        <v>492</v>
      </c>
      <c r="H3123" s="181" t="str">
        <f t="shared" si="17"/>
        <v>4H</v>
      </c>
      <c r="I3123" s="181" t="str">
        <f>VLOOKUP(H3123,[2]Sheet1!$A$2:$B$27,2,0)</f>
        <v>HSD</v>
      </c>
      <c r="J3123" s="181">
        <f>MONTH(Delivery[[#This Row],[DATE]])</f>
        <v>6</v>
      </c>
      <c r="K3123" s="183">
        <f>IF(Delivery[[#This Row],[Month]]&gt;3,YEAR(Delivery[[#This Row],[DATE]]),YEAR(Delivery[[#This Row],[DATE]])-1)</f>
        <v>2016</v>
      </c>
      <c r="L3123" s="183" t="str">
        <f>IF(Delivery[[#This Row],[Month]]&lt;4,"Q4",IF(Delivery[[#This Row],[Month]]&lt;7,"Q1",IF(Delivery[[#This Row],[Month]]&lt;10,"Q2",IF(Delivery[[#This Row],[Month]]&lt;13,"Q3"))))</f>
        <v>Q1</v>
      </c>
    </row>
    <row r="3124" spans="1:12" x14ac:dyDescent="0.25">
      <c r="A3124" s="181">
        <v>1</v>
      </c>
      <c r="B3124" s="182">
        <v>42526</v>
      </c>
      <c r="C3124" s="181" t="s">
        <v>6</v>
      </c>
      <c r="D3124" s="181" t="s">
        <v>2624</v>
      </c>
      <c r="E3124" s="181" t="s">
        <v>223</v>
      </c>
      <c r="F3124" s="181">
        <v>52</v>
      </c>
      <c r="G3124" s="181" t="s">
        <v>466</v>
      </c>
      <c r="H3124" s="181" t="str">
        <f t="shared" si="17"/>
        <v xml:space="preserve"> I</v>
      </c>
      <c r="I3124" s="181" t="str">
        <f>VLOOKUP(H3124,[2]Sheet1!$A$2:$B$27,2,0)</f>
        <v>I/F</v>
      </c>
      <c r="J3124" s="181">
        <f>MONTH(Delivery[[#This Row],[DATE]])</f>
        <v>6</v>
      </c>
      <c r="K3124" s="183">
        <f>IF(Delivery[[#This Row],[Month]]&gt;3,YEAR(Delivery[[#This Row],[DATE]]),YEAR(Delivery[[#This Row],[DATE]])-1)</f>
        <v>2016</v>
      </c>
      <c r="L3124" s="183" t="str">
        <f>IF(Delivery[[#This Row],[Month]]&lt;4,"Q4",IF(Delivery[[#This Row],[Month]]&lt;7,"Q1",IF(Delivery[[#This Row],[Month]]&lt;10,"Q2",IF(Delivery[[#This Row],[Month]]&lt;13,"Q3"))))</f>
        <v>Q1</v>
      </c>
    </row>
    <row r="3125" spans="1:12" x14ac:dyDescent="0.25">
      <c r="A3125" s="181">
        <v>1</v>
      </c>
      <c r="B3125" s="182">
        <v>42527</v>
      </c>
      <c r="C3125" s="181" t="s">
        <v>6</v>
      </c>
      <c r="D3125" s="181" t="s">
        <v>2216</v>
      </c>
      <c r="E3125" s="181">
        <v>2</v>
      </c>
      <c r="F3125" s="181">
        <v>1762</v>
      </c>
      <c r="G3125" s="181" t="s">
        <v>460</v>
      </c>
      <c r="H3125" s="181" t="str">
        <f t="shared" si="17"/>
        <v>4H</v>
      </c>
      <c r="I3125" s="181" t="str">
        <f>VLOOKUP(H3125,[2]Sheet1!$A$2:$B$27,2,0)</f>
        <v>HSD</v>
      </c>
      <c r="J3125" s="181">
        <f>MONTH(Delivery[[#This Row],[DATE]])</f>
        <v>6</v>
      </c>
      <c r="K3125" s="183">
        <f>IF(Delivery[[#This Row],[Month]]&gt;3,YEAR(Delivery[[#This Row],[DATE]]),YEAR(Delivery[[#This Row],[DATE]])-1)</f>
        <v>2016</v>
      </c>
      <c r="L3125" s="183" t="str">
        <f>IF(Delivery[[#This Row],[Month]]&lt;4,"Q4",IF(Delivery[[#This Row],[Month]]&lt;7,"Q1",IF(Delivery[[#This Row],[Month]]&lt;10,"Q2",IF(Delivery[[#This Row],[Month]]&lt;13,"Q3"))))</f>
        <v>Q1</v>
      </c>
    </row>
    <row r="3126" spans="1:12" x14ac:dyDescent="0.25">
      <c r="A3126" s="181">
        <v>2</v>
      </c>
      <c r="B3126" s="182">
        <v>42527</v>
      </c>
      <c r="C3126" s="181" t="s">
        <v>6</v>
      </c>
      <c r="D3126" s="181" t="s">
        <v>2193</v>
      </c>
      <c r="E3126" s="181">
        <v>2</v>
      </c>
      <c r="F3126" s="181">
        <v>4170</v>
      </c>
      <c r="G3126" s="181" t="s">
        <v>460</v>
      </c>
      <c r="H3126" s="181" t="str">
        <f t="shared" si="17"/>
        <v>4H</v>
      </c>
      <c r="I3126" s="181" t="str">
        <f>VLOOKUP(H3126,[2]Sheet1!$A$2:$B$27,2,0)</f>
        <v>HSD</v>
      </c>
      <c r="J3126" s="181">
        <f>MONTH(Delivery[[#This Row],[DATE]])</f>
        <v>6</v>
      </c>
      <c r="K3126" s="183">
        <f>IF(Delivery[[#This Row],[Month]]&gt;3,YEAR(Delivery[[#This Row],[DATE]]),YEAR(Delivery[[#This Row],[DATE]])-1)</f>
        <v>2016</v>
      </c>
      <c r="L3126" s="183" t="str">
        <f>IF(Delivery[[#This Row],[Month]]&lt;4,"Q4",IF(Delivery[[#This Row],[Month]]&lt;7,"Q1",IF(Delivery[[#This Row],[Month]]&lt;10,"Q2",IF(Delivery[[#This Row],[Month]]&lt;13,"Q3"))))</f>
        <v>Q1</v>
      </c>
    </row>
    <row r="3127" spans="1:12" x14ac:dyDescent="0.25">
      <c r="A3127" s="181">
        <v>3</v>
      </c>
      <c r="B3127" s="182">
        <v>42527</v>
      </c>
      <c r="C3127" s="181" t="s">
        <v>6</v>
      </c>
      <c r="D3127" s="181" t="s">
        <v>2196</v>
      </c>
      <c r="E3127" s="181">
        <v>16</v>
      </c>
      <c r="F3127" s="181">
        <v>92</v>
      </c>
      <c r="G3127" s="181" t="s">
        <v>460</v>
      </c>
      <c r="H3127" s="181" t="str">
        <f t="shared" si="17"/>
        <v>PC</v>
      </c>
      <c r="I3127" s="181" t="str">
        <f>VLOOKUP(H3127,[2]Sheet1!$A$2:$B$27,2,0)</f>
        <v>SKO</v>
      </c>
      <c r="J3127" s="181">
        <f>MONTH(Delivery[[#This Row],[DATE]])</f>
        <v>6</v>
      </c>
      <c r="K3127" s="183">
        <f>IF(Delivery[[#This Row],[Month]]&gt;3,YEAR(Delivery[[#This Row],[DATE]]),YEAR(Delivery[[#This Row],[DATE]])-1)</f>
        <v>2016</v>
      </c>
      <c r="L3127" s="183" t="str">
        <f>IF(Delivery[[#This Row],[Month]]&lt;4,"Q4",IF(Delivery[[#This Row],[Month]]&lt;7,"Q1",IF(Delivery[[#This Row],[Month]]&lt;10,"Q2",IF(Delivery[[#This Row],[Month]]&lt;13,"Q3"))))</f>
        <v>Q1</v>
      </c>
    </row>
    <row r="3128" spans="1:12" x14ac:dyDescent="0.25">
      <c r="A3128" s="181">
        <v>4</v>
      </c>
      <c r="B3128" s="182">
        <v>42527</v>
      </c>
      <c r="C3128" s="181" t="s">
        <v>6</v>
      </c>
      <c r="D3128" s="181" t="s">
        <v>2197</v>
      </c>
      <c r="E3128" s="181">
        <v>16</v>
      </c>
      <c r="F3128" s="181">
        <v>28</v>
      </c>
      <c r="G3128" s="181" t="s">
        <v>460</v>
      </c>
      <c r="H3128" s="181" t="str">
        <f t="shared" si="17"/>
        <v>NS</v>
      </c>
      <c r="I3128" s="181" t="str">
        <f>VLOOKUP(H3128,[2]Sheet1!$A$2:$B$27,2,0)</f>
        <v>SKO</v>
      </c>
      <c r="J3128" s="181">
        <f>MONTH(Delivery[[#This Row],[DATE]])</f>
        <v>6</v>
      </c>
      <c r="K3128" s="183">
        <f>IF(Delivery[[#This Row],[Month]]&gt;3,YEAR(Delivery[[#This Row],[DATE]]),YEAR(Delivery[[#This Row],[DATE]])-1)</f>
        <v>2016</v>
      </c>
      <c r="L3128" s="183" t="str">
        <f>IF(Delivery[[#This Row],[Month]]&lt;4,"Q4",IF(Delivery[[#This Row],[Month]]&lt;7,"Q1",IF(Delivery[[#This Row],[Month]]&lt;10,"Q2",IF(Delivery[[#This Row],[Month]]&lt;13,"Q3"))))</f>
        <v>Q1</v>
      </c>
    </row>
    <row r="3129" spans="1:12" x14ac:dyDescent="0.25">
      <c r="A3129" s="181">
        <v>1</v>
      </c>
      <c r="B3129" s="182">
        <v>42527</v>
      </c>
      <c r="C3129" s="181" t="s">
        <v>463</v>
      </c>
      <c r="D3129" s="181" t="s">
        <v>2195</v>
      </c>
      <c r="E3129" s="181">
        <v>11</v>
      </c>
      <c r="F3129" s="181">
        <v>1130</v>
      </c>
      <c r="G3129" s="181" t="s">
        <v>490</v>
      </c>
      <c r="H3129" s="181" t="str">
        <f t="shared" si="17"/>
        <v>4H</v>
      </c>
      <c r="I3129" s="181" t="str">
        <f>VLOOKUP(H3129,[2]Sheet1!$A$2:$B$27,2,0)</f>
        <v>HSD</v>
      </c>
      <c r="J3129" s="181">
        <f>MONTH(Delivery[[#This Row],[DATE]])</f>
        <v>6</v>
      </c>
      <c r="K3129" s="183">
        <f>IF(Delivery[[#This Row],[Month]]&gt;3,YEAR(Delivery[[#This Row],[DATE]]),YEAR(Delivery[[#This Row],[DATE]])-1)</f>
        <v>2016</v>
      </c>
      <c r="L3129" s="183" t="str">
        <f>IF(Delivery[[#This Row],[Month]]&lt;4,"Q4",IF(Delivery[[#This Row],[Month]]&lt;7,"Q1",IF(Delivery[[#This Row],[Month]]&lt;10,"Q2",IF(Delivery[[#This Row],[Month]]&lt;13,"Q3"))))</f>
        <v>Q1</v>
      </c>
    </row>
    <row r="3130" spans="1:12" x14ac:dyDescent="0.25">
      <c r="A3130" s="181">
        <v>2</v>
      </c>
      <c r="B3130" s="182">
        <v>42527</v>
      </c>
      <c r="C3130" s="181" t="s">
        <v>463</v>
      </c>
      <c r="D3130" s="181" t="s">
        <v>2195</v>
      </c>
      <c r="E3130" s="181">
        <v>12</v>
      </c>
      <c r="F3130" s="181">
        <v>517</v>
      </c>
      <c r="G3130" s="181" t="s">
        <v>490</v>
      </c>
      <c r="H3130" s="181" t="str">
        <f t="shared" si="17"/>
        <v>4H</v>
      </c>
      <c r="I3130" s="181" t="str">
        <f>VLOOKUP(H3130,[2]Sheet1!$A$2:$B$27,2,0)</f>
        <v>HSD</v>
      </c>
      <c r="J3130" s="181">
        <f>MONTH(Delivery[[#This Row],[DATE]])</f>
        <v>6</v>
      </c>
      <c r="K3130" s="183">
        <f>IF(Delivery[[#This Row],[Month]]&gt;3,YEAR(Delivery[[#This Row],[DATE]]),YEAR(Delivery[[#This Row],[DATE]])-1)</f>
        <v>2016</v>
      </c>
      <c r="L3130" s="183" t="str">
        <f>IF(Delivery[[#This Row],[Month]]&lt;4,"Q4",IF(Delivery[[#This Row],[Month]]&lt;7,"Q1",IF(Delivery[[#This Row],[Month]]&lt;10,"Q2",IF(Delivery[[#This Row],[Month]]&lt;13,"Q3"))))</f>
        <v>Q1</v>
      </c>
    </row>
    <row r="3131" spans="1:12" x14ac:dyDescent="0.25">
      <c r="A3131" s="181">
        <v>3</v>
      </c>
      <c r="B3131" s="182">
        <v>42527</v>
      </c>
      <c r="C3131" s="181" t="s">
        <v>463</v>
      </c>
      <c r="D3131" s="181" t="s">
        <v>2195</v>
      </c>
      <c r="E3131" s="181">
        <v>3</v>
      </c>
      <c r="F3131" s="181">
        <v>828</v>
      </c>
      <c r="G3131" s="181" t="s">
        <v>490</v>
      </c>
      <c r="H3131" s="181" t="str">
        <f t="shared" si="17"/>
        <v>4H</v>
      </c>
      <c r="I3131" s="181" t="str">
        <f>VLOOKUP(H3131,[2]Sheet1!$A$2:$B$27,2,0)</f>
        <v>HSD</v>
      </c>
      <c r="J3131" s="181">
        <f>MONTH(Delivery[[#This Row],[DATE]])</f>
        <v>6</v>
      </c>
      <c r="K3131" s="183">
        <f>IF(Delivery[[#This Row],[Month]]&gt;3,YEAR(Delivery[[#This Row],[DATE]]),YEAR(Delivery[[#This Row],[DATE]])-1)</f>
        <v>2016</v>
      </c>
      <c r="L3131" s="183" t="str">
        <f>IF(Delivery[[#This Row],[Month]]&lt;4,"Q4",IF(Delivery[[#This Row],[Month]]&lt;7,"Q1",IF(Delivery[[#This Row],[Month]]&lt;10,"Q2",IF(Delivery[[#This Row],[Month]]&lt;13,"Q3"))))</f>
        <v>Q1</v>
      </c>
    </row>
    <row r="3132" spans="1:12" x14ac:dyDescent="0.25">
      <c r="A3132" s="181">
        <v>4</v>
      </c>
      <c r="B3132" s="182">
        <v>42527</v>
      </c>
      <c r="C3132" s="181" t="s">
        <v>463</v>
      </c>
      <c r="D3132" s="181" t="s">
        <v>2200</v>
      </c>
      <c r="E3132" s="181">
        <v>5</v>
      </c>
      <c r="F3132" s="181">
        <v>85</v>
      </c>
      <c r="G3132" s="181" t="s">
        <v>490</v>
      </c>
      <c r="H3132" s="181" t="str">
        <f t="shared" ref="H3132:H3195" si="18">MID(D3132,3,2)</f>
        <v>PC</v>
      </c>
      <c r="I3132" s="181" t="str">
        <f>VLOOKUP(H3132,[2]Sheet1!$A$2:$B$27,2,0)</f>
        <v>SKO</v>
      </c>
      <c r="J3132" s="181">
        <f>MONTH(Delivery[[#This Row],[DATE]])</f>
        <v>6</v>
      </c>
      <c r="K3132" s="183">
        <f>IF(Delivery[[#This Row],[Month]]&gt;3,YEAR(Delivery[[#This Row],[DATE]]),YEAR(Delivery[[#This Row],[DATE]])-1)</f>
        <v>2016</v>
      </c>
      <c r="L3132" s="183" t="str">
        <f>IF(Delivery[[#This Row],[Month]]&lt;4,"Q4",IF(Delivery[[#This Row],[Month]]&lt;7,"Q1",IF(Delivery[[#This Row],[Month]]&lt;10,"Q2",IF(Delivery[[#This Row],[Month]]&lt;13,"Q3"))))</f>
        <v>Q1</v>
      </c>
    </row>
    <row r="3133" spans="1:12" x14ac:dyDescent="0.25">
      <c r="A3133" s="181">
        <v>5</v>
      </c>
      <c r="B3133" s="182">
        <v>42527</v>
      </c>
      <c r="C3133" s="181" t="s">
        <v>463</v>
      </c>
      <c r="D3133" s="181" t="s">
        <v>2202</v>
      </c>
      <c r="E3133" s="181">
        <v>8</v>
      </c>
      <c r="F3133" s="181">
        <v>2947</v>
      </c>
      <c r="G3133" s="181" t="s">
        <v>490</v>
      </c>
      <c r="H3133" s="181" t="str">
        <f t="shared" si="18"/>
        <v>4M</v>
      </c>
      <c r="I3133" s="181" t="str">
        <f>VLOOKUP(H3133,[2]Sheet1!$A$2:$B$27,2,0)</f>
        <v>MS</v>
      </c>
      <c r="J3133" s="181">
        <f>MONTH(Delivery[[#This Row],[DATE]])</f>
        <v>6</v>
      </c>
      <c r="K3133" s="183">
        <f>IF(Delivery[[#This Row],[Month]]&gt;3,YEAR(Delivery[[#This Row],[DATE]]),YEAR(Delivery[[#This Row],[DATE]])-1)</f>
        <v>2016</v>
      </c>
      <c r="L3133" s="183" t="str">
        <f>IF(Delivery[[#This Row],[Month]]&lt;4,"Q4",IF(Delivery[[#This Row],[Month]]&lt;7,"Q1",IF(Delivery[[#This Row],[Month]]&lt;10,"Q2",IF(Delivery[[#This Row],[Month]]&lt;13,"Q3"))))</f>
        <v>Q1</v>
      </c>
    </row>
    <row r="3134" spans="1:12" x14ac:dyDescent="0.25">
      <c r="A3134" s="181">
        <v>1</v>
      </c>
      <c r="B3134" s="182">
        <v>42527</v>
      </c>
      <c r="C3134" s="181" t="s">
        <v>463</v>
      </c>
      <c r="D3134" s="181" t="s">
        <v>2213</v>
      </c>
      <c r="E3134" s="181">
        <v>16</v>
      </c>
      <c r="F3134" s="181">
        <v>446</v>
      </c>
      <c r="G3134" s="181" t="s">
        <v>464</v>
      </c>
      <c r="H3134" s="181" t="str">
        <f t="shared" si="18"/>
        <v>0S</v>
      </c>
      <c r="I3134" s="181" t="str">
        <f>VLOOKUP(H3134,[2]Sheet1!$A$2:$B$27,2,0)</f>
        <v>SKO</v>
      </c>
      <c r="J3134" s="181">
        <f>MONTH(Delivery[[#This Row],[DATE]])</f>
        <v>6</v>
      </c>
      <c r="K3134" s="183">
        <f>IF(Delivery[[#This Row],[Month]]&gt;3,YEAR(Delivery[[#This Row],[DATE]]),YEAR(Delivery[[#This Row],[DATE]])-1)</f>
        <v>2016</v>
      </c>
      <c r="L3134" s="183" t="str">
        <f>IF(Delivery[[#This Row],[Month]]&lt;4,"Q4",IF(Delivery[[#This Row],[Month]]&lt;7,"Q1",IF(Delivery[[#This Row],[Month]]&lt;10,"Q2",IF(Delivery[[#This Row],[Month]]&lt;13,"Q3"))))</f>
        <v>Q1</v>
      </c>
    </row>
    <row r="3135" spans="1:12" x14ac:dyDescent="0.25">
      <c r="A3135" s="181">
        <v>2</v>
      </c>
      <c r="B3135" s="182">
        <v>42527</v>
      </c>
      <c r="C3135" s="181" t="s">
        <v>463</v>
      </c>
      <c r="D3135" s="181" t="s">
        <v>2183</v>
      </c>
      <c r="E3135" s="181">
        <v>16</v>
      </c>
      <c r="F3135" s="181">
        <v>60</v>
      </c>
      <c r="G3135" s="181" t="s">
        <v>464</v>
      </c>
      <c r="H3135" s="181" t="str">
        <f t="shared" si="18"/>
        <v>PC</v>
      </c>
      <c r="I3135" s="181" t="str">
        <f>VLOOKUP(H3135,[2]Sheet1!$A$2:$B$27,2,0)</f>
        <v>SKO</v>
      </c>
      <c r="J3135" s="181">
        <f>MONTH(Delivery[[#This Row],[DATE]])</f>
        <v>6</v>
      </c>
      <c r="K3135" s="183">
        <f>IF(Delivery[[#This Row],[Month]]&gt;3,YEAR(Delivery[[#This Row],[DATE]]),YEAR(Delivery[[#This Row],[DATE]])-1)</f>
        <v>2016</v>
      </c>
      <c r="L3135" s="183" t="str">
        <f>IF(Delivery[[#This Row],[Month]]&lt;4,"Q4",IF(Delivery[[#This Row],[Month]]&lt;7,"Q1",IF(Delivery[[#This Row],[Month]]&lt;10,"Q2",IF(Delivery[[#This Row],[Month]]&lt;13,"Q3"))))</f>
        <v>Q1</v>
      </c>
    </row>
    <row r="3136" spans="1:12" x14ac:dyDescent="0.25">
      <c r="A3136" s="181">
        <v>3</v>
      </c>
      <c r="B3136" s="182">
        <v>42527</v>
      </c>
      <c r="C3136" s="181" t="s">
        <v>463</v>
      </c>
      <c r="D3136" s="181" t="s">
        <v>2187</v>
      </c>
      <c r="E3136" s="181">
        <v>2</v>
      </c>
      <c r="F3136" s="181">
        <v>38</v>
      </c>
      <c r="G3136" s="181" t="s">
        <v>464</v>
      </c>
      <c r="H3136" s="181" t="str">
        <f t="shared" si="18"/>
        <v>4H</v>
      </c>
      <c r="I3136" s="181" t="str">
        <f>VLOOKUP(H3136,[2]Sheet1!$A$2:$B$27,2,0)</f>
        <v>HSD</v>
      </c>
      <c r="J3136" s="181">
        <f>MONTH(Delivery[[#This Row],[DATE]])</f>
        <v>6</v>
      </c>
      <c r="K3136" s="183">
        <f>IF(Delivery[[#This Row],[Month]]&gt;3,YEAR(Delivery[[#This Row],[DATE]]),YEAR(Delivery[[#This Row],[DATE]])-1)</f>
        <v>2016</v>
      </c>
      <c r="L3136" s="183" t="str">
        <f>IF(Delivery[[#This Row],[Month]]&lt;4,"Q4",IF(Delivery[[#This Row],[Month]]&lt;7,"Q1",IF(Delivery[[#This Row],[Month]]&lt;10,"Q2",IF(Delivery[[#This Row],[Month]]&lt;13,"Q3"))))</f>
        <v>Q1</v>
      </c>
    </row>
    <row r="3137" spans="1:12" x14ac:dyDescent="0.25">
      <c r="A3137" s="181">
        <v>1</v>
      </c>
      <c r="B3137" s="182">
        <v>42527</v>
      </c>
      <c r="C3137" s="181" t="s">
        <v>463</v>
      </c>
      <c r="D3137" s="181" t="s">
        <v>2195</v>
      </c>
      <c r="E3137" s="181">
        <v>108</v>
      </c>
      <c r="F3137" s="181">
        <v>1196</v>
      </c>
      <c r="G3137" s="181" t="s">
        <v>492</v>
      </c>
      <c r="H3137" s="181" t="str">
        <f t="shared" si="18"/>
        <v>4H</v>
      </c>
      <c r="I3137" s="181" t="str">
        <f>VLOOKUP(H3137,[2]Sheet1!$A$2:$B$27,2,0)</f>
        <v>HSD</v>
      </c>
      <c r="J3137" s="181">
        <f>MONTH(Delivery[[#This Row],[DATE]])</f>
        <v>6</v>
      </c>
      <c r="K3137" s="183">
        <f>IF(Delivery[[#This Row],[Month]]&gt;3,YEAR(Delivery[[#This Row],[DATE]]),YEAR(Delivery[[#This Row],[DATE]])-1)</f>
        <v>2016</v>
      </c>
      <c r="L3137" s="183" t="str">
        <f>IF(Delivery[[#This Row],[Month]]&lt;4,"Q4",IF(Delivery[[#This Row],[Month]]&lt;7,"Q1",IF(Delivery[[#This Row],[Month]]&lt;10,"Q2",IF(Delivery[[#This Row],[Month]]&lt;13,"Q3"))))</f>
        <v>Q1</v>
      </c>
    </row>
    <row r="3138" spans="1:12" x14ac:dyDescent="0.25">
      <c r="A3138" s="181">
        <v>2</v>
      </c>
      <c r="B3138" s="182">
        <v>42527</v>
      </c>
      <c r="C3138" s="181" t="s">
        <v>463</v>
      </c>
      <c r="D3138" s="181" t="s">
        <v>2200</v>
      </c>
      <c r="E3138" s="181">
        <v>111</v>
      </c>
      <c r="F3138" s="181">
        <v>100</v>
      </c>
      <c r="G3138" s="181" t="s">
        <v>492</v>
      </c>
      <c r="H3138" s="181" t="str">
        <f t="shared" si="18"/>
        <v>PC</v>
      </c>
      <c r="I3138" s="181" t="str">
        <f>VLOOKUP(H3138,[2]Sheet1!$A$2:$B$27,2,0)</f>
        <v>SKO</v>
      </c>
      <c r="J3138" s="181">
        <f>MONTH(Delivery[[#This Row],[DATE]])</f>
        <v>6</v>
      </c>
      <c r="K3138" s="183">
        <f>IF(Delivery[[#This Row],[Month]]&gt;3,YEAR(Delivery[[#This Row],[DATE]]),YEAR(Delivery[[#This Row],[DATE]])-1)</f>
        <v>2016</v>
      </c>
      <c r="L3138" s="183" t="str">
        <f>IF(Delivery[[#This Row],[Month]]&lt;4,"Q4",IF(Delivery[[#This Row],[Month]]&lt;7,"Q1",IF(Delivery[[#This Row],[Month]]&lt;10,"Q2",IF(Delivery[[#This Row],[Month]]&lt;13,"Q3"))))</f>
        <v>Q1</v>
      </c>
    </row>
    <row r="3139" spans="1:12" x14ac:dyDescent="0.25">
      <c r="A3139" s="181">
        <v>3</v>
      </c>
      <c r="B3139" s="182">
        <v>42527</v>
      </c>
      <c r="C3139" s="181" t="s">
        <v>463</v>
      </c>
      <c r="D3139" s="181" t="s">
        <v>2202</v>
      </c>
      <c r="E3139" s="181">
        <v>104</v>
      </c>
      <c r="F3139" s="181">
        <v>1357</v>
      </c>
      <c r="G3139" s="181" t="s">
        <v>492</v>
      </c>
      <c r="H3139" s="181" t="str">
        <f t="shared" si="18"/>
        <v>4M</v>
      </c>
      <c r="I3139" s="181" t="str">
        <f>VLOOKUP(H3139,[2]Sheet1!$A$2:$B$27,2,0)</f>
        <v>MS</v>
      </c>
      <c r="J3139" s="181">
        <f>MONTH(Delivery[[#This Row],[DATE]])</f>
        <v>6</v>
      </c>
      <c r="K3139" s="183">
        <f>IF(Delivery[[#This Row],[Month]]&gt;3,YEAR(Delivery[[#This Row],[DATE]]),YEAR(Delivery[[#This Row],[DATE]])-1)</f>
        <v>2016</v>
      </c>
      <c r="L3139" s="183" t="str">
        <f>IF(Delivery[[#This Row],[Month]]&lt;4,"Q4",IF(Delivery[[#This Row],[Month]]&lt;7,"Q1",IF(Delivery[[#This Row],[Month]]&lt;10,"Q2",IF(Delivery[[#This Row],[Month]]&lt;13,"Q3"))))</f>
        <v>Q1</v>
      </c>
    </row>
    <row r="3140" spans="1:12" x14ac:dyDescent="0.25">
      <c r="A3140" s="181">
        <v>4</v>
      </c>
      <c r="B3140" s="182">
        <v>42527</v>
      </c>
      <c r="C3140" s="181" t="s">
        <v>463</v>
      </c>
      <c r="D3140" s="181" t="s">
        <v>2202</v>
      </c>
      <c r="E3140" s="181">
        <v>102</v>
      </c>
      <c r="F3140" s="181">
        <v>2913</v>
      </c>
      <c r="G3140" s="181" t="s">
        <v>492</v>
      </c>
      <c r="H3140" s="181" t="str">
        <f t="shared" si="18"/>
        <v>4M</v>
      </c>
      <c r="I3140" s="181" t="str">
        <f>VLOOKUP(H3140,[2]Sheet1!$A$2:$B$27,2,0)</f>
        <v>MS</v>
      </c>
      <c r="J3140" s="181">
        <f>MONTH(Delivery[[#This Row],[DATE]])</f>
        <v>6</v>
      </c>
      <c r="K3140" s="183">
        <f>IF(Delivery[[#This Row],[Month]]&gt;3,YEAR(Delivery[[#This Row],[DATE]]),YEAR(Delivery[[#This Row],[DATE]])-1)</f>
        <v>2016</v>
      </c>
      <c r="L3140" s="183" t="str">
        <f>IF(Delivery[[#This Row],[Month]]&lt;4,"Q4",IF(Delivery[[#This Row],[Month]]&lt;7,"Q1",IF(Delivery[[#This Row],[Month]]&lt;10,"Q2",IF(Delivery[[#This Row],[Month]]&lt;13,"Q3"))))</f>
        <v>Q1</v>
      </c>
    </row>
    <row r="3141" spans="1:12" x14ac:dyDescent="0.25">
      <c r="A3141" s="181">
        <v>1</v>
      </c>
      <c r="B3141" s="182">
        <v>42527</v>
      </c>
      <c r="C3141" s="181" t="s">
        <v>6</v>
      </c>
      <c r="D3141" s="181" t="s">
        <v>2198</v>
      </c>
      <c r="E3141" s="181" t="s">
        <v>223</v>
      </c>
      <c r="F3141" s="181">
        <v>46</v>
      </c>
      <c r="G3141" s="181" t="s">
        <v>466</v>
      </c>
      <c r="H3141" s="181" t="str">
        <f t="shared" si="18"/>
        <v>PN</v>
      </c>
      <c r="I3141" s="181" t="str">
        <f>VLOOKUP(H3141,[2]Sheet1!$A$2:$B$27,2,0)</f>
        <v>NAPTHA</v>
      </c>
      <c r="J3141" s="181">
        <f>MONTH(Delivery[[#This Row],[DATE]])</f>
        <v>6</v>
      </c>
      <c r="K3141" s="183">
        <f>IF(Delivery[[#This Row],[Month]]&gt;3,YEAR(Delivery[[#This Row],[DATE]]),YEAR(Delivery[[#This Row],[DATE]])-1)</f>
        <v>2016</v>
      </c>
      <c r="L3141" s="183" t="str">
        <f>IF(Delivery[[#This Row],[Month]]&lt;4,"Q4",IF(Delivery[[#This Row],[Month]]&lt;7,"Q1",IF(Delivery[[#This Row],[Month]]&lt;10,"Q2",IF(Delivery[[#This Row],[Month]]&lt;13,"Q3"))))</f>
        <v>Q1</v>
      </c>
    </row>
    <row r="3142" spans="1:12" x14ac:dyDescent="0.25">
      <c r="A3142" s="181">
        <v>1</v>
      </c>
      <c r="B3142" s="182">
        <v>42528</v>
      </c>
      <c r="C3142" s="181" t="s">
        <v>463</v>
      </c>
      <c r="D3142" s="181" t="s">
        <v>2195</v>
      </c>
      <c r="E3142" s="181">
        <v>2</v>
      </c>
      <c r="F3142" s="181">
        <v>1830</v>
      </c>
      <c r="G3142" s="181" t="s">
        <v>464</v>
      </c>
      <c r="H3142" s="181" t="str">
        <f t="shared" si="18"/>
        <v>4H</v>
      </c>
      <c r="I3142" s="181" t="str">
        <f>VLOOKUP(H3142,[2]Sheet1!$A$2:$B$27,2,0)</f>
        <v>HSD</v>
      </c>
      <c r="J3142" s="181">
        <f>MONTH(Delivery[[#This Row],[DATE]])</f>
        <v>6</v>
      </c>
      <c r="K3142" s="183">
        <f>IF(Delivery[[#This Row],[Month]]&gt;3,YEAR(Delivery[[#This Row],[DATE]]),YEAR(Delivery[[#This Row],[DATE]])-1)</f>
        <v>2016</v>
      </c>
      <c r="L3142" s="183" t="str">
        <f>IF(Delivery[[#This Row],[Month]]&lt;4,"Q4",IF(Delivery[[#This Row],[Month]]&lt;7,"Q1",IF(Delivery[[#This Row],[Month]]&lt;10,"Q2",IF(Delivery[[#This Row],[Month]]&lt;13,"Q3"))))</f>
        <v>Q1</v>
      </c>
    </row>
    <row r="3143" spans="1:12" x14ac:dyDescent="0.25">
      <c r="A3143" s="181">
        <v>2</v>
      </c>
      <c r="B3143" s="182">
        <v>42528</v>
      </c>
      <c r="C3143" s="181" t="s">
        <v>463</v>
      </c>
      <c r="D3143" s="181" t="s">
        <v>2200</v>
      </c>
      <c r="E3143" s="181">
        <v>17</v>
      </c>
      <c r="F3143" s="181">
        <v>235</v>
      </c>
      <c r="G3143" s="181" t="s">
        <v>464</v>
      </c>
      <c r="H3143" s="181" t="str">
        <f t="shared" si="18"/>
        <v>PC</v>
      </c>
      <c r="I3143" s="181" t="str">
        <f>VLOOKUP(H3143,[2]Sheet1!$A$2:$B$27,2,0)</f>
        <v>SKO</v>
      </c>
      <c r="J3143" s="181">
        <f>MONTH(Delivery[[#This Row],[DATE]])</f>
        <v>6</v>
      </c>
      <c r="K3143" s="183">
        <f>IF(Delivery[[#This Row],[Month]]&gt;3,YEAR(Delivery[[#This Row],[DATE]]),YEAR(Delivery[[#This Row],[DATE]])-1)</f>
        <v>2016</v>
      </c>
      <c r="L3143" s="183" t="str">
        <f>IF(Delivery[[#This Row],[Month]]&lt;4,"Q4",IF(Delivery[[#This Row],[Month]]&lt;7,"Q1",IF(Delivery[[#This Row],[Month]]&lt;10,"Q2",IF(Delivery[[#This Row],[Month]]&lt;13,"Q3"))))</f>
        <v>Q1</v>
      </c>
    </row>
    <row r="3144" spans="1:12" x14ac:dyDescent="0.25">
      <c r="A3144" s="181">
        <v>3</v>
      </c>
      <c r="B3144" s="182">
        <v>42528</v>
      </c>
      <c r="C3144" s="181" t="s">
        <v>463</v>
      </c>
      <c r="D3144" s="181" t="s">
        <v>2212</v>
      </c>
      <c r="E3144" s="181">
        <v>17</v>
      </c>
      <c r="F3144" s="181">
        <v>1066</v>
      </c>
      <c r="G3144" s="181" t="s">
        <v>464</v>
      </c>
      <c r="H3144" s="181" t="str">
        <f t="shared" si="18"/>
        <v>NS</v>
      </c>
      <c r="I3144" s="181" t="str">
        <f>VLOOKUP(H3144,[2]Sheet1!$A$2:$B$27,2,0)</f>
        <v>SKO</v>
      </c>
      <c r="J3144" s="181">
        <f>MONTH(Delivery[[#This Row],[DATE]])</f>
        <v>6</v>
      </c>
      <c r="K3144" s="183">
        <f>IF(Delivery[[#This Row],[Month]]&gt;3,YEAR(Delivery[[#This Row],[DATE]]),YEAR(Delivery[[#This Row],[DATE]])-1)</f>
        <v>2016</v>
      </c>
      <c r="L3144" s="183" t="str">
        <f>IF(Delivery[[#This Row],[Month]]&lt;4,"Q4",IF(Delivery[[#This Row],[Month]]&lt;7,"Q1",IF(Delivery[[#This Row],[Month]]&lt;10,"Q2",IF(Delivery[[#This Row],[Month]]&lt;13,"Q3"))))</f>
        <v>Q1</v>
      </c>
    </row>
    <row r="3145" spans="1:12" x14ac:dyDescent="0.25">
      <c r="A3145" s="181">
        <v>4</v>
      </c>
      <c r="B3145" s="182">
        <v>42528</v>
      </c>
      <c r="C3145" s="181" t="s">
        <v>463</v>
      </c>
      <c r="D3145" s="181" t="s">
        <v>2213</v>
      </c>
      <c r="E3145" s="181">
        <v>17</v>
      </c>
      <c r="F3145" s="181">
        <v>450</v>
      </c>
      <c r="G3145" s="181" t="s">
        <v>464</v>
      </c>
      <c r="H3145" s="181" t="str">
        <f t="shared" si="18"/>
        <v>0S</v>
      </c>
      <c r="I3145" s="181" t="str">
        <f>VLOOKUP(H3145,[2]Sheet1!$A$2:$B$27,2,0)</f>
        <v>SKO</v>
      </c>
      <c r="J3145" s="181">
        <f>MONTH(Delivery[[#This Row],[DATE]])</f>
        <v>6</v>
      </c>
      <c r="K3145" s="183">
        <f>IF(Delivery[[#This Row],[Month]]&gt;3,YEAR(Delivery[[#This Row],[DATE]]),YEAR(Delivery[[#This Row],[DATE]])-1)</f>
        <v>2016</v>
      </c>
      <c r="L3145" s="183" t="str">
        <f>IF(Delivery[[#This Row],[Month]]&lt;4,"Q4",IF(Delivery[[#This Row],[Month]]&lt;7,"Q1",IF(Delivery[[#This Row],[Month]]&lt;10,"Q2",IF(Delivery[[#This Row],[Month]]&lt;13,"Q3"))))</f>
        <v>Q1</v>
      </c>
    </row>
    <row r="3146" spans="1:12" x14ac:dyDescent="0.25">
      <c r="A3146" s="181">
        <v>5</v>
      </c>
      <c r="B3146" s="182">
        <v>42528</v>
      </c>
      <c r="C3146" s="181" t="s">
        <v>463</v>
      </c>
      <c r="D3146" s="181" t="s">
        <v>2214</v>
      </c>
      <c r="E3146" s="181">
        <v>17</v>
      </c>
      <c r="F3146" s="181">
        <v>559</v>
      </c>
      <c r="G3146" s="181" t="s">
        <v>464</v>
      </c>
      <c r="H3146" s="181" t="str">
        <f t="shared" si="18"/>
        <v>0S</v>
      </c>
      <c r="I3146" s="181" t="str">
        <f>VLOOKUP(H3146,[2]Sheet1!$A$2:$B$27,2,0)</f>
        <v>SKO</v>
      </c>
      <c r="J3146" s="181">
        <f>MONTH(Delivery[[#This Row],[DATE]])</f>
        <v>6</v>
      </c>
      <c r="K3146" s="183">
        <f>IF(Delivery[[#This Row],[Month]]&gt;3,YEAR(Delivery[[#This Row],[DATE]]),YEAR(Delivery[[#This Row],[DATE]])-1)</f>
        <v>2016</v>
      </c>
      <c r="L3146" s="183" t="str">
        <f>IF(Delivery[[#This Row],[Month]]&lt;4,"Q4",IF(Delivery[[#This Row],[Month]]&lt;7,"Q1",IF(Delivery[[#This Row],[Month]]&lt;10,"Q2",IF(Delivery[[#This Row],[Month]]&lt;13,"Q3"))))</f>
        <v>Q1</v>
      </c>
    </row>
    <row r="3147" spans="1:12" x14ac:dyDescent="0.25">
      <c r="A3147" s="181">
        <v>6</v>
      </c>
      <c r="B3147" s="182">
        <v>42528</v>
      </c>
      <c r="C3147" s="181" t="s">
        <v>463</v>
      </c>
      <c r="D3147" s="181" t="s">
        <v>2215</v>
      </c>
      <c r="E3147" s="181">
        <v>13</v>
      </c>
      <c r="F3147" s="181">
        <v>2432</v>
      </c>
      <c r="G3147" s="181" t="s">
        <v>464</v>
      </c>
      <c r="H3147" s="181" t="str">
        <f t="shared" si="18"/>
        <v>A1</v>
      </c>
      <c r="I3147" s="181" t="str">
        <f>VLOOKUP(H3147,[2]Sheet1!$A$2:$B$27,2,0)</f>
        <v>ATF</v>
      </c>
      <c r="J3147" s="181">
        <f>MONTH(Delivery[[#This Row],[DATE]])</f>
        <v>6</v>
      </c>
      <c r="K3147" s="183">
        <f>IF(Delivery[[#This Row],[Month]]&gt;3,YEAR(Delivery[[#This Row],[DATE]]),YEAR(Delivery[[#This Row],[DATE]])-1)</f>
        <v>2016</v>
      </c>
      <c r="L3147" s="183" t="str">
        <f>IF(Delivery[[#This Row],[Month]]&lt;4,"Q4",IF(Delivery[[#This Row],[Month]]&lt;7,"Q1",IF(Delivery[[#This Row],[Month]]&lt;10,"Q2",IF(Delivery[[#This Row],[Month]]&lt;13,"Q3"))))</f>
        <v>Q1</v>
      </c>
    </row>
    <row r="3148" spans="1:12" x14ac:dyDescent="0.25">
      <c r="A3148" s="181">
        <v>1</v>
      </c>
      <c r="B3148" s="182">
        <v>42528</v>
      </c>
      <c r="C3148" s="181" t="s">
        <v>463</v>
      </c>
      <c r="D3148" s="181" t="s">
        <v>2202</v>
      </c>
      <c r="E3148" s="181">
        <v>102</v>
      </c>
      <c r="F3148" s="181">
        <v>1122</v>
      </c>
      <c r="G3148" s="181" t="s">
        <v>492</v>
      </c>
      <c r="H3148" s="181" t="str">
        <f t="shared" si="18"/>
        <v>4M</v>
      </c>
      <c r="I3148" s="181" t="str">
        <f>VLOOKUP(H3148,[2]Sheet1!$A$2:$B$27,2,0)</f>
        <v>MS</v>
      </c>
      <c r="J3148" s="181">
        <f>MONTH(Delivery[[#This Row],[DATE]])</f>
        <v>6</v>
      </c>
      <c r="K3148" s="183">
        <f>IF(Delivery[[#This Row],[Month]]&gt;3,YEAR(Delivery[[#This Row],[DATE]]),YEAR(Delivery[[#This Row],[DATE]])-1)</f>
        <v>2016</v>
      </c>
      <c r="L3148" s="183" t="str">
        <f>IF(Delivery[[#This Row],[Month]]&lt;4,"Q4",IF(Delivery[[#This Row],[Month]]&lt;7,"Q1",IF(Delivery[[#This Row],[Month]]&lt;10,"Q2",IF(Delivery[[#This Row],[Month]]&lt;13,"Q3"))))</f>
        <v>Q1</v>
      </c>
    </row>
    <row r="3149" spans="1:12" x14ac:dyDescent="0.25">
      <c r="A3149" s="181">
        <v>2</v>
      </c>
      <c r="B3149" s="182">
        <v>42528</v>
      </c>
      <c r="C3149" s="181" t="s">
        <v>463</v>
      </c>
      <c r="D3149" s="181" t="s">
        <v>2202</v>
      </c>
      <c r="E3149" s="181">
        <v>101</v>
      </c>
      <c r="F3149" s="181">
        <v>201</v>
      </c>
      <c r="G3149" s="181" t="s">
        <v>492</v>
      </c>
      <c r="H3149" s="181" t="str">
        <f t="shared" si="18"/>
        <v>4M</v>
      </c>
      <c r="I3149" s="181" t="str">
        <f>VLOOKUP(H3149,[2]Sheet1!$A$2:$B$27,2,0)</f>
        <v>MS</v>
      </c>
      <c r="J3149" s="181">
        <f>MONTH(Delivery[[#This Row],[DATE]])</f>
        <v>6</v>
      </c>
      <c r="K3149" s="183">
        <f>IF(Delivery[[#This Row],[Month]]&gt;3,YEAR(Delivery[[#This Row],[DATE]]),YEAR(Delivery[[#This Row],[DATE]])-1)</f>
        <v>2016</v>
      </c>
      <c r="L3149" s="183" t="str">
        <f>IF(Delivery[[#This Row],[Month]]&lt;4,"Q4",IF(Delivery[[#This Row],[Month]]&lt;7,"Q1",IF(Delivery[[#This Row],[Month]]&lt;10,"Q2",IF(Delivery[[#This Row],[Month]]&lt;13,"Q3"))))</f>
        <v>Q1</v>
      </c>
    </row>
    <row r="3150" spans="1:12" x14ac:dyDescent="0.25">
      <c r="A3150" s="181">
        <v>3</v>
      </c>
      <c r="B3150" s="182">
        <v>42528</v>
      </c>
      <c r="C3150" s="181" t="s">
        <v>463</v>
      </c>
      <c r="D3150" s="181" t="s">
        <v>2211</v>
      </c>
      <c r="E3150" s="181">
        <v>101</v>
      </c>
      <c r="F3150" s="181">
        <v>2842</v>
      </c>
      <c r="G3150" s="181" t="s">
        <v>492</v>
      </c>
      <c r="H3150" s="181" t="str">
        <f t="shared" si="18"/>
        <v>4M</v>
      </c>
      <c r="I3150" s="181" t="str">
        <f>VLOOKUP(H3150,[2]Sheet1!$A$2:$B$27,2,0)</f>
        <v>MS</v>
      </c>
      <c r="J3150" s="181">
        <f>MONTH(Delivery[[#This Row],[DATE]])</f>
        <v>6</v>
      </c>
      <c r="K3150" s="183">
        <f>IF(Delivery[[#This Row],[Month]]&gt;3,YEAR(Delivery[[#This Row],[DATE]]),YEAR(Delivery[[#This Row],[DATE]])-1)</f>
        <v>2016</v>
      </c>
      <c r="L3150" s="183" t="str">
        <f>IF(Delivery[[#This Row],[Month]]&lt;4,"Q4",IF(Delivery[[#This Row],[Month]]&lt;7,"Q1",IF(Delivery[[#This Row],[Month]]&lt;10,"Q2",IF(Delivery[[#This Row],[Month]]&lt;13,"Q3"))))</f>
        <v>Q1</v>
      </c>
    </row>
    <row r="3151" spans="1:12" x14ac:dyDescent="0.25">
      <c r="A3151" s="181">
        <v>1</v>
      </c>
      <c r="B3151" s="182">
        <v>42528</v>
      </c>
      <c r="C3151" s="181" t="s">
        <v>6</v>
      </c>
      <c r="D3151" s="181" t="s">
        <v>2198</v>
      </c>
      <c r="E3151" s="181" t="s">
        <v>223</v>
      </c>
      <c r="F3151" s="181">
        <v>1652</v>
      </c>
      <c r="G3151" s="181" t="s">
        <v>466</v>
      </c>
      <c r="H3151" s="181" t="str">
        <f t="shared" si="18"/>
        <v>PN</v>
      </c>
      <c r="I3151" s="181" t="str">
        <f>VLOOKUP(H3151,[2]Sheet1!$A$2:$B$27,2,0)</f>
        <v>NAPTHA</v>
      </c>
      <c r="J3151" s="181">
        <f>MONTH(Delivery[[#This Row],[DATE]])</f>
        <v>6</v>
      </c>
      <c r="K3151" s="183">
        <f>IF(Delivery[[#This Row],[Month]]&gt;3,YEAR(Delivery[[#This Row],[DATE]]),YEAR(Delivery[[#This Row],[DATE]])-1)</f>
        <v>2016</v>
      </c>
      <c r="L3151" s="183" t="str">
        <f>IF(Delivery[[#This Row],[Month]]&lt;4,"Q4",IF(Delivery[[#This Row],[Month]]&lt;7,"Q1",IF(Delivery[[#This Row],[Month]]&lt;10,"Q2",IF(Delivery[[#This Row],[Month]]&lt;13,"Q3"))))</f>
        <v>Q1</v>
      </c>
    </row>
    <row r="3152" spans="1:12" x14ac:dyDescent="0.25">
      <c r="A3152" s="181">
        <v>2</v>
      </c>
      <c r="B3152" s="182">
        <v>42528</v>
      </c>
      <c r="C3152" s="181" t="s">
        <v>6</v>
      </c>
      <c r="D3152" s="181" t="s">
        <v>2205</v>
      </c>
      <c r="E3152" s="181" t="s">
        <v>223</v>
      </c>
      <c r="F3152" s="181">
        <v>328</v>
      </c>
      <c r="G3152" s="181" t="s">
        <v>466</v>
      </c>
      <c r="H3152" s="181" t="str">
        <f t="shared" si="18"/>
        <v>PN</v>
      </c>
      <c r="I3152" s="181" t="str">
        <f>VLOOKUP(H3152,[2]Sheet1!$A$2:$B$27,2,0)</f>
        <v>NAPTHA</v>
      </c>
      <c r="J3152" s="181">
        <f>MONTH(Delivery[[#This Row],[DATE]])</f>
        <v>6</v>
      </c>
      <c r="K3152" s="183">
        <f>IF(Delivery[[#This Row],[Month]]&gt;3,YEAR(Delivery[[#This Row],[DATE]]),YEAR(Delivery[[#This Row],[DATE]])-1)</f>
        <v>2016</v>
      </c>
      <c r="L3152" s="183" t="str">
        <f>IF(Delivery[[#This Row],[Month]]&lt;4,"Q4",IF(Delivery[[#This Row],[Month]]&lt;7,"Q1",IF(Delivery[[#This Row],[Month]]&lt;10,"Q2",IF(Delivery[[#This Row],[Month]]&lt;13,"Q3"))))</f>
        <v>Q1</v>
      </c>
    </row>
    <row r="3153" spans="1:12" x14ac:dyDescent="0.25">
      <c r="A3153" s="181">
        <v>1</v>
      </c>
      <c r="B3153" s="182">
        <v>42529</v>
      </c>
      <c r="C3153" s="181" t="s">
        <v>6</v>
      </c>
      <c r="D3153" s="181" t="s">
        <v>2224</v>
      </c>
      <c r="E3153" s="181">
        <v>17</v>
      </c>
      <c r="F3153" s="181">
        <v>153</v>
      </c>
      <c r="G3153" s="181" t="s">
        <v>460</v>
      </c>
      <c r="H3153" s="181" t="str">
        <f t="shared" si="18"/>
        <v>NS</v>
      </c>
      <c r="I3153" s="181" t="str">
        <f>VLOOKUP(H3153,[2]Sheet1!$A$2:$B$27,2,0)</f>
        <v>SKO</v>
      </c>
      <c r="J3153" s="181">
        <f>MONTH(Delivery[[#This Row],[DATE]])</f>
        <v>6</v>
      </c>
      <c r="K3153" s="183">
        <f>IF(Delivery[[#This Row],[Month]]&gt;3,YEAR(Delivery[[#This Row],[DATE]]),YEAR(Delivery[[#This Row],[DATE]])-1)</f>
        <v>2016</v>
      </c>
      <c r="L3153" s="183" t="str">
        <f>IF(Delivery[[#This Row],[Month]]&lt;4,"Q4",IF(Delivery[[#This Row],[Month]]&lt;7,"Q1",IF(Delivery[[#This Row],[Month]]&lt;10,"Q2",IF(Delivery[[#This Row],[Month]]&lt;13,"Q3"))))</f>
        <v>Q1</v>
      </c>
    </row>
    <row r="3154" spans="1:12" x14ac:dyDescent="0.25">
      <c r="A3154" s="181">
        <v>2</v>
      </c>
      <c r="B3154" s="182">
        <v>42529</v>
      </c>
      <c r="C3154" s="181" t="s">
        <v>6</v>
      </c>
      <c r="D3154" s="181" t="s">
        <v>2208</v>
      </c>
      <c r="E3154" s="181">
        <v>2</v>
      </c>
      <c r="F3154" s="181">
        <v>2644</v>
      </c>
      <c r="G3154" s="181" t="s">
        <v>460</v>
      </c>
      <c r="H3154" s="181" t="str">
        <f t="shared" si="18"/>
        <v>4H</v>
      </c>
      <c r="I3154" s="181" t="str">
        <f>VLOOKUP(H3154,[2]Sheet1!$A$2:$B$27,2,0)</f>
        <v>HSD</v>
      </c>
      <c r="J3154" s="181">
        <f>MONTH(Delivery[[#This Row],[DATE]])</f>
        <v>6</v>
      </c>
      <c r="K3154" s="183">
        <f>IF(Delivery[[#This Row],[Month]]&gt;3,YEAR(Delivery[[#This Row],[DATE]]),YEAR(Delivery[[#This Row],[DATE]])-1)</f>
        <v>2016</v>
      </c>
      <c r="L3154" s="183" t="str">
        <f>IF(Delivery[[#This Row],[Month]]&lt;4,"Q4",IF(Delivery[[#This Row],[Month]]&lt;7,"Q1",IF(Delivery[[#This Row],[Month]]&lt;10,"Q2",IF(Delivery[[#This Row],[Month]]&lt;13,"Q3"))))</f>
        <v>Q1</v>
      </c>
    </row>
    <row r="3155" spans="1:12" x14ac:dyDescent="0.25">
      <c r="A3155" s="181">
        <v>3</v>
      </c>
      <c r="B3155" s="182">
        <v>42529</v>
      </c>
      <c r="C3155" s="181" t="s">
        <v>6</v>
      </c>
      <c r="D3155" s="181" t="s">
        <v>2208</v>
      </c>
      <c r="E3155" s="181">
        <v>8</v>
      </c>
      <c r="F3155" s="181">
        <v>16</v>
      </c>
      <c r="G3155" s="181" t="s">
        <v>460</v>
      </c>
      <c r="H3155" s="181" t="str">
        <f t="shared" si="18"/>
        <v>4H</v>
      </c>
      <c r="I3155" s="181" t="str">
        <f>VLOOKUP(H3155,[2]Sheet1!$A$2:$B$27,2,0)</f>
        <v>HSD</v>
      </c>
      <c r="J3155" s="181">
        <f>MONTH(Delivery[[#This Row],[DATE]])</f>
        <v>6</v>
      </c>
      <c r="K3155" s="183">
        <f>IF(Delivery[[#This Row],[Month]]&gt;3,YEAR(Delivery[[#This Row],[DATE]]),YEAR(Delivery[[#This Row],[DATE]])-1)</f>
        <v>2016</v>
      </c>
      <c r="L3155" s="183" t="str">
        <f>IF(Delivery[[#This Row],[Month]]&lt;4,"Q4",IF(Delivery[[#This Row],[Month]]&lt;7,"Q1",IF(Delivery[[#This Row],[Month]]&lt;10,"Q2",IF(Delivery[[#This Row],[Month]]&lt;13,"Q3"))))</f>
        <v>Q1</v>
      </c>
    </row>
    <row r="3156" spans="1:12" x14ac:dyDescent="0.25">
      <c r="A3156" s="181">
        <v>4</v>
      </c>
      <c r="B3156" s="182">
        <v>42529</v>
      </c>
      <c r="C3156" s="181" t="s">
        <v>6</v>
      </c>
      <c r="D3156" s="181" t="s">
        <v>2209</v>
      </c>
      <c r="E3156" s="181">
        <v>8</v>
      </c>
      <c r="F3156" s="181">
        <v>3035</v>
      </c>
      <c r="G3156" s="181" t="s">
        <v>460</v>
      </c>
      <c r="H3156" s="181" t="str">
        <f t="shared" si="18"/>
        <v>4H</v>
      </c>
      <c r="I3156" s="181" t="str">
        <f>VLOOKUP(H3156,[2]Sheet1!$A$2:$B$27,2,0)</f>
        <v>HSD</v>
      </c>
      <c r="J3156" s="181">
        <f>MONTH(Delivery[[#This Row],[DATE]])</f>
        <v>6</v>
      </c>
      <c r="K3156" s="183">
        <f>IF(Delivery[[#This Row],[Month]]&gt;3,YEAR(Delivery[[#This Row],[DATE]]),YEAR(Delivery[[#This Row],[DATE]])-1)</f>
        <v>2016</v>
      </c>
      <c r="L3156" s="183" t="str">
        <f>IF(Delivery[[#This Row],[Month]]&lt;4,"Q4",IF(Delivery[[#This Row],[Month]]&lt;7,"Q1",IF(Delivery[[#This Row],[Month]]&lt;10,"Q2",IF(Delivery[[#This Row],[Month]]&lt;13,"Q3"))))</f>
        <v>Q1</v>
      </c>
    </row>
    <row r="3157" spans="1:12" x14ac:dyDescent="0.25">
      <c r="A3157" s="181">
        <v>1</v>
      </c>
      <c r="B3157" s="182">
        <v>42529</v>
      </c>
      <c r="C3157" s="181" t="s">
        <v>463</v>
      </c>
      <c r="D3157" s="181" t="s">
        <v>2215</v>
      </c>
      <c r="E3157" s="181">
        <v>13</v>
      </c>
      <c r="F3157" s="181">
        <v>5405</v>
      </c>
      <c r="G3157" s="181" t="s">
        <v>464</v>
      </c>
      <c r="H3157" s="181" t="str">
        <f t="shared" si="18"/>
        <v>A1</v>
      </c>
      <c r="I3157" s="181" t="str">
        <f>VLOOKUP(H3157,[2]Sheet1!$A$2:$B$27,2,0)</f>
        <v>ATF</v>
      </c>
      <c r="J3157" s="181">
        <f>MONTH(Delivery[[#This Row],[DATE]])</f>
        <v>6</v>
      </c>
      <c r="K3157" s="183">
        <f>IF(Delivery[[#This Row],[Month]]&gt;3,YEAR(Delivery[[#This Row],[DATE]]),YEAR(Delivery[[#This Row],[DATE]])-1)</f>
        <v>2016</v>
      </c>
      <c r="L3157" s="183" t="str">
        <f>IF(Delivery[[#This Row],[Month]]&lt;4,"Q4",IF(Delivery[[#This Row],[Month]]&lt;7,"Q1",IF(Delivery[[#This Row],[Month]]&lt;10,"Q2",IF(Delivery[[#This Row],[Month]]&lt;13,"Q3"))))</f>
        <v>Q1</v>
      </c>
    </row>
    <row r="3158" spans="1:12" x14ac:dyDescent="0.25">
      <c r="A3158" s="181">
        <v>2</v>
      </c>
      <c r="B3158" s="182">
        <v>42529</v>
      </c>
      <c r="C3158" s="181" t="s">
        <v>463</v>
      </c>
      <c r="D3158" s="181" t="s">
        <v>2215</v>
      </c>
      <c r="E3158" s="181">
        <v>14</v>
      </c>
      <c r="F3158" s="181">
        <v>1800</v>
      </c>
      <c r="G3158" s="181" t="s">
        <v>464</v>
      </c>
      <c r="H3158" s="181" t="str">
        <f t="shared" si="18"/>
        <v>A1</v>
      </c>
      <c r="I3158" s="181" t="str">
        <f>VLOOKUP(H3158,[2]Sheet1!$A$2:$B$27,2,0)</f>
        <v>ATF</v>
      </c>
      <c r="J3158" s="181">
        <f>MONTH(Delivery[[#This Row],[DATE]])</f>
        <v>6</v>
      </c>
      <c r="K3158" s="183">
        <f>IF(Delivery[[#This Row],[Month]]&gt;3,YEAR(Delivery[[#This Row],[DATE]]),YEAR(Delivery[[#This Row],[DATE]])-1)</f>
        <v>2016</v>
      </c>
      <c r="L3158" s="183" t="str">
        <f>IF(Delivery[[#This Row],[Month]]&lt;4,"Q4",IF(Delivery[[#This Row],[Month]]&lt;7,"Q1",IF(Delivery[[#This Row],[Month]]&lt;10,"Q2",IF(Delivery[[#This Row],[Month]]&lt;13,"Q3"))))</f>
        <v>Q1</v>
      </c>
    </row>
    <row r="3159" spans="1:12" x14ac:dyDescent="0.25">
      <c r="A3159" s="181">
        <v>3</v>
      </c>
      <c r="B3159" s="182">
        <v>42529</v>
      </c>
      <c r="C3159" s="181" t="s">
        <v>463</v>
      </c>
      <c r="D3159" s="181" t="s">
        <v>243</v>
      </c>
      <c r="E3159" s="181">
        <v>14</v>
      </c>
      <c r="F3159" s="181">
        <v>2559</v>
      </c>
      <c r="G3159" s="181" t="s">
        <v>464</v>
      </c>
      <c r="H3159" s="181" t="str">
        <f t="shared" si="18"/>
        <v>A1</v>
      </c>
      <c r="I3159" s="181" t="str">
        <f>VLOOKUP(H3159,[2]Sheet1!$A$2:$B$27,2,0)</f>
        <v>ATF</v>
      </c>
      <c r="J3159" s="181">
        <f>MONTH(Delivery[[#This Row],[DATE]])</f>
        <v>6</v>
      </c>
      <c r="K3159" s="183">
        <f>IF(Delivery[[#This Row],[Month]]&gt;3,YEAR(Delivery[[#This Row],[DATE]]),YEAR(Delivery[[#This Row],[DATE]])-1)</f>
        <v>2016</v>
      </c>
      <c r="L3159" s="183" t="str">
        <f>IF(Delivery[[#This Row],[Month]]&lt;4,"Q4",IF(Delivery[[#This Row],[Month]]&lt;7,"Q1",IF(Delivery[[#This Row],[Month]]&lt;10,"Q2",IF(Delivery[[#This Row],[Month]]&lt;13,"Q3"))))</f>
        <v>Q1</v>
      </c>
    </row>
    <row r="3160" spans="1:12" x14ac:dyDescent="0.25">
      <c r="A3160" s="181">
        <v>1</v>
      </c>
      <c r="B3160" s="182">
        <v>42529</v>
      </c>
      <c r="C3160" s="181" t="s">
        <v>6</v>
      </c>
      <c r="D3160" s="181" t="s">
        <v>2205</v>
      </c>
      <c r="E3160" s="181" t="s">
        <v>41</v>
      </c>
      <c r="F3160" s="181">
        <v>766</v>
      </c>
      <c r="G3160" s="181" t="s">
        <v>466</v>
      </c>
      <c r="H3160" s="181" t="str">
        <f t="shared" si="18"/>
        <v>PN</v>
      </c>
      <c r="I3160" s="181" t="str">
        <f>VLOOKUP(H3160,[2]Sheet1!$A$2:$B$27,2,0)</f>
        <v>NAPTHA</v>
      </c>
      <c r="J3160" s="181">
        <f>MONTH(Delivery[[#This Row],[DATE]])</f>
        <v>6</v>
      </c>
      <c r="K3160" s="183">
        <f>IF(Delivery[[#This Row],[Month]]&gt;3,YEAR(Delivery[[#This Row],[DATE]]),YEAR(Delivery[[#This Row],[DATE]])-1)</f>
        <v>2016</v>
      </c>
      <c r="L3160" s="183" t="str">
        <f>IF(Delivery[[#This Row],[Month]]&lt;4,"Q4",IF(Delivery[[#This Row],[Month]]&lt;7,"Q1",IF(Delivery[[#This Row],[Month]]&lt;10,"Q2",IF(Delivery[[#This Row],[Month]]&lt;13,"Q3"))))</f>
        <v>Q1</v>
      </c>
    </row>
    <row r="3161" spans="1:12" x14ac:dyDescent="0.25">
      <c r="A3161" s="181">
        <v>1</v>
      </c>
      <c r="B3161" s="182">
        <v>42530</v>
      </c>
      <c r="C3161" s="181" t="s">
        <v>6</v>
      </c>
      <c r="D3161" s="181" t="s">
        <v>2209</v>
      </c>
      <c r="E3161" s="181">
        <v>8</v>
      </c>
      <c r="F3161" s="181">
        <v>1933</v>
      </c>
      <c r="G3161" s="181" t="s">
        <v>460</v>
      </c>
      <c r="H3161" s="181" t="str">
        <f t="shared" si="18"/>
        <v>4H</v>
      </c>
      <c r="I3161" s="181" t="str">
        <f>VLOOKUP(H3161,[2]Sheet1!$A$2:$B$27,2,0)</f>
        <v>HSD</v>
      </c>
      <c r="J3161" s="181">
        <f>MONTH(Delivery[[#This Row],[DATE]])</f>
        <v>6</v>
      </c>
      <c r="K3161" s="183">
        <f>IF(Delivery[[#This Row],[Month]]&gt;3,YEAR(Delivery[[#This Row],[DATE]]),YEAR(Delivery[[#This Row],[DATE]])-1)</f>
        <v>2016</v>
      </c>
      <c r="L3161" s="183" t="str">
        <f>IF(Delivery[[#This Row],[Month]]&lt;4,"Q4",IF(Delivery[[#This Row],[Month]]&lt;7,"Q1",IF(Delivery[[#This Row],[Month]]&lt;10,"Q2",IF(Delivery[[#This Row],[Month]]&lt;13,"Q3"))))</f>
        <v>Q1</v>
      </c>
    </row>
    <row r="3162" spans="1:12" x14ac:dyDescent="0.25">
      <c r="A3162" s="181">
        <v>2</v>
      </c>
      <c r="B3162" s="182">
        <v>42530</v>
      </c>
      <c r="C3162" s="181" t="s">
        <v>6</v>
      </c>
      <c r="D3162" s="181" t="s">
        <v>2209</v>
      </c>
      <c r="E3162" s="181">
        <v>1</v>
      </c>
      <c r="F3162" s="181">
        <v>2140</v>
      </c>
      <c r="G3162" s="181" t="s">
        <v>460</v>
      </c>
      <c r="H3162" s="181" t="str">
        <f t="shared" si="18"/>
        <v>4H</v>
      </c>
      <c r="I3162" s="181" t="str">
        <f>VLOOKUP(H3162,[2]Sheet1!$A$2:$B$27,2,0)</f>
        <v>HSD</v>
      </c>
      <c r="J3162" s="181">
        <f>MONTH(Delivery[[#This Row],[DATE]])</f>
        <v>6</v>
      </c>
      <c r="K3162" s="183">
        <f>IF(Delivery[[#This Row],[Month]]&gt;3,YEAR(Delivery[[#This Row],[DATE]]),YEAR(Delivery[[#This Row],[DATE]])-1)</f>
        <v>2016</v>
      </c>
      <c r="L3162" s="183" t="str">
        <f>IF(Delivery[[#This Row],[Month]]&lt;4,"Q4",IF(Delivery[[#This Row],[Month]]&lt;7,"Q1",IF(Delivery[[#This Row],[Month]]&lt;10,"Q2",IF(Delivery[[#This Row],[Month]]&lt;13,"Q3"))))</f>
        <v>Q1</v>
      </c>
    </row>
    <row r="3163" spans="1:12" x14ac:dyDescent="0.25">
      <c r="A3163" s="181">
        <v>1</v>
      </c>
      <c r="B3163" s="182">
        <v>42530</v>
      </c>
      <c r="C3163" s="181" t="s">
        <v>463</v>
      </c>
      <c r="D3163" s="181" t="s">
        <v>243</v>
      </c>
      <c r="E3163" s="181">
        <v>14</v>
      </c>
      <c r="F3163" s="181">
        <v>2069</v>
      </c>
      <c r="G3163" s="181" t="s">
        <v>464</v>
      </c>
      <c r="H3163" s="181" t="str">
        <f t="shared" si="18"/>
        <v>A1</v>
      </c>
      <c r="I3163" s="181" t="str">
        <f>VLOOKUP(H3163,[2]Sheet1!$A$2:$B$27,2,0)</f>
        <v>ATF</v>
      </c>
      <c r="J3163" s="181">
        <f>MONTH(Delivery[[#This Row],[DATE]])</f>
        <v>6</v>
      </c>
      <c r="K3163" s="183">
        <f>IF(Delivery[[#This Row],[Month]]&gt;3,YEAR(Delivery[[#This Row],[DATE]]),YEAR(Delivery[[#This Row],[DATE]])-1)</f>
        <v>2016</v>
      </c>
      <c r="L3163" s="183" t="str">
        <f>IF(Delivery[[#This Row],[Month]]&lt;4,"Q4",IF(Delivery[[#This Row],[Month]]&lt;7,"Q1",IF(Delivery[[#This Row],[Month]]&lt;10,"Q2",IF(Delivery[[#This Row],[Month]]&lt;13,"Q3"))))</f>
        <v>Q1</v>
      </c>
    </row>
    <row r="3164" spans="1:12" x14ac:dyDescent="0.25">
      <c r="A3164" s="181">
        <v>2</v>
      </c>
      <c r="B3164" s="182">
        <v>42530</v>
      </c>
      <c r="C3164" s="181" t="s">
        <v>463</v>
      </c>
      <c r="D3164" s="181" t="s">
        <v>243</v>
      </c>
      <c r="E3164" s="181">
        <v>24</v>
      </c>
      <c r="F3164" s="181">
        <v>204</v>
      </c>
      <c r="G3164" s="181" t="s">
        <v>464</v>
      </c>
      <c r="H3164" s="181" t="str">
        <f t="shared" si="18"/>
        <v>A1</v>
      </c>
      <c r="I3164" s="181" t="str">
        <f>VLOOKUP(H3164,[2]Sheet1!$A$2:$B$27,2,0)</f>
        <v>ATF</v>
      </c>
      <c r="J3164" s="181">
        <f>MONTH(Delivery[[#This Row],[DATE]])</f>
        <v>6</v>
      </c>
      <c r="K3164" s="183">
        <f>IF(Delivery[[#This Row],[Month]]&gt;3,YEAR(Delivery[[#This Row],[DATE]]),YEAR(Delivery[[#This Row],[DATE]])-1)</f>
        <v>2016</v>
      </c>
      <c r="L3164" s="183" t="str">
        <f>IF(Delivery[[#This Row],[Month]]&lt;4,"Q4",IF(Delivery[[#This Row],[Month]]&lt;7,"Q1",IF(Delivery[[#This Row],[Month]]&lt;10,"Q2",IF(Delivery[[#This Row],[Month]]&lt;13,"Q3"))))</f>
        <v>Q1</v>
      </c>
    </row>
    <row r="3165" spans="1:12" x14ac:dyDescent="0.25">
      <c r="A3165" s="181">
        <v>1</v>
      </c>
      <c r="B3165" s="182">
        <v>42531</v>
      </c>
      <c r="C3165" s="181" t="s">
        <v>6</v>
      </c>
      <c r="D3165" s="181" t="s">
        <v>2218</v>
      </c>
      <c r="E3165" s="181">
        <v>17</v>
      </c>
      <c r="F3165" s="181">
        <v>404</v>
      </c>
      <c r="G3165" s="181" t="s">
        <v>460</v>
      </c>
      <c r="H3165" s="181" t="str">
        <f t="shared" si="18"/>
        <v>0S</v>
      </c>
      <c r="I3165" s="181" t="str">
        <f>VLOOKUP(H3165,[2]Sheet1!$A$2:$B$27,2,0)</f>
        <v>SKO</v>
      </c>
      <c r="J3165" s="181">
        <f>MONTH(Delivery[[#This Row],[DATE]])</f>
        <v>6</v>
      </c>
      <c r="K3165" s="183">
        <f>IF(Delivery[[#This Row],[Month]]&gt;3,YEAR(Delivery[[#This Row],[DATE]]),YEAR(Delivery[[#This Row],[DATE]])-1)</f>
        <v>2016</v>
      </c>
      <c r="L3165" s="183" t="str">
        <f>IF(Delivery[[#This Row],[Month]]&lt;4,"Q4",IF(Delivery[[#This Row],[Month]]&lt;7,"Q1",IF(Delivery[[#This Row],[Month]]&lt;10,"Q2",IF(Delivery[[#This Row],[Month]]&lt;13,"Q3"))))</f>
        <v>Q1</v>
      </c>
    </row>
    <row r="3166" spans="1:12" x14ac:dyDescent="0.25">
      <c r="A3166" s="181">
        <v>2</v>
      </c>
      <c r="B3166" s="182">
        <v>42531</v>
      </c>
      <c r="C3166" s="181" t="s">
        <v>6</v>
      </c>
      <c r="D3166" s="181" t="s">
        <v>2219</v>
      </c>
      <c r="E3166" s="181">
        <v>15</v>
      </c>
      <c r="F3166" s="181">
        <v>1311</v>
      </c>
      <c r="G3166" s="181" t="s">
        <v>460</v>
      </c>
      <c r="H3166" s="181" t="str">
        <f t="shared" si="18"/>
        <v>A1</v>
      </c>
      <c r="I3166" s="181" t="str">
        <f>VLOOKUP(H3166,[2]Sheet1!$A$2:$B$27,2,0)</f>
        <v>ATF</v>
      </c>
      <c r="J3166" s="181">
        <f>MONTH(Delivery[[#This Row],[DATE]])</f>
        <v>6</v>
      </c>
      <c r="K3166" s="183">
        <f>IF(Delivery[[#This Row],[Month]]&gt;3,YEAR(Delivery[[#This Row],[DATE]]),YEAR(Delivery[[#This Row],[DATE]])-1)</f>
        <v>2016</v>
      </c>
      <c r="L3166" s="183" t="str">
        <f>IF(Delivery[[#This Row],[Month]]&lt;4,"Q4",IF(Delivery[[#This Row],[Month]]&lt;7,"Q1",IF(Delivery[[#This Row],[Month]]&lt;10,"Q2",IF(Delivery[[#This Row],[Month]]&lt;13,"Q3"))))</f>
        <v>Q1</v>
      </c>
    </row>
    <row r="3167" spans="1:12" x14ac:dyDescent="0.25">
      <c r="A3167" s="181">
        <v>3</v>
      </c>
      <c r="B3167" s="182">
        <v>42531</v>
      </c>
      <c r="C3167" s="181" t="s">
        <v>6</v>
      </c>
      <c r="D3167" s="181" t="s">
        <v>2220</v>
      </c>
      <c r="E3167" s="181">
        <v>15</v>
      </c>
      <c r="F3167" s="181">
        <v>5456</v>
      </c>
      <c r="G3167" s="181" t="s">
        <v>460</v>
      </c>
      <c r="H3167" s="181" t="str">
        <f t="shared" si="18"/>
        <v>A1</v>
      </c>
      <c r="I3167" s="181" t="str">
        <f>VLOOKUP(H3167,[2]Sheet1!$A$2:$B$27,2,0)</f>
        <v>ATF</v>
      </c>
      <c r="J3167" s="181">
        <f>MONTH(Delivery[[#This Row],[DATE]])</f>
        <v>6</v>
      </c>
      <c r="K3167" s="183">
        <f>IF(Delivery[[#This Row],[Month]]&gt;3,YEAR(Delivery[[#This Row],[DATE]]),YEAR(Delivery[[#This Row],[DATE]])-1)</f>
        <v>2016</v>
      </c>
      <c r="L3167" s="183" t="str">
        <f>IF(Delivery[[#This Row],[Month]]&lt;4,"Q4",IF(Delivery[[#This Row],[Month]]&lt;7,"Q1",IF(Delivery[[#This Row],[Month]]&lt;10,"Q2",IF(Delivery[[#This Row],[Month]]&lt;13,"Q3"))))</f>
        <v>Q1</v>
      </c>
    </row>
    <row r="3168" spans="1:12" x14ac:dyDescent="0.25">
      <c r="A3168" s="181">
        <v>4</v>
      </c>
      <c r="B3168" s="182">
        <v>42531</v>
      </c>
      <c r="C3168" s="181" t="s">
        <v>6</v>
      </c>
      <c r="D3168" s="181" t="s">
        <v>2221</v>
      </c>
      <c r="E3168" s="181">
        <v>10</v>
      </c>
      <c r="F3168" s="181">
        <v>4749</v>
      </c>
      <c r="G3168" s="181" t="s">
        <v>460</v>
      </c>
      <c r="H3168" s="181" t="str">
        <f t="shared" si="18"/>
        <v>A1</v>
      </c>
      <c r="I3168" s="181" t="str">
        <f>VLOOKUP(H3168,[2]Sheet1!$A$2:$B$27,2,0)</f>
        <v>ATF</v>
      </c>
      <c r="J3168" s="181">
        <f>MONTH(Delivery[[#This Row],[DATE]])</f>
        <v>6</v>
      </c>
      <c r="K3168" s="183">
        <f>IF(Delivery[[#This Row],[Month]]&gt;3,YEAR(Delivery[[#This Row],[DATE]]),YEAR(Delivery[[#This Row],[DATE]])-1)</f>
        <v>2016</v>
      </c>
      <c r="L3168" s="183" t="str">
        <f>IF(Delivery[[#This Row],[Month]]&lt;4,"Q4",IF(Delivery[[#This Row],[Month]]&lt;7,"Q1",IF(Delivery[[#This Row],[Month]]&lt;10,"Q2",IF(Delivery[[#This Row],[Month]]&lt;13,"Q3"))))</f>
        <v>Q1</v>
      </c>
    </row>
    <row r="3169" spans="1:12" x14ac:dyDescent="0.25">
      <c r="A3169" s="181">
        <v>1</v>
      </c>
      <c r="B3169" s="182">
        <v>42532</v>
      </c>
      <c r="C3169" s="181" t="s">
        <v>6</v>
      </c>
      <c r="D3169" s="181" t="s">
        <v>2221</v>
      </c>
      <c r="E3169" s="181">
        <v>10</v>
      </c>
      <c r="F3169" s="181">
        <v>2309</v>
      </c>
      <c r="G3169" s="181" t="s">
        <v>460</v>
      </c>
      <c r="H3169" s="181" t="str">
        <f t="shared" si="18"/>
        <v>A1</v>
      </c>
      <c r="I3169" s="181" t="str">
        <f>VLOOKUP(H3169,[2]Sheet1!$A$2:$B$27,2,0)</f>
        <v>ATF</v>
      </c>
      <c r="J3169" s="181">
        <f>MONTH(Delivery[[#This Row],[DATE]])</f>
        <v>6</v>
      </c>
      <c r="K3169" s="183">
        <f>IF(Delivery[[#This Row],[Month]]&gt;3,YEAR(Delivery[[#This Row],[DATE]]),YEAR(Delivery[[#This Row],[DATE]])-1)</f>
        <v>2016</v>
      </c>
      <c r="L3169" s="183" t="str">
        <f>IF(Delivery[[#This Row],[Month]]&lt;4,"Q4",IF(Delivery[[#This Row],[Month]]&lt;7,"Q1",IF(Delivery[[#This Row],[Month]]&lt;10,"Q2",IF(Delivery[[#This Row],[Month]]&lt;13,"Q3"))))</f>
        <v>Q1</v>
      </c>
    </row>
    <row r="3170" spans="1:12" x14ac:dyDescent="0.25">
      <c r="A3170" s="181">
        <v>2</v>
      </c>
      <c r="B3170" s="182">
        <v>42532</v>
      </c>
      <c r="C3170" s="181" t="s">
        <v>6</v>
      </c>
      <c r="D3170" s="181" t="s">
        <v>2225</v>
      </c>
      <c r="E3170" s="181">
        <v>17</v>
      </c>
      <c r="F3170" s="181">
        <v>368</v>
      </c>
      <c r="G3170" s="181" t="s">
        <v>460</v>
      </c>
      <c r="H3170" s="181" t="str">
        <f t="shared" si="18"/>
        <v>0S</v>
      </c>
      <c r="I3170" s="181" t="str">
        <f>VLOOKUP(H3170,[2]Sheet1!$A$2:$B$27,2,0)</f>
        <v>SKO</v>
      </c>
      <c r="J3170" s="181">
        <f>MONTH(Delivery[[#This Row],[DATE]])</f>
        <v>6</v>
      </c>
      <c r="K3170" s="183">
        <f>IF(Delivery[[#This Row],[Month]]&gt;3,YEAR(Delivery[[#This Row],[DATE]]),YEAR(Delivery[[#This Row],[DATE]])-1)</f>
        <v>2016</v>
      </c>
      <c r="L3170" s="183" t="str">
        <f>IF(Delivery[[#This Row],[Month]]&lt;4,"Q4",IF(Delivery[[#This Row],[Month]]&lt;7,"Q1",IF(Delivery[[#This Row],[Month]]&lt;10,"Q2",IF(Delivery[[#This Row],[Month]]&lt;13,"Q3"))))</f>
        <v>Q1</v>
      </c>
    </row>
    <row r="3171" spans="1:12" x14ac:dyDescent="0.25">
      <c r="A3171" s="181">
        <v>3</v>
      </c>
      <c r="B3171" s="182">
        <v>42532</v>
      </c>
      <c r="C3171" s="181" t="s">
        <v>6</v>
      </c>
      <c r="D3171" s="181" t="s">
        <v>322</v>
      </c>
      <c r="E3171" s="181">
        <v>17</v>
      </c>
      <c r="F3171" s="181">
        <v>191</v>
      </c>
      <c r="G3171" s="181" t="s">
        <v>460</v>
      </c>
      <c r="H3171" s="181" t="str">
        <f t="shared" si="18"/>
        <v>0S</v>
      </c>
      <c r="I3171" s="181" t="str">
        <f>VLOOKUP(H3171,[2]Sheet1!$A$2:$B$27,2,0)</f>
        <v>SKO</v>
      </c>
      <c r="J3171" s="181">
        <f>MONTH(Delivery[[#This Row],[DATE]])</f>
        <v>6</v>
      </c>
      <c r="K3171" s="183">
        <f>IF(Delivery[[#This Row],[Month]]&gt;3,YEAR(Delivery[[#This Row],[DATE]]),YEAR(Delivery[[#This Row],[DATE]])-1)</f>
        <v>2016</v>
      </c>
      <c r="L3171" s="183" t="str">
        <f>IF(Delivery[[#This Row],[Month]]&lt;4,"Q4",IF(Delivery[[#This Row],[Month]]&lt;7,"Q1",IF(Delivery[[#This Row],[Month]]&lt;10,"Q2",IF(Delivery[[#This Row],[Month]]&lt;13,"Q3"))))</f>
        <v>Q1</v>
      </c>
    </row>
    <row r="3172" spans="1:12" x14ac:dyDescent="0.25">
      <c r="A3172" s="181">
        <v>4</v>
      </c>
      <c r="B3172" s="182">
        <v>42532</v>
      </c>
      <c r="C3172" s="181" t="s">
        <v>6</v>
      </c>
      <c r="D3172" s="181" t="s">
        <v>2226</v>
      </c>
      <c r="E3172" s="181">
        <v>17</v>
      </c>
      <c r="F3172" s="181">
        <v>82</v>
      </c>
      <c r="G3172" s="181" t="s">
        <v>460</v>
      </c>
      <c r="H3172" s="181" t="str">
        <f t="shared" si="18"/>
        <v>PC</v>
      </c>
      <c r="I3172" s="181" t="str">
        <f>VLOOKUP(H3172,[2]Sheet1!$A$2:$B$27,2,0)</f>
        <v>SKO</v>
      </c>
      <c r="J3172" s="181">
        <f>MONTH(Delivery[[#This Row],[DATE]])</f>
        <v>6</v>
      </c>
      <c r="K3172" s="183">
        <f>IF(Delivery[[#This Row],[Month]]&gt;3,YEAR(Delivery[[#This Row],[DATE]]),YEAR(Delivery[[#This Row],[DATE]])-1)</f>
        <v>2016</v>
      </c>
      <c r="L3172" s="183" t="str">
        <f>IF(Delivery[[#This Row],[Month]]&lt;4,"Q4",IF(Delivery[[#This Row],[Month]]&lt;7,"Q1",IF(Delivery[[#This Row],[Month]]&lt;10,"Q2",IF(Delivery[[#This Row],[Month]]&lt;13,"Q3"))))</f>
        <v>Q1</v>
      </c>
    </row>
    <row r="3173" spans="1:12" x14ac:dyDescent="0.25">
      <c r="A3173" s="181">
        <v>5</v>
      </c>
      <c r="B3173" s="182">
        <v>42532</v>
      </c>
      <c r="C3173" s="181" t="s">
        <v>6</v>
      </c>
      <c r="D3173" s="181" t="s">
        <v>324</v>
      </c>
      <c r="E3173" s="181">
        <v>11</v>
      </c>
      <c r="F3173" s="181">
        <v>4111</v>
      </c>
      <c r="G3173" s="181" t="s">
        <v>460</v>
      </c>
      <c r="H3173" s="181" t="str">
        <f t="shared" si="18"/>
        <v>4M</v>
      </c>
      <c r="I3173" s="181" t="str">
        <f>VLOOKUP(H3173,[2]Sheet1!$A$2:$B$27,2,0)</f>
        <v>MS</v>
      </c>
      <c r="J3173" s="181">
        <f>MONTH(Delivery[[#This Row],[DATE]])</f>
        <v>6</v>
      </c>
      <c r="K3173" s="183">
        <f>IF(Delivery[[#This Row],[Month]]&gt;3,YEAR(Delivery[[#This Row],[DATE]]),YEAR(Delivery[[#This Row],[DATE]])-1)</f>
        <v>2016</v>
      </c>
      <c r="L3173" s="183" t="str">
        <f>IF(Delivery[[#This Row],[Month]]&lt;4,"Q4",IF(Delivery[[#This Row],[Month]]&lt;7,"Q1",IF(Delivery[[#This Row],[Month]]&lt;10,"Q2",IF(Delivery[[#This Row],[Month]]&lt;13,"Q3"))))</f>
        <v>Q1</v>
      </c>
    </row>
    <row r="3174" spans="1:12" x14ac:dyDescent="0.25">
      <c r="A3174" s="181">
        <v>6</v>
      </c>
      <c r="B3174" s="182">
        <v>42532</v>
      </c>
      <c r="C3174" s="181" t="s">
        <v>6</v>
      </c>
      <c r="D3174" s="181" t="s">
        <v>2227</v>
      </c>
      <c r="E3174" s="181">
        <v>11</v>
      </c>
      <c r="F3174" s="181">
        <v>1444</v>
      </c>
      <c r="G3174" s="181" t="s">
        <v>460</v>
      </c>
      <c r="H3174" s="181" t="str">
        <f t="shared" si="18"/>
        <v>4M</v>
      </c>
      <c r="I3174" s="181" t="str">
        <f>VLOOKUP(H3174,[2]Sheet1!$A$2:$B$27,2,0)</f>
        <v>MS</v>
      </c>
      <c r="J3174" s="181">
        <f>MONTH(Delivery[[#This Row],[DATE]])</f>
        <v>6</v>
      </c>
      <c r="K3174" s="183">
        <f>IF(Delivery[[#This Row],[Month]]&gt;3,YEAR(Delivery[[#This Row],[DATE]]),YEAR(Delivery[[#This Row],[DATE]])-1)</f>
        <v>2016</v>
      </c>
      <c r="L3174" s="183" t="str">
        <f>IF(Delivery[[#This Row],[Month]]&lt;4,"Q4",IF(Delivery[[#This Row],[Month]]&lt;7,"Q1",IF(Delivery[[#This Row],[Month]]&lt;10,"Q2",IF(Delivery[[#This Row],[Month]]&lt;13,"Q3"))))</f>
        <v>Q1</v>
      </c>
    </row>
    <row r="3175" spans="1:12" x14ac:dyDescent="0.25">
      <c r="A3175" s="181">
        <v>7</v>
      </c>
      <c r="B3175" s="182">
        <v>42532</v>
      </c>
      <c r="C3175" s="181" t="s">
        <v>6</v>
      </c>
      <c r="D3175" s="181" t="s">
        <v>2227</v>
      </c>
      <c r="E3175" s="181">
        <v>5</v>
      </c>
      <c r="F3175" s="181">
        <v>3772</v>
      </c>
      <c r="G3175" s="181" t="s">
        <v>460</v>
      </c>
      <c r="H3175" s="181" t="str">
        <f t="shared" si="18"/>
        <v>4M</v>
      </c>
      <c r="I3175" s="181" t="str">
        <f>VLOOKUP(H3175,[2]Sheet1!$A$2:$B$27,2,0)</f>
        <v>MS</v>
      </c>
      <c r="J3175" s="181">
        <f>MONTH(Delivery[[#This Row],[DATE]])</f>
        <v>6</v>
      </c>
      <c r="K3175" s="183">
        <f>IF(Delivery[[#This Row],[Month]]&gt;3,YEAR(Delivery[[#This Row],[DATE]]),YEAR(Delivery[[#This Row],[DATE]])-1)</f>
        <v>2016</v>
      </c>
      <c r="L3175" s="183" t="str">
        <f>IF(Delivery[[#This Row],[Month]]&lt;4,"Q4",IF(Delivery[[#This Row],[Month]]&lt;7,"Q1",IF(Delivery[[#This Row],[Month]]&lt;10,"Q2",IF(Delivery[[#This Row],[Month]]&lt;13,"Q3"))))</f>
        <v>Q1</v>
      </c>
    </row>
    <row r="3176" spans="1:12" x14ac:dyDescent="0.25">
      <c r="A3176" s="181">
        <v>1</v>
      </c>
      <c r="B3176" s="182">
        <v>42532</v>
      </c>
      <c r="C3176" s="181" t="s">
        <v>463</v>
      </c>
      <c r="D3176" s="181" t="s">
        <v>2625</v>
      </c>
      <c r="E3176" s="181">
        <v>24</v>
      </c>
      <c r="F3176" s="181">
        <v>2300</v>
      </c>
      <c r="G3176" s="181" t="s">
        <v>464</v>
      </c>
      <c r="H3176" s="181" t="str">
        <f t="shared" si="18"/>
        <v>A1</v>
      </c>
      <c r="I3176" s="181" t="str">
        <f>VLOOKUP(H3176,[2]Sheet1!$A$2:$B$27,2,0)</f>
        <v>ATF</v>
      </c>
      <c r="J3176" s="181">
        <f>MONTH(Delivery[[#This Row],[DATE]])</f>
        <v>6</v>
      </c>
      <c r="K3176" s="183">
        <f>IF(Delivery[[#This Row],[Month]]&gt;3,YEAR(Delivery[[#This Row],[DATE]]),YEAR(Delivery[[#This Row],[DATE]])-1)</f>
        <v>2016</v>
      </c>
      <c r="L3176" s="183" t="str">
        <f>IF(Delivery[[#This Row],[Month]]&lt;4,"Q4",IF(Delivery[[#This Row],[Month]]&lt;7,"Q1",IF(Delivery[[#This Row],[Month]]&lt;10,"Q2",IF(Delivery[[#This Row],[Month]]&lt;13,"Q3"))))</f>
        <v>Q1</v>
      </c>
    </row>
    <row r="3177" spans="1:12" x14ac:dyDescent="0.25">
      <c r="A3177" s="181">
        <v>2</v>
      </c>
      <c r="B3177" s="182">
        <v>42532</v>
      </c>
      <c r="C3177" s="181" t="s">
        <v>463</v>
      </c>
      <c r="D3177" s="181" t="s">
        <v>2625</v>
      </c>
      <c r="E3177" s="181">
        <v>10</v>
      </c>
      <c r="F3177" s="181">
        <v>3037</v>
      </c>
      <c r="G3177" s="181" t="s">
        <v>464</v>
      </c>
      <c r="H3177" s="181" t="str">
        <f t="shared" si="18"/>
        <v>A1</v>
      </c>
      <c r="I3177" s="181" t="str">
        <f>VLOOKUP(H3177,[2]Sheet1!$A$2:$B$27,2,0)</f>
        <v>ATF</v>
      </c>
      <c r="J3177" s="181">
        <f>MONTH(Delivery[[#This Row],[DATE]])</f>
        <v>6</v>
      </c>
      <c r="K3177" s="183">
        <f>IF(Delivery[[#This Row],[Month]]&gt;3,YEAR(Delivery[[#This Row],[DATE]]),YEAR(Delivery[[#This Row],[DATE]])-1)</f>
        <v>2016</v>
      </c>
      <c r="L3177" s="183" t="str">
        <f>IF(Delivery[[#This Row],[Month]]&lt;4,"Q4",IF(Delivery[[#This Row],[Month]]&lt;7,"Q1",IF(Delivery[[#This Row],[Month]]&lt;10,"Q2",IF(Delivery[[#This Row],[Month]]&lt;13,"Q3"))))</f>
        <v>Q1</v>
      </c>
    </row>
    <row r="3178" spans="1:12" x14ac:dyDescent="0.25">
      <c r="A3178" s="181">
        <v>3</v>
      </c>
      <c r="B3178" s="182">
        <v>42532</v>
      </c>
      <c r="C3178" s="181" t="s">
        <v>463</v>
      </c>
      <c r="D3178" s="181" t="s">
        <v>2223</v>
      </c>
      <c r="E3178" s="181">
        <v>10</v>
      </c>
      <c r="F3178" s="181">
        <v>776</v>
      </c>
      <c r="G3178" s="181" t="s">
        <v>464</v>
      </c>
      <c r="H3178" s="181" t="str">
        <f t="shared" si="18"/>
        <v>A1</v>
      </c>
      <c r="I3178" s="181" t="str">
        <f>VLOOKUP(H3178,[2]Sheet1!$A$2:$B$27,2,0)</f>
        <v>ATF</v>
      </c>
      <c r="J3178" s="181">
        <f>MONTH(Delivery[[#This Row],[DATE]])</f>
        <v>6</v>
      </c>
      <c r="K3178" s="183">
        <f>IF(Delivery[[#This Row],[Month]]&gt;3,YEAR(Delivery[[#This Row],[DATE]]),YEAR(Delivery[[#This Row],[DATE]])-1)</f>
        <v>2016</v>
      </c>
      <c r="L3178" s="183" t="str">
        <f>IF(Delivery[[#This Row],[Month]]&lt;4,"Q4",IF(Delivery[[#This Row],[Month]]&lt;7,"Q1",IF(Delivery[[#This Row],[Month]]&lt;10,"Q2",IF(Delivery[[#This Row],[Month]]&lt;13,"Q3"))))</f>
        <v>Q1</v>
      </c>
    </row>
    <row r="3179" spans="1:12" x14ac:dyDescent="0.25">
      <c r="A3179" s="181">
        <v>1</v>
      </c>
      <c r="B3179" s="182">
        <v>42532</v>
      </c>
      <c r="C3179" s="181" t="s">
        <v>6</v>
      </c>
      <c r="D3179" s="181" t="s">
        <v>462</v>
      </c>
      <c r="E3179" s="181" t="s">
        <v>113</v>
      </c>
      <c r="F3179" s="181">
        <v>36</v>
      </c>
      <c r="G3179" s="181" t="s">
        <v>466</v>
      </c>
      <c r="H3179" s="181" t="str">
        <f t="shared" si="18"/>
        <v>F4</v>
      </c>
      <c r="I3179" s="181" t="str">
        <f>VLOOKUP(H3179,[2]Sheet1!$A$2:$B$27,2,0)</f>
        <v>I/F</v>
      </c>
      <c r="J3179" s="181">
        <f>MONTH(Delivery[[#This Row],[DATE]])</f>
        <v>6</v>
      </c>
      <c r="K3179" s="183">
        <f>IF(Delivery[[#This Row],[Month]]&gt;3,YEAR(Delivery[[#This Row],[DATE]]),YEAR(Delivery[[#This Row],[DATE]])-1)</f>
        <v>2016</v>
      </c>
      <c r="L3179" s="183" t="str">
        <f>IF(Delivery[[#This Row],[Month]]&lt;4,"Q4",IF(Delivery[[#This Row],[Month]]&lt;7,"Q1",IF(Delivery[[#This Row],[Month]]&lt;10,"Q2",IF(Delivery[[#This Row],[Month]]&lt;13,"Q3"))))</f>
        <v>Q1</v>
      </c>
    </row>
    <row r="3180" spans="1:12" x14ac:dyDescent="0.25">
      <c r="A3180" s="181">
        <v>2</v>
      </c>
      <c r="B3180" s="182">
        <v>42532</v>
      </c>
      <c r="C3180" s="181" t="s">
        <v>6</v>
      </c>
      <c r="D3180" s="181" t="s">
        <v>2626</v>
      </c>
      <c r="E3180" s="181" t="s">
        <v>113</v>
      </c>
      <c r="F3180" s="181">
        <v>52</v>
      </c>
      <c r="G3180" s="181" t="s">
        <v>466</v>
      </c>
      <c r="H3180" s="181" t="str">
        <f t="shared" si="18"/>
        <v>16</v>
      </c>
      <c r="I3180" s="181" t="s">
        <v>204</v>
      </c>
      <c r="J3180" s="181">
        <f>MONTH(Delivery[[#This Row],[DATE]])</f>
        <v>6</v>
      </c>
      <c r="K3180" s="183">
        <f>IF(Delivery[[#This Row],[Month]]&gt;3,YEAR(Delivery[[#This Row],[DATE]]),YEAR(Delivery[[#This Row],[DATE]])-1)</f>
        <v>2016</v>
      </c>
      <c r="L3180" s="183" t="str">
        <f>IF(Delivery[[#This Row],[Month]]&lt;4,"Q4",IF(Delivery[[#This Row],[Month]]&lt;7,"Q1",IF(Delivery[[#This Row],[Month]]&lt;10,"Q2",IF(Delivery[[#This Row],[Month]]&lt;13,"Q3"))))</f>
        <v>Q1</v>
      </c>
    </row>
    <row r="3181" spans="1:12" x14ac:dyDescent="0.25">
      <c r="A3181" s="181">
        <v>1</v>
      </c>
      <c r="B3181" s="182">
        <v>42533</v>
      </c>
      <c r="C3181" s="181" t="s">
        <v>6</v>
      </c>
      <c r="D3181" s="181" t="s">
        <v>2227</v>
      </c>
      <c r="E3181" s="181">
        <v>5</v>
      </c>
      <c r="F3181" s="181">
        <v>1783</v>
      </c>
      <c r="G3181" s="181" t="s">
        <v>460</v>
      </c>
      <c r="H3181" s="181" t="str">
        <f t="shared" si="18"/>
        <v>4M</v>
      </c>
      <c r="I3181" s="181" t="str">
        <f>VLOOKUP(H3181,[2]Sheet1!$A$2:$B$27,2,0)</f>
        <v>MS</v>
      </c>
      <c r="J3181" s="181">
        <f>MONTH(Delivery[[#This Row],[DATE]])</f>
        <v>6</v>
      </c>
      <c r="K3181" s="183">
        <f>IF(Delivery[[#This Row],[Month]]&gt;3,YEAR(Delivery[[#This Row],[DATE]]),YEAR(Delivery[[#This Row],[DATE]])-1)</f>
        <v>2016</v>
      </c>
      <c r="L3181" s="183" t="str">
        <f>IF(Delivery[[#This Row],[Month]]&lt;4,"Q4",IF(Delivery[[#This Row],[Month]]&lt;7,"Q1",IF(Delivery[[#This Row],[Month]]&lt;10,"Q2",IF(Delivery[[#This Row],[Month]]&lt;13,"Q3"))))</f>
        <v>Q1</v>
      </c>
    </row>
    <row r="3182" spans="1:12" x14ac:dyDescent="0.25">
      <c r="A3182" s="181">
        <v>2</v>
      </c>
      <c r="B3182" s="182">
        <v>42533</v>
      </c>
      <c r="C3182" s="181" t="s">
        <v>6</v>
      </c>
      <c r="D3182" s="181" t="s">
        <v>2228</v>
      </c>
      <c r="E3182" s="181">
        <v>17</v>
      </c>
      <c r="F3182" s="181">
        <v>98</v>
      </c>
      <c r="G3182" s="181" t="s">
        <v>460</v>
      </c>
      <c r="H3182" s="181" t="str">
        <f t="shared" si="18"/>
        <v>PC</v>
      </c>
      <c r="I3182" s="181" t="str">
        <f>VLOOKUP(H3182,[2]Sheet1!$A$2:$B$27,2,0)</f>
        <v>SKO</v>
      </c>
      <c r="J3182" s="181">
        <f>MONTH(Delivery[[#This Row],[DATE]])</f>
        <v>6</v>
      </c>
      <c r="K3182" s="183">
        <f>IF(Delivery[[#This Row],[Month]]&gt;3,YEAR(Delivery[[#This Row],[DATE]]),YEAR(Delivery[[#This Row],[DATE]])-1)</f>
        <v>2016</v>
      </c>
      <c r="L3182" s="183" t="str">
        <f>IF(Delivery[[#This Row],[Month]]&lt;4,"Q4",IF(Delivery[[#This Row],[Month]]&lt;7,"Q1",IF(Delivery[[#This Row],[Month]]&lt;10,"Q2",IF(Delivery[[#This Row],[Month]]&lt;13,"Q3"))))</f>
        <v>Q1</v>
      </c>
    </row>
    <row r="3183" spans="1:12" x14ac:dyDescent="0.25">
      <c r="A3183" s="181">
        <v>3</v>
      </c>
      <c r="B3183" s="182">
        <v>42533</v>
      </c>
      <c r="C3183" s="181" t="s">
        <v>6</v>
      </c>
      <c r="D3183" s="181" t="s">
        <v>2229</v>
      </c>
      <c r="E3183" s="181">
        <v>17</v>
      </c>
      <c r="F3183" s="181">
        <v>80</v>
      </c>
      <c r="G3183" s="181" t="s">
        <v>460</v>
      </c>
      <c r="H3183" s="181" t="str">
        <f t="shared" si="18"/>
        <v>NS</v>
      </c>
      <c r="I3183" s="181" t="str">
        <f>VLOOKUP(H3183,[2]Sheet1!$A$2:$B$27,2,0)</f>
        <v>SKO</v>
      </c>
      <c r="J3183" s="181">
        <f>MONTH(Delivery[[#This Row],[DATE]])</f>
        <v>6</v>
      </c>
      <c r="K3183" s="183">
        <f>IF(Delivery[[#This Row],[Month]]&gt;3,YEAR(Delivery[[#This Row],[DATE]]),YEAR(Delivery[[#This Row],[DATE]])-1)</f>
        <v>2016</v>
      </c>
      <c r="L3183" s="183" t="str">
        <f>IF(Delivery[[#This Row],[Month]]&lt;4,"Q4",IF(Delivery[[#This Row],[Month]]&lt;7,"Q1",IF(Delivery[[#This Row],[Month]]&lt;10,"Q2",IF(Delivery[[#This Row],[Month]]&lt;13,"Q3"))))</f>
        <v>Q1</v>
      </c>
    </row>
    <row r="3184" spans="1:12" x14ac:dyDescent="0.25">
      <c r="A3184" s="181">
        <v>1</v>
      </c>
      <c r="B3184" s="182">
        <v>42533</v>
      </c>
      <c r="C3184" s="181" t="s">
        <v>463</v>
      </c>
      <c r="D3184" s="181" t="s">
        <v>2223</v>
      </c>
      <c r="E3184" s="181">
        <v>10</v>
      </c>
      <c r="F3184" s="181">
        <v>4099</v>
      </c>
      <c r="G3184" s="181" t="s">
        <v>464</v>
      </c>
      <c r="H3184" s="181" t="str">
        <f t="shared" si="18"/>
        <v>A1</v>
      </c>
      <c r="I3184" s="181" t="str">
        <f>VLOOKUP(H3184,[2]Sheet1!$A$2:$B$27,2,0)</f>
        <v>ATF</v>
      </c>
      <c r="J3184" s="181">
        <f>MONTH(Delivery[[#This Row],[DATE]])</f>
        <v>6</v>
      </c>
      <c r="K3184" s="183">
        <f>IF(Delivery[[#This Row],[Month]]&gt;3,YEAR(Delivery[[#This Row],[DATE]]),YEAR(Delivery[[#This Row],[DATE]])-1)</f>
        <v>2016</v>
      </c>
      <c r="L3184" s="183" t="str">
        <f>IF(Delivery[[#This Row],[Month]]&lt;4,"Q4",IF(Delivery[[#This Row],[Month]]&lt;7,"Q1",IF(Delivery[[#This Row],[Month]]&lt;10,"Q2",IF(Delivery[[#This Row],[Month]]&lt;13,"Q3"))))</f>
        <v>Q1</v>
      </c>
    </row>
    <row r="3185" spans="1:12" x14ac:dyDescent="0.25">
      <c r="A3185" s="181">
        <v>2</v>
      </c>
      <c r="B3185" s="182">
        <v>42533</v>
      </c>
      <c r="C3185" s="181" t="s">
        <v>463</v>
      </c>
      <c r="D3185" s="181" t="s">
        <v>2223</v>
      </c>
      <c r="E3185" s="181">
        <v>13</v>
      </c>
      <c r="F3185" s="181">
        <v>276</v>
      </c>
      <c r="G3185" s="181" t="s">
        <v>464</v>
      </c>
      <c r="H3185" s="181" t="str">
        <f t="shared" si="18"/>
        <v>A1</v>
      </c>
      <c r="I3185" s="181" t="str">
        <f>VLOOKUP(H3185,[2]Sheet1!$A$2:$B$27,2,0)</f>
        <v>ATF</v>
      </c>
      <c r="J3185" s="181">
        <f>MONTH(Delivery[[#This Row],[DATE]])</f>
        <v>6</v>
      </c>
      <c r="K3185" s="183">
        <f>IF(Delivery[[#This Row],[Month]]&gt;3,YEAR(Delivery[[#This Row],[DATE]]),YEAR(Delivery[[#This Row],[DATE]])-1)</f>
        <v>2016</v>
      </c>
      <c r="L3185" s="183" t="str">
        <f>IF(Delivery[[#This Row],[Month]]&lt;4,"Q4",IF(Delivery[[#This Row],[Month]]&lt;7,"Q1",IF(Delivery[[#This Row],[Month]]&lt;10,"Q2",IF(Delivery[[#This Row],[Month]]&lt;13,"Q3"))))</f>
        <v>Q1</v>
      </c>
    </row>
    <row r="3186" spans="1:12" x14ac:dyDescent="0.25">
      <c r="A3186" s="181">
        <v>3</v>
      </c>
      <c r="B3186" s="182">
        <v>42533</v>
      </c>
      <c r="C3186" s="181" t="s">
        <v>463</v>
      </c>
      <c r="D3186" s="181" t="s">
        <v>2627</v>
      </c>
      <c r="E3186" s="181">
        <v>16</v>
      </c>
      <c r="F3186" s="181">
        <v>458</v>
      </c>
      <c r="G3186" s="181" t="s">
        <v>464</v>
      </c>
      <c r="H3186" s="181" t="str">
        <f t="shared" si="18"/>
        <v>0S</v>
      </c>
      <c r="I3186" s="181" t="str">
        <f>VLOOKUP(H3186,[2]Sheet1!$A$2:$B$27,2,0)</f>
        <v>SKO</v>
      </c>
      <c r="J3186" s="181">
        <f>MONTH(Delivery[[#This Row],[DATE]])</f>
        <v>6</v>
      </c>
      <c r="K3186" s="183">
        <f>IF(Delivery[[#This Row],[Month]]&gt;3,YEAR(Delivery[[#This Row],[DATE]]),YEAR(Delivery[[#This Row],[DATE]])-1)</f>
        <v>2016</v>
      </c>
      <c r="L3186" s="183" t="str">
        <f>IF(Delivery[[#This Row],[Month]]&lt;4,"Q4",IF(Delivery[[#This Row],[Month]]&lt;7,"Q1",IF(Delivery[[#This Row],[Month]]&lt;10,"Q2",IF(Delivery[[#This Row],[Month]]&lt;13,"Q3"))))</f>
        <v>Q1</v>
      </c>
    </row>
    <row r="3187" spans="1:12" x14ac:dyDescent="0.25">
      <c r="A3187" s="181">
        <v>4</v>
      </c>
      <c r="B3187" s="182">
        <v>42533</v>
      </c>
      <c r="C3187" s="181" t="s">
        <v>463</v>
      </c>
      <c r="D3187" s="181" t="s">
        <v>2200</v>
      </c>
      <c r="E3187" s="181">
        <v>16</v>
      </c>
      <c r="F3187" s="181">
        <v>105</v>
      </c>
      <c r="G3187" s="181" t="s">
        <v>464</v>
      </c>
      <c r="H3187" s="181" t="str">
        <f t="shared" si="18"/>
        <v>PC</v>
      </c>
      <c r="I3187" s="181" t="str">
        <f>VLOOKUP(H3187,[2]Sheet1!$A$2:$B$27,2,0)</f>
        <v>SKO</v>
      </c>
      <c r="J3187" s="181">
        <f>MONTH(Delivery[[#This Row],[DATE]])</f>
        <v>6</v>
      </c>
      <c r="K3187" s="183">
        <f>IF(Delivery[[#This Row],[Month]]&gt;3,YEAR(Delivery[[#This Row],[DATE]]),YEAR(Delivery[[#This Row],[DATE]])-1)</f>
        <v>2016</v>
      </c>
      <c r="L3187" s="183" t="str">
        <f>IF(Delivery[[#This Row],[Month]]&lt;4,"Q4",IF(Delivery[[#This Row],[Month]]&lt;7,"Q1",IF(Delivery[[#This Row],[Month]]&lt;10,"Q2",IF(Delivery[[#This Row],[Month]]&lt;13,"Q3"))))</f>
        <v>Q1</v>
      </c>
    </row>
    <row r="3188" spans="1:12" x14ac:dyDescent="0.25">
      <c r="A3188" s="181">
        <v>5</v>
      </c>
      <c r="B3188" s="182">
        <v>42533</v>
      </c>
      <c r="C3188" s="181" t="s">
        <v>463</v>
      </c>
      <c r="D3188" s="181" t="s">
        <v>2212</v>
      </c>
      <c r="E3188" s="181">
        <v>16</v>
      </c>
      <c r="F3188" s="181">
        <v>695</v>
      </c>
      <c r="G3188" s="181" t="s">
        <v>464</v>
      </c>
      <c r="H3188" s="181" t="str">
        <f t="shared" si="18"/>
        <v>NS</v>
      </c>
      <c r="I3188" s="181" t="str">
        <f>VLOOKUP(H3188,[2]Sheet1!$A$2:$B$27,2,0)</f>
        <v>SKO</v>
      </c>
      <c r="J3188" s="181">
        <f>MONTH(Delivery[[#This Row],[DATE]])</f>
        <v>6</v>
      </c>
      <c r="K3188" s="183">
        <f>IF(Delivery[[#This Row],[Month]]&gt;3,YEAR(Delivery[[#This Row],[DATE]]),YEAR(Delivery[[#This Row],[DATE]])-1)</f>
        <v>2016</v>
      </c>
      <c r="L3188" s="183" t="str">
        <f>IF(Delivery[[#This Row],[Month]]&lt;4,"Q4",IF(Delivery[[#This Row],[Month]]&lt;7,"Q1",IF(Delivery[[#This Row],[Month]]&lt;10,"Q2",IF(Delivery[[#This Row],[Month]]&lt;13,"Q3"))))</f>
        <v>Q1</v>
      </c>
    </row>
    <row r="3189" spans="1:12" x14ac:dyDescent="0.25">
      <c r="A3189" s="181">
        <v>6</v>
      </c>
      <c r="B3189" s="182">
        <v>42533</v>
      </c>
      <c r="C3189" s="181" t="s">
        <v>463</v>
      </c>
      <c r="D3189" s="181" t="s">
        <v>2235</v>
      </c>
      <c r="E3189" s="181">
        <v>16</v>
      </c>
      <c r="F3189" s="181">
        <v>952</v>
      </c>
      <c r="G3189" s="181" t="s">
        <v>464</v>
      </c>
      <c r="H3189" s="181" t="str">
        <f t="shared" si="18"/>
        <v>0S</v>
      </c>
      <c r="I3189" s="181" t="str">
        <f>VLOOKUP(H3189,[2]Sheet1!$A$2:$B$27,2,0)</f>
        <v>SKO</v>
      </c>
      <c r="J3189" s="181">
        <f>MONTH(Delivery[[#This Row],[DATE]])</f>
        <v>6</v>
      </c>
      <c r="K3189" s="183">
        <f>IF(Delivery[[#This Row],[Month]]&gt;3,YEAR(Delivery[[#This Row],[DATE]]),YEAR(Delivery[[#This Row],[DATE]])-1)</f>
        <v>2016</v>
      </c>
      <c r="L3189" s="183" t="str">
        <f>IF(Delivery[[#This Row],[Month]]&lt;4,"Q4",IF(Delivery[[#This Row],[Month]]&lt;7,"Q1",IF(Delivery[[#This Row],[Month]]&lt;10,"Q2",IF(Delivery[[#This Row],[Month]]&lt;13,"Q3"))))</f>
        <v>Q1</v>
      </c>
    </row>
    <row r="3190" spans="1:12" x14ac:dyDescent="0.25">
      <c r="A3190" s="181">
        <v>7</v>
      </c>
      <c r="B3190" s="182">
        <v>42533</v>
      </c>
      <c r="C3190" s="181" t="s">
        <v>463</v>
      </c>
      <c r="D3190" s="181" t="s">
        <v>2236</v>
      </c>
      <c r="E3190" s="181">
        <v>13</v>
      </c>
      <c r="F3190" s="181">
        <v>2275</v>
      </c>
      <c r="G3190" s="181" t="s">
        <v>464</v>
      </c>
      <c r="H3190" s="181" t="str">
        <f t="shared" si="18"/>
        <v>A1</v>
      </c>
      <c r="I3190" s="181" t="str">
        <f>VLOOKUP(H3190,[2]Sheet1!$A$2:$B$27,2,0)</f>
        <v>ATF</v>
      </c>
      <c r="J3190" s="181">
        <f>MONTH(Delivery[[#This Row],[DATE]])</f>
        <v>6</v>
      </c>
      <c r="K3190" s="183">
        <f>IF(Delivery[[#This Row],[Month]]&gt;3,YEAR(Delivery[[#This Row],[DATE]]),YEAR(Delivery[[#This Row],[DATE]])-1)</f>
        <v>2016</v>
      </c>
      <c r="L3190" s="183" t="str">
        <f>IF(Delivery[[#This Row],[Month]]&lt;4,"Q4",IF(Delivery[[#This Row],[Month]]&lt;7,"Q1",IF(Delivery[[#This Row],[Month]]&lt;10,"Q2",IF(Delivery[[#This Row],[Month]]&lt;13,"Q3"))))</f>
        <v>Q1</v>
      </c>
    </row>
    <row r="3191" spans="1:12" x14ac:dyDescent="0.25">
      <c r="A3191" s="181">
        <v>1</v>
      </c>
      <c r="B3191" s="182">
        <v>42533</v>
      </c>
      <c r="C3191" s="181" t="s">
        <v>6</v>
      </c>
      <c r="D3191" s="181" t="s">
        <v>462</v>
      </c>
      <c r="E3191" s="181" t="s">
        <v>113</v>
      </c>
      <c r="F3191" s="181">
        <v>36</v>
      </c>
      <c r="G3191" s="181" t="s">
        <v>466</v>
      </c>
      <c r="H3191" s="181" t="str">
        <f t="shared" si="18"/>
        <v>F4</v>
      </c>
      <c r="I3191" s="181" t="str">
        <f>VLOOKUP(H3191,[2]Sheet1!$A$2:$B$27,2,0)</f>
        <v>I/F</v>
      </c>
      <c r="J3191" s="181">
        <f>MONTH(Delivery[[#This Row],[DATE]])</f>
        <v>6</v>
      </c>
      <c r="K3191" s="183">
        <f>IF(Delivery[[#This Row],[Month]]&gt;3,YEAR(Delivery[[#This Row],[DATE]]),YEAR(Delivery[[#This Row],[DATE]])-1)</f>
        <v>2016</v>
      </c>
      <c r="L3191" s="183" t="str">
        <f>IF(Delivery[[#This Row],[Month]]&lt;4,"Q4",IF(Delivery[[#This Row],[Month]]&lt;7,"Q1",IF(Delivery[[#This Row],[Month]]&lt;10,"Q2",IF(Delivery[[#This Row],[Month]]&lt;13,"Q3"))))</f>
        <v>Q1</v>
      </c>
    </row>
    <row r="3192" spans="1:12" x14ac:dyDescent="0.25">
      <c r="A3192" s="181">
        <v>1</v>
      </c>
      <c r="B3192" s="182">
        <v>42534</v>
      </c>
      <c r="C3192" s="181" t="s">
        <v>6</v>
      </c>
      <c r="D3192" s="181" t="s">
        <v>341</v>
      </c>
      <c r="E3192" s="181">
        <v>16</v>
      </c>
      <c r="F3192" s="181">
        <v>136</v>
      </c>
      <c r="G3192" s="181" t="s">
        <v>460</v>
      </c>
      <c r="H3192" s="181" t="str">
        <f t="shared" si="18"/>
        <v>PC</v>
      </c>
      <c r="I3192" s="181" t="str">
        <f>VLOOKUP(H3192,[2]Sheet1!$A$2:$B$27,2,0)</f>
        <v>SKO</v>
      </c>
      <c r="J3192" s="181">
        <f>MONTH(Delivery[[#This Row],[DATE]])</f>
        <v>6</v>
      </c>
      <c r="K3192" s="183">
        <f>IF(Delivery[[#This Row],[Month]]&gt;3,YEAR(Delivery[[#This Row],[DATE]]),YEAR(Delivery[[#This Row],[DATE]])-1)</f>
        <v>2016</v>
      </c>
      <c r="L3192" s="183" t="str">
        <f>IF(Delivery[[#This Row],[Month]]&lt;4,"Q4",IF(Delivery[[#This Row],[Month]]&lt;7,"Q1",IF(Delivery[[#This Row],[Month]]&lt;10,"Q2",IF(Delivery[[#This Row],[Month]]&lt;13,"Q3"))))</f>
        <v>Q1</v>
      </c>
    </row>
    <row r="3193" spans="1:12" x14ac:dyDescent="0.25">
      <c r="A3193" s="181">
        <v>1</v>
      </c>
      <c r="B3193" s="182">
        <v>42534</v>
      </c>
      <c r="C3193" s="181" t="s">
        <v>463</v>
      </c>
      <c r="D3193" s="181" t="s">
        <v>2202</v>
      </c>
      <c r="E3193" s="181">
        <v>6</v>
      </c>
      <c r="F3193" s="181">
        <v>551</v>
      </c>
      <c r="G3193" s="181" t="s">
        <v>490</v>
      </c>
      <c r="H3193" s="181" t="str">
        <f t="shared" si="18"/>
        <v>4M</v>
      </c>
      <c r="I3193" s="181" t="str">
        <f>VLOOKUP(H3193,[2]Sheet1!$A$2:$B$27,2,0)</f>
        <v>MS</v>
      </c>
      <c r="J3193" s="181">
        <f>MONTH(Delivery[[#This Row],[DATE]])</f>
        <v>6</v>
      </c>
      <c r="K3193" s="183">
        <f>IF(Delivery[[#This Row],[Month]]&gt;3,YEAR(Delivery[[#This Row],[DATE]]),YEAR(Delivery[[#This Row],[DATE]])-1)</f>
        <v>2016</v>
      </c>
      <c r="L3193" s="183" t="str">
        <f>IF(Delivery[[#This Row],[Month]]&lt;4,"Q4",IF(Delivery[[#This Row],[Month]]&lt;7,"Q1",IF(Delivery[[#This Row],[Month]]&lt;10,"Q2",IF(Delivery[[#This Row],[Month]]&lt;13,"Q3"))))</f>
        <v>Q1</v>
      </c>
    </row>
    <row r="3194" spans="1:12" x14ac:dyDescent="0.25">
      <c r="A3194" s="181">
        <v>2</v>
      </c>
      <c r="B3194" s="182">
        <v>42534</v>
      </c>
      <c r="C3194" s="181" t="s">
        <v>463</v>
      </c>
      <c r="D3194" s="181" t="s">
        <v>2202</v>
      </c>
      <c r="E3194" s="181">
        <v>7</v>
      </c>
      <c r="F3194" s="181">
        <v>314</v>
      </c>
      <c r="G3194" s="181" t="s">
        <v>490</v>
      </c>
      <c r="H3194" s="181" t="str">
        <f t="shared" si="18"/>
        <v>4M</v>
      </c>
      <c r="I3194" s="181" t="str">
        <f>VLOOKUP(H3194,[2]Sheet1!$A$2:$B$27,2,0)</f>
        <v>MS</v>
      </c>
      <c r="J3194" s="181">
        <f>MONTH(Delivery[[#This Row],[DATE]])</f>
        <v>6</v>
      </c>
      <c r="K3194" s="183">
        <f>IF(Delivery[[#This Row],[Month]]&gt;3,YEAR(Delivery[[#This Row],[DATE]]),YEAR(Delivery[[#This Row],[DATE]])-1)</f>
        <v>2016</v>
      </c>
      <c r="L3194" s="183" t="str">
        <f>IF(Delivery[[#This Row],[Month]]&lt;4,"Q4",IF(Delivery[[#This Row],[Month]]&lt;7,"Q1",IF(Delivery[[#This Row],[Month]]&lt;10,"Q2",IF(Delivery[[#This Row],[Month]]&lt;13,"Q3"))))</f>
        <v>Q1</v>
      </c>
    </row>
    <row r="3195" spans="1:12" x14ac:dyDescent="0.25">
      <c r="A3195" s="181">
        <v>3</v>
      </c>
      <c r="B3195" s="182">
        <v>42534</v>
      </c>
      <c r="C3195" s="181" t="s">
        <v>463</v>
      </c>
      <c r="D3195" s="181" t="s">
        <v>2202</v>
      </c>
      <c r="E3195" s="181">
        <v>9</v>
      </c>
      <c r="F3195" s="181">
        <v>2080</v>
      </c>
      <c r="G3195" s="181" t="s">
        <v>490</v>
      </c>
      <c r="H3195" s="181" t="str">
        <f t="shared" si="18"/>
        <v>4M</v>
      </c>
      <c r="I3195" s="181" t="str">
        <f>VLOOKUP(H3195,[2]Sheet1!$A$2:$B$27,2,0)</f>
        <v>MS</v>
      </c>
      <c r="J3195" s="181">
        <f>MONTH(Delivery[[#This Row],[DATE]])</f>
        <v>6</v>
      </c>
      <c r="K3195" s="183">
        <f>IF(Delivery[[#This Row],[Month]]&gt;3,YEAR(Delivery[[#This Row],[DATE]]),YEAR(Delivery[[#This Row],[DATE]])-1)</f>
        <v>2016</v>
      </c>
      <c r="L3195" s="183" t="str">
        <f>IF(Delivery[[#This Row],[Month]]&lt;4,"Q4",IF(Delivery[[#This Row],[Month]]&lt;7,"Q1",IF(Delivery[[#This Row],[Month]]&lt;10,"Q2",IF(Delivery[[#This Row],[Month]]&lt;13,"Q3"))))</f>
        <v>Q1</v>
      </c>
    </row>
    <row r="3196" spans="1:12" x14ac:dyDescent="0.25">
      <c r="A3196" s="181">
        <v>4</v>
      </c>
      <c r="B3196" s="182">
        <v>42534</v>
      </c>
      <c r="C3196" s="181" t="s">
        <v>463</v>
      </c>
      <c r="D3196" s="181" t="s">
        <v>2211</v>
      </c>
      <c r="E3196" s="181">
        <v>9</v>
      </c>
      <c r="F3196" s="181">
        <v>768</v>
      </c>
      <c r="G3196" s="181" t="s">
        <v>490</v>
      </c>
      <c r="H3196" s="181" t="str">
        <f t="shared" ref="H3196:H3259" si="19">MID(D3196,3,2)</f>
        <v>4M</v>
      </c>
      <c r="I3196" s="181" t="str">
        <f>VLOOKUP(H3196,[2]Sheet1!$A$2:$B$27,2,0)</f>
        <v>MS</v>
      </c>
      <c r="J3196" s="181">
        <f>MONTH(Delivery[[#This Row],[DATE]])</f>
        <v>6</v>
      </c>
      <c r="K3196" s="183">
        <f>IF(Delivery[[#This Row],[Month]]&gt;3,YEAR(Delivery[[#This Row],[DATE]]),YEAR(Delivery[[#This Row],[DATE]])-1)</f>
        <v>2016</v>
      </c>
      <c r="L3196" s="183" t="str">
        <f>IF(Delivery[[#This Row],[Month]]&lt;4,"Q4",IF(Delivery[[#This Row],[Month]]&lt;7,"Q1",IF(Delivery[[#This Row],[Month]]&lt;10,"Q2",IF(Delivery[[#This Row],[Month]]&lt;13,"Q3"))))</f>
        <v>Q1</v>
      </c>
    </row>
    <row r="3197" spans="1:12" x14ac:dyDescent="0.25">
      <c r="A3197" s="181">
        <v>1</v>
      </c>
      <c r="B3197" s="182">
        <v>42534</v>
      </c>
      <c r="C3197" s="181" t="s">
        <v>463</v>
      </c>
      <c r="D3197" s="181" t="s">
        <v>2236</v>
      </c>
      <c r="E3197" s="181">
        <v>13</v>
      </c>
      <c r="F3197" s="181">
        <v>1265</v>
      </c>
      <c r="G3197" s="181" t="s">
        <v>464</v>
      </c>
      <c r="H3197" s="181" t="str">
        <f t="shared" si="19"/>
        <v>A1</v>
      </c>
      <c r="I3197" s="181" t="str">
        <f>VLOOKUP(H3197,[2]Sheet1!$A$2:$B$27,2,0)</f>
        <v>ATF</v>
      </c>
      <c r="J3197" s="181">
        <f>MONTH(Delivery[[#This Row],[DATE]])</f>
        <v>6</v>
      </c>
      <c r="K3197" s="183">
        <f>IF(Delivery[[#This Row],[Month]]&gt;3,YEAR(Delivery[[#This Row],[DATE]]),YEAR(Delivery[[#This Row],[DATE]])-1)</f>
        <v>2016</v>
      </c>
      <c r="L3197" s="183" t="str">
        <f>IF(Delivery[[#This Row],[Month]]&lt;4,"Q4",IF(Delivery[[#This Row],[Month]]&lt;7,"Q1",IF(Delivery[[#This Row],[Month]]&lt;10,"Q2",IF(Delivery[[#This Row],[Month]]&lt;13,"Q3"))))</f>
        <v>Q1</v>
      </c>
    </row>
    <row r="3198" spans="1:12" x14ac:dyDescent="0.25">
      <c r="A3198" s="181">
        <v>2</v>
      </c>
      <c r="B3198" s="182">
        <v>42534</v>
      </c>
      <c r="C3198" s="181" t="s">
        <v>463</v>
      </c>
      <c r="D3198" s="181" t="s">
        <v>254</v>
      </c>
      <c r="E3198" s="181">
        <v>13</v>
      </c>
      <c r="F3198" s="181">
        <v>2571</v>
      </c>
      <c r="G3198" s="181" t="s">
        <v>464</v>
      </c>
      <c r="H3198" s="181" t="str">
        <f t="shared" si="19"/>
        <v>A1</v>
      </c>
      <c r="I3198" s="181" t="str">
        <f>VLOOKUP(H3198,[2]Sheet1!$A$2:$B$27,2,0)</f>
        <v>ATF</v>
      </c>
      <c r="J3198" s="181">
        <f>MONTH(Delivery[[#This Row],[DATE]])</f>
        <v>6</v>
      </c>
      <c r="K3198" s="183">
        <f>IF(Delivery[[#This Row],[Month]]&gt;3,YEAR(Delivery[[#This Row],[DATE]]),YEAR(Delivery[[#This Row],[DATE]])-1)</f>
        <v>2016</v>
      </c>
      <c r="L3198" s="183" t="str">
        <f>IF(Delivery[[#This Row],[Month]]&lt;4,"Q4",IF(Delivery[[#This Row],[Month]]&lt;7,"Q1",IF(Delivery[[#This Row],[Month]]&lt;10,"Q2",IF(Delivery[[#This Row],[Month]]&lt;13,"Q3"))))</f>
        <v>Q1</v>
      </c>
    </row>
    <row r="3199" spans="1:12" x14ac:dyDescent="0.25">
      <c r="A3199" s="181">
        <v>3</v>
      </c>
      <c r="B3199" s="182">
        <v>42534</v>
      </c>
      <c r="C3199" s="181" t="s">
        <v>463</v>
      </c>
      <c r="D3199" s="181" t="s">
        <v>254</v>
      </c>
      <c r="E3199" s="181">
        <v>14</v>
      </c>
      <c r="F3199" s="181">
        <v>4436</v>
      </c>
      <c r="G3199" s="181" t="s">
        <v>464</v>
      </c>
      <c r="H3199" s="181" t="str">
        <f t="shared" si="19"/>
        <v>A1</v>
      </c>
      <c r="I3199" s="181" t="str">
        <f>VLOOKUP(H3199,[2]Sheet1!$A$2:$B$27,2,0)</f>
        <v>ATF</v>
      </c>
      <c r="J3199" s="181">
        <f>MONTH(Delivery[[#This Row],[DATE]])</f>
        <v>6</v>
      </c>
      <c r="K3199" s="183">
        <f>IF(Delivery[[#This Row],[Month]]&gt;3,YEAR(Delivery[[#This Row],[DATE]]),YEAR(Delivery[[#This Row],[DATE]])-1)</f>
        <v>2016</v>
      </c>
      <c r="L3199" s="183" t="str">
        <f>IF(Delivery[[#This Row],[Month]]&lt;4,"Q4",IF(Delivery[[#This Row],[Month]]&lt;7,"Q1",IF(Delivery[[#This Row],[Month]]&lt;10,"Q2",IF(Delivery[[#This Row],[Month]]&lt;13,"Q3"))))</f>
        <v>Q1</v>
      </c>
    </row>
    <row r="3200" spans="1:12" x14ac:dyDescent="0.25">
      <c r="A3200" s="181">
        <v>4</v>
      </c>
      <c r="B3200" s="182">
        <v>42534</v>
      </c>
      <c r="C3200" s="181" t="s">
        <v>463</v>
      </c>
      <c r="D3200" s="181" t="s">
        <v>2628</v>
      </c>
      <c r="E3200" s="181">
        <v>16</v>
      </c>
      <c r="F3200" s="181">
        <v>533</v>
      </c>
      <c r="G3200" s="181" t="s">
        <v>464</v>
      </c>
      <c r="H3200" s="181" t="str">
        <f t="shared" si="19"/>
        <v>0S</v>
      </c>
      <c r="I3200" s="181" t="str">
        <f>VLOOKUP(H3200,[2]Sheet1!$A$2:$B$27,2,0)</f>
        <v>SKO</v>
      </c>
      <c r="J3200" s="181">
        <f>MONTH(Delivery[[#This Row],[DATE]])</f>
        <v>6</v>
      </c>
      <c r="K3200" s="183">
        <f>IF(Delivery[[#This Row],[Month]]&gt;3,YEAR(Delivery[[#This Row],[DATE]]),YEAR(Delivery[[#This Row],[DATE]])-1)</f>
        <v>2016</v>
      </c>
      <c r="L3200" s="183" t="str">
        <f>IF(Delivery[[#This Row],[Month]]&lt;4,"Q4",IF(Delivery[[#This Row],[Month]]&lt;7,"Q1",IF(Delivery[[#This Row],[Month]]&lt;10,"Q2",IF(Delivery[[#This Row],[Month]]&lt;13,"Q3"))))</f>
        <v>Q1</v>
      </c>
    </row>
    <row r="3201" spans="1:12" x14ac:dyDescent="0.25">
      <c r="A3201" s="181">
        <v>5</v>
      </c>
      <c r="B3201" s="182">
        <v>42534</v>
      </c>
      <c r="C3201" s="181" t="s">
        <v>463</v>
      </c>
      <c r="D3201" s="181" t="s">
        <v>2240</v>
      </c>
      <c r="E3201" s="181">
        <v>16</v>
      </c>
      <c r="F3201" s="181">
        <v>89</v>
      </c>
      <c r="G3201" s="181" t="s">
        <v>464</v>
      </c>
      <c r="H3201" s="181" t="str">
        <f t="shared" si="19"/>
        <v>PC</v>
      </c>
      <c r="I3201" s="181" t="str">
        <f>VLOOKUP(H3201,[2]Sheet1!$A$2:$B$27,2,0)</f>
        <v>SKO</v>
      </c>
      <c r="J3201" s="181">
        <f>MONTH(Delivery[[#This Row],[DATE]])</f>
        <v>6</v>
      </c>
      <c r="K3201" s="183">
        <f>IF(Delivery[[#This Row],[Month]]&gt;3,YEAR(Delivery[[#This Row],[DATE]]),YEAR(Delivery[[#This Row],[DATE]])-1)</f>
        <v>2016</v>
      </c>
      <c r="L3201" s="183" t="str">
        <f>IF(Delivery[[#This Row],[Month]]&lt;4,"Q4",IF(Delivery[[#This Row],[Month]]&lt;7,"Q1",IF(Delivery[[#This Row],[Month]]&lt;10,"Q2",IF(Delivery[[#This Row],[Month]]&lt;13,"Q3"))))</f>
        <v>Q1</v>
      </c>
    </row>
    <row r="3202" spans="1:12" x14ac:dyDescent="0.25">
      <c r="A3202" s="181">
        <v>6</v>
      </c>
      <c r="B3202" s="182">
        <v>42534</v>
      </c>
      <c r="C3202" s="181" t="s">
        <v>463</v>
      </c>
      <c r="D3202" s="181" t="s">
        <v>2629</v>
      </c>
      <c r="E3202" s="181">
        <v>1</v>
      </c>
      <c r="F3202" s="181">
        <v>58</v>
      </c>
      <c r="G3202" s="181" t="s">
        <v>464</v>
      </c>
      <c r="H3202" s="181" t="str">
        <f t="shared" si="19"/>
        <v>4M</v>
      </c>
      <c r="I3202" s="181" t="str">
        <f>VLOOKUP(H3202,[2]Sheet1!$A$2:$B$27,2,0)</f>
        <v>MS</v>
      </c>
      <c r="J3202" s="181">
        <f>MONTH(Delivery[[#This Row],[DATE]])</f>
        <v>6</v>
      </c>
      <c r="K3202" s="183">
        <f>IF(Delivery[[#This Row],[Month]]&gt;3,YEAR(Delivery[[#This Row],[DATE]]),YEAR(Delivery[[#This Row],[DATE]])-1)</f>
        <v>2016</v>
      </c>
      <c r="L3202" s="183" t="str">
        <f>IF(Delivery[[#This Row],[Month]]&lt;4,"Q4",IF(Delivery[[#This Row],[Month]]&lt;7,"Q1",IF(Delivery[[#This Row],[Month]]&lt;10,"Q2",IF(Delivery[[#This Row],[Month]]&lt;13,"Q3"))))</f>
        <v>Q1</v>
      </c>
    </row>
    <row r="3203" spans="1:12" x14ac:dyDescent="0.25">
      <c r="A3203" s="181">
        <v>1</v>
      </c>
      <c r="B3203" s="182">
        <v>42534</v>
      </c>
      <c r="C3203" s="181" t="s">
        <v>6</v>
      </c>
      <c r="D3203" s="181" t="s">
        <v>2230</v>
      </c>
      <c r="E3203" s="181" t="s">
        <v>113</v>
      </c>
      <c r="F3203" s="181">
        <v>1588</v>
      </c>
      <c r="G3203" s="181" t="s">
        <v>466</v>
      </c>
      <c r="H3203" s="181" t="str">
        <f t="shared" si="19"/>
        <v>PN</v>
      </c>
      <c r="I3203" s="181" t="str">
        <f>VLOOKUP(H3203,[2]Sheet1!$A$2:$B$27,2,0)</f>
        <v>NAPTHA</v>
      </c>
      <c r="J3203" s="181">
        <f>MONTH(Delivery[[#This Row],[DATE]])</f>
        <v>6</v>
      </c>
      <c r="K3203" s="183">
        <f>IF(Delivery[[#This Row],[Month]]&gt;3,YEAR(Delivery[[#This Row],[DATE]]),YEAR(Delivery[[#This Row],[DATE]])-1)</f>
        <v>2016</v>
      </c>
      <c r="L3203" s="183" t="str">
        <f>IF(Delivery[[#This Row],[Month]]&lt;4,"Q4",IF(Delivery[[#This Row],[Month]]&lt;7,"Q1",IF(Delivery[[#This Row],[Month]]&lt;10,"Q2",IF(Delivery[[#This Row],[Month]]&lt;13,"Q3"))))</f>
        <v>Q1</v>
      </c>
    </row>
    <row r="3204" spans="1:12" x14ac:dyDescent="0.25">
      <c r="A3204" s="181">
        <v>1</v>
      </c>
      <c r="B3204" s="182">
        <v>42535</v>
      </c>
      <c r="C3204" s="181" t="s">
        <v>463</v>
      </c>
      <c r="D3204" s="181" t="s">
        <v>2211</v>
      </c>
      <c r="E3204" s="181">
        <v>9</v>
      </c>
      <c r="F3204" s="181">
        <v>27</v>
      </c>
      <c r="G3204" s="181" t="s">
        <v>490</v>
      </c>
      <c r="H3204" s="181" t="str">
        <f t="shared" si="19"/>
        <v>4M</v>
      </c>
      <c r="I3204" s="181" t="str">
        <f>VLOOKUP(H3204,[2]Sheet1!$A$2:$B$27,2,0)</f>
        <v>MS</v>
      </c>
      <c r="J3204" s="181">
        <f>MONTH(Delivery[[#This Row],[DATE]])</f>
        <v>6</v>
      </c>
      <c r="K3204" s="183">
        <f>IF(Delivery[[#This Row],[Month]]&gt;3,YEAR(Delivery[[#This Row],[DATE]]),YEAR(Delivery[[#This Row],[DATE]])-1)</f>
        <v>2016</v>
      </c>
      <c r="L3204" s="183" t="str">
        <f>IF(Delivery[[#This Row],[Month]]&lt;4,"Q4",IF(Delivery[[#This Row],[Month]]&lt;7,"Q1",IF(Delivery[[#This Row],[Month]]&lt;10,"Q2",IF(Delivery[[#This Row],[Month]]&lt;13,"Q3"))))</f>
        <v>Q1</v>
      </c>
    </row>
    <row r="3205" spans="1:12" x14ac:dyDescent="0.25">
      <c r="A3205" s="181">
        <v>2</v>
      </c>
      <c r="B3205" s="182">
        <v>42535</v>
      </c>
      <c r="C3205" s="181" t="s">
        <v>2630</v>
      </c>
      <c r="D3205" s="181" t="s">
        <v>2631</v>
      </c>
      <c r="E3205" s="181" t="s">
        <v>2632</v>
      </c>
      <c r="F3205" s="181">
        <v>4</v>
      </c>
      <c r="G3205" s="181" t="s">
        <v>490</v>
      </c>
      <c r="H3205" s="181" t="str">
        <f t="shared" si="19"/>
        <v xml:space="preserve"> (</v>
      </c>
      <c r="I3205" s="181" t="s">
        <v>204</v>
      </c>
      <c r="J3205" s="181">
        <f>MONTH(Delivery[[#This Row],[DATE]])</f>
        <v>6</v>
      </c>
      <c r="K3205" s="183">
        <f>IF(Delivery[[#This Row],[Month]]&gt;3,YEAR(Delivery[[#This Row],[DATE]]),YEAR(Delivery[[#This Row],[DATE]])-1)</f>
        <v>2016</v>
      </c>
      <c r="L3205" s="183" t="str">
        <f>IF(Delivery[[#This Row],[Month]]&lt;4,"Q4",IF(Delivery[[#This Row],[Month]]&lt;7,"Q1",IF(Delivery[[#This Row],[Month]]&lt;10,"Q2",IF(Delivery[[#This Row],[Month]]&lt;13,"Q3"))))</f>
        <v>Q1</v>
      </c>
    </row>
    <row r="3206" spans="1:12" x14ac:dyDescent="0.25">
      <c r="A3206" s="181">
        <v>3</v>
      </c>
      <c r="B3206" s="182">
        <v>42535</v>
      </c>
      <c r="C3206" s="181" t="s">
        <v>463</v>
      </c>
      <c r="D3206" s="181" t="s">
        <v>2240</v>
      </c>
      <c r="E3206" s="181">
        <v>5</v>
      </c>
      <c r="F3206" s="181">
        <v>74</v>
      </c>
      <c r="G3206" s="181" t="s">
        <v>490</v>
      </c>
      <c r="H3206" s="181" t="str">
        <f t="shared" si="19"/>
        <v>PC</v>
      </c>
      <c r="I3206" s="181" t="str">
        <f>VLOOKUP(H3206,[2]Sheet1!$A$2:$B$27,2,0)</f>
        <v>SKO</v>
      </c>
      <c r="J3206" s="181">
        <f>MONTH(Delivery[[#This Row],[DATE]])</f>
        <v>6</v>
      </c>
      <c r="K3206" s="183">
        <f>IF(Delivery[[#This Row],[Month]]&gt;3,YEAR(Delivery[[#This Row],[DATE]]),YEAR(Delivery[[#This Row],[DATE]])-1)</f>
        <v>2016</v>
      </c>
      <c r="L3206" s="183" t="str">
        <f>IF(Delivery[[#This Row],[Month]]&lt;4,"Q4",IF(Delivery[[#This Row],[Month]]&lt;7,"Q1",IF(Delivery[[#This Row],[Month]]&lt;10,"Q2",IF(Delivery[[#This Row],[Month]]&lt;13,"Q3"))))</f>
        <v>Q1</v>
      </c>
    </row>
    <row r="3207" spans="1:12" x14ac:dyDescent="0.25">
      <c r="A3207" s="181">
        <v>4</v>
      </c>
      <c r="B3207" s="182">
        <v>42535</v>
      </c>
      <c r="C3207" s="181" t="s">
        <v>463</v>
      </c>
      <c r="D3207" s="181" t="s">
        <v>2241</v>
      </c>
      <c r="E3207" s="181">
        <v>10</v>
      </c>
      <c r="F3207" s="181">
        <v>76</v>
      </c>
      <c r="G3207" s="181" t="s">
        <v>490</v>
      </c>
      <c r="H3207" s="181" t="str">
        <f t="shared" si="19"/>
        <v>4H</v>
      </c>
      <c r="I3207" s="181" t="str">
        <f>VLOOKUP(H3207,[2]Sheet1!$A$2:$B$27,2,0)</f>
        <v>HSD</v>
      </c>
      <c r="J3207" s="181">
        <f>MONTH(Delivery[[#This Row],[DATE]])</f>
        <v>6</v>
      </c>
      <c r="K3207" s="183">
        <f>IF(Delivery[[#This Row],[Month]]&gt;3,YEAR(Delivery[[#This Row],[DATE]]),YEAR(Delivery[[#This Row],[DATE]])-1)</f>
        <v>2016</v>
      </c>
      <c r="L3207" s="183" t="str">
        <f>IF(Delivery[[#This Row],[Month]]&lt;4,"Q4",IF(Delivery[[#This Row],[Month]]&lt;7,"Q1",IF(Delivery[[#This Row],[Month]]&lt;10,"Q2",IF(Delivery[[#This Row],[Month]]&lt;13,"Q3"))))</f>
        <v>Q1</v>
      </c>
    </row>
    <row r="3208" spans="1:12" x14ac:dyDescent="0.25">
      <c r="A3208" s="181">
        <v>5</v>
      </c>
      <c r="B3208" s="182">
        <v>42535</v>
      </c>
      <c r="C3208" s="181" t="s">
        <v>463</v>
      </c>
      <c r="D3208" s="181" t="s">
        <v>2241</v>
      </c>
      <c r="E3208" s="181">
        <v>11</v>
      </c>
      <c r="F3208" s="181">
        <v>3105</v>
      </c>
      <c r="G3208" s="181" t="s">
        <v>490</v>
      </c>
      <c r="H3208" s="181" t="str">
        <f t="shared" si="19"/>
        <v>4H</v>
      </c>
      <c r="I3208" s="181" t="str">
        <f>VLOOKUP(H3208,[2]Sheet1!$A$2:$B$27,2,0)</f>
        <v>HSD</v>
      </c>
      <c r="J3208" s="181">
        <f>MONTH(Delivery[[#This Row],[DATE]])</f>
        <v>6</v>
      </c>
      <c r="K3208" s="183">
        <f>IF(Delivery[[#This Row],[Month]]&gt;3,YEAR(Delivery[[#This Row],[DATE]]),YEAR(Delivery[[#This Row],[DATE]])-1)</f>
        <v>2016</v>
      </c>
      <c r="L3208" s="183" t="str">
        <f>IF(Delivery[[#This Row],[Month]]&lt;4,"Q4",IF(Delivery[[#This Row],[Month]]&lt;7,"Q1",IF(Delivery[[#This Row],[Month]]&lt;10,"Q2",IF(Delivery[[#This Row],[Month]]&lt;13,"Q3"))))</f>
        <v>Q1</v>
      </c>
    </row>
    <row r="3209" spans="1:12" x14ac:dyDescent="0.25">
      <c r="A3209" s="181">
        <v>6</v>
      </c>
      <c r="B3209" s="182">
        <v>42535</v>
      </c>
      <c r="C3209" s="181" t="s">
        <v>463</v>
      </c>
      <c r="D3209" s="181" t="s">
        <v>2241</v>
      </c>
      <c r="E3209" s="181">
        <v>10</v>
      </c>
      <c r="F3209" s="181">
        <v>1484</v>
      </c>
      <c r="G3209" s="181" t="s">
        <v>490</v>
      </c>
      <c r="H3209" s="181" t="str">
        <f t="shared" si="19"/>
        <v>4H</v>
      </c>
      <c r="I3209" s="181" t="str">
        <f>VLOOKUP(H3209,[2]Sheet1!$A$2:$B$27,2,0)</f>
        <v>HSD</v>
      </c>
      <c r="J3209" s="181">
        <f>MONTH(Delivery[[#This Row],[DATE]])</f>
        <v>6</v>
      </c>
      <c r="K3209" s="183">
        <f>IF(Delivery[[#This Row],[Month]]&gt;3,YEAR(Delivery[[#This Row],[DATE]]),YEAR(Delivery[[#This Row],[DATE]])-1)</f>
        <v>2016</v>
      </c>
      <c r="L3209" s="183" t="str">
        <f>IF(Delivery[[#This Row],[Month]]&lt;4,"Q4",IF(Delivery[[#This Row],[Month]]&lt;7,"Q1",IF(Delivery[[#This Row],[Month]]&lt;10,"Q2",IF(Delivery[[#This Row],[Month]]&lt;13,"Q3"))))</f>
        <v>Q1</v>
      </c>
    </row>
    <row r="3210" spans="1:12" x14ac:dyDescent="0.25">
      <c r="A3210" s="181">
        <v>1</v>
      </c>
      <c r="B3210" s="182">
        <v>42535</v>
      </c>
      <c r="C3210" s="181" t="s">
        <v>463</v>
      </c>
      <c r="D3210" s="181" t="s">
        <v>2241</v>
      </c>
      <c r="E3210" s="181">
        <v>1</v>
      </c>
      <c r="F3210" s="181">
        <v>24</v>
      </c>
      <c r="G3210" s="181" t="s">
        <v>464</v>
      </c>
      <c r="H3210" s="181" t="str">
        <f t="shared" si="19"/>
        <v>4H</v>
      </c>
      <c r="I3210" s="181" t="str">
        <f>VLOOKUP(H3210,[2]Sheet1!$A$2:$B$27,2,0)</f>
        <v>HSD</v>
      </c>
      <c r="J3210" s="181">
        <f>MONTH(Delivery[[#This Row],[DATE]])</f>
        <v>6</v>
      </c>
      <c r="K3210" s="183">
        <f>IF(Delivery[[#This Row],[Month]]&gt;3,YEAR(Delivery[[#This Row],[DATE]]),YEAR(Delivery[[#This Row],[DATE]])-1)</f>
        <v>2016</v>
      </c>
      <c r="L3210" s="183" t="str">
        <f>IF(Delivery[[#This Row],[Month]]&lt;4,"Q4",IF(Delivery[[#This Row],[Month]]&lt;7,"Q1",IF(Delivery[[#This Row],[Month]]&lt;10,"Q2",IF(Delivery[[#This Row],[Month]]&lt;13,"Q3"))))</f>
        <v>Q1</v>
      </c>
    </row>
    <row r="3211" spans="1:12" x14ac:dyDescent="0.25">
      <c r="A3211" s="181">
        <v>1</v>
      </c>
      <c r="B3211" s="182">
        <v>42536</v>
      </c>
      <c r="C3211" s="181" t="s">
        <v>6</v>
      </c>
      <c r="D3211" s="181" t="s">
        <v>2239</v>
      </c>
      <c r="E3211" s="181">
        <v>1</v>
      </c>
      <c r="F3211" s="181">
        <v>2164</v>
      </c>
      <c r="G3211" s="181" t="s">
        <v>460</v>
      </c>
      <c r="H3211" s="181" t="str">
        <f t="shared" si="19"/>
        <v>4H</v>
      </c>
      <c r="I3211" s="181" t="str">
        <f>VLOOKUP(H3211,[2]Sheet1!$A$2:$B$27,2,0)</f>
        <v>HSD</v>
      </c>
      <c r="J3211" s="181">
        <f>MONTH(Delivery[[#This Row],[DATE]])</f>
        <v>6</v>
      </c>
      <c r="K3211" s="183">
        <f>IF(Delivery[[#This Row],[Month]]&gt;3,YEAR(Delivery[[#This Row],[DATE]]),YEAR(Delivery[[#This Row],[DATE]])-1)</f>
        <v>2016</v>
      </c>
      <c r="L3211" s="183" t="str">
        <f>IF(Delivery[[#This Row],[Month]]&lt;4,"Q4",IF(Delivery[[#This Row],[Month]]&lt;7,"Q1",IF(Delivery[[#This Row],[Month]]&lt;10,"Q2",IF(Delivery[[#This Row],[Month]]&lt;13,"Q3"))))</f>
        <v>Q1</v>
      </c>
    </row>
    <row r="3212" spans="1:12" x14ac:dyDescent="0.25">
      <c r="A3212" s="181">
        <v>2</v>
      </c>
      <c r="B3212" s="182">
        <v>42536</v>
      </c>
      <c r="C3212" s="181" t="s">
        <v>6</v>
      </c>
      <c r="D3212" s="181" t="s">
        <v>2242</v>
      </c>
      <c r="E3212" s="181">
        <v>1</v>
      </c>
      <c r="F3212" s="181">
        <v>1392</v>
      </c>
      <c r="G3212" s="181" t="s">
        <v>460</v>
      </c>
      <c r="H3212" s="181" t="str">
        <f t="shared" si="19"/>
        <v>4H</v>
      </c>
      <c r="I3212" s="181" t="str">
        <f>VLOOKUP(H3212,[2]Sheet1!$A$2:$B$27,2,0)</f>
        <v>HSD</v>
      </c>
      <c r="J3212" s="181">
        <f>MONTH(Delivery[[#This Row],[DATE]])</f>
        <v>6</v>
      </c>
      <c r="K3212" s="183">
        <f>IF(Delivery[[#This Row],[Month]]&gt;3,YEAR(Delivery[[#This Row],[DATE]]),YEAR(Delivery[[#This Row],[DATE]])-1)</f>
        <v>2016</v>
      </c>
      <c r="L3212" s="183" t="str">
        <f>IF(Delivery[[#This Row],[Month]]&lt;4,"Q4",IF(Delivery[[#This Row],[Month]]&lt;7,"Q1",IF(Delivery[[#This Row],[Month]]&lt;10,"Q2",IF(Delivery[[#This Row],[Month]]&lt;13,"Q3"))))</f>
        <v>Q1</v>
      </c>
    </row>
    <row r="3213" spans="1:12" x14ac:dyDescent="0.25">
      <c r="A3213" s="181">
        <v>3</v>
      </c>
      <c r="B3213" s="182">
        <v>42536</v>
      </c>
      <c r="C3213" s="181" t="s">
        <v>6</v>
      </c>
      <c r="D3213" s="181" t="s">
        <v>2242</v>
      </c>
      <c r="E3213" s="181">
        <v>3</v>
      </c>
      <c r="F3213" s="181">
        <v>2771</v>
      </c>
      <c r="G3213" s="181" t="s">
        <v>460</v>
      </c>
      <c r="H3213" s="181" t="str">
        <f t="shared" si="19"/>
        <v>4H</v>
      </c>
      <c r="I3213" s="181" t="str">
        <f>VLOOKUP(H3213,[2]Sheet1!$A$2:$B$27,2,0)</f>
        <v>HSD</v>
      </c>
      <c r="J3213" s="181">
        <f>MONTH(Delivery[[#This Row],[DATE]])</f>
        <v>6</v>
      </c>
      <c r="K3213" s="183">
        <f>IF(Delivery[[#This Row],[Month]]&gt;3,YEAR(Delivery[[#This Row],[DATE]]),YEAR(Delivery[[#This Row],[DATE]])-1)</f>
        <v>2016</v>
      </c>
      <c r="L3213" s="183" t="str">
        <f>IF(Delivery[[#This Row],[Month]]&lt;4,"Q4",IF(Delivery[[#This Row],[Month]]&lt;7,"Q1",IF(Delivery[[#This Row],[Month]]&lt;10,"Q2",IF(Delivery[[#This Row],[Month]]&lt;13,"Q3"))))</f>
        <v>Q1</v>
      </c>
    </row>
    <row r="3214" spans="1:12" x14ac:dyDescent="0.25">
      <c r="A3214" s="181">
        <v>4</v>
      </c>
      <c r="B3214" s="182">
        <v>42536</v>
      </c>
      <c r="C3214" s="181" t="s">
        <v>6</v>
      </c>
      <c r="D3214" s="181" t="s">
        <v>2243</v>
      </c>
      <c r="E3214" s="181">
        <v>16</v>
      </c>
      <c r="F3214" s="181">
        <v>385</v>
      </c>
      <c r="G3214" s="181" t="s">
        <v>460</v>
      </c>
      <c r="H3214" s="181" t="str">
        <f t="shared" si="19"/>
        <v>PC</v>
      </c>
      <c r="I3214" s="181" t="str">
        <f>VLOOKUP(H3214,[2]Sheet1!$A$2:$B$27,2,0)</f>
        <v>SKO</v>
      </c>
      <c r="J3214" s="181">
        <f>MONTH(Delivery[[#This Row],[DATE]])</f>
        <v>6</v>
      </c>
      <c r="K3214" s="183">
        <f>IF(Delivery[[#This Row],[Month]]&gt;3,YEAR(Delivery[[#This Row],[DATE]]),YEAR(Delivery[[#This Row],[DATE]])-1)</f>
        <v>2016</v>
      </c>
      <c r="L3214" s="183" t="str">
        <f>IF(Delivery[[#This Row],[Month]]&lt;4,"Q4",IF(Delivery[[#This Row],[Month]]&lt;7,"Q1",IF(Delivery[[#This Row],[Month]]&lt;10,"Q2",IF(Delivery[[#This Row],[Month]]&lt;13,"Q3"))))</f>
        <v>Q1</v>
      </c>
    </row>
    <row r="3215" spans="1:12" x14ac:dyDescent="0.25">
      <c r="A3215" s="181">
        <v>5</v>
      </c>
      <c r="B3215" s="182">
        <v>42536</v>
      </c>
      <c r="C3215" s="181" t="s">
        <v>6</v>
      </c>
      <c r="D3215" s="181" t="s">
        <v>2244</v>
      </c>
      <c r="E3215" s="181">
        <v>16</v>
      </c>
      <c r="F3215" s="181">
        <v>3</v>
      </c>
      <c r="G3215" s="181" t="s">
        <v>460</v>
      </c>
      <c r="H3215" s="181" t="str">
        <f t="shared" si="19"/>
        <v>NS</v>
      </c>
      <c r="I3215" s="181" t="str">
        <f>VLOOKUP(H3215,[2]Sheet1!$A$2:$B$27,2,0)</f>
        <v>SKO</v>
      </c>
      <c r="J3215" s="181">
        <f>MONTH(Delivery[[#This Row],[DATE]])</f>
        <v>6</v>
      </c>
      <c r="K3215" s="183">
        <f>IF(Delivery[[#This Row],[Month]]&gt;3,YEAR(Delivery[[#This Row],[DATE]]),YEAR(Delivery[[#This Row],[DATE]])-1)</f>
        <v>2016</v>
      </c>
      <c r="L3215" s="183" t="str">
        <f>IF(Delivery[[#This Row],[Month]]&lt;4,"Q4",IF(Delivery[[#This Row],[Month]]&lt;7,"Q1",IF(Delivery[[#This Row],[Month]]&lt;10,"Q2",IF(Delivery[[#This Row],[Month]]&lt;13,"Q3"))))</f>
        <v>Q1</v>
      </c>
    </row>
    <row r="3216" spans="1:12" x14ac:dyDescent="0.25">
      <c r="A3216" s="181">
        <v>1</v>
      </c>
      <c r="B3216" s="182">
        <v>42536</v>
      </c>
      <c r="C3216" s="181" t="s">
        <v>463</v>
      </c>
      <c r="D3216" s="181" t="s">
        <v>2241</v>
      </c>
      <c r="E3216" s="181">
        <v>10</v>
      </c>
      <c r="F3216" s="181">
        <v>1673</v>
      </c>
      <c r="G3216" s="181" t="s">
        <v>490</v>
      </c>
      <c r="H3216" s="181" t="str">
        <f t="shared" si="19"/>
        <v>4H</v>
      </c>
      <c r="I3216" s="181" t="str">
        <f>VLOOKUP(H3216,[2]Sheet1!$A$2:$B$27,2,0)</f>
        <v>HSD</v>
      </c>
      <c r="J3216" s="181">
        <f>MONTH(Delivery[[#This Row],[DATE]])</f>
        <v>6</v>
      </c>
      <c r="K3216" s="183">
        <f>IF(Delivery[[#This Row],[Month]]&gt;3,YEAR(Delivery[[#This Row],[DATE]]),YEAR(Delivery[[#This Row],[DATE]])-1)</f>
        <v>2016</v>
      </c>
      <c r="L3216" s="183" t="str">
        <f>IF(Delivery[[#This Row],[Month]]&lt;4,"Q4",IF(Delivery[[#This Row],[Month]]&lt;7,"Q1",IF(Delivery[[#This Row],[Month]]&lt;10,"Q2",IF(Delivery[[#This Row],[Month]]&lt;13,"Q3"))))</f>
        <v>Q1</v>
      </c>
    </row>
    <row r="3217" spans="1:12" x14ac:dyDescent="0.25">
      <c r="A3217" s="181">
        <v>2</v>
      </c>
      <c r="B3217" s="182">
        <v>42536</v>
      </c>
      <c r="C3217" s="181" t="s">
        <v>6</v>
      </c>
      <c r="D3217" s="181" t="s">
        <v>2234</v>
      </c>
      <c r="E3217" s="181">
        <v>10</v>
      </c>
      <c r="F3217" s="181">
        <v>173</v>
      </c>
      <c r="G3217" s="181" t="s">
        <v>490</v>
      </c>
      <c r="H3217" s="181" t="str">
        <f t="shared" si="19"/>
        <v>4H</v>
      </c>
      <c r="I3217" s="181" t="str">
        <f>VLOOKUP(H3217,[2]Sheet1!$A$2:$B$27,2,0)</f>
        <v>HSD</v>
      </c>
      <c r="J3217" s="181">
        <f>MONTH(Delivery[[#This Row],[DATE]])</f>
        <v>6</v>
      </c>
      <c r="K3217" s="183">
        <f>IF(Delivery[[#This Row],[Month]]&gt;3,YEAR(Delivery[[#This Row],[DATE]]),YEAR(Delivery[[#This Row],[DATE]])-1)</f>
        <v>2016</v>
      </c>
      <c r="L3217" s="183" t="str">
        <f>IF(Delivery[[#This Row],[Month]]&lt;4,"Q4",IF(Delivery[[#This Row],[Month]]&lt;7,"Q1",IF(Delivery[[#This Row],[Month]]&lt;10,"Q2",IF(Delivery[[#This Row],[Month]]&lt;13,"Q3"))))</f>
        <v>Q1</v>
      </c>
    </row>
    <row r="3218" spans="1:12" x14ac:dyDescent="0.25">
      <c r="A3218" s="181">
        <v>3</v>
      </c>
      <c r="B3218" s="182">
        <v>42536</v>
      </c>
      <c r="C3218" s="181" t="s">
        <v>6</v>
      </c>
      <c r="D3218" s="181" t="s">
        <v>2234</v>
      </c>
      <c r="E3218" s="181">
        <v>12</v>
      </c>
      <c r="F3218" s="181">
        <v>1177</v>
      </c>
      <c r="G3218" s="181" t="s">
        <v>490</v>
      </c>
      <c r="H3218" s="181" t="str">
        <f t="shared" si="19"/>
        <v>4H</v>
      </c>
      <c r="I3218" s="181" t="str">
        <f>VLOOKUP(H3218,[2]Sheet1!$A$2:$B$27,2,0)</f>
        <v>HSD</v>
      </c>
      <c r="J3218" s="181">
        <f>MONTH(Delivery[[#This Row],[DATE]])</f>
        <v>6</v>
      </c>
      <c r="K3218" s="183">
        <f>IF(Delivery[[#This Row],[Month]]&gt;3,YEAR(Delivery[[#This Row],[DATE]]),YEAR(Delivery[[#This Row],[DATE]])-1)</f>
        <v>2016</v>
      </c>
      <c r="L3218" s="183" t="str">
        <f>IF(Delivery[[#This Row],[Month]]&lt;4,"Q4",IF(Delivery[[#This Row],[Month]]&lt;7,"Q1",IF(Delivery[[#This Row],[Month]]&lt;10,"Q2",IF(Delivery[[#This Row],[Month]]&lt;13,"Q3"))))</f>
        <v>Q1</v>
      </c>
    </row>
    <row r="3219" spans="1:12" x14ac:dyDescent="0.25">
      <c r="A3219" s="181">
        <v>1</v>
      </c>
      <c r="B3219" s="182">
        <v>42537</v>
      </c>
      <c r="C3219" s="181" t="s">
        <v>6</v>
      </c>
      <c r="D3219" s="181" t="s">
        <v>2244</v>
      </c>
      <c r="E3219" s="181">
        <v>16</v>
      </c>
      <c r="F3219" s="181">
        <v>102</v>
      </c>
      <c r="G3219" s="181" t="s">
        <v>460</v>
      </c>
      <c r="H3219" s="181" t="str">
        <f t="shared" si="19"/>
        <v>NS</v>
      </c>
      <c r="I3219" s="181" t="str">
        <f>VLOOKUP(H3219,[2]Sheet1!$A$2:$B$27,2,0)</f>
        <v>SKO</v>
      </c>
      <c r="J3219" s="181">
        <f>MONTH(Delivery[[#This Row],[DATE]])</f>
        <v>6</v>
      </c>
      <c r="K3219" s="183">
        <f>IF(Delivery[[#This Row],[Month]]&gt;3,YEAR(Delivery[[#This Row],[DATE]]),YEAR(Delivery[[#This Row],[DATE]])-1)</f>
        <v>2016</v>
      </c>
      <c r="L3219" s="183" t="str">
        <f>IF(Delivery[[#This Row],[Month]]&lt;4,"Q4",IF(Delivery[[#This Row],[Month]]&lt;7,"Q1",IF(Delivery[[#This Row],[Month]]&lt;10,"Q2",IF(Delivery[[#This Row],[Month]]&lt;13,"Q3"))))</f>
        <v>Q1</v>
      </c>
    </row>
    <row r="3220" spans="1:12" x14ac:dyDescent="0.25">
      <c r="A3220" s="181">
        <v>1</v>
      </c>
      <c r="B3220" s="182">
        <v>42537</v>
      </c>
      <c r="C3220" s="181" t="s">
        <v>6</v>
      </c>
      <c r="D3220" s="181" t="s">
        <v>2234</v>
      </c>
      <c r="E3220" s="181">
        <v>12</v>
      </c>
      <c r="F3220" s="181">
        <v>513</v>
      </c>
      <c r="G3220" s="181" t="s">
        <v>490</v>
      </c>
      <c r="H3220" s="181" t="str">
        <f t="shared" si="19"/>
        <v>4H</v>
      </c>
      <c r="I3220" s="181" t="str">
        <f>VLOOKUP(H3220,[2]Sheet1!$A$2:$B$27,2,0)</f>
        <v>HSD</v>
      </c>
      <c r="J3220" s="181">
        <f>MONTH(Delivery[[#This Row],[DATE]])</f>
        <v>6</v>
      </c>
      <c r="K3220" s="183">
        <f>IF(Delivery[[#This Row],[Month]]&gt;3,YEAR(Delivery[[#This Row],[DATE]]),YEAR(Delivery[[#This Row],[DATE]])-1)</f>
        <v>2016</v>
      </c>
      <c r="L3220" s="183" t="str">
        <f>IF(Delivery[[#This Row],[Month]]&lt;4,"Q4",IF(Delivery[[#This Row],[Month]]&lt;7,"Q1",IF(Delivery[[#This Row],[Month]]&lt;10,"Q2",IF(Delivery[[#This Row],[Month]]&lt;13,"Q3"))))</f>
        <v>Q1</v>
      </c>
    </row>
    <row r="3221" spans="1:12" x14ac:dyDescent="0.25">
      <c r="A3221" s="181">
        <v>2</v>
      </c>
      <c r="B3221" s="182">
        <v>42537</v>
      </c>
      <c r="C3221" s="181" t="s">
        <v>463</v>
      </c>
      <c r="D3221" s="181" t="s">
        <v>2241</v>
      </c>
      <c r="E3221" s="181">
        <v>12</v>
      </c>
      <c r="F3221" s="181">
        <v>1716</v>
      </c>
      <c r="G3221" s="181" t="s">
        <v>490</v>
      </c>
      <c r="H3221" s="181" t="str">
        <f t="shared" si="19"/>
        <v>4H</v>
      </c>
      <c r="I3221" s="181" t="str">
        <f>VLOOKUP(H3221,[2]Sheet1!$A$2:$B$27,2,0)</f>
        <v>HSD</v>
      </c>
      <c r="J3221" s="181">
        <f>MONTH(Delivery[[#This Row],[DATE]])</f>
        <v>6</v>
      </c>
      <c r="K3221" s="183">
        <f>IF(Delivery[[#This Row],[Month]]&gt;3,YEAR(Delivery[[#This Row],[DATE]]),YEAR(Delivery[[#This Row],[DATE]])-1)</f>
        <v>2016</v>
      </c>
      <c r="L3221" s="183" t="str">
        <f>IF(Delivery[[#This Row],[Month]]&lt;4,"Q4",IF(Delivery[[#This Row],[Month]]&lt;7,"Q1",IF(Delivery[[#This Row],[Month]]&lt;10,"Q2",IF(Delivery[[#This Row],[Month]]&lt;13,"Q3"))))</f>
        <v>Q1</v>
      </c>
    </row>
    <row r="3222" spans="1:12" x14ac:dyDescent="0.25">
      <c r="A3222" s="181">
        <v>1</v>
      </c>
      <c r="B3222" s="182">
        <v>42537</v>
      </c>
      <c r="C3222" s="181" t="s">
        <v>6</v>
      </c>
      <c r="D3222" s="181" t="s">
        <v>2247</v>
      </c>
      <c r="E3222" s="181" t="s">
        <v>223</v>
      </c>
      <c r="F3222" s="181">
        <v>3235</v>
      </c>
      <c r="G3222" s="181" t="s">
        <v>466</v>
      </c>
      <c r="H3222" s="181" t="str">
        <f t="shared" si="19"/>
        <v>PN</v>
      </c>
      <c r="I3222" s="181" t="str">
        <f>VLOOKUP(H3222,[2]Sheet1!$A$2:$B$27,2,0)</f>
        <v>NAPTHA</v>
      </c>
      <c r="J3222" s="181">
        <f>MONTH(Delivery[[#This Row],[DATE]])</f>
        <v>6</v>
      </c>
      <c r="K3222" s="183">
        <f>IF(Delivery[[#This Row],[Month]]&gt;3,YEAR(Delivery[[#This Row],[DATE]]),YEAR(Delivery[[#This Row],[DATE]])-1)</f>
        <v>2016</v>
      </c>
      <c r="L3222" s="183" t="str">
        <f>IF(Delivery[[#This Row],[Month]]&lt;4,"Q4",IF(Delivery[[#This Row],[Month]]&lt;7,"Q1",IF(Delivery[[#This Row],[Month]]&lt;10,"Q2",IF(Delivery[[#This Row],[Month]]&lt;13,"Q3"))))</f>
        <v>Q1</v>
      </c>
    </row>
    <row r="3223" spans="1:12" x14ac:dyDescent="0.25">
      <c r="A3223" s="181">
        <v>1</v>
      </c>
      <c r="B3223" s="182">
        <v>42538</v>
      </c>
      <c r="C3223" s="181" t="s">
        <v>6</v>
      </c>
      <c r="D3223" s="181" t="s">
        <v>2254</v>
      </c>
      <c r="E3223" s="181">
        <v>16</v>
      </c>
      <c r="F3223" s="181">
        <v>40</v>
      </c>
      <c r="G3223" s="181" t="s">
        <v>460</v>
      </c>
      <c r="H3223" s="181" t="str">
        <f t="shared" si="19"/>
        <v>PC</v>
      </c>
      <c r="I3223" s="181" t="str">
        <f>VLOOKUP(H3223,[2]Sheet1!$A$2:$B$27,2,0)</f>
        <v>SKO</v>
      </c>
      <c r="J3223" s="181">
        <f>MONTH(Delivery[[#This Row],[DATE]])</f>
        <v>6</v>
      </c>
      <c r="K3223" s="183">
        <f>IF(Delivery[[#This Row],[Month]]&gt;3,YEAR(Delivery[[#This Row],[DATE]]),YEAR(Delivery[[#This Row],[DATE]])-1)</f>
        <v>2016</v>
      </c>
      <c r="L3223" s="183" t="str">
        <f>IF(Delivery[[#This Row],[Month]]&lt;4,"Q4",IF(Delivery[[#This Row],[Month]]&lt;7,"Q1",IF(Delivery[[#This Row],[Month]]&lt;10,"Q2",IF(Delivery[[#This Row],[Month]]&lt;13,"Q3"))))</f>
        <v>Q1</v>
      </c>
    </row>
    <row r="3224" spans="1:12" x14ac:dyDescent="0.25">
      <c r="A3224" s="181">
        <v>2</v>
      </c>
      <c r="B3224" s="182">
        <v>42538</v>
      </c>
      <c r="C3224" s="181" t="s">
        <v>6</v>
      </c>
      <c r="D3224" s="181" t="s">
        <v>2255</v>
      </c>
      <c r="E3224" s="181">
        <v>3</v>
      </c>
      <c r="F3224" s="181">
        <v>5071</v>
      </c>
      <c r="G3224" s="181" t="s">
        <v>460</v>
      </c>
      <c r="H3224" s="181" t="str">
        <f t="shared" si="19"/>
        <v>4H</v>
      </c>
      <c r="I3224" s="181" t="str">
        <f>VLOOKUP(H3224,[2]Sheet1!$A$2:$B$27,2,0)</f>
        <v>HSD</v>
      </c>
      <c r="J3224" s="181">
        <f>MONTH(Delivery[[#This Row],[DATE]])</f>
        <v>6</v>
      </c>
      <c r="K3224" s="183">
        <f>IF(Delivery[[#This Row],[Month]]&gt;3,YEAR(Delivery[[#This Row],[DATE]]),YEAR(Delivery[[#This Row],[DATE]])-1)</f>
        <v>2016</v>
      </c>
      <c r="L3224" s="183" t="str">
        <f>IF(Delivery[[#This Row],[Month]]&lt;4,"Q4",IF(Delivery[[#This Row],[Month]]&lt;7,"Q1",IF(Delivery[[#This Row],[Month]]&lt;10,"Q2",IF(Delivery[[#This Row],[Month]]&lt;13,"Q3"))))</f>
        <v>Q1</v>
      </c>
    </row>
    <row r="3225" spans="1:12" x14ac:dyDescent="0.25">
      <c r="A3225" s="181">
        <v>1</v>
      </c>
      <c r="B3225" s="182">
        <v>42538</v>
      </c>
      <c r="C3225" s="181" t="s">
        <v>6</v>
      </c>
      <c r="D3225" s="181" t="s">
        <v>2247</v>
      </c>
      <c r="E3225" s="181" t="s">
        <v>223</v>
      </c>
      <c r="F3225" s="181">
        <v>32</v>
      </c>
      <c r="G3225" s="181" t="s">
        <v>466</v>
      </c>
      <c r="H3225" s="181" t="str">
        <f t="shared" si="19"/>
        <v>PN</v>
      </c>
      <c r="I3225" s="181" t="str">
        <f>VLOOKUP(H3225,[2]Sheet1!$A$2:$B$27,2,0)</f>
        <v>NAPTHA</v>
      </c>
      <c r="J3225" s="181">
        <f>MONTH(Delivery[[#This Row],[DATE]])</f>
        <v>6</v>
      </c>
      <c r="K3225" s="183">
        <f>IF(Delivery[[#This Row],[Month]]&gt;3,YEAR(Delivery[[#This Row],[DATE]]),YEAR(Delivery[[#This Row],[DATE]])-1)</f>
        <v>2016</v>
      </c>
      <c r="L3225" s="183" t="str">
        <f>IF(Delivery[[#This Row],[Month]]&lt;4,"Q4",IF(Delivery[[#This Row],[Month]]&lt;7,"Q1",IF(Delivery[[#This Row],[Month]]&lt;10,"Q2",IF(Delivery[[#This Row],[Month]]&lt;13,"Q3"))))</f>
        <v>Q1</v>
      </c>
    </row>
    <row r="3226" spans="1:12" x14ac:dyDescent="0.25">
      <c r="A3226" s="181">
        <v>1</v>
      </c>
      <c r="B3226" s="182">
        <v>42539</v>
      </c>
      <c r="C3226" s="181" t="s">
        <v>6</v>
      </c>
      <c r="D3226" s="181" t="s">
        <v>2255</v>
      </c>
      <c r="E3226" s="181">
        <v>3</v>
      </c>
      <c r="F3226" s="181">
        <v>1689</v>
      </c>
      <c r="G3226" s="181" t="s">
        <v>460</v>
      </c>
      <c r="H3226" s="181" t="str">
        <f t="shared" si="19"/>
        <v>4H</v>
      </c>
      <c r="I3226" s="181" t="str">
        <f>VLOOKUP(H3226,[2]Sheet1!$A$2:$B$27,2,0)</f>
        <v>HSD</v>
      </c>
      <c r="J3226" s="181">
        <f>MONTH(Delivery[[#This Row],[DATE]])</f>
        <v>6</v>
      </c>
      <c r="K3226" s="183">
        <f>IF(Delivery[[#This Row],[Month]]&gt;3,YEAR(Delivery[[#This Row],[DATE]]),YEAR(Delivery[[#This Row],[DATE]])-1)</f>
        <v>2016</v>
      </c>
      <c r="L3226" s="183" t="str">
        <f>IF(Delivery[[#This Row],[Month]]&lt;4,"Q4",IF(Delivery[[#This Row],[Month]]&lt;7,"Q1",IF(Delivery[[#This Row],[Month]]&lt;10,"Q2",IF(Delivery[[#This Row],[Month]]&lt;13,"Q3"))))</f>
        <v>Q1</v>
      </c>
    </row>
    <row r="3227" spans="1:12" x14ac:dyDescent="0.25">
      <c r="A3227" s="181">
        <v>2</v>
      </c>
      <c r="B3227" s="182">
        <v>42539</v>
      </c>
      <c r="C3227" s="181" t="s">
        <v>6</v>
      </c>
      <c r="D3227" s="181" t="s">
        <v>2255</v>
      </c>
      <c r="E3227" s="181">
        <v>8</v>
      </c>
      <c r="F3227" s="181">
        <v>86</v>
      </c>
      <c r="G3227" s="181" t="s">
        <v>460</v>
      </c>
      <c r="H3227" s="181" t="str">
        <f t="shared" si="19"/>
        <v>4H</v>
      </c>
      <c r="I3227" s="181" t="str">
        <f>VLOOKUP(H3227,[2]Sheet1!$A$2:$B$27,2,0)</f>
        <v>HSD</v>
      </c>
      <c r="J3227" s="181">
        <f>MONTH(Delivery[[#This Row],[DATE]])</f>
        <v>6</v>
      </c>
      <c r="K3227" s="183">
        <f>IF(Delivery[[#This Row],[Month]]&gt;3,YEAR(Delivery[[#This Row],[DATE]]),YEAR(Delivery[[#This Row],[DATE]])-1)</f>
        <v>2016</v>
      </c>
      <c r="L3227" s="183" t="str">
        <f>IF(Delivery[[#This Row],[Month]]&lt;4,"Q4",IF(Delivery[[#This Row],[Month]]&lt;7,"Q1",IF(Delivery[[#This Row],[Month]]&lt;10,"Q2",IF(Delivery[[#This Row],[Month]]&lt;13,"Q3"))))</f>
        <v>Q1</v>
      </c>
    </row>
    <row r="3228" spans="1:12" x14ac:dyDescent="0.25">
      <c r="A3228" s="181">
        <v>1</v>
      </c>
      <c r="B3228" s="182">
        <v>42539</v>
      </c>
      <c r="C3228" s="181" t="s">
        <v>463</v>
      </c>
      <c r="D3228" s="181" t="s">
        <v>2241</v>
      </c>
      <c r="E3228" s="181">
        <v>11</v>
      </c>
      <c r="F3228" s="181">
        <v>630</v>
      </c>
      <c r="G3228" s="181" t="s">
        <v>490</v>
      </c>
      <c r="H3228" s="181" t="str">
        <f t="shared" si="19"/>
        <v>4H</v>
      </c>
      <c r="I3228" s="181" t="str">
        <f>VLOOKUP(H3228,[2]Sheet1!$A$2:$B$27,2,0)</f>
        <v>HSD</v>
      </c>
      <c r="J3228" s="181">
        <f>MONTH(Delivery[[#This Row],[DATE]])</f>
        <v>6</v>
      </c>
      <c r="K3228" s="183">
        <f>IF(Delivery[[#This Row],[Month]]&gt;3,YEAR(Delivery[[#This Row],[DATE]]),YEAR(Delivery[[#This Row],[DATE]])-1)</f>
        <v>2016</v>
      </c>
      <c r="L3228" s="183" t="str">
        <f>IF(Delivery[[#This Row],[Month]]&lt;4,"Q4",IF(Delivery[[#This Row],[Month]]&lt;7,"Q1",IF(Delivery[[#This Row],[Month]]&lt;10,"Q2",IF(Delivery[[#This Row],[Month]]&lt;13,"Q3"))))</f>
        <v>Q1</v>
      </c>
    </row>
    <row r="3229" spans="1:12" x14ac:dyDescent="0.25">
      <c r="A3229" s="181">
        <v>1</v>
      </c>
      <c r="B3229" s="182">
        <v>42539</v>
      </c>
      <c r="C3229" s="181" t="s">
        <v>463</v>
      </c>
      <c r="D3229" s="181" t="s">
        <v>2239</v>
      </c>
      <c r="E3229" s="181">
        <v>3</v>
      </c>
      <c r="F3229" s="181">
        <v>180</v>
      </c>
      <c r="G3229" s="181" t="s">
        <v>464</v>
      </c>
      <c r="H3229" s="181" t="str">
        <f t="shared" si="19"/>
        <v>4H</v>
      </c>
      <c r="I3229" s="181" t="str">
        <f>VLOOKUP(H3229,[2]Sheet1!$A$2:$B$27,2,0)</f>
        <v>HSD</v>
      </c>
      <c r="J3229" s="181">
        <f>MONTH(Delivery[[#This Row],[DATE]])</f>
        <v>6</v>
      </c>
      <c r="K3229" s="183">
        <f>IF(Delivery[[#This Row],[Month]]&gt;3,YEAR(Delivery[[#This Row],[DATE]]),YEAR(Delivery[[#This Row],[DATE]])-1)</f>
        <v>2016</v>
      </c>
      <c r="L3229" s="183" t="str">
        <f>IF(Delivery[[#This Row],[Month]]&lt;4,"Q4",IF(Delivery[[#This Row],[Month]]&lt;7,"Q1",IF(Delivery[[#This Row],[Month]]&lt;10,"Q2",IF(Delivery[[#This Row],[Month]]&lt;13,"Q3"))))</f>
        <v>Q1</v>
      </c>
    </row>
    <row r="3230" spans="1:12" x14ac:dyDescent="0.25">
      <c r="A3230" s="181">
        <v>2</v>
      </c>
      <c r="B3230" s="182">
        <v>42539</v>
      </c>
      <c r="C3230" s="181" t="s">
        <v>463</v>
      </c>
      <c r="D3230" s="181" t="s">
        <v>2239</v>
      </c>
      <c r="E3230" s="181">
        <v>8</v>
      </c>
      <c r="F3230" s="181">
        <v>3175</v>
      </c>
      <c r="G3230" s="181" t="s">
        <v>464</v>
      </c>
      <c r="H3230" s="181" t="str">
        <f t="shared" si="19"/>
        <v>4H</v>
      </c>
      <c r="I3230" s="181" t="str">
        <f>VLOOKUP(H3230,[2]Sheet1!$A$2:$B$27,2,0)</f>
        <v>HSD</v>
      </c>
      <c r="J3230" s="181">
        <f>MONTH(Delivery[[#This Row],[DATE]])</f>
        <v>6</v>
      </c>
      <c r="K3230" s="183">
        <f>IF(Delivery[[#This Row],[Month]]&gt;3,YEAR(Delivery[[#This Row],[DATE]]),YEAR(Delivery[[#This Row],[DATE]])-1)</f>
        <v>2016</v>
      </c>
      <c r="L3230" s="183" t="str">
        <f>IF(Delivery[[#This Row],[Month]]&lt;4,"Q4",IF(Delivery[[#This Row],[Month]]&lt;7,"Q1",IF(Delivery[[#This Row],[Month]]&lt;10,"Q2",IF(Delivery[[#This Row],[Month]]&lt;13,"Q3"))))</f>
        <v>Q1</v>
      </c>
    </row>
    <row r="3231" spans="1:12" x14ac:dyDescent="0.25">
      <c r="A3231" s="181">
        <v>3</v>
      </c>
      <c r="B3231" s="182">
        <v>42539</v>
      </c>
      <c r="C3231" s="181" t="s">
        <v>463</v>
      </c>
      <c r="D3231" s="181" t="s">
        <v>2234</v>
      </c>
      <c r="E3231" s="181">
        <v>8</v>
      </c>
      <c r="F3231" s="181">
        <v>7</v>
      </c>
      <c r="G3231" s="181" t="s">
        <v>464</v>
      </c>
      <c r="H3231" s="181" t="str">
        <f t="shared" si="19"/>
        <v>4H</v>
      </c>
      <c r="I3231" s="181" t="str">
        <f>VLOOKUP(H3231,[2]Sheet1!$A$2:$B$27,2,0)</f>
        <v>HSD</v>
      </c>
      <c r="J3231" s="181">
        <f>MONTH(Delivery[[#This Row],[DATE]])</f>
        <v>6</v>
      </c>
      <c r="K3231" s="183">
        <f>IF(Delivery[[#This Row],[Month]]&gt;3,YEAR(Delivery[[#This Row],[DATE]]),YEAR(Delivery[[#This Row],[DATE]])-1)</f>
        <v>2016</v>
      </c>
      <c r="L3231" s="183" t="str">
        <f>IF(Delivery[[#This Row],[Month]]&lt;4,"Q4",IF(Delivery[[#This Row],[Month]]&lt;7,"Q1",IF(Delivery[[#This Row],[Month]]&lt;10,"Q2",IF(Delivery[[#This Row],[Month]]&lt;13,"Q3"))))</f>
        <v>Q1</v>
      </c>
    </row>
    <row r="3232" spans="1:12" x14ac:dyDescent="0.25">
      <c r="A3232" s="181">
        <v>1</v>
      </c>
      <c r="B3232" s="182">
        <v>42539</v>
      </c>
      <c r="C3232" s="181" t="s">
        <v>463</v>
      </c>
      <c r="D3232" s="181" t="s">
        <v>2255</v>
      </c>
      <c r="E3232" s="181">
        <v>110</v>
      </c>
      <c r="F3232" s="181">
        <v>3121</v>
      </c>
      <c r="G3232" s="181" t="s">
        <v>492</v>
      </c>
      <c r="H3232" s="181" t="str">
        <f t="shared" si="19"/>
        <v>4H</v>
      </c>
      <c r="I3232" s="181" t="str">
        <f>VLOOKUP(H3232,[2]Sheet1!$A$2:$B$27,2,0)</f>
        <v>HSD</v>
      </c>
      <c r="J3232" s="181">
        <f>MONTH(Delivery[[#This Row],[DATE]])</f>
        <v>6</v>
      </c>
      <c r="K3232" s="183">
        <f>IF(Delivery[[#This Row],[Month]]&gt;3,YEAR(Delivery[[#This Row],[DATE]]),YEAR(Delivery[[#This Row],[DATE]])-1)</f>
        <v>2016</v>
      </c>
      <c r="L3232" s="183" t="str">
        <f>IF(Delivery[[#This Row],[Month]]&lt;4,"Q4",IF(Delivery[[#This Row],[Month]]&lt;7,"Q1",IF(Delivery[[#This Row],[Month]]&lt;10,"Q2",IF(Delivery[[#This Row],[Month]]&lt;13,"Q3"))))</f>
        <v>Q1</v>
      </c>
    </row>
    <row r="3233" spans="1:12" x14ac:dyDescent="0.25">
      <c r="A3233" s="181">
        <v>2</v>
      </c>
      <c r="B3233" s="182">
        <v>42539</v>
      </c>
      <c r="C3233" s="181" t="s">
        <v>463</v>
      </c>
      <c r="D3233" s="181" t="s">
        <v>2257</v>
      </c>
      <c r="E3233" s="181">
        <v>105</v>
      </c>
      <c r="F3233" s="181">
        <v>1448</v>
      </c>
      <c r="G3233" s="181" t="s">
        <v>492</v>
      </c>
      <c r="H3233" s="181" t="str">
        <f t="shared" si="19"/>
        <v>4H</v>
      </c>
      <c r="I3233" s="181" t="str">
        <f>VLOOKUP(H3233,[2]Sheet1!$A$2:$B$27,2,0)</f>
        <v>HSD</v>
      </c>
      <c r="J3233" s="181">
        <f>MONTH(Delivery[[#This Row],[DATE]])</f>
        <v>6</v>
      </c>
      <c r="K3233" s="183">
        <f>IF(Delivery[[#This Row],[Month]]&gt;3,YEAR(Delivery[[#This Row],[DATE]]),YEAR(Delivery[[#This Row],[DATE]])-1)</f>
        <v>2016</v>
      </c>
      <c r="L3233" s="183" t="str">
        <f>IF(Delivery[[#This Row],[Month]]&lt;4,"Q4",IF(Delivery[[#This Row],[Month]]&lt;7,"Q1",IF(Delivery[[#This Row],[Month]]&lt;10,"Q2",IF(Delivery[[#This Row],[Month]]&lt;13,"Q3"))))</f>
        <v>Q1</v>
      </c>
    </row>
    <row r="3234" spans="1:12" x14ac:dyDescent="0.25">
      <c r="A3234" s="181">
        <v>1</v>
      </c>
      <c r="B3234" s="182">
        <v>42540</v>
      </c>
      <c r="C3234" s="181" t="s">
        <v>6</v>
      </c>
      <c r="D3234" s="181" t="s">
        <v>2255</v>
      </c>
      <c r="E3234" s="181">
        <v>8</v>
      </c>
      <c r="F3234" s="181">
        <v>20</v>
      </c>
      <c r="G3234" s="181" t="s">
        <v>460</v>
      </c>
      <c r="H3234" s="181" t="str">
        <f t="shared" si="19"/>
        <v>4H</v>
      </c>
      <c r="I3234" s="181" t="str">
        <f>VLOOKUP(H3234,[2]Sheet1!$A$2:$B$27,2,0)</f>
        <v>HSD</v>
      </c>
      <c r="J3234" s="181">
        <f>MONTH(Delivery[[#This Row],[DATE]])</f>
        <v>6</v>
      </c>
      <c r="K3234" s="183">
        <f>IF(Delivery[[#This Row],[Month]]&gt;3,YEAR(Delivery[[#This Row],[DATE]]),YEAR(Delivery[[#This Row],[DATE]])-1)</f>
        <v>2016</v>
      </c>
      <c r="L3234" s="183" t="str">
        <f>IF(Delivery[[#This Row],[Month]]&lt;4,"Q4",IF(Delivery[[#This Row],[Month]]&lt;7,"Q1",IF(Delivery[[#This Row],[Month]]&lt;10,"Q2",IF(Delivery[[#This Row],[Month]]&lt;13,"Q3"))))</f>
        <v>Q1</v>
      </c>
    </row>
    <row r="3235" spans="1:12" x14ac:dyDescent="0.25">
      <c r="A3235" s="181">
        <v>2</v>
      </c>
      <c r="B3235" s="182">
        <v>42540</v>
      </c>
      <c r="C3235" s="181" t="s">
        <v>6</v>
      </c>
      <c r="D3235" s="181" t="s">
        <v>2259</v>
      </c>
      <c r="E3235" s="181">
        <v>12</v>
      </c>
      <c r="F3235" s="181">
        <v>3302</v>
      </c>
      <c r="G3235" s="181" t="s">
        <v>460</v>
      </c>
      <c r="H3235" s="181" t="str">
        <f t="shared" si="19"/>
        <v>4M</v>
      </c>
      <c r="I3235" s="181" t="str">
        <f>VLOOKUP(H3235,[2]Sheet1!$A$2:$B$27,2,0)</f>
        <v>MS</v>
      </c>
      <c r="J3235" s="181">
        <f>MONTH(Delivery[[#This Row],[DATE]])</f>
        <v>6</v>
      </c>
      <c r="K3235" s="183">
        <f>IF(Delivery[[#This Row],[Month]]&gt;3,YEAR(Delivery[[#This Row],[DATE]]),YEAR(Delivery[[#This Row],[DATE]])-1)</f>
        <v>2016</v>
      </c>
      <c r="L3235" s="183" t="str">
        <f>IF(Delivery[[#This Row],[Month]]&lt;4,"Q4",IF(Delivery[[#This Row],[Month]]&lt;7,"Q1",IF(Delivery[[#This Row],[Month]]&lt;10,"Q2",IF(Delivery[[#This Row],[Month]]&lt;13,"Q3"))))</f>
        <v>Q1</v>
      </c>
    </row>
    <row r="3236" spans="1:12" x14ac:dyDescent="0.25">
      <c r="A3236" s="181">
        <v>3</v>
      </c>
      <c r="B3236" s="182">
        <v>42540</v>
      </c>
      <c r="C3236" s="181" t="s">
        <v>6</v>
      </c>
      <c r="D3236" s="181" t="s">
        <v>2261</v>
      </c>
      <c r="E3236" s="181">
        <v>12</v>
      </c>
      <c r="F3236" s="181">
        <v>2130</v>
      </c>
      <c r="G3236" s="181" t="s">
        <v>460</v>
      </c>
      <c r="H3236" s="181" t="str">
        <f t="shared" si="19"/>
        <v>4M</v>
      </c>
      <c r="I3236" s="181" t="str">
        <f>VLOOKUP(H3236,[2]Sheet1!$A$2:$B$27,2,0)</f>
        <v>MS</v>
      </c>
      <c r="J3236" s="181">
        <f>MONTH(Delivery[[#This Row],[DATE]])</f>
        <v>6</v>
      </c>
      <c r="K3236" s="183">
        <f>IF(Delivery[[#This Row],[Month]]&gt;3,YEAR(Delivery[[#This Row],[DATE]]),YEAR(Delivery[[#This Row],[DATE]])-1)</f>
        <v>2016</v>
      </c>
      <c r="L3236" s="183" t="str">
        <f>IF(Delivery[[#This Row],[Month]]&lt;4,"Q4",IF(Delivery[[#This Row],[Month]]&lt;7,"Q1",IF(Delivery[[#This Row],[Month]]&lt;10,"Q2",IF(Delivery[[#This Row],[Month]]&lt;13,"Q3"))))</f>
        <v>Q1</v>
      </c>
    </row>
    <row r="3237" spans="1:12" x14ac:dyDescent="0.25">
      <c r="A3237" s="181">
        <v>4</v>
      </c>
      <c r="B3237" s="182">
        <v>42540</v>
      </c>
      <c r="C3237" s="181" t="s">
        <v>6</v>
      </c>
      <c r="D3237" s="181" t="s">
        <v>2261</v>
      </c>
      <c r="E3237" s="181">
        <v>4</v>
      </c>
      <c r="F3237" s="181">
        <v>1029</v>
      </c>
      <c r="G3237" s="181" t="s">
        <v>460</v>
      </c>
      <c r="H3237" s="181" t="str">
        <f t="shared" si="19"/>
        <v>4M</v>
      </c>
      <c r="I3237" s="181" t="str">
        <f>VLOOKUP(H3237,[2]Sheet1!$A$2:$B$27,2,0)</f>
        <v>MS</v>
      </c>
      <c r="J3237" s="181">
        <f>MONTH(Delivery[[#This Row],[DATE]])</f>
        <v>6</v>
      </c>
      <c r="K3237" s="183">
        <f>IF(Delivery[[#This Row],[Month]]&gt;3,YEAR(Delivery[[#This Row],[DATE]]),YEAR(Delivery[[#This Row],[DATE]])-1)</f>
        <v>2016</v>
      </c>
      <c r="L3237" s="183" t="str">
        <f>IF(Delivery[[#This Row],[Month]]&lt;4,"Q4",IF(Delivery[[#This Row],[Month]]&lt;7,"Q1",IF(Delivery[[#This Row],[Month]]&lt;10,"Q2",IF(Delivery[[#This Row],[Month]]&lt;13,"Q3"))))</f>
        <v>Q1</v>
      </c>
    </row>
    <row r="3238" spans="1:12" x14ac:dyDescent="0.25">
      <c r="A3238" s="181">
        <v>1</v>
      </c>
      <c r="B3238" s="182">
        <v>42540</v>
      </c>
      <c r="C3238" s="181" t="s">
        <v>463</v>
      </c>
      <c r="D3238" s="181" t="s">
        <v>2241</v>
      </c>
      <c r="E3238" s="181">
        <v>11</v>
      </c>
      <c r="F3238" s="181">
        <v>174</v>
      </c>
      <c r="G3238" s="181" t="s">
        <v>490</v>
      </c>
      <c r="H3238" s="181" t="str">
        <f t="shared" si="19"/>
        <v>4H</v>
      </c>
      <c r="I3238" s="181" t="str">
        <f>VLOOKUP(H3238,[2]Sheet1!$A$2:$B$27,2,0)</f>
        <v>HSD</v>
      </c>
      <c r="J3238" s="181">
        <f>MONTH(Delivery[[#This Row],[DATE]])</f>
        <v>6</v>
      </c>
      <c r="K3238" s="183">
        <f>IF(Delivery[[#This Row],[Month]]&gt;3,YEAR(Delivery[[#This Row],[DATE]]),YEAR(Delivery[[#This Row],[DATE]])-1)</f>
        <v>2016</v>
      </c>
      <c r="L3238" s="183" t="str">
        <f>IF(Delivery[[#This Row],[Month]]&lt;4,"Q4",IF(Delivery[[#This Row],[Month]]&lt;7,"Q1",IF(Delivery[[#This Row],[Month]]&lt;10,"Q2",IF(Delivery[[#This Row],[Month]]&lt;13,"Q3"))))</f>
        <v>Q1</v>
      </c>
    </row>
    <row r="3239" spans="1:12" x14ac:dyDescent="0.25">
      <c r="A3239" s="181">
        <v>2</v>
      </c>
      <c r="B3239" s="182">
        <v>42540</v>
      </c>
      <c r="C3239" s="181" t="s">
        <v>6</v>
      </c>
      <c r="D3239" s="181" t="s">
        <v>2234</v>
      </c>
      <c r="E3239" s="181">
        <v>11</v>
      </c>
      <c r="F3239" s="181">
        <v>79</v>
      </c>
      <c r="G3239" s="181" t="s">
        <v>490</v>
      </c>
      <c r="H3239" s="181" t="str">
        <f t="shared" si="19"/>
        <v>4H</v>
      </c>
      <c r="I3239" s="181" t="str">
        <f>VLOOKUP(H3239,[2]Sheet1!$A$2:$B$27,2,0)</f>
        <v>HSD</v>
      </c>
      <c r="J3239" s="181">
        <f>MONTH(Delivery[[#This Row],[DATE]])</f>
        <v>6</v>
      </c>
      <c r="K3239" s="183">
        <f>IF(Delivery[[#This Row],[Month]]&gt;3,YEAR(Delivery[[#This Row],[DATE]]),YEAR(Delivery[[#This Row],[DATE]])-1)</f>
        <v>2016</v>
      </c>
      <c r="L3239" s="183" t="str">
        <f>IF(Delivery[[#This Row],[Month]]&lt;4,"Q4",IF(Delivery[[#This Row],[Month]]&lt;7,"Q1",IF(Delivery[[#This Row],[Month]]&lt;10,"Q2",IF(Delivery[[#This Row],[Month]]&lt;13,"Q3"))))</f>
        <v>Q1</v>
      </c>
    </row>
    <row r="3240" spans="1:12" x14ac:dyDescent="0.25">
      <c r="A3240" s="181">
        <v>3</v>
      </c>
      <c r="B3240" s="182">
        <v>42540</v>
      </c>
      <c r="C3240" s="181" t="s">
        <v>6</v>
      </c>
      <c r="D3240" s="181" t="s">
        <v>2239</v>
      </c>
      <c r="E3240" s="181">
        <v>11</v>
      </c>
      <c r="F3240" s="181">
        <v>2534</v>
      </c>
      <c r="G3240" s="181" t="s">
        <v>490</v>
      </c>
      <c r="H3240" s="181" t="str">
        <f t="shared" si="19"/>
        <v>4H</v>
      </c>
      <c r="I3240" s="181" t="str">
        <f>VLOOKUP(H3240,[2]Sheet1!$A$2:$B$27,2,0)</f>
        <v>HSD</v>
      </c>
      <c r="J3240" s="181">
        <f>MONTH(Delivery[[#This Row],[DATE]])</f>
        <v>6</v>
      </c>
      <c r="K3240" s="183">
        <f>IF(Delivery[[#This Row],[Month]]&gt;3,YEAR(Delivery[[#This Row],[DATE]]),YEAR(Delivery[[#This Row],[DATE]])-1)</f>
        <v>2016</v>
      </c>
      <c r="L3240" s="183" t="str">
        <f>IF(Delivery[[#This Row],[Month]]&lt;4,"Q4",IF(Delivery[[#This Row],[Month]]&lt;7,"Q1",IF(Delivery[[#This Row],[Month]]&lt;10,"Q2",IF(Delivery[[#This Row],[Month]]&lt;13,"Q3"))))</f>
        <v>Q1</v>
      </c>
    </row>
    <row r="3241" spans="1:12" x14ac:dyDescent="0.25">
      <c r="A3241" s="181">
        <v>4</v>
      </c>
      <c r="B3241" s="182">
        <v>42540</v>
      </c>
      <c r="C3241" s="181" t="s">
        <v>6</v>
      </c>
      <c r="D3241" s="181" t="s">
        <v>2239</v>
      </c>
      <c r="E3241" s="181">
        <v>2</v>
      </c>
      <c r="F3241" s="181">
        <v>79</v>
      </c>
      <c r="G3241" s="181" t="s">
        <v>490</v>
      </c>
      <c r="H3241" s="181" t="str">
        <f t="shared" si="19"/>
        <v>4H</v>
      </c>
      <c r="I3241" s="181" t="str">
        <f>VLOOKUP(H3241,[2]Sheet1!$A$2:$B$27,2,0)</f>
        <v>HSD</v>
      </c>
      <c r="J3241" s="181">
        <f>MONTH(Delivery[[#This Row],[DATE]])</f>
        <v>6</v>
      </c>
      <c r="K3241" s="183">
        <f>IF(Delivery[[#This Row],[Month]]&gt;3,YEAR(Delivery[[#This Row],[DATE]]),YEAR(Delivery[[#This Row],[DATE]])-1)</f>
        <v>2016</v>
      </c>
      <c r="L3241" s="183" t="str">
        <f>IF(Delivery[[#This Row],[Month]]&lt;4,"Q4",IF(Delivery[[#This Row],[Month]]&lt;7,"Q1",IF(Delivery[[#This Row],[Month]]&lt;10,"Q2",IF(Delivery[[#This Row],[Month]]&lt;13,"Q3"))))</f>
        <v>Q1</v>
      </c>
    </row>
    <row r="3242" spans="1:12" x14ac:dyDescent="0.25">
      <c r="A3242" s="181">
        <v>1</v>
      </c>
      <c r="B3242" s="182">
        <v>42540</v>
      </c>
      <c r="C3242" s="181" t="s">
        <v>463</v>
      </c>
      <c r="D3242" s="181" t="s">
        <v>2234</v>
      </c>
      <c r="E3242" s="181">
        <v>8</v>
      </c>
      <c r="F3242" s="181">
        <v>1520</v>
      </c>
      <c r="G3242" s="181" t="s">
        <v>464</v>
      </c>
      <c r="H3242" s="181" t="str">
        <f t="shared" si="19"/>
        <v>4H</v>
      </c>
      <c r="I3242" s="181" t="str">
        <f>VLOOKUP(H3242,[2]Sheet1!$A$2:$B$27,2,0)</f>
        <v>HSD</v>
      </c>
      <c r="J3242" s="181">
        <f>MONTH(Delivery[[#This Row],[DATE]])</f>
        <v>6</v>
      </c>
      <c r="K3242" s="183">
        <f>IF(Delivery[[#This Row],[Month]]&gt;3,YEAR(Delivery[[#This Row],[DATE]]),YEAR(Delivery[[#This Row],[DATE]])-1)</f>
        <v>2016</v>
      </c>
      <c r="L3242" s="183" t="str">
        <f>IF(Delivery[[#This Row],[Month]]&lt;4,"Q4",IF(Delivery[[#This Row],[Month]]&lt;7,"Q1",IF(Delivery[[#This Row],[Month]]&lt;10,"Q2",IF(Delivery[[#This Row],[Month]]&lt;13,"Q3"))))</f>
        <v>Q1</v>
      </c>
    </row>
    <row r="3243" spans="1:12" x14ac:dyDescent="0.25">
      <c r="A3243" s="181">
        <v>2</v>
      </c>
      <c r="B3243" s="182">
        <v>42540</v>
      </c>
      <c r="C3243" s="181" t="s">
        <v>463</v>
      </c>
      <c r="D3243" s="181" t="s">
        <v>2234</v>
      </c>
      <c r="E3243" s="181">
        <v>1</v>
      </c>
      <c r="F3243" s="181">
        <v>1141</v>
      </c>
      <c r="G3243" s="181" t="s">
        <v>464</v>
      </c>
      <c r="H3243" s="181" t="str">
        <f t="shared" si="19"/>
        <v>4H</v>
      </c>
      <c r="I3243" s="181" t="str">
        <f>VLOOKUP(H3243,[2]Sheet1!$A$2:$B$27,2,0)</f>
        <v>HSD</v>
      </c>
      <c r="J3243" s="181">
        <f>MONTH(Delivery[[#This Row],[DATE]])</f>
        <v>6</v>
      </c>
      <c r="K3243" s="183">
        <f>IF(Delivery[[#This Row],[Month]]&gt;3,YEAR(Delivery[[#This Row],[DATE]]),YEAR(Delivery[[#This Row],[DATE]])-1)</f>
        <v>2016</v>
      </c>
      <c r="L3243" s="183" t="str">
        <f>IF(Delivery[[#This Row],[Month]]&lt;4,"Q4",IF(Delivery[[#This Row],[Month]]&lt;7,"Q1",IF(Delivery[[#This Row],[Month]]&lt;10,"Q2",IF(Delivery[[#This Row],[Month]]&lt;13,"Q3"))))</f>
        <v>Q1</v>
      </c>
    </row>
    <row r="3244" spans="1:12" x14ac:dyDescent="0.25">
      <c r="A3244" s="181">
        <v>3</v>
      </c>
      <c r="B3244" s="182">
        <v>42540</v>
      </c>
      <c r="C3244" s="181" t="s">
        <v>463</v>
      </c>
      <c r="D3244" s="181" t="s">
        <v>2241</v>
      </c>
      <c r="E3244" s="181">
        <v>8</v>
      </c>
      <c r="F3244" s="181">
        <v>44</v>
      </c>
      <c r="G3244" s="181" t="s">
        <v>464</v>
      </c>
      <c r="H3244" s="181" t="str">
        <f t="shared" si="19"/>
        <v>4H</v>
      </c>
      <c r="I3244" s="181" t="str">
        <f>VLOOKUP(H3244,[2]Sheet1!$A$2:$B$27,2,0)</f>
        <v>HSD</v>
      </c>
      <c r="J3244" s="181">
        <f>MONTH(Delivery[[#This Row],[DATE]])</f>
        <v>6</v>
      </c>
      <c r="K3244" s="183">
        <f>IF(Delivery[[#This Row],[Month]]&gt;3,YEAR(Delivery[[#This Row],[DATE]]),YEAR(Delivery[[#This Row],[DATE]])-1)</f>
        <v>2016</v>
      </c>
      <c r="L3244" s="183" t="str">
        <f>IF(Delivery[[#This Row],[Month]]&lt;4,"Q4",IF(Delivery[[#This Row],[Month]]&lt;7,"Q1",IF(Delivery[[#This Row],[Month]]&lt;10,"Q2",IF(Delivery[[#This Row],[Month]]&lt;13,"Q3"))))</f>
        <v>Q1</v>
      </c>
    </row>
    <row r="3245" spans="1:12" x14ac:dyDescent="0.25">
      <c r="A3245" s="181">
        <v>4</v>
      </c>
      <c r="B3245" s="182">
        <v>42540</v>
      </c>
      <c r="C3245" s="181" t="s">
        <v>463</v>
      </c>
      <c r="D3245" s="181" t="s">
        <v>2263</v>
      </c>
      <c r="E3245" s="181">
        <v>17</v>
      </c>
      <c r="F3245" s="181">
        <v>121</v>
      </c>
      <c r="G3245" s="181" t="s">
        <v>464</v>
      </c>
      <c r="H3245" s="181" t="str">
        <f t="shared" si="19"/>
        <v>PC</v>
      </c>
      <c r="I3245" s="181" t="str">
        <f>VLOOKUP(H3245,[2]Sheet1!$A$2:$B$27,2,0)</f>
        <v>SKO</v>
      </c>
      <c r="J3245" s="181">
        <f>MONTH(Delivery[[#This Row],[DATE]])</f>
        <v>6</v>
      </c>
      <c r="K3245" s="183">
        <f>IF(Delivery[[#This Row],[Month]]&gt;3,YEAR(Delivery[[#This Row],[DATE]]),YEAR(Delivery[[#This Row],[DATE]])-1)</f>
        <v>2016</v>
      </c>
      <c r="L3245" s="183" t="str">
        <f>IF(Delivery[[#This Row],[Month]]&lt;4,"Q4",IF(Delivery[[#This Row],[Month]]&lt;7,"Q1",IF(Delivery[[#This Row],[Month]]&lt;10,"Q2",IF(Delivery[[#This Row],[Month]]&lt;13,"Q3"))))</f>
        <v>Q1</v>
      </c>
    </row>
    <row r="3246" spans="1:12" x14ac:dyDescent="0.25">
      <c r="A3246" s="181">
        <v>5</v>
      </c>
      <c r="B3246" s="182">
        <v>42540</v>
      </c>
      <c r="C3246" s="181" t="s">
        <v>463</v>
      </c>
      <c r="D3246" s="181" t="s">
        <v>2264</v>
      </c>
      <c r="E3246" s="181">
        <v>17</v>
      </c>
      <c r="F3246" s="181">
        <v>450</v>
      </c>
      <c r="G3246" s="181" t="s">
        <v>464</v>
      </c>
      <c r="H3246" s="181" t="str">
        <f t="shared" si="19"/>
        <v>NS</v>
      </c>
      <c r="I3246" s="181" t="str">
        <f>VLOOKUP(H3246,[2]Sheet1!$A$2:$B$27,2,0)</f>
        <v>SKO</v>
      </c>
      <c r="J3246" s="181">
        <f>MONTH(Delivery[[#This Row],[DATE]])</f>
        <v>6</v>
      </c>
      <c r="K3246" s="183">
        <f>IF(Delivery[[#This Row],[Month]]&gt;3,YEAR(Delivery[[#This Row],[DATE]]),YEAR(Delivery[[#This Row],[DATE]])-1)</f>
        <v>2016</v>
      </c>
      <c r="L3246" s="183" t="str">
        <f>IF(Delivery[[#This Row],[Month]]&lt;4,"Q4",IF(Delivery[[#This Row],[Month]]&lt;7,"Q1",IF(Delivery[[#This Row],[Month]]&lt;10,"Q2",IF(Delivery[[#This Row],[Month]]&lt;13,"Q3"))))</f>
        <v>Q1</v>
      </c>
    </row>
    <row r="3247" spans="1:12" x14ac:dyDescent="0.25">
      <c r="A3247" s="181">
        <v>6</v>
      </c>
      <c r="B3247" s="182">
        <v>42540</v>
      </c>
      <c r="C3247" s="181" t="s">
        <v>463</v>
      </c>
      <c r="D3247" s="181" t="s">
        <v>2633</v>
      </c>
      <c r="E3247" s="181">
        <v>17</v>
      </c>
      <c r="F3247" s="181">
        <v>853</v>
      </c>
      <c r="G3247" s="181" t="s">
        <v>464</v>
      </c>
      <c r="H3247" s="181" t="str">
        <f t="shared" si="19"/>
        <v>0S</v>
      </c>
      <c r="I3247" s="181" t="str">
        <f>VLOOKUP(H3247,[2]Sheet1!$A$2:$B$27,2,0)</f>
        <v>SKO</v>
      </c>
      <c r="J3247" s="181">
        <f>MONTH(Delivery[[#This Row],[DATE]])</f>
        <v>6</v>
      </c>
      <c r="K3247" s="183">
        <f>IF(Delivery[[#This Row],[Month]]&gt;3,YEAR(Delivery[[#This Row],[DATE]]),YEAR(Delivery[[#This Row],[DATE]])-1)</f>
        <v>2016</v>
      </c>
      <c r="L3247" s="183" t="str">
        <f>IF(Delivery[[#This Row],[Month]]&lt;4,"Q4",IF(Delivery[[#This Row],[Month]]&lt;7,"Q1",IF(Delivery[[#This Row],[Month]]&lt;10,"Q2",IF(Delivery[[#This Row],[Month]]&lt;13,"Q3"))))</f>
        <v>Q1</v>
      </c>
    </row>
    <row r="3248" spans="1:12" x14ac:dyDescent="0.25">
      <c r="A3248" s="181">
        <v>7</v>
      </c>
      <c r="B3248" s="182">
        <v>42540</v>
      </c>
      <c r="C3248" s="181" t="s">
        <v>463</v>
      </c>
      <c r="D3248" s="181" t="s">
        <v>2266</v>
      </c>
      <c r="E3248" s="181">
        <v>17</v>
      </c>
      <c r="F3248" s="181">
        <v>1001</v>
      </c>
      <c r="G3248" s="181" t="s">
        <v>464</v>
      </c>
      <c r="H3248" s="181" t="str">
        <f t="shared" si="19"/>
        <v>0S</v>
      </c>
      <c r="I3248" s="181" t="str">
        <f>VLOOKUP(H3248,[2]Sheet1!$A$2:$B$27,2,0)</f>
        <v>SKO</v>
      </c>
      <c r="J3248" s="181">
        <f>MONTH(Delivery[[#This Row],[DATE]])</f>
        <v>6</v>
      </c>
      <c r="K3248" s="183">
        <f>IF(Delivery[[#This Row],[Month]]&gt;3,YEAR(Delivery[[#This Row],[DATE]]),YEAR(Delivery[[#This Row],[DATE]])-1)</f>
        <v>2016</v>
      </c>
      <c r="L3248" s="183" t="str">
        <f>IF(Delivery[[#This Row],[Month]]&lt;4,"Q4",IF(Delivery[[#This Row],[Month]]&lt;7,"Q1",IF(Delivery[[#This Row],[Month]]&lt;10,"Q2",IF(Delivery[[#This Row],[Month]]&lt;13,"Q3"))))</f>
        <v>Q1</v>
      </c>
    </row>
    <row r="3249" spans="1:12" x14ac:dyDescent="0.25">
      <c r="A3249" s="181">
        <v>8</v>
      </c>
      <c r="B3249" s="182">
        <v>42540</v>
      </c>
      <c r="C3249" s="181" t="s">
        <v>463</v>
      </c>
      <c r="D3249" s="181" t="s">
        <v>2634</v>
      </c>
      <c r="E3249" s="181">
        <v>17</v>
      </c>
      <c r="F3249" s="181">
        <v>247</v>
      </c>
      <c r="G3249" s="181" t="s">
        <v>464</v>
      </c>
      <c r="H3249" s="181" t="str">
        <f t="shared" si="19"/>
        <v>0S</v>
      </c>
      <c r="I3249" s="181" t="str">
        <f>VLOOKUP(H3249,[2]Sheet1!$A$2:$B$27,2,0)</f>
        <v>SKO</v>
      </c>
      <c r="J3249" s="181">
        <f>MONTH(Delivery[[#This Row],[DATE]])</f>
        <v>6</v>
      </c>
      <c r="K3249" s="183">
        <f>IF(Delivery[[#This Row],[Month]]&gt;3,YEAR(Delivery[[#This Row],[DATE]]),YEAR(Delivery[[#This Row],[DATE]])-1)</f>
        <v>2016</v>
      </c>
      <c r="L3249" s="183" t="str">
        <f>IF(Delivery[[#This Row],[Month]]&lt;4,"Q4",IF(Delivery[[#This Row],[Month]]&lt;7,"Q1",IF(Delivery[[#This Row],[Month]]&lt;10,"Q2",IF(Delivery[[#This Row],[Month]]&lt;13,"Q3"))))</f>
        <v>Q1</v>
      </c>
    </row>
    <row r="3250" spans="1:12" x14ac:dyDescent="0.25">
      <c r="A3250" s="181">
        <v>1</v>
      </c>
      <c r="B3250" s="182">
        <v>42540</v>
      </c>
      <c r="C3250" s="181" t="s">
        <v>463</v>
      </c>
      <c r="D3250" s="181" t="s">
        <v>2257</v>
      </c>
      <c r="E3250" s="181">
        <v>105</v>
      </c>
      <c r="F3250" s="181">
        <v>1438</v>
      </c>
      <c r="G3250" s="181" t="s">
        <v>492</v>
      </c>
      <c r="H3250" s="181" t="str">
        <f t="shared" si="19"/>
        <v>4H</v>
      </c>
      <c r="I3250" s="181" t="str">
        <f>VLOOKUP(H3250,[2]Sheet1!$A$2:$B$27,2,0)</f>
        <v>HSD</v>
      </c>
      <c r="J3250" s="181">
        <f>MONTH(Delivery[[#This Row],[DATE]])</f>
        <v>6</v>
      </c>
      <c r="K3250" s="183">
        <f>IF(Delivery[[#This Row],[Month]]&gt;3,YEAR(Delivery[[#This Row],[DATE]]),YEAR(Delivery[[#This Row],[DATE]])-1)</f>
        <v>2016</v>
      </c>
      <c r="L3250" s="183" t="str">
        <f>IF(Delivery[[#This Row],[Month]]&lt;4,"Q4",IF(Delivery[[#This Row],[Month]]&lt;7,"Q1",IF(Delivery[[#This Row],[Month]]&lt;10,"Q2",IF(Delivery[[#This Row],[Month]]&lt;13,"Q3"))))</f>
        <v>Q1</v>
      </c>
    </row>
    <row r="3251" spans="1:12" x14ac:dyDescent="0.25">
      <c r="A3251" s="181">
        <v>1</v>
      </c>
      <c r="B3251" s="182">
        <v>42540</v>
      </c>
      <c r="C3251" s="181" t="s">
        <v>6</v>
      </c>
      <c r="D3251" s="181" t="s">
        <v>2635</v>
      </c>
      <c r="E3251" s="181" t="s">
        <v>2636</v>
      </c>
      <c r="F3251" s="181">
        <v>34</v>
      </c>
      <c r="G3251" s="181" t="s">
        <v>466</v>
      </c>
      <c r="H3251" s="181" t="str">
        <f t="shared" si="19"/>
        <v xml:space="preserve"> I</v>
      </c>
      <c r="I3251" s="181" t="str">
        <f>VLOOKUP(H3251,[2]Sheet1!$A$2:$B$27,2,0)</f>
        <v>I/F</v>
      </c>
      <c r="J3251" s="181">
        <f>MONTH(Delivery[[#This Row],[DATE]])</f>
        <v>6</v>
      </c>
      <c r="K3251" s="183">
        <f>IF(Delivery[[#This Row],[Month]]&gt;3,YEAR(Delivery[[#This Row],[DATE]]),YEAR(Delivery[[#This Row],[DATE]])-1)</f>
        <v>2016</v>
      </c>
      <c r="L3251" s="183" t="str">
        <f>IF(Delivery[[#This Row],[Month]]&lt;4,"Q4",IF(Delivery[[#This Row],[Month]]&lt;7,"Q1",IF(Delivery[[#This Row],[Month]]&lt;10,"Q2",IF(Delivery[[#This Row],[Month]]&lt;13,"Q3"))))</f>
        <v>Q1</v>
      </c>
    </row>
    <row r="3252" spans="1:12" x14ac:dyDescent="0.25">
      <c r="A3252" s="181">
        <v>1</v>
      </c>
      <c r="B3252" s="182">
        <v>42541</v>
      </c>
      <c r="C3252" s="181" t="s">
        <v>6</v>
      </c>
      <c r="D3252" s="181" t="s">
        <v>2261</v>
      </c>
      <c r="E3252" s="181">
        <v>4</v>
      </c>
      <c r="F3252" s="181">
        <v>1390</v>
      </c>
      <c r="G3252" s="181" t="s">
        <v>460</v>
      </c>
      <c r="H3252" s="181" t="str">
        <f t="shared" si="19"/>
        <v>4M</v>
      </c>
      <c r="I3252" s="181" t="str">
        <f>VLOOKUP(H3252,[2]Sheet1!$A$2:$B$27,2,0)</f>
        <v>MS</v>
      </c>
      <c r="J3252" s="181">
        <f>MONTH(Delivery[[#This Row],[DATE]])</f>
        <v>6</v>
      </c>
      <c r="K3252" s="183">
        <f>IF(Delivery[[#This Row],[Month]]&gt;3,YEAR(Delivery[[#This Row],[DATE]]),YEAR(Delivery[[#This Row],[DATE]])-1)</f>
        <v>2016</v>
      </c>
      <c r="L3252" s="183" t="str">
        <f>IF(Delivery[[#This Row],[Month]]&lt;4,"Q4",IF(Delivery[[#This Row],[Month]]&lt;7,"Q1",IF(Delivery[[#This Row],[Month]]&lt;10,"Q2",IF(Delivery[[#This Row],[Month]]&lt;13,"Q3"))))</f>
        <v>Q1</v>
      </c>
    </row>
    <row r="3253" spans="1:12" x14ac:dyDescent="0.25">
      <c r="A3253" s="181">
        <v>2</v>
      </c>
      <c r="B3253" s="182">
        <v>42541</v>
      </c>
      <c r="C3253" s="181" t="s">
        <v>6</v>
      </c>
      <c r="D3253" s="181" t="s">
        <v>2262</v>
      </c>
      <c r="E3253" s="181">
        <v>4</v>
      </c>
      <c r="F3253" s="181">
        <v>2361</v>
      </c>
      <c r="G3253" s="181" t="s">
        <v>460</v>
      </c>
      <c r="H3253" s="181" t="str">
        <f t="shared" si="19"/>
        <v>4M</v>
      </c>
      <c r="I3253" s="181" t="str">
        <f>VLOOKUP(H3253,[2]Sheet1!$A$2:$B$27,2,0)</f>
        <v>MS</v>
      </c>
      <c r="J3253" s="181">
        <f>MONTH(Delivery[[#This Row],[DATE]])</f>
        <v>6</v>
      </c>
      <c r="K3253" s="183">
        <f>IF(Delivery[[#This Row],[Month]]&gt;3,YEAR(Delivery[[#This Row],[DATE]]),YEAR(Delivery[[#This Row],[DATE]])-1)</f>
        <v>2016</v>
      </c>
      <c r="L3253" s="183" t="str">
        <f>IF(Delivery[[#This Row],[Month]]&lt;4,"Q4",IF(Delivery[[#This Row],[Month]]&lt;7,"Q1",IF(Delivery[[#This Row],[Month]]&lt;10,"Q2",IF(Delivery[[#This Row],[Month]]&lt;13,"Q3"))))</f>
        <v>Q1</v>
      </c>
    </row>
    <row r="3254" spans="1:12" x14ac:dyDescent="0.25">
      <c r="A3254" s="181">
        <v>3</v>
      </c>
      <c r="B3254" s="182">
        <v>42541</v>
      </c>
      <c r="C3254" s="181" t="s">
        <v>6</v>
      </c>
      <c r="D3254" s="181" t="s">
        <v>2268</v>
      </c>
      <c r="E3254" s="181">
        <v>4</v>
      </c>
      <c r="F3254" s="181">
        <v>790</v>
      </c>
      <c r="G3254" s="181" t="s">
        <v>460</v>
      </c>
      <c r="H3254" s="181" t="str">
        <f t="shared" si="19"/>
        <v>4M</v>
      </c>
      <c r="I3254" s="181" t="str">
        <f>VLOOKUP(H3254,[2]Sheet1!$A$2:$B$27,2,0)</f>
        <v>MS</v>
      </c>
      <c r="J3254" s="181">
        <f>MONTH(Delivery[[#This Row],[DATE]])</f>
        <v>6</v>
      </c>
      <c r="K3254" s="183">
        <f>IF(Delivery[[#This Row],[Month]]&gt;3,YEAR(Delivery[[#This Row],[DATE]]),YEAR(Delivery[[#This Row],[DATE]])-1)</f>
        <v>2016</v>
      </c>
      <c r="L3254" s="183" t="str">
        <f>IF(Delivery[[#This Row],[Month]]&lt;4,"Q4",IF(Delivery[[#This Row],[Month]]&lt;7,"Q1",IF(Delivery[[#This Row],[Month]]&lt;10,"Q2",IF(Delivery[[#This Row],[Month]]&lt;13,"Q3"))))</f>
        <v>Q1</v>
      </c>
    </row>
    <row r="3255" spans="1:12" x14ac:dyDescent="0.25">
      <c r="A3255" s="181">
        <v>1</v>
      </c>
      <c r="B3255" s="182">
        <v>42541</v>
      </c>
      <c r="C3255" s="181" t="s">
        <v>6</v>
      </c>
      <c r="D3255" s="181" t="s">
        <v>2239</v>
      </c>
      <c r="E3255" s="181">
        <v>1</v>
      </c>
      <c r="F3255" s="181">
        <v>273</v>
      </c>
      <c r="G3255" s="181" t="s">
        <v>490</v>
      </c>
      <c r="H3255" s="181" t="str">
        <f t="shared" si="19"/>
        <v>4H</v>
      </c>
      <c r="I3255" s="181" t="str">
        <f>VLOOKUP(H3255,[2]Sheet1!$A$2:$B$27,2,0)</f>
        <v>HSD</v>
      </c>
      <c r="J3255" s="181">
        <f>MONTH(Delivery[[#This Row],[DATE]])</f>
        <v>6</v>
      </c>
      <c r="K3255" s="183">
        <f>IF(Delivery[[#This Row],[Month]]&gt;3,YEAR(Delivery[[#This Row],[DATE]]),YEAR(Delivery[[#This Row],[DATE]])-1)</f>
        <v>2016</v>
      </c>
      <c r="L3255" s="183" t="str">
        <f>IF(Delivery[[#This Row],[Month]]&lt;4,"Q4",IF(Delivery[[#This Row],[Month]]&lt;7,"Q1",IF(Delivery[[#This Row],[Month]]&lt;10,"Q2",IF(Delivery[[#This Row],[Month]]&lt;13,"Q3"))))</f>
        <v>Q1</v>
      </c>
    </row>
    <row r="3256" spans="1:12" x14ac:dyDescent="0.25">
      <c r="A3256" s="181">
        <v>2</v>
      </c>
      <c r="B3256" s="182">
        <v>42541</v>
      </c>
      <c r="C3256" s="181" t="s">
        <v>6</v>
      </c>
      <c r="D3256" s="181" t="s">
        <v>2255</v>
      </c>
      <c r="E3256" s="181">
        <v>1</v>
      </c>
      <c r="F3256" s="181">
        <v>1591</v>
      </c>
      <c r="G3256" s="181" t="s">
        <v>490</v>
      </c>
      <c r="H3256" s="181" t="str">
        <f t="shared" si="19"/>
        <v>4H</v>
      </c>
      <c r="I3256" s="181" t="str">
        <f>VLOOKUP(H3256,[2]Sheet1!$A$2:$B$27,2,0)</f>
        <v>HSD</v>
      </c>
      <c r="J3256" s="181">
        <f>MONTH(Delivery[[#This Row],[DATE]])</f>
        <v>6</v>
      </c>
      <c r="K3256" s="183">
        <f>IF(Delivery[[#This Row],[Month]]&gt;3,YEAR(Delivery[[#This Row],[DATE]]),YEAR(Delivery[[#This Row],[DATE]])-1)</f>
        <v>2016</v>
      </c>
      <c r="L3256" s="183" t="str">
        <f>IF(Delivery[[#This Row],[Month]]&lt;4,"Q4",IF(Delivery[[#This Row],[Month]]&lt;7,"Q1",IF(Delivery[[#This Row],[Month]]&lt;10,"Q2",IF(Delivery[[#This Row],[Month]]&lt;13,"Q3"))))</f>
        <v>Q1</v>
      </c>
    </row>
    <row r="3257" spans="1:12" x14ac:dyDescent="0.25">
      <c r="A3257" s="181">
        <v>3</v>
      </c>
      <c r="B3257" s="182">
        <v>42541</v>
      </c>
      <c r="C3257" s="181" t="s">
        <v>6</v>
      </c>
      <c r="D3257" s="181" t="s">
        <v>2255</v>
      </c>
      <c r="E3257" s="181">
        <v>2</v>
      </c>
      <c r="F3257" s="181">
        <v>1168</v>
      </c>
      <c r="G3257" s="181" t="s">
        <v>490</v>
      </c>
      <c r="H3257" s="181" t="str">
        <f t="shared" si="19"/>
        <v>4H</v>
      </c>
      <c r="I3257" s="181" t="str">
        <f>VLOOKUP(H3257,[2]Sheet1!$A$2:$B$27,2,0)</f>
        <v>HSD</v>
      </c>
      <c r="J3257" s="181">
        <f>MONTH(Delivery[[#This Row],[DATE]])</f>
        <v>6</v>
      </c>
      <c r="K3257" s="183">
        <f>IF(Delivery[[#This Row],[Month]]&gt;3,YEAR(Delivery[[#This Row],[DATE]]),YEAR(Delivery[[#This Row],[DATE]])-1)</f>
        <v>2016</v>
      </c>
      <c r="L3257" s="183" t="str">
        <f>IF(Delivery[[#This Row],[Month]]&lt;4,"Q4",IF(Delivery[[#This Row],[Month]]&lt;7,"Q1",IF(Delivery[[#This Row],[Month]]&lt;10,"Q2",IF(Delivery[[#This Row],[Month]]&lt;13,"Q3"))))</f>
        <v>Q1</v>
      </c>
    </row>
    <row r="3258" spans="1:12" x14ac:dyDescent="0.25">
      <c r="A3258" s="181">
        <v>4</v>
      </c>
      <c r="B3258" s="182">
        <v>42541</v>
      </c>
      <c r="C3258" s="181" t="s">
        <v>6</v>
      </c>
      <c r="D3258" s="181" t="s">
        <v>2255</v>
      </c>
      <c r="E3258" s="181">
        <v>10</v>
      </c>
      <c r="F3258" s="181">
        <v>236</v>
      </c>
      <c r="G3258" s="181" t="s">
        <v>490</v>
      </c>
      <c r="H3258" s="181" t="str">
        <f t="shared" si="19"/>
        <v>4H</v>
      </c>
      <c r="I3258" s="181" t="str">
        <f>VLOOKUP(H3258,[2]Sheet1!$A$2:$B$27,2,0)</f>
        <v>HSD</v>
      </c>
      <c r="J3258" s="181">
        <f>MONTH(Delivery[[#This Row],[DATE]])</f>
        <v>6</v>
      </c>
      <c r="K3258" s="183">
        <f>IF(Delivery[[#This Row],[Month]]&gt;3,YEAR(Delivery[[#This Row],[DATE]]),YEAR(Delivery[[#This Row],[DATE]])-1)</f>
        <v>2016</v>
      </c>
      <c r="L3258" s="183" t="str">
        <f>IF(Delivery[[#This Row],[Month]]&lt;4,"Q4",IF(Delivery[[#This Row],[Month]]&lt;7,"Q1",IF(Delivery[[#This Row],[Month]]&lt;10,"Q2",IF(Delivery[[#This Row],[Month]]&lt;13,"Q3"))))</f>
        <v>Q1</v>
      </c>
    </row>
    <row r="3259" spans="1:12" x14ac:dyDescent="0.25">
      <c r="A3259" s="181">
        <v>5</v>
      </c>
      <c r="B3259" s="182">
        <v>42541</v>
      </c>
      <c r="C3259" s="181" t="s">
        <v>6</v>
      </c>
      <c r="D3259" s="181" t="s">
        <v>2257</v>
      </c>
      <c r="E3259" s="181">
        <v>10</v>
      </c>
      <c r="F3259" s="181">
        <v>1680</v>
      </c>
      <c r="G3259" s="181" t="s">
        <v>490</v>
      </c>
      <c r="H3259" s="181" t="str">
        <f t="shared" si="19"/>
        <v>4H</v>
      </c>
      <c r="I3259" s="181" t="str">
        <f>VLOOKUP(H3259,[2]Sheet1!$A$2:$B$27,2,0)</f>
        <v>HSD</v>
      </c>
      <c r="J3259" s="181">
        <f>MONTH(Delivery[[#This Row],[DATE]])</f>
        <v>6</v>
      </c>
      <c r="K3259" s="183">
        <f>IF(Delivery[[#This Row],[Month]]&gt;3,YEAR(Delivery[[#This Row],[DATE]]),YEAR(Delivery[[#This Row],[DATE]])-1)</f>
        <v>2016</v>
      </c>
      <c r="L3259" s="183" t="str">
        <f>IF(Delivery[[#This Row],[Month]]&lt;4,"Q4",IF(Delivery[[#This Row],[Month]]&lt;7,"Q1",IF(Delivery[[#This Row],[Month]]&lt;10,"Q2",IF(Delivery[[#This Row],[Month]]&lt;13,"Q3"))))</f>
        <v>Q1</v>
      </c>
    </row>
    <row r="3260" spans="1:12" x14ac:dyDescent="0.25">
      <c r="A3260" s="181">
        <v>1</v>
      </c>
      <c r="B3260" s="182">
        <v>42541</v>
      </c>
      <c r="C3260" s="181" t="s">
        <v>463</v>
      </c>
      <c r="D3260" s="181" t="s">
        <v>2267</v>
      </c>
      <c r="E3260" s="181">
        <v>10</v>
      </c>
      <c r="F3260" s="181">
        <v>2822</v>
      </c>
      <c r="G3260" s="181" t="s">
        <v>464</v>
      </c>
      <c r="H3260" s="181" t="str">
        <f t="shared" ref="H3260:H3323" si="20">MID(D3260,3,2)</f>
        <v>A1</v>
      </c>
      <c r="I3260" s="181" t="str">
        <f>VLOOKUP(H3260,[2]Sheet1!$A$2:$B$27,2,0)</f>
        <v>ATF</v>
      </c>
      <c r="J3260" s="181">
        <f>MONTH(Delivery[[#This Row],[DATE]])</f>
        <v>6</v>
      </c>
      <c r="K3260" s="183">
        <f>IF(Delivery[[#This Row],[Month]]&gt;3,YEAR(Delivery[[#This Row],[DATE]]),YEAR(Delivery[[#This Row],[DATE]])-1)</f>
        <v>2016</v>
      </c>
      <c r="L3260" s="183" t="str">
        <f>IF(Delivery[[#This Row],[Month]]&lt;4,"Q4",IF(Delivery[[#This Row],[Month]]&lt;7,"Q1",IF(Delivery[[#This Row],[Month]]&lt;10,"Q2",IF(Delivery[[#This Row],[Month]]&lt;13,"Q3"))))</f>
        <v>Q1</v>
      </c>
    </row>
    <row r="3261" spans="1:12" x14ac:dyDescent="0.25">
      <c r="A3261" s="181">
        <v>1</v>
      </c>
      <c r="B3261" s="182">
        <v>42541</v>
      </c>
      <c r="C3261" s="181" t="s">
        <v>463</v>
      </c>
      <c r="D3261" s="181" t="s">
        <v>2258</v>
      </c>
      <c r="E3261" s="181">
        <v>110</v>
      </c>
      <c r="F3261" s="181">
        <v>21</v>
      </c>
      <c r="G3261" s="181" t="s">
        <v>492</v>
      </c>
      <c r="H3261" s="181" t="str">
        <f t="shared" si="20"/>
        <v>PC</v>
      </c>
      <c r="I3261" s="181" t="str">
        <f>VLOOKUP(H3261,[2]Sheet1!$A$2:$B$27,2,0)</f>
        <v>SKO</v>
      </c>
      <c r="J3261" s="181">
        <f>MONTH(Delivery[[#This Row],[DATE]])</f>
        <v>6</v>
      </c>
      <c r="K3261" s="183">
        <f>IF(Delivery[[#This Row],[Month]]&gt;3,YEAR(Delivery[[#This Row],[DATE]]),YEAR(Delivery[[#This Row],[DATE]])-1)</f>
        <v>2016</v>
      </c>
      <c r="L3261" s="183" t="str">
        <f>IF(Delivery[[#This Row],[Month]]&lt;4,"Q4",IF(Delivery[[#This Row],[Month]]&lt;7,"Q1",IF(Delivery[[#This Row],[Month]]&lt;10,"Q2",IF(Delivery[[#This Row],[Month]]&lt;13,"Q3"))))</f>
        <v>Q1</v>
      </c>
    </row>
    <row r="3262" spans="1:12" x14ac:dyDescent="0.25">
      <c r="A3262" s="181">
        <v>2</v>
      </c>
      <c r="B3262" s="182">
        <v>42541</v>
      </c>
      <c r="C3262" s="181" t="s">
        <v>463</v>
      </c>
      <c r="D3262" s="181" t="s">
        <v>2261</v>
      </c>
      <c r="E3262" s="181">
        <v>101</v>
      </c>
      <c r="F3262" s="181">
        <v>183</v>
      </c>
      <c r="G3262" s="181" t="s">
        <v>492</v>
      </c>
      <c r="H3262" s="181" t="str">
        <f t="shared" si="20"/>
        <v>4M</v>
      </c>
      <c r="I3262" s="181" t="str">
        <f>VLOOKUP(H3262,[2]Sheet1!$A$2:$B$27,2,0)</f>
        <v>MS</v>
      </c>
      <c r="J3262" s="181">
        <f>MONTH(Delivery[[#This Row],[DATE]])</f>
        <v>6</v>
      </c>
      <c r="K3262" s="183">
        <f>IF(Delivery[[#This Row],[Month]]&gt;3,YEAR(Delivery[[#This Row],[DATE]]),YEAR(Delivery[[#This Row],[DATE]])-1)</f>
        <v>2016</v>
      </c>
      <c r="L3262" s="183" t="str">
        <f>IF(Delivery[[#This Row],[Month]]&lt;4,"Q4",IF(Delivery[[#This Row],[Month]]&lt;7,"Q1",IF(Delivery[[#This Row],[Month]]&lt;10,"Q2",IF(Delivery[[#This Row],[Month]]&lt;13,"Q3"))))</f>
        <v>Q1</v>
      </c>
    </row>
    <row r="3263" spans="1:12" x14ac:dyDescent="0.25">
      <c r="A3263" s="181">
        <v>3</v>
      </c>
      <c r="B3263" s="182">
        <v>42541</v>
      </c>
      <c r="C3263" s="181" t="s">
        <v>463</v>
      </c>
      <c r="D3263" s="181" t="s">
        <v>2262</v>
      </c>
      <c r="E3263" s="181">
        <v>101</v>
      </c>
      <c r="F3263" s="181">
        <v>3439</v>
      </c>
      <c r="G3263" s="181" t="s">
        <v>492</v>
      </c>
      <c r="H3263" s="181" t="str">
        <f t="shared" si="20"/>
        <v>4M</v>
      </c>
      <c r="I3263" s="181" t="str">
        <f>VLOOKUP(H3263,[2]Sheet1!$A$2:$B$27,2,0)</f>
        <v>MS</v>
      </c>
      <c r="J3263" s="181">
        <f>MONTH(Delivery[[#This Row],[DATE]])</f>
        <v>6</v>
      </c>
      <c r="K3263" s="183">
        <f>IF(Delivery[[#This Row],[Month]]&gt;3,YEAR(Delivery[[#This Row],[DATE]]),YEAR(Delivery[[#This Row],[DATE]])-1)</f>
        <v>2016</v>
      </c>
      <c r="L3263" s="183" t="str">
        <f>IF(Delivery[[#This Row],[Month]]&lt;4,"Q4",IF(Delivery[[#This Row],[Month]]&lt;7,"Q1",IF(Delivery[[#This Row],[Month]]&lt;10,"Q2",IF(Delivery[[#This Row],[Month]]&lt;13,"Q3"))))</f>
        <v>Q1</v>
      </c>
    </row>
    <row r="3264" spans="1:12" x14ac:dyDescent="0.25">
      <c r="A3264" s="181">
        <v>4</v>
      </c>
      <c r="B3264" s="182">
        <v>42541</v>
      </c>
      <c r="C3264" s="181" t="s">
        <v>463</v>
      </c>
      <c r="D3264" s="181" t="s">
        <v>2268</v>
      </c>
      <c r="E3264" s="181">
        <v>101</v>
      </c>
      <c r="F3264" s="181">
        <v>278</v>
      </c>
      <c r="G3264" s="181" t="s">
        <v>492</v>
      </c>
      <c r="H3264" s="181" t="str">
        <f t="shared" si="20"/>
        <v>4M</v>
      </c>
      <c r="I3264" s="181" t="str">
        <f>VLOOKUP(H3264,[2]Sheet1!$A$2:$B$27,2,0)</f>
        <v>MS</v>
      </c>
      <c r="J3264" s="181">
        <f>MONTH(Delivery[[#This Row],[DATE]])</f>
        <v>6</v>
      </c>
      <c r="K3264" s="183">
        <f>IF(Delivery[[#This Row],[Month]]&gt;3,YEAR(Delivery[[#This Row],[DATE]]),YEAR(Delivery[[#This Row],[DATE]])-1)</f>
        <v>2016</v>
      </c>
      <c r="L3264" s="183" t="str">
        <f>IF(Delivery[[#This Row],[Month]]&lt;4,"Q4",IF(Delivery[[#This Row],[Month]]&lt;7,"Q1",IF(Delivery[[#This Row],[Month]]&lt;10,"Q2",IF(Delivery[[#This Row],[Month]]&lt;13,"Q3"))))</f>
        <v>Q1</v>
      </c>
    </row>
    <row r="3265" spans="1:12" x14ac:dyDescent="0.25">
      <c r="A3265" s="181">
        <v>5</v>
      </c>
      <c r="B3265" s="182">
        <v>42541</v>
      </c>
      <c r="C3265" s="181" t="s">
        <v>463</v>
      </c>
      <c r="D3265" s="181" t="s">
        <v>2268</v>
      </c>
      <c r="E3265" s="181">
        <v>102</v>
      </c>
      <c r="F3265" s="181">
        <v>347</v>
      </c>
      <c r="G3265" s="181" t="s">
        <v>492</v>
      </c>
      <c r="H3265" s="181" t="str">
        <f t="shared" si="20"/>
        <v>4M</v>
      </c>
      <c r="I3265" s="181" t="str">
        <f>VLOOKUP(H3265,[2]Sheet1!$A$2:$B$27,2,0)</f>
        <v>MS</v>
      </c>
      <c r="J3265" s="181">
        <f>MONTH(Delivery[[#This Row],[DATE]])</f>
        <v>6</v>
      </c>
      <c r="K3265" s="183">
        <f>IF(Delivery[[#This Row],[Month]]&gt;3,YEAR(Delivery[[#This Row],[DATE]]),YEAR(Delivery[[#This Row],[DATE]])-1)</f>
        <v>2016</v>
      </c>
      <c r="L3265" s="183" t="str">
        <f>IF(Delivery[[#This Row],[Month]]&lt;4,"Q4",IF(Delivery[[#This Row],[Month]]&lt;7,"Q1",IF(Delivery[[#This Row],[Month]]&lt;10,"Q2",IF(Delivery[[#This Row],[Month]]&lt;13,"Q3"))))</f>
        <v>Q1</v>
      </c>
    </row>
    <row r="3266" spans="1:12" x14ac:dyDescent="0.25">
      <c r="A3266" s="181">
        <v>1</v>
      </c>
      <c r="B3266" s="182">
        <v>42542</v>
      </c>
      <c r="C3266" s="181" t="s">
        <v>6</v>
      </c>
      <c r="D3266" s="181" t="s">
        <v>2268</v>
      </c>
      <c r="E3266" s="181">
        <v>4</v>
      </c>
      <c r="F3266" s="181">
        <v>19</v>
      </c>
      <c r="G3266" s="181" t="s">
        <v>460</v>
      </c>
      <c r="H3266" s="181" t="str">
        <f t="shared" si="20"/>
        <v>4M</v>
      </c>
      <c r="I3266" s="181" t="str">
        <f>VLOOKUP(H3266,[2]Sheet1!$A$2:$B$27,2,0)</f>
        <v>MS</v>
      </c>
      <c r="J3266" s="181">
        <f>MONTH(Delivery[[#This Row],[DATE]])</f>
        <v>6</v>
      </c>
      <c r="K3266" s="183">
        <f>IF(Delivery[[#This Row],[Month]]&gt;3,YEAR(Delivery[[#This Row],[DATE]]),YEAR(Delivery[[#This Row],[DATE]])-1)</f>
        <v>2016</v>
      </c>
      <c r="L3266" s="183" t="str">
        <f>IF(Delivery[[#This Row],[Month]]&lt;4,"Q4",IF(Delivery[[#This Row],[Month]]&lt;7,"Q1",IF(Delivery[[#This Row],[Month]]&lt;10,"Q2",IF(Delivery[[#This Row],[Month]]&lt;13,"Q3"))))</f>
        <v>Q1</v>
      </c>
    </row>
    <row r="3267" spans="1:12" x14ac:dyDescent="0.25">
      <c r="A3267" s="181">
        <v>2</v>
      </c>
      <c r="B3267" s="182">
        <v>42542</v>
      </c>
      <c r="C3267" s="181" t="s">
        <v>6</v>
      </c>
      <c r="D3267" s="181" t="s">
        <v>2637</v>
      </c>
      <c r="E3267" s="181">
        <v>4</v>
      </c>
      <c r="F3267" s="181">
        <v>15</v>
      </c>
      <c r="G3267" s="181" t="s">
        <v>460</v>
      </c>
      <c r="H3267" s="181" t="str">
        <f t="shared" si="20"/>
        <v>FM</v>
      </c>
      <c r="I3267" s="181" t="s">
        <v>152</v>
      </c>
      <c r="J3267" s="181">
        <f>MONTH(Delivery[[#This Row],[DATE]])</f>
        <v>6</v>
      </c>
      <c r="K3267" s="183">
        <f>IF(Delivery[[#This Row],[Month]]&gt;3,YEAR(Delivery[[#This Row],[DATE]]),YEAR(Delivery[[#This Row],[DATE]])-1)</f>
        <v>2016</v>
      </c>
      <c r="L3267" s="183" t="str">
        <f>IF(Delivery[[#This Row],[Month]]&lt;4,"Q4",IF(Delivery[[#This Row],[Month]]&lt;7,"Q1",IF(Delivery[[#This Row],[Month]]&lt;10,"Q2",IF(Delivery[[#This Row],[Month]]&lt;13,"Q3"))))</f>
        <v>Q1</v>
      </c>
    </row>
    <row r="3268" spans="1:12" x14ac:dyDescent="0.25">
      <c r="A3268" s="181">
        <v>3</v>
      </c>
      <c r="B3268" s="182">
        <v>42542</v>
      </c>
      <c r="C3268" s="181" t="s">
        <v>6</v>
      </c>
      <c r="D3268" s="181" t="s">
        <v>2269</v>
      </c>
      <c r="E3268" s="181">
        <v>17</v>
      </c>
      <c r="F3268" s="181">
        <v>114</v>
      </c>
      <c r="G3268" s="181" t="s">
        <v>460</v>
      </c>
      <c r="H3268" s="181" t="str">
        <f t="shared" si="20"/>
        <v>PC</v>
      </c>
      <c r="I3268" s="181" t="str">
        <f>VLOOKUP(H3268,[2]Sheet1!$A$2:$B$27,2,0)</f>
        <v>SKO</v>
      </c>
      <c r="J3268" s="181">
        <f>MONTH(Delivery[[#This Row],[DATE]])</f>
        <v>6</v>
      </c>
      <c r="K3268" s="183">
        <f>IF(Delivery[[#This Row],[Month]]&gt;3,YEAR(Delivery[[#This Row],[DATE]]),YEAR(Delivery[[#This Row],[DATE]])-1)</f>
        <v>2016</v>
      </c>
      <c r="L3268" s="183" t="str">
        <f>IF(Delivery[[#This Row],[Month]]&lt;4,"Q4",IF(Delivery[[#This Row],[Month]]&lt;7,"Q1",IF(Delivery[[#This Row],[Month]]&lt;10,"Q2",IF(Delivery[[#This Row],[Month]]&lt;13,"Q3"))))</f>
        <v>Q1</v>
      </c>
    </row>
    <row r="3269" spans="1:12" x14ac:dyDescent="0.25">
      <c r="A3269" s="181">
        <v>4</v>
      </c>
      <c r="B3269" s="182">
        <v>42542</v>
      </c>
      <c r="C3269" s="181" t="s">
        <v>6</v>
      </c>
      <c r="D3269" s="181" t="s">
        <v>2270</v>
      </c>
      <c r="E3269" s="181">
        <v>17</v>
      </c>
      <c r="F3269" s="181">
        <v>2667</v>
      </c>
      <c r="G3269" s="181" t="s">
        <v>460</v>
      </c>
      <c r="H3269" s="181" t="str">
        <f t="shared" si="20"/>
        <v>0S</v>
      </c>
      <c r="I3269" s="181" t="str">
        <f>VLOOKUP(H3269,[2]Sheet1!$A$2:$B$27,2,0)</f>
        <v>SKO</v>
      </c>
      <c r="J3269" s="181">
        <f>MONTH(Delivery[[#This Row],[DATE]])</f>
        <v>6</v>
      </c>
      <c r="K3269" s="183">
        <f>IF(Delivery[[#This Row],[Month]]&gt;3,YEAR(Delivery[[#This Row],[DATE]]),YEAR(Delivery[[#This Row],[DATE]])-1)</f>
        <v>2016</v>
      </c>
      <c r="L3269" s="183" t="str">
        <f>IF(Delivery[[#This Row],[Month]]&lt;4,"Q4",IF(Delivery[[#This Row],[Month]]&lt;7,"Q1",IF(Delivery[[#This Row],[Month]]&lt;10,"Q2",IF(Delivery[[#This Row],[Month]]&lt;13,"Q3"))))</f>
        <v>Q1</v>
      </c>
    </row>
    <row r="3270" spans="1:12" x14ac:dyDescent="0.25">
      <c r="A3270" s="181">
        <v>5</v>
      </c>
      <c r="B3270" s="182">
        <v>42542</v>
      </c>
      <c r="C3270" s="181" t="s">
        <v>6</v>
      </c>
      <c r="D3270" s="181" t="s">
        <v>2273</v>
      </c>
      <c r="E3270" s="181">
        <v>15</v>
      </c>
      <c r="F3270" s="181">
        <v>7297</v>
      </c>
      <c r="G3270" s="181" t="s">
        <v>460</v>
      </c>
      <c r="H3270" s="181" t="str">
        <f t="shared" si="20"/>
        <v>A1</v>
      </c>
      <c r="I3270" s="181" t="str">
        <f>VLOOKUP(H3270,[2]Sheet1!$A$2:$B$27,2,0)</f>
        <v>ATF</v>
      </c>
      <c r="J3270" s="181">
        <f>MONTH(Delivery[[#This Row],[DATE]])</f>
        <v>6</v>
      </c>
      <c r="K3270" s="183">
        <f>IF(Delivery[[#This Row],[Month]]&gt;3,YEAR(Delivery[[#This Row],[DATE]]),YEAR(Delivery[[#This Row],[DATE]])-1)</f>
        <v>2016</v>
      </c>
      <c r="L3270" s="183" t="str">
        <f>IF(Delivery[[#This Row],[Month]]&lt;4,"Q4",IF(Delivery[[#This Row],[Month]]&lt;7,"Q1",IF(Delivery[[#This Row],[Month]]&lt;10,"Q2",IF(Delivery[[#This Row],[Month]]&lt;13,"Q3"))))</f>
        <v>Q1</v>
      </c>
    </row>
    <row r="3271" spans="1:12" x14ac:dyDescent="0.25">
      <c r="A3271" s="181">
        <v>6</v>
      </c>
      <c r="B3271" s="182">
        <v>42542</v>
      </c>
      <c r="C3271" s="181" t="s">
        <v>6</v>
      </c>
      <c r="D3271" s="181" t="s">
        <v>2274</v>
      </c>
      <c r="E3271" s="181">
        <v>15</v>
      </c>
      <c r="F3271" s="181">
        <v>622</v>
      </c>
      <c r="G3271" s="181" t="s">
        <v>460</v>
      </c>
      <c r="H3271" s="181" t="str">
        <f t="shared" si="20"/>
        <v>A2</v>
      </c>
      <c r="I3271" s="181" t="str">
        <f>VLOOKUP(H3271,[2]Sheet1!$A$2:$B$27,2,0)</f>
        <v>ATF</v>
      </c>
      <c r="J3271" s="181">
        <f>MONTH(Delivery[[#This Row],[DATE]])</f>
        <v>6</v>
      </c>
      <c r="K3271" s="183">
        <f>IF(Delivery[[#This Row],[Month]]&gt;3,YEAR(Delivery[[#This Row],[DATE]]),YEAR(Delivery[[#This Row],[DATE]])-1)</f>
        <v>2016</v>
      </c>
      <c r="L3271" s="183" t="str">
        <f>IF(Delivery[[#This Row],[Month]]&lt;4,"Q4",IF(Delivery[[#This Row],[Month]]&lt;7,"Q1",IF(Delivery[[#This Row],[Month]]&lt;10,"Q2",IF(Delivery[[#This Row],[Month]]&lt;13,"Q3"))))</f>
        <v>Q1</v>
      </c>
    </row>
    <row r="3272" spans="1:12" x14ac:dyDescent="0.25">
      <c r="A3272" s="181">
        <v>1</v>
      </c>
      <c r="B3272" s="182">
        <v>42542</v>
      </c>
      <c r="C3272" s="181" t="s">
        <v>6</v>
      </c>
      <c r="D3272" s="181" t="s">
        <v>2257</v>
      </c>
      <c r="E3272" s="181">
        <v>10</v>
      </c>
      <c r="F3272" s="181">
        <v>1495</v>
      </c>
      <c r="G3272" s="181" t="s">
        <v>490</v>
      </c>
      <c r="H3272" s="181" t="str">
        <f t="shared" si="20"/>
        <v>4H</v>
      </c>
      <c r="I3272" s="181" t="str">
        <f>VLOOKUP(H3272,[2]Sheet1!$A$2:$B$27,2,0)</f>
        <v>HSD</v>
      </c>
      <c r="J3272" s="181">
        <f>MONTH(Delivery[[#This Row],[DATE]])</f>
        <v>6</v>
      </c>
      <c r="K3272" s="183">
        <f>IF(Delivery[[#This Row],[Month]]&gt;3,YEAR(Delivery[[#This Row],[DATE]]),YEAR(Delivery[[#This Row],[DATE]])-1)</f>
        <v>2016</v>
      </c>
      <c r="L3272" s="183" t="str">
        <f>IF(Delivery[[#This Row],[Month]]&lt;4,"Q4",IF(Delivery[[#This Row],[Month]]&lt;7,"Q1",IF(Delivery[[#This Row],[Month]]&lt;10,"Q2",IF(Delivery[[#This Row],[Month]]&lt;13,"Q3"))))</f>
        <v>Q1</v>
      </c>
    </row>
    <row r="3273" spans="1:12" x14ac:dyDescent="0.25">
      <c r="A3273" s="181">
        <v>2</v>
      </c>
      <c r="B3273" s="182">
        <v>42542</v>
      </c>
      <c r="C3273" s="181" t="s">
        <v>6</v>
      </c>
      <c r="D3273" s="181" t="s">
        <v>2257</v>
      </c>
      <c r="E3273" s="181">
        <v>3</v>
      </c>
      <c r="F3273" s="181">
        <v>273</v>
      </c>
      <c r="G3273" s="181" t="s">
        <v>490</v>
      </c>
      <c r="H3273" s="181" t="str">
        <f t="shared" si="20"/>
        <v>4H</v>
      </c>
      <c r="I3273" s="181" t="str">
        <f>VLOOKUP(H3273,[2]Sheet1!$A$2:$B$27,2,0)</f>
        <v>HSD</v>
      </c>
      <c r="J3273" s="181">
        <f>MONTH(Delivery[[#This Row],[DATE]])</f>
        <v>6</v>
      </c>
      <c r="K3273" s="183">
        <f>IF(Delivery[[#This Row],[Month]]&gt;3,YEAR(Delivery[[#This Row],[DATE]]),YEAR(Delivery[[#This Row],[DATE]])-1)</f>
        <v>2016</v>
      </c>
      <c r="L3273" s="183" t="str">
        <f>IF(Delivery[[#This Row],[Month]]&lt;4,"Q4",IF(Delivery[[#This Row],[Month]]&lt;7,"Q1",IF(Delivery[[#This Row],[Month]]&lt;10,"Q2",IF(Delivery[[#This Row],[Month]]&lt;13,"Q3"))))</f>
        <v>Q1</v>
      </c>
    </row>
    <row r="3274" spans="1:12" x14ac:dyDescent="0.25">
      <c r="A3274" s="181">
        <v>3</v>
      </c>
      <c r="B3274" s="182">
        <v>42542</v>
      </c>
      <c r="C3274" s="181" t="s">
        <v>6</v>
      </c>
      <c r="D3274" s="181" t="s">
        <v>2257</v>
      </c>
      <c r="E3274" s="181">
        <v>2</v>
      </c>
      <c r="F3274" s="181">
        <v>569</v>
      </c>
      <c r="G3274" s="181" t="s">
        <v>490</v>
      </c>
      <c r="H3274" s="181" t="str">
        <f t="shared" si="20"/>
        <v>4H</v>
      </c>
      <c r="I3274" s="181" t="str">
        <f>VLOOKUP(H3274,[2]Sheet1!$A$2:$B$27,2,0)</f>
        <v>HSD</v>
      </c>
      <c r="J3274" s="181">
        <f>MONTH(Delivery[[#This Row],[DATE]])</f>
        <v>6</v>
      </c>
      <c r="K3274" s="183">
        <f>IF(Delivery[[#This Row],[Month]]&gt;3,YEAR(Delivery[[#This Row],[DATE]]),YEAR(Delivery[[#This Row],[DATE]])-1)</f>
        <v>2016</v>
      </c>
      <c r="L3274" s="183" t="str">
        <f>IF(Delivery[[#This Row],[Month]]&lt;4,"Q4",IF(Delivery[[#This Row],[Month]]&lt;7,"Q1",IF(Delivery[[#This Row],[Month]]&lt;10,"Q2",IF(Delivery[[#This Row],[Month]]&lt;13,"Q3"))))</f>
        <v>Q1</v>
      </c>
    </row>
    <row r="3275" spans="1:12" x14ac:dyDescent="0.25">
      <c r="A3275" s="181">
        <v>4</v>
      </c>
      <c r="B3275" s="182">
        <v>42542</v>
      </c>
      <c r="C3275" s="181" t="s">
        <v>6</v>
      </c>
      <c r="D3275" s="181" t="s">
        <v>2258</v>
      </c>
      <c r="E3275" s="181">
        <v>5</v>
      </c>
      <c r="F3275" s="181">
        <v>130</v>
      </c>
      <c r="G3275" s="181" t="s">
        <v>490</v>
      </c>
      <c r="H3275" s="181" t="str">
        <f t="shared" si="20"/>
        <v>PC</v>
      </c>
      <c r="I3275" s="181" t="str">
        <f>VLOOKUP(H3275,[2]Sheet1!$A$2:$B$27,2,0)</f>
        <v>SKO</v>
      </c>
      <c r="J3275" s="181">
        <f>MONTH(Delivery[[#This Row],[DATE]])</f>
        <v>6</v>
      </c>
      <c r="K3275" s="183">
        <f>IF(Delivery[[#This Row],[Month]]&gt;3,YEAR(Delivery[[#This Row],[DATE]]),YEAR(Delivery[[#This Row],[DATE]])-1)</f>
        <v>2016</v>
      </c>
      <c r="L3275" s="183" t="str">
        <f>IF(Delivery[[#This Row],[Month]]&lt;4,"Q4",IF(Delivery[[#This Row],[Month]]&lt;7,"Q1",IF(Delivery[[#This Row],[Month]]&lt;10,"Q2",IF(Delivery[[#This Row],[Month]]&lt;13,"Q3"))))</f>
        <v>Q1</v>
      </c>
    </row>
    <row r="3276" spans="1:12" x14ac:dyDescent="0.25">
      <c r="A3276" s="181">
        <v>5</v>
      </c>
      <c r="B3276" s="182">
        <v>42542</v>
      </c>
      <c r="C3276" s="181" t="s">
        <v>2638</v>
      </c>
      <c r="D3276" s="181" t="s">
        <v>2639</v>
      </c>
      <c r="E3276" s="181">
        <v>5</v>
      </c>
      <c r="F3276" s="181">
        <v>1005</v>
      </c>
      <c r="G3276" s="181" t="s">
        <v>490</v>
      </c>
      <c r="H3276" s="181" t="str">
        <f t="shared" si="20"/>
        <v>SK</v>
      </c>
      <c r="I3276" s="181" t="str">
        <f>VLOOKUP(H3276,[2]Sheet1!$A$2:$B$27,2,0)</f>
        <v>SKO</v>
      </c>
      <c r="J3276" s="181">
        <f>MONTH(Delivery[[#This Row],[DATE]])</f>
        <v>6</v>
      </c>
      <c r="K3276" s="183">
        <f>IF(Delivery[[#This Row],[Month]]&gt;3,YEAR(Delivery[[#This Row],[DATE]]),YEAR(Delivery[[#This Row],[DATE]])-1)</f>
        <v>2016</v>
      </c>
      <c r="L3276" s="183" t="str">
        <f>IF(Delivery[[#This Row],[Month]]&lt;4,"Q4",IF(Delivery[[#This Row],[Month]]&lt;7,"Q1",IF(Delivery[[#This Row],[Month]]&lt;10,"Q2",IF(Delivery[[#This Row],[Month]]&lt;13,"Q3"))))</f>
        <v>Q1</v>
      </c>
    </row>
    <row r="3277" spans="1:12" x14ac:dyDescent="0.25">
      <c r="A3277" s="181">
        <v>6</v>
      </c>
      <c r="B3277" s="182">
        <v>42542</v>
      </c>
      <c r="C3277" s="181" t="s">
        <v>6</v>
      </c>
      <c r="D3277" s="181" t="s">
        <v>2258</v>
      </c>
      <c r="E3277" s="181">
        <v>5</v>
      </c>
      <c r="F3277" s="181">
        <v>256</v>
      </c>
      <c r="G3277" s="181" t="s">
        <v>490</v>
      </c>
      <c r="H3277" s="181" t="str">
        <f t="shared" si="20"/>
        <v>PC</v>
      </c>
      <c r="I3277" s="181" t="str">
        <f>VLOOKUP(H3277,[2]Sheet1!$A$2:$B$27,2,0)</f>
        <v>SKO</v>
      </c>
      <c r="J3277" s="181">
        <f>MONTH(Delivery[[#This Row],[DATE]])</f>
        <v>6</v>
      </c>
      <c r="K3277" s="183">
        <f>IF(Delivery[[#This Row],[Month]]&gt;3,YEAR(Delivery[[#This Row],[DATE]]),YEAR(Delivery[[#This Row],[DATE]])-1)</f>
        <v>2016</v>
      </c>
      <c r="L3277" s="183" t="str">
        <f>IF(Delivery[[#This Row],[Month]]&lt;4,"Q4",IF(Delivery[[#This Row],[Month]]&lt;7,"Q1",IF(Delivery[[#This Row],[Month]]&lt;10,"Q2",IF(Delivery[[#This Row],[Month]]&lt;13,"Q3"))))</f>
        <v>Q1</v>
      </c>
    </row>
    <row r="3278" spans="1:12" x14ac:dyDescent="0.25">
      <c r="A3278" s="181">
        <v>7</v>
      </c>
      <c r="B3278" s="182">
        <v>42542</v>
      </c>
      <c r="C3278" s="181" t="s">
        <v>6</v>
      </c>
      <c r="D3278" s="181" t="s">
        <v>2261</v>
      </c>
      <c r="E3278" s="181">
        <v>9</v>
      </c>
      <c r="F3278" s="181">
        <v>28</v>
      </c>
      <c r="G3278" s="181" t="s">
        <v>490</v>
      </c>
      <c r="H3278" s="181" t="str">
        <f t="shared" si="20"/>
        <v>4M</v>
      </c>
      <c r="I3278" s="181" t="str">
        <f>VLOOKUP(H3278,[2]Sheet1!$A$2:$B$27,2,0)</f>
        <v>MS</v>
      </c>
      <c r="J3278" s="181">
        <f>MONTH(Delivery[[#This Row],[DATE]])</f>
        <v>6</v>
      </c>
      <c r="K3278" s="183">
        <f>IF(Delivery[[#This Row],[Month]]&gt;3,YEAR(Delivery[[#This Row],[DATE]]),YEAR(Delivery[[#This Row],[DATE]])-1)</f>
        <v>2016</v>
      </c>
      <c r="L3278" s="183" t="str">
        <f>IF(Delivery[[#This Row],[Month]]&lt;4,"Q4",IF(Delivery[[#This Row],[Month]]&lt;7,"Q1",IF(Delivery[[#This Row],[Month]]&lt;10,"Q2",IF(Delivery[[#This Row],[Month]]&lt;13,"Q3"))))</f>
        <v>Q1</v>
      </c>
    </row>
    <row r="3279" spans="1:12" x14ac:dyDescent="0.25">
      <c r="A3279" s="181">
        <v>8</v>
      </c>
      <c r="B3279" s="182">
        <v>42542</v>
      </c>
      <c r="C3279" s="181" t="s">
        <v>6</v>
      </c>
      <c r="D3279" s="181" t="s">
        <v>2262</v>
      </c>
      <c r="E3279" s="181">
        <v>9</v>
      </c>
      <c r="F3279" s="181">
        <v>1661</v>
      </c>
      <c r="G3279" s="181" t="s">
        <v>490</v>
      </c>
      <c r="H3279" s="181" t="str">
        <f t="shared" si="20"/>
        <v>4M</v>
      </c>
      <c r="I3279" s="181" t="str">
        <f>VLOOKUP(H3279,[2]Sheet1!$A$2:$B$27,2,0)</f>
        <v>MS</v>
      </c>
      <c r="J3279" s="181">
        <f>MONTH(Delivery[[#This Row],[DATE]])</f>
        <v>6</v>
      </c>
      <c r="K3279" s="183">
        <f>IF(Delivery[[#This Row],[Month]]&gt;3,YEAR(Delivery[[#This Row],[DATE]]),YEAR(Delivery[[#This Row],[DATE]])-1)</f>
        <v>2016</v>
      </c>
      <c r="L3279" s="183" t="str">
        <f>IF(Delivery[[#This Row],[Month]]&lt;4,"Q4",IF(Delivery[[#This Row],[Month]]&lt;7,"Q1",IF(Delivery[[#This Row],[Month]]&lt;10,"Q2",IF(Delivery[[#This Row],[Month]]&lt;13,"Q3"))))</f>
        <v>Q1</v>
      </c>
    </row>
    <row r="3280" spans="1:12" x14ac:dyDescent="0.25">
      <c r="A3280" s="181">
        <v>9</v>
      </c>
      <c r="B3280" s="182">
        <v>42542</v>
      </c>
      <c r="C3280" s="181" t="s">
        <v>6</v>
      </c>
      <c r="D3280" s="181" t="s">
        <v>2268</v>
      </c>
      <c r="E3280" s="181">
        <v>9</v>
      </c>
      <c r="F3280" s="181">
        <v>410</v>
      </c>
      <c r="G3280" s="181" t="s">
        <v>490</v>
      </c>
      <c r="H3280" s="181" t="str">
        <f t="shared" si="20"/>
        <v>4M</v>
      </c>
      <c r="I3280" s="181" t="str">
        <f>VLOOKUP(H3280,[2]Sheet1!$A$2:$B$27,2,0)</f>
        <v>MS</v>
      </c>
      <c r="J3280" s="181">
        <f>MONTH(Delivery[[#This Row],[DATE]])</f>
        <v>6</v>
      </c>
      <c r="K3280" s="183">
        <f>IF(Delivery[[#This Row],[Month]]&gt;3,YEAR(Delivery[[#This Row],[DATE]]),YEAR(Delivery[[#This Row],[DATE]])-1)</f>
        <v>2016</v>
      </c>
      <c r="L3280" s="183" t="str">
        <f>IF(Delivery[[#This Row],[Month]]&lt;4,"Q4",IF(Delivery[[#This Row],[Month]]&lt;7,"Q1",IF(Delivery[[#This Row],[Month]]&lt;10,"Q2",IF(Delivery[[#This Row],[Month]]&lt;13,"Q3"))))</f>
        <v>Q1</v>
      </c>
    </row>
    <row r="3281" spans="1:12" x14ac:dyDescent="0.25">
      <c r="A3281" s="181">
        <v>1</v>
      </c>
      <c r="B3281" s="182">
        <v>42542</v>
      </c>
      <c r="C3281" s="181" t="s">
        <v>463</v>
      </c>
      <c r="D3281" s="181" t="s">
        <v>2267</v>
      </c>
      <c r="E3281" s="181">
        <v>10</v>
      </c>
      <c r="F3281" s="181">
        <v>1754</v>
      </c>
      <c r="G3281" s="181" t="s">
        <v>464</v>
      </c>
      <c r="H3281" s="181" t="str">
        <f t="shared" si="20"/>
        <v>A1</v>
      </c>
      <c r="I3281" s="181" t="str">
        <f>VLOOKUP(H3281,[2]Sheet1!$A$2:$B$27,2,0)</f>
        <v>ATF</v>
      </c>
      <c r="J3281" s="181">
        <f>MONTH(Delivery[[#This Row],[DATE]])</f>
        <v>6</v>
      </c>
      <c r="K3281" s="183">
        <f>IF(Delivery[[#This Row],[Month]]&gt;3,YEAR(Delivery[[#This Row],[DATE]]),YEAR(Delivery[[#This Row],[DATE]])-1)</f>
        <v>2016</v>
      </c>
      <c r="L3281" s="183" t="str">
        <f>IF(Delivery[[#This Row],[Month]]&lt;4,"Q4",IF(Delivery[[#This Row],[Month]]&lt;7,"Q1",IF(Delivery[[#This Row],[Month]]&lt;10,"Q2",IF(Delivery[[#This Row],[Month]]&lt;13,"Q3"))))</f>
        <v>Q1</v>
      </c>
    </row>
    <row r="3282" spans="1:12" x14ac:dyDescent="0.25">
      <c r="A3282" s="181">
        <v>2</v>
      </c>
      <c r="B3282" s="182">
        <v>42542</v>
      </c>
      <c r="C3282" s="181" t="s">
        <v>463</v>
      </c>
      <c r="D3282" s="181" t="s">
        <v>2271</v>
      </c>
      <c r="E3282" s="181">
        <v>10</v>
      </c>
      <c r="F3282" s="181">
        <v>677</v>
      </c>
      <c r="G3282" s="181" t="s">
        <v>464</v>
      </c>
      <c r="H3282" s="181" t="str">
        <f t="shared" si="20"/>
        <v>A1</v>
      </c>
      <c r="I3282" s="181" t="str">
        <f>VLOOKUP(H3282,[2]Sheet1!$A$2:$B$27,2,0)</f>
        <v>ATF</v>
      </c>
      <c r="J3282" s="181">
        <f>MONTH(Delivery[[#This Row],[DATE]])</f>
        <v>6</v>
      </c>
      <c r="K3282" s="183">
        <f>IF(Delivery[[#This Row],[Month]]&gt;3,YEAR(Delivery[[#This Row],[DATE]]),YEAR(Delivery[[#This Row],[DATE]])-1)</f>
        <v>2016</v>
      </c>
      <c r="L3282" s="183" t="str">
        <f>IF(Delivery[[#This Row],[Month]]&lt;4,"Q4",IF(Delivery[[#This Row],[Month]]&lt;7,"Q1",IF(Delivery[[#This Row],[Month]]&lt;10,"Q2",IF(Delivery[[#This Row],[Month]]&lt;13,"Q3"))))</f>
        <v>Q1</v>
      </c>
    </row>
    <row r="3283" spans="1:12" x14ac:dyDescent="0.25">
      <c r="A3283" s="181">
        <v>1</v>
      </c>
      <c r="B3283" s="182">
        <v>42542</v>
      </c>
      <c r="C3283" s="181" t="s">
        <v>463</v>
      </c>
      <c r="D3283" s="181" t="s">
        <v>2268</v>
      </c>
      <c r="E3283" s="181">
        <v>102</v>
      </c>
      <c r="F3283" s="181">
        <v>1679</v>
      </c>
      <c r="G3283" s="181" t="s">
        <v>492</v>
      </c>
      <c r="H3283" s="181" t="str">
        <f t="shared" si="20"/>
        <v>4M</v>
      </c>
      <c r="I3283" s="181" t="str">
        <f>VLOOKUP(H3283,[2]Sheet1!$A$2:$B$27,2,0)</f>
        <v>MS</v>
      </c>
      <c r="J3283" s="181">
        <f>MONTH(Delivery[[#This Row],[DATE]])</f>
        <v>6</v>
      </c>
      <c r="K3283" s="183">
        <f>IF(Delivery[[#This Row],[Month]]&gt;3,YEAR(Delivery[[#This Row],[DATE]]),YEAR(Delivery[[#This Row],[DATE]])-1)</f>
        <v>2016</v>
      </c>
      <c r="L3283" s="183" t="str">
        <f>IF(Delivery[[#This Row],[Month]]&lt;4,"Q4",IF(Delivery[[#This Row],[Month]]&lt;7,"Q1",IF(Delivery[[#This Row],[Month]]&lt;10,"Q2",IF(Delivery[[#This Row],[Month]]&lt;13,"Q3"))))</f>
        <v>Q1</v>
      </c>
    </row>
    <row r="3284" spans="1:12" x14ac:dyDescent="0.25">
      <c r="A3284" s="181">
        <v>2</v>
      </c>
      <c r="B3284" s="182">
        <v>42542</v>
      </c>
      <c r="C3284" s="181" t="s">
        <v>463</v>
      </c>
      <c r="D3284" s="181" t="s">
        <v>2269</v>
      </c>
      <c r="E3284" s="181">
        <v>111</v>
      </c>
      <c r="F3284" s="181">
        <v>15</v>
      </c>
      <c r="G3284" s="181" t="s">
        <v>492</v>
      </c>
      <c r="H3284" s="181" t="str">
        <f t="shared" si="20"/>
        <v>PC</v>
      </c>
      <c r="I3284" s="181" t="str">
        <f>VLOOKUP(H3284,[2]Sheet1!$A$2:$B$27,2,0)</f>
        <v>SKO</v>
      </c>
      <c r="J3284" s="181">
        <f>MONTH(Delivery[[#This Row],[DATE]])</f>
        <v>6</v>
      </c>
      <c r="K3284" s="183">
        <f>IF(Delivery[[#This Row],[Month]]&gt;3,YEAR(Delivery[[#This Row],[DATE]]),YEAR(Delivery[[#This Row],[DATE]])-1)</f>
        <v>2016</v>
      </c>
      <c r="L3284" s="183" t="str">
        <f>IF(Delivery[[#This Row],[Month]]&lt;4,"Q4",IF(Delivery[[#This Row],[Month]]&lt;7,"Q1",IF(Delivery[[#This Row],[Month]]&lt;10,"Q2",IF(Delivery[[#This Row],[Month]]&lt;13,"Q3"))))</f>
        <v>Q1</v>
      </c>
    </row>
    <row r="3285" spans="1:12" x14ac:dyDescent="0.25">
      <c r="A3285" s="181">
        <v>1</v>
      </c>
      <c r="B3285" s="182">
        <v>42543</v>
      </c>
      <c r="C3285" s="181" t="s">
        <v>6</v>
      </c>
      <c r="D3285" s="181" t="s">
        <v>2274</v>
      </c>
      <c r="E3285" s="181">
        <v>15</v>
      </c>
      <c r="F3285" s="181">
        <v>1021</v>
      </c>
      <c r="G3285" s="181" t="s">
        <v>460</v>
      </c>
      <c r="H3285" s="181" t="str">
        <f t="shared" si="20"/>
        <v>A2</v>
      </c>
      <c r="I3285" s="181" t="str">
        <f>VLOOKUP(H3285,[2]Sheet1!$A$2:$B$27,2,0)</f>
        <v>ATF</v>
      </c>
      <c r="J3285" s="181">
        <f>MONTH(Delivery[[#This Row],[DATE]])</f>
        <v>6</v>
      </c>
      <c r="K3285" s="183">
        <f>IF(Delivery[[#This Row],[Month]]&gt;3,YEAR(Delivery[[#This Row],[DATE]]),YEAR(Delivery[[#This Row],[DATE]])-1)</f>
        <v>2016</v>
      </c>
      <c r="L3285" s="183" t="str">
        <f>IF(Delivery[[#This Row],[Month]]&lt;4,"Q4",IF(Delivery[[#This Row],[Month]]&lt;7,"Q1",IF(Delivery[[#This Row],[Month]]&lt;10,"Q2",IF(Delivery[[#This Row],[Month]]&lt;13,"Q3"))))</f>
        <v>Q1</v>
      </c>
    </row>
    <row r="3286" spans="1:12" x14ac:dyDescent="0.25">
      <c r="A3286" s="181">
        <v>2</v>
      </c>
      <c r="B3286" s="182">
        <v>42543</v>
      </c>
      <c r="C3286" s="181" t="s">
        <v>6</v>
      </c>
      <c r="D3286" s="181" t="s">
        <v>2274</v>
      </c>
      <c r="E3286" s="181">
        <v>24</v>
      </c>
      <c r="F3286" s="181">
        <v>2862</v>
      </c>
      <c r="G3286" s="181" t="s">
        <v>460</v>
      </c>
      <c r="H3286" s="181" t="str">
        <f t="shared" si="20"/>
        <v>A2</v>
      </c>
      <c r="I3286" s="181" t="str">
        <f>VLOOKUP(H3286,[2]Sheet1!$A$2:$B$27,2,0)</f>
        <v>ATF</v>
      </c>
      <c r="J3286" s="181">
        <f>MONTH(Delivery[[#This Row],[DATE]])</f>
        <v>6</v>
      </c>
      <c r="K3286" s="183">
        <f>IF(Delivery[[#This Row],[Month]]&gt;3,YEAR(Delivery[[#This Row],[DATE]]),YEAR(Delivery[[#This Row],[DATE]])-1)</f>
        <v>2016</v>
      </c>
      <c r="L3286" s="183" t="str">
        <f>IF(Delivery[[#This Row],[Month]]&lt;4,"Q4",IF(Delivery[[#This Row],[Month]]&lt;7,"Q1",IF(Delivery[[#This Row],[Month]]&lt;10,"Q2",IF(Delivery[[#This Row],[Month]]&lt;13,"Q3"))))</f>
        <v>Q1</v>
      </c>
    </row>
    <row r="3287" spans="1:12" x14ac:dyDescent="0.25">
      <c r="A3287" s="181">
        <v>3</v>
      </c>
      <c r="B3287" s="182">
        <v>42543</v>
      </c>
      <c r="C3287" s="181" t="s">
        <v>6</v>
      </c>
      <c r="D3287" s="181" t="s">
        <v>2274</v>
      </c>
      <c r="E3287" s="181">
        <v>13</v>
      </c>
      <c r="F3287" s="181">
        <v>2951</v>
      </c>
      <c r="G3287" s="181" t="s">
        <v>460</v>
      </c>
      <c r="H3287" s="181" t="str">
        <f t="shared" si="20"/>
        <v>A2</v>
      </c>
      <c r="I3287" s="181" t="str">
        <f>VLOOKUP(H3287,[2]Sheet1!$A$2:$B$27,2,0)</f>
        <v>ATF</v>
      </c>
      <c r="J3287" s="181">
        <f>MONTH(Delivery[[#This Row],[DATE]])</f>
        <v>6</v>
      </c>
      <c r="K3287" s="183">
        <f>IF(Delivery[[#This Row],[Month]]&gt;3,YEAR(Delivery[[#This Row],[DATE]]),YEAR(Delivery[[#This Row],[DATE]])-1)</f>
        <v>2016</v>
      </c>
      <c r="L3287" s="183" t="str">
        <f>IF(Delivery[[#This Row],[Month]]&lt;4,"Q4",IF(Delivery[[#This Row],[Month]]&lt;7,"Q1",IF(Delivery[[#This Row],[Month]]&lt;10,"Q2",IF(Delivery[[#This Row],[Month]]&lt;13,"Q3"))))</f>
        <v>Q1</v>
      </c>
    </row>
    <row r="3288" spans="1:12" x14ac:dyDescent="0.25">
      <c r="A3288" s="181">
        <v>4</v>
      </c>
      <c r="B3288" s="182">
        <v>42543</v>
      </c>
      <c r="C3288" s="181" t="s">
        <v>6</v>
      </c>
      <c r="D3288" s="181" t="s">
        <v>2275</v>
      </c>
      <c r="E3288" s="181">
        <v>13</v>
      </c>
      <c r="F3288" s="181">
        <v>3106</v>
      </c>
      <c r="G3288" s="181" t="s">
        <v>460</v>
      </c>
      <c r="H3288" s="181" t="str">
        <f t="shared" si="20"/>
        <v>A2</v>
      </c>
      <c r="I3288" s="181" t="str">
        <f>VLOOKUP(H3288,[2]Sheet1!$A$2:$B$27,2,0)</f>
        <v>ATF</v>
      </c>
      <c r="J3288" s="181">
        <f>MONTH(Delivery[[#This Row],[DATE]])</f>
        <v>6</v>
      </c>
      <c r="K3288" s="183">
        <f>IF(Delivery[[#This Row],[Month]]&gt;3,YEAR(Delivery[[#This Row],[DATE]]),YEAR(Delivery[[#This Row],[DATE]])-1)</f>
        <v>2016</v>
      </c>
      <c r="L3288" s="183" t="str">
        <f>IF(Delivery[[#This Row],[Month]]&lt;4,"Q4",IF(Delivery[[#This Row],[Month]]&lt;7,"Q1",IF(Delivery[[#This Row],[Month]]&lt;10,"Q2",IF(Delivery[[#This Row],[Month]]&lt;13,"Q3"))))</f>
        <v>Q1</v>
      </c>
    </row>
    <row r="3289" spans="1:12" x14ac:dyDescent="0.25">
      <c r="A3289" s="181">
        <v>5</v>
      </c>
      <c r="B3289" s="182">
        <v>42543</v>
      </c>
      <c r="C3289" s="181" t="s">
        <v>6</v>
      </c>
      <c r="D3289" s="181" t="s">
        <v>2276</v>
      </c>
      <c r="E3289" s="181">
        <v>17</v>
      </c>
      <c r="F3289" s="181">
        <v>671</v>
      </c>
      <c r="G3289" s="181" t="s">
        <v>460</v>
      </c>
      <c r="H3289" s="181" t="str">
        <f t="shared" si="20"/>
        <v>0S</v>
      </c>
      <c r="I3289" s="181" t="str">
        <f>VLOOKUP(H3289,[2]Sheet1!$A$2:$B$27,2,0)</f>
        <v>SKO</v>
      </c>
      <c r="J3289" s="181">
        <f>MONTH(Delivery[[#This Row],[DATE]])</f>
        <v>6</v>
      </c>
      <c r="K3289" s="183">
        <f>IF(Delivery[[#This Row],[Month]]&gt;3,YEAR(Delivery[[#This Row],[DATE]]),YEAR(Delivery[[#This Row],[DATE]])-1)</f>
        <v>2016</v>
      </c>
      <c r="L3289" s="183" t="str">
        <f>IF(Delivery[[#This Row],[Month]]&lt;4,"Q4",IF(Delivery[[#This Row],[Month]]&lt;7,"Q1",IF(Delivery[[#This Row],[Month]]&lt;10,"Q2",IF(Delivery[[#This Row],[Month]]&lt;13,"Q3"))))</f>
        <v>Q1</v>
      </c>
    </row>
    <row r="3290" spans="1:12" x14ac:dyDescent="0.25">
      <c r="A3290" s="181">
        <v>1</v>
      </c>
      <c r="B3290" s="182">
        <v>42543</v>
      </c>
      <c r="C3290" s="181" t="s">
        <v>463</v>
      </c>
      <c r="D3290" s="181" t="s">
        <v>2271</v>
      </c>
      <c r="E3290" s="181">
        <v>14</v>
      </c>
      <c r="F3290" s="181">
        <v>1727</v>
      </c>
      <c r="G3290" s="181" t="s">
        <v>464</v>
      </c>
      <c r="H3290" s="181" t="str">
        <f t="shared" si="20"/>
        <v>A1</v>
      </c>
      <c r="I3290" s="181" t="str">
        <f>VLOOKUP(H3290,[2]Sheet1!$A$2:$B$27,2,0)</f>
        <v>ATF</v>
      </c>
      <c r="J3290" s="181">
        <f>MONTH(Delivery[[#This Row],[DATE]])</f>
        <v>6</v>
      </c>
      <c r="K3290" s="183">
        <f>IF(Delivery[[#This Row],[Month]]&gt;3,YEAR(Delivery[[#This Row],[DATE]]),YEAR(Delivery[[#This Row],[DATE]])-1)</f>
        <v>2016</v>
      </c>
      <c r="L3290" s="183" t="str">
        <f>IF(Delivery[[#This Row],[Month]]&lt;4,"Q4",IF(Delivery[[#This Row],[Month]]&lt;7,"Q1",IF(Delivery[[#This Row],[Month]]&lt;10,"Q2",IF(Delivery[[#This Row],[Month]]&lt;13,"Q3"))))</f>
        <v>Q1</v>
      </c>
    </row>
    <row r="3291" spans="1:12" x14ac:dyDescent="0.25">
      <c r="A3291" s="181">
        <v>1</v>
      </c>
      <c r="B3291" s="182">
        <v>42543</v>
      </c>
      <c r="C3291" s="181" t="s">
        <v>6</v>
      </c>
      <c r="D3291" s="181" t="s">
        <v>2277</v>
      </c>
      <c r="E3291" s="181" t="s">
        <v>223</v>
      </c>
      <c r="F3291" s="181">
        <v>580</v>
      </c>
      <c r="G3291" s="181" t="s">
        <v>466</v>
      </c>
      <c r="H3291" s="181" t="str">
        <f t="shared" si="20"/>
        <v>PN</v>
      </c>
      <c r="I3291" s="181" t="str">
        <f>VLOOKUP(H3291,[2]Sheet1!$A$2:$B$27,2,0)</f>
        <v>NAPTHA</v>
      </c>
      <c r="J3291" s="181">
        <f>MONTH(Delivery[[#This Row],[DATE]])</f>
        <v>6</v>
      </c>
      <c r="K3291" s="183">
        <f>IF(Delivery[[#This Row],[Month]]&gt;3,YEAR(Delivery[[#This Row],[DATE]]),YEAR(Delivery[[#This Row],[DATE]])-1)</f>
        <v>2016</v>
      </c>
      <c r="L3291" s="183" t="str">
        <f>IF(Delivery[[#This Row],[Month]]&lt;4,"Q4",IF(Delivery[[#This Row],[Month]]&lt;7,"Q1",IF(Delivery[[#This Row],[Month]]&lt;10,"Q2",IF(Delivery[[#This Row],[Month]]&lt;13,"Q3"))))</f>
        <v>Q1</v>
      </c>
    </row>
    <row r="3292" spans="1:12" x14ac:dyDescent="0.25">
      <c r="A3292" s="181">
        <v>1</v>
      </c>
      <c r="B3292" s="182">
        <v>42544</v>
      </c>
      <c r="C3292" s="181" t="s">
        <v>463</v>
      </c>
      <c r="D3292" s="181" t="s">
        <v>2271</v>
      </c>
      <c r="E3292" s="181">
        <v>14</v>
      </c>
      <c r="F3292" s="181">
        <v>4506</v>
      </c>
      <c r="G3292" s="181" t="s">
        <v>464</v>
      </c>
      <c r="H3292" s="181" t="str">
        <f t="shared" si="20"/>
        <v>A1</v>
      </c>
      <c r="I3292" s="181" t="str">
        <f>VLOOKUP(H3292,[2]Sheet1!$A$2:$B$27,2,0)</f>
        <v>ATF</v>
      </c>
      <c r="J3292" s="181">
        <f>MONTH(Delivery[[#This Row],[DATE]])</f>
        <v>6</v>
      </c>
      <c r="K3292" s="183">
        <f>IF(Delivery[[#This Row],[Month]]&gt;3,YEAR(Delivery[[#This Row],[DATE]]),YEAR(Delivery[[#This Row],[DATE]])-1)</f>
        <v>2016</v>
      </c>
      <c r="L3292" s="183" t="str">
        <f>IF(Delivery[[#This Row],[Month]]&lt;4,"Q4",IF(Delivery[[#This Row],[Month]]&lt;7,"Q1",IF(Delivery[[#This Row],[Month]]&lt;10,"Q2",IF(Delivery[[#This Row],[Month]]&lt;13,"Q3"))))</f>
        <v>Q1</v>
      </c>
    </row>
    <row r="3293" spans="1:12" x14ac:dyDescent="0.25">
      <c r="A3293" s="181">
        <v>2</v>
      </c>
      <c r="B3293" s="182">
        <v>42544</v>
      </c>
      <c r="C3293" s="181" t="s">
        <v>463</v>
      </c>
      <c r="D3293" s="181" t="s">
        <v>2271</v>
      </c>
      <c r="E3293" s="181">
        <v>10</v>
      </c>
      <c r="F3293" s="181">
        <v>1462</v>
      </c>
      <c r="G3293" s="181" t="s">
        <v>464</v>
      </c>
      <c r="H3293" s="181" t="str">
        <f t="shared" si="20"/>
        <v>A1</v>
      </c>
      <c r="I3293" s="181" t="str">
        <f>VLOOKUP(H3293,[2]Sheet1!$A$2:$B$27,2,0)</f>
        <v>ATF</v>
      </c>
      <c r="J3293" s="181">
        <f>MONTH(Delivery[[#This Row],[DATE]])</f>
        <v>6</v>
      </c>
      <c r="K3293" s="183">
        <f>IF(Delivery[[#This Row],[Month]]&gt;3,YEAR(Delivery[[#This Row],[DATE]]),YEAR(Delivery[[#This Row],[DATE]])-1)</f>
        <v>2016</v>
      </c>
      <c r="L3293" s="183" t="str">
        <f>IF(Delivery[[#This Row],[Month]]&lt;4,"Q4",IF(Delivery[[#This Row],[Month]]&lt;7,"Q1",IF(Delivery[[#This Row],[Month]]&lt;10,"Q2",IF(Delivery[[#This Row],[Month]]&lt;13,"Q3"))))</f>
        <v>Q1</v>
      </c>
    </row>
    <row r="3294" spans="1:12" x14ac:dyDescent="0.25">
      <c r="A3294" s="181">
        <v>1</v>
      </c>
      <c r="B3294" s="182">
        <v>42544</v>
      </c>
      <c r="C3294" s="181" t="s">
        <v>463</v>
      </c>
      <c r="D3294" s="181" t="s">
        <v>2280</v>
      </c>
      <c r="E3294" s="181">
        <v>109</v>
      </c>
      <c r="F3294" s="181">
        <v>2776</v>
      </c>
      <c r="G3294" s="181" t="s">
        <v>492</v>
      </c>
      <c r="H3294" s="181" t="str">
        <f t="shared" si="20"/>
        <v>4H</v>
      </c>
      <c r="I3294" s="181" t="str">
        <f>VLOOKUP(H3294,[2]Sheet1!$A$2:$B$27,2,0)</f>
        <v>HSD</v>
      </c>
      <c r="J3294" s="181">
        <f>MONTH(Delivery[[#This Row],[DATE]])</f>
        <v>6</v>
      </c>
      <c r="K3294" s="183">
        <f>IF(Delivery[[#This Row],[Month]]&gt;3,YEAR(Delivery[[#This Row],[DATE]]),YEAR(Delivery[[#This Row],[DATE]])-1)</f>
        <v>2016</v>
      </c>
      <c r="L3294" s="183" t="str">
        <f>IF(Delivery[[#This Row],[Month]]&lt;4,"Q4",IF(Delivery[[#This Row],[Month]]&lt;7,"Q1",IF(Delivery[[#This Row],[Month]]&lt;10,"Q2",IF(Delivery[[#This Row],[Month]]&lt;13,"Q3"))))</f>
        <v>Q1</v>
      </c>
    </row>
    <row r="3295" spans="1:12" x14ac:dyDescent="0.25">
      <c r="A3295" s="181">
        <v>1</v>
      </c>
      <c r="B3295" s="182">
        <v>42544</v>
      </c>
      <c r="C3295" s="181" t="s">
        <v>6</v>
      </c>
      <c r="D3295" s="181" t="s">
        <v>2277</v>
      </c>
      <c r="E3295" s="181" t="s">
        <v>239</v>
      </c>
      <c r="F3295" s="181">
        <v>195</v>
      </c>
      <c r="G3295" s="181" t="s">
        <v>466</v>
      </c>
      <c r="H3295" s="181" t="str">
        <f t="shared" si="20"/>
        <v>PN</v>
      </c>
      <c r="I3295" s="181" t="str">
        <f>VLOOKUP(H3295,[2]Sheet1!$A$2:$B$27,2,0)</f>
        <v>NAPTHA</v>
      </c>
      <c r="J3295" s="181">
        <f>MONTH(Delivery[[#This Row],[DATE]])</f>
        <v>6</v>
      </c>
      <c r="K3295" s="183">
        <f>IF(Delivery[[#This Row],[Month]]&gt;3,YEAR(Delivery[[#This Row],[DATE]]),YEAR(Delivery[[#This Row],[DATE]])-1)</f>
        <v>2016</v>
      </c>
      <c r="L3295" s="183" t="str">
        <f>IF(Delivery[[#This Row],[Month]]&lt;4,"Q4",IF(Delivery[[#This Row],[Month]]&lt;7,"Q1",IF(Delivery[[#This Row],[Month]]&lt;10,"Q2",IF(Delivery[[#This Row],[Month]]&lt;13,"Q3"))))</f>
        <v>Q1</v>
      </c>
    </row>
    <row r="3296" spans="1:12" x14ac:dyDescent="0.25">
      <c r="A3296" s="181">
        <v>2</v>
      </c>
      <c r="B3296" s="182">
        <v>42544</v>
      </c>
      <c r="C3296" s="181" t="s">
        <v>6</v>
      </c>
      <c r="D3296" s="181" t="s">
        <v>2260</v>
      </c>
      <c r="E3296" s="181" t="s">
        <v>239</v>
      </c>
      <c r="F3296" s="181">
        <v>15</v>
      </c>
      <c r="G3296" s="181" t="s">
        <v>466</v>
      </c>
      <c r="H3296" s="181" t="str">
        <f t="shared" si="20"/>
        <v xml:space="preserve"> I</v>
      </c>
      <c r="I3296" s="181" t="str">
        <f>VLOOKUP(H3296,[2]Sheet1!$A$2:$B$27,2,0)</f>
        <v>I/F</v>
      </c>
      <c r="J3296" s="181">
        <f>MONTH(Delivery[[#This Row],[DATE]])</f>
        <v>6</v>
      </c>
      <c r="K3296" s="183">
        <f>IF(Delivery[[#This Row],[Month]]&gt;3,YEAR(Delivery[[#This Row],[DATE]]),YEAR(Delivery[[#This Row],[DATE]])-1)</f>
        <v>2016</v>
      </c>
      <c r="L3296" s="183" t="str">
        <f>IF(Delivery[[#This Row],[Month]]&lt;4,"Q4",IF(Delivery[[#This Row],[Month]]&lt;7,"Q1",IF(Delivery[[#This Row],[Month]]&lt;10,"Q2",IF(Delivery[[#This Row],[Month]]&lt;13,"Q3"))))</f>
        <v>Q1</v>
      </c>
    </row>
    <row r="3297" spans="1:12" x14ac:dyDescent="0.25">
      <c r="A3297" s="181">
        <v>1</v>
      </c>
      <c r="B3297" s="182">
        <v>42545</v>
      </c>
      <c r="C3297" s="181" t="s">
        <v>6</v>
      </c>
      <c r="D3297" s="181" t="s">
        <v>2280</v>
      </c>
      <c r="E3297" s="181">
        <v>2</v>
      </c>
      <c r="F3297" s="181">
        <v>2501</v>
      </c>
      <c r="G3297" s="181" t="s">
        <v>460</v>
      </c>
      <c r="H3297" s="181" t="str">
        <f t="shared" si="20"/>
        <v>4H</v>
      </c>
      <c r="I3297" s="181" t="str">
        <f>VLOOKUP(H3297,[2]Sheet1!$A$2:$B$27,2,0)</f>
        <v>HSD</v>
      </c>
      <c r="J3297" s="181">
        <f>MONTH(Delivery[[#This Row],[DATE]])</f>
        <v>6</v>
      </c>
      <c r="K3297" s="183">
        <f>IF(Delivery[[#This Row],[Month]]&gt;3,YEAR(Delivery[[#This Row],[DATE]]),YEAR(Delivery[[#This Row],[DATE]])-1)</f>
        <v>2016</v>
      </c>
      <c r="L3297" s="183" t="str">
        <f>IF(Delivery[[#This Row],[Month]]&lt;4,"Q4",IF(Delivery[[#This Row],[Month]]&lt;7,"Q1",IF(Delivery[[#This Row],[Month]]&lt;10,"Q2",IF(Delivery[[#This Row],[Month]]&lt;13,"Q3"))))</f>
        <v>Q1</v>
      </c>
    </row>
    <row r="3298" spans="1:12" x14ac:dyDescent="0.25">
      <c r="A3298" s="181">
        <v>2</v>
      </c>
      <c r="B3298" s="182">
        <v>42545</v>
      </c>
      <c r="C3298" s="181" t="s">
        <v>6</v>
      </c>
      <c r="D3298" s="181" t="s">
        <v>2281</v>
      </c>
      <c r="E3298" s="181">
        <v>2</v>
      </c>
      <c r="F3298" s="181">
        <v>3487</v>
      </c>
      <c r="G3298" s="181" t="s">
        <v>460</v>
      </c>
      <c r="H3298" s="181" t="str">
        <f t="shared" si="20"/>
        <v>4H</v>
      </c>
      <c r="I3298" s="181" t="str">
        <f>VLOOKUP(H3298,[2]Sheet1!$A$2:$B$27,2,0)</f>
        <v>HSD</v>
      </c>
      <c r="J3298" s="181">
        <f>MONTH(Delivery[[#This Row],[DATE]])</f>
        <v>6</v>
      </c>
      <c r="K3298" s="183">
        <f>IF(Delivery[[#This Row],[Month]]&gt;3,YEAR(Delivery[[#This Row],[DATE]]),YEAR(Delivery[[#This Row],[DATE]])-1)</f>
        <v>2016</v>
      </c>
      <c r="L3298" s="183" t="str">
        <f>IF(Delivery[[#This Row],[Month]]&lt;4,"Q4",IF(Delivery[[#This Row],[Month]]&lt;7,"Q1",IF(Delivery[[#This Row],[Month]]&lt;10,"Q2",IF(Delivery[[#This Row],[Month]]&lt;13,"Q3"))))</f>
        <v>Q1</v>
      </c>
    </row>
    <row r="3299" spans="1:12" x14ac:dyDescent="0.25">
      <c r="A3299" s="181">
        <v>3</v>
      </c>
      <c r="B3299" s="182">
        <v>42545</v>
      </c>
      <c r="C3299" s="181" t="s">
        <v>6</v>
      </c>
      <c r="D3299" s="181" t="s">
        <v>2282</v>
      </c>
      <c r="E3299" s="181">
        <v>16</v>
      </c>
      <c r="F3299" s="181">
        <v>45</v>
      </c>
      <c r="G3299" s="181" t="s">
        <v>460</v>
      </c>
      <c r="H3299" s="181" t="str">
        <f t="shared" si="20"/>
        <v>PC</v>
      </c>
      <c r="I3299" s="181" t="str">
        <f>VLOOKUP(H3299,[2]Sheet1!$A$2:$B$27,2,0)</f>
        <v>SKO</v>
      </c>
      <c r="J3299" s="181">
        <f>MONTH(Delivery[[#This Row],[DATE]])</f>
        <v>6</v>
      </c>
      <c r="K3299" s="183">
        <f>IF(Delivery[[#This Row],[Month]]&gt;3,YEAR(Delivery[[#This Row],[DATE]]),YEAR(Delivery[[#This Row],[DATE]])-1)</f>
        <v>2016</v>
      </c>
      <c r="L3299" s="183" t="str">
        <f>IF(Delivery[[#This Row],[Month]]&lt;4,"Q4",IF(Delivery[[#This Row],[Month]]&lt;7,"Q1",IF(Delivery[[#This Row],[Month]]&lt;10,"Q2",IF(Delivery[[#This Row],[Month]]&lt;13,"Q3"))))</f>
        <v>Q1</v>
      </c>
    </row>
    <row r="3300" spans="1:12" x14ac:dyDescent="0.25">
      <c r="A3300" s="181">
        <v>4</v>
      </c>
      <c r="B3300" s="182">
        <v>42545</v>
      </c>
      <c r="C3300" s="181" t="s">
        <v>6</v>
      </c>
      <c r="D3300" s="181" t="s">
        <v>2283</v>
      </c>
      <c r="E3300" s="181">
        <v>16</v>
      </c>
      <c r="F3300" s="181">
        <v>14</v>
      </c>
      <c r="G3300" s="181" t="s">
        <v>460</v>
      </c>
      <c r="H3300" s="181" t="str">
        <f t="shared" si="20"/>
        <v>NS</v>
      </c>
      <c r="I3300" s="181" t="str">
        <f>VLOOKUP(H3300,[2]Sheet1!$A$2:$B$27,2,0)</f>
        <v>SKO</v>
      </c>
      <c r="J3300" s="181">
        <f>MONTH(Delivery[[#This Row],[DATE]])</f>
        <v>6</v>
      </c>
      <c r="K3300" s="183">
        <f>IF(Delivery[[#This Row],[Month]]&gt;3,YEAR(Delivery[[#This Row],[DATE]]),YEAR(Delivery[[#This Row],[DATE]])-1)</f>
        <v>2016</v>
      </c>
      <c r="L3300" s="183" t="str">
        <f>IF(Delivery[[#This Row],[Month]]&lt;4,"Q4",IF(Delivery[[#This Row],[Month]]&lt;7,"Q1",IF(Delivery[[#This Row],[Month]]&lt;10,"Q2",IF(Delivery[[#This Row],[Month]]&lt;13,"Q3"))))</f>
        <v>Q1</v>
      </c>
    </row>
    <row r="3301" spans="1:12" x14ac:dyDescent="0.25">
      <c r="A3301" s="181">
        <v>1</v>
      </c>
      <c r="B3301" s="182">
        <v>42545</v>
      </c>
      <c r="C3301" s="181" t="s">
        <v>463</v>
      </c>
      <c r="D3301" s="181" t="s">
        <v>2271</v>
      </c>
      <c r="E3301" s="181">
        <v>10</v>
      </c>
      <c r="F3301" s="181">
        <v>1813</v>
      </c>
      <c r="G3301" s="181" t="s">
        <v>464</v>
      </c>
      <c r="H3301" s="181" t="str">
        <f t="shared" si="20"/>
        <v>A1</v>
      </c>
      <c r="I3301" s="181" t="str">
        <f>VLOOKUP(H3301,[2]Sheet1!$A$2:$B$27,2,0)</f>
        <v>ATF</v>
      </c>
      <c r="J3301" s="181">
        <f>MONTH(Delivery[[#This Row],[DATE]])</f>
        <v>6</v>
      </c>
      <c r="K3301" s="183">
        <f>IF(Delivery[[#This Row],[Month]]&gt;3,YEAR(Delivery[[#This Row],[DATE]]),YEAR(Delivery[[#This Row],[DATE]])-1)</f>
        <v>2016</v>
      </c>
      <c r="L3301" s="183" t="str">
        <f>IF(Delivery[[#This Row],[Month]]&lt;4,"Q4",IF(Delivery[[#This Row],[Month]]&lt;7,"Q1",IF(Delivery[[#This Row],[Month]]&lt;10,"Q2",IF(Delivery[[#This Row],[Month]]&lt;13,"Q3"))))</f>
        <v>Q1</v>
      </c>
    </row>
    <row r="3302" spans="1:12" x14ac:dyDescent="0.25">
      <c r="A3302" s="181">
        <v>2</v>
      </c>
      <c r="B3302" s="182">
        <v>42545</v>
      </c>
      <c r="C3302" s="181" t="s">
        <v>463</v>
      </c>
      <c r="D3302" s="181" t="s">
        <v>2286</v>
      </c>
      <c r="E3302" s="181">
        <v>10</v>
      </c>
      <c r="F3302" s="181">
        <v>4386</v>
      </c>
      <c r="G3302" s="181" t="s">
        <v>464</v>
      </c>
      <c r="H3302" s="181" t="str">
        <f t="shared" si="20"/>
        <v>A2</v>
      </c>
      <c r="I3302" s="181" t="str">
        <f>VLOOKUP(H3302,[2]Sheet1!$A$2:$B$27,2,0)</f>
        <v>ATF</v>
      </c>
      <c r="J3302" s="181">
        <f>MONTH(Delivery[[#This Row],[DATE]])</f>
        <v>6</v>
      </c>
      <c r="K3302" s="183">
        <f>IF(Delivery[[#This Row],[Month]]&gt;3,YEAR(Delivery[[#This Row],[DATE]]),YEAR(Delivery[[#This Row],[DATE]])-1)</f>
        <v>2016</v>
      </c>
      <c r="L3302" s="183" t="str">
        <f>IF(Delivery[[#This Row],[Month]]&lt;4,"Q4",IF(Delivery[[#This Row],[Month]]&lt;7,"Q1",IF(Delivery[[#This Row],[Month]]&lt;10,"Q2",IF(Delivery[[#This Row],[Month]]&lt;13,"Q3"))))</f>
        <v>Q1</v>
      </c>
    </row>
    <row r="3303" spans="1:12" x14ac:dyDescent="0.25">
      <c r="A3303" s="181">
        <v>1</v>
      </c>
      <c r="B3303" s="182">
        <v>42545</v>
      </c>
      <c r="C3303" s="181" t="s">
        <v>463</v>
      </c>
      <c r="D3303" s="181" t="s">
        <v>2280</v>
      </c>
      <c r="E3303" s="181">
        <v>109</v>
      </c>
      <c r="F3303" s="181">
        <v>316</v>
      </c>
      <c r="G3303" s="181" t="s">
        <v>492</v>
      </c>
      <c r="H3303" s="181" t="str">
        <f t="shared" si="20"/>
        <v>4H</v>
      </c>
      <c r="I3303" s="181" t="str">
        <f>VLOOKUP(H3303,[2]Sheet1!$A$2:$B$27,2,0)</f>
        <v>HSD</v>
      </c>
      <c r="J3303" s="181">
        <f>MONTH(Delivery[[#This Row],[DATE]])</f>
        <v>6</v>
      </c>
      <c r="K3303" s="183">
        <f>IF(Delivery[[#This Row],[Month]]&gt;3,YEAR(Delivery[[#This Row],[DATE]]),YEAR(Delivery[[#This Row],[DATE]])-1)</f>
        <v>2016</v>
      </c>
      <c r="L3303" s="183" t="str">
        <f>IF(Delivery[[#This Row],[Month]]&lt;4,"Q4",IF(Delivery[[#This Row],[Month]]&lt;7,"Q1",IF(Delivery[[#This Row],[Month]]&lt;10,"Q2",IF(Delivery[[#This Row],[Month]]&lt;13,"Q3"))))</f>
        <v>Q1</v>
      </c>
    </row>
    <row r="3304" spans="1:12" x14ac:dyDescent="0.25">
      <c r="A3304" s="181">
        <v>2</v>
      </c>
      <c r="B3304" s="182">
        <v>42545</v>
      </c>
      <c r="C3304" s="181" t="s">
        <v>463</v>
      </c>
      <c r="D3304" s="181" t="s">
        <v>2280</v>
      </c>
      <c r="E3304" s="181">
        <v>107</v>
      </c>
      <c r="F3304" s="181">
        <v>2827</v>
      </c>
      <c r="G3304" s="181" t="s">
        <v>492</v>
      </c>
      <c r="H3304" s="181" t="str">
        <f t="shared" si="20"/>
        <v>4H</v>
      </c>
      <c r="I3304" s="181" t="str">
        <f>VLOOKUP(H3304,[2]Sheet1!$A$2:$B$27,2,0)</f>
        <v>HSD</v>
      </c>
      <c r="J3304" s="181">
        <f>MONTH(Delivery[[#This Row],[DATE]])</f>
        <v>6</v>
      </c>
      <c r="K3304" s="183">
        <f>IF(Delivery[[#This Row],[Month]]&gt;3,YEAR(Delivery[[#This Row],[DATE]]),YEAR(Delivery[[#This Row],[DATE]])-1)</f>
        <v>2016</v>
      </c>
      <c r="L3304" s="183" t="str">
        <f>IF(Delivery[[#This Row],[Month]]&lt;4,"Q4",IF(Delivery[[#This Row],[Month]]&lt;7,"Q1",IF(Delivery[[#This Row],[Month]]&lt;10,"Q2",IF(Delivery[[#This Row],[Month]]&lt;13,"Q3"))))</f>
        <v>Q1</v>
      </c>
    </row>
    <row r="3305" spans="1:12" x14ac:dyDescent="0.25">
      <c r="A3305" s="181">
        <v>1</v>
      </c>
      <c r="B3305" s="182">
        <v>42546</v>
      </c>
      <c r="C3305" s="181" t="s">
        <v>463</v>
      </c>
      <c r="D3305" s="181" t="s">
        <v>2286</v>
      </c>
      <c r="E3305" s="181">
        <v>10</v>
      </c>
      <c r="F3305" s="181">
        <v>4721</v>
      </c>
      <c r="G3305" s="181" t="s">
        <v>464</v>
      </c>
      <c r="H3305" s="181" t="str">
        <f t="shared" si="20"/>
        <v>A2</v>
      </c>
      <c r="I3305" s="181" t="str">
        <f>VLOOKUP(H3305,[2]Sheet1!$A$2:$B$27,2,0)</f>
        <v>ATF</v>
      </c>
      <c r="J3305" s="181">
        <f>MONTH(Delivery[[#This Row],[DATE]])</f>
        <v>6</v>
      </c>
      <c r="K3305" s="183">
        <f>IF(Delivery[[#This Row],[Month]]&gt;3,YEAR(Delivery[[#This Row],[DATE]]),YEAR(Delivery[[#This Row],[DATE]])-1)</f>
        <v>2016</v>
      </c>
      <c r="L3305" s="183" t="str">
        <f>IF(Delivery[[#This Row],[Month]]&lt;4,"Q4",IF(Delivery[[#This Row],[Month]]&lt;7,"Q1",IF(Delivery[[#This Row],[Month]]&lt;10,"Q2",IF(Delivery[[#This Row],[Month]]&lt;13,"Q3"))))</f>
        <v>Q1</v>
      </c>
    </row>
    <row r="3306" spans="1:12" x14ac:dyDescent="0.25">
      <c r="A3306" s="181">
        <v>2</v>
      </c>
      <c r="B3306" s="182">
        <v>42546</v>
      </c>
      <c r="C3306" s="181" t="s">
        <v>463</v>
      </c>
      <c r="D3306" s="181" t="s">
        <v>2291</v>
      </c>
      <c r="E3306" s="181">
        <v>10</v>
      </c>
      <c r="F3306" s="181">
        <v>1249</v>
      </c>
      <c r="G3306" s="181" t="s">
        <v>464</v>
      </c>
      <c r="H3306" s="181" t="str">
        <f t="shared" si="20"/>
        <v>A2</v>
      </c>
      <c r="I3306" s="181" t="str">
        <f>VLOOKUP(H3306,[2]Sheet1!$A$2:$B$27,2,0)</f>
        <v>ATF</v>
      </c>
      <c r="J3306" s="181">
        <f>MONTH(Delivery[[#This Row],[DATE]])</f>
        <v>6</v>
      </c>
      <c r="K3306" s="183">
        <f>IF(Delivery[[#This Row],[Month]]&gt;3,YEAR(Delivery[[#This Row],[DATE]]),YEAR(Delivery[[#This Row],[DATE]])-1)</f>
        <v>2016</v>
      </c>
      <c r="L3306" s="183" t="str">
        <f>IF(Delivery[[#This Row],[Month]]&lt;4,"Q4",IF(Delivery[[#This Row],[Month]]&lt;7,"Q1",IF(Delivery[[#This Row],[Month]]&lt;10,"Q2",IF(Delivery[[#This Row],[Month]]&lt;13,"Q3"))))</f>
        <v>Q1</v>
      </c>
    </row>
    <row r="3307" spans="1:12" x14ac:dyDescent="0.25">
      <c r="A3307" s="181">
        <v>1</v>
      </c>
      <c r="B3307" s="182">
        <v>42546</v>
      </c>
      <c r="C3307" s="181" t="s">
        <v>6</v>
      </c>
      <c r="D3307" s="181" t="s">
        <v>1514</v>
      </c>
      <c r="E3307" s="181" t="s">
        <v>239</v>
      </c>
      <c r="F3307" s="181">
        <v>21</v>
      </c>
      <c r="G3307" s="181" t="s">
        <v>466</v>
      </c>
      <c r="H3307" s="181" t="str">
        <f t="shared" si="20"/>
        <v>ne</v>
      </c>
      <c r="I3307" s="181" t="s">
        <v>149</v>
      </c>
      <c r="J3307" s="181">
        <f>MONTH(Delivery[[#This Row],[DATE]])</f>
        <v>6</v>
      </c>
      <c r="K3307" s="183">
        <f>IF(Delivery[[#This Row],[Month]]&gt;3,YEAR(Delivery[[#This Row],[DATE]]),YEAR(Delivery[[#This Row],[DATE]])-1)</f>
        <v>2016</v>
      </c>
      <c r="L3307" s="183" t="str">
        <f>IF(Delivery[[#This Row],[Month]]&lt;4,"Q4",IF(Delivery[[#This Row],[Month]]&lt;7,"Q1",IF(Delivery[[#This Row],[Month]]&lt;10,"Q2",IF(Delivery[[#This Row],[Month]]&lt;13,"Q3"))))</f>
        <v>Q1</v>
      </c>
    </row>
    <row r="3308" spans="1:12" x14ac:dyDescent="0.25">
      <c r="A3308" s="181">
        <v>1</v>
      </c>
      <c r="B3308" s="182">
        <v>42547</v>
      </c>
      <c r="C3308" s="181" t="s">
        <v>6</v>
      </c>
      <c r="D3308" s="181" t="s">
        <v>2268</v>
      </c>
      <c r="E3308" s="181">
        <v>8</v>
      </c>
      <c r="F3308" s="181">
        <v>2885</v>
      </c>
      <c r="G3308" s="181" t="s">
        <v>490</v>
      </c>
      <c r="H3308" s="181" t="str">
        <f t="shared" si="20"/>
        <v>4M</v>
      </c>
      <c r="I3308" s="181" t="str">
        <f>VLOOKUP(H3308,[2]Sheet1!$A$2:$B$27,2,0)</f>
        <v>MS</v>
      </c>
      <c r="J3308" s="181">
        <f>MONTH(Delivery[[#This Row],[DATE]])</f>
        <v>6</v>
      </c>
      <c r="K3308" s="183">
        <f>IF(Delivery[[#This Row],[Month]]&gt;3,YEAR(Delivery[[#This Row],[DATE]]),YEAR(Delivery[[#This Row],[DATE]])-1)</f>
        <v>2016</v>
      </c>
      <c r="L3308" s="183" t="str">
        <f>IF(Delivery[[#This Row],[Month]]&lt;4,"Q4",IF(Delivery[[#This Row],[Month]]&lt;7,"Q1",IF(Delivery[[#This Row],[Month]]&lt;10,"Q2",IF(Delivery[[#This Row],[Month]]&lt;13,"Q3"))))</f>
        <v>Q1</v>
      </c>
    </row>
    <row r="3309" spans="1:12" x14ac:dyDescent="0.25">
      <c r="A3309" s="181">
        <v>2</v>
      </c>
      <c r="B3309" s="182">
        <v>42547</v>
      </c>
      <c r="C3309" s="181" t="s">
        <v>6</v>
      </c>
      <c r="D3309" s="181" t="s">
        <v>2268</v>
      </c>
      <c r="E3309" s="181">
        <v>9</v>
      </c>
      <c r="F3309" s="181">
        <v>888</v>
      </c>
      <c r="G3309" s="181" t="s">
        <v>490</v>
      </c>
      <c r="H3309" s="181" t="str">
        <f t="shared" si="20"/>
        <v>4M</v>
      </c>
      <c r="I3309" s="181" t="str">
        <f>VLOOKUP(H3309,[2]Sheet1!$A$2:$B$27,2,0)</f>
        <v>MS</v>
      </c>
      <c r="J3309" s="181">
        <f>MONTH(Delivery[[#This Row],[DATE]])</f>
        <v>6</v>
      </c>
      <c r="K3309" s="183">
        <f>IF(Delivery[[#This Row],[Month]]&gt;3,YEAR(Delivery[[#This Row],[DATE]]),YEAR(Delivery[[#This Row],[DATE]])-1)</f>
        <v>2016</v>
      </c>
      <c r="L3309" s="183" t="str">
        <f>IF(Delivery[[#This Row],[Month]]&lt;4,"Q4",IF(Delivery[[#This Row],[Month]]&lt;7,"Q1",IF(Delivery[[#This Row],[Month]]&lt;10,"Q2",IF(Delivery[[#This Row],[Month]]&lt;13,"Q3"))))</f>
        <v>Q1</v>
      </c>
    </row>
    <row r="3310" spans="1:12" x14ac:dyDescent="0.25">
      <c r="A3310" s="181">
        <v>3</v>
      </c>
      <c r="B3310" s="182">
        <v>42547</v>
      </c>
      <c r="C3310" s="181" t="s">
        <v>6</v>
      </c>
      <c r="D3310" s="181" t="s">
        <v>2269</v>
      </c>
      <c r="E3310" s="181">
        <v>4</v>
      </c>
      <c r="F3310" s="181">
        <v>7</v>
      </c>
      <c r="G3310" s="181" t="s">
        <v>490</v>
      </c>
      <c r="H3310" s="181" t="str">
        <f t="shared" si="20"/>
        <v>PC</v>
      </c>
      <c r="I3310" s="181" t="str">
        <f>VLOOKUP(H3310,[2]Sheet1!$A$2:$B$27,2,0)</f>
        <v>SKO</v>
      </c>
      <c r="J3310" s="181">
        <f>MONTH(Delivery[[#This Row],[DATE]])</f>
        <v>6</v>
      </c>
      <c r="K3310" s="183">
        <f>IF(Delivery[[#This Row],[Month]]&gt;3,YEAR(Delivery[[#This Row],[DATE]]),YEAR(Delivery[[#This Row],[DATE]])-1)</f>
        <v>2016</v>
      </c>
      <c r="L3310" s="183" t="str">
        <f>IF(Delivery[[#This Row],[Month]]&lt;4,"Q4",IF(Delivery[[#This Row],[Month]]&lt;7,"Q1",IF(Delivery[[#This Row],[Month]]&lt;10,"Q2",IF(Delivery[[#This Row],[Month]]&lt;13,"Q3"))))</f>
        <v>Q1</v>
      </c>
    </row>
    <row r="3311" spans="1:12" x14ac:dyDescent="0.25">
      <c r="A3311" s="181">
        <v>4</v>
      </c>
      <c r="B3311" s="182">
        <v>42547</v>
      </c>
      <c r="C3311" s="181" t="s">
        <v>6</v>
      </c>
      <c r="D3311" s="181" t="s">
        <v>1552</v>
      </c>
      <c r="E3311" s="181">
        <v>4</v>
      </c>
      <c r="F3311" s="181">
        <v>139</v>
      </c>
      <c r="G3311" s="181" t="s">
        <v>490</v>
      </c>
      <c r="H3311" s="181" t="str">
        <f t="shared" si="20"/>
        <v>PC</v>
      </c>
      <c r="I3311" s="181" t="str">
        <f>VLOOKUP(H3311,[2]Sheet1!$A$2:$B$27,2,0)</f>
        <v>SKO</v>
      </c>
      <c r="J3311" s="181">
        <f>MONTH(Delivery[[#This Row],[DATE]])</f>
        <v>6</v>
      </c>
      <c r="K3311" s="183">
        <f>IF(Delivery[[#This Row],[Month]]&gt;3,YEAR(Delivery[[#This Row],[DATE]]),YEAR(Delivery[[#This Row],[DATE]])-1)</f>
        <v>2016</v>
      </c>
      <c r="L3311" s="183" t="str">
        <f>IF(Delivery[[#This Row],[Month]]&lt;4,"Q4",IF(Delivery[[#This Row],[Month]]&lt;7,"Q1",IF(Delivery[[#This Row],[Month]]&lt;10,"Q2",IF(Delivery[[#This Row],[Month]]&lt;13,"Q3"))))</f>
        <v>Q1</v>
      </c>
    </row>
    <row r="3312" spans="1:12" x14ac:dyDescent="0.25">
      <c r="A3312" s="181">
        <v>5</v>
      </c>
      <c r="B3312" s="182">
        <v>42547</v>
      </c>
      <c r="C3312" s="181" t="s">
        <v>6</v>
      </c>
      <c r="D3312" s="181" t="s">
        <v>2289</v>
      </c>
      <c r="E3312" s="181">
        <v>12</v>
      </c>
      <c r="F3312" s="181">
        <v>496</v>
      </c>
      <c r="G3312" s="181" t="s">
        <v>490</v>
      </c>
      <c r="H3312" s="181" t="str">
        <f t="shared" si="20"/>
        <v>4H</v>
      </c>
      <c r="I3312" s="181" t="str">
        <f>VLOOKUP(H3312,[2]Sheet1!$A$2:$B$27,2,0)</f>
        <v>HSD</v>
      </c>
      <c r="J3312" s="181">
        <f>MONTH(Delivery[[#This Row],[DATE]])</f>
        <v>6</v>
      </c>
      <c r="K3312" s="183">
        <f>IF(Delivery[[#This Row],[Month]]&gt;3,YEAR(Delivery[[#This Row],[DATE]]),YEAR(Delivery[[#This Row],[DATE]])-1)</f>
        <v>2016</v>
      </c>
      <c r="L3312" s="183" t="str">
        <f>IF(Delivery[[#This Row],[Month]]&lt;4,"Q4",IF(Delivery[[#This Row],[Month]]&lt;7,"Q1",IF(Delivery[[#This Row],[Month]]&lt;10,"Q2",IF(Delivery[[#This Row],[Month]]&lt;13,"Q3"))))</f>
        <v>Q1</v>
      </c>
    </row>
    <row r="3313" spans="1:12" x14ac:dyDescent="0.25">
      <c r="A3313" s="181">
        <v>1</v>
      </c>
      <c r="B3313" s="182">
        <v>42547</v>
      </c>
      <c r="C3313" s="181" t="s">
        <v>463</v>
      </c>
      <c r="D3313" s="181" t="s">
        <v>2291</v>
      </c>
      <c r="E3313" s="181">
        <v>10</v>
      </c>
      <c r="F3313" s="181">
        <v>881</v>
      </c>
      <c r="G3313" s="181" t="s">
        <v>464</v>
      </c>
      <c r="H3313" s="181" t="str">
        <f t="shared" si="20"/>
        <v>A2</v>
      </c>
      <c r="I3313" s="181" t="str">
        <f>VLOOKUP(H3313,[2]Sheet1!$A$2:$B$27,2,0)</f>
        <v>ATF</v>
      </c>
      <c r="J3313" s="181">
        <f>MONTH(Delivery[[#This Row],[DATE]])</f>
        <v>6</v>
      </c>
      <c r="K3313" s="183">
        <f>IF(Delivery[[#This Row],[Month]]&gt;3,YEAR(Delivery[[#This Row],[DATE]]),YEAR(Delivery[[#This Row],[DATE]])-1)</f>
        <v>2016</v>
      </c>
      <c r="L3313" s="183" t="str">
        <f>IF(Delivery[[#This Row],[Month]]&lt;4,"Q4",IF(Delivery[[#This Row],[Month]]&lt;7,"Q1",IF(Delivery[[#This Row],[Month]]&lt;10,"Q2",IF(Delivery[[#This Row],[Month]]&lt;13,"Q3"))))</f>
        <v>Q1</v>
      </c>
    </row>
    <row r="3314" spans="1:12" x14ac:dyDescent="0.25">
      <c r="A3314" s="181">
        <v>2</v>
      </c>
      <c r="B3314" s="182">
        <v>42547</v>
      </c>
      <c r="C3314" s="181" t="s">
        <v>463</v>
      </c>
      <c r="D3314" s="181" t="s">
        <v>2291</v>
      </c>
      <c r="E3314" s="181">
        <v>15</v>
      </c>
      <c r="F3314" s="181">
        <v>3699</v>
      </c>
      <c r="G3314" s="181" t="s">
        <v>464</v>
      </c>
      <c r="H3314" s="181" t="str">
        <f t="shared" si="20"/>
        <v>A2</v>
      </c>
      <c r="I3314" s="181" t="str">
        <f>VLOOKUP(H3314,[2]Sheet1!$A$2:$B$27,2,0)</f>
        <v>ATF</v>
      </c>
      <c r="J3314" s="181">
        <f>MONTH(Delivery[[#This Row],[DATE]])</f>
        <v>6</v>
      </c>
      <c r="K3314" s="183">
        <f>IF(Delivery[[#This Row],[Month]]&gt;3,YEAR(Delivery[[#This Row],[DATE]]),YEAR(Delivery[[#This Row],[DATE]])-1)</f>
        <v>2016</v>
      </c>
      <c r="L3314" s="183" t="str">
        <f>IF(Delivery[[#This Row],[Month]]&lt;4,"Q4",IF(Delivery[[#This Row],[Month]]&lt;7,"Q1",IF(Delivery[[#This Row],[Month]]&lt;10,"Q2",IF(Delivery[[#This Row],[Month]]&lt;13,"Q3"))))</f>
        <v>Q1</v>
      </c>
    </row>
    <row r="3315" spans="1:12" x14ac:dyDescent="0.25">
      <c r="A3315" s="181">
        <v>1</v>
      </c>
      <c r="B3315" s="182">
        <v>42548</v>
      </c>
      <c r="C3315" s="181" t="s">
        <v>6</v>
      </c>
      <c r="D3315" s="181" t="s">
        <v>2292</v>
      </c>
      <c r="E3315" s="181">
        <v>2</v>
      </c>
      <c r="F3315" s="181">
        <v>858</v>
      </c>
      <c r="G3315" s="181" t="s">
        <v>460</v>
      </c>
      <c r="H3315" s="181" t="str">
        <f t="shared" si="20"/>
        <v>4H</v>
      </c>
      <c r="I3315" s="181" t="str">
        <f>VLOOKUP(H3315,[2]Sheet1!$A$2:$B$27,2,0)</f>
        <v>HSD</v>
      </c>
      <c r="J3315" s="181">
        <f>MONTH(Delivery[[#This Row],[DATE]])</f>
        <v>6</v>
      </c>
      <c r="K3315" s="183">
        <f>IF(Delivery[[#This Row],[Month]]&gt;3,YEAR(Delivery[[#This Row],[DATE]]),YEAR(Delivery[[#This Row],[DATE]])-1)</f>
        <v>2016</v>
      </c>
      <c r="L3315" s="183" t="str">
        <f>IF(Delivery[[#This Row],[Month]]&lt;4,"Q4",IF(Delivery[[#This Row],[Month]]&lt;7,"Q1",IF(Delivery[[#This Row],[Month]]&lt;10,"Q2",IF(Delivery[[#This Row],[Month]]&lt;13,"Q3"))))</f>
        <v>Q1</v>
      </c>
    </row>
    <row r="3316" spans="1:12" x14ac:dyDescent="0.25">
      <c r="A3316" s="181">
        <v>1</v>
      </c>
      <c r="B3316" s="182">
        <v>42548</v>
      </c>
      <c r="C3316" s="181" t="s">
        <v>6</v>
      </c>
      <c r="D3316" s="181" t="s">
        <v>2289</v>
      </c>
      <c r="E3316" s="181">
        <v>12</v>
      </c>
      <c r="F3316" s="181">
        <v>1806</v>
      </c>
      <c r="G3316" s="181" t="s">
        <v>490</v>
      </c>
      <c r="H3316" s="181" t="str">
        <f t="shared" si="20"/>
        <v>4H</v>
      </c>
      <c r="I3316" s="181" t="str">
        <f>VLOOKUP(H3316,[2]Sheet1!$A$2:$B$27,2,0)</f>
        <v>HSD</v>
      </c>
      <c r="J3316" s="181">
        <f>MONTH(Delivery[[#This Row],[DATE]])</f>
        <v>6</v>
      </c>
      <c r="K3316" s="183">
        <f>IF(Delivery[[#This Row],[Month]]&gt;3,YEAR(Delivery[[#This Row],[DATE]]),YEAR(Delivery[[#This Row],[DATE]])-1)</f>
        <v>2016</v>
      </c>
      <c r="L3316" s="183" t="str">
        <f>IF(Delivery[[#This Row],[Month]]&lt;4,"Q4",IF(Delivery[[#This Row],[Month]]&lt;7,"Q1",IF(Delivery[[#This Row],[Month]]&lt;10,"Q2",IF(Delivery[[#This Row],[Month]]&lt;13,"Q3"))))</f>
        <v>Q1</v>
      </c>
    </row>
    <row r="3317" spans="1:12" x14ac:dyDescent="0.25">
      <c r="A3317" s="181">
        <v>1</v>
      </c>
      <c r="B3317" s="182">
        <v>42548</v>
      </c>
      <c r="C3317" s="181" t="s">
        <v>463</v>
      </c>
      <c r="D3317" s="181" t="s">
        <v>2291</v>
      </c>
      <c r="E3317" s="181">
        <v>15</v>
      </c>
      <c r="F3317" s="181">
        <v>1520</v>
      </c>
      <c r="G3317" s="181" t="s">
        <v>464</v>
      </c>
      <c r="H3317" s="181" t="str">
        <f t="shared" si="20"/>
        <v>A2</v>
      </c>
      <c r="I3317" s="181" t="str">
        <f>VLOOKUP(H3317,[2]Sheet1!$A$2:$B$27,2,0)</f>
        <v>ATF</v>
      </c>
      <c r="J3317" s="181">
        <f>MONTH(Delivery[[#This Row],[DATE]])</f>
        <v>6</v>
      </c>
      <c r="K3317" s="183">
        <f>IF(Delivery[[#This Row],[Month]]&gt;3,YEAR(Delivery[[#This Row],[DATE]]),YEAR(Delivery[[#This Row],[DATE]])-1)</f>
        <v>2016</v>
      </c>
      <c r="L3317" s="183" t="str">
        <f>IF(Delivery[[#This Row],[Month]]&lt;4,"Q4",IF(Delivery[[#This Row],[Month]]&lt;7,"Q1",IF(Delivery[[#This Row],[Month]]&lt;10,"Q2",IF(Delivery[[#This Row],[Month]]&lt;13,"Q3"))))</f>
        <v>Q1</v>
      </c>
    </row>
    <row r="3318" spans="1:12" x14ac:dyDescent="0.25">
      <c r="A3318" s="181">
        <v>1</v>
      </c>
      <c r="B3318" s="182">
        <v>42548</v>
      </c>
      <c r="C3318" s="181" t="s">
        <v>463</v>
      </c>
      <c r="D3318" s="181" t="s">
        <v>2292</v>
      </c>
      <c r="E3318" s="181">
        <v>108</v>
      </c>
      <c r="F3318" s="181">
        <v>25</v>
      </c>
      <c r="G3318" s="181" t="s">
        <v>492</v>
      </c>
      <c r="H3318" s="181" t="str">
        <f t="shared" si="20"/>
        <v>4H</v>
      </c>
      <c r="I3318" s="181" t="str">
        <f>VLOOKUP(H3318,[2]Sheet1!$A$2:$B$27,2,0)</f>
        <v>HSD</v>
      </c>
      <c r="J3318" s="181">
        <f>MONTH(Delivery[[#This Row],[DATE]])</f>
        <v>6</v>
      </c>
      <c r="K3318" s="183">
        <f>IF(Delivery[[#This Row],[Month]]&gt;3,YEAR(Delivery[[#This Row],[DATE]]),YEAR(Delivery[[#This Row],[DATE]])-1)</f>
        <v>2016</v>
      </c>
      <c r="L3318" s="183" t="str">
        <f>IF(Delivery[[#This Row],[Month]]&lt;4,"Q4",IF(Delivery[[#This Row],[Month]]&lt;7,"Q1",IF(Delivery[[#This Row],[Month]]&lt;10,"Q2",IF(Delivery[[#This Row],[Month]]&lt;13,"Q3"))))</f>
        <v>Q1</v>
      </c>
    </row>
    <row r="3319" spans="1:12" x14ac:dyDescent="0.25">
      <c r="A3319" s="181">
        <v>1</v>
      </c>
      <c r="B3319" s="182">
        <v>42549</v>
      </c>
      <c r="C3319" s="181" t="s">
        <v>6</v>
      </c>
      <c r="D3319" s="181" t="s">
        <v>2292</v>
      </c>
      <c r="E3319" s="181">
        <v>2</v>
      </c>
      <c r="F3319" s="181">
        <v>31</v>
      </c>
      <c r="G3319" s="181" t="s">
        <v>460</v>
      </c>
      <c r="H3319" s="181" t="str">
        <f t="shared" si="20"/>
        <v>4H</v>
      </c>
      <c r="I3319" s="181" t="str">
        <f>VLOOKUP(H3319,[2]Sheet1!$A$2:$B$27,2,0)</f>
        <v>HSD</v>
      </c>
      <c r="J3319" s="181">
        <f>MONTH(Delivery[[#This Row],[DATE]])</f>
        <v>6</v>
      </c>
      <c r="K3319" s="183">
        <f>IF(Delivery[[#This Row],[Month]]&gt;3,YEAR(Delivery[[#This Row],[DATE]]),YEAR(Delivery[[#This Row],[DATE]])-1)</f>
        <v>2016</v>
      </c>
      <c r="L3319" s="183" t="str">
        <f>IF(Delivery[[#This Row],[Month]]&lt;4,"Q4",IF(Delivery[[#This Row],[Month]]&lt;7,"Q1",IF(Delivery[[#This Row],[Month]]&lt;10,"Q2",IF(Delivery[[#This Row],[Month]]&lt;13,"Q3"))))</f>
        <v>Q1</v>
      </c>
    </row>
    <row r="3320" spans="1:12" x14ac:dyDescent="0.25">
      <c r="A3320" s="181">
        <v>2</v>
      </c>
      <c r="B3320" s="182">
        <v>42549</v>
      </c>
      <c r="C3320" s="181" t="s">
        <v>6</v>
      </c>
      <c r="D3320" s="181" t="s">
        <v>405</v>
      </c>
      <c r="E3320" s="181">
        <v>16</v>
      </c>
      <c r="F3320" s="181">
        <v>44</v>
      </c>
      <c r="G3320" s="181" t="s">
        <v>460</v>
      </c>
      <c r="H3320" s="181" t="str">
        <f t="shared" si="20"/>
        <v>PC</v>
      </c>
      <c r="I3320" s="181" t="str">
        <f>VLOOKUP(H3320,[2]Sheet1!$A$2:$B$27,2,0)</f>
        <v>SKO</v>
      </c>
      <c r="J3320" s="181">
        <f>MONTH(Delivery[[#This Row],[DATE]])</f>
        <v>6</v>
      </c>
      <c r="K3320" s="183">
        <f>IF(Delivery[[#This Row],[Month]]&gt;3,YEAR(Delivery[[#This Row],[DATE]]),YEAR(Delivery[[#This Row],[DATE]])-1)</f>
        <v>2016</v>
      </c>
      <c r="L3320" s="183" t="str">
        <f>IF(Delivery[[#This Row],[Month]]&lt;4,"Q4",IF(Delivery[[#This Row],[Month]]&lt;7,"Q1",IF(Delivery[[#This Row],[Month]]&lt;10,"Q2",IF(Delivery[[#This Row],[Month]]&lt;13,"Q3"))))</f>
        <v>Q1</v>
      </c>
    </row>
    <row r="3321" spans="1:12" x14ac:dyDescent="0.25">
      <c r="A3321" s="181">
        <v>3</v>
      </c>
      <c r="B3321" s="182">
        <v>42549</v>
      </c>
      <c r="C3321" s="181" t="s">
        <v>6</v>
      </c>
      <c r="D3321" s="181" t="s">
        <v>2293</v>
      </c>
      <c r="E3321" s="181">
        <v>12</v>
      </c>
      <c r="F3321" s="181">
        <v>1040</v>
      </c>
      <c r="G3321" s="181" t="s">
        <v>460</v>
      </c>
      <c r="H3321" s="181" t="str">
        <f t="shared" si="20"/>
        <v>4M</v>
      </c>
      <c r="I3321" s="181" t="str">
        <f>VLOOKUP(H3321,[2]Sheet1!$A$2:$B$27,2,0)</f>
        <v>MS</v>
      </c>
      <c r="J3321" s="181">
        <f>MONTH(Delivery[[#This Row],[DATE]])</f>
        <v>6</v>
      </c>
      <c r="K3321" s="183">
        <f>IF(Delivery[[#This Row],[Month]]&gt;3,YEAR(Delivery[[#This Row],[DATE]]),YEAR(Delivery[[#This Row],[DATE]])-1)</f>
        <v>2016</v>
      </c>
      <c r="L3321" s="183" t="str">
        <f>IF(Delivery[[#This Row],[Month]]&lt;4,"Q4",IF(Delivery[[#This Row],[Month]]&lt;7,"Q1",IF(Delivery[[#This Row],[Month]]&lt;10,"Q2",IF(Delivery[[#This Row],[Month]]&lt;13,"Q3"))))</f>
        <v>Q1</v>
      </c>
    </row>
    <row r="3322" spans="1:12" x14ac:dyDescent="0.25">
      <c r="A3322" s="181">
        <v>4</v>
      </c>
      <c r="B3322" s="182">
        <v>42549</v>
      </c>
      <c r="C3322" s="181" t="s">
        <v>6</v>
      </c>
      <c r="D3322" s="181" t="s">
        <v>2296</v>
      </c>
      <c r="E3322" s="181">
        <v>12</v>
      </c>
      <c r="F3322" s="181">
        <v>2917</v>
      </c>
      <c r="G3322" s="181" t="s">
        <v>460</v>
      </c>
      <c r="H3322" s="181" t="str">
        <f t="shared" si="20"/>
        <v>4M</v>
      </c>
      <c r="I3322" s="181" t="str">
        <f>VLOOKUP(H3322,[2]Sheet1!$A$2:$B$27,2,0)</f>
        <v>MS</v>
      </c>
      <c r="J3322" s="181">
        <f>MONTH(Delivery[[#This Row],[DATE]])</f>
        <v>6</v>
      </c>
      <c r="K3322" s="183">
        <f>IF(Delivery[[#This Row],[Month]]&gt;3,YEAR(Delivery[[#This Row],[DATE]]),YEAR(Delivery[[#This Row],[DATE]])-1)</f>
        <v>2016</v>
      </c>
      <c r="L3322" s="183" t="str">
        <f>IF(Delivery[[#This Row],[Month]]&lt;4,"Q4",IF(Delivery[[#This Row],[Month]]&lt;7,"Q1",IF(Delivery[[#This Row],[Month]]&lt;10,"Q2",IF(Delivery[[#This Row],[Month]]&lt;13,"Q3"))))</f>
        <v>Q1</v>
      </c>
    </row>
    <row r="3323" spans="1:12" x14ac:dyDescent="0.25">
      <c r="A3323" s="181">
        <v>5</v>
      </c>
      <c r="B3323" s="182">
        <v>42549</v>
      </c>
      <c r="C3323" s="181" t="s">
        <v>6</v>
      </c>
      <c r="D3323" s="181" t="s">
        <v>2297</v>
      </c>
      <c r="E3323" s="181">
        <v>12</v>
      </c>
      <c r="F3323" s="181">
        <v>1319</v>
      </c>
      <c r="G3323" s="181" t="s">
        <v>460</v>
      </c>
      <c r="H3323" s="181" t="str">
        <f t="shared" si="20"/>
        <v>4M</v>
      </c>
      <c r="I3323" s="181" t="str">
        <f>VLOOKUP(H3323,[2]Sheet1!$A$2:$B$27,2,0)</f>
        <v>MS</v>
      </c>
      <c r="J3323" s="181">
        <f>MONTH(Delivery[[#This Row],[DATE]])</f>
        <v>6</v>
      </c>
      <c r="K3323" s="183">
        <f>IF(Delivery[[#This Row],[Month]]&gt;3,YEAR(Delivery[[#This Row],[DATE]]),YEAR(Delivery[[#This Row],[DATE]])-1)</f>
        <v>2016</v>
      </c>
      <c r="L3323" s="183" t="str">
        <f>IF(Delivery[[#This Row],[Month]]&lt;4,"Q4",IF(Delivery[[#This Row],[Month]]&lt;7,"Q1",IF(Delivery[[#This Row],[Month]]&lt;10,"Q2",IF(Delivery[[#This Row],[Month]]&lt;13,"Q3"))))</f>
        <v>Q1</v>
      </c>
    </row>
    <row r="3324" spans="1:12" x14ac:dyDescent="0.25">
      <c r="A3324" s="181">
        <v>6</v>
      </c>
      <c r="B3324" s="182">
        <v>42549</v>
      </c>
      <c r="C3324" s="181" t="s">
        <v>6</v>
      </c>
      <c r="D3324" s="181" t="s">
        <v>2297</v>
      </c>
      <c r="E3324" s="181">
        <v>5</v>
      </c>
      <c r="F3324" s="181">
        <v>1208</v>
      </c>
      <c r="G3324" s="181" t="s">
        <v>460</v>
      </c>
      <c r="H3324" s="181" t="str">
        <f t="shared" ref="H3324:H3387" si="21">MID(D3324,3,2)</f>
        <v>4M</v>
      </c>
      <c r="I3324" s="181" t="str">
        <f>VLOOKUP(H3324,[2]Sheet1!$A$2:$B$27,2,0)</f>
        <v>MS</v>
      </c>
      <c r="J3324" s="181">
        <f>MONTH(Delivery[[#This Row],[DATE]])</f>
        <v>6</v>
      </c>
      <c r="K3324" s="183">
        <f>IF(Delivery[[#This Row],[Month]]&gt;3,YEAR(Delivery[[#This Row],[DATE]]),YEAR(Delivery[[#This Row],[DATE]])-1)</f>
        <v>2016</v>
      </c>
      <c r="L3324" s="183" t="str">
        <f>IF(Delivery[[#This Row],[Month]]&lt;4,"Q4",IF(Delivery[[#This Row],[Month]]&lt;7,"Q1",IF(Delivery[[#This Row],[Month]]&lt;10,"Q2",IF(Delivery[[#This Row],[Month]]&lt;13,"Q3"))))</f>
        <v>Q1</v>
      </c>
    </row>
    <row r="3325" spans="1:12" x14ac:dyDescent="0.25">
      <c r="A3325" s="181">
        <v>1</v>
      </c>
      <c r="B3325" s="182">
        <v>42549</v>
      </c>
      <c r="C3325" s="181" t="s">
        <v>6</v>
      </c>
      <c r="D3325" s="181" t="s">
        <v>2289</v>
      </c>
      <c r="E3325" s="181">
        <v>12</v>
      </c>
      <c r="F3325" s="181">
        <v>951</v>
      </c>
      <c r="G3325" s="181" t="s">
        <v>490</v>
      </c>
      <c r="H3325" s="181" t="str">
        <f t="shared" si="21"/>
        <v>4H</v>
      </c>
      <c r="I3325" s="181" t="str">
        <f>VLOOKUP(H3325,[2]Sheet1!$A$2:$B$27,2,0)</f>
        <v>HSD</v>
      </c>
      <c r="J3325" s="181">
        <f>MONTH(Delivery[[#This Row],[DATE]])</f>
        <v>6</v>
      </c>
      <c r="K3325" s="183">
        <f>IF(Delivery[[#This Row],[Month]]&gt;3,YEAR(Delivery[[#This Row],[DATE]]),YEAR(Delivery[[#This Row],[DATE]])-1)</f>
        <v>2016</v>
      </c>
      <c r="L3325" s="183" t="str">
        <f>IF(Delivery[[#This Row],[Month]]&lt;4,"Q4",IF(Delivery[[#This Row],[Month]]&lt;7,"Q1",IF(Delivery[[#This Row],[Month]]&lt;10,"Q2",IF(Delivery[[#This Row],[Month]]&lt;13,"Q3"))))</f>
        <v>Q1</v>
      </c>
    </row>
    <row r="3326" spans="1:12" x14ac:dyDescent="0.25">
      <c r="A3326" s="181">
        <v>2</v>
      </c>
      <c r="B3326" s="182">
        <v>42549</v>
      </c>
      <c r="C3326" s="181" t="s">
        <v>6</v>
      </c>
      <c r="D3326" s="181" t="s">
        <v>2289</v>
      </c>
      <c r="E3326" s="181">
        <v>3</v>
      </c>
      <c r="F3326" s="181">
        <v>738</v>
      </c>
      <c r="G3326" s="181" t="s">
        <v>490</v>
      </c>
      <c r="H3326" s="181" t="str">
        <f t="shared" si="21"/>
        <v>4H</v>
      </c>
      <c r="I3326" s="181" t="str">
        <f>VLOOKUP(H3326,[2]Sheet1!$A$2:$B$27,2,0)</f>
        <v>HSD</v>
      </c>
      <c r="J3326" s="181">
        <f>MONTH(Delivery[[#This Row],[DATE]])</f>
        <v>6</v>
      </c>
      <c r="K3326" s="183">
        <f>IF(Delivery[[#This Row],[Month]]&gt;3,YEAR(Delivery[[#This Row],[DATE]]),YEAR(Delivery[[#This Row],[DATE]])-1)</f>
        <v>2016</v>
      </c>
      <c r="L3326" s="183" t="str">
        <f>IF(Delivery[[#This Row],[Month]]&lt;4,"Q4",IF(Delivery[[#This Row],[Month]]&lt;7,"Q1",IF(Delivery[[#This Row],[Month]]&lt;10,"Q2",IF(Delivery[[#This Row],[Month]]&lt;13,"Q3"))))</f>
        <v>Q1</v>
      </c>
    </row>
    <row r="3327" spans="1:12" x14ac:dyDescent="0.25">
      <c r="A3327" s="181">
        <v>1</v>
      </c>
      <c r="B3327" s="182">
        <v>42549</v>
      </c>
      <c r="C3327" s="181" t="s">
        <v>463</v>
      </c>
      <c r="D3327" s="181" t="s">
        <v>2291</v>
      </c>
      <c r="E3327" s="181">
        <v>15</v>
      </c>
      <c r="F3327" s="181">
        <v>972</v>
      </c>
      <c r="G3327" s="181" t="s">
        <v>464</v>
      </c>
      <c r="H3327" s="181" t="str">
        <f t="shared" si="21"/>
        <v>A2</v>
      </c>
      <c r="I3327" s="181" t="str">
        <f>VLOOKUP(H3327,[2]Sheet1!$A$2:$B$27,2,0)</f>
        <v>ATF</v>
      </c>
      <c r="J3327" s="181">
        <f>MONTH(Delivery[[#This Row],[DATE]])</f>
        <v>6</v>
      </c>
      <c r="K3327" s="183">
        <f>IF(Delivery[[#This Row],[Month]]&gt;3,YEAR(Delivery[[#This Row],[DATE]]),YEAR(Delivery[[#This Row],[DATE]])-1)</f>
        <v>2016</v>
      </c>
      <c r="L3327" s="183" t="str">
        <f>IF(Delivery[[#This Row],[Month]]&lt;4,"Q4",IF(Delivery[[#This Row],[Month]]&lt;7,"Q1",IF(Delivery[[#This Row],[Month]]&lt;10,"Q2",IF(Delivery[[#This Row],[Month]]&lt;13,"Q3"))))</f>
        <v>Q1</v>
      </c>
    </row>
    <row r="3328" spans="1:12" x14ac:dyDescent="0.25">
      <c r="A3328" s="181">
        <v>1</v>
      </c>
      <c r="B3328" s="182">
        <v>42549</v>
      </c>
      <c r="C3328" s="181" t="s">
        <v>463</v>
      </c>
      <c r="D3328" s="181" t="s">
        <v>2292</v>
      </c>
      <c r="E3328" s="181">
        <v>108</v>
      </c>
      <c r="F3328" s="181">
        <v>2068</v>
      </c>
      <c r="G3328" s="181" t="s">
        <v>492</v>
      </c>
      <c r="H3328" s="181" t="str">
        <f t="shared" si="21"/>
        <v>4H</v>
      </c>
      <c r="I3328" s="181" t="str">
        <f>VLOOKUP(H3328,[2]Sheet1!$A$2:$B$27,2,0)</f>
        <v>HSD</v>
      </c>
      <c r="J3328" s="181">
        <f>MONTH(Delivery[[#This Row],[DATE]])</f>
        <v>6</v>
      </c>
      <c r="K3328" s="183">
        <f>IF(Delivery[[#This Row],[Month]]&gt;3,YEAR(Delivery[[#This Row],[DATE]]),YEAR(Delivery[[#This Row],[DATE]])-1)</f>
        <v>2016</v>
      </c>
      <c r="L3328" s="183" t="str">
        <f>IF(Delivery[[#This Row],[Month]]&lt;4,"Q4",IF(Delivery[[#This Row],[Month]]&lt;7,"Q1",IF(Delivery[[#This Row],[Month]]&lt;10,"Q2",IF(Delivery[[#This Row],[Month]]&lt;13,"Q3"))))</f>
        <v>Q1</v>
      </c>
    </row>
    <row r="3329" spans="1:12" x14ac:dyDescent="0.25">
      <c r="A3329" s="181">
        <v>2</v>
      </c>
      <c r="B3329" s="182">
        <v>42549</v>
      </c>
      <c r="C3329" s="181" t="s">
        <v>463</v>
      </c>
      <c r="D3329" s="181" t="s">
        <v>405</v>
      </c>
      <c r="E3329" s="181">
        <v>111</v>
      </c>
      <c r="F3329" s="181">
        <v>39</v>
      </c>
      <c r="G3329" s="181" t="s">
        <v>492</v>
      </c>
      <c r="H3329" s="181" t="str">
        <f t="shared" si="21"/>
        <v>PC</v>
      </c>
      <c r="I3329" s="181" t="str">
        <f>VLOOKUP(H3329,[2]Sheet1!$A$2:$B$27,2,0)</f>
        <v>SKO</v>
      </c>
      <c r="J3329" s="181">
        <f>MONTH(Delivery[[#This Row],[DATE]])</f>
        <v>6</v>
      </c>
      <c r="K3329" s="183">
        <f>IF(Delivery[[#This Row],[Month]]&gt;3,YEAR(Delivery[[#This Row],[DATE]]),YEAR(Delivery[[#This Row],[DATE]])-1)</f>
        <v>2016</v>
      </c>
      <c r="L3329" s="183" t="str">
        <f>IF(Delivery[[#This Row],[Month]]&lt;4,"Q4",IF(Delivery[[#This Row],[Month]]&lt;7,"Q1",IF(Delivery[[#This Row],[Month]]&lt;10,"Q2",IF(Delivery[[#This Row],[Month]]&lt;13,"Q3"))))</f>
        <v>Q1</v>
      </c>
    </row>
    <row r="3330" spans="1:12" x14ac:dyDescent="0.25">
      <c r="A3330" s="181">
        <v>3</v>
      </c>
      <c r="B3330" s="182">
        <v>42549</v>
      </c>
      <c r="C3330" s="181" t="s">
        <v>463</v>
      </c>
      <c r="D3330" s="181" t="s">
        <v>2640</v>
      </c>
      <c r="E3330" s="181">
        <v>101</v>
      </c>
      <c r="F3330" s="181">
        <v>1433</v>
      </c>
      <c r="G3330" s="181" t="s">
        <v>492</v>
      </c>
      <c r="H3330" s="181" t="str">
        <f t="shared" si="21"/>
        <v>4M</v>
      </c>
      <c r="I3330" s="181" t="str">
        <f>VLOOKUP(H3330,[2]Sheet1!$A$2:$B$27,2,0)</f>
        <v>MS</v>
      </c>
      <c r="J3330" s="181">
        <f>MONTH(Delivery[[#This Row],[DATE]])</f>
        <v>6</v>
      </c>
      <c r="K3330" s="183">
        <f>IF(Delivery[[#This Row],[Month]]&gt;3,YEAR(Delivery[[#This Row],[DATE]]),YEAR(Delivery[[#This Row],[DATE]])-1)</f>
        <v>2016</v>
      </c>
      <c r="L3330" s="183" t="str">
        <f>IF(Delivery[[#This Row],[Month]]&lt;4,"Q4",IF(Delivery[[#This Row],[Month]]&lt;7,"Q1",IF(Delivery[[#This Row],[Month]]&lt;10,"Q2",IF(Delivery[[#This Row],[Month]]&lt;13,"Q3"))))</f>
        <v>Q1</v>
      </c>
    </row>
    <row r="3331" spans="1:12" x14ac:dyDescent="0.25">
      <c r="A3331" s="181">
        <v>4</v>
      </c>
      <c r="B3331" s="182">
        <v>42549</v>
      </c>
      <c r="C3331" s="181" t="s">
        <v>463</v>
      </c>
      <c r="D3331" s="181" t="s">
        <v>2296</v>
      </c>
      <c r="E3331" s="181">
        <v>101</v>
      </c>
      <c r="F3331" s="181">
        <v>878</v>
      </c>
      <c r="G3331" s="181" t="s">
        <v>492</v>
      </c>
      <c r="H3331" s="181" t="str">
        <f t="shared" si="21"/>
        <v>4M</v>
      </c>
      <c r="I3331" s="181" t="str">
        <f>VLOOKUP(H3331,[2]Sheet1!$A$2:$B$27,2,0)</f>
        <v>MS</v>
      </c>
      <c r="J3331" s="181">
        <f>MONTH(Delivery[[#This Row],[DATE]])</f>
        <v>6</v>
      </c>
      <c r="K3331" s="183">
        <f>IF(Delivery[[#This Row],[Month]]&gt;3,YEAR(Delivery[[#This Row],[DATE]]),YEAR(Delivery[[#This Row],[DATE]])-1)</f>
        <v>2016</v>
      </c>
      <c r="L3331" s="183" t="str">
        <f>IF(Delivery[[#This Row],[Month]]&lt;4,"Q4",IF(Delivery[[#This Row],[Month]]&lt;7,"Q1",IF(Delivery[[#This Row],[Month]]&lt;10,"Q2",IF(Delivery[[#This Row],[Month]]&lt;13,"Q3"))))</f>
        <v>Q1</v>
      </c>
    </row>
    <row r="3332" spans="1:12" x14ac:dyDescent="0.25">
      <c r="A3332" s="181">
        <v>1</v>
      </c>
      <c r="B3332" s="182">
        <v>42549</v>
      </c>
      <c r="C3332" s="181" t="s">
        <v>6</v>
      </c>
      <c r="D3332" s="181" t="s">
        <v>204</v>
      </c>
      <c r="E3332" s="181" t="s">
        <v>41</v>
      </c>
      <c r="F3332" s="181">
        <v>48</v>
      </c>
      <c r="G3332" s="181" t="s">
        <v>466</v>
      </c>
      <c r="H3332" s="181" t="str">
        <f t="shared" si="21"/>
        <v>F</v>
      </c>
      <c r="I3332" s="181" t="str">
        <f>VLOOKUP(H3332,[2]Sheet1!$A$2:$B$27,2,0)</f>
        <v>I/F</v>
      </c>
      <c r="J3332" s="181">
        <f>MONTH(Delivery[[#This Row],[DATE]])</f>
        <v>6</v>
      </c>
      <c r="K3332" s="183">
        <f>IF(Delivery[[#This Row],[Month]]&gt;3,YEAR(Delivery[[#This Row],[DATE]]),YEAR(Delivery[[#This Row],[DATE]])-1)</f>
        <v>2016</v>
      </c>
      <c r="L3332" s="183" t="str">
        <f>IF(Delivery[[#This Row],[Month]]&lt;4,"Q4",IF(Delivery[[#This Row],[Month]]&lt;7,"Q1",IF(Delivery[[#This Row],[Month]]&lt;10,"Q2",IF(Delivery[[#This Row],[Month]]&lt;13,"Q3"))))</f>
        <v>Q1</v>
      </c>
    </row>
    <row r="3333" spans="1:12" x14ac:dyDescent="0.25">
      <c r="A3333" s="181">
        <v>1</v>
      </c>
      <c r="B3333" s="182">
        <v>42550</v>
      </c>
      <c r="C3333" s="181" t="s">
        <v>6</v>
      </c>
      <c r="D3333" s="181" t="s">
        <v>2297</v>
      </c>
      <c r="E3333" s="181">
        <v>5</v>
      </c>
      <c r="F3333" s="181">
        <v>1838</v>
      </c>
      <c r="G3333" s="181" t="s">
        <v>460</v>
      </c>
      <c r="H3333" s="181" t="str">
        <f t="shared" si="21"/>
        <v>4M</v>
      </c>
      <c r="I3333" s="181" t="str">
        <f>VLOOKUP(H3333,[2]Sheet1!$A$2:$B$27,2,0)</f>
        <v>MS</v>
      </c>
      <c r="J3333" s="181">
        <f>MONTH(Delivery[[#This Row],[DATE]])</f>
        <v>6</v>
      </c>
      <c r="K3333" s="183">
        <f>IF(Delivery[[#This Row],[Month]]&gt;3,YEAR(Delivery[[#This Row],[DATE]]),YEAR(Delivery[[#This Row],[DATE]])-1)</f>
        <v>2016</v>
      </c>
      <c r="L3333" s="183" t="str">
        <f>IF(Delivery[[#This Row],[Month]]&lt;4,"Q4",IF(Delivery[[#This Row],[Month]]&lt;7,"Q1",IF(Delivery[[#This Row],[Month]]&lt;10,"Q2",IF(Delivery[[#This Row],[Month]]&lt;13,"Q3"))))</f>
        <v>Q1</v>
      </c>
    </row>
    <row r="3334" spans="1:12" x14ac:dyDescent="0.25">
      <c r="A3334" s="181">
        <v>1</v>
      </c>
      <c r="B3334" s="182">
        <v>42550</v>
      </c>
      <c r="C3334" s="181" t="s">
        <v>6</v>
      </c>
      <c r="D3334" s="181" t="s">
        <v>2289</v>
      </c>
      <c r="E3334" s="181">
        <v>11</v>
      </c>
      <c r="F3334" s="181">
        <v>3087</v>
      </c>
      <c r="G3334" s="181" t="s">
        <v>490</v>
      </c>
      <c r="H3334" s="181" t="str">
        <f t="shared" si="21"/>
        <v>4H</v>
      </c>
      <c r="I3334" s="181" t="str">
        <f>VLOOKUP(H3334,[2]Sheet1!$A$2:$B$27,2,0)</f>
        <v>HSD</v>
      </c>
      <c r="J3334" s="181">
        <f>MONTH(Delivery[[#This Row],[DATE]])</f>
        <v>6</v>
      </c>
      <c r="K3334" s="183">
        <f>IF(Delivery[[#This Row],[Month]]&gt;3,YEAR(Delivery[[#This Row],[DATE]]),YEAR(Delivery[[#This Row],[DATE]])-1)</f>
        <v>2016</v>
      </c>
      <c r="L3334" s="183" t="str">
        <f>IF(Delivery[[#This Row],[Month]]&lt;4,"Q4",IF(Delivery[[#This Row],[Month]]&lt;7,"Q1",IF(Delivery[[#This Row],[Month]]&lt;10,"Q2",IF(Delivery[[#This Row],[Month]]&lt;13,"Q3"))))</f>
        <v>Q1</v>
      </c>
    </row>
    <row r="3335" spans="1:12" x14ac:dyDescent="0.25">
      <c r="A3335" s="181">
        <v>1</v>
      </c>
      <c r="B3335" s="182">
        <v>42550</v>
      </c>
      <c r="C3335" s="181" t="s">
        <v>463</v>
      </c>
      <c r="D3335" s="181" t="s">
        <v>2291</v>
      </c>
      <c r="E3335" s="181">
        <v>15</v>
      </c>
      <c r="F3335" s="181">
        <v>1322</v>
      </c>
      <c r="G3335" s="181" t="s">
        <v>464</v>
      </c>
      <c r="H3335" s="181" t="str">
        <f t="shared" si="21"/>
        <v>A2</v>
      </c>
      <c r="I3335" s="181" t="str">
        <f>VLOOKUP(H3335,[2]Sheet1!$A$2:$B$27,2,0)</f>
        <v>ATF</v>
      </c>
      <c r="J3335" s="181">
        <f>MONTH(Delivery[[#This Row],[DATE]])</f>
        <v>6</v>
      </c>
      <c r="K3335" s="183">
        <f>IF(Delivery[[#This Row],[Month]]&gt;3,YEAR(Delivery[[#This Row],[DATE]]),YEAR(Delivery[[#This Row],[DATE]])-1)</f>
        <v>2016</v>
      </c>
      <c r="L3335" s="183" t="str">
        <f>IF(Delivery[[#This Row],[Month]]&lt;4,"Q4",IF(Delivery[[#This Row],[Month]]&lt;7,"Q1",IF(Delivery[[#This Row],[Month]]&lt;10,"Q2",IF(Delivery[[#This Row],[Month]]&lt;13,"Q3"))))</f>
        <v>Q1</v>
      </c>
    </row>
    <row r="3336" spans="1:12" x14ac:dyDescent="0.25">
      <c r="A3336" s="181">
        <v>2</v>
      </c>
      <c r="B3336" s="182">
        <v>42550</v>
      </c>
      <c r="C3336" s="181" t="s">
        <v>463</v>
      </c>
      <c r="D3336" s="181" t="s">
        <v>293</v>
      </c>
      <c r="E3336" s="181">
        <v>14</v>
      </c>
      <c r="F3336" s="181">
        <v>1308</v>
      </c>
      <c r="G3336" s="181" t="s">
        <v>464</v>
      </c>
      <c r="H3336" s="181" t="str">
        <f t="shared" si="21"/>
        <v>A2</v>
      </c>
      <c r="I3336" s="181" t="str">
        <f>VLOOKUP(H3336,[2]Sheet1!$A$2:$B$27,2,0)</f>
        <v>ATF</v>
      </c>
      <c r="J3336" s="181">
        <f>MONTH(Delivery[[#This Row],[DATE]])</f>
        <v>6</v>
      </c>
      <c r="K3336" s="183">
        <f>IF(Delivery[[#This Row],[Month]]&gt;3,YEAR(Delivery[[#This Row],[DATE]]),YEAR(Delivery[[#This Row],[DATE]])-1)</f>
        <v>2016</v>
      </c>
      <c r="L3336" s="183" t="str">
        <f>IF(Delivery[[#This Row],[Month]]&lt;4,"Q4",IF(Delivery[[#This Row],[Month]]&lt;7,"Q1",IF(Delivery[[#This Row],[Month]]&lt;10,"Q2",IF(Delivery[[#This Row],[Month]]&lt;13,"Q3"))))</f>
        <v>Q1</v>
      </c>
    </row>
    <row r="3337" spans="1:12" x14ac:dyDescent="0.25">
      <c r="A3337" s="181">
        <v>3</v>
      </c>
      <c r="B3337" s="182">
        <v>42550</v>
      </c>
      <c r="C3337" s="181" t="s">
        <v>463</v>
      </c>
      <c r="D3337" s="181" t="s">
        <v>2299</v>
      </c>
      <c r="E3337" s="181">
        <v>14</v>
      </c>
      <c r="F3337" s="181">
        <v>2703</v>
      </c>
      <c r="G3337" s="181" t="s">
        <v>464</v>
      </c>
      <c r="H3337" s="181" t="str">
        <f t="shared" si="21"/>
        <v>A2</v>
      </c>
      <c r="I3337" s="181" t="str">
        <f>VLOOKUP(H3337,[2]Sheet1!$A$2:$B$27,2,0)</f>
        <v>ATF</v>
      </c>
      <c r="J3337" s="181">
        <f>MONTH(Delivery[[#This Row],[DATE]])</f>
        <v>6</v>
      </c>
      <c r="K3337" s="183">
        <f>IF(Delivery[[#This Row],[Month]]&gt;3,YEAR(Delivery[[#This Row],[DATE]]),YEAR(Delivery[[#This Row],[DATE]])-1)</f>
        <v>2016</v>
      </c>
      <c r="L3337" s="183" t="str">
        <f>IF(Delivery[[#This Row],[Month]]&lt;4,"Q4",IF(Delivery[[#This Row],[Month]]&lt;7,"Q1",IF(Delivery[[#This Row],[Month]]&lt;10,"Q2",IF(Delivery[[#This Row],[Month]]&lt;13,"Q3"))))</f>
        <v>Q1</v>
      </c>
    </row>
    <row r="3338" spans="1:12" x14ac:dyDescent="0.25">
      <c r="A3338" s="181">
        <v>4</v>
      </c>
      <c r="B3338" s="182">
        <v>42550</v>
      </c>
      <c r="C3338" s="181" t="s">
        <v>463</v>
      </c>
      <c r="D3338" s="181" t="s">
        <v>298</v>
      </c>
      <c r="E3338" s="181">
        <v>14</v>
      </c>
      <c r="F3338" s="181">
        <v>674</v>
      </c>
      <c r="G3338" s="181" t="s">
        <v>464</v>
      </c>
      <c r="H3338" s="181" t="str">
        <f t="shared" si="21"/>
        <v>A2</v>
      </c>
      <c r="I3338" s="181" t="str">
        <f>VLOOKUP(H3338,[2]Sheet1!$A$2:$B$27,2,0)</f>
        <v>ATF</v>
      </c>
      <c r="J3338" s="181">
        <f>MONTH(Delivery[[#This Row],[DATE]])</f>
        <v>6</v>
      </c>
      <c r="K3338" s="183">
        <f>IF(Delivery[[#This Row],[Month]]&gt;3,YEAR(Delivery[[#This Row],[DATE]]),YEAR(Delivery[[#This Row],[DATE]])-1)</f>
        <v>2016</v>
      </c>
      <c r="L3338" s="183" t="str">
        <f>IF(Delivery[[#This Row],[Month]]&lt;4,"Q4",IF(Delivery[[#This Row],[Month]]&lt;7,"Q1",IF(Delivery[[#This Row],[Month]]&lt;10,"Q2",IF(Delivery[[#This Row],[Month]]&lt;13,"Q3"))))</f>
        <v>Q1</v>
      </c>
    </row>
    <row r="3339" spans="1:12" x14ac:dyDescent="0.25">
      <c r="A3339" s="181">
        <v>1</v>
      </c>
      <c r="B3339" s="182">
        <v>42550</v>
      </c>
      <c r="C3339" s="181" t="s">
        <v>463</v>
      </c>
      <c r="D3339" s="181" t="s">
        <v>2296</v>
      </c>
      <c r="E3339" s="181">
        <v>101</v>
      </c>
      <c r="F3339" s="181">
        <v>684</v>
      </c>
      <c r="G3339" s="181" t="s">
        <v>492</v>
      </c>
      <c r="H3339" s="181" t="str">
        <f t="shared" si="21"/>
        <v>4M</v>
      </c>
      <c r="I3339" s="181" t="str">
        <f>VLOOKUP(H3339,[2]Sheet1!$A$2:$B$27,2,0)</f>
        <v>MS</v>
      </c>
      <c r="J3339" s="181">
        <f>MONTH(Delivery[[#This Row],[DATE]])</f>
        <v>6</v>
      </c>
      <c r="K3339" s="183">
        <f>IF(Delivery[[#This Row],[Month]]&gt;3,YEAR(Delivery[[#This Row],[DATE]]),YEAR(Delivery[[#This Row],[DATE]])-1)</f>
        <v>2016</v>
      </c>
      <c r="L3339" s="183" t="str">
        <f>IF(Delivery[[#This Row],[Month]]&lt;4,"Q4",IF(Delivery[[#This Row],[Month]]&lt;7,"Q1",IF(Delivery[[#This Row],[Month]]&lt;10,"Q2",IF(Delivery[[#This Row],[Month]]&lt;13,"Q3"))))</f>
        <v>Q1</v>
      </c>
    </row>
    <row r="3340" spans="1:12" x14ac:dyDescent="0.25">
      <c r="A3340" s="181">
        <v>2</v>
      </c>
      <c r="B3340" s="182">
        <v>42550</v>
      </c>
      <c r="C3340" s="181" t="s">
        <v>463</v>
      </c>
      <c r="D3340" s="181" t="s">
        <v>2296</v>
      </c>
      <c r="E3340" s="181">
        <v>102</v>
      </c>
      <c r="F3340" s="181">
        <v>358</v>
      </c>
      <c r="G3340" s="181" t="s">
        <v>492</v>
      </c>
      <c r="H3340" s="181" t="str">
        <f t="shared" si="21"/>
        <v>4M</v>
      </c>
      <c r="I3340" s="181" t="str">
        <f>VLOOKUP(H3340,[2]Sheet1!$A$2:$B$27,2,0)</f>
        <v>MS</v>
      </c>
      <c r="J3340" s="181">
        <f>MONTH(Delivery[[#This Row],[DATE]])</f>
        <v>6</v>
      </c>
      <c r="K3340" s="183">
        <f>IF(Delivery[[#This Row],[Month]]&gt;3,YEAR(Delivery[[#This Row],[DATE]]),YEAR(Delivery[[#This Row],[DATE]])-1)</f>
        <v>2016</v>
      </c>
      <c r="L3340" s="183" t="str">
        <f>IF(Delivery[[#This Row],[Month]]&lt;4,"Q4",IF(Delivery[[#This Row],[Month]]&lt;7,"Q1",IF(Delivery[[#This Row],[Month]]&lt;10,"Q2",IF(Delivery[[#This Row],[Month]]&lt;13,"Q3"))))</f>
        <v>Q1</v>
      </c>
    </row>
    <row r="3341" spans="1:12" x14ac:dyDescent="0.25">
      <c r="A3341" s="181">
        <v>3</v>
      </c>
      <c r="B3341" s="182">
        <v>42550</v>
      </c>
      <c r="C3341" s="181" t="s">
        <v>463</v>
      </c>
      <c r="D3341" s="181" t="s">
        <v>2297</v>
      </c>
      <c r="E3341" s="181">
        <v>102</v>
      </c>
      <c r="F3341" s="181">
        <v>1179</v>
      </c>
      <c r="G3341" s="181" t="s">
        <v>492</v>
      </c>
      <c r="H3341" s="181" t="str">
        <f t="shared" si="21"/>
        <v>4M</v>
      </c>
      <c r="I3341" s="181" t="str">
        <f>VLOOKUP(H3341,[2]Sheet1!$A$2:$B$27,2,0)</f>
        <v>MS</v>
      </c>
      <c r="J3341" s="181">
        <f>MONTH(Delivery[[#This Row],[DATE]])</f>
        <v>6</v>
      </c>
      <c r="K3341" s="183">
        <f>IF(Delivery[[#This Row],[Month]]&gt;3,YEAR(Delivery[[#This Row],[DATE]]),YEAR(Delivery[[#This Row],[DATE]])-1)</f>
        <v>2016</v>
      </c>
      <c r="L3341" s="183" t="str">
        <f>IF(Delivery[[#This Row],[Month]]&lt;4,"Q4",IF(Delivery[[#This Row],[Month]]&lt;7,"Q1",IF(Delivery[[#This Row],[Month]]&lt;10,"Q2",IF(Delivery[[#This Row],[Month]]&lt;13,"Q3"))))</f>
        <v>Q1</v>
      </c>
    </row>
    <row r="3342" spans="1:12" x14ac:dyDescent="0.25">
      <c r="A3342" s="181">
        <v>4</v>
      </c>
      <c r="B3342" s="182">
        <v>42550</v>
      </c>
      <c r="C3342" s="181" t="s">
        <v>463</v>
      </c>
      <c r="D3342" s="181" t="s">
        <v>2297</v>
      </c>
      <c r="E3342" s="181">
        <v>101</v>
      </c>
      <c r="F3342" s="181">
        <v>265</v>
      </c>
      <c r="G3342" s="181" t="s">
        <v>492</v>
      </c>
      <c r="H3342" s="181" t="str">
        <f t="shared" si="21"/>
        <v>4M</v>
      </c>
      <c r="I3342" s="181" t="str">
        <f>VLOOKUP(H3342,[2]Sheet1!$A$2:$B$27,2,0)</f>
        <v>MS</v>
      </c>
      <c r="J3342" s="181">
        <f>MONTH(Delivery[[#This Row],[DATE]])</f>
        <v>6</v>
      </c>
      <c r="K3342" s="183">
        <f>IF(Delivery[[#This Row],[Month]]&gt;3,YEAR(Delivery[[#This Row],[DATE]]),YEAR(Delivery[[#This Row],[DATE]])-1)</f>
        <v>2016</v>
      </c>
      <c r="L3342" s="183" t="str">
        <f>IF(Delivery[[#This Row],[Month]]&lt;4,"Q4",IF(Delivery[[#This Row],[Month]]&lt;7,"Q1",IF(Delivery[[#This Row],[Month]]&lt;10,"Q2",IF(Delivery[[#This Row],[Month]]&lt;13,"Q3"))))</f>
        <v>Q1</v>
      </c>
    </row>
    <row r="3343" spans="1:12" x14ac:dyDescent="0.25">
      <c r="A3343" s="181">
        <v>1</v>
      </c>
      <c r="B3343" s="182">
        <v>42550</v>
      </c>
      <c r="C3343" s="181" t="s">
        <v>6</v>
      </c>
      <c r="D3343" s="181" t="s">
        <v>204</v>
      </c>
      <c r="E3343" s="181" t="s">
        <v>41</v>
      </c>
      <c r="F3343" s="181">
        <v>42</v>
      </c>
      <c r="G3343" s="181" t="s">
        <v>466</v>
      </c>
      <c r="H3343" s="181" t="str">
        <f t="shared" si="21"/>
        <v>F</v>
      </c>
      <c r="I3343" s="181" t="str">
        <f>VLOOKUP(H3343,[2]Sheet1!$A$2:$B$27,2,0)</f>
        <v>I/F</v>
      </c>
      <c r="J3343" s="181">
        <f>MONTH(Delivery[[#This Row],[DATE]])</f>
        <v>6</v>
      </c>
      <c r="K3343" s="183">
        <f>IF(Delivery[[#This Row],[Month]]&gt;3,YEAR(Delivery[[#This Row],[DATE]]),YEAR(Delivery[[#This Row],[DATE]])-1)</f>
        <v>2016</v>
      </c>
      <c r="L3343" s="183" t="str">
        <f>IF(Delivery[[#This Row],[Month]]&lt;4,"Q4",IF(Delivery[[#This Row],[Month]]&lt;7,"Q1",IF(Delivery[[#This Row],[Month]]&lt;10,"Q2",IF(Delivery[[#This Row],[Month]]&lt;13,"Q3"))))</f>
        <v>Q1</v>
      </c>
    </row>
    <row r="3344" spans="1:12" x14ac:dyDescent="0.25">
      <c r="A3344" s="181">
        <v>2</v>
      </c>
      <c r="B3344" s="182">
        <v>42550</v>
      </c>
      <c r="C3344" s="181" t="s">
        <v>6</v>
      </c>
      <c r="D3344" s="181" t="s">
        <v>2300</v>
      </c>
      <c r="E3344" s="181" t="s">
        <v>41</v>
      </c>
      <c r="F3344" s="181">
        <v>1377</v>
      </c>
      <c r="G3344" s="181" t="s">
        <v>466</v>
      </c>
      <c r="H3344" s="181" t="str">
        <f t="shared" si="21"/>
        <v>PN</v>
      </c>
      <c r="I3344" s="181" t="str">
        <f>VLOOKUP(H3344,[2]Sheet1!$A$2:$B$27,2,0)</f>
        <v>NAPTHA</v>
      </c>
      <c r="J3344" s="181">
        <f>MONTH(Delivery[[#This Row],[DATE]])</f>
        <v>6</v>
      </c>
      <c r="K3344" s="183">
        <f>IF(Delivery[[#This Row],[Month]]&gt;3,YEAR(Delivery[[#This Row],[DATE]]),YEAR(Delivery[[#This Row],[DATE]])-1)</f>
        <v>2016</v>
      </c>
      <c r="L3344" s="183" t="str">
        <f>IF(Delivery[[#This Row],[Month]]&lt;4,"Q4",IF(Delivery[[#This Row],[Month]]&lt;7,"Q1",IF(Delivery[[#This Row],[Month]]&lt;10,"Q2",IF(Delivery[[#This Row],[Month]]&lt;13,"Q3"))))</f>
        <v>Q1</v>
      </c>
    </row>
    <row r="3345" spans="1:12" x14ac:dyDescent="0.25">
      <c r="A3345" s="181">
        <v>1</v>
      </c>
      <c r="B3345" s="182">
        <v>42551</v>
      </c>
      <c r="C3345" s="181" t="s">
        <v>6</v>
      </c>
      <c r="D3345" s="181" t="s">
        <v>2304</v>
      </c>
      <c r="E3345" s="181">
        <v>16</v>
      </c>
      <c r="F3345" s="181">
        <v>403</v>
      </c>
      <c r="G3345" s="181" t="s">
        <v>460</v>
      </c>
      <c r="H3345" s="181" t="str">
        <f t="shared" si="21"/>
        <v>0S</v>
      </c>
      <c r="I3345" s="181" t="str">
        <f>VLOOKUP(H3345,[2]Sheet1!$A$2:$B$27,2,0)</f>
        <v>SKO</v>
      </c>
      <c r="J3345" s="181">
        <f>MONTH(Delivery[[#This Row],[DATE]])</f>
        <v>6</v>
      </c>
      <c r="K3345" s="183">
        <f>IF(Delivery[[#This Row],[Month]]&gt;3,YEAR(Delivery[[#This Row],[DATE]]),YEAR(Delivery[[#This Row],[DATE]])-1)</f>
        <v>2016</v>
      </c>
      <c r="L3345" s="183" t="str">
        <f>IF(Delivery[[#This Row],[Month]]&lt;4,"Q4",IF(Delivery[[#This Row],[Month]]&lt;7,"Q1",IF(Delivery[[#This Row],[Month]]&lt;10,"Q2",IF(Delivery[[#This Row],[Month]]&lt;13,"Q3"))))</f>
        <v>Q1</v>
      </c>
    </row>
    <row r="3346" spans="1:12" x14ac:dyDescent="0.25">
      <c r="A3346" s="181">
        <v>2</v>
      </c>
      <c r="B3346" s="182">
        <v>42551</v>
      </c>
      <c r="C3346" s="181" t="s">
        <v>6</v>
      </c>
      <c r="D3346" s="181" t="s">
        <v>2305</v>
      </c>
      <c r="E3346" s="181">
        <v>13</v>
      </c>
      <c r="F3346" s="181">
        <v>4819</v>
      </c>
      <c r="G3346" s="181" t="s">
        <v>460</v>
      </c>
      <c r="H3346" s="181" t="str">
        <f t="shared" si="21"/>
        <v>A2</v>
      </c>
      <c r="I3346" s="181" t="str">
        <f>VLOOKUP(H3346,[2]Sheet1!$A$2:$B$27,2,0)</f>
        <v>ATF</v>
      </c>
      <c r="J3346" s="181">
        <f>MONTH(Delivery[[#This Row],[DATE]])</f>
        <v>6</v>
      </c>
      <c r="K3346" s="183">
        <f>IF(Delivery[[#This Row],[Month]]&gt;3,YEAR(Delivery[[#This Row],[DATE]]),YEAR(Delivery[[#This Row],[DATE]])-1)</f>
        <v>2016</v>
      </c>
      <c r="L3346" s="183" t="str">
        <f>IF(Delivery[[#This Row],[Month]]&lt;4,"Q4",IF(Delivery[[#This Row],[Month]]&lt;7,"Q1",IF(Delivery[[#This Row],[Month]]&lt;10,"Q2",IF(Delivery[[#This Row],[Month]]&lt;13,"Q3"))))</f>
        <v>Q1</v>
      </c>
    </row>
    <row r="3347" spans="1:12" x14ac:dyDescent="0.25">
      <c r="A3347" s="181">
        <v>1</v>
      </c>
      <c r="B3347" s="182">
        <v>42551</v>
      </c>
      <c r="C3347" s="181" t="s">
        <v>463</v>
      </c>
      <c r="D3347" s="181" t="s">
        <v>298</v>
      </c>
      <c r="E3347" s="181">
        <v>14</v>
      </c>
      <c r="F3347" s="181">
        <v>2592</v>
      </c>
      <c r="G3347" s="181" t="s">
        <v>464</v>
      </c>
      <c r="H3347" s="181" t="str">
        <f t="shared" si="21"/>
        <v>A2</v>
      </c>
      <c r="I3347" s="181" t="str">
        <f>VLOOKUP(H3347,[2]Sheet1!$A$2:$B$27,2,0)</f>
        <v>ATF</v>
      </c>
      <c r="J3347" s="181">
        <f>MONTH(Delivery[[#This Row],[DATE]])</f>
        <v>6</v>
      </c>
      <c r="K3347" s="183">
        <f>IF(Delivery[[#This Row],[Month]]&gt;3,YEAR(Delivery[[#This Row],[DATE]]),YEAR(Delivery[[#This Row],[DATE]])-1)</f>
        <v>2016</v>
      </c>
      <c r="L3347" s="183" t="str">
        <f>IF(Delivery[[#This Row],[Month]]&lt;4,"Q4",IF(Delivery[[#This Row],[Month]]&lt;7,"Q1",IF(Delivery[[#This Row],[Month]]&lt;10,"Q2",IF(Delivery[[#This Row],[Month]]&lt;13,"Q3"))))</f>
        <v>Q1</v>
      </c>
    </row>
    <row r="3348" spans="1:12" x14ac:dyDescent="0.25">
      <c r="A3348" s="181">
        <v>1</v>
      </c>
      <c r="B3348" s="182">
        <v>42551</v>
      </c>
      <c r="C3348" s="181" t="s">
        <v>6</v>
      </c>
      <c r="D3348" s="181" t="s">
        <v>2641</v>
      </c>
      <c r="E3348" s="181" t="s">
        <v>41</v>
      </c>
      <c r="F3348" s="181">
        <v>58</v>
      </c>
      <c r="G3348" s="181" t="s">
        <v>466</v>
      </c>
      <c r="H3348" s="181" t="str">
        <f t="shared" si="21"/>
        <v>ne</v>
      </c>
      <c r="I3348" s="181" t="s">
        <v>149</v>
      </c>
      <c r="J3348" s="181">
        <f>MONTH(Delivery[[#This Row],[DATE]])</f>
        <v>6</v>
      </c>
      <c r="K3348" s="183">
        <f>IF(Delivery[[#This Row],[Month]]&gt;3,YEAR(Delivery[[#This Row],[DATE]]),YEAR(Delivery[[#This Row],[DATE]])-1)</f>
        <v>2016</v>
      </c>
      <c r="L3348" s="183" t="str">
        <f>IF(Delivery[[#This Row],[Month]]&lt;4,"Q4",IF(Delivery[[#This Row],[Month]]&lt;7,"Q1",IF(Delivery[[#This Row],[Month]]&lt;10,"Q2",IF(Delivery[[#This Row],[Month]]&lt;13,"Q3"))))</f>
        <v>Q1</v>
      </c>
    </row>
    <row r="3349" spans="1:12" x14ac:dyDescent="0.25">
      <c r="A3349" s="181">
        <v>1</v>
      </c>
      <c r="B3349" s="182">
        <v>42522</v>
      </c>
      <c r="C3349" s="181" t="s">
        <v>6</v>
      </c>
      <c r="D3349" s="181" t="s">
        <v>2149</v>
      </c>
      <c r="E3349" s="181" t="s">
        <v>176</v>
      </c>
      <c r="F3349" s="181">
        <v>744</v>
      </c>
      <c r="G3349" s="181" t="s">
        <v>1907</v>
      </c>
      <c r="H3349" s="181" t="str">
        <f t="shared" si="21"/>
        <v>4H</v>
      </c>
      <c r="I3349" s="181" t="str">
        <f>VLOOKUP(H3349,[2]Sheet1!$A$2:$B$27,2,0)</f>
        <v>HSD</v>
      </c>
      <c r="J3349" s="181">
        <f>MONTH(Delivery[[#This Row],[DATE]])</f>
        <v>6</v>
      </c>
      <c r="K3349" s="183">
        <f>IF(Delivery[[#This Row],[Month]]&gt;3,YEAR(Delivery[[#This Row],[DATE]]),YEAR(Delivery[[#This Row],[DATE]])-1)</f>
        <v>2016</v>
      </c>
      <c r="L3349" s="183" t="str">
        <f>IF(Delivery[[#This Row],[Month]]&lt;4,"Q4",IF(Delivery[[#This Row],[Month]]&lt;7,"Q1",IF(Delivery[[#This Row],[Month]]&lt;10,"Q2",IF(Delivery[[#This Row],[Month]]&lt;13,"Q3"))))</f>
        <v>Q1</v>
      </c>
    </row>
    <row r="3350" spans="1:12" x14ac:dyDescent="0.25">
      <c r="A3350" s="181">
        <v>2</v>
      </c>
      <c r="B3350" s="182">
        <v>42522</v>
      </c>
      <c r="C3350" s="181" t="s">
        <v>6</v>
      </c>
      <c r="D3350" s="181" t="s">
        <v>2091</v>
      </c>
      <c r="E3350" s="181" t="s">
        <v>1918</v>
      </c>
      <c r="F3350" s="181">
        <v>288</v>
      </c>
      <c r="G3350" s="181" t="s">
        <v>1907</v>
      </c>
      <c r="H3350" s="181" t="str">
        <f t="shared" si="21"/>
        <v>te</v>
      </c>
      <c r="I3350" s="181" t="s">
        <v>204</v>
      </c>
      <c r="J3350" s="181">
        <f>MONTH(Delivery[[#This Row],[DATE]])</f>
        <v>6</v>
      </c>
      <c r="K3350" s="183">
        <f>IF(Delivery[[#This Row],[Month]]&gt;3,YEAR(Delivery[[#This Row],[DATE]]),YEAR(Delivery[[#This Row],[DATE]])-1)</f>
        <v>2016</v>
      </c>
      <c r="L3350" s="183" t="str">
        <f>IF(Delivery[[#This Row],[Month]]&lt;4,"Q4",IF(Delivery[[#This Row],[Month]]&lt;7,"Q1",IF(Delivery[[#This Row],[Month]]&lt;10,"Q2",IF(Delivery[[#This Row],[Month]]&lt;13,"Q3"))))</f>
        <v>Q1</v>
      </c>
    </row>
    <row r="3351" spans="1:12" x14ac:dyDescent="0.25">
      <c r="A3351" s="181">
        <v>1</v>
      </c>
      <c r="B3351" s="182">
        <v>42522</v>
      </c>
      <c r="C3351" s="181" t="s">
        <v>6</v>
      </c>
      <c r="D3351" s="181" t="s">
        <v>2154</v>
      </c>
      <c r="E3351" s="181" t="s">
        <v>1928</v>
      </c>
      <c r="F3351" s="181">
        <v>5345</v>
      </c>
      <c r="G3351" s="181" t="s">
        <v>1907</v>
      </c>
      <c r="H3351" s="181" t="str">
        <f t="shared" si="21"/>
        <v>PN</v>
      </c>
      <c r="I3351" s="181" t="str">
        <f>VLOOKUP(H3351,[2]Sheet1!$A$2:$B$27,2,0)</f>
        <v>NAPTHA</v>
      </c>
      <c r="J3351" s="181">
        <f>MONTH(Delivery[[#This Row],[DATE]])</f>
        <v>6</v>
      </c>
      <c r="K3351" s="183">
        <f>IF(Delivery[[#This Row],[Month]]&gt;3,YEAR(Delivery[[#This Row],[DATE]]),YEAR(Delivery[[#This Row],[DATE]])-1)</f>
        <v>2016</v>
      </c>
      <c r="L3351" s="183" t="str">
        <f>IF(Delivery[[#This Row],[Month]]&lt;4,"Q4",IF(Delivery[[#This Row],[Month]]&lt;7,"Q1",IF(Delivery[[#This Row],[Month]]&lt;10,"Q2",IF(Delivery[[#This Row],[Month]]&lt;13,"Q3"))))</f>
        <v>Q1</v>
      </c>
    </row>
    <row r="3352" spans="1:12" x14ac:dyDescent="0.25">
      <c r="A3352" s="181">
        <v>2</v>
      </c>
      <c r="B3352" s="182">
        <v>42522</v>
      </c>
      <c r="C3352" s="181" t="s">
        <v>6</v>
      </c>
      <c r="D3352" s="181" t="s">
        <v>2159</v>
      </c>
      <c r="E3352" s="181">
        <v>12</v>
      </c>
      <c r="F3352" s="181">
        <v>629</v>
      </c>
      <c r="G3352" s="181" t="s">
        <v>1907</v>
      </c>
      <c r="H3352" s="181" t="str">
        <f t="shared" si="21"/>
        <v>PX</v>
      </c>
      <c r="I3352" s="181" t="str">
        <f>VLOOKUP(H3352,[2]Sheet1!$A$2:$B$27,2,0)</f>
        <v>PXPTA</v>
      </c>
      <c r="J3352" s="181">
        <f>MONTH(Delivery[[#This Row],[DATE]])</f>
        <v>6</v>
      </c>
      <c r="K3352" s="183">
        <f>IF(Delivery[[#This Row],[Month]]&gt;3,YEAR(Delivery[[#This Row],[DATE]]),YEAR(Delivery[[#This Row],[DATE]])-1)</f>
        <v>2016</v>
      </c>
      <c r="L3352" s="183" t="str">
        <f>IF(Delivery[[#This Row],[Month]]&lt;4,"Q4",IF(Delivery[[#This Row],[Month]]&lt;7,"Q1",IF(Delivery[[#This Row],[Month]]&lt;10,"Q2",IF(Delivery[[#This Row],[Month]]&lt;13,"Q3"))))</f>
        <v>Q1</v>
      </c>
    </row>
    <row r="3353" spans="1:12" x14ac:dyDescent="0.25">
      <c r="A3353" s="181">
        <v>1</v>
      </c>
      <c r="B3353" s="182">
        <v>42523</v>
      </c>
      <c r="C3353" s="181" t="s">
        <v>6</v>
      </c>
      <c r="D3353" s="181" t="s">
        <v>2159</v>
      </c>
      <c r="E3353" s="181">
        <v>12</v>
      </c>
      <c r="F3353" s="181">
        <v>1231</v>
      </c>
      <c r="G3353" s="181" t="s">
        <v>1907</v>
      </c>
      <c r="H3353" s="181" t="str">
        <f t="shared" si="21"/>
        <v>PX</v>
      </c>
      <c r="I3353" s="181" t="str">
        <f>VLOOKUP(H3353,[2]Sheet1!$A$2:$B$27,2,0)</f>
        <v>PXPTA</v>
      </c>
      <c r="J3353" s="181">
        <f>MONTH(Delivery[[#This Row],[DATE]])</f>
        <v>6</v>
      </c>
      <c r="K3353" s="183">
        <f>IF(Delivery[[#This Row],[Month]]&gt;3,YEAR(Delivery[[#This Row],[DATE]]),YEAR(Delivery[[#This Row],[DATE]])-1)</f>
        <v>2016</v>
      </c>
      <c r="L3353" s="183" t="str">
        <f>IF(Delivery[[#This Row],[Month]]&lt;4,"Q4",IF(Delivery[[#This Row],[Month]]&lt;7,"Q1",IF(Delivery[[#This Row],[Month]]&lt;10,"Q2",IF(Delivery[[#This Row],[Month]]&lt;13,"Q3"))))</f>
        <v>Q1</v>
      </c>
    </row>
    <row r="3354" spans="1:12" x14ac:dyDescent="0.25">
      <c r="A3354" s="181">
        <v>2</v>
      </c>
      <c r="B3354" s="182">
        <v>42523</v>
      </c>
      <c r="C3354" s="181" t="s">
        <v>6</v>
      </c>
      <c r="D3354" s="181" t="s">
        <v>2159</v>
      </c>
      <c r="E3354" s="181" t="s">
        <v>1956</v>
      </c>
      <c r="F3354" s="181">
        <v>889</v>
      </c>
      <c r="G3354" s="181" t="s">
        <v>1907</v>
      </c>
      <c r="H3354" s="181" t="str">
        <f t="shared" si="21"/>
        <v>PX</v>
      </c>
      <c r="I3354" s="181" t="str">
        <f>VLOOKUP(H3354,[2]Sheet1!$A$2:$B$27,2,0)</f>
        <v>PXPTA</v>
      </c>
      <c r="J3354" s="181">
        <f>MONTH(Delivery[[#This Row],[DATE]])</f>
        <v>6</v>
      </c>
      <c r="K3354" s="183">
        <f>IF(Delivery[[#This Row],[Month]]&gt;3,YEAR(Delivery[[#This Row],[DATE]]),YEAR(Delivery[[#This Row],[DATE]])-1)</f>
        <v>2016</v>
      </c>
      <c r="L3354" s="183" t="str">
        <f>IF(Delivery[[#This Row],[Month]]&lt;4,"Q4",IF(Delivery[[#This Row],[Month]]&lt;7,"Q1",IF(Delivery[[#This Row],[Month]]&lt;10,"Q2",IF(Delivery[[#This Row],[Month]]&lt;13,"Q3"))))</f>
        <v>Q1</v>
      </c>
    </row>
    <row r="3355" spans="1:12" x14ac:dyDescent="0.25">
      <c r="A3355" s="181">
        <v>3</v>
      </c>
      <c r="B3355" s="182">
        <v>42523</v>
      </c>
      <c r="C3355" s="181" t="s">
        <v>6</v>
      </c>
      <c r="D3355" s="181" t="s">
        <v>2160</v>
      </c>
      <c r="E3355" s="181" t="s">
        <v>1917</v>
      </c>
      <c r="F3355" s="181">
        <v>4091</v>
      </c>
      <c r="G3355" s="181" t="s">
        <v>1907</v>
      </c>
      <c r="H3355" s="181" t="str">
        <f t="shared" si="21"/>
        <v>PN</v>
      </c>
      <c r="I3355" s="181" t="str">
        <f>VLOOKUP(H3355,[2]Sheet1!$A$2:$B$27,2,0)</f>
        <v>NAPTHA</v>
      </c>
      <c r="J3355" s="181">
        <f>MONTH(Delivery[[#This Row],[DATE]])</f>
        <v>6</v>
      </c>
      <c r="K3355" s="183">
        <f>IF(Delivery[[#This Row],[Month]]&gt;3,YEAR(Delivery[[#This Row],[DATE]]),YEAR(Delivery[[#This Row],[DATE]])-1)</f>
        <v>2016</v>
      </c>
      <c r="L3355" s="183" t="str">
        <f>IF(Delivery[[#This Row],[Month]]&lt;4,"Q4",IF(Delivery[[#This Row],[Month]]&lt;7,"Q1",IF(Delivery[[#This Row],[Month]]&lt;10,"Q2",IF(Delivery[[#This Row],[Month]]&lt;13,"Q3"))))</f>
        <v>Q1</v>
      </c>
    </row>
    <row r="3356" spans="1:12" x14ac:dyDescent="0.25">
      <c r="A3356" s="181">
        <v>1</v>
      </c>
      <c r="B3356" s="182">
        <v>42524</v>
      </c>
      <c r="C3356" s="181" t="s">
        <v>6</v>
      </c>
      <c r="D3356" s="181" t="s">
        <v>2642</v>
      </c>
      <c r="E3356" s="181" t="s">
        <v>1908</v>
      </c>
      <c r="F3356" s="181">
        <v>24</v>
      </c>
      <c r="G3356" s="181" t="s">
        <v>1907</v>
      </c>
      <c r="H3356" s="181" t="str">
        <f t="shared" si="21"/>
        <v>FP</v>
      </c>
      <c r="I3356" s="181" t="str">
        <f>VLOOKUP(H3356,[2]Sheet1!$A$2:$B$27,2,0)</f>
        <v>I/F</v>
      </c>
      <c r="J3356" s="181">
        <f>MONTH(Delivery[[#This Row],[DATE]])</f>
        <v>6</v>
      </c>
      <c r="K3356" s="183">
        <f>IF(Delivery[[#This Row],[Month]]&gt;3,YEAR(Delivery[[#This Row],[DATE]]),YEAR(Delivery[[#This Row],[DATE]])-1)</f>
        <v>2016</v>
      </c>
      <c r="L3356" s="183" t="str">
        <f>IF(Delivery[[#This Row],[Month]]&lt;4,"Q4",IF(Delivery[[#This Row],[Month]]&lt;7,"Q1",IF(Delivery[[#This Row],[Month]]&lt;10,"Q2",IF(Delivery[[#This Row],[Month]]&lt;13,"Q3"))))</f>
        <v>Q1</v>
      </c>
    </row>
    <row r="3357" spans="1:12" x14ac:dyDescent="0.25">
      <c r="A3357" s="181">
        <v>1</v>
      </c>
      <c r="B3357" s="182">
        <v>42524</v>
      </c>
      <c r="C3357" s="181" t="s">
        <v>6</v>
      </c>
      <c r="D3357" s="181" t="s">
        <v>2160</v>
      </c>
      <c r="E3357" s="181" t="s">
        <v>1910</v>
      </c>
      <c r="F3357" s="181">
        <v>935</v>
      </c>
      <c r="G3357" s="181" t="s">
        <v>1907</v>
      </c>
      <c r="H3357" s="181" t="str">
        <f t="shared" si="21"/>
        <v>PN</v>
      </c>
      <c r="I3357" s="181" t="str">
        <f>VLOOKUP(H3357,[2]Sheet1!$A$2:$B$27,2,0)</f>
        <v>NAPTHA</v>
      </c>
      <c r="J3357" s="181">
        <f>MONTH(Delivery[[#This Row],[DATE]])</f>
        <v>6</v>
      </c>
      <c r="K3357" s="183">
        <f>IF(Delivery[[#This Row],[Month]]&gt;3,YEAR(Delivery[[#This Row],[DATE]]),YEAR(Delivery[[#This Row],[DATE]])-1)</f>
        <v>2016</v>
      </c>
      <c r="L3357" s="183" t="str">
        <f>IF(Delivery[[#This Row],[Month]]&lt;4,"Q4",IF(Delivery[[#This Row],[Month]]&lt;7,"Q1",IF(Delivery[[#This Row],[Month]]&lt;10,"Q2",IF(Delivery[[#This Row],[Month]]&lt;13,"Q3"))))</f>
        <v>Q1</v>
      </c>
    </row>
    <row r="3358" spans="1:12" x14ac:dyDescent="0.25">
      <c r="A3358" s="181">
        <v>2</v>
      </c>
      <c r="B3358" s="182">
        <v>42524</v>
      </c>
      <c r="C3358" s="181" t="s">
        <v>6</v>
      </c>
      <c r="D3358" s="181" t="s">
        <v>2161</v>
      </c>
      <c r="E3358" s="181" t="s">
        <v>1912</v>
      </c>
      <c r="F3358" s="181">
        <v>2328</v>
      </c>
      <c r="G3358" s="181" t="s">
        <v>1907</v>
      </c>
      <c r="H3358" s="181" t="str">
        <f t="shared" si="21"/>
        <v>0S</v>
      </c>
      <c r="I3358" s="181" t="str">
        <f>VLOOKUP(H3358,[2]Sheet1!$A$2:$B$27,2,0)</f>
        <v>SKO</v>
      </c>
      <c r="J3358" s="181">
        <f>MONTH(Delivery[[#This Row],[DATE]])</f>
        <v>6</v>
      </c>
      <c r="K3358" s="183">
        <f>IF(Delivery[[#This Row],[Month]]&gt;3,YEAR(Delivery[[#This Row],[DATE]]),YEAR(Delivery[[#This Row],[DATE]])-1)</f>
        <v>2016</v>
      </c>
      <c r="L3358" s="183" t="str">
        <f>IF(Delivery[[#This Row],[Month]]&lt;4,"Q4",IF(Delivery[[#This Row],[Month]]&lt;7,"Q1",IF(Delivery[[#This Row],[Month]]&lt;10,"Q2",IF(Delivery[[#This Row],[Month]]&lt;13,"Q3"))))</f>
        <v>Q1</v>
      </c>
    </row>
    <row r="3359" spans="1:12" x14ac:dyDescent="0.25">
      <c r="A3359" s="181">
        <v>3</v>
      </c>
      <c r="B3359" s="182">
        <v>42524</v>
      </c>
      <c r="C3359" s="181" t="s">
        <v>6</v>
      </c>
      <c r="D3359" s="181" t="s">
        <v>2139</v>
      </c>
      <c r="E3359" s="181" t="s">
        <v>1917</v>
      </c>
      <c r="F3359" s="181">
        <v>2222</v>
      </c>
      <c r="G3359" s="181" t="s">
        <v>1907</v>
      </c>
      <c r="H3359" s="181" t="str">
        <f t="shared" si="21"/>
        <v>PN</v>
      </c>
      <c r="I3359" s="181" t="str">
        <f>VLOOKUP(H3359,[2]Sheet1!$A$2:$B$27,2,0)</f>
        <v>NAPTHA</v>
      </c>
      <c r="J3359" s="181">
        <f>MONTH(Delivery[[#This Row],[DATE]])</f>
        <v>6</v>
      </c>
      <c r="K3359" s="183">
        <f>IF(Delivery[[#This Row],[Month]]&gt;3,YEAR(Delivery[[#This Row],[DATE]]),YEAR(Delivery[[#This Row],[DATE]])-1)</f>
        <v>2016</v>
      </c>
      <c r="L3359" s="183" t="str">
        <f>IF(Delivery[[#This Row],[Month]]&lt;4,"Q4",IF(Delivery[[#This Row],[Month]]&lt;7,"Q1",IF(Delivery[[#This Row],[Month]]&lt;10,"Q2",IF(Delivery[[#This Row],[Month]]&lt;13,"Q3"))))</f>
        <v>Q1</v>
      </c>
    </row>
    <row r="3360" spans="1:12" x14ac:dyDescent="0.25">
      <c r="A3360" s="181">
        <v>1</v>
      </c>
      <c r="B3360" s="182">
        <v>42525</v>
      </c>
      <c r="C3360" s="181" t="s">
        <v>6</v>
      </c>
      <c r="D3360" s="181" t="s">
        <v>2139</v>
      </c>
      <c r="E3360" s="181">
        <v>105</v>
      </c>
      <c r="F3360" s="181">
        <v>612</v>
      </c>
      <c r="G3360" s="181" t="s">
        <v>1907</v>
      </c>
      <c r="H3360" s="181" t="str">
        <f t="shared" si="21"/>
        <v>PN</v>
      </c>
      <c r="I3360" s="181" t="str">
        <f>VLOOKUP(H3360,[2]Sheet1!$A$2:$B$27,2,0)</f>
        <v>NAPTHA</v>
      </c>
      <c r="J3360" s="181">
        <f>MONTH(Delivery[[#This Row],[DATE]])</f>
        <v>6</v>
      </c>
      <c r="K3360" s="183">
        <f>IF(Delivery[[#This Row],[Month]]&gt;3,YEAR(Delivery[[#This Row],[DATE]]),YEAR(Delivery[[#This Row],[DATE]])-1)</f>
        <v>2016</v>
      </c>
      <c r="L3360" s="183" t="str">
        <f>IF(Delivery[[#This Row],[Month]]&lt;4,"Q4",IF(Delivery[[#This Row],[Month]]&lt;7,"Q1",IF(Delivery[[#This Row],[Month]]&lt;10,"Q2",IF(Delivery[[#This Row],[Month]]&lt;13,"Q3"))))</f>
        <v>Q1</v>
      </c>
    </row>
    <row r="3361" spans="1:12" x14ac:dyDescent="0.25">
      <c r="A3361" s="181">
        <v>1</v>
      </c>
      <c r="B3361" s="182">
        <v>42526</v>
      </c>
      <c r="C3361" s="181" t="s">
        <v>6</v>
      </c>
      <c r="D3361" s="181" t="s">
        <v>2139</v>
      </c>
      <c r="E3361" s="181" t="s">
        <v>1910</v>
      </c>
      <c r="F3361" s="181">
        <v>1585</v>
      </c>
      <c r="G3361" s="181" t="s">
        <v>1907</v>
      </c>
      <c r="H3361" s="181" t="str">
        <f t="shared" si="21"/>
        <v>PN</v>
      </c>
      <c r="I3361" s="181" t="str">
        <f>VLOOKUP(H3361,[2]Sheet1!$A$2:$B$27,2,0)</f>
        <v>NAPTHA</v>
      </c>
      <c r="J3361" s="181">
        <f>MONTH(Delivery[[#This Row],[DATE]])</f>
        <v>6</v>
      </c>
      <c r="K3361" s="183">
        <f>IF(Delivery[[#This Row],[Month]]&gt;3,YEAR(Delivery[[#This Row],[DATE]]),YEAR(Delivery[[#This Row],[DATE]])-1)</f>
        <v>2016</v>
      </c>
      <c r="L3361" s="183" t="str">
        <f>IF(Delivery[[#This Row],[Month]]&lt;4,"Q4",IF(Delivery[[#This Row],[Month]]&lt;7,"Q1",IF(Delivery[[#This Row],[Month]]&lt;10,"Q2",IF(Delivery[[#This Row],[Month]]&lt;13,"Q3"))))</f>
        <v>Q1</v>
      </c>
    </row>
    <row r="3362" spans="1:12" x14ac:dyDescent="0.25">
      <c r="A3362" s="181">
        <v>1</v>
      </c>
      <c r="B3362" s="182">
        <v>42527</v>
      </c>
      <c r="C3362" s="181" t="s">
        <v>6</v>
      </c>
      <c r="D3362" s="181" t="s">
        <v>2643</v>
      </c>
      <c r="E3362" s="181" t="s">
        <v>1918</v>
      </c>
      <c r="F3362" s="181">
        <v>25</v>
      </c>
      <c r="G3362" s="181" t="s">
        <v>1907</v>
      </c>
      <c r="H3362" s="181" t="str">
        <f t="shared" si="21"/>
        <v xml:space="preserve"> M</v>
      </c>
      <c r="I3362" s="181" t="s">
        <v>204</v>
      </c>
      <c r="J3362" s="181">
        <f>MONTH(Delivery[[#This Row],[DATE]])</f>
        <v>6</v>
      </c>
      <c r="K3362" s="183">
        <f>IF(Delivery[[#This Row],[Month]]&gt;3,YEAR(Delivery[[#This Row],[DATE]]),YEAR(Delivery[[#This Row],[DATE]])-1)</f>
        <v>2016</v>
      </c>
      <c r="L3362" s="183" t="str">
        <f>IF(Delivery[[#This Row],[Month]]&lt;4,"Q4",IF(Delivery[[#This Row],[Month]]&lt;7,"Q1",IF(Delivery[[#This Row],[Month]]&lt;10,"Q2",IF(Delivery[[#This Row],[Month]]&lt;13,"Q3"))))</f>
        <v>Q1</v>
      </c>
    </row>
    <row r="3363" spans="1:12" x14ac:dyDescent="0.25">
      <c r="A3363" s="181">
        <v>2</v>
      </c>
      <c r="B3363" s="182">
        <v>42527</v>
      </c>
      <c r="C3363" s="181" t="s">
        <v>6</v>
      </c>
      <c r="D3363" s="181" t="s">
        <v>2644</v>
      </c>
      <c r="E3363" s="181" t="s">
        <v>1918</v>
      </c>
      <c r="F3363" s="181">
        <v>348</v>
      </c>
      <c r="G3363" s="181" t="s">
        <v>1907</v>
      </c>
      <c r="H3363" s="181" t="str">
        <f t="shared" si="21"/>
        <v xml:space="preserve"> 4</v>
      </c>
      <c r="I3363" s="181" t="s">
        <v>204</v>
      </c>
      <c r="J3363" s="181">
        <f>MONTH(Delivery[[#This Row],[DATE]])</f>
        <v>6</v>
      </c>
      <c r="K3363" s="183">
        <f>IF(Delivery[[#This Row],[Month]]&gt;3,YEAR(Delivery[[#This Row],[DATE]]),YEAR(Delivery[[#This Row],[DATE]])-1)</f>
        <v>2016</v>
      </c>
      <c r="L3363" s="183" t="str">
        <f>IF(Delivery[[#This Row],[Month]]&lt;4,"Q4",IF(Delivery[[#This Row],[Month]]&lt;7,"Q1",IF(Delivery[[#This Row],[Month]]&lt;10,"Q2",IF(Delivery[[#This Row],[Month]]&lt;13,"Q3"))))</f>
        <v>Q1</v>
      </c>
    </row>
    <row r="3364" spans="1:12" x14ac:dyDescent="0.25">
      <c r="A3364" s="181">
        <v>3</v>
      </c>
      <c r="B3364" s="182">
        <v>42527</v>
      </c>
      <c r="C3364" s="181" t="s">
        <v>6</v>
      </c>
      <c r="D3364" s="181" t="s">
        <v>2645</v>
      </c>
      <c r="E3364" s="181" t="s">
        <v>176</v>
      </c>
      <c r="F3364" s="181">
        <v>1119</v>
      </c>
      <c r="G3364" s="181" t="s">
        <v>1907</v>
      </c>
      <c r="H3364" s="181" t="str">
        <f t="shared" si="21"/>
        <v>4H</v>
      </c>
      <c r="I3364" s="181" t="str">
        <f>VLOOKUP(H3364,[2]Sheet1!$A$2:$B$27,2,0)</f>
        <v>HSD</v>
      </c>
      <c r="J3364" s="181">
        <f>MONTH(Delivery[[#This Row],[DATE]])</f>
        <v>6</v>
      </c>
      <c r="K3364" s="183">
        <f>IF(Delivery[[#This Row],[Month]]&gt;3,YEAR(Delivery[[#This Row],[DATE]]),YEAR(Delivery[[#This Row],[DATE]])-1)</f>
        <v>2016</v>
      </c>
      <c r="L3364" s="183" t="str">
        <f>IF(Delivery[[#This Row],[Month]]&lt;4,"Q4",IF(Delivery[[#This Row],[Month]]&lt;7,"Q1",IF(Delivery[[#This Row],[Month]]&lt;10,"Q2",IF(Delivery[[#This Row],[Month]]&lt;13,"Q3"))))</f>
        <v>Q1</v>
      </c>
    </row>
    <row r="3365" spans="1:12" x14ac:dyDescent="0.25">
      <c r="A3365" s="181">
        <v>1</v>
      </c>
      <c r="B3365" s="182">
        <v>42527</v>
      </c>
      <c r="C3365" s="181" t="s">
        <v>6</v>
      </c>
      <c r="D3365" s="181" t="s">
        <v>2139</v>
      </c>
      <c r="E3365" s="181">
        <v>105</v>
      </c>
      <c r="F3365" s="181">
        <v>525</v>
      </c>
      <c r="G3365" s="181" t="s">
        <v>1907</v>
      </c>
      <c r="H3365" s="181" t="str">
        <f t="shared" si="21"/>
        <v>PN</v>
      </c>
      <c r="I3365" s="181" t="str">
        <f>VLOOKUP(H3365,[2]Sheet1!$A$2:$B$27,2,0)</f>
        <v>NAPTHA</v>
      </c>
      <c r="J3365" s="181">
        <f>MONTH(Delivery[[#This Row],[DATE]])</f>
        <v>6</v>
      </c>
      <c r="K3365" s="183">
        <f>IF(Delivery[[#This Row],[Month]]&gt;3,YEAR(Delivery[[#This Row],[DATE]]),YEAR(Delivery[[#This Row],[DATE]])-1)</f>
        <v>2016</v>
      </c>
      <c r="L3365" s="183" t="str">
        <f>IF(Delivery[[#This Row],[Month]]&lt;4,"Q4",IF(Delivery[[#This Row],[Month]]&lt;7,"Q1",IF(Delivery[[#This Row],[Month]]&lt;10,"Q2",IF(Delivery[[#This Row],[Month]]&lt;13,"Q3"))))</f>
        <v>Q1</v>
      </c>
    </row>
    <row r="3366" spans="1:12" x14ac:dyDescent="0.25">
      <c r="A3366" s="181">
        <v>2</v>
      </c>
      <c r="B3366" s="182">
        <v>42527</v>
      </c>
      <c r="C3366" s="181" t="s">
        <v>6</v>
      </c>
      <c r="D3366" s="181" t="s">
        <v>2646</v>
      </c>
      <c r="E3366" s="181" t="s">
        <v>1912</v>
      </c>
      <c r="F3366" s="181">
        <v>3867</v>
      </c>
      <c r="G3366" s="181" t="s">
        <v>1907</v>
      </c>
      <c r="H3366" s="181" t="str">
        <f t="shared" si="21"/>
        <v>SK</v>
      </c>
      <c r="I3366" s="181" t="str">
        <f>VLOOKUP(H3366,[2]Sheet1!$A$2:$B$27,2,0)</f>
        <v>SKO</v>
      </c>
      <c r="J3366" s="181">
        <f>MONTH(Delivery[[#This Row],[DATE]])</f>
        <v>6</v>
      </c>
      <c r="K3366" s="183">
        <f>IF(Delivery[[#This Row],[Month]]&gt;3,YEAR(Delivery[[#This Row],[DATE]]),YEAR(Delivery[[#This Row],[DATE]])-1)</f>
        <v>2016</v>
      </c>
      <c r="L3366" s="183" t="str">
        <f>IF(Delivery[[#This Row],[Month]]&lt;4,"Q4",IF(Delivery[[#This Row],[Month]]&lt;7,"Q1",IF(Delivery[[#This Row],[Month]]&lt;10,"Q2",IF(Delivery[[#This Row],[Month]]&lt;13,"Q3"))))</f>
        <v>Q1</v>
      </c>
    </row>
    <row r="3367" spans="1:12" x14ac:dyDescent="0.25">
      <c r="A3367" s="181">
        <v>1</v>
      </c>
      <c r="B3367" s="182">
        <v>42528</v>
      </c>
      <c r="C3367" s="181" t="s">
        <v>6</v>
      </c>
      <c r="D3367" s="181" t="s">
        <v>2216</v>
      </c>
      <c r="E3367" s="181" t="s">
        <v>176</v>
      </c>
      <c r="F3367" s="181">
        <v>5451</v>
      </c>
      <c r="G3367" s="181" t="s">
        <v>1907</v>
      </c>
      <c r="H3367" s="181" t="str">
        <f t="shared" si="21"/>
        <v>4H</v>
      </c>
      <c r="I3367" s="181" t="str">
        <f>VLOOKUP(H3367,[2]Sheet1!$A$2:$B$27,2,0)</f>
        <v>HSD</v>
      </c>
      <c r="J3367" s="181">
        <f>MONTH(Delivery[[#This Row],[DATE]])</f>
        <v>6</v>
      </c>
      <c r="K3367" s="183">
        <f>IF(Delivery[[#This Row],[Month]]&gt;3,YEAR(Delivery[[#This Row],[DATE]]),YEAR(Delivery[[#This Row],[DATE]])-1)</f>
        <v>2016</v>
      </c>
      <c r="L3367" s="183" t="str">
        <f>IF(Delivery[[#This Row],[Month]]&lt;4,"Q4",IF(Delivery[[#This Row],[Month]]&lt;7,"Q1",IF(Delivery[[#This Row],[Month]]&lt;10,"Q2",IF(Delivery[[#This Row],[Month]]&lt;13,"Q3"))))</f>
        <v>Q1</v>
      </c>
    </row>
    <row r="3368" spans="1:12" x14ac:dyDescent="0.25">
      <c r="A3368" s="181">
        <v>2</v>
      </c>
      <c r="B3368" s="182">
        <v>42528</v>
      </c>
      <c r="C3368" s="181" t="s">
        <v>6</v>
      </c>
      <c r="D3368" s="181" t="s">
        <v>1229</v>
      </c>
      <c r="E3368" s="181" t="s">
        <v>1918</v>
      </c>
      <c r="F3368" s="181">
        <v>180</v>
      </c>
      <c r="G3368" s="181" t="s">
        <v>1907</v>
      </c>
      <c r="H3368" s="181" t="str">
        <f t="shared" si="21"/>
        <v xml:space="preserve"> 4</v>
      </c>
      <c r="I3368" s="181" t="s">
        <v>204</v>
      </c>
      <c r="J3368" s="181">
        <f>MONTH(Delivery[[#This Row],[DATE]])</f>
        <v>6</v>
      </c>
      <c r="K3368" s="183">
        <f>IF(Delivery[[#This Row],[Month]]&gt;3,YEAR(Delivery[[#This Row],[DATE]]),YEAR(Delivery[[#This Row],[DATE]])-1)</f>
        <v>2016</v>
      </c>
      <c r="L3368" s="183" t="str">
        <f>IF(Delivery[[#This Row],[Month]]&lt;4,"Q4",IF(Delivery[[#This Row],[Month]]&lt;7,"Q1",IF(Delivery[[#This Row],[Month]]&lt;10,"Q2",IF(Delivery[[#This Row],[Month]]&lt;13,"Q3"))))</f>
        <v>Q1</v>
      </c>
    </row>
    <row r="3369" spans="1:12" x14ac:dyDescent="0.25">
      <c r="A3369" s="181">
        <v>1</v>
      </c>
      <c r="B3369" s="182">
        <v>42528</v>
      </c>
      <c r="C3369" s="181" t="s">
        <v>6</v>
      </c>
      <c r="D3369" s="181" t="s">
        <v>2198</v>
      </c>
      <c r="E3369" s="181" t="s">
        <v>1910</v>
      </c>
      <c r="F3369" s="181">
        <v>799</v>
      </c>
      <c r="G3369" s="181" t="s">
        <v>1907</v>
      </c>
      <c r="H3369" s="181" t="str">
        <f t="shared" si="21"/>
        <v>PN</v>
      </c>
      <c r="I3369" s="181" t="str">
        <f>VLOOKUP(H3369,[2]Sheet1!$A$2:$B$27,2,0)</f>
        <v>NAPTHA</v>
      </c>
      <c r="J3369" s="181">
        <f>MONTH(Delivery[[#This Row],[DATE]])</f>
        <v>6</v>
      </c>
      <c r="K3369" s="183">
        <f>IF(Delivery[[#This Row],[Month]]&gt;3,YEAR(Delivery[[#This Row],[DATE]]),YEAR(Delivery[[#This Row],[DATE]])-1)</f>
        <v>2016</v>
      </c>
      <c r="L3369" s="183" t="str">
        <f>IF(Delivery[[#This Row],[Month]]&lt;4,"Q4",IF(Delivery[[#This Row],[Month]]&lt;7,"Q1",IF(Delivery[[#This Row],[Month]]&lt;10,"Q2",IF(Delivery[[#This Row],[Month]]&lt;13,"Q3"))))</f>
        <v>Q1</v>
      </c>
    </row>
    <row r="3370" spans="1:12" x14ac:dyDescent="0.25">
      <c r="A3370" s="181">
        <v>1</v>
      </c>
      <c r="B3370" s="182">
        <v>42529</v>
      </c>
      <c r="C3370" s="181" t="s">
        <v>6</v>
      </c>
      <c r="D3370" s="181" t="s">
        <v>2198</v>
      </c>
      <c r="E3370" s="181" t="s">
        <v>1910</v>
      </c>
      <c r="F3370" s="181">
        <v>1775</v>
      </c>
      <c r="G3370" s="181" t="s">
        <v>1907</v>
      </c>
      <c r="H3370" s="181" t="str">
        <f t="shared" si="21"/>
        <v>PN</v>
      </c>
      <c r="I3370" s="181" t="str">
        <f>VLOOKUP(H3370,[2]Sheet1!$A$2:$B$27,2,0)</f>
        <v>NAPTHA</v>
      </c>
      <c r="J3370" s="181">
        <f>MONTH(Delivery[[#This Row],[DATE]])</f>
        <v>6</v>
      </c>
      <c r="K3370" s="183">
        <f>IF(Delivery[[#This Row],[Month]]&gt;3,YEAR(Delivery[[#This Row],[DATE]]),YEAR(Delivery[[#This Row],[DATE]])-1)</f>
        <v>2016</v>
      </c>
      <c r="L3370" s="183" t="str">
        <f>IF(Delivery[[#This Row],[Month]]&lt;4,"Q4",IF(Delivery[[#This Row],[Month]]&lt;7,"Q1",IF(Delivery[[#This Row],[Month]]&lt;10,"Q2",IF(Delivery[[#This Row],[Month]]&lt;13,"Q3"))))</f>
        <v>Q1</v>
      </c>
    </row>
    <row r="3371" spans="1:12" x14ac:dyDescent="0.25">
      <c r="A3371" s="181">
        <v>2</v>
      </c>
      <c r="B3371" s="182">
        <v>42529</v>
      </c>
      <c r="C3371" s="181" t="s">
        <v>6</v>
      </c>
      <c r="D3371" s="181" t="s">
        <v>2199</v>
      </c>
      <c r="E3371" s="181" t="s">
        <v>2647</v>
      </c>
      <c r="F3371" s="181">
        <v>3581</v>
      </c>
      <c r="G3371" s="181" t="s">
        <v>1907</v>
      </c>
      <c r="H3371" s="181" t="str">
        <f t="shared" si="21"/>
        <v>PX</v>
      </c>
      <c r="I3371" s="181" t="str">
        <f>VLOOKUP(H3371,[2]Sheet1!$A$2:$B$27,2,0)</f>
        <v>PXPTA</v>
      </c>
      <c r="J3371" s="181">
        <f>MONTH(Delivery[[#This Row],[DATE]])</f>
        <v>6</v>
      </c>
      <c r="K3371" s="183">
        <f>IF(Delivery[[#This Row],[Month]]&gt;3,YEAR(Delivery[[#This Row],[DATE]]),YEAR(Delivery[[#This Row],[DATE]])-1)</f>
        <v>2016</v>
      </c>
      <c r="L3371" s="183" t="str">
        <f>IF(Delivery[[#This Row],[Month]]&lt;4,"Q4",IF(Delivery[[#This Row],[Month]]&lt;7,"Q1",IF(Delivery[[#This Row],[Month]]&lt;10,"Q2",IF(Delivery[[#This Row],[Month]]&lt;13,"Q3"))))</f>
        <v>Q1</v>
      </c>
    </row>
    <row r="3372" spans="1:12" x14ac:dyDescent="0.25">
      <c r="A3372" s="181">
        <v>3</v>
      </c>
      <c r="B3372" s="182">
        <v>42529</v>
      </c>
      <c r="C3372" s="181" t="s">
        <v>6</v>
      </c>
      <c r="D3372" s="181" t="s">
        <v>2205</v>
      </c>
      <c r="E3372" s="181" t="s">
        <v>1910</v>
      </c>
      <c r="F3372" s="181">
        <v>1038</v>
      </c>
      <c r="G3372" s="181" t="s">
        <v>1907</v>
      </c>
      <c r="H3372" s="181" t="str">
        <f t="shared" si="21"/>
        <v>PN</v>
      </c>
      <c r="I3372" s="181" t="str">
        <f>VLOOKUP(H3372,[2]Sheet1!$A$2:$B$27,2,0)</f>
        <v>NAPTHA</v>
      </c>
      <c r="J3372" s="181">
        <f>MONTH(Delivery[[#This Row],[DATE]])</f>
        <v>6</v>
      </c>
      <c r="K3372" s="183">
        <f>IF(Delivery[[#This Row],[Month]]&gt;3,YEAR(Delivery[[#This Row],[DATE]]),YEAR(Delivery[[#This Row],[DATE]])-1)</f>
        <v>2016</v>
      </c>
      <c r="L3372" s="183" t="str">
        <f>IF(Delivery[[#This Row],[Month]]&lt;4,"Q4",IF(Delivery[[#This Row],[Month]]&lt;7,"Q1",IF(Delivery[[#This Row],[Month]]&lt;10,"Q2",IF(Delivery[[#This Row],[Month]]&lt;13,"Q3"))))</f>
        <v>Q1</v>
      </c>
    </row>
    <row r="3373" spans="1:12" x14ac:dyDescent="0.25">
      <c r="A3373" s="181">
        <v>1</v>
      </c>
      <c r="B3373" s="182">
        <v>42530</v>
      </c>
      <c r="C3373" s="181" t="s">
        <v>6</v>
      </c>
      <c r="D3373" s="181" t="s">
        <v>1904</v>
      </c>
      <c r="E3373" s="181" t="s">
        <v>1921</v>
      </c>
      <c r="F3373" s="181">
        <v>185</v>
      </c>
      <c r="G3373" s="181" t="s">
        <v>1907</v>
      </c>
      <c r="H3373" s="181" t="str">
        <f t="shared" si="21"/>
        <v xml:space="preserve"> I</v>
      </c>
      <c r="I3373" s="181" t="str">
        <f>VLOOKUP(H3373,[2]Sheet1!$A$2:$B$27,2,0)</f>
        <v>I/F</v>
      </c>
      <c r="J3373" s="181">
        <f>MONTH(Delivery[[#This Row],[DATE]])</f>
        <v>6</v>
      </c>
      <c r="K3373" s="183">
        <f>IF(Delivery[[#This Row],[Month]]&gt;3,YEAR(Delivery[[#This Row],[DATE]]),YEAR(Delivery[[#This Row],[DATE]])-1)</f>
        <v>2016</v>
      </c>
      <c r="L3373" s="183" t="str">
        <f>IF(Delivery[[#This Row],[Month]]&lt;4,"Q4",IF(Delivery[[#This Row],[Month]]&lt;7,"Q1",IF(Delivery[[#This Row],[Month]]&lt;10,"Q2",IF(Delivery[[#This Row],[Month]]&lt;13,"Q3"))))</f>
        <v>Q1</v>
      </c>
    </row>
    <row r="3374" spans="1:12" x14ac:dyDescent="0.25">
      <c r="A3374" s="181">
        <v>2</v>
      </c>
      <c r="B3374" s="182">
        <v>42530</v>
      </c>
      <c r="C3374" s="181" t="s">
        <v>6</v>
      </c>
      <c r="D3374" s="181" t="s">
        <v>2648</v>
      </c>
      <c r="E3374" s="181" t="s">
        <v>57</v>
      </c>
      <c r="F3374" s="181">
        <v>5187</v>
      </c>
      <c r="G3374" s="181" t="s">
        <v>1907</v>
      </c>
      <c r="H3374" s="181" t="str">
        <f t="shared" si="21"/>
        <v>4H</v>
      </c>
      <c r="I3374" s="181" t="str">
        <f>VLOOKUP(H3374,[2]Sheet1!$A$2:$B$27,2,0)</f>
        <v>HSD</v>
      </c>
      <c r="J3374" s="181">
        <f>MONTH(Delivery[[#This Row],[DATE]])</f>
        <v>6</v>
      </c>
      <c r="K3374" s="183">
        <f>IF(Delivery[[#This Row],[Month]]&gt;3,YEAR(Delivery[[#This Row],[DATE]]),YEAR(Delivery[[#This Row],[DATE]])-1)</f>
        <v>2016</v>
      </c>
      <c r="L3374" s="183" t="str">
        <f>IF(Delivery[[#This Row],[Month]]&lt;4,"Q4",IF(Delivery[[#This Row],[Month]]&lt;7,"Q1",IF(Delivery[[#This Row],[Month]]&lt;10,"Q2",IF(Delivery[[#This Row],[Month]]&lt;13,"Q3"))))</f>
        <v>Q1</v>
      </c>
    </row>
    <row r="3375" spans="1:12" x14ac:dyDescent="0.25">
      <c r="A3375" s="181">
        <v>1</v>
      </c>
      <c r="B3375" s="182">
        <v>42530</v>
      </c>
      <c r="C3375" s="181" t="s">
        <v>6</v>
      </c>
      <c r="D3375" s="181" t="s">
        <v>2205</v>
      </c>
      <c r="E3375" s="181" t="s">
        <v>1910</v>
      </c>
      <c r="F3375" s="181">
        <v>367</v>
      </c>
      <c r="G3375" s="181" t="s">
        <v>1907</v>
      </c>
      <c r="H3375" s="181" t="str">
        <f t="shared" si="21"/>
        <v>PN</v>
      </c>
      <c r="I3375" s="181" t="str">
        <f>VLOOKUP(H3375,[2]Sheet1!$A$2:$B$27,2,0)</f>
        <v>NAPTHA</v>
      </c>
      <c r="J3375" s="181">
        <f>MONTH(Delivery[[#This Row],[DATE]])</f>
        <v>6</v>
      </c>
      <c r="K3375" s="183">
        <f>IF(Delivery[[#This Row],[Month]]&gt;3,YEAR(Delivery[[#This Row],[DATE]]),YEAR(Delivery[[#This Row],[DATE]])-1)</f>
        <v>2016</v>
      </c>
      <c r="L3375" s="183" t="str">
        <f>IF(Delivery[[#This Row],[Month]]&lt;4,"Q4",IF(Delivery[[#This Row],[Month]]&lt;7,"Q1",IF(Delivery[[#This Row],[Month]]&lt;10,"Q2",IF(Delivery[[#This Row],[Month]]&lt;13,"Q3"))))</f>
        <v>Q1</v>
      </c>
    </row>
    <row r="3376" spans="1:12" x14ac:dyDescent="0.25">
      <c r="A3376" s="181">
        <v>1</v>
      </c>
      <c r="B3376" s="182">
        <v>42531</v>
      </c>
      <c r="C3376" s="181" t="s">
        <v>6</v>
      </c>
      <c r="D3376" s="181" t="s">
        <v>2209</v>
      </c>
      <c r="E3376" s="181" t="s">
        <v>57</v>
      </c>
      <c r="F3376" s="181">
        <v>3848</v>
      </c>
      <c r="G3376" s="181" t="s">
        <v>1907</v>
      </c>
      <c r="H3376" s="181" t="str">
        <f t="shared" si="21"/>
        <v>4H</v>
      </c>
      <c r="I3376" s="181" t="str">
        <f>VLOOKUP(H3376,[2]Sheet1!$A$2:$B$27,2,0)</f>
        <v>HSD</v>
      </c>
      <c r="J3376" s="181">
        <f>MONTH(Delivery[[#This Row],[DATE]])</f>
        <v>6</v>
      </c>
      <c r="K3376" s="183">
        <f>IF(Delivery[[#This Row],[Month]]&gt;3,YEAR(Delivery[[#This Row],[DATE]]),YEAR(Delivery[[#This Row],[DATE]])-1)</f>
        <v>2016</v>
      </c>
      <c r="L3376" s="183" t="str">
        <f>IF(Delivery[[#This Row],[Month]]&lt;4,"Q4",IF(Delivery[[#This Row],[Month]]&lt;7,"Q1",IF(Delivery[[#This Row],[Month]]&lt;10,"Q2",IF(Delivery[[#This Row],[Month]]&lt;13,"Q3"))))</f>
        <v>Q1</v>
      </c>
    </row>
    <row r="3377" spans="1:12" x14ac:dyDescent="0.25">
      <c r="A3377" s="181">
        <v>2</v>
      </c>
      <c r="B3377" s="182">
        <v>42531</v>
      </c>
      <c r="C3377" s="181" t="s">
        <v>6</v>
      </c>
      <c r="D3377" s="181" t="s">
        <v>1229</v>
      </c>
      <c r="E3377" s="181" t="s">
        <v>1921</v>
      </c>
      <c r="F3377" s="181">
        <v>160</v>
      </c>
      <c r="G3377" s="181" t="s">
        <v>1907</v>
      </c>
      <c r="H3377" s="181" t="str">
        <f t="shared" si="21"/>
        <v xml:space="preserve"> 4</v>
      </c>
      <c r="I3377" s="181" t="s">
        <v>204</v>
      </c>
      <c r="J3377" s="181">
        <f>MONTH(Delivery[[#This Row],[DATE]])</f>
        <v>6</v>
      </c>
      <c r="K3377" s="183">
        <f>IF(Delivery[[#This Row],[Month]]&gt;3,YEAR(Delivery[[#This Row],[DATE]]),YEAR(Delivery[[#This Row],[DATE]])-1)</f>
        <v>2016</v>
      </c>
      <c r="L3377" s="183" t="str">
        <f>IF(Delivery[[#This Row],[Month]]&lt;4,"Q4",IF(Delivery[[#This Row],[Month]]&lt;7,"Q1",IF(Delivery[[#This Row],[Month]]&lt;10,"Q2",IF(Delivery[[#This Row],[Month]]&lt;13,"Q3"))))</f>
        <v>Q1</v>
      </c>
    </row>
    <row r="3378" spans="1:12" x14ac:dyDescent="0.25">
      <c r="A3378" s="181">
        <v>1</v>
      </c>
      <c r="B3378" s="182">
        <v>42531</v>
      </c>
      <c r="C3378" s="181" t="s">
        <v>6</v>
      </c>
      <c r="D3378" s="181" t="s">
        <v>2649</v>
      </c>
      <c r="E3378" s="181" t="s">
        <v>1912</v>
      </c>
      <c r="F3378" s="181">
        <v>755</v>
      </c>
      <c r="G3378" s="181" t="s">
        <v>1907</v>
      </c>
      <c r="H3378" s="181" t="str">
        <f t="shared" si="21"/>
        <v>pc</v>
      </c>
      <c r="I3378" s="181" t="str">
        <f>VLOOKUP(H3378,[2]Sheet1!$A$2:$B$27,2,0)</f>
        <v>SKO</v>
      </c>
      <c r="J3378" s="181">
        <f>MONTH(Delivery[[#This Row],[DATE]])</f>
        <v>6</v>
      </c>
      <c r="K3378" s="183">
        <f>IF(Delivery[[#This Row],[Month]]&gt;3,YEAR(Delivery[[#This Row],[DATE]]),YEAR(Delivery[[#This Row],[DATE]])-1)</f>
        <v>2016</v>
      </c>
      <c r="L3378" s="183" t="str">
        <f>IF(Delivery[[#This Row],[Month]]&lt;4,"Q4",IF(Delivery[[#This Row],[Month]]&lt;7,"Q1",IF(Delivery[[#This Row],[Month]]&lt;10,"Q2",IF(Delivery[[#This Row],[Month]]&lt;13,"Q3"))))</f>
        <v>Q1</v>
      </c>
    </row>
    <row r="3379" spans="1:12" x14ac:dyDescent="0.25">
      <c r="A3379" s="181">
        <v>1</v>
      </c>
      <c r="B3379" s="182">
        <v>42532</v>
      </c>
      <c r="C3379" s="181" t="s">
        <v>6</v>
      </c>
      <c r="D3379" s="181" t="s">
        <v>2650</v>
      </c>
      <c r="E3379" s="181" t="s">
        <v>1908</v>
      </c>
      <c r="F3379" s="181">
        <v>27</v>
      </c>
      <c r="G3379" s="181" t="s">
        <v>1907</v>
      </c>
      <c r="H3379" s="181" t="str">
        <f t="shared" si="21"/>
        <v xml:space="preserve">F </v>
      </c>
      <c r="I3379" s="181" t="s">
        <v>204</v>
      </c>
      <c r="J3379" s="181">
        <f>MONTH(Delivery[[#This Row],[DATE]])</f>
        <v>6</v>
      </c>
      <c r="K3379" s="183">
        <f>IF(Delivery[[#This Row],[Month]]&gt;3,YEAR(Delivery[[#This Row],[DATE]]),YEAR(Delivery[[#This Row],[DATE]])-1)</f>
        <v>2016</v>
      </c>
      <c r="L3379" s="183" t="str">
        <f>IF(Delivery[[#This Row],[Month]]&lt;4,"Q4",IF(Delivery[[#This Row],[Month]]&lt;7,"Q1",IF(Delivery[[#This Row],[Month]]&lt;10,"Q2",IF(Delivery[[#This Row],[Month]]&lt;13,"Q3"))))</f>
        <v>Q1</v>
      </c>
    </row>
    <row r="3380" spans="1:12" x14ac:dyDescent="0.25">
      <c r="A3380" s="181">
        <v>1</v>
      </c>
      <c r="B3380" s="182">
        <v>42532</v>
      </c>
      <c r="C3380" s="181" t="s">
        <v>6</v>
      </c>
      <c r="D3380" s="181" t="s">
        <v>2651</v>
      </c>
      <c r="E3380" s="181" t="s">
        <v>1912</v>
      </c>
      <c r="F3380" s="181">
        <v>2501</v>
      </c>
      <c r="G3380" s="181" t="s">
        <v>1907</v>
      </c>
      <c r="H3380" s="181" t="str">
        <f t="shared" si="21"/>
        <v>0S</v>
      </c>
      <c r="I3380" s="181" t="str">
        <f>VLOOKUP(H3380,[2]Sheet1!$A$2:$B$27,2,0)</f>
        <v>SKO</v>
      </c>
      <c r="J3380" s="181">
        <f>MONTH(Delivery[[#This Row],[DATE]])</f>
        <v>6</v>
      </c>
      <c r="K3380" s="183">
        <f>IF(Delivery[[#This Row],[Month]]&gt;3,YEAR(Delivery[[#This Row],[DATE]]),YEAR(Delivery[[#This Row],[DATE]])-1)</f>
        <v>2016</v>
      </c>
      <c r="L3380" s="183" t="str">
        <f>IF(Delivery[[#This Row],[Month]]&lt;4,"Q4",IF(Delivery[[#This Row],[Month]]&lt;7,"Q1",IF(Delivery[[#This Row],[Month]]&lt;10,"Q2",IF(Delivery[[#This Row],[Month]]&lt;13,"Q3"))))</f>
        <v>Q1</v>
      </c>
    </row>
    <row r="3381" spans="1:12" x14ac:dyDescent="0.25">
      <c r="A3381" s="181">
        <v>2</v>
      </c>
      <c r="B3381" s="182">
        <v>42532</v>
      </c>
      <c r="C3381" s="181" t="s">
        <v>6</v>
      </c>
      <c r="D3381" s="181" t="s">
        <v>2652</v>
      </c>
      <c r="E3381" s="181" t="s">
        <v>1912</v>
      </c>
      <c r="F3381" s="181">
        <v>33</v>
      </c>
      <c r="G3381" s="181" t="s">
        <v>1907</v>
      </c>
      <c r="H3381" s="181" t="str">
        <f t="shared" si="21"/>
        <v>SK</v>
      </c>
      <c r="I3381" s="181" t="str">
        <f>VLOOKUP(H3381,[2]Sheet1!$A$2:$B$27,2,0)</f>
        <v>SKO</v>
      </c>
      <c r="J3381" s="181">
        <f>MONTH(Delivery[[#This Row],[DATE]])</f>
        <v>6</v>
      </c>
      <c r="K3381" s="183">
        <f>IF(Delivery[[#This Row],[Month]]&gt;3,YEAR(Delivery[[#This Row],[DATE]]),YEAR(Delivery[[#This Row],[DATE]])-1)</f>
        <v>2016</v>
      </c>
      <c r="L3381" s="183" t="str">
        <f>IF(Delivery[[#This Row],[Month]]&lt;4,"Q4",IF(Delivery[[#This Row],[Month]]&lt;7,"Q1",IF(Delivery[[#This Row],[Month]]&lt;10,"Q2",IF(Delivery[[#This Row],[Month]]&lt;13,"Q3"))))</f>
        <v>Q1</v>
      </c>
    </row>
    <row r="3382" spans="1:12" x14ac:dyDescent="0.25">
      <c r="A3382" s="181">
        <v>1</v>
      </c>
      <c r="B3382" s="182">
        <v>42533</v>
      </c>
      <c r="C3382" s="181" t="s">
        <v>6</v>
      </c>
      <c r="D3382" s="181" t="s">
        <v>2653</v>
      </c>
      <c r="E3382" s="181" t="s">
        <v>1912</v>
      </c>
      <c r="F3382" s="181">
        <v>2708</v>
      </c>
      <c r="G3382" s="181" t="s">
        <v>1907</v>
      </c>
      <c r="H3382" s="181" t="str">
        <f t="shared" si="21"/>
        <v>SK</v>
      </c>
      <c r="I3382" s="181" t="str">
        <f>VLOOKUP(H3382,[2]Sheet1!$A$2:$B$27,2,0)</f>
        <v>SKO</v>
      </c>
      <c r="J3382" s="181">
        <f>MONTH(Delivery[[#This Row],[DATE]])</f>
        <v>6</v>
      </c>
      <c r="K3382" s="183">
        <f>IF(Delivery[[#This Row],[Month]]&gt;3,YEAR(Delivery[[#This Row],[DATE]]),YEAR(Delivery[[#This Row],[DATE]])-1)</f>
        <v>2016</v>
      </c>
      <c r="L3382" s="183" t="str">
        <f>IF(Delivery[[#This Row],[Month]]&lt;4,"Q4",IF(Delivery[[#This Row],[Month]]&lt;7,"Q1",IF(Delivery[[#This Row],[Month]]&lt;10,"Q2",IF(Delivery[[#This Row],[Month]]&lt;13,"Q3"))))</f>
        <v>Q1</v>
      </c>
    </row>
    <row r="3383" spans="1:12" x14ac:dyDescent="0.25">
      <c r="A3383" s="181">
        <v>2</v>
      </c>
      <c r="B3383" s="182">
        <v>42533</v>
      </c>
      <c r="C3383" s="181" t="s">
        <v>6</v>
      </c>
      <c r="D3383" s="181" t="s">
        <v>2654</v>
      </c>
      <c r="E3383" s="181" t="s">
        <v>2655</v>
      </c>
      <c r="F3383" s="181">
        <v>3197</v>
      </c>
      <c r="G3383" s="181" t="s">
        <v>1907</v>
      </c>
      <c r="H3383" s="181" t="str">
        <f t="shared" si="21"/>
        <v>PN</v>
      </c>
      <c r="I3383" s="181" t="str">
        <f>VLOOKUP(H3383,[2]Sheet1!$A$2:$B$27,2,0)</f>
        <v>NAPTHA</v>
      </c>
      <c r="J3383" s="181">
        <f>MONTH(Delivery[[#This Row],[DATE]])</f>
        <v>6</v>
      </c>
      <c r="K3383" s="183">
        <f>IF(Delivery[[#This Row],[Month]]&gt;3,YEAR(Delivery[[#This Row],[DATE]]),YEAR(Delivery[[#This Row],[DATE]])-1)</f>
        <v>2016</v>
      </c>
      <c r="L3383" s="183" t="str">
        <f>IF(Delivery[[#This Row],[Month]]&lt;4,"Q4",IF(Delivery[[#This Row],[Month]]&lt;7,"Q1",IF(Delivery[[#This Row],[Month]]&lt;10,"Q2",IF(Delivery[[#This Row],[Month]]&lt;13,"Q3"))))</f>
        <v>Q1</v>
      </c>
    </row>
    <row r="3384" spans="1:12" x14ac:dyDescent="0.25">
      <c r="A3384" s="181">
        <v>1</v>
      </c>
      <c r="B3384" s="182">
        <v>42534</v>
      </c>
      <c r="C3384" s="181" t="s">
        <v>6</v>
      </c>
      <c r="D3384" s="181" t="s">
        <v>2230</v>
      </c>
      <c r="E3384" s="181" t="s">
        <v>2655</v>
      </c>
      <c r="F3384" s="181">
        <v>6505</v>
      </c>
      <c r="G3384" s="181" t="s">
        <v>1907</v>
      </c>
      <c r="H3384" s="181" t="str">
        <f t="shared" si="21"/>
        <v>PN</v>
      </c>
      <c r="I3384" s="181" t="str">
        <f>VLOOKUP(H3384,[2]Sheet1!$A$2:$B$27,2,0)</f>
        <v>NAPTHA</v>
      </c>
      <c r="J3384" s="181">
        <f>MONTH(Delivery[[#This Row],[DATE]])</f>
        <v>6</v>
      </c>
      <c r="K3384" s="183">
        <f>IF(Delivery[[#This Row],[Month]]&gt;3,YEAR(Delivery[[#This Row],[DATE]]),YEAR(Delivery[[#This Row],[DATE]])-1)</f>
        <v>2016</v>
      </c>
      <c r="L3384" s="183" t="str">
        <f>IF(Delivery[[#This Row],[Month]]&lt;4,"Q4",IF(Delivery[[#This Row],[Month]]&lt;7,"Q1",IF(Delivery[[#This Row],[Month]]&lt;10,"Q2",IF(Delivery[[#This Row],[Month]]&lt;13,"Q3"))))</f>
        <v>Q1</v>
      </c>
    </row>
    <row r="3385" spans="1:12" x14ac:dyDescent="0.25">
      <c r="A3385" s="181">
        <v>1</v>
      </c>
      <c r="B3385" s="182">
        <v>42535</v>
      </c>
      <c r="C3385" s="181" t="s">
        <v>6</v>
      </c>
      <c r="D3385" s="181" t="s">
        <v>2230</v>
      </c>
      <c r="E3385" s="181">
        <v>105</v>
      </c>
      <c r="F3385" s="181">
        <v>2770</v>
      </c>
      <c r="G3385" s="181" t="s">
        <v>1907</v>
      </c>
      <c r="H3385" s="181" t="str">
        <f t="shared" si="21"/>
        <v>PN</v>
      </c>
      <c r="I3385" s="181" t="str">
        <f>VLOOKUP(H3385,[2]Sheet1!$A$2:$B$27,2,0)</f>
        <v>NAPTHA</v>
      </c>
      <c r="J3385" s="181">
        <f>MONTH(Delivery[[#This Row],[DATE]])</f>
        <v>6</v>
      </c>
      <c r="K3385" s="183">
        <f>IF(Delivery[[#This Row],[Month]]&gt;3,YEAR(Delivery[[#This Row],[DATE]]),YEAR(Delivery[[#This Row],[DATE]])-1)</f>
        <v>2016</v>
      </c>
      <c r="L3385" s="183" t="str">
        <f>IF(Delivery[[#This Row],[Month]]&lt;4,"Q4",IF(Delivery[[#This Row],[Month]]&lt;7,"Q1",IF(Delivery[[#This Row],[Month]]&lt;10,"Q2",IF(Delivery[[#This Row],[Month]]&lt;13,"Q3"))))</f>
        <v>Q1</v>
      </c>
    </row>
    <row r="3386" spans="1:12" x14ac:dyDescent="0.25">
      <c r="A3386" s="181">
        <v>1</v>
      </c>
      <c r="B3386" s="182">
        <v>42536</v>
      </c>
      <c r="C3386" s="181" t="s">
        <v>6</v>
      </c>
      <c r="D3386" s="181" t="s">
        <v>2656</v>
      </c>
      <c r="E3386" s="181" t="s">
        <v>1918</v>
      </c>
      <c r="F3386" s="181">
        <v>300</v>
      </c>
      <c r="G3386" s="181" t="s">
        <v>1907</v>
      </c>
      <c r="H3386" s="181" t="str">
        <f t="shared" si="21"/>
        <v xml:space="preserve"> P</v>
      </c>
      <c r="I3386" s="181" t="s">
        <v>204</v>
      </c>
      <c r="J3386" s="181">
        <f>MONTH(Delivery[[#This Row],[DATE]])</f>
        <v>6</v>
      </c>
      <c r="K3386" s="183">
        <f>IF(Delivery[[#This Row],[Month]]&gt;3,YEAR(Delivery[[#This Row],[DATE]]),YEAR(Delivery[[#This Row],[DATE]])-1)</f>
        <v>2016</v>
      </c>
      <c r="L3386" s="183" t="str">
        <f>IF(Delivery[[#This Row],[Month]]&lt;4,"Q4",IF(Delivery[[#This Row],[Month]]&lt;7,"Q1",IF(Delivery[[#This Row],[Month]]&lt;10,"Q2",IF(Delivery[[#This Row],[Month]]&lt;13,"Q3"))))</f>
        <v>Q1</v>
      </c>
    </row>
    <row r="3387" spans="1:12" x14ac:dyDescent="0.25">
      <c r="A3387" s="181">
        <v>2</v>
      </c>
      <c r="B3387" s="182">
        <v>42536</v>
      </c>
      <c r="C3387" s="181" t="s">
        <v>6</v>
      </c>
      <c r="D3387" s="181" t="s">
        <v>2234</v>
      </c>
      <c r="E3387" s="181" t="s">
        <v>176</v>
      </c>
      <c r="F3387" s="181">
        <v>739</v>
      </c>
      <c r="G3387" s="181" t="s">
        <v>1907</v>
      </c>
      <c r="H3387" s="181" t="str">
        <f t="shared" si="21"/>
        <v>4H</v>
      </c>
      <c r="I3387" s="181" t="str">
        <f>VLOOKUP(H3387,[2]Sheet1!$A$2:$B$27,2,0)</f>
        <v>HSD</v>
      </c>
      <c r="J3387" s="181">
        <f>MONTH(Delivery[[#This Row],[DATE]])</f>
        <v>6</v>
      </c>
      <c r="K3387" s="183">
        <f>IF(Delivery[[#This Row],[Month]]&gt;3,YEAR(Delivery[[#This Row],[DATE]]),YEAR(Delivery[[#This Row],[DATE]])-1)</f>
        <v>2016</v>
      </c>
      <c r="L3387" s="183" t="str">
        <f>IF(Delivery[[#This Row],[Month]]&lt;4,"Q4",IF(Delivery[[#This Row],[Month]]&lt;7,"Q1",IF(Delivery[[#This Row],[Month]]&lt;10,"Q2",IF(Delivery[[#This Row],[Month]]&lt;13,"Q3"))))</f>
        <v>Q1</v>
      </c>
    </row>
    <row r="3388" spans="1:12" x14ac:dyDescent="0.25">
      <c r="A3388" s="181">
        <v>1</v>
      </c>
      <c r="B3388" s="182">
        <v>42536</v>
      </c>
      <c r="C3388" s="181" t="s">
        <v>6</v>
      </c>
      <c r="D3388" s="181" t="s">
        <v>2230</v>
      </c>
      <c r="E3388" s="181">
        <v>105</v>
      </c>
      <c r="F3388" s="181">
        <v>355</v>
      </c>
      <c r="G3388" s="181" t="s">
        <v>1907</v>
      </c>
      <c r="H3388" s="181" t="str">
        <f t="shared" ref="H3388" si="22">MID(D3388,3,2)</f>
        <v>PN</v>
      </c>
      <c r="I3388" s="181" t="str">
        <f>VLOOKUP(H3388,[2]Sheet1!$A$2:$B$27,2,0)</f>
        <v>NAPTHA</v>
      </c>
      <c r="J3388" s="181">
        <f>MONTH(Delivery[[#This Row],[DATE]])</f>
        <v>6</v>
      </c>
      <c r="K3388" s="183">
        <f>IF(Delivery[[#This Row],[Month]]&gt;3,YEAR(Delivery[[#This Row],[DATE]]),YEAR(Delivery[[#This Row],[DATE]])-1)</f>
        <v>2016</v>
      </c>
      <c r="L3388" s="183" t="str">
        <f>IF(Delivery[[#This Row],[Month]]&lt;4,"Q4",IF(Delivery[[#This Row],[Month]]&lt;7,"Q1",IF(Delivery[[#This Row],[Month]]&lt;10,"Q2",IF(Delivery[[#This Row],[Month]]&lt;13,"Q3"))))</f>
        <v>Q1</v>
      </c>
    </row>
    <row r="3389" spans="1:12" x14ac:dyDescent="0.25">
      <c r="A3389" s="181">
        <v>1</v>
      </c>
      <c r="B3389" s="182">
        <v>42542</v>
      </c>
      <c r="C3389" s="181" t="s">
        <v>6</v>
      </c>
      <c r="D3389" s="181" t="s">
        <v>2657</v>
      </c>
      <c r="E3389" s="181">
        <v>105</v>
      </c>
      <c r="F3389" s="181">
        <v>64</v>
      </c>
      <c r="G3389" s="181" t="s">
        <v>1907</v>
      </c>
      <c r="H3389" s="181" t="str">
        <f>MID(D3389,3,2)</f>
        <v>FP</v>
      </c>
      <c r="I3389" s="181" t="str">
        <f>VLOOKUP(H3389,[2]Sheet1!$A$2:$B$27,2,0)</f>
        <v>I/F</v>
      </c>
      <c r="J3389" s="181">
        <f>MONTH(Delivery[[#This Row],[DATE]])</f>
        <v>6</v>
      </c>
      <c r="K3389" s="183">
        <f>IF(Delivery[[#This Row],[Month]]&gt;3,YEAR(Delivery[[#This Row],[DATE]]),YEAR(Delivery[[#This Row],[DATE]])-1)</f>
        <v>2016</v>
      </c>
      <c r="L3389" s="183" t="str">
        <f>IF(Delivery[[#This Row],[Month]]&lt;4,"Q4",IF(Delivery[[#This Row],[Month]]&lt;7,"Q1",IF(Delivery[[#This Row],[Month]]&lt;10,"Q2",IF(Delivery[[#This Row],[Month]]&lt;13,"Q3"))))</f>
        <v>Q1</v>
      </c>
    </row>
    <row r="3390" spans="1:12" x14ac:dyDescent="0.25">
      <c r="A3390" s="181">
        <v>1</v>
      </c>
      <c r="B3390" s="182">
        <v>42552</v>
      </c>
      <c r="C3390" s="181" t="s">
        <v>6</v>
      </c>
      <c r="D3390" s="181" t="s">
        <v>2305</v>
      </c>
      <c r="E3390" s="181">
        <v>13</v>
      </c>
      <c r="F3390" s="181">
        <v>1572</v>
      </c>
      <c r="G3390" s="181" t="s">
        <v>460</v>
      </c>
      <c r="H3390" s="181" t="str">
        <f t="shared" ref="H3390:H3424" si="23">MID(D3390,3,2)</f>
        <v>A2</v>
      </c>
      <c r="I3390" s="181" t="str">
        <f>VLOOKUP(H3390,[3]Sheet1!$A$2:$B$27,2,0)</f>
        <v>ATF</v>
      </c>
      <c r="J3390" s="181">
        <f>MONTH(Delivery[[#This Row],[DATE]])</f>
        <v>7</v>
      </c>
      <c r="K3390" s="183">
        <f>IF(Delivery[[#This Row],[Month]]&gt;3,YEAR(Delivery[[#This Row],[DATE]]),YEAR(Delivery[[#This Row],[DATE]])-1)</f>
        <v>2016</v>
      </c>
      <c r="L3390" s="183" t="str">
        <f>IF(Delivery[[#This Row],[Month]]&lt;4,"Q4",IF(Delivery[[#This Row],[Month]]&lt;7,"Q1",IF(Delivery[[#This Row],[Month]]&lt;10,"Q2",IF(Delivery[[#This Row],[Month]]&lt;13,"Q3"))))</f>
        <v>Q2</v>
      </c>
    </row>
    <row r="3391" spans="1:12" x14ac:dyDescent="0.25">
      <c r="A3391" s="181">
        <v>2</v>
      </c>
      <c r="B3391" s="182">
        <v>42552</v>
      </c>
      <c r="C3391" s="181" t="s">
        <v>6</v>
      </c>
      <c r="D3391" s="181" t="s">
        <v>2308</v>
      </c>
      <c r="E3391" s="181">
        <v>13</v>
      </c>
      <c r="F3391" s="181">
        <v>1206</v>
      </c>
      <c r="G3391" s="181" t="s">
        <v>460</v>
      </c>
      <c r="H3391" s="181" t="str">
        <f t="shared" si="23"/>
        <v>A2</v>
      </c>
      <c r="I3391" s="181" t="str">
        <f>VLOOKUP(H3391,[3]Sheet1!$A$2:$B$27,2,0)</f>
        <v>ATF</v>
      </c>
      <c r="J3391" s="181">
        <f>MONTH(Delivery[[#This Row],[DATE]])</f>
        <v>7</v>
      </c>
      <c r="K3391" s="183">
        <f>IF(Delivery[[#This Row],[Month]]&gt;3,YEAR(Delivery[[#This Row],[DATE]]),YEAR(Delivery[[#This Row],[DATE]])-1)</f>
        <v>2016</v>
      </c>
      <c r="L3391" s="183" t="str">
        <f>IF(Delivery[[#This Row],[Month]]&lt;4,"Q4",IF(Delivery[[#This Row],[Month]]&lt;7,"Q1",IF(Delivery[[#This Row],[Month]]&lt;10,"Q2",IF(Delivery[[#This Row],[Month]]&lt;13,"Q3"))))</f>
        <v>Q2</v>
      </c>
    </row>
    <row r="3392" spans="1:12" x14ac:dyDescent="0.25">
      <c r="A3392" s="181">
        <v>3</v>
      </c>
      <c r="B3392" s="182">
        <v>42552</v>
      </c>
      <c r="C3392" s="181" t="s">
        <v>6</v>
      </c>
      <c r="D3392" s="181" t="s">
        <v>2308</v>
      </c>
      <c r="E3392" s="181">
        <v>10</v>
      </c>
      <c r="F3392" s="181">
        <v>6228</v>
      </c>
      <c r="G3392" s="181" t="s">
        <v>460</v>
      </c>
      <c r="H3392" s="181" t="str">
        <f t="shared" si="23"/>
        <v>A2</v>
      </c>
      <c r="I3392" s="181" t="str">
        <f>VLOOKUP(H3392,[3]Sheet1!$A$2:$B$27,2,0)</f>
        <v>ATF</v>
      </c>
      <c r="J3392" s="181">
        <f>MONTH(Delivery[[#This Row],[DATE]])</f>
        <v>7</v>
      </c>
      <c r="K3392" s="183">
        <f>IF(Delivery[[#This Row],[Month]]&gt;3,YEAR(Delivery[[#This Row],[DATE]]),YEAR(Delivery[[#This Row],[DATE]])-1)</f>
        <v>2016</v>
      </c>
      <c r="L3392" s="183" t="str">
        <f>IF(Delivery[[#This Row],[Month]]&lt;4,"Q4",IF(Delivery[[#This Row],[Month]]&lt;7,"Q1",IF(Delivery[[#This Row],[Month]]&lt;10,"Q2",IF(Delivery[[#This Row],[Month]]&lt;13,"Q3"))))</f>
        <v>Q2</v>
      </c>
    </row>
    <row r="3393" spans="1:12" x14ac:dyDescent="0.25">
      <c r="A3393" s="181">
        <v>4</v>
      </c>
      <c r="B3393" s="182">
        <v>42552</v>
      </c>
      <c r="C3393" s="181" t="s">
        <v>6</v>
      </c>
      <c r="D3393" s="181" t="s">
        <v>2310</v>
      </c>
      <c r="E3393" s="181">
        <v>10</v>
      </c>
      <c r="F3393" s="181">
        <v>2917</v>
      </c>
      <c r="G3393" s="181" t="s">
        <v>460</v>
      </c>
      <c r="H3393" s="181" t="str">
        <f t="shared" si="23"/>
        <v>A2</v>
      </c>
      <c r="I3393" s="181" t="str">
        <f>VLOOKUP(H3393,[3]Sheet1!$A$2:$B$27,2,0)</f>
        <v>ATF</v>
      </c>
      <c r="J3393" s="181">
        <f>MONTH(Delivery[[#This Row],[DATE]])</f>
        <v>7</v>
      </c>
      <c r="K3393" s="183">
        <f>IF(Delivery[[#This Row],[Month]]&gt;3,YEAR(Delivery[[#This Row],[DATE]]),YEAR(Delivery[[#This Row],[DATE]])-1)</f>
        <v>2016</v>
      </c>
      <c r="L3393" s="183" t="str">
        <f>IF(Delivery[[#This Row],[Month]]&lt;4,"Q4",IF(Delivery[[#This Row],[Month]]&lt;7,"Q1",IF(Delivery[[#This Row],[Month]]&lt;10,"Q2",IF(Delivery[[#This Row],[Month]]&lt;13,"Q3"))))</f>
        <v>Q2</v>
      </c>
    </row>
    <row r="3394" spans="1:12" x14ac:dyDescent="0.25">
      <c r="A3394" s="181">
        <v>5</v>
      </c>
      <c r="B3394" s="182">
        <v>42552</v>
      </c>
      <c r="C3394" s="181" t="s">
        <v>6</v>
      </c>
      <c r="D3394" s="181" t="s">
        <v>2311</v>
      </c>
      <c r="E3394" s="181">
        <v>16</v>
      </c>
      <c r="F3394" s="181">
        <v>12</v>
      </c>
      <c r="G3394" s="181" t="s">
        <v>460</v>
      </c>
      <c r="H3394" s="181" t="str">
        <f t="shared" si="23"/>
        <v>0S</v>
      </c>
      <c r="I3394" s="181" t="str">
        <f>VLOOKUP(H3394,[3]Sheet1!$A$2:$B$27,2,0)</f>
        <v>SKO</v>
      </c>
      <c r="J3394" s="181">
        <f>MONTH(Delivery[[#This Row],[DATE]])</f>
        <v>7</v>
      </c>
      <c r="K3394" s="183">
        <f>IF(Delivery[[#This Row],[Month]]&gt;3,YEAR(Delivery[[#This Row],[DATE]]),YEAR(Delivery[[#This Row],[DATE]])-1)</f>
        <v>2016</v>
      </c>
      <c r="L3394" s="183" t="str">
        <f>IF(Delivery[[#This Row],[Month]]&lt;4,"Q4",IF(Delivery[[#This Row],[Month]]&lt;7,"Q1",IF(Delivery[[#This Row],[Month]]&lt;10,"Q2",IF(Delivery[[#This Row],[Month]]&lt;13,"Q3"))))</f>
        <v>Q2</v>
      </c>
    </row>
    <row r="3395" spans="1:12" x14ac:dyDescent="0.25">
      <c r="A3395" s="181">
        <v>1</v>
      </c>
      <c r="B3395" s="182">
        <v>42552</v>
      </c>
      <c r="C3395" s="181" t="s">
        <v>6</v>
      </c>
      <c r="D3395" s="181" t="s">
        <v>2289</v>
      </c>
      <c r="E3395" s="181">
        <v>3</v>
      </c>
      <c r="F3395" s="181">
        <v>292</v>
      </c>
      <c r="G3395" s="181" t="s">
        <v>490</v>
      </c>
      <c r="H3395" s="181" t="str">
        <f t="shared" si="23"/>
        <v>4H</v>
      </c>
      <c r="I3395" s="181" t="str">
        <f>VLOOKUP(H3395,[3]Sheet1!$A$2:$B$27,2,0)</f>
        <v>HSD</v>
      </c>
      <c r="J3395" s="181">
        <f>MONTH(Delivery[[#This Row],[DATE]])</f>
        <v>7</v>
      </c>
      <c r="K3395" s="183">
        <f>IF(Delivery[[#This Row],[Month]]&gt;3,YEAR(Delivery[[#This Row],[DATE]]),YEAR(Delivery[[#This Row],[DATE]])-1)</f>
        <v>2016</v>
      </c>
      <c r="L3395" s="183" t="str">
        <f>IF(Delivery[[#This Row],[Month]]&lt;4,"Q4",IF(Delivery[[#This Row],[Month]]&lt;7,"Q1",IF(Delivery[[#This Row],[Month]]&lt;10,"Q2",IF(Delivery[[#This Row],[Month]]&lt;13,"Q3"))))</f>
        <v>Q2</v>
      </c>
    </row>
    <row r="3396" spans="1:12" x14ac:dyDescent="0.25">
      <c r="A3396" s="181">
        <v>2</v>
      </c>
      <c r="B3396" s="182">
        <v>42552</v>
      </c>
      <c r="C3396" s="181" t="s">
        <v>6</v>
      </c>
      <c r="D3396" s="181" t="s">
        <v>2289</v>
      </c>
      <c r="E3396" s="181">
        <v>10</v>
      </c>
      <c r="F3396" s="181">
        <v>732</v>
      </c>
      <c r="G3396" s="181" t="s">
        <v>490</v>
      </c>
      <c r="H3396" s="181" t="str">
        <f t="shared" si="23"/>
        <v>4H</v>
      </c>
      <c r="I3396" s="181" t="str">
        <f>VLOOKUP(H3396,[3]Sheet1!$A$2:$B$27,2,0)</f>
        <v>HSD</v>
      </c>
      <c r="J3396" s="181">
        <f>MONTH(Delivery[[#This Row],[DATE]])</f>
        <v>7</v>
      </c>
      <c r="K3396" s="183">
        <f>IF(Delivery[[#This Row],[Month]]&gt;3,YEAR(Delivery[[#This Row],[DATE]]),YEAR(Delivery[[#This Row],[DATE]])-1)</f>
        <v>2016</v>
      </c>
      <c r="L3396" s="183" t="str">
        <f>IF(Delivery[[#This Row],[Month]]&lt;4,"Q4",IF(Delivery[[#This Row],[Month]]&lt;7,"Q1",IF(Delivery[[#This Row],[Month]]&lt;10,"Q2",IF(Delivery[[#This Row],[Month]]&lt;13,"Q3"))))</f>
        <v>Q2</v>
      </c>
    </row>
    <row r="3397" spans="1:12" x14ac:dyDescent="0.25">
      <c r="A3397" s="181">
        <v>3</v>
      </c>
      <c r="B3397" s="182">
        <v>42552</v>
      </c>
      <c r="C3397" s="181" t="s">
        <v>6</v>
      </c>
      <c r="D3397" s="181" t="s">
        <v>2292</v>
      </c>
      <c r="E3397" s="181">
        <v>10</v>
      </c>
      <c r="F3397" s="181">
        <v>1311</v>
      </c>
      <c r="G3397" s="181" t="s">
        <v>490</v>
      </c>
      <c r="H3397" s="181" t="str">
        <f t="shared" si="23"/>
        <v>4H</v>
      </c>
      <c r="I3397" s="181" t="str">
        <f>VLOOKUP(H3397,[3]Sheet1!$A$2:$B$27,2,0)</f>
        <v>HSD</v>
      </c>
      <c r="J3397" s="181">
        <f>MONTH(Delivery[[#This Row],[DATE]])</f>
        <v>7</v>
      </c>
      <c r="K3397" s="183">
        <f>IF(Delivery[[#This Row],[Month]]&gt;3,YEAR(Delivery[[#This Row],[DATE]]),YEAR(Delivery[[#This Row],[DATE]])-1)</f>
        <v>2016</v>
      </c>
      <c r="L3397" s="183" t="str">
        <f>IF(Delivery[[#This Row],[Month]]&lt;4,"Q4",IF(Delivery[[#This Row],[Month]]&lt;7,"Q1",IF(Delivery[[#This Row],[Month]]&lt;10,"Q2",IF(Delivery[[#This Row],[Month]]&lt;13,"Q3"))))</f>
        <v>Q2</v>
      </c>
    </row>
    <row r="3398" spans="1:12" x14ac:dyDescent="0.25">
      <c r="A3398" s="181">
        <v>1</v>
      </c>
      <c r="B3398" s="182">
        <v>42553</v>
      </c>
      <c r="C3398" s="181" t="s">
        <v>6</v>
      </c>
      <c r="D3398" s="181" t="s">
        <v>2312</v>
      </c>
      <c r="E3398" s="181">
        <v>16</v>
      </c>
      <c r="F3398" s="181">
        <v>20</v>
      </c>
      <c r="G3398" s="181" t="s">
        <v>460</v>
      </c>
      <c r="H3398" s="181" t="str">
        <f t="shared" si="23"/>
        <v>PC</v>
      </c>
      <c r="I3398" s="181" t="str">
        <f>VLOOKUP(H3398,[3]Sheet1!$A$2:$B$27,2,0)</f>
        <v>SKO</v>
      </c>
      <c r="J3398" s="181">
        <f>MONTH(Delivery[[#This Row],[DATE]])</f>
        <v>7</v>
      </c>
      <c r="K3398" s="183">
        <f>IF(Delivery[[#This Row],[Month]]&gt;3,YEAR(Delivery[[#This Row],[DATE]]),YEAR(Delivery[[#This Row],[DATE]])-1)</f>
        <v>2016</v>
      </c>
      <c r="L3398" s="183" t="str">
        <f>IF(Delivery[[#This Row],[Month]]&lt;4,"Q4",IF(Delivery[[#This Row],[Month]]&lt;7,"Q1",IF(Delivery[[#This Row],[Month]]&lt;10,"Q2",IF(Delivery[[#This Row],[Month]]&lt;13,"Q3"))))</f>
        <v>Q2</v>
      </c>
    </row>
    <row r="3399" spans="1:12" x14ac:dyDescent="0.25">
      <c r="A3399" s="181">
        <v>2</v>
      </c>
      <c r="B3399" s="182">
        <v>42553</v>
      </c>
      <c r="C3399" s="181" t="s">
        <v>6</v>
      </c>
      <c r="D3399" s="181" t="s">
        <v>2658</v>
      </c>
      <c r="E3399" s="181">
        <v>3</v>
      </c>
      <c r="F3399" s="181">
        <v>2488</v>
      </c>
      <c r="G3399" s="181" t="s">
        <v>460</v>
      </c>
      <c r="H3399" s="181" t="str">
        <f t="shared" si="23"/>
        <v>4H</v>
      </c>
      <c r="I3399" s="181" t="str">
        <f>VLOOKUP(H3399,[3]Sheet1!$A$2:$B$27,2,0)</f>
        <v>HSD</v>
      </c>
      <c r="J3399" s="181">
        <f>MONTH(Delivery[[#This Row],[DATE]])</f>
        <v>7</v>
      </c>
      <c r="K3399" s="183">
        <f>IF(Delivery[[#This Row],[Month]]&gt;3,YEAR(Delivery[[#This Row],[DATE]]),YEAR(Delivery[[#This Row],[DATE]])-1)</f>
        <v>2016</v>
      </c>
      <c r="L3399" s="183" t="str">
        <f>IF(Delivery[[#This Row],[Month]]&lt;4,"Q4",IF(Delivery[[#This Row],[Month]]&lt;7,"Q1",IF(Delivery[[#This Row],[Month]]&lt;10,"Q2",IF(Delivery[[#This Row],[Month]]&lt;13,"Q3"))))</f>
        <v>Q2</v>
      </c>
    </row>
    <row r="3400" spans="1:12" x14ac:dyDescent="0.25">
      <c r="A3400" s="181">
        <v>3</v>
      </c>
      <c r="B3400" s="182">
        <v>42553</v>
      </c>
      <c r="C3400" s="181" t="s">
        <v>6</v>
      </c>
      <c r="D3400" s="181" t="s">
        <v>2289</v>
      </c>
      <c r="E3400" s="181">
        <v>3</v>
      </c>
      <c r="F3400" s="181">
        <v>1976</v>
      </c>
      <c r="G3400" s="181" t="s">
        <v>460</v>
      </c>
      <c r="H3400" s="181" t="str">
        <f t="shared" si="23"/>
        <v>4H</v>
      </c>
      <c r="I3400" s="181" t="str">
        <f>VLOOKUP(H3400,[3]Sheet1!$A$2:$B$27,2,0)</f>
        <v>HSD</v>
      </c>
      <c r="J3400" s="181">
        <f>MONTH(Delivery[[#This Row],[DATE]])</f>
        <v>7</v>
      </c>
      <c r="K3400" s="183">
        <f>IF(Delivery[[#This Row],[Month]]&gt;3,YEAR(Delivery[[#This Row],[DATE]]),YEAR(Delivery[[#This Row],[DATE]])-1)</f>
        <v>2016</v>
      </c>
      <c r="L3400" s="183" t="str">
        <f>IF(Delivery[[#This Row],[Month]]&lt;4,"Q4",IF(Delivery[[#This Row],[Month]]&lt;7,"Q1",IF(Delivery[[#This Row],[Month]]&lt;10,"Q2",IF(Delivery[[#This Row],[Month]]&lt;13,"Q3"))))</f>
        <v>Q2</v>
      </c>
    </row>
    <row r="3401" spans="1:12" x14ac:dyDescent="0.25">
      <c r="A3401" s="181">
        <v>1</v>
      </c>
      <c r="B3401" s="182">
        <v>42553</v>
      </c>
      <c r="C3401" s="181" t="s">
        <v>6</v>
      </c>
      <c r="D3401" s="181" t="s">
        <v>2292</v>
      </c>
      <c r="E3401" s="181">
        <v>10</v>
      </c>
      <c r="F3401" s="181">
        <v>1264</v>
      </c>
      <c r="G3401" s="181" t="s">
        <v>490</v>
      </c>
      <c r="H3401" s="181" t="str">
        <f t="shared" si="23"/>
        <v>4H</v>
      </c>
      <c r="I3401" s="181" t="str">
        <f>VLOOKUP(H3401,[3]Sheet1!$A$2:$B$27,2,0)</f>
        <v>HSD</v>
      </c>
      <c r="J3401" s="181">
        <f>MONTH(Delivery[[#This Row],[DATE]])</f>
        <v>7</v>
      </c>
      <c r="K3401" s="183">
        <f>IF(Delivery[[#This Row],[Month]]&gt;3,YEAR(Delivery[[#This Row],[DATE]]),YEAR(Delivery[[#This Row],[DATE]])-1)</f>
        <v>2016</v>
      </c>
      <c r="L3401" s="183" t="str">
        <f>IF(Delivery[[#This Row],[Month]]&lt;4,"Q4",IF(Delivery[[#This Row],[Month]]&lt;7,"Q1",IF(Delivery[[#This Row],[Month]]&lt;10,"Q2",IF(Delivery[[#This Row],[Month]]&lt;13,"Q3"))))</f>
        <v>Q2</v>
      </c>
    </row>
    <row r="3402" spans="1:12" x14ac:dyDescent="0.25">
      <c r="A3402" s="181">
        <v>2</v>
      </c>
      <c r="B3402" s="182">
        <v>42553</v>
      </c>
      <c r="C3402" s="181" t="s">
        <v>6</v>
      </c>
      <c r="D3402" s="181" t="s">
        <v>414</v>
      </c>
      <c r="E3402" s="181">
        <v>4</v>
      </c>
      <c r="F3402" s="181">
        <v>163</v>
      </c>
      <c r="G3402" s="181" t="s">
        <v>490</v>
      </c>
      <c r="H3402" s="181" t="str">
        <f t="shared" si="23"/>
        <v>PC</v>
      </c>
      <c r="I3402" s="181" t="str">
        <f>VLOOKUP(H3402,[3]Sheet1!$A$2:$B$27,2,0)</f>
        <v>SKO</v>
      </c>
      <c r="J3402" s="181">
        <f>MONTH(Delivery[[#This Row],[DATE]])</f>
        <v>7</v>
      </c>
      <c r="K3402" s="183">
        <f>IF(Delivery[[#This Row],[Month]]&gt;3,YEAR(Delivery[[#This Row],[DATE]]),YEAR(Delivery[[#This Row],[DATE]])-1)</f>
        <v>2016</v>
      </c>
      <c r="L3402" s="183" t="str">
        <f>IF(Delivery[[#This Row],[Month]]&lt;4,"Q4",IF(Delivery[[#This Row],[Month]]&lt;7,"Q1",IF(Delivery[[#This Row],[Month]]&lt;10,"Q2",IF(Delivery[[#This Row],[Month]]&lt;13,"Q3"))))</f>
        <v>Q2</v>
      </c>
    </row>
    <row r="3403" spans="1:12" x14ac:dyDescent="0.25">
      <c r="A3403" s="181">
        <v>3</v>
      </c>
      <c r="B3403" s="182">
        <v>42553</v>
      </c>
      <c r="C3403" s="181" t="s">
        <v>6</v>
      </c>
      <c r="D3403" s="181" t="s">
        <v>2303</v>
      </c>
      <c r="E3403" s="181">
        <v>4</v>
      </c>
      <c r="F3403" s="181">
        <v>253</v>
      </c>
      <c r="G3403" s="181" t="s">
        <v>490</v>
      </c>
      <c r="H3403" s="181" t="str">
        <f t="shared" si="23"/>
        <v>0S</v>
      </c>
      <c r="I3403" s="181" t="str">
        <f>VLOOKUP(H3403,[3]Sheet1!$A$2:$B$27,2,0)</f>
        <v>SKO</v>
      </c>
      <c r="J3403" s="181">
        <f>MONTH(Delivery[[#This Row],[DATE]])</f>
        <v>7</v>
      </c>
      <c r="K3403" s="183">
        <f>IF(Delivery[[#This Row],[Month]]&gt;3,YEAR(Delivery[[#This Row],[DATE]]),YEAR(Delivery[[#This Row],[DATE]])-1)</f>
        <v>2016</v>
      </c>
      <c r="L3403" s="183" t="str">
        <f>IF(Delivery[[#This Row],[Month]]&lt;4,"Q4",IF(Delivery[[#This Row],[Month]]&lt;7,"Q1",IF(Delivery[[#This Row],[Month]]&lt;10,"Q2",IF(Delivery[[#This Row],[Month]]&lt;13,"Q3"))))</f>
        <v>Q2</v>
      </c>
    </row>
    <row r="3404" spans="1:12" x14ac:dyDescent="0.25">
      <c r="A3404" s="181">
        <v>4</v>
      </c>
      <c r="B3404" s="182">
        <v>42553</v>
      </c>
      <c r="C3404" s="181" t="s">
        <v>6</v>
      </c>
      <c r="D3404" s="181" t="s">
        <v>2303</v>
      </c>
      <c r="E3404" s="181">
        <v>5</v>
      </c>
      <c r="F3404" s="181">
        <v>379</v>
      </c>
      <c r="G3404" s="181" t="s">
        <v>490</v>
      </c>
      <c r="H3404" s="181" t="str">
        <f t="shared" si="23"/>
        <v>0S</v>
      </c>
      <c r="I3404" s="181" t="str">
        <f>VLOOKUP(H3404,[3]Sheet1!$A$2:$B$27,2,0)</f>
        <v>SKO</v>
      </c>
      <c r="J3404" s="181">
        <f>MONTH(Delivery[[#This Row],[DATE]])</f>
        <v>7</v>
      </c>
      <c r="K3404" s="183">
        <f>IF(Delivery[[#This Row],[Month]]&gt;3,YEAR(Delivery[[#This Row],[DATE]]),YEAR(Delivery[[#This Row],[DATE]])-1)</f>
        <v>2016</v>
      </c>
      <c r="L3404" s="183" t="str">
        <f>IF(Delivery[[#This Row],[Month]]&lt;4,"Q4",IF(Delivery[[#This Row],[Month]]&lt;7,"Q1",IF(Delivery[[#This Row],[Month]]&lt;10,"Q2",IF(Delivery[[#This Row],[Month]]&lt;13,"Q3"))))</f>
        <v>Q2</v>
      </c>
    </row>
    <row r="3405" spans="1:12" x14ac:dyDescent="0.25">
      <c r="A3405" s="181">
        <v>5</v>
      </c>
      <c r="B3405" s="182">
        <v>42553</v>
      </c>
      <c r="C3405" s="181" t="s">
        <v>6</v>
      </c>
      <c r="D3405" s="181" t="s">
        <v>2304</v>
      </c>
      <c r="E3405" s="181">
        <v>5</v>
      </c>
      <c r="F3405" s="181">
        <v>1018</v>
      </c>
      <c r="G3405" s="181" t="s">
        <v>490</v>
      </c>
      <c r="H3405" s="181" t="str">
        <f t="shared" si="23"/>
        <v>0S</v>
      </c>
      <c r="I3405" s="181" t="str">
        <f>VLOOKUP(H3405,[3]Sheet1!$A$2:$B$27,2,0)</f>
        <v>SKO</v>
      </c>
      <c r="J3405" s="181">
        <f>MONTH(Delivery[[#This Row],[DATE]])</f>
        <v>7</v>
      </c>
      <c r="K3405" s="183">
        <f>IF(Delivery[[#This Row],[Month]]&gt;3,YEAR(Delivery[[#This Row],[DATE]]),YEAR(Delivery[[#This Row],[DATE]])-1)</f>
        <v>2016</v>
      </c>
      <c r="L3405" s="183" t="str">
        <f>IF(Delivery[[#This Row],[Month]]&lt;4,"Q4",IF(Delivery[[#This Row],[Month]]&lt;7,"Q1",IF(Delivery[[#This Row],[Month]]&lt;10,"Q2",IF(Delivery[[#This Row],[Month]]&lt;13,"Q3"))))</f>
        <v>Q2</v>
      </c>
    </row>
    <row r="3406" spans="1:12" x14ac:dyDescent="0.25">
      <c r="A3406" s="181">
        <v>1</v>
      </c>
      <c r="B3406" s="182">
        <v>42554</v>
      </c>
      <c r="C3406" s="181" t="s">
        <v>6</v>
      </c>
      <c r="D3406" s="181" t="s">
        <v>2343</v>
      </c>
      <c r="E3406" s="181">
        <v>3</v>
      </c>
      <c r="F3406" s="181">
        <v>4885</v>
      </c>
      <c r="G3406" s="181" t="s">
        <v>460</v>
      </c>
      <c r="H3406" s="181" t="str">
        <f t="shared" si="23"/>
        <v>4H</v>
      </c>
      <c r="I3406" s="181" t="str">
        <f>VLOOKUP(H3406,[3]Sheet1!$A$2:$B$27,2,0)</f>
        <v>HSD</v>
      </c>
      <c r="J3406" s="181">
        <f>MONTH(Delivery[[#This Row],[DATE]])</f>
        <v>7</v>
      </c>
      <c r="K3406" s="183">
        <f>IF(Delivery[[#This Row],[Month]]&gt;3,YEAR(Delivery[[#This Row],[DATE]]),YEAR(Delivery[[#This Row],[DATE]])-1)</f>
        <v>2016</v>
      </c>
      <c r="L3406" s="183" t="str">
        <f>IF(Delivery[[#This Row],[Month]]&lt;4,"Q4",IF(Delivery[[#This Row],[Month]]&lt;7,"Q1",IF(Delivery[[#This Row],[Month]]&lt;10,"Q2",IF(Delivery[[#This Row],[Month]]&lt;13,"Q3"))))</f>
        <v>Q2</v>
      </c>
    </row>
    <row r="3407" spans="1:12" x14ac:dyDescent="0.25">
      <c r="A3407" s="181">
        <v>2</v>
      </c>
      <c r="B3407" s="182">
        <v>42554</v>
      </c>
      <c r="C3407" s="181" t="s">
        <v>6</v>
      </c>
      <c r="D3407" s="181" t="s">
        <v>2344</v>
      </c>
      <c r="E3407" s="181">
        <v>16</v>
      </c>
      <c r="F3407" s="181">
        <v>117</v>
      </c>
      <c r="G3407" s="181" t="s">
        <v>460</v>
      </c>
      <c r="H3407" s="181" t="str">
        <f t="shared" si="23"/>
        <v>PC</v>
      </c>
      <c r="I3407" s="181" t="str">
        <f>VLOOKUP(H3407,[3]Sheet1!$A$2:$B$27,2,0)</f>
        <v>SKO</v>
      </c>
      <c r="J3407" s="181">
        <f>MONTH(Delivery[[#This Row],[DATE]])</f>
        <v>7</v>
      </c>
      <c r="K3407" s="183">
        <f>IF(Delivery[[#This Row],[Month]]&gt;3,YEAR(Delivery[[#This Row],[DATE]]),YEAR(Delivery[[#This Row],[DATE]])-1)</f>
        <v>2016</v>
      </c>
      <c r="L3407" s="183" t="str">
        <f>IF(Delivery[[#This Row],[Month]]&lt;4,"Q4",IF(Delivery[[#This Row],[Month]]&lt;7,"Q1",IF(Delivery[[#This Row],[Month]]&lt;10,"Q2",IF(Delivery[[#This Row],[Month]]&lt;13,"Q3"))))</f>
        <v>Q2</v>
      </c>
    </row>
    <row r="3408" spans="1:12" x14ac:dyDescent="0.25">
      <c r="A3408" s="181">
        <v>3</v>
      </c>
      <c r="B3408" s="182">
        <v>42554</v>
      </c>
      <c r="C3408" s="181" t="s">
        <v>6</v>
      </c>
      <c r="D3408" s="181" t="s">
        <v>2345</v>
      </c>
      <c r="E3408" s="181">
        <v>12</v>
      </c>
      <c r="F3408" s="181">
        <v>269</v>
      </c>
      <c r="G3408" s="181" t="s">
        <v>460</v>
      </c>
      <c r="H3408" s="181" t="str">
        <f t="shared" si="23"/>
        <v>4M</v>
      </c>
      <c r="I3408" s="181" t="str">
        <f>VLOOKUP(H3408,[3]Sheet1!$A$2:$B$27,2,0)</f>
        <v>MS</v>
      </c>
      <c r="J3408" s="181">
        <f>MONTH(Delivery[[#This Row],[DATE]])</f>
        <v>7</v>
      </c>
      <c r="K3408" s="183">
        <f>IF(Delivery[[#This Row],[Month]]&gt;3,YEAR(Delivery[[#This Row],[DATE]]),YEAR(Delivery[[#This Row],[DATE]])-1)</f>
        <v>2016</v>
      </c>
      <c r="L3408" s="183" t="str">
        <f>IF(Delivery[[#This Row],[Month]]&lt;4,"Q4",IF(Delivery[[#This Row],[Month]]&lt;7,"Q1",IF(Delivery[[#This Row],[Month]]&lt;10,"Q2",IF(Delivery[[#This Row],[Month]]&lt;13,"Q3"))))</f>
        <v>Q2</v>
      </c>
    </row>
    <row r="3409" spans="1:12" x14ac:dyDescent="0.25">
      <c r="A3409" s="181">
        <v>1</v>
      </c>
      <c r="B3409" s="182">
        <v>42554</v>
      </c>
      <c r="C3409" s="181" t="s">
        <v>6</v>
      </c>
      <c r="D3409" s="181" t="s">
        <v>2304</v>
      </c>
      <c r="E3409" s="181">
        <v>5</v>
      </c>
      <c r="F3409" s="181">
        <v>531</v>
      </c>
      <c r="G3409" s="181" t="s">
        <v>490</v>
      </c>
      <c r="H3409" s="181" t="str">
        <f t="shared" si="23"/>
        <v>0S</v>
      </c>
      <c r="I3409" s="181" t="str">
        <f>VLOOKUP(H3409,[3]Sheet1!$A$2:$B$27,2,0)</f>
        <v>SKO</v>
      </c>
      <c r="J3409" s="181">
        <f>MONTH(Delivery[[#This Row],[DATE]])</f>
        <v>7</v>
      </c>
      <c r="K3409" s="183">
        <f>IF(Delivery[[#This Row],[Month]]&gt;3,YEAR(Delivery[[#This Row],[DATE]]),YEAR(Delivery[[#This Row],[DATE]])-1)</f>
        <v>2016</v>
      </c>
      <c r="L3409" s="183" t="str">
        <f>IF(Delivery[[#This Row],[Month]]&lt;4,"Q4",IF(Delivery[[#This Row],[Month]]&lt;7,"Q1",IF(Delivery[[#This Row],[Month]]&lt;10,"Q2",IF(Delivery[[#This Row],[Month]]&lt;13,"Q3"))))</f>
        <v>Q2</v>
      </c>
    </row>
    <row r="3410" spans="1:12" x14ac:dyDescent="0.25">
      <c r="A3410" s="181">
        <v>2</v>
      </c>
      <c r="B3410" s="182">
        <v>42554</v>
      </c>
      <c r="C3410" s="181" t="s">
        <v>6</v>
      </c>
      <c r="D3410" s="181" t="s">
        <v>2304</v>
      </c>
      <c r="E3410" s="181">
        <v>4</v>
      </c>
      <c r="F3410" s="181">
        <v>167</v>
      </c>
      <c r="G3410" s="181" t="s">
        <v>490</v>
      </c>
      <c r="H3410" s="181" t="str">
        <f t="shared" si="23"/>
        <v>0S</v>
      </c>
      <c r="I3410" s="181" t="str">
        <f>VLOOKUP(H3410,[3]Sheet1!$A$2:$B$27,2,0)</f>
        <v>SKO</v>
      </c>
      <c r="J3410" s="181">
        <f>MONTH(Delivery[[#This Row],[DATE]])</f>
        <v>7</v>
      </c>
      <c r="K3410" s="183">
        <f>IF(Delivery[[#This Row],[Month]]&gt;3,YEAR(Delivery[[#This Row],[DATE]]),YEAR(Delivery[[#This Row],[DATE]])-1)</f>
        <v>2016</v>
      </c>
      <c r="L3410" s="183" t="str">
        <f>IF(Delivery[[#This Row],[Month]]&lt;4,"Q4",IF(Delivery[[#This Row],[Month]]&lt;7,"Q1",IF(Delivery[[#This Row],[Month]]&lt;10,"Q2",IF(Delivery[[#This Row],[Month]]&lt;13,"Q3"))))</f>
        <v>Q2</v>
      </c>
    </row>
    <row r="3411" spans="1:12" x14ac:dyDescent="0.25">
      <c r="A3411" s="181">
        <v>3</v>
      </c>
      <c r="B3411" s="182">
        <v>42554</v>
      </c>
      <c r="C3411" s="181" t="s">
        <v>2638</v>
      </c>
      <c r="D3411" s="181" t="s">
        <v>368</v>
      </c>
      <c r="E3411" s="181">
        <v>4</v>
      </c>
      <c r="F3411" s="181">
        <v>1680</v>
      </c>
      <c r="G3411" s="181" t="s">
        <v>490</v>
      </c>
      <c r="H3411" s="181" t="str">
        <f t="shared" si="23"/>
        <v>SK</v>
      </c>
      <c r="I3411" s="181" t="str">
        <f>VLOOKUP(H3411,[3]Sheet1!$A$2:$B$27,2,0)</f>
        <v>SKO</v>
      </c>
      <c r="J3411" s="181">
        <f>MONTH(Delivery[[#This Row],[DATE]])</f>
        <v>7</v>
      </c>
      <c r="K3411" s="183">
        <f>IF(Delivery[[#This Row],[Month]]&gt;3,YEAR(Delivery[[#This Row],[DATE]]),YEAR(Delivery[[#This Row],[DATE]])-1)</f>
        <v>2016</v>
      </c>
      <c r="L3411" s="183" t="str">
        <f>IF(Delivery[[#This Row],[Month]]&lt;4,"Q4",IF(Delivery[[#This Row],[Month]]&lt;7,"Q1",IF(Delivery[[#This Row],[Month]]&lt;10,"Q2",IF(Delivery[[#This Row],[Month]]&lt;13,"Q3"))))</f>
        <v>Q2</v>
      </c>
    </row>
    <row r="3412" spans="1:12" x14ac:dyDescent="0.25">
      <c r="A3412" s="181">
        <v>4</v>
      </c>
      <c r="B3412" s="182">
        <v>42554</v>
      </c>
      <c r="C3412" s="181" t="s">
        <v>6</v>
      </c>
      <c r="D3412" s="181" t="s">
        <v>2659</v>
      </c>
      <c r="E3412" s="181">
        <v>4</v>
      </c>
      <c r="F3412" s="181">
        <v>51</v>
      </c>
      <c r="G3412" s="181" t="s">
        <v>490</v>
      </c>
      <c r="H3412" s="181" t="str">
        <f t="shared" si="23"/>
        <v>PC</v>
      </c>
      <c r="I3412" s="181" t="str">
        <f>VLOOKUP(H3412,[3]Sheet1!$A$2:$B$27,2,0)</f>
        <v>SKO</v>
      </c>
      <c r="J3412" s="181">
        <f>MONTH(Delivery[[#This Row],[DATE]])</f>
        <v>7</v>
      </c>
      <c r="K3412" s="183">
        <f>IF(Delivery[[#This Row],[Month]]&gt;3,YEAR(Delivery[[#This Row],[DATE]]),YEAR(Delivery[[#This Row],[DATE]])-1)</f>
        <v>2016</v>
      </c>
      <c r="L3412" s="183" t="str">
        <f>IF(Delivery[[#This Row],[Month]]&lt;4,"Q4",IF(Delivery[[#This Row],[Month]]&lt;7,"Q1",IF(Delivery[[#This Row],[Month]]&lt;10,"Q2",IF(Delivery[[#This Row],[Month]]&lt;13,"Q3"))))</f>
        <v>Q2</v>
      </c>
    </row>
    <row r="3413" spans="1:12" x14ac:dyDescent="0.25">
      <c r="A3413" s="181">
        <v>5</v>
      </c>
      <c r="B3413" s="182">
        <v>42554</v>
      </c>
      <c r="C3413" s="181" t="s">
        <v>6</v>
      </c>
      <c r="D3413" s="181" t="s">
        <v>507</v>
      </c>
      <c r="E3413" s="181">
        <v>12</v>
      </c>
      <c r="F3413" s="181">
        <v>48</v>
      </c>
      <c r="G3413" s="181" t="s">
        <v>490</v>
      </c>
      <c r="H3413" s="181" t="str">
        <f t="shared" si="23"/>
        <v>F4</v>
      </c>
      <c r="I3413" s="181" t="str">
        <f>VLOOKUP(H3413,[3]Sheet1!$A$2:$B$27,2,0)</f>
        <v>I/F</v>
      </c>
      <c r="J3413" s="181">
        <f>MONTH(Delivery[[#This Row],[DATE]])</f>
        <v>7</v>
      </c>
      <c r="K3413" s="183">
        <f>IF(Delivery[[#This Row],[Month]]&gt;3,YEAR(Delivery[[#This Row],[DATE]]),YEAR(Delivery[[#This Row],[DATE]])-1)</f>
        <v>2016</v>
      </c>
      <c r="L3413" s="183" t="str">
        <f>IF(Delivery[[#This Row],[Month]]&lt;4,"Q4",IF(Delivery[[#This Row],[Month]]&lt;7,"Q1",IF(Delivery[[#This Row],[Month]]&lt;10,"Q2",IF(Delivery[[#This Row],[Month]]&lt;13,"Q3"))))</f>
        <v>Q2</v>
      </c>
    </row>
    <row r="3414" spans="1:12" x14ac:dyDescent="0.25">
      <c r="A3414" s="181">
        <v>6</v>
      </c>
      <c r="B3414" s="182">
        <v>42554</v>
      </c>
      <c r="C3414" s="181" t="s">
        <v>6</v>
      </c>
      <c r="D3414" s="181" t="s">
        <v>507</v>
      </c>
      <c r="E3414" s="181">
        <v>1</v>
      </c>
      <c r="F3414" s="181">
        <v>30</v>
      </c>
      <c r="G3414" s="181" t="s">
        <v>490</v>
      </c>
      <c r="H3414" s="181" t="str">
        <f t="shared" si="23"/>
        <v>F4</v>
      </c>
      <c r="I3414" s="181" t="str">
        <f>VLOOKUP(H3414,[3]Sheet1!$A$2:$B$27,2,0)</f>
        <v>I/F</v>
      </c>
      <c r="J3414" s="181">
        <f>MONTH(Delivery[[#This Row],[DATE]])</f>
        <v>7</v>
      </c>
      <c r="K3414" s="183">
        <f>IF(Delivery[[#This Row],[Month]]&gt;3,YEAR(Delivery[[#This Row],[DATE]]),YEAR(Delivery[[#This Row],[DATE]])-1)</f>
        <v>2016</v>
      </c>
      <c r="L3414" s="183" t="str">
        <f>IF(Delivery[[#This Row],[Month]]&lt;4,"Q4",IF(Delivery[[#This Row],[Month]]&lt;7,"Q1",IF(Delivery[[#This Row],[Month]]&lt;10,"Q2",IF(Delivery[[#This Row],[Month]]&lt;13,"Q3"))))</f>
        <v>Q2</v>
      </c>
    </row>
    <row r="3415" spans="1:12" x14ac:dyDescent="0.25">
      <c r="A3415" s="181">
        <v>7</v>
      </c>
      <c r="B3415" s="182">
        <v>42554</v>
      </c>
      <c r="C3415" s="181" t="s">
        <v>6</v>
      </c>
      <c r="D3415" s="181" t="s">
        <v>2313</v>
      </c>
      <c r="E3415" s="181">
        <v>1</v>
      </c>
      <c r="F3415" s="181">
        <v>386</v>
      </c>
      <c r="G3415" s="181" t="s">
        <v>490</v>
      </c>
      <c r="H3415" s="181" t="str">
        <f t="shared" si="23"/>
        <v>4H</v>
      </c>
      <c r="I3415" s="181" t="str">
        <f>VLOOKUP(H3415,[3]Sheet1!$A$2:$B$27,2,0)</f>
        <v>HSD</v>
      </c>
      <c r="J3415" s="181">
        <f>MONTH(Delivery[[#This Row],[DATE]])</f>
        <v>7</v>
      </c>
      <c r="K3415" s="183">
        <f>IF(Delivery[[#This Row],[Month]]&gt;3,YEAR(Delivery[[#This Row],[DATE]]),YEAR(Delivery[[#This Row],[DATE]])-1)</f>
        <v>2016</v>
      </c>
      <c r="L3415" s="183" t="str">
        <f>IF(Delivery[[#This Row],[Month]]&lt;4,"Q4",IF(Delivery[[#This Row],[Month]]&lt;7,"Q1",IF(Delivery[[#This Row],[Month]]&lt;10,"Q2",IF(Delivery[[#This Row],[Month]]&lt;13,"Q3"))))</f>
        <v>Q2</v>
      </c>
    </row>
    <row r="3416" spans="1:12" x14ac:dyDescent="0.25">
      <c r="A3416" s="181">
        <v>1</v>
      </c>
      <c r="B3416" s="182">
        <v>42554</v>
      </c>
      <c r="C3416" s="181" t="s">
        <v>463</v>
      </c>
      <c r="D3416" s="181" t="s">
        <v>298</v>
      </c>
      <c r="E3416" s="181">
        <v>24</v>
      </c>
      <c r="F3416" s="181">
        <v>2642</v>
      </c>
      <c r="G3416" s="181" t="s">
        <v>464</v>
      </c>
      <c r="H3416" s="181" t="str">
        <f t="shared" si="23"/>
        <v>A2</v>
      </c>
      <c r="I3416" s="181" t="str">
        <f>VLOOKUP(H3416,[3]Sheet1!$A$2:$B$27,2,0)</f>
        <v>ATF</v>
      </c>
      <c r="J3416" s="181">
        <f>MONTH(Delivery[[#This Row],[DATE]])</f>
        <v>7</v>
      </c>
      <c r="K3416" s="183">
        <f>IF(Delivery[[#This Row],[Month]]&gt;3,YEAR(Delivery[[#This Row],[DATE]]),YEAR(Delivery[[#This Row],[DATE]])-1)</f>
        <v>2016</v>
      </c>
      <c r="L3416" s="183" t="str">
        <f>IF(Delivery[[#This Row],[Month]]&lt;4,"Q4",IF(Delivery[[#This Row],[Month]]&lt;7,"Q1",IF(Delivery[[#This Row],[Month]]&lt;10,"Q2",IF(Delivery[[#This Row],[Month]]&lt;13,"Q3"))))</f>
        <v>Q2</v>
      </c>
    </row>
    <row r="3417" spans="1:12" x14ac:dyDescent="0.25">
      <c r="A3417" s="181">
        <v>2</v>
      </c>
      <c r="B3417" s="182">
        <v>42554</v>
      </c>
      <c r="C3417" s="181" t="s">
        <v>463</v>
      </c>
      <c r="D3417" s="181" t="s">
        <v>298</v>
      </c>
      <c r="E3417" s="181">
        <v>15</v>
      </c>
      <c r="F3417" s="181">
        <v>2542</v>
      </c>
      <c r="G3417" s="181" t="s">
        <v>464</v>
      </c>
      <c r="H3417" s="181" t="str">
        <f t="shared" si="23"/>
        <v>A2</v>
      </c>
      <c r="I3417" s="181" t="str">
        <f>VLOOKUP(H3417,[3]Sheet1!$A$2:$B$27,2,0)</f>
        <v>ATF</v>
      </c>
      <c r="J3417" s="181">
        <f>MONTH(Delivery[[#This Row],[DATE]])</f>
        <v>7</v>
      </c>
      <c r="K3417" s="183">
        <f>IF(Delivery[[#This Row],[Month]]&gt;3,YEAR(Delivery[[#This Row],[DATE]]),YEAR(Delivery[[#This Row],[DATE]])-1)</f>
        <v>2016</v>
      </c>
      <c r="L3417" s="183" t="str">
        <f>IF(Delivery[[#This Row],[Month]]&lt;4,"Q4",IF(Delivery[[#This Row],[Month]]&lt;7,"Q1",IF(Delivery[[#This Row],[Month]]&lt;10,"Q2",IF(Delivery[[#This Row],[Month]]&lt;13,"Q3"))))</f>
        <v>Q2</v>
      </c>
    </row>
    <row r="3418" spans="1:12" x14ac:dyDescent="0.25">
      <c r="A3418" s="181">
        <v>1</v>
      </c>
      <c r="B3418" s="182">
        <v>42554</v>
      </c>
      <c r="C3418" s="181" t="s">
        <v>6</v>
      </c>
      <c r="D3418" s="181" t="s">
        <v>462</v>
      </c>
      <c r="E3418" s="181" t="s">
        <v>239</v>
      </c>
      <c r="F3418" s="181">
        <v>39</v>
      </c>
      <c r="G3418" s="181" t="s">
        <v>466</v>
      </c>
      <c r="H3418" s="181" t="str">
        <f t="shared" si="23"/>
        <v>F4</v>
      </c>
      <c r="I3418" s="181" t="str">
        <f>VLOOKUP(H3418,[3]Sheet1!$A$2:$B$27,2,0)</f>
        <v>I/F</v>
      </c>
      <c r="J3418" s="181">
        <f>MONTH(Delivery[[#This Row],[DATE]])</f>
        <v>7</v>
      </c>
      <c r="K3418" s="183">
        <f>IF(Delivery[[#This Row],[Month]]&gt;3,YEAR(Delivery[[#This Row],[DATE]]),YEAR(Delivery[[#This Row],[DATE]])-1)</f>
        <v>2016</v>
      </c>
      <c r="L3418" s="183" t="str">
        <f>IF(Delivery[[#This Row],[Month]]&lt;4,"Q4",IF(Delivery[[#This Row],[Month]]&lt;7,"Q1",IF(Delivery[[#This Row],[Month]]&lt;10,"Q2",IF(Delivery[[#This Row],[Month]]&lt;13,"Q3"))))</f>
        <v>Q2</v>
      </c>
    </row>
    <row r="3419" spans="1:12" x14ac:dyDescent="0.25">
      <c r="A3419" s="181">
        <v>1</v>
      </c>
      <c r="B3419" s="182">
        <v>42555</v>
      </c>
      <c r="C3419" s="181" t="s">
        <v>6</v>
      </c>
      <c r="D3419" s="181" t="s">
        <v>2345</v>
      </c>
      <c r="E3419" s="181">
        <v>12</v>
      </c>
      <c r="F3419" s="181">
        <v>3830</v>
      </c>
      <c r="G3419" s="181" t="s">
        <v>460</v>
      </c>
      <c r="H3419" s="181" t="str">
        <f t="shared" si="23"/>
        <v>4M</v>
      </c>
      <c r="I3419" s="181" t="str">
        <f>VLOOKUP(H3419,[3]Sheet1!$A$2:$B$27,2,0)</f>
        <v>MS</v>
      </c>
      <c r="J3419" s="181">
        <f>MONTH(Delivery[[#This Row],[DATE]])</f>
        <v>7</v>
      </c>
      <c r="K3419" s="183">
        <f>IF(Delivery[[#This Row],[Month]]&gt;3,YEAR(Delivery[[#This Row],[DATE]]),YEAR(Delivery[[#This Row],[DATE]])-1)</f>
        <v>2016</v>
      </c>
      <c r="L3419" s="183" t="str">
        <f>IF(Delivery[[#This Row],[Month]]&lt;4,"Q4",IF(Delivery[[#This Row],[Month]]&lt;7,"Q1",IF(Delivery[[#This Row],[Month]]&lt;10,"Q2",IF(Delivery[[#This Row],[Month]]&lt;13,"Q3"))))</f>
        <v>Q2</v>
      </c>
    </row>
    <row r="3420" spans="1:12" x14ac:dyDescent="0.25">
      <c r="A3420" s="181">
        <v>2</v>
      </c>
      <c r="B3420" s="182">
        <v>42555</v>
      </c>
      <c r="C3420" s="181" t="s">
        <v>6</v>
      </c>
      <c r="D3420" s="181" t="s">
        <v>2346</v>
      </c>
      <c r="E3420" s="181">
        <v>12</v>
      </c>
      <c r="F3420" s="181">
        <v>714</v>
      </c>
      <c r="G3420" s="181" t="s">
        <v>460</v>
      </c>
      <c r="H3420" s="181" t="str">
        <f t="shared" si="23"/>
        <v>4M</v>
      </c>
      <c r="I3420" s="181" t="str">
        <f>VLOOKUP(H3420,[3]Sheet1!$A$2:$B$27,2,0)</f>
        <v>MS</v>
      </c>
      <c r="J3420" s="181">
        <f>MONTH(Delivery[[#This Row],[DATE]])</f>
        <v>7</v>
      </c>
      <c r="K3420" s="183">
        <f>IF(Delivery[[#This Row],[Month]]&gt;3,YEAR(Delivery[[#This Row],[DATE]]),YEAR(Delivery[[#This Row],[DATE]])-1)</f>
        <v>2016</v>
      </c>
      <c r="L3420" s="183" t="str">
        <f>IF(Delivery[[#This Row],[Month]]&lt;4,"Q4",IF(Delivery[[#This Row],[Month]]&lt;7,"Q1",IF(Delivery[[#This Row],[Month]]&lt;10,"Q2",IF(Delivery[[#This Row],[Month]]&lt;13,"Q3"))))</f>
        <v>Q2</v>
      </c>
    </row>
    <row r="3421" spans="1:12" x14ac:dyDescent="0.25">
      <c r="A3421" s="181">
        <v>1</v>
      </c>
      <c r="B3421" s="182">
        <v>42555</v>
      </c>
      <c r="C3421" s="181" t="s">
        <v>6</v>
      </c>
      <c r="D3421" s="181" t="s">
        <v>2313</v>
      </c>
      <c r="E3421" s="181">
        <v>3</v>
      </c>
      <c r="F3421" s="181">
        <v>627</v>
      </c>
      <c r="G3421" s="181" t="s">
        <v>490</v>
      </c>
      <c r="H3421" s="181" t="str">
        <f t="shared" si="23"/>
        <v>4H</v>
      </c>
      <c r="I3421" s="181" t="str">
        <f>VLOOKUP(H3421,[3]Sheet1!$A$2:$B$27,2,0)</f>
        <v>HSD</v>
      </c>
      <c r="J3421" s="181">
        <f>MONTH(Delivery[[#This Row],[DATE]])</f>
        <v>7</v>
      </c>
      <c r="K3421" s="183">
        <f>IF(Delivery[[#This Row],[Month]]&gt;3,YEAR(Delivery[[#This Row],[DATE]]),YEAR(Delivery[[#This Row],[DATE]])-1)</f>
        <v>2016</v>
      </c>
      <c r="L3421" s="183" t="str">
        <f>IF(Delivery[[#This Row],[Month]]&lt;4,"Q4",IF(Delivery[[#This Row],[Month]]&lt;7,"Q1",IF(Delivery[[#This Row],[Month]]&lt;10,"Q2",IF(Delivery[[#This Row],[Month]]&lt;13,"Q3"))))</f>
        <v>Q2</v>
      </c>
    </row>
    <row r="3422" spans="1:12" x14ac:dyDescent="0.25">
      <c r="A3422" s="181">
        <v>2</v>
      </c>
      <c r="B3422" s="182">
        <v>42555</v>
      </c>
      <c r="C3422" s="181" t="s">
        <v>6</v>
      </c>
      <c r="D3422" s="181" t="s">
        <v>2313</v>
      </c>
      <c r="E3422" s="181">
        <v>12</v>
      </c>
      <c r="F3422" s="181">
        <v>3329</v>
      </c>
      <c r="G3422" s="181" t="s">
        <v>490</v>
      </c>
      <c r="H3422" s="181" t="str">
        <f t="shared" si="23"/>
        <v>4H</v>
      </c>
      <c r="I3422" s="181" t="str">
        <f>VLOOKUP(H3422,[3]Sheet1!$A$2:$B$27,2,0)</f>
        <v>HSD</v>
      </c>
      <c r="J3422" s="181">
        <f>MONTH(Delivery[[#This Row],[DATE]])</f>
        <v>7</v>
      </c>
      <c r="K3422" s="183">
        <f>IF(Delivery[[#This Row],[Month]]&gt;3,YEAR(Delivery[[#This Row],[DATE]]),YEAR(Delivery[[#This Row],[DATE]])-1)</f>
        <v>2016</v>
      </c>
      <c r="L3422" s="183" t="str">
        <f>IF(Delivery[[#This Row],[Month]]&lt;4,"Q4",IF(Delivery[[#This Row],[Month]]&lt;7,"Q1",IF(Delivery[[#This Row],[Month]]&lt;10,"Q2",IF(Delivery[[#This Row],[Month]]&lt;13,"Q3"))))</f>
        <v>Q2</v>
      </c>
    </row>
    <row r="3423" spans="1:12" x14ac:dyDescent="0.25">
      <c r="A3423" s="181">
        <v>3</v>
      </c>
      <c r="B3423" s="182">
        <v>42555</v>
      </c>
      <c r="C3423" s="181" t="s">
        <v>6</v>
      </c>
      <c r="D3423" s="181" t="s">
        <v>2313</v>
      </c>
      <c r="E3423" s="181">
        <v>1</v>
      </c>
      <c r="F3423" s="181">
        <v>36</v>
      </c>
      <c r="G3423" s="181" t="s">
        <v>490</v>
      </c>
      <c r="H3423" s="181" t="str">
        <f t="shared" si="23"/>
        <v>4H</v>
      </c>
      <c r="I3423" s="181" t="str">
        <f>VLOOKUP(H3423,[3]Sheet1!$A$2:$B$27,2,0)</f>
        <v>HSD</v>
      </c>
      <c r="J3423" s="181">
        <f>MONTH(Delivery[[#This Row],[DATE]])</f>
        <v>7</v>
      </c>
      <c r="K3423" s="183">
        <f>IF(Delivery[[#This Row],[Month]]&gt;3,YEAR(Delivery[[#This Row],[DATE]]),YEAR(Delivery[[#This Row],[DATE]])-1)</f>
        <v>2016</v>
      </c>
      <c r="L3423" s="183" t="str">
        <f>IF(Delivery[[#This Row],[Month]]&lt;4,"Q4",IF(Delivery[[#This Row],[Month]]&lt;7,"Q1",IF(Delivery[[#This Row],[Month]]&lt;10,"Q2",IF(Delivery[[#This Row],[Month]]&lt;13,"Q3"))))</f>
        <v>Q2</v>
      </c>
    </row>
    <row r="3424" spans="1:12" x14ac:dyDescent="0.25">
      <c r="A3424" s="181">
        <v>4</v>
      </c>
      <c r="B3424" s="182">
        <v>42555</v>
      </c>
      <c r="C3424" s="181" t="s">
        <v>6</v>
      </c>
      <c r="D3424" s="181" t="s">
        <v>2343</v>
      </c>
      <c r="E3424" s="181">
        <v>1</v>
      </c>
      <c r="F3424" s="181">
        <v>33</v>
      </c>
      <c r="G3424" s="181" t="s">
        <v>490</v>
      </c>
      <c r="H3424" s="181" t="str">
        <f t="shared" si="23"/>
        <v>4H</v>
      </c>
      <c r="I3424" s="181" t="str">
        <f>VLOOKUP(H3424,[3]Sheet1!$A$2:$B$27,2,0)</f>
        <v>HSD</v>
      </c>
      <c r="J3424" s="181">
        <f>MONTH(Delivery[[#This Row],[DATE]])</f>
        <v>7</v>
      </c>
      <c r="K3424" s="183">
        <f>IF(Delivery[[#This Row],[Month]]&gt;3,YEAR(Delivery[[#This Row],[DATE]]),YEAR(Delivery[[#This Row],[DATE]])-1)</f>
        <v>2016</v>
      </c>
      <c r="L3424" s="183" t="str">
        <f>IF(Delivery[[#This Row],[Month]]&lt;4,"Q4",IF(Delivery[[#This Row],[Month]]&lt;7,"Q1",IF(Delivery[[#This Row],[Month]]&lt;10,"Q2",IF(Delivery[[#This Row],[Month]]&lt;13,"Q3"))))</f>
        <v>Q2</v>
      </c>
    </row>
    <row r="3425" spans="1:12" x14ac:dyDescent="0.25">
      <c r="A3425" s="181">
        <v>1</v>
      </c>
      <c r="B3425" s="182">
        <v>42555</v>
      </c>
      <c r="C3425" s="181" t="s">
        <v>463</v>
      </c>
      <c r="D3425" s="181" t="s">
        <v>298</v>
      </c>
      <c r="E3425" s="181">
        <v>15</v>
      </c>
      <c r="F3425" s="181">
        <v>234</v>
      </c>
      <c r="G3425" s="181" t="s">
        <v>464</v>
      </c>
      <c r="H3425" s="181" t="str">
        <f t="shared" ref="H3425:H3488" si="24">MID(D3425,3,2)</f>
        <v>A2</v>
      </c>
      <c r="I3425" s="181" t="str">
        <f>VLOOKUP(H3425,[3]Sheet1!$A$2:$B$27,2,0)</f>
        <v>ATF</v>
      </c>
      <c r="J3425" s="181">
        <f>MONTH(Delivery[[#This Row],[DATE]])</f>
        <v>7</v>
      </c>
      <c r="K3425" s="183">
        <f>IF(Delivery[[#This Row],[Month]]&gt;3,YEAR(Delivery[[#This Row],[DATE]]),YEAR(Delivery[[#This Row],[DATE]])-1)</f>
        <v>2016</v>
      </c>
      <c r="L3425" s="183" t="str">
        <f>IF(Delivery[[#This Row],[Month]]&lt;4,"Q4",IF(Delivery[[#This Row],[Month]]&lt;7,"Q1",IF(Delivery[[#This Row],[Month]]&lt;10,"Q2",IF(Delivery[[#This Row],[Month]]&lt;13,"Q3"))))</f>
        <v>Q2</v>
      </c>
    </row>
    <row r="3426" spans="1:12" x14ac:dyDescent="0.25">
      <c r="A3426" s="181">
        <v>2</v>
      </c>
      <c r="B3426" s="182">
        <v>42555</v>
      </c>
      <c r="C3426" s="181" t="s">
        <v>463</v>
      </c>
      <c r="D3426" s="181" t="s">
        <v>2349</v>
      </c>
      <c r="E3426" s="181">
        <v>16</v>
      </c>
      <c r="F3426" s="181">
        <v>565</v>
      </c>
      <c r="G3426" s="181" t="s">
        <v>464</v>
      </c>
      <c r="H3426" s="181" t="str">
        <f t="shared" si="24"/>
        <v>0S</v>
      </c>
      <c r="I3426" s="181" t="str">
        <f>VLOOKUP(H3426,[3]Sheet1!$A$2:$B$27,2,0)</f>
        <v>SKO</v>
      </c>
      <c r="J3426" s="181">
        <f>MONTH(Delivery[[#This Row],[DATE]])</f>
        <v>7</v>
      </c>
      <c r="K3426" s="183">
        <f>IF(Delivery[[#This Row],[Month]]&gt;3,YEAR(Delivery[[#This Row],[DATE]]),YEAR(Delivery[[#This Row],[DATE]])-1)</f>
        <v>2016</v>
      </c>
      <c r="L3426" s="183" t="str">
        <f>IF(Delivery[[#This Row],[Month]]&lt;4,"Q4",IF(Delivery[[#This Row],[Month]]&lt;7,"Q1",IF(Delivery[[#This Row],[Month]]&lt;10,"Q2",IF(Delivery[[#This Row],[Month]]&lt;13,"Q3"))))</f>
        <v>Q2</v>
      </c>
    </row>
    <row r="3427" spans="1:12" x14ac:dyDescent="0.25">
      <c r="A3427" s="181">
        <v>3</v>
      </c>
      <c r="B3427" s="182">
        <v>42555</v>
      </c>
      <c r="C3427" s="181" t="s">
        <v>463</v>
      </c>
      <c r="D3427" s="181" t="s">
        <v>2349</v>
      </c>
      <c r="E3427" s="181">
        <v>17</v>
      </c>
      <c r="F3427" s="181">
        <v>294</v>
      </c>
      <c r="G3427" s="181" t="s">
        <v>464</v>
      </c>
      <c r="H3427" s="181" t="str">
        <f t="shared" si="24"/>
        <v>0S</v>
      </c>
      <c r="I3427" s="181" t="str">
        <f>VLOOKUP(H3427,[3]Sheet1!$A$2:$B$27,2,0)</f>
        <v>SKO</v>
      </c>
      <c r="J3427" s="181">
        <f>MONTH(Delivery[[#This Row],[DATE]])</f>
        <v>7</v>
      </c>
      <c r="K3427" s="183">
        <f>IF(Delivery[[#This Row],[Month]]&gt;3,YEAR(Delivery[[#This Row],[DATE]]),YEAR(Delivery[[#This Row],[DATE]])-1)</f>
        <v>2016</v>
      </c>
      <c r="L3427" s="183" t="str">
        <f>IF(Delivery[[#This Row],[Month]]&lt;4,"Q4",IF(Delivery[[#This Row],[Month]]&lt;7,"Q1",IF(Delivery[[#This Row],[Month]]&lt;10,"Q2",IF(Delivery[[#This Row],[Month]]&lt;13,"Q3"))))</f>
        <v>Q2</v>
      </c>
    </row>
    <row r="3428" spans="1:12" x14ac:dyDescent="0.25">
      <c r="A3428" s="181">
        <v>4</v>
      </c>
      <c r="B3428" s="182">
        <v>42555</v>
      </c>
      <c r="C3428" s="181" t="s">
        <v>463</v>
      </c>
      <c r="D3428" s="181" t="s">
        <v>2350</v>
      </c>
      <c r="E3428" s="181">
        <v>17</v>
      </c>
      <c r="F3428" s="181">
        <v>891</v>
      </c>
      <c r="G3428" s="181" t="s">
        <v>464</v>
      </c>
      <c r="H3428" s="181" t="str">
        <f t="shared" si="24"/>
        <v>0S</v>
      </c>
      <c r="I3428" s="181" t="str">
        <f>VLOOKUP(H3428,[3]Sheet1!$A$2:$B$27,2,0)</f>
        <v>SKO</v>
      </c>
      <c r="J3428" s="181">
        <f>MONTH(Delivery[[#This Row],[DATE]])</f>
        <v>7</v>
      </c>
      <c r="K3428" s="183">
        <f>IF(Delivery[[#This Row],[Month]]&gt;3,YEAR(Delivery[[#This Row],[DATE]]),YEAR(Delivery[[#This Row],[DATE]])-1)</f>
        <v>2016</v>
      </c>
      <c r="L3428" s="183" t="str">
        <f>IF(Delivery[[#This Row],[Month]]&lt;4,"Q4",IF(Delivery[[#This Row],[Month]]&lt;7,"Q1",IF(Delivery[[#This Row],[Month]]&lt;10,"Q2",IF(Delivery[[#This Row],[Month]]&lt;13,"Q3"))))</f>
        <v>Q2</v>
      </c>
    </row>
    <row r="3429" spans="1:12" x14ac:dyDescent="0.25">
      <c r="A3429" s="181">
        <v>5</v>
      </c>
      <c r="B3429" s="182">
        <v>42555</v>
      </c>
      <c r="C3429" s="181" t="s">
        <v>463</v>
      </c>
      <c r="D3429" s="181" t="s">
        <v>2351</v>
      </c>
      <c r="E3429" s="181">
        <v>15</v>
      </c>
      <c r="F3429" s="181">
        <v>4092</v>
      </c>
      <c r="G3429" s="181" t="s">
        <v>464</v>
      </c>
      <c r="H3429" s="181" t="str">
        <f t="shared" si="24"/>
        <v>A2</v>
      </c>
      <c r="I3429" s="181" t="str">
        <f>VLOOKUP(H3429,[3]Sheet1!$A$2:$B$27,2,0)</f>
        <v>ATF</v>
      </c>
      <c r="J3429" s="181">
        <f>MONTH(Delivery[[#This Row],[DATE]])</f>
        <v>7</v>
      </c>
      <c r="K3429" s="183">
        <f>IF(Delivery[[#This Row],[Month]]&gt;3,YEAR(Delivery[[#This Row],[DATE]]),YEAR(Delivery[[#This Row],[DATE]])-1)</f>
        <v>2016</v>
      </c>
      <c r="L3429" s="183" t="str">
        <f>IF(Delivery[[#This Row],[Month]]&lt;4,"Q4",IF(Delivery[[#This Row],[Month]]&lt;7,"Q1",IF(Delivery[[#This Row],[Month]]&lt;10,"Q2",IF(Delivery[[#This Row],[Month]]&lt;13,"Q3"))))</f>
        <v>Q2</v>
      </c>
    </row>
    <row r="3430" spans="1:12" x14ac:dyDescent="0.25">
      <c r="A3430" s="181">
        <v>1</v>
      </c>
      <c r="B3430" s="182">
        <v>42556</v>
      </c>
      <c r="C3430" s="181" t="s">
        <v>6</v>
      </c>
      <c r="D3430" s="181" t="s">
        <v>2346</v>
      </c>
      <c r="E3430" s="181">
        <v>12</v>
      </c>
      <c r="F3430" s="181">
        <v>892</v>
      </c>
      <c r="G3430" s="181" t="s">
        <v>460</v>
      </c>
      <c r="H3430" s="181" t="str">
        <f t="shared" si="24"/>
        <v>4M</v>
      </c>
      <c r="I3430" s="181" t="str">
        <f>VLOOKUP(H3430,[3]Sheet1!$A$2:$B$27,2,0)</f>
        <v>MS</v>
      </c>
      <c r="J3430" s="181">
        <f>MONTH(Delivery[[#This Row],[DATE]])</f>
        <v>7</v>
      </c>
      <c r="K3430" s="183">
        <f>IF(Delivery[[#This Row],[Month]]&gt;3,YEAR(Delivery[[#This Row],[DATE]]),YEAR(Delivery[[#This Row],[DATE]])-1)</f>
        <v>2016</v>
      </c>
      <c r="L3430" s="183" t="str">
        <f>IF(Delivery[[#This Row],[Month]]&lt;4,"Q4",IF(Delivery[[#This Row],[Month]]&lt;7,"Q1",IF(Delivery[[#This Row],[Month]]&lt;10,"Q2",IF(Delivery[[#This Row],[Month]]&lt;13,"Q3"))))</f>
        <v>Q2</v>
      </c>
    </row>
    <row r="3431" spans="1:12" x14ac:dyDescent="0.25">
      <c r="A3431" s="181">
        <v>2</v>
      </c>
      <c r="B3431" s="182">
        <v>42556</v>
      </c>
      <c r="C3431" s="181" t="s">
        <v>6</v>
      </c>
      <c r="D3431" s="181" t="s">
        <v>2346</v>
      </c>
      <c r="E3431" s="181">
        <v>5</v>
      </c>
      <c r="F3431" s="181">
        <v>1920</v>
      </c>
      <c r="G3431" s="181" t="s">
        <v>460</v>
      </c>
      <c r="H3431" s="181" t="str">
        <f t="shared" si="24"/>
        <v>4M</v>
      </c>
      <c r="I3431" s="181" t="str">
        <f>VLOOKUP(H3431,[3]Sheet1!$A$2:$B$27,2,0)</f>
        <v>MS</v>
      </c>
      <c r="J3431" s="181">
        <f>MONTH(Delivery[[#This Row],[DATE]])</f>
        <v>7</v>
      </c>
      <c r="K3431" s="183">
        <f>IF(Delivery[[#This Row],[Month]]&gt;3,YEAR(Delivery[[#This Row],[DATE]]),YEAR(Delivery[[#This Row],[DATE]])-1)</f>
        <v>2016</v>
      </c>
      <c r="L3431" s="183" t="str">
        <f>IF(Delivery[[#This Row],[Month]]&lt;4,"Q4",IF(Delivery[[#This Row],[Month]]&lt;7,"Q1",IF(Delivery[[#This Row],[Month]]&lt;10,"Q2",IF(Delivery[[#This Row],[Month]]&lt;13,"Q3"))))</f>
        <v>Q2</v>
      </c>
    </row>
    <row r="3432" spans="1:12" x14ac:dyDescent="0.25">
      <c r="A3432" s="181">
        <v>3</v>
      </c>
      <c r="B3432" s="182">
        <v>42556</v>
      </c>
      <c r="C3432" s="181" t="s">
        <v>6</v>
      </c>
      <c r="D3432" s="181" t="s">
        <v>2348</v>
      </c>
      <c r="E3432" s="181">
        <v>5</v>
      </c>
      <c r="F3432" s="181">
        <v>2375</v>
      </c>
      <c r="G3432" s="181" t="s">
        <v>460</v>
      </c>
      <c r="H3432" s="181" t="str">
        <f t="shared" si="24"/>
        <v>4M</v>
      </c>
      <c r="I3432" s="181" t="str">
        <f>VLOOKUP(H3432,[3]Sheet1!$A$2:$B$27,2,0)</f>
        <v>MS</v>
      </c>
      <c r="J3432" s="181">
        <f>MONTH(Delivery[[#This Row],[DATE]])</f>
        <v>7</v>
      </c>
      <c r="K3432" s="183">
        <f>IF(Delivery[[#This Row],[Month]]&gt;3,YEAR(Delivery[[#This Row],[DATE]]),YEAR(Delivery[[#This Row],[DATE]])-1)</f>
        <v>2016</v>
      </c>
      <c r="L3432" s="183" t="str">
        <f>IF(Delivery[[#This Row],[Month]]&lt;4,"Q4",IF(Delivery[[#This Row],[Month]]&lt;7,"Q1",IF(Delivery[[#This Row],[Month]]&lt;10,"Q2",IF(Delivery[[#This Row],[Month]]&lt;13,"Q3"))))</f>
        <v>Q2</v>
      </c>
    </row>
    <row r="3433" spans="1:12" x14ac:dyDescent="0.25">
      <c r="A3433" s="181">
        <v>1</v>
      </c>
      <c r="B3433" s="182">
        <v>42556</v>
      </c>
      <c r="C3433" s="181" t="s">
        <v>6</v>
      </c>
      <c r="D3433" s="181" t="s">
        <v>2343</v>
      </c>
      <c r="E3433" s="181">
        <v>1</v>
      </c>
      <c r="F3433" s="181">
        <v>1378</v>
      </c>
      <c r="G3433" s="181" t="s">
        <v>490</v>
      </c>
      <c r="H3433" s="181" t="str">
        <f t="shared" si="24"/>
        <v>4H</v>
      </c>
      <c r="I3433" s="181" t="str">
        <f>VLOOKUP(H3433,[3]Sheet1!$A$2:$B$27,2,0)</f>
        <v>HSD</v>
      </c>
      <c r="J3433" s="181">
        <f>MONTH(Delivery[[#This Row],[DATE]])</f>
        <v>7</v>
      </c>
      <c r="K3433" s="183">
        <f>IF(Delivery[[#This Row],[Month]]&gt;3,YEAR(Delivery[[#This Row],[DATE]]),YEAR(Delivery[[#This Row],[DATE]])-1)</f>
        <v>2016</v>
      </c>
      <c r="L3433" s="183" t="str">
        <f>IF(Delivery[[#This Row],[Month]]&lt;4,"Q4",IF(Delivery[[#This Row],[Month]]&lt;7,"Q1",IF(Delivery[[#This Row],[Month]]&lt;10,"Q2",IF(Delivery[[#This Row],[Month]]&lt;13,"Q3"))))</f>
        <v>Q2</v>
      </c>
    </row>
    <row r="3434" spans="1:12" x14ac:dyDescent="0.25">
      <c r="A3434" s="181">
        <v>2</v>
      </c>
      <c r="B3434" s="182">
        <v>42556</v>
      </c>
      <c r="C3434" s="181" t="s">
        <v>6</v>
      </c>
      <c r="D3434" s="181" t="s">
        <v>2343</v>
      </c>
      <c r="E3434" s="181">
        <v>2</v>
      </c>
      <c r="F3434" s="181">
        <v>1285</v>
      </c>
      <c r="G3434" s="181" t="s">
        <v>490</v>
      </c>
      <c r="H3434" s="181" t="str">
        <f t="shared" si="24"/>
        <v>4H</v>
      </c>
      <c r="I3434" s="181" t="str">
        <f>VLOOKUP(H3434,[3]Sheet1!$A$2:$B$27,2,0)</f>
        <v>HSD</v>
      </c>
      <c r="J3434" s="181">
        <f>MONTH(Delivery[[#This Row],[DATE]])</f>
        <v>7</v>
      </c>
      <c r="K3434" s="183">
        <f>IF(Delivery[[#This Row],[Month]]&gt;3,YEAR(Delivery[[#This Row],[DATE]]),YEAR(Delivery[[#This Row],[DATE]])-1)</f>
        <v>2016</v>
      </c>
      <c r="L3434" s="183" t="str">
        <f>IF(Delivery[[#This Row],[Month]]&lt;4,"Q4",IF(Delivery[[#This Row],[Month]]&lt;7,"Q1",IF(Delivery[[#This Row],[Month]]&lt;10,"Q2",IF(Delivery[[#This Row],[Month]]&lt;13,"Q3"))))</f>
        <v>Q2</v>
      </c>
    </row>
    <row r="3435" spans="1:12" x14ac:dyDescent="0.25">
      <c r="A3435" s="181">
        <v>3</v>
      </c>
      <c r="B3435" s="182">
        <v>42556</v>
      </c>
      <c r="C3435" s="181" t="s">
        <v>6</v>
      </c>
      <c r="D3435" s="181" t="s">
        <v>2343</v>
      </c>
      <c r="E3435" s="181">
        <v>11</v>
      </c>
      <c r="F3435" s="181">
        <v>1969</v>
      </c>
      <c r="G3435" s="181" t="s">
        <v>490</v>
      </c>
      <c r="H3435" s="181" t="str">
        <f t="shared" si="24"/>
        <v>4H</v>
      </c>
      <c r="I3435" s="181" t="str">
        <f>VLOOKUP(H3435,[3]Sheet1!$A$2:$B$27,2,0)</f>
        <v>HSD</v>
      </c>
      <c r="J3435" s="181">
        <f>MONTH(Delivery[[#This Row],[DATE]])</f>
        <v>7</v>
      </c>
      <c r="K3435" s="183">
        <f>IF(Delivery[[#This Row],[Month]]&gt;3,YEAR(Delivery[[#This Row],[DATE]]),YEAR(Delivery[[#This Row],[DATE]])-1)</f>
        <v>2016</v>
      </c>
      <c r="L3435" s="183" t="str">
        <f>IF(Delivery[[#This Row],[Month]]&lt;4,"Q4",IF(Delivery[[#This Row],[Month]]&lt;7,"Q1",IF(Delivery[[#This Row],[Month]]&lt;10,"Q2",IF(Delivery[[#This Row],[Month]]&lt;13,"Q3"))))</f>
        <v>Q2</v>
      </c>
    </row>
    <row r="3436" spans="1:12" x14ac:dyDescent="0.25">
      <c r="A3436" s="181">
        <v>4</v>
      </c>
      <c r="B3436" s="182">
        <v>42556</v>
      </c>
      <c r="C3436" s="181" t="s">
        <v>6</v>
      </c>
      <c r="D3436" s="181" t="s">
        <v>2344</v>
      </c>
      <c r="E3436" s="181">
        <v>4</v>
      </c>
      <c r="F3436" s="181">
        <v>78</v>
      </c>
      <c r="G3436" s="181" t="s">
        <v>490</v>
      </c>
      <c r="H3436" s="181" t="str">
        <f t="shared" si="24"/>
        <v>PC</v>
      </c>
      <c r="I3436" s="181" t="str">
        <f>VLOOKUP(H3436,[3]Sheet1!$A$2:$B$27,2,0)</f>
        <v>SKO</v>
      </c>
      <c r="J3436" s="181">
        <f>MONTH(Delivery[[#This Row],[DATE]])</f>
        <v>7</v>
      </c>
      <c r="K3436" s="183">
        <f>IF(Delivery[[#This Row],[Month]]&gt;3,YEAR(Delivery[[#This Row],[DATE]]),YEAR(Delivery[[#This Row],[DATE]])-1)</f>
        <v>2016</v>
      </c>
      <c r="L3436" s="183" t="str">
        <f>IF(Delivery[[#This Row],[Month]]&lt;4,"Q4",IF(Delivery[[#This Row],[Month]]&lt;7,"Q1",IF(Delivery[[#This Row],[Month]]&lt;10,"Q2",IF(Delivery[[#This Row],[Month]]&lt;13,"Q3"))))</f>
        <v>Q2</v>
      </c>
    </row>
    <row r="3437" spans="1:12" x14ac:dyDescent="0.25">
      <c r="A3437" s="181">
        <v>5</v>
      </c>
      <c r="B3437" s="182">
        <v>42556</v>
      </c>
      <c r="C3437" s="181" t="s">
        <v>6</v>
      </c>
      <c r="D3437" s="181" t="s">
        <v>2345</v>
      </c>
      <c r="E3437" s="181">
        <v>8</v>
      </c>
      <c r="F3437" s="181">
        <v>1666</v>
      </c>
      <c r="G3437" s="181" t="s">
        <v>490</v>
      </c>
      <c r="H3437" s="181" t="str">
        <f t="shared" si="24"/>
        <v>4M</v>
      </c>
      <c r="I3437" s="181" t="str">
        <f>VLOOKUP(H3437,[3]Sheet1!$A$2:$B$27,2,0)</f>
        <v>MS</v>
      </c>
      <c r="J3437" s="181">
        <f>MONTH(Delivery[[#This Row],[DATE]])</f>
        <v>7</v>
      </c>
      <c r="K3437" s="183">
        <f>IF(Delivery[[#This Row],[Month]]&gt;3,YEAR(Delivery[[#This Row],[DATE]]),YEAR(Delivery[[#This Row],[DATE]])-1)</f>
        <v>2016</v>
      </c>
      <c r="L3437" s="183" t="str">
        <f>IF(Delivery[[#This Row],[Month]]&lt;4,"Q4",IF(Delivery[[#This Row],[Month]]&lt;7,"Q1",IF(Delivery[[#This Row],[Month]]&lt;10,"Q2",IF(Delivery[[#This Row],[Month]]&lt;13,"Q3"))))</f>
        <v>Q2</v>
      </c>
    </row>
    <row r="3438" spans="1:12" x14ac:dyDescent="0.25">
      <c r="A3438" s="181">
        <v>1</v>
      </c>
      <c r="B3438" s="182">
        <v>42556</v>
      </c>
      <c r="C3438" s="181" t="s">
        <v>463</v>
      </c>
      <c r="D3438" s="181" t="s">
        <v>298</v>
      </c>
      <c r="E3438" s="181">
        <v>15</v>
      </c>
      <c r="F3438" s="181">
        <v>2040</v>
      </c>
      <c r="G3438" s="181" t="s">
        <v>464</v>
      </c>
      <c r="H3438" s="181" t="str">
        <f t="shared" si="24"/>
        <v>A2</v>
      </c>
      <c r="I3438" s="181" t="str">
        <f>VLOOKUP(H3438,[3]Sheet1!$A$2:$B$27,2,0)</f>
        <v>ATF</v>
      </c>
      <c r="J3438" s="181">
        <f>MONTH(Delivery[[#This Row],[DATE]])</f>
        <v>7</v>
      </c>
      <c r="K3438" s="183">
        <f>IF(Delivery[[#This Row],[Month]]&gt;3,YEAR(Delivery[[#This Row],[DATE]]),YEAR(Delivery[[#This Row],[DATE]])-1)</f>
        <v>2016</v>
      </c>
      <c r="L3438" s="183" t="str">
        <f>IF(Delivery[[#This Row],[Month]]&lt;4,"Q4",IF(Delivery[[#This Row],[Month]]&lt;7,"Q1",IF(Delivery[[#This Row],[Month]]&lt;10,"Q2",IF(Delivery[[#This Row],[Month]]&lt;13,"Q3"))))</f>
        <v>Q2</v>
      </c>
    </row>
    <row r="3439" spans="1:12" x14ac:dyDescent="0.25">
      <c r="A3439" s="181">
        <v>2</v>
      </c>
      <c r="B3439" s="182">
        <v>42556</v>
      </c>
      <c r="C3439" s="181" t="s">
        <v>463</v>
      </c>
      <c r="D3439" s="181" t="s">
        <v>298</v>
      </c>
      <c r="E3439" s="181">
        <v>14</v>
      </c>
      <c r="F3439" s="181">
        <v>2830</v>
      </c>
      <c r="G3439" s="181" t="s">
        <v>464</v>
      </c>
      <c r="H3439" s="181" t="str">
        <f t="shared" si="24"/>
        <v>A2</v>
      </c>
      <c r="I3439" s="181" t="str">
        <f>VLOOKUP(H3439,[3]Sheet1!$A$2:$B$27,2,0)</f>
        <v>ATF</v>
      </c>
      <c r="J3439" s="181">
        <f>MONTH(Delivery[[#This Row],[DATE]])</f>
        <v>7</v>
      </c>
      <c r="K3439" s="183">
        <f>IF(Delivery[[#This Row],[Month]]&gt;3,YEAR(Delivery[[#This Row],[DATE]]),YEAR(Delivery[[#This Row],[DATE]])-1)</f>
        <v>2016</v>
      </c>
      <c r="L3439" s="183" t="str">
        <f>IF(Delivery[[#This Row],[Month]]&lt;4,"Q4",IF(Delivery[[#This Row],[Month]]&lt;7,"Q1",IF(Delivery[[#This Row],[Month]]&lt;10,"Q2",IF(Delivery[[#This Row],[Month]]&lt;13,"Q3"))))</f>
        <v>Q2</v>
      </c>
    </row>
    <row r="3440" spans="1:12" x14ac:dyDescent="0.25">
      <c r="A3440" s="181">
        <v>3</v>
      </c>
      <c r="B3440" s="182">
        <v>42556</v>
      </c>
      <c r="C3440" s="181" t="s">
        <v>463</v>
      </c>
      <c r="D3440" s="181" t="s">
        <v>2356</v>
      </c>
      <c r="E3440" s="181">
        <v>14</v>
      </c>
      <c r="F3440" s="181">
        <v>1274</v>
      </c>
      <c r="G3440" s="181" t="s">
        <v>464</v>
      </c>
      <c r="H3440" s="181" t="str">
        <f t="shared" si="24"/>
        <v>A2</v>
      </c>
      <c r="I3440" s="181" t="str">
        <f>VLOOKUP(H3440,[3]Sheet1!$A$2:$B$27,2,0)</f>
        <v>ATF</v>
      </c>
      <c r="J3440" s="181">
        <f>MONTH(Delivery[[#This Row],[DATE]])</f>
        <v>7</v>
      </c>
      <c r="K3440" s="183">
        <f>IF(Delivery[[#This Row],[Month]]&gt;3,YEAR(Delivery[[#This Row],[DATE]]),YEAR(Delivery[[#This Row],[DATE]])-1)</f>
        <v>2016</v>
      </c>
      <c r="L3440" s="183" t="str">
        <f>IF(Delivery[[#This Row],[Month]]&lt;4,"Q4",IF(Delivery[[#This Row],[Month]]&lt;7,"Q1",IF(Delivery[[#This Row],[Month]]&lt;10,"Q2",IF(Delivery[[#This Row],[Month]]&lt;13,"Q3"))))</f>
        <v>Q2</v>
      </c>
    </row>
    <row r="3441" spans="1:12" x14ac:dyDescent="0.25">
      <c r="A3441" s="181">
        <v>1</v>
      </c>
      <c r="B3441" s="182">
        <v>42556</v>
      </c>
      <c r="C3441" s="181" t="s">
        <v>6</v>
      </c>
      <c r="D3441" s="181" t="s">
        <v>2359</v>
      </c>
      <c r="E3441" s="181" t="s">
        <v>223</v>
      </c>
      <c r="F3441" s="181">
        <v>24</v>
      </c>
      <c r="G3441" s="181" t="s">
        <v>466</v>
      </c>
      <c r="H3441" s="181" t="str">
        <f t="shared" si="24"/>
        <v xml:space="preserve"> 4</v>
      </c>
      <c r="I3441" s="181" t="s">
        <v>204</v>
      </c>
      <c r="J3441" s="181">
        <f>MONTH(Delivery[[#This Row],[DATE]])</f>
        <v>7</v>
      </c>
      <c r="K3441" s="183">
        <f>IF(Delivery[[#This Row],[Month]]&gt;3,YEAR(Delivery[[#This Row],[DATE]]),YEAR(Delivery[[#This Row],[DATE]])-1)</f>
        <v>2016</v>
      </c>
      <c r="L3441" s="183" t="str">
        <f>IF(Delivery[[#This Row],[Month]]&lt;4,"Q4",IF(Delivery[[#This Row],[Month]]&lt;7,"Q1",IF(Delivery[[#This Row],[Month]]&lt;10,"Q2",IF(Delivery[[#This Row],[Month]]&lt;13,"Q3"))))</f>
        <v>Q2</v>
      </c>
    </row>
    <row r="3442" spans="1:12" x14ac:dyDescent="0.25">
      <c r="A3442" s="181">
        <v>1</v>
      </c>
      <c r="B3442" s="182">
        <v>42557</v>
      </c>
      <c r="C3442" s="181" t="s">
        <v>6</v>
      </c>
      <c r="D3442" s="181" t="s">
        <v>2357</v>
      </c>
      <c r="E3442" s="181">
        <v>17</v>
      </c>
      <c r="F3442" s="181">
        <v>83</v>
      </c>
      <c r="G3442" s="181" t="s">
        <v>460</v>
      </c>
      <c r="H3442" s="181" t="str">
        <f t="shared" si="24"/>
        <v>NS</v>
      </c>
      <c r="I3442" s="181" t="str">
        <f>VLOOKUP(H3442,[3]Sheet1!$A$2:$B$27,2,0)</f>
        <v>SKO</v>
      </c>
      <c r="J3442" s="181">
        <f>MONTH(Delivery[[#This Row],[DATE]])</f>
        <v>7</v>
      </c>
      <c r="K3442" s="183">
        <f>IF(Delivery[[#This Row],[Month]]&gt;3,YEAR(Delivery[[#This Row],[DATE]]),YEAR(Delivery[[#This Row],[DATE]])-1)</f>
        <v>2016</v>
      </c>
      <c r="L3442" s="183" t="str">
        <f>IF(Delivery[[#This Row],[Month]]&lt;4,"Q4",IF(Delivery[[#This Row],[Month]]&lt;7,"Q1",IF(Delivery[[#This Row],[Month]]&lt;10,"Q2",IF(Delivery[[#This Row],[Month]]&lt;13,"Q3"))))</f>
        <v>Q2</v>
      </c>
    </row>
    <row r="3443" spans="1:12" x14ac:dyDescent="0.25">
      <c r="A3443" s="181">
        <v>2</v>
      </c>
      <c r="B3443" s="182">
        <v>42557</v>
      </c>
      <c r="C3443" s="181" t="s">
        <v>6</v>
      </c>
      <c r="D3443" s="181" t="s">
        <v>2358</v>
      </c>
      <c r="E3443" s="181">
        <v>17</v>
      </c>
      <c r="F3443" s="181">
        <v>217</v>
      </c>
      <c r="G3443" s="181" t="s">
        <v>460</v>
      </c>
      <c r="H3443" s="181" t="str">
        <f t="shared" si="24"/>
        <v>PC</v>
      </c>
      <c r="I3443" s="181" t="str">
        <f>VLOOKUP(H3443,[3]Sheet1!$A$2:$B$27,2,0)</f>
        <v>SKO</v>
      </c>
      <c r="J3443" s="181">
        <f>MONTH(Delivery[[#This Row],[DATE]])</f>
        <v>7</v>
      </c>
      <c r="K3443" s="183">
        <f>IF(Delivery[[#This Row],[Month]]&gt;3,YEAR(Delivery[[#This Row],[DATE]]),YEAR(Delivery[[#This Row],[DATE]])-1)</f>
        <v>2016</v>
      </c>
      <c r="L3443" s="183" t="str">
        <f>IF(Delivery[[#This Row],[Month]]&lt;4,"Q4",IF(Delivery[[#This Row],[Month]]&lt;7,"Q1",IF(Delivery[[#This Row],[Month]]&lt;10,"Q2",IF(Delivery[[#This Row],[Month]]&lt;13,"Q3"))))</f>
        <v>Q2</v>
      </c>
    </row>
    <row r="3444" spans="1:12" x14ac:dyDescent="0.25">
      <c r="A3444" s="181">
        <v>3</v>
      </c>
      <c r="B3444" s="182">
        <v>42557</v>
      </c>
      <c r="C3444" s="181" t="s">
        <v>6</v>
      </c>
      <c r="D3444" s="181" t="s">
        <v>447</v>
      </c>
      <c r="E3444" s="181">
        <v>8</v>
      </c>
      <c r="F3444" s="181">
        <v>1598</v>
      </c>
      <c r="G3444" s="181" t="s">
        <v>460</v>
      </c>
      <c r="H3444" s="181" t="str">
        <f t="shared" si="24"/>
        <v>4H</v>
      </c>
      <c r="I3444" s="181" t="str">
        <f>VLOOKUP(H3444,[3]Sheet1!$A$2:$B$27,2,0)</f>
        <v>HSD</v>
      </c>
      <c r="J3444" s="181">
        <f>MONTH(Delivery[[#This Row],[DATE]])</f>
        <v>7</v>
      </c>
      <c r="K3444" s="183">
        <f>IF(Delivery[[#This Row],[Month]]&gt;3,YEAR(Delivery[[#This Row],[DATE]]),YEAR(Delivery[[#This Row],[DATE]])-1)</f>
        <v>2016</v>
      </c>
      <c r="L3444" s="183" t="str">
        <f>IF(Delivery[[#This Row],[Month]]&lt;4,"Q4",IF(Delivery[[#This Row],[Month]]&lt;7,"Q1",IF(Delivery[[#This Row],[Month]]&lt;10,"Q2",IF(Delivery[[#This Row],[Month]]&lt;13,"Q3"))))</f>
        <v>Q2</v>
      </c>
    </row>
    <row r="3445" spans="1:12" x14ac:dyDescent="0.25">
      <c r="A3445" s="181">
        <v>1</v>
      </c>
      <c r="B3445" s="182">
        <v>42557</v>
      </c>
      <c r="C3445" s="181" t="s">
        <v>6</v>
      </c>
      <c r="D3445" s="181" t="s">
        <v>2345</v>
      </c>
      <c r="E3445" s="181">
        <v>8</v>
      </c>
      <c r="F3445" s="181">
        <v>1261</v>
      </c>
      <c r="G3445" s="181" t="s">
        <v>490</v>
      </c>
      <c r="H3445" s="181" t="str">
        <f t="shared" si="24"/>
        <v>4M</v>
      </c>
      <c r="I3445" s="181" t="str">
        <f>VLOOKUP(H3445,[3]Sheet1!$A$2:$B$27,2,0)</f>
        <v>MS</v>
      </c>
      <c r="J3445" s="181">
        <f>MONTH(Delivery[[#This Row],[DATE]])</f>
        <v>7</v>
      </c>
      <c r="K3445" s="183">
        <f>IF(Delivery[[#This Row],[Month]]&gt;3,YEAR(Delivery[[#This Row],[DATE]]),YEAR(Delivery[[#This Row],[DATE]])-1)</f>
        <v>2016</v>
      </c>
      <c r="L3445" s="183" t="str">
        <f>IF(Delivery[[#This Row],[Month]]&lt;4,"Q4",IF(Delivery[[#This Row],[Month]]&lt;7,"Q1",IF(Delivery[[#This Row],[Month]]&lt;10,"Q2",IF(Delivery[[#This Row],[Month]]&lt;13,"Q3"))))</f>
        <v>Q2</v>
      </c>
    </row>
    <row r="3446" spans="1:12" x14ac:dyDescent="0.25">
      <c r="A3446" s="181">
        <v>2</v>
      </c>
      <c r="B3446" s="182">
        <v>42557</v>
      </c>
      <c r="C3446" s="181" t="s">
        <v>6</v>
      </c>
      <c r="D3446" s="181" t="s">
        <v>2345</v>
      </c>
      <c r="E3446" s="181">
        <v>9</v>
      </c>
      <c r="F3446" s="181">
        <v>251</v>
      </c>
      <c r="G3446" s="181" t="s">
        <v>490</v>
      </c>
      <c r="H3446" s="181" t="str">
        <f t="shared" si="24"/>
        <v>4M</v>
      </c>
      <c r="I3446" s="181" t="str">
        <f>VLOOKUP(H3446,[3]Sheet1!$A$2:$B$27,2,0)</f>
        <v>MS</v>
      </c>
      <c r="J3446" s="181">
        <f>MONTH(Delivery[[#This Row],[DATE]])</f>
        <v>7</v>
      </c>
      <c r="K3446" s="183">
        <f>IF(Delivery[[#This Row],[Month]]&gt;3,YEAR(Delivery[[#This Row],[DATE]]),YEAR(Delivery[[#This Row],[DATE]])-1)</f>
        <v>2016</v>
      </c>
      <c r="L3446" s="183" t="str">
        <f>IF(Delivery[[#This Row],[Month]]&lt;4,"Q4",IF(Delivery[[#This Row],[Month]]&lt;7,"Q1",IF(Delivery[[#This Row],[Month]]&lt;10,"Q2",IF(Delivery[[#This Row],[Month]]&lt;13,"Q3"))))</f>
        <v>Q2</v>
      </c>
    </row>
    <row r="3447" spans="1:12" x14ac:dyDescent="0.25">
      <c r="A3447" s="181">
        <v>3</v>
      </c>
      <c r="B3447" s="182">
        <v>42557</v>
      </c>
      <c r="C3447" s="181" t="s">
        <v>6</v>
      </c>
      <c r="D3447" s="181" t="s">
        <v>2346</v>
      </c>
      <c r="E3447" s="181">
        <v>9</v>
      </c>
      <c r="F3447" s="181">
        <v>1136</v>
      </c>
      <c r="G3447" s="181" t="s">
        <v>490</v>
      </c>
      <c r="H3447" s="181" t="str">
        <f t="shared" si="24"/>
        <v>4M</v>
      </c>
      <c r="I3447" s="181" t="str">
        <f>VLOOKUP(H3447,[3]Sheet1!$A$2:$B$27,2,0)</f>
        <v>MS</v>
      </c>
      <c r="J3447" s="181">
        <f>MONTH(Delivery[[#This Row],[DATE]])</f>
        <v>7</v>
      </c>
      <c r="K3447" s="183">
        <f>IF(Delivery[[#This Row],[Month]]&gt;3,YEAR(Delivery[[#This Row],[DATE]]),YEAR(Delivery[[#This Row],[DATE]])-1)</f>
        <v>2016</v>
      </c>
      <c r="L3447" s="183" t="str">
        <f>IF(Delivery[[#This Row],[Month]]&lt;4,"Q4",IF(Delivery[[#This Row],[Month]]&lt;7,"Q1",IF(Delivery[[#This Row],[Month]]&lt;10,"Q2",IF(Delivery[[#This Row],[Month]]&lt;13,"Q3"))))</f>
        <v>Q2</v>
      </c>
    </row>
    <row r="3448" spans="1:12" x14ac:dyDescent="0.25">
      <c r="A3448" s="181">
        <v>1</v>
      </c>
      <c r="B3448" s="182">
        <v>42557</v>
      </c>
      <c r="C3448" s="181" t="s">
        <v>463</v>
      </c>
      <c r="D3448" s="181" t="s">
        <v>2356</v>
      </c>
      <c r="E3448" s="181">
        <v>14</v>
      </c>
      <c r="F3448" s="181">
        <v>1950</v>
      </c>
      <c r="G3448" s="181" t="s">
        <v>464</v>
      </c>
      <c r="H3448" s="181" t="str">
        <f t="shared" si="24"/>
        <v>A2</v>
      </c>
      <c r="I3448" s="181" t="str">
        <f>VLOOKUP(H3448,[3]Sheet1!$A$2:$B$27,2,0)</f>
        <v>ATF</v>
      </c>
      <c r="J3448" s="181">
        <f>MONTH(Delivery[[#This Row],[DATE]])</f>
        <v>7</v>
      </c>
      <c r="K3448" s="183">
        <f>IF(Delivery[[#This Row],[Month]]&gt;3,YEAR(Delivery[[#This Row],[DATE]]),YEAR(Delivery[[#This Row],[DATE]])-1)</f>
        <v>2016</v>
      </c>
      <c r="L3448" s="183" t="str">
        <f>IF(Delivery[[#This Row],[Month]]&lt;4,"Q4",IF(Delivery[[#This Row],[Month]]&lt;7,"Q1",IF(Delivery[[#This Row],[Month]]&lt;10,"Q2",IF(Delivery[[#This Row],[Month]]&lt;13,"Q3"))))</f>
        <v>Q2</v>
      </c>
    </row>
    <row r="3449" spans="1:12" x14ac:dyDescent="0.25">
      <c r="A3449" s="181">
        <v>2</v>
      </c>
      <c r="B3449" s="182">
        <v>42557</v>
      </c>
      <c r="C3449" s="181" t="s">
        <v>463</v>
      </c>
      <c r="D3449" s="181" t="s">
        <v>2356</v>
      </c>
      <c r="E3449" s="181">
        <v>13</v>
      </c>
      <c r="F3449" s="181">
        <v>3714</v>
      </c>
      <c r="G3449" s="181" t="s">
        <v>464</v>
      </c>
      <c r="H3449" s="181" t="str">
        <f t="shared" si="24"/>
        <v>A2</v>
      </c>
      <c r="I3449" s="181" t="str">
        <f>VLOOKUP(H3449,[3]Sheet1!$A$2:$B$27,2,0)</f>
        <v>ATF</v>
      </c>
      <c r="J3449" s="181">
        <f>MONTH(Delivery[[#This Row],[DATE]])</f>
        <v>7</v>
      </c>
      <c r="K3449" s="183">
        <f>IF(Delivery[[#This Row],[Month]]&gt;3,YEAR(Delivery[[#This Row],[DATE]]),YEAR(Delivery[[#This Row],[DATE]])-1)</f>
        <v>2016</v>
      </c>
      <c r="L3449" s="183" t="str">
        <f>IF(Delivery[[#This Row],[Month]]&lt;4,"Q4",IF(Delivery[[#This Row],[Month]]&lt;7,"Q1",IF(Delivery[[#This Row],[Month]]&lt;10,"Q2",IF(Delivery[[#This Row],[Month]]&lt;13,"Q3"))))</f>
        <v>Q2</v>
      </c>
    </row>
    <row r="3450" spans="1:12" x14ac:dyDescent="0.25">
      <c r="A3450" s="181">
        <v>1</v>
      </c>
      <c r="B3450" s="182">
        <v>42557</v>
      </c>
      <c r="C3450" s="181" t="s">
        <v>6</v>
      </c>
      <c r="D3450" s="181" t="s">
        <v>2354</v>
      </c>
      <c r="E3450" s="181" t="s">
        <v>41</v>
      </c>
      <c r="F3450" s="181">
        <v>222</v>
      </c>
      <c r="G3450" s="181" t="s">
        <v>466</v>
      </c>
      <c r="H3450" s="181" t="str">
        <f t="shared" si="24"/>
        <v>PN</v>
      </c>
      <c r="I3450" s="181" t="str">
        <f>VLOOKUP(H3450,[3]Sheet1!$A$2:$B$27,2,0)</f>
        <v>NAPTHA</v>
      </c>
      <c r="J3450" s="181">
        <f>MONTH(Delivery[[#This Row],[DATE]])</f>
        <v>7</v>
      </c>
      <c r="K3450" s="183">
        <f>IF(Delivery[[#This Row],[Month]]&gt;3,YEAR(Delivery[[#This Row],[DATE]]),YEAR(Delivery[[#This Row],[DATE]])-1)</f>
        <v>2016</v>
      </c>
      <c r="L3450" s="183" t="str">
        <f>IF(Delivery[[#This Row],[Month]]&lt;4,"Q4",IF(Delivery[[#This Row],[Month]]&lt;7,"Q1",IF(Delivery[[#This Row],[Month]]&lt;10,"Q2",IF(Delivery[[#This Row],[Month]]&lt;13,"Q3"))))</f>
        <v>Q2</v>
      </c>
    </row>
    <row r="3451" spans="1:12" x14ac:dyDescent="0.25">
      <c r="A3451" s="181">
        <v>1</v>
      </c>
      <c r="B3451" s="182">
        <v>42558</v>
      </c>
      <c r="C3451" s="181" t="s">
        <v>6</v>
      </c>
      <c r="D3451" s="181" t="s">
        <v>447</v>
      </c>
      <c r="E3451" s="181">
        <v>8</v>
      </c>
      <c r="F3451" s="181">
        <v>3006</v>
      </c>
      <c r="G3451" s="181" t="s">
        <v>460</v>
      </c>
      <c r="H3451" s="181" t="str">
        <f t="shared" si="24"/>
        <v>4H</v>
      </c>
      <c r="I3451" s="181" t="str">
        <f>VLOOKUP(H3451,[3]Sheet1!$A$2:$B$27,2,0)</f>
        <v>HSD</v>
      </c>
      <c r="J3451" s="181">
        <f>MONTH(Delivery[[#This Row],[DATE]])</f>
        <v>7</v>
      </c>
      <c r="K3451" s="183">
        <f>IF(Delivery[[#This Row],[Month]]&gt;3,YEAR(Delivery[[#This Row],[DATE]]),YEAR(Delivery[[#This Row],[DATE]])-1)</f>
        <v>2016</v>
      </c>
      <c r="L3451" s="183" t="str">
        <f>IF(Delivery[[#This Row],[Month]]&lt;4,"Q4",IF(Delivery[[#This Row],[Month]]&lt;7,"Q1",IF(Delivery[[#This Row],[Month]]&lt;10,"Q2",IF(Delivery[[#This Row],[Month]]&lt;13,"Q3"))))</f>
        <v>Q2</v>
      </c>
    </row>
    <row r="3452" spans="1:12" x14ac:dyDescent="0.25">
      <c r="A3452" s="181">
        <v>2</v>
      </c>
      <c r="B3452" s="182">
        <v>42558</v>
      </c>
      <c r="C3452" s="181" t="s">
        <v>6</v>
      </c>
      <c r="D3452" s="181" t="s">
        <v>447</v>
      </c>
      <c r="E3452" s="181">
        <v>1</v>
      </c>
      <c r="F3452" s="181">
        <v>3199</v>
      </c>
      <c r="G3452" s="181" t="s">
        <v>460</v>
      </c>
      <c r="H3452" s="181" t="str">
        <f t="shared" si="24"/>
        <v>4H</v>
      </c>
      <c r="I3452" s="181" t="str">
        <f>VLOOKUP(H3452,[3]Sheet1!$A$2:$B$27,2,0)</f>
        <v>HSD</v>
      </c>
      <c r="J3452" s="181">
        <f>MONTH(Delivery[[#This Row],[DATE]])</f>
        <v>7</v>
      </c>
      <c r="K3452" s="183">
        <f>IF(Delivery[[#This Row],[Month]]&gt;3,YEAR(Delivery[[#This Row],[DATE]]),YEAR(Delivery[[#This Row],[DATE]])-1)</f>
        <v>2016</v>
      </c>
      <c r="L3452" s="183" t="str">
        <f>IF(Delivery[[#This Row],[Month]]&lt;4,"Q4",IF(Delivery[[#This Row],[Month]]&lt;7,"Q1",IF(Delivery[[#This Row],[Month]]&lt;10,"Q2",IF(Delivery[[#This Row],[Month]]&lt;13,"Q3"))))</f>
        <v>Q2</v>
      </c>
    </row>
    <row r="3453" spans="1:12" x14ac:dyDescent="0.25">
      <c r="A3453" s="181">
        <v>3</v>
      </c>
      <c r="B3453" s="182">
        <v>42558</v>
      </c>
      <c r="C3453" s="181" t="s">
        <v>6</v>
      </c>
      <c r="D3453" s="181" t="s">
        <v>448</v>
      </c>
      <c r="E3453" s="181">
        <v>1</v>
      </c>
      <c r="F3453" s="181">
        <v>3293</v>
      </c>
      <c r="G3453" s="181" t="s">
        <v>460</v>
      </c>
      <c r="H3453" s="181" t="str">
        <f t="shared" si="24"/>
        <v>4H</v>
      </c>
      <c r="I3453" s="181" t="str">
        <f>VLOOKUP(H3453,[3]Sheet1!$A$2:$B$27,2,0)</f>
        <v>HSD</v>
      </c>
      <c r="J3453" s="181">
        <f>MONTH(Delivery[[#This Row],[DATE]])</f>
        <v>7</v>
      </c>
      <c r="K3453" s="183">
        <f>IF(Delivery[[#This Row],[Month]]&gt;3,YEAR(Delivery[[#This Row],[DATE]]),YEAR(Delivery[[#This Row],[DATE]])-1)</f>
        <v>2016</v>
      </c>
      <c r="L3453" s="183" t="str">
        <f>IF(Delivery[[#This Row],[Month]]&lt;4,"Q4",IF(Delivery[[#This Row],[Month]]&lt;7,"Q1",IF(Delivery[[#This Row],[Month]]&lt;10,"Q2",IF(Delivery[[#This Row],[Month]]&lt;13,"Q3"))))</f>
        <v>Q2</v>
      </c>
    </row>
    <row r="3454" spans="1:12" x14ac:dyDescent="0.25">
      <c r="A3454" s="181">
        <v>1</v>
      </c>
      <c r="B3454" s="182">
        <v>42558</v>
      </c>
      <c r="C3454" s="181" t="s">
        <v>463</v>
      </c>
      <c r="D3454" s="181" t="s">
        <v>2356</v>
      </c>
      <c r="E3454" s="181">
        <v>13</v>
      </c>
      <c r="F3454" s="181">
        <v>2103</v>
      </c>
      <c r="G3454" s="181" t="s">
        <v>464</v>
      </c>
      <c r="H3454" s="181" t="str">
        <f t="shared" si="24"/>
        <v>A2</v>
      </c>
      <c r="I3454" s="181" t="str">
        <f>VLOOKUP(H3454,[3]Sheet1!$A$2:$B$27,2,0)</f>
        <v>ATF</v>
      </c>
      <c r="J3454" s="181">
        <f>MONTH(Delivery[[#This Row],[DATE]])</f>
        <v>7</v>
      </c>
      <c r="K3454" s="183">
        <f>IF(Delivery[[#This Row],[Month]]&gt;3,YEAR(Delivery[[#This Row],[DATE]]),YEAR(Delivery[[#This Row],[DATE]])-1)</f>
        <v>2016</v>
      </c>
      <c r="L3454" s="183" t="str">
        <f>IF(Delivery[[#This Row],[Month]]&lt;4,"Q4",IF(Delivery[[#This Row],[Month]]&lt;7,"Q1",IF(Delivery[[#This Row],[Month]]&lt;10,"Q2",IF(Delivery[[#This Row],[Month]]&lt;13,"Q3"))))</f>
        <v>Q2</v>
      </c>
    </row>
    <row r="3455" spans="1:12" x14ac:dyDescent="0.25">
      <c r="A3455" s="181">
        <v>1</v>
      </c>
      <c r="B3455" s="182">
        <v>42558</v>
      </c>
      <c r="C3455" s="181" t="s">
        <v>6</v>
      </c>
      <c r="D3455" s="181" t="s">
        <v>448</v>
      </c>
      <c r="E3455" s="181">
        <v>106</v>
      </c>
      <c r="F3455" s="181">
        <v>1811</v>
      </c>
      <c r="G3455" s="181" t="s">
        <v>492</v>
      </c>
      <c r="H3455" s="181" t="str">
        <f t="shared" si="24"/>
        <v>4H</v>
      </c>
      <c r="I3455" s="181" t="str">
        <f>VLOOKUP(H3455,[3]Sheet1!$A$2:$B$27,2,0)</f>
        <v>HSD</v>
      </c>
      <c r="J3455" s="181">
        <f>MONTH(Delivery[[#This Row],[DATE]])</f>
        <v>7</v>
      </c>
      <c r="K3455" s="183">
        <f>IF(Delivery[[#This Row],[Month]]&gt;3,YEAR(Delivery[[#This Row],[DATE]]),YEAR(Delivery[[#This Row],[DATE]])-1)</f>
        <v>2016</v>
      </c>
      <c r="L3455" s="183" t="str">
        <f>IF(Delivery[[#This Row],[Month]]&lt;4,"Q4",IF(Delivery[[#This Row],[Month]]&lt;7,"Q1",IF(Delivery[[#This Row],[Month]]&lt;10,"Q2",IF(Delivery[[#This Row],[Month]]&lt;13,"Q3"))))</f>
        <v>Q2</v>
      </c>
    </row>
    <row r="3456" spans="1:12" x14ac:dyDescent="0.25">
      <c r="A3456" s="181">
        <v>1</v>
      </c>
      <c r="B3456" s="182">
        <v>42558</v>
      </c>
      <c r="C3456" s="181" t="s">
        <v>6</v>
      </c>
      <c r="D3456" s="181" t="s">
        <v>2660</v>
      </c>
      <c r="E3456" s="181" t="s">
        <v>41</v>
      </c>
      <c r="F3456" s="181">
        <v>81</v>
      </c>
      <c r="G3456" s="181" t="s">
        <v>466</v>
      </c>
      <c r="H3456" s="181" t="str">
        <f t="shared" si="24"/>
        <v>SK</v>
      </c>
      <c r="I3456" s="181" t="str">
        <f>VLOOKUP(H3456,[3]Sheet1!$A$2:$B$27,2,0)</f>
        <v>SKO</v>
      </c>
      <c r="J3456" s="181">
        <f>MONTH(Delivery[[#This Row],[DATE]])</f>
        <v>7</v>
      </c>
      <c r="K3456" s="183">
        <f>IF(Delivery[[#This Row],[Month]]&gt;3,YEAR(Delivery[[#This Row],[DATE]]),YEAR(Delivery[[#This Row],[DATE]])-1)</f>
        <v>2016</v>
      </c>
      <c r="L3456" s="183" t="str">
        <f>IF(Delivery[[#This Row],[Month]]&lt;4,"Q4",IF(Delivery[[#This Row],[Month]]&lt;7,"Q1",IF(Delivery[[#This Row],[Month]]&lt;10,"Q2",IF(Delivery[[#This Row],[Month]]&lt;13,"Q3"))))</f>
        <v>Q2</v>
      </c>
    </row>
    <row r="3457" spans="1:12" x14ac:dyDescent="0.25">
      <c r="A3457" s="181">
        <v>1</v>
      </c>
      <c r="B3457" s="182">
        <v>42559</v>
      </c>
      <c r="C3457" s="181" t="s">
        <v>6</v>
      </c>
      <c r="D3457" s="181" t="s">
        <v>448</v>
      </c>
      <c r="E3457" s="181">
        <v>1</v>
      </c>
      <c r="F3457" s="181">
        <v>24</v>
      </c>
      <c r="G3457" s="181" t="s">
        <v>460</v>
      </c>
      <c r="H3457" s="181" t="str">
        <f t="shared" si="24"/>
        <v>4H</v>
      </c>
      <c r="I3457" s="181" t="str">
        <f>VLOOKUP(H3457,[3]Sheet1!$A$2:$B$27,2,0)</f>
        <v>HSD</v>
      </c>
      <c r="J3457" s="181">
        <f>MONTH(Delivery[[#This Row],[DATE]])</f>
        <v>7</v>
      </c>
      <c r="K3457" s="183">
        <f>IF(Delivery[[#This Row],[Month]]&gt;3,YEAR(Delivery[[#This Row],[DATE]]),YEAR(Delivery[[#This Row],[DATE]])-1)</f>
        <v>2016</v>
      </c>
      <c r="L3457" s="183" t="str">
        <f>IF(Delivery[[#This Row],[Month]]&lt;4,"Q4",IF(Delivery[[#This Row],[Month]]&lt;7,"Q1",IF(Delivery[[#This Row],[Month]]&lt;10,"Q2",IF(Delivery[[#This Row],[Month]]&lt;13,"Q3"))))</f>
        <v>Q2</v>
      </c>
    </row>
    <row r="3458" spans="1:12" x14ac:dyDescent="0.25">
      <c r="A3458" s="181">
        <v>2</v>
      </c>
      <c r="B3458" s="182">
        <v>42559</v>
      </c>
      <c r="C3458" s="181" t="s">
        <v>6</v>
      </c>
      <c r="D3458" s="181" t="s">
        <v>2364</v>
      </c>
      <c r="E3458" s="181">
        <v>17</v>
      </c>
      <c r="F3458" s="181">
        <v>100</v>
      </c>
      <c r="G3458" s="181" t="s">
        <v>460</v>
      </c>
      <c r="H3458" s="181" t="str">
        <f t="shared" si="24"/>
        <v>PC</v>
      </c>
      <c r="I3458" s="181" t="str">
        <f>VLOOKUP(H3458,[3]Sheet1!$A$2:$B$27,2,0)</f>
        <v>SKO</v>
      </c>
      <c r="J3458" s="181">
        <f>MONTH(Delivery[[#This Row],[DATE]])</f>
        <v>7</v>
      </c>
      <c r="K3458" s="183">
        <f>IF(Delivery[[#This Row],[Month]]&gt;3,YEAR(Delivery[[#This Row],[DATE]]),YEAR(Delivery[[#This Row],[DATE]])-1)</f>
        <v>2016</v>
      </c>
      <c r="L3458" s="183" t="str">
        <f>IF(Delivery[[#This Row],[Month]]&lt;4,"Q4",IF(Delivery[[#This Row],[Month]]&lt;7,"Q1",IF(Delivery[[#This Row],[Month]]&lt;10,"Q2",IF(Delivery[[#This Row],[Month]]&lt;13,"Q3"))))</f>
        <v>Q2</v>
      </c>
    </row>
    <row r="3459" spans="1:12" x14ac:dyDescent="0.25">
      <c r="A3459" s="181">
        <v>3</v>
      </c>
      <c r="B3459" s="182">
        <v>42559</v>
      </c>
      <c r="C3459" s="181" t="s">
        <v>6</v>
      </c>
      <c r="D3459" s="181" t="s">
        <v>2365</v>
      </c>
      <c r="E3459" s="181">
        <v>17</v>
      </c>
      <c r="F3459" s="181">
        <v>1115</v>
      </c>
      <c r="G3459" s="181" t="s">
        <v>460</v>
      </c>
      <c r="H3459" s="181" t="str">
        <f t="shared" si="24"/>
        <v>0S</v>
      </c>
      <c r="I3459" s="181" t="str">
        <f>VLOOKUP(H3459,[3]Sheet1!$A$2:$B$27,2,0)</f>
        <v>SKO</v>
      </c>
      <c r="J3459" s="181">
        <f>MONTH(Delivery[[#This Row],[DATE]])</f>
        <v>7</v>
      </c>
      <c r="K3459" s="183">
        <f>IF(Delivery[[#This Row],[Month]]&gt;3,YEAR(Delivery[[#This Row],[DATE]]),YEAR(Delivery[[#This Row],[DATE]])-1)</f>
        <v>2016</v>
      </c>
      <c r="L3459" s="183" t="str">
        <f>IF(Delivery[[#This Row],[Month]]&lt;4,"Q4",IF(Delivery[[#This Row],[Month]]&lt;7,"Q1",IF(Delivery[[#This Row],[Month]]&lt;10,"Q2",IF(Delivery[[#This Row],[Month]]&lt;13,"Q3"))))</f>
        <v>Q2</v>
      </c>
    </row>
    <row r="3460" spans="1:12" x14ac:dyDescent="0.25">
      <c r="A3460" s="181">
        <v>4</v>
      </c>
      <c r="B3460" s="182">
        <v>42559</v>
      </c>
      <c r="C3460" s="181" t="s">
        <v>6</v>
      </c>
      <c r="D3460" s="181" t="s">
        <v>2366</v>
      </c>
      <c r="E3460" s="181">
        <v>17</v>
      </c>
      <c r="F3460" s="181">
        <v>1557</v>
      </c>
      <c r="G3460" s="181" t="s">
        <v>460</v>
      </c>
      <c r="H3460" s="181" t="str">
        <f t="shared" si="24"/>
        <v>0S</v>
      </c>
      <c r="I3460" s="181" t="str">
        <f>VLOOKUP(H3460,[3]Sheet1!$A$2:$B$27,2,0)</f>
        <v>SKO</v>
      </c>
      <c r="J3460" s="181">
        <f>MONTH(Delivery[[#This Row],[DATE]])</f>
        <v>7</v>
      </c>
      <c r="K3460" s="183">
        <f>IF(Delivery[[#This Row],[Month]]&gt;3,YEAR(Delivery[[#This Row],[DATE]]),YEAR(Delivery[[#This Row],[DATE]])-1)</f>
        <v>2016</v>
      </c>
      <c r="L3460" s="183" t="str">
        <f>IF(Delivery[[#This Row],[Month]]&lt;4,"Q4",IF(Delivery[[#This Row],[Month]]&lt;7,"Q1",IF(Delivery[[#This Row],[Month]]&lt;10,"Q2",IF(Delivery[[#This Row],[Month]]&lt;13,"Q3"))))</f>
        <v>Q2</v>
      </c>
    </row>
    <row r="3461" spans="1:12" x14ac:dyDescent="0.25">
      <c r="A3461" s="181">
        <v>5</v>
      </c>
      <c r="B3461" s="182">
        <v>42559</v>
      </c>
      <c r="C3461" s="181" t="s">
        <v>6</v>
      </c>
      <c r="D3461" s="181" t="s">
        <v>2367</v>
      </c>
      <c r="E3461" s="181">
        <v>10</v>
      </c>
      <c r="F3461" s="181">
        <v>3449</v>
      </c>
      <c r="G3461" s="181" t="s">
        <v>460</v>
      </c>
      <c r="H3461" s="181" t="str">
        <f t="shared" si="24"/>
        <v>A2</v>
      </c>
      <c r="I3461" s="181" t="str">
        <f>VLOOKUP(H3461,[3]Sheet1!$A$2:$B$27,2,0)</f>
        <v>ATF</v>
      </c>
      <c r="J3461" s="181">
        <f>MONTH(Delivery[[#This Row],[DATE]])</f>
        <v>7</v>
      </c>
      <c r="K3461" s="183">
        <f>IF(Delivery[[#This Row],[Month]]&gt;3,YEAR(Delivery[[#This Row],[DATE]]),YEAR(Delivery[[#This Row],[DATE]])-1)</f>
        <v>2016</v>
      </c>
      <c r="L3461" s="183" t="str">
        <f>IF(Delivery[[#This Row],[Month]]&lt;4,"Q4",IF(Delivery[[#This Row],[Month]]&lt;7,"Q1",IF(Delivery[[#This Row],[Month]]&lt;10,"Q2",IF(Delivery[[#This Row],[Month]]&lt;13,"Q3"))))</f>
        <v>Q2</v>
      </c>
    </row>
    <row r="3462" spans="1:12" x14ac:dyDescent="0.25">
      <c r="A3462" s="181">
        <v>6</v>
      </c>
      <c r="B3462" s="182">
        <v>42559</v>
      </c>
      <c r="C3462" s="181" t="s">
        <v>6</v>
      </c>
      <c r="D3462" s="181" t="s">
        <v>2368</v>
      </c>
      <c r="E3462" s="181">
        <v>10</v>
      </c>
      <c r="F3462" s="181">
        <v>263</v>
      </c>
      <c r="G3462" s="181" t="s">
        <v>460</v>
      </c>
      <c r="H3462" s="181" t="str">
        <f t="shared" si="24"/>
        <v>A2</v>
      </c>
      <c r="I3462" s="181" t="str">
        <f>VLOOKUP(H3462,[3]Sheet1!$A$2:$B$27,2,0)</f>
        <v>ATF</v>
      </c>
      <c r="J3462" s="181">
        <f>MONTH(Delivery[[#This Row],[DATE]])</f>
        <v>7</v>
      </c>
      <c r="K3462" s="183">
        <f>IF(Delivery[[#This Row],[Month]]&gt;3,YEAR(Delivery[[#This Row],[DATE]]),YEAR(Delivery[[#This Row],[DATE]])-1)</f>
        <v>2016</v>
      </c>
      <c r="L3462" s="183" t="str">
        <f>IF(Delivery[[#This Row],[Month]]&lt;4,"Q4",IF(Delivery[[#This Row],[Month]]&lt;7,"Q1",IF(Delivery[[#This Row],[Month]]&lt;10,"Q2",IF(Delivery[[#This Row],[Month]]&lt;13,"Q3"))))</f>
        <v>Q2</v>
      </c>
    </row>
    <row r="3463" spans="1:12" x14ac:dyDescent="0.25">
      <c r="A3463" s="181">
        <v>1</v>
      </c>
      <c r="B3463" s="182">
        <v>42559</v>
      </c>
      <c r="C3463" s="181" t="s">
        <v>6</v>
      </c>
      <c r="D3463" s="181" t="s">
        <v>448</v>
      </c>
      <c r="E3463" s="181">
        <v>106</v>
      </c>
      <c r="F3463" s="181">
        <v>1248</v>
      </c>
      <c r="G3463" s="181" t="s">
        <v>492</v>
      </c>
      <c r="H3463" s="181" t="str">
        <f t="shared" si="24"/>
        <v>4H</v>
      </c>
      <c r="I3463" s="181" t="str">
        <f>VLOOKUP(H3463,[3]Sheet1!$A$2:$B$27,2,0)</f>
        <v>HSD</v>
      </c>
      <c r="J3463" s="181">
        <f>MONTH(Delivery[[#This Row],[DATE]])</f>
        <v>7</v>
      </c>
      <c r="K3463" s="183">
        <f>IF(Delivery[[#This Row],[Month]]&gt;3,YEAR(Delivery[[#This Row],[DATE]]),YEAR(Delivery[[#This Row],[DATE]])-1)</f>
        <v>2016</v>
      </c>
      <c r="L3463" s="183" t="str">
        <f>IF(Delivery[[#This Row],[Month]]&lt;4,"Q4",IF(Delivery[[#This Row],[Month]]&lt;7,"Q1",IF(Delivery[[#This Row],[Month]]&lt;10,"Q2",IF(Delivery[[#This Row],[Month]]&lt;13,"Q3"))))</f>
        <v>Q2</v>
      </c>
    </row>
    <row r="3464" spans="1:12" x14ac:dyDescent="0.25">
      <c r="A3464" s="181">
        <v>2</v>
      </c>
      <c r="B3464" s="182">
        <v>42559</v>
      </c>
      <c r="C3464" s="181" t="s">
        <v>6</v>
      </c>
      <c r="D3464" s="181" t="s">
        <v>448</v>
      </c>
      <c r="E3464" s="181">
        <v>113</v>
      </c>
      <c r="F3464" s="181">
        <v>824</v>
      </c>
      <c r="G3464" s="181" t="s">
        <v>492</v>
      </c>
      <c r="H3464" s="181" t="str">
        <f t="shared" si="24"/>
        <v>4H</v>
      </c>
      <c r="I3464" s="181" t="str">
        <f>VLOOKUP(H3464,[3]Sheet1!$A$2:$B$27,2,0)</f>
        <v>HSD</v>
      </c>
      <c r="J3464" s="181">
        <f>MONTH(Delivery[[#This Row],[DATE]])</f>
        <v>7</v>
      </c>
      <c r="K3464" s="183">
        <f>IF(Delivery[[#This Row],[Month]]&gt;3,YEAR(Delivery[[#This Row],[DATE]]),YEAR(Delivery[[#This Row],[DATE]])-1)</f>
        <v>2016</v>
      </c>
      <c r="L3464" s="183" t="str">
        <f>IF(Delivery[[#This Row],[Month]]&lt;4,"Q4",IF(Delivery[[#This Row],[Month]]&lt;7,"Q1",IF(Delivery[[#This Row],[Month]]&lt;10,"Q2",IF(Delivery[[#This Row],[Month]]&lt;13,"Q3"))))</f>
        <v>Q2</v>
      </c>
    </row>
    <row r="3465" spans="1:12" x14ac:dyDescent="0.25">
      <c r="A3465" s="181">
        <v>3</v>
      </c>
      <c r="B3465" s="182">
        <v>42559</v>
      </c>
      <c r="C3465" s="181" t="s">
        <v>6</v>
      </c>
      <c r="D3465" s="181" t="s">
        <v>448</v>
      </c>
      <c r="E3465" s="181">
        <v>105</v>
      </c>
      <c r="F3465" s="181">
        <v>2344</v>
      </c>
      <c r="G3465" s="181" t="s">
        <v>492</v>
      </c>
      <c r="H3465" s="181" t="str">
        <f t="shared" si="24"/>
        <v>4H</v>
      </c>
      <c r="I3465" s="181" t="str">
        <f>VLOOKUP(H3465,[3]Sheet1!$A$2:$B$27,2,0)</f>
        <v>HSD</v>
      </c>
      <c r="J3465" s="181">
        <f>MONTH(Delivery[[#This Row],[DATE]])</f>
        <v>7</v>
      </c>
      <c r="K3465" s="183">
        <f>IF(Delivery[[#This Row],[Month]]&gt;3,YEAR(Delivery[[#This Row],[DATE]]),YEAR(Delivery[[#This Row],[DATE]])-1)</f>
        <v>2016</v>
      </c>
      <c r="L3465" s="183" t="str">
        <f>IF(Delivery[[#This Row],[Month]]&lt;4,"Q4",IF(Delivery[[#This Row],[Month]]&lt;7,"Q1",IF(Delivery[[#This Row],[Month]]&lt;10,"Q2",IF(Delivery[[#This Row],[Month]]&lt;13,"Q3"))))</f>
        <v>Q2</v>
      </c>
    </row>
    <row r="3466" spans="1:12" x14ac:dyDescent="0.25">
      <c r="A3466" s="181">
        <v>4</v>
      </c>
      <c r="B3466" s="182">
        <v>42559</v>
      </c>
      <c r="C3466" s="181" t="s">
        <v>6</v>
      </c>
      <c r="D3466" s="181" t="s">
        <v>448</v>
      </c>
      <c r="E3466" s="181">
        <v>110</v>
      </c>
      <c r="F3466" s="181">
        <v>1012</v>
      </c>
      <c r="G3466" s="181" t="s">
        <v>492</v>
      </c>
      <c r="H3466" s="181" t="str">
        <f t="shared" si="24"/>
        <v>4H</v>
      </c>
      <c r="I3466" s="181" t="str">
        <f>VLOOKUP(H3466,[3]Sheet1!$A$2:$B$27,2,0)</f>
        <v>HSD</v>
      </c>
      <c r="J3466" s="181">
        <f>MONTH(Delivery[[#This Row],[DATE]])</f>
        <v>7</v>
      </c>
      <c r="K3466" s="183">
        <f>IF(Delivery[[#This Row],[Month]]&gt;3,YEAR(Delivery[[#This Row],[DATE]]),YEAR(Delivery[[#This Row],[DATE]])-1)</f>
        <v>2016</v>
      </c>
      <c r="L3466" s="183" t="str">
        <f>IF(Delivery[[#This Row],[Month]]&lt;4,"Q4",IF(Delivery[[#This Row],[Month]]&lt;7,"Q1",IF(Delivery[[#This Row],[Month]]&lt;10,"Q2",IF(Delivery[[#This Row],[Month]]&lt;13,"Q3"))))</f>
        <v>Q2</v>
      </c>
    </row>
    <row r="3467" spans="1:12" x14ac:dyDescent="0.25">
      <c r="A3467" s="181">
        <v>1</v>
      </c>
      <c r="B3467" s="182">
        <v>42560</v>
      </c>
      <c r="C3467" s="181" t="s">
        <v>6</v>
      </c>
      <c r="D3467" s="181" t="s">
        <v>2368</v>
      </c>
      <c r="E3467" s="181">
        <v>10</v>
      </c>
      <c r="F3467" s="181">
        <v>6661</v>
      </c>
      <c r="G3467" s="181" t="s">
        <v>460</v>
      </c>
      <c r="H3467" s="181" t="str">
        <f t="shared" si="24"/>
        <v>A2</v>
      </c>
      <c r="I3467" s="181" t="str">
        <f>VLOOKUP(H3467,[3]Sheet1!$A$2:$B$27,2,0)</f>
        <v>ATF</v>
      </c>
      <c r="J3467" s="181">
        <f>MONTH(Delivery[[#This Row],[DATE]])</f>
        <v>7</v>
      </c>
      <c r="K3467" s="183">
        <f>IF(Delivery[[#This Row],[Month]]&gt;3,YEAR(Delivery[[#This Row],[DATE]]),YEAR(Delivery[[#This Row],[DATE]])-1)</f>
        <v>2016</v>
      </c>
      <c r="L3467" s="183" t="str">
        <f>IF(Delivery[[#This Row],[Month]]&lt;4,"Q4",IF(Delivery[[#This Row],[Month]]&lt;7,"Q1",IF(Delivery[[#This Row],[Month]]&lt;10,"Q2",IF(Delivery[[#This Row],[Month]]&lt;13,"Q3"))))</f>
        <v>Q2</v>
      </c>
    </row>
    <row r="3468" spans="1:12" x14ac:dyDescent="0.25">
      <c r="A3468" s="181">
        <v>2</v>
      </c>
      <c r="B3468" s="182">
        <v>42560</v>
      </c>
      <c r="C3468" s="181" t="s">
        <v>6</v>
      </c>
      <c r="D3468" s="181" t="s">
        <v>2370</v>
      </c>
      <c r="E3468" s="181">
        <v>10</v>
      </c>
      <c r="F3468" s="181">
        <v>2249</v>
      </c>
      <c r="G3468" s="181" t="s">
        <v>460</v>
      </c>
      <c r="H3468" s="181" t="str">
        <f t="shared" si="24"/>
        <v>A2</v>
      </c>
      <c r="I3468" s="181" t="str">
        <f>VLOOKUP(H3468,[3]Sheet1!$A$2:$B$27,2,0)</f>
        <v>ATF</v>
      </c>
      <c r="J3468" s="181">
        <f>MONTH(Delivery[[#This Row],[DATE]])</f>
        <v>7</v>
      </c>
      <c r="K3468" s="183">
        <f>IF(Delivery[[#This Row],[Month]]&gt;3,YEAR(Delivery[[#This Row],[DATE]]),YEAR(Delivery[[#This Row],[DATE]])-1)</f>
        <v>2016</v>
      </c>
      <c r="L3468" s="183" t="str">
        <f>IF(Delivery[[#This Row],[Month]]&lt;4,"Q4",IF(Delivery[[#This Row],[Month]]&lt;7,"Q1",IF(Delivery[[#This Row],[Month]]&lt;10,"Q2",IF(Delivery[[#This Row],[Month]]&lt;13,"Q3"))))</f>
        <v>Q2</v>
      </c>
    </row>
    <row r="3469" spans="1:12" x14ac:dyDescent="0.25">
      <c r="A3469" s="181">
        <v>3</v>
      </c>
      <c r="B3469" s="182">
        <v>42560</v>
      </c>
      <c r="C3469" s="181" t="s">
        <v>6</v>
      </c>
      <c r="D3469" s="181" t="s">
        <v>2370</v>
      </c>
      <c r="E3469" s="181">
        <v>14</v>
      </c>
      <c r="F3469" s="181">
        <v>3745</v>
      </c>
      <c r="G3469" s="181" t="s">
        <v>460</v>
      </c>
      <c r="H3469" s="181" t="str">
        <f t="shared" si="24"/>
        <v>A2</v>
      </c>
      <c r="I3469" s="181" t="str">
        <f>VLOOKUP(H3469,[3]Sheet1!$A$2:$B$27,2,0)</f>
        <v>ATF</v>
      </c>
      <c r="J3469" s="181">
        <f>MONTH(Delivery[[#This Row],[DATE]])</f>
        <v>7</v>
      </c>
      <c r="K3469" s="183">
        <f>IF(Delivery[[#This Row],[Month]]&gt;3,YEAR(Delivery[[#This Row],[DATE]]),YEAR(Delivery[[#This Row],[DATE]])-1)</f>
        <v>2016</v>
      </c>
      <c r="L3469" s="183" t="str">
        <f>IF(Delivery[[#This Row],[Month]]&lt;4,"Q4",IF(Delivery[[#This Row],[Month]]&lt;7,"Q1",IF(Delivery[[#This Row],[Month]]&lt;10,"Q2",IF(Delivery[[#This Row],[Month]]&lt;13,"Q3"))))</f>
        <v>Q2</v>
      </c>
    </row>
    <row r="3470" spans="1:12" x14ac:dyDescent="0.25">
      <c r="A3470" s="181">
        <v>4</v>
      </c>
      <c r="B3470" s="182">
        <v>42560</v>
      </c>
      <c r="C3470" s="181" t="s">
        <v>6</v>
      </c>
      <c r="D3470" s="181" t="s">
        <v>2371</v>
      </c>
      <c r="E3470" s="181">
        <v>16</v>
      </c>
      <c r="F3470" s="181">
        <v>92</v>
      </c>
      <c r="G3470" s="181" t="s">
        <v>460</v>
      </c>
      <c r="H3470" s="181" t="str">
        <f t="shared" si="24"/>
        <v>0S</v>
      </c>
      <c r="I3470" s="181" t="str">
        <f>VLOOKUP(H3470,[3]Sheet1!$A$2:$B$27,2,0)</f>
        <v>SKO</v>
      </c>
      <c r="J3470" s="181">
        <f>MONTH(Delivery[[#This Row],[DATE]])</f>
        <v>7</v>
      </c>
      <c r="K3470" s="183">
        <f>IF(Delivery[[#This Row],[Month]]&gt;3,YEAR(Delivery[[#This Row],[DATE]]),YEAR(Delivery[[#This Row],[DATE]])-1)</f>
        <v>2016</v>
      </c>
      <c r="L3470" s="183" t="str">
        <f>IF(Delivery[[#This Row],[Month]]&lt;4,"Q4",IF(Delivery[[#This Row],[Month]]&lt;7,"Q1",IF(Delivery[[#This Row],[Month]]&lt;10,"Q2",IF(Delivery[[#This Row],[Month]]&lt;13,"Q3"))))</f>
        <v>Q2</v>
      </c>
    </row>
    <row r="3471" spans="1:12" x14ac:dyDescent="0.25">
      <c r="A3471" s="181">
        <v>1</v>
      </c>
      <c r="B3471" s="182">
        <v>42561</v>
      </c>
      <c r="C3471" s="181" t="s">
        <v>6</v>
      </c>
      <c r="D3471" s="181" t="s">
        <v>2371</v>
      </c>
      <c r="E3471" s="181">
        <v>16</v>
      </c>
      <c r="F3471" s="181">
        <v>567</v>
      </c>
      <c r="G3471" s="181" t="s">
        <v>460</v>
      </c>
      <c r="H3471" s="181" t="str">
        <f t="shared" si="24"/>
        <v>0S</v>
      </c>
      <c r="I3471" s="181" t="str">
        <f>VLOOKUP(H3471,[3]Sheet1!$A$2:$B$27,2,0)</f>
        <v>SKO</v>
      </c>
      <c r="J3471" s="181">
        <f>MONTH(Delivery[[#This Row],[DATE]])</f>
        <v>7</v>
      </c>
      <c r="K3471" s="183">
        <f>IF(Delivery[[#This Row],[Month]]&gt;3,YEAR(Delivery[[#This Row],[DATE]]),YEAR(Delivery[[#This Row],[DATE]])-1)</f>
        <v>2016</v>
      </c>
      <c r="L3471" s="183" t="str">
        <f>IF(Delivery[[#This Row],[Month]]&lt;4,"Q4",IF(Delivery[[#This Row],[Month]]&lt;7,"Q1",IF(Delivery[[#This Row],[Month]]&lt;10,"Q2",IF(Delivery[[#This Row],[Month]]&lt;13,"Q3"))))</f>
        <v>Q2</v>
      </c>
    </row>
    <row r="3472" spans="1:12" x14ac:dyDescent="0.25">
      <c r="A3472" s="181">
        <v>2</v>
      </c>
      <c r="B3472" s="182">
        <v>42561</v>
      </c>
      <c r="C3472" s="181" t="s">
        <v>6</v>
      </c>
      <c r="D3472" s="181" t="s">
        <v>2376</v>
      </c>
      <c r="E3472" s="181">
        <v>2</v>
      </c>
      <c r="F3472" s="181">
        <v>611</v>
      </c>
      <c r="G3472" s="181" t="s">
        <v>460</v>
      </c>
      <c r="H3472" s="181" t="str">
        <f t="shared" si="24"/>
        <v>4H</v>
      </c>
      <c r="I3472" s="181" t="str">
        <f>VLOOKUP(H3472,[3]Sheet1!$A$2:$B$27,2,0)</f>
        <v>HSD</v>
      </c>
      <c r="J3472" s="181">
        <f>MONTH(Delivery[[#This Row],[DATE]])</f>
        <v>7</v>
      </c>
      <c r="K3472" s="183">
        <f>IF(Delivery[[#This Row],[Month]]&gt;3,YEAR(Delivery[[#This Row],[DATE]]),YEAR(Delivery[[#This Row],[DATE]])-1)</f>
        <v>2016</v>
      </c>
      <c r="L3472" s="183" t="str">
        <f>IF(Delivery[[#This Row],[Month]]&lt;4,"Q4",IF(Delivery[[#This Row],[Month]]&lt;7,"Q1",IF(Delivery[[#This Row],[Month]]&lt;10,"Q2",IF(Delivery[[#This Row],[Month]]&lt;13,"Q3"))))</f>
        <v>Q2</v>
      </c>
    </row>
    <row r="3473" spans="1:12" x14ac:dyDescent="0.25">
      <c r="A3473" s="181">
        <v>1</v>
      </c>
      <c r="B3473" s="182">
        <v>42561</v>
      </c>
      <c r="C3473" s="181" t="s">
        <v>6</v>
      </c>
      <c r="D3473" s="181" t="s">
        <v>448</v>
      </c>
      <c r="E3473" s="181">
        <v>110</v>
      </c>
      <c r="F3473" s="181">
        <v>1702</v>
      </c>
      <c r="G3473" s="181" t="s">
        <v>492</v>
      </c>
      <c r="H3473" s="181" t="str">
        <f t="shared" si="24"/>
        <v>4H</v>
      </c>
      <c r="I3473" s="181" t="str">
        <f>VLOOKUP(H3473,[3]Sheet1!$A$2:$B$27,2,0)</f>
        <v>HSD</v>
      </c>
      <c r="J3473" s="181">
        <f>MONTH(Delivery[[#This Row],[DATE]])</f>
        <v>7</v>
      </c>
      <c r="K3473" s="183">
        <f>IF(Delivery[[#This Row],[Month]]&gt;3,YEAR(Delivery[[#This Row],[DATE]]),YEAR(Delivery[[#This Row],[DATE]])-1)</f>
        <v>2016</v>
      </c>
      <c r="L3473" s="183" t="str">
        <f>IF(Delivery[[#This Row],[Month]]&lt;4,"Q4",IF(Delivery[[#This Row],[Month]]&lt;7,"Q1",IF(Delivery[[#This Row],[Month]]&lt;10,"Q2",IF(Delivery[[#This Row],[Month]]&lt;13,"Q3"))))</f>
        <v>Q2</v>
      </c>
    </row>
    <row r="3474" spans="1:12" x14ac:dyDescent="0.25">
      <c r="A3474" s="181">
        <v>1</v>
      </c>
      <c r="B3474" s="182">
        <v>42561</v>
      </c>
      <c r="C3474" s="181" t="s">
        <v>6</v>
      </c>
      <c r="D3474" s="181" t="s">
        <v>502</v>
      </c>
      <c r="E3474" s="181" t="s">
        <v>239</v>
      </c>
      <c r="F3474" s="181">
        <v>35</v>
      </c>
      <c r="G3474" s="181" t="s">
        <v>466</v>
      </c>
      <c r="H3474" s="181" t="str">
        <f t="shared" si="24"/>
        <v>NE</v>
      </c>
      <c r="I3474" s="181" t="s">
        <v>204</v>
      </c>
      <c r="J3474" s="181">
        <f>MONTH(Delivery[[#This Row],[DATE]])</f>
        <v>7</v>
      </c>
      <c r="K3474" s="183">
        <f>IF(Delivery[[#This Row],[Month]]&gt;3,YEAR(Delivery[[#This Row],[DATE]]),YEAR(Delivery[[#This Row],[DATE]])-1)</f>
        <v>2016</v>
      </c>
      <c r="L3474" s="183" t="str">
        <f>IF(Delivery[[#This Row],[Month]]&lt;4,"Q4",IF(Delivery[[#This Row],[Month]]&lt;7,"Q1",IF(Delivery[[#This Row],[Month]]&lt;10,"Q2",IF(Delivery[[#This Row],[Month]]&lt;13,"Q3"))))</f>
        <v>Q2</v>
      </c>
    </row>
    <row r="3475" spans="1:12" x14ac:dyDescent="0.25">
      <c r="A3475" s="181">
        <v>1</v>
      </c>
      <c r="B3475" s="182">
        <v>42562</v>
      </c>
      <c r="C3475" s="181" t="s">
        <v>6</v>
      </c>
      <c r="D3475" s="181" t="s">
        <v>2376</v>
      </c>
      <c r="E3475" s="181">
        <v>2</v>
      </c>
      <c r="F3475" s="181">
        <v>381</v>
      </c>
      <c r="G3475" s="181" t="s">
        <v>460</v>
      </c>
      <c r="H3475" s="181" t="str">
        <f t="shared" si="24"/>
        <v>4H</v>
      </c>
      <c r="I3475" s="181" t="str">
        <f>VLOOKUP(H3475,[3]Sheet1!$A$2:$B$27,2,0)</f>
        <v>HSD</v>
      </c>
      <c r="J3475" s="181">
        <f>MONTH(Delivery[[#This Row],[DATE]])</f>
        <v>7</v>
      </c>
      <c r="K3475" s="183">
        <f>IF(Delivery[[#This Row],[Month]]&gt;3,YEAR(Delivery[[#This Row],[DATE]]),YEAR(Delivery[[#This Row],[DATE]])-1)</f>
        <v>2016</v>
      </c>
      <c r="L3475" s="183" t="str">
        <f>IF(Delivery[[#This Row],[Month]]&lt;4,"Q4",IF(Delivery[[#This Row],[Month]]&lt;7,"Q1",IF(Delivery[[#This Row],[Month]]&lt;10,"Q2",IF(Delivery[[#This Row],[Month]]&lt;13,"Q3"))))</f>
        <v>Q2</v>
      </c>
    </row>
    <row r="3476" spans="1:12" x14ac:dyDescent="0.25">
      <c r="A3476" s="181">
        <v>1</v>
      </c>
      <c r="B3476" s="182">
        <v>42562</v>
      </c>
      <c r="C3476" s="181" t="s">
        <v>6</v>
      </c>
      <c r="D3476" s="181" t="s">
        <v>2346</v>
      </c>
      <c r="E3476" s="181">
        <v>8</v>
      </c>
      <c r="F3476" s="181">
        <v>867</v>
      </c>
      <c r="G3476" s="181" t="s">
        <v>490</v>
      </c>
      <c r="H3476" s="181" t="str">
        <f t="shared" si="24"/>
        <v>4M</v>
      </c>
      <c r="I3476" s="181" t="str">
        <f>VLOOKUP(H3476,[3]Sheet1!$A$2:$B$27,2,0)</f>
        <v>MS</v>
      </c>
      <c r="J3476" s="181">
        <f>MONTH(Delivery[[#This Row],[DATE]])</f>
        <v>7</v>
      </c>
      <c r="K3476" s="183">
        <f>IF(Delivery[[#This Row],[Month]]&gt;3,YEAR(Delivery[[#This Row],[DATE]]),YEAR(Delivery[[#This Row],[DATE]])-1)</f>
        <v>2016</v>
      </c>
      <c r="L3476" s="183" t="str">
        <f>IF(Delivery[[#This Row],[Month]]&lt;4,"Q4",IF(Delivery[[#This Row],[Month]]&lt;7,"Q1",IF(Delivery[[#This Row],[Month]]&lt;10,"Q2",IF(Delivery[[#This Row],[Month]]&lt;13,"Q3"))))</f>
        <v>Q2</v>
      </c>
    </row>
    <row r="3477" spans="1:12" x14ac:dyDescent="0.25">
      <c r="A3477" s="181">
        <v>2</v>
      </c>
      <c r="B3477" s="182">
        <v>42562</v>
      </c>
      <c r="C3477" s="181" t="s">
        <v>6</v>
      </c>
      <c r="D3477" s="181" t="s">
        <v>2346</v>
      </c>
      <c r="E3477" s="181">
        <v>9</v>
      </c>
      <c r="F3477" s="181">
        <v>1235</v>
      </c>
      <c r="G3477" s="181" t="s">
        <v>490</v>
      </c>
      <c r="H3477" s="181" t="str">
        <f t="shared" si="24"/>
        <v>4M</v>
      </c>
      <c r="I3477" s="181" t="str">
        <f>VLOOKUP(H3477,[3]Sheet1!$A$2:$B$27,2,0)</f>
        <v>MS</v>
      </c>
      <c r="J3477" s="181">
        <f>MONTH(Delivery[[#This Row],[DATE]])</f>
        <v>7</v>
      </c>
      <c r="K3477" s="183">
        <f>IF(Delivery[[#This Row],[Month]]&gt;3,YEAR(Delivery[[#This Row],[DATE]]),YEAR(Delivery[[#This Row],[DATE]])-1)</f>
        <v>2016</v>
      </c>
      <c r="L3477" s="183" t="str">
        <f>IF(Delivery[[#This Row],[Month]]&lt;4,"Q4",IF(Delivery[[#This Row],[Month]]&lt;7,"Q1",IF(Delivery[[#This Row],[Month]]&lt;10,"Q2",IF(Delivery[[#This Row],[Month]]&lt;13,"Q3"))))</f>
        <v>Q2</v>
      </c>
    </row>
    <row r="3478" spans="1:12" x14ac:dyDescent="0.25">
      <c r="A3478" s="181">
        <v>3</v>
      </c>
      <c r="B3478" s="182">
        <v>42562</v>
      </c>
      <c r="C3478" s="181" t="s">
        <v>6</v>
      </c>
      <c r="D3478" s="181" t="s">
        <v>2348</v>
      </c>
      <c r="E3478" s="181">
        <v>9</v>
      </c>
      <c r="F3478" s="181">
        <v>1611</v>
      </c>
      <c r="G3478" s="181" t="s">
        <v>490</v>
      </c>
      <c r="H3478" s="181" t="str">
        <f t="shared" si="24"/>
        <v>4M</v>
      </c>
      <c r="I3478" s="181" t="str">
        <f>VLOOKUP(H3478,[3]Sheet1!$A$2:$B$27,2,0)</f>
        <v>MS</v>
      </c>
      <c r="J3478" s="181">
        <f>MONTH(Delivery[[#This Row],[DATE]])</f>
        <v>7</v>
      </c>
      <c r="K3478" s="183">
        <f>IF(Delivery[[#This Row],[Month]]&gt;3,YEAR(Delivery[[#This Row],[DATE]]),YEAR(Delivery[[#This Row],[DATE]])-1)</f>
        <v>2016</v>
      </c>
      <c r="L3478" s="183" t="str">
        <f>IF(Delivery[[#This Row],[Month]]&lt;4,"Q4",IF(Delivery[[#This Row],[Month]]&lt;7,"Q1",IF(Delivery[[#This Row],[Month]]&lt;10,"Q2",IF(Delivery[[#This Row],[Month]]&lt;13,"Q3"))))</f>
        <v>Q2</v>
      </c>
    </row>
    <row r="3479" spans="1:12" x14ac:dyDescent="0.25">
      <c r="A3479" s="181">
        <v>1</v>
      </c>
      <c r="B3479" s="182">
        <v>42562</v>
      </c>
      <c r="C3479" s="181" t="s">
        <v>463</v>
      </c>
      <c r="D3479" s="181" t="s">
        <v>2356</v>
      </c>
      <c r="E3479" s="181">
        <v>15</v>
      </c>
      <c r="F3479" s="181">
        <v>708</v>
      </c>
      <c r="G3479" s="181" t="s">
        <v>464</v>
      </c>
      <c r="H3479" s="181" t="str">
        <f t="shared" si="24"/>
        <v>A2</v>
      </c>
      <c r="I3479" s="181" t="str">
        <f>VLOOKUP(H3479,[3]Sheet1!$A$2:$B$27,2,0)</f>
        <v>ATF</v>
      </c>
      <c r="J3479" s="181">
        <f>MONTH(Delivery[[#This Row],[DATE]])</f>
        <v>7</v>
      </c>
      <c r="K3479" s="183">
        <f>IF(Delivery[[#This Row],[Month]]&gt;3,YEAR(Delivery[[#This Row],[DATE]]),YEAR(Delivery[[#This Row],[DATE]])-1)</f>
        <v>2016</v>
      </c>
      <c r="L3479" s="183" t="str">
        <f>IF(Delivery[[#This Row],[Month]]&lt;4,"Q4",IF(Delivery[[#This Row],[Month]]&lt;7,"Q1",IF(Delivery[[#This Row],[Month]]&lt;10,"Q2",IF(Delivery[[#This Row],[Month]]&lt;13,"Q3"))))</f>
        <v>Q2</v>
      </c>
    </row>
    <row r="3480" spans="1:12" x14ac:dyDescent="0.25">
      <c r="A3480" s="181">
        <v>2</v>
      </c>
      <c r="B3480" s="182">
        <v>42562</v>
      </c>
      <c r="C3480" s="181" t="s">
        <v>463</v>
      </c>
      <c r="D3480" s="181" t="s">
        <v>2362</v>
      </c>
      <c r="E3480" s="181">
        <v>15</v>
      </c>
      <c r="F3480" s="181">
        <v>1210</v>
      </c>
      <c r="G3480" s="181" t="s">
        <v>464</v>
      </c>
      <c r="H3480" s="181" t="str">
        <f t="shared" si="24"/>
        <v>A2</v>
      </c>
      <c r="I3480" s="181" t="str">
        <f>VLOOKUP(H3480,[3]Sheet1!$A$2:$B$27,2,0)</f>
        <v>ATF</v>
      </c>
      <c r="J3480" s="181">
        <f>MONTH(Delivery[[#This Row],[DATE]])</f>
        <v>7</v>
      </c>
      <c r="K3480" s="183">
        <f>IF(Delivery[[#This Row],[Month]]&gt;3,YEAR(Delivery[[#This Row],[DATE]]),YEAR(Delivery[[#This Row],[DATE]])-1)</f>
        <v>2016</v>
      </c>
      <c r="L3480" s="183" t="str">
        <f>IF(Delivery[[#This Row],[Month]]&lt;4,"Q4",IF(Delivery[[#This Row],[Month]]&lt;7,"Q1",IF(Delivery[[#This Row],[Month]]&lt;10,"Q2",IF(Delivery[[#This Row],[Month]]&lt;13,"Q3"))))</f>
        <v>Q2</v>
      </c>
    </row>
    <row r="3481" spans="1:12" x14ac:dyDescent="0.25">
      <c r="A3481" s="181">
        <v>1</v>
      </c>
      <c r="B3481" s="182">
        <v>42562</v>
      </c>
      <c r="C3481" s="181" t="s">
        <v>6</v>
      </c>
      <c r="D3481" s="181" t="s">
        <v>2376</v>
      </c>
      <c r="E3481" s="181">
        <v>110</v>
      </c>
      <c r="F3481" s="181">
        <v>34</v>
      </c>
      <c r="G3481" s="181" t="s">
        <v>492</v>
      </c>
      <c r="H3481" s="181" t="str">
        <f t="shared" si="24"/>
        <v>4H</v>
      </c>
      <c r="I3481" s="181" t="str">
        <f>VLOOKUP(H3481,[3]Sheet1!$A$2:$B$27,2,0)</f>
        <v>HSD</v>
      </c>
      <c r="J3481" s="181">
        <f>MONTH(Delivery[[#This Row],[DATE]])</f>
        <v>7</v>
      </c>
      <c r="K3481" s="183">
        <f>IF(Delivery[[#This Row],[Month]]&gt;3,YEAR(Delivery[[#This Row],[DATE]]),YEAR(Delivery[[#This Row],[DATE]])-1)</f>
        <v>2016</v>
      </c>
      <c r="L3481" s="183" t="str">
        <f>IF(Delivery[[#This Row],[Month]]&lt;4,"Q4",IF(Delivery[[#This Row],[Month]]&lt;7,"Q1",IF(Delivery[[#This Row],[Month]]&lt;10,"Q2",IF(Delivery[[#This Row],[Month]]&lt;13,"Q3"))))</f>
        <v>Q2</v>
      </c>
    </row>
    <row r="3482" spans="1:12" x14ac:dyDescent="0.25">
      <c r="A3482" s="181">
        <v>2</v>
      </c>
      <c r="B3482" s="182">
        <v>42562</v>
      </c>
      <c r="C3482" s="181" t="s">
        <v>6</v>
      </c>
      <c r="D3482" s="181" t="s">
        <v>2376</v>
      </c>
      <c r="E3482" s="181">
        <v>109</v>
      </c>
      <c r="F3482" s="181">
        <v>1354</v>
      </c>
      <c r="G3482" s="181" t="s">
        <v>492</v>
      </c>
      <c r="H3482" s="181" t="str">
        <f t="shared" si="24"/>
        <v>4H</v>
      </c>
      <c r="I3482" s="181" t="str">
        <f>VLOOKUP(H3482,[3]Sheet1!$A$2:$B$27,2,0)</f>
        <v>HSD</v>
      </c>
      <c r="J3482" s="181">
        <f>MONTH(Delivery[[#This Row],[DATE]])</f>
        <v>7</v>
      </c>
      <c r="K3482" s="183">
        <f>IF(Delivery[[#This Row],[Month]]&gt;3,YEAR(Delivery[[#This Row],[DATE]]),YEAR(Delivery[[#This Row],[DATE]])-1)</f>
        <v>2016</v>
      </c>
      <c r="L3482" s="183" t="str">
        <f>IF(Delivery[[#This Row],[Month]]&lt;4,"Q4",IF(Delivery[[#This Row],[Month]]&lt;7,"Q1",IF(Delivery[[#This Row],[Month]]&lt;10,"Q2",IF(Delivery[[#This Row],[Month]]&lt;13,"Q3"))))</f>
        <v>Q2</v>
      </c>
    </row>
    <row r="3483" spans="1:12" x14ac:dyDescent="0.25">
      <c r="A3483" s="181">
        <v>1</v>
      </c>
      <c r="B3483" s="182">
        <v>42563</v>
      </c>
      <c r="C3483" s="181" t="s">
        <v>6</v>
      </c>
      <c r="D3483" s="181" t="s">
        <v>2377</v>
      </c>
      <c r="E3483" s="181">
        <v>2</v>
      </c>
      <c r="F3483" s="181">
        <v>4830</v>
      </c>
      <c r="G3483" s="181" t="s">
        <v>460</v>
      </c>
      <c r="H3483" s="181" t="str">
        <f t="shared" si="24"/>
        <v>4H</v>
      </c>
      <c r="I3483" s="181" t="str">
        <f>VLOOKUP(H3483,[3]Sheet1!$A$2:$B$27,2,0)</f>
        <v>HSD</v>
      </c>
      <c r="J3483" s="181">
        <f>MONTH(Delivery[[#This Row],[DATE]])</f>
        <v>7</v>
      </c>
      <c r="K3483" s="183">
        <f>IF(Delivery[[#This Row],[Month]]&gt;3,YEAR(Delivery[[#This Row],[DATE]]),YEAR(Delivery[[#This Row],[DATE]])-1)</f>
        <v>2016</v>
      </c>
      <c r="L3483" s="183" t="str">
        <f>IF(Delivery[[#This Row],[Month]]&lt;4,"Q4",IF(Delivery[[#This Row],[Month]]&lt;7,"Q1",IF(Delivery[[#This Row],[Month]]&lt;10,"Q2",IF(Delivery[[#This Row],[Month]]&lt;13,"Q3"))))</f>
        <v>Q2</v>
      </c>
    </row>
    <row r="3484" spans="1:12" x14ac:dyDescent="0.25">
      <c r="A3484" s="181">
        <v>1</v>
      </c>
      <c r="B3484" s="182">
        <v>42563</v>
      </c>
      <c r="C3484" s="181" t="s">
        <v>6</v>
      </c>
      <c r="D3484" s="181" t="s">
        <v>2348</v>
      </c>
      <c r="E3484" s="181">
        <v>9</v>
      </c>
      <c r="F3484" s="181">
        <v>57</v>
      </c>
      <c r="G3484" s="181" t="s">
        <v>490</v>
      </c>
      <c r="H3484" s="181" t="str">
        <f t="shared" si="24"/>
        <v>4M</v>
      </c>
      <c r="I3484" s="181" t="str">
        <f>VLOOKUP(H3484,[3]Sheet1!$A$2:$B$27,2,0)</f>
        <v>MS</v>
      </c>
      <c r="J3484" s="181">
        <f>MONTH(Delivery[[#This Row],[DATE]])</f>
        <v>7</v>
      </c>
      <c r="K3484" s="183">
        <f>IF(Delivery[[#This Row],[Month]]&gt;3,YEAR(Delivery[[#This Row],[DATE]]),YEAR(Delivery[[#This Row],[DATE]])-1)</f>
        <v>2016</v>
      </c>
      <c r="L3484" s="183" t="str">
        <f>IF(Delivery[[#This Row],[Month]]&lt;4,"Q4",IF(Delivery[[#This Row],[Month]]&lt;7,"Q1",IF(Delivery[[#This Row],[Month]]&lt;10,"Q2",IF(Delivery[[#This Row],[Month]]&lt;13,"Q3"))))</f>
        <v>Q2</v>
      </c>
    </row>
    <row r="3485" spans="1:12" x14ac:dyDescent="0.25">
      <c r="A3485" s="181">
        <v>2</v>
      </c>
      <c r="B3485" s="182">
        <v>42563</v>
      </c>
      <c r="C3485" s="181" t="s">
        <v>6</v>
      </c>
      <c r="D3485" s="181" t="s">
        <v>2375</v>
      </c>
      <c r="E3485" s="181">
        <v>4</v>
      </c>
      <c r="F3485" s="181">
        <v>174</v>
      </c>
      <c r="G3485" s="181" t="s">
        <v>490</v>
      </c>
      <c r="H3485" s="181" t="str">
        <f t="shared" si="24"/>
        <v>PC</v>
      </c>
      <c r="I3485" s="181" t="str">
        <f>VLOOKUP(H3485,[3]Sheet1!$A$2:$B$27,2,0)</f>
        <v>SKO</v>
      </c>
      <c r="J3485" s="181">
        <f>MONTH(Delivery[[#This Row],[DATE]])</f>
        <v>7</v>
      </c>
      <c r="K3485" s="183">
        <f>IF(Delivery[[#This Row],[Month]]&gt;3,YEAR(Delivery[[#This Row],[DATE]]),YEAR(Delivery[[#This Row],[DATE]])-1)</f>
        <v>2016</v>
      </c>
      <c r="L3485" s="183" t="str">
        <f>IF(Delivery[[#This Row],[Month]]&lt;4,"Q4",IF(Delivery[[#This Row],[Month]]&lt;7,"Q1",IF(Delivery[[#This Row],[Month]]&lt;10,"Q2",IF(Delivery[[#This Row],[Month]]&lt;13,"Q3"))))</f>
        <v>Q2</v>
      </c>
    </row>
    <row r="3486" spans="1:12" x14ac:dyDescent="0.25">
      <c r="A3486" s="181">
        <v>3</v>
      </c>
      <c r="B3486" s="182">
        <v>42563</v>
      </c>
      <c r="C3486" s="181" t="s">
        <v>6</v>
      </c>
      <c r="D3486" s="181" t="s">
        <v>2376</v>
      </c>
      <c r="E3486" s="181">
        <v>10</v>
      </c>
      <c r="F3486" s="181">
        <v>3188</v>
      </c>
      <c r="G3486" s="181" t="s">
        <v>490</v>
      </c>
      <c r="H3486" s="181" t="str">
        <f t="shared" si="24"/>
        <v>4H</v>
      </c>
      <c r="I3486" s="181" t="str">
        <f>VLOOKUP(H3486,[3]Sheet1!$A$2:$B$27,2,0)</f>
        <v>HSD</v>
      </c>
      <c r="J3486" s="181">
        <f>MONTH(Delivery[[#This Row],[DATE]])</f>
        <v>7</v>
      </c>
      <c r="K3486" s="183">
        <f>IF(Delivery[[#This Row],[Month]]&gt;3,YEAR(Delivery[[#This Row],[DATE]]),YEAR(Delivery[[#This Row],[DATE]])-1)</f>
        <v>2016</v>
      </c>
      <c r="L3486" s="183" t="str">
        <f>IF(Delivery[[#This Row],[Month]]&lt;4,"Q4",IF(Delivery[[#This Row],[Month]]&lt;7,"Q1",IF(Delivery[[#This Row],[Month]]&lt;10,"Q2",IF(Delivery[[#This Row],[Month]]&lt;13,"Q3"))))</f>
        <v>Q2</v>
      </c>
    </row>
    <row r="3487" spans="1:12" x14ac:dyDescent="0.25">
      <c r="A3487" s="181">
        <v>1</v>
      </c>
      <c r="B3487" s="182">
        <v>42563</v>
      </c>
      <c r="C3487" s="181" t="s">
        <v>463</v>
      </c>
      <c r="D3487" s="181" t="s">
        <v>2362</v>
      </c>
      <c r="E3487" s="181">
        <v>15</v>
      </c>
      <c r="F3487" s="181">
        <v>4006</v>
      </c>
      <c r="G3487" s="181" t="s">
        <v>464</v>
      </c>
      <c r="H3487" s="181" t="str">
        <f t="shared" si="24"/>
        <v>A2</v>
      </c>
      <c r="I3487" s="181" t="str">
        <f>VLOOKUP(H3487,[3]Sheet1!$A$2:$B$27,2,0)</f>
        <v>ATF</v>
      </c>
      <c r="J3487" s="181">
        <f>MONTH(Delivery[[#This Row],[DATE]])</f>
        <v>7</v>
      </c>
      <c r="K3487" s="183">
        <f>IF(Delivery[[#This Row],[Month]]&gt;3,YEAR(Delivery[[#This Row],[DATE]]),YEAR(Delivery[[#This Row],[DATE]])-1)</f>
        <v>2016</v>
      </c>
      <c r="L3487" s="183" t="str">
        <f>IF(Delivery[[#This Row],[Month]]&lt;4,"Q4",IF(Delivery[[#This Row],[Month]]&lt;7,"Q1",IF(Delivery[[#This Row],[Month]]&lt;10,"Q2",IF(Delivery[[#This Row],[Month]]&lt;13,"Q3"))))</f>
        <v>Q2</v>
      </c>
    </row>
    <row r="3488" spans="1:12" x14ac:dyDescent="0.25">
      <c r="A3488" s="181">
        <v>2</v>
      </c>
      <c r="B3488" s="182">
        <v>42563</v>
      </c>
      <c r="C3488" s="181" t="s">
        <v>463</v>
      </c>
      <c r="D3488" s="181" t="s">
        <v>2383</v>
      </c>
      <c r="E3488" s="181">
        <v>15</v>
      </c>
      <c r="F3488" s="181">
        <v>1127</v>
      </c>
      <c r="G3488" s="181" t="s">
        <v>464</v>
      </c>
      <c r="H3488" s="181" t="str">
        <f t="shared" si="24"/>
        <v>A2</v>
      </c>
      <c r="I3488" s="181" t="str">
        <f>VLOOKUP(H3488,[3]Sheet1!$A$2:$B$27,2,0)</f>
        <v>ATF</v>
      </c>
      <c r="J3488" s="181">
        <f>MONTH(Delivery[[#This Row],[DATE]])</f>
        <v>7</v>
      </c>
      <c r="K3488" s="183">
        <f>IF(Delivery[[#This Row],[Month]]&gt;3,YEAR(Delivery[[#This Row],[DATE]]),YEAR(Delivery[[#This Row],[DATE]])-1)</f>
        <v>2016</v>
      </c>
      <c r="L3488" s="183" t="str">
        <f>IF(Delivery[[#This Row],[Month]]&lt;4,"Q4",IF(Delivery[[#This Row],[Month]]&lt;7,"Q1",IF(Delivery[[#This Row],[Month]]&lt;10,"Q2",IF(Delivery[[#This Row],[Month]]&lt;13,"Q3"))))</f>
        <v>Q2</v>
      </c>
    </row>
    <row r="3489" spans="1:12" x14ac:dyDescent="0.25">
      <c r="A3489" s="181">
        <v>1</v>
      </c>
      <c r="B3489" s="182">
        <v>42563</v>
      </c>
      <c r="C3489" s="181" t="s">
        <v>6</v>
      </c>
      <c r="D3489" s="181" t="s">
        <v>2376</v>
      </c>
      <c r="E3489" s="181">
        <v>109</v>
      </c>
      <c r="F3489" s="181">
        <v>814</v>
      </c>
      <c r="G3489" s="181" t="s">
        <v>492</v>
      </c>
      <c r="H3489" s="181" t="str">
        <f t="shared" ref="H3489:H3552" si="25">MID(D3489,3,2)</f>
        <v>4H</v>
      </c>
      <c r="I3489" s="181" t="str">
        <f>VLOOKUP(H3489,[3]Sheet1!$A$2:$B$27,2,0)</f>
        <v>HSD</v>
      </c>
      <c r="J3489" s="181">
        <f>MONTH(Delivery[[#This Row],[DATE]])</f>
        <v>7</v>
      </c>
      <c r="K3489" s="183">
        <f>IF(Delivery[[#This Row],[Month]]&gt;3,YEAR(Delivery[[#This Row],[DATE]]),YEAR(Delivery[[#This Row],[DATE]])-1)</f>
        <v>2016</v>
      </c>
      <c r="L3489" s="183" t="str">
        <f>IF(Delivery[[#This Row],[Month]]&lt;4,"Q4",IF(Delivery[[#This Row],[Month]]&lt;7,"Q1",IF(Delivery[[#This Row],[Month]]&lt;10,"Q2",IF(Delivery[[#This Row],[Month]]&lt;13,"Q3"))))</f>
        <v>Q2</v>
      </c>
    </row>
    <row r="3490" spans="1:12" x14ac:dyDescent="0.25">
      <c r="A3490" s="181">
        <v>1</v>
      </c>
      <c r="B3490" s="182">
        <v>42564</v>
      </c>
      <c r="C3490" s="181" t="s">
        <v>463</v>
      </c>
      <c r="D3490" s="181" t="s">
        <v>2383</v>
      </c>
      <c r="E3490" s="181">
        <v>15</v>
      </c>
      <c r="F3490" s="181">
        <v>527</v>
      </c>
      <c r="G3490" s="181" t="s">
        <v>464</v>
      </c>
      <c r="H3490" s="181" t="str">
        <f t="shared" si="25"/>
        <v>A2</v>
      </c>
      <c r="I3490" s="181" t="str">
        <f>VLOOKUP(H3490,[3]Sheet1!$A$2:$B$27,2,0)</f>
        <v>ATF</v>
      </c>
      <c r="J3490" s="181">
        <f>MONTH(Delivery[[#This Row],[DATE]])</f>
        <v>7</v>
      </c>
      <c r="K3490" s="183">
        <f>IF(Delivery[[#This Row],[Month]]&gt;3,YEAR(Delivery[[#This Row],[DATE]]),YEAR(Delivery[[#This Row],[DATE]])-1)</f>
        <v>2016</v>
      </c>
      <c r="L3490" s="183" t="str">
        <f>IF(Delivery[[#This Row],[Month]]&lt;4,"Q4",IF(Delivery[[#This Row],[Month]]&lt;7,"Q1",IF(Delivery[[#This Row],[Month]]&lt;10,"Q2",IF(Delivery[[#This Row],[Month]]&lt;13,"Q3"))))</f>
        <v>Q2</v>
      </c>
    </row>
    <row r="3491" spans="1:12" x14ac:dyDescent="0.25">
      <c r="A3491" s="181">
        <v>2</v>
      </c>
      <c r="B3491" s="182">
        <v>42564</v>
      </c>
      <c r="C3491" s="181" t="s">
        <v>463</v>
      </c>
      <c r="D3491" s="181" t="s">
        <v>2383</v>
      </c>
      <c r="E3491" s="181">
        <v>13</v>
      </c>
      <c r="F3491" s="181">
        <v>4529</v>
      </c>
      <c r="G3491" s="181" t="s">
        <v>464</v>
      </c>
      <c r="H3491" s="181" t="str">
        <f t="shared" si="25"/>
        <v>A2</v>
      </c>
      <c r="I3491" s="181" t="str">
        <f>VLOOKUP(H3491,[3]Sheet1!$A$2:$B$27,2,0)</f>
        <v>ATF</v>
      </c>
      <c r="J3491" s="181">
        <f>MONTH(Delivery[[#This Row],[DATE]])</f>
        <v>7</v>
      </c>
      <c r="K3491" s="183">
        <f>IF(Delivery[[#This Row],[Month]]&gt;3,YEAR(Delivery[[#This Row],[DATE]]),YEAR(Delivery[[#This Row],[DATE]])-1)</f>
        <v>2016</v>
      </c>
      <c r="L3491" s="183" t="str">
        <f>IF(Delivery[[#This Row],[Month]]&lt;4,"Q4",IF(Delivery[[#This Row],[Month]]&lt;7,"Q1",IF(Delivery[[#This Row],[Month]]&lt;10,"Q2",IF(Delivery[[#This Row],[Month]]&lt;13,"Q3"))))</f>
        <v>Q2</v>
      </c>
    </row>
    <row r="3492" spans="1:12" x14ac:dyDescent="0.25">
      <c r="A3492" s="181">
        <v>1</v>
      </c>
      <c r="B3492" s="182">
        <v>42565</v>
      </c>
      <c r="C3492" s="181" t="s">
        <v>6</v>
      </c>
      <c r="D3492" s="181" t="s">
        <v>2381</v>
      </c>
      <c r="E3492" s="181">
        <v>12</v>
      </c>
      <c r="F3492" s="181">
        <v>97</v>
      </c>
      <c r="G3492" s="181" t="s">
        <v>460</v>
      </c>
      <c r="H3492" s="181" t="str">
        <f t="shared" si="25"/>
        <v>4M</v>
      </c>
      <c r="I3492" s="181" t="str">
        <f>VLOOKUP(H3492,[3]Sheet1!$A$2:$B$27,2,0)</f>
        <v>MS</v>
      </c>
      <c r="J3492" s="181">
        <f>MONTH(Delivery[[#This Row],[DATE]])</f>
        <v>7</v>
      </c>
      <c r="K3492" s="183">
        <f>IF(Delivery[[#This Row],[Month]]&gt;3,YEAR(Delivery[[#This Row],[DATE]]),YEAR(Delivery[[#This Row],[DATE]])-1)</f>
        <v>2016</v>
      </c>
      <c r="L3492" s="183" t="str">
        <f>IF(Delivery[[#This Row],[Month]]&lt;4,"Q4",IF(Delivery[[#This Row],[Month]]&lt;7,"Q1",IF(Delivery[[#This Row],[Month]]&lt;10,"Q2",IF(Delivery[[#This Row],[Month]]&lt;13,"Q3"))))</f>
        <v>Q2</v>
      </c>
    </row>
    <row r="3493" spans="1:12" x14ac:dyDescent="0.25">
      <c r="A3493" s="181">
        <v>1</v>
      </c>
      <c r="B3493" s="182">
        <v>42565</v>
      </c>
      <c r="C3493" s="181" t="s">
        <v>6</v>
      </c>
      <c r="D3493" s="181" t="s">
        <v>2376</v>
      </c>
      <c r="E3493" s="181">
        <v>11</v>
      </c>
      <c r="F3493" s="181">
        <v>1163</v>
      </c>
      <c r="G3493" s="181" t="s">
        <v>490</v>
      </c>
      <c r="H3493" s="181" t="str">
        <f t="shared" si="25"/>
        <v>4H</v>
      </c>
      <c r="I3493" s="181" t="str">
        <f>VLOOKUP(H3493,[3]Sheet1!$A$2:$B$27,2,0)</f>
        <v>HSD</v>
      </c>
      <c r="J3493" s="181">
        <f>MONTH(Delivery[[#This Row],[DATE]])</f>
        <v>7</v>
      </c>
      <c r="K3493" s="183">
        <f>IF(Delivery[[#This Row],[Month]]&gt;3,YEAR(Delivery[[#This Row],[DATE]]),YEAR(Delivery[[#This Row],[DATE]])-1)</f>
        <v>2016</v>
      </c>
      <c r="L3493" s="183" t="str">
        <f>IF(Delivery[[#This Row],[Month]]&lt;4,"Q4",IF(Delivery[[#This Row],[Month]]&lt;7,"Q1",IF(Delivery[[#This Row],[Month]]&lt;10,"Q2",IF(Delivery[[#This Row],[Month]]&lt;13,"Q3"))))</f>
        <v>Q2</v>
      </c>
    </row>
    <row r="3494" spans="1:12" x14ac:dyDescent="0.25">
      <c r="A3494" s="181">
        <v>1</v>
      </c>
      <c r="B3494" s="182">
        <v>42565</v>
      </c>
      <c r="C3494" s="181" t="s">
        <v>463</v>
      </c>
      <c r="D3494" s="181" t="s">
        <v>2383</v>
      </c>
      <c r="E3494" s="181">
        <v>13</v>
      </c>
      <c r="F3494" s="181">
        <v>894</v>
      </c>
      <c r="G3494" s="181" t="s">
        <v>464</v>
      </c>
      <c r="H3494" s="181" t="str">
        <f t="shared" si="25"/>
        <v>A2</v>
      </c>
      <c r="I3494" s="181" t="str">
        <f>VLOOKUP(H3494,[3]Sheet1!$A$2:$B$27,2,0)</f>
        <v>ATF</v>
      </c>
      <c r="J3494" s="181">
        <f>MONTH(Delivery[[#This Row],[DATE]])</f>
        <v>7</v>
      </c>
      <c r="K3494" s="183">
        <f>IF(Delivery[[#This Row],[Month]]&gt;3,YEAR(Delivery[[#This Row],[DATE]]),YEAR(Delivery[[#This Row],[DATE]])-1)</f>
        <v>2016</v>
      </c>
      <c r="L3494" s="183" t="str">
        <f>IF(Delivery[[#This Row],[Month]]&lt;4,"Q4",IF(Delivery[[#This Row],[Month]]&lt;7,"Q1",IF(Delivery[[#This Row],[Month]]&lt;10,"Q2",IF(Delivery[[#This Row],[Month]]&lt;13,"Q3"))))</f>
        <v>Q2</v>
      </c>
    </row>
    <row r="3495" spans="1:12" x14ac:dyDescent="0.25">
      <c r="A3495" s="181">
        <v>2</v>
      </c>
      <c r="B3495" s="182">
        <v>42565</v>
      </c>
      <c r="C3495" s="181" t="s">
        <v>463</v>
      </c>
      <c r="D3495" s="181" t="s">
        <v>339</v>
      </c>
      <c r="E3495" s="181">
        <v>13</v>
      </c>
      <c r="F3495" s="181">
        <v>2366</v>
      </c>
      <c r="G3495" s="181" t="s">
        <v>464</v>
      </c>
      <c r="H3495" s="181" t="str">
        <f t="shared" si="25"/>
        <v>A2</v>
      </c>
      <c r="I3495" s="181" t="str">
        <f>VLOOKUP(H3495,[3]Sheet1!$A$2:$B$27,2,0)</f>
        <v>ATF</v>
      </c>
      <c r="J3495" s="181">
        <f>MONTH(Delivery[[#This Row],[DATE]])</f>
        <v>7</v>
      </c>
      <c r="K3495" s="183">
        <f>IF(Delivery[[#This Row],[Month]]&gt;3,YEAR(Delivery[[#This Row],[DATE]]),YEAR(Delivery[[#This Row],[DATE]])-1)</f>
        <v>2016</v>
      </c>
      <c r="L3495" s="183" t="str">
        <f>IF(Delivery[[#This Row],[Month]]&lt;4,"Q4",IF(Delivery[[#This Row],[Month]]&lt;7,"Q1",IF(Delivery[[#This Row],[Month]]&lt;10,"Q2",IF(Delivery[[#This Row],[Month]]&lt;13,"Q3"))))</f>
        <v>Q2</v>
      </c>
    </row>
    <row r="3496" spans="1:12" x14ac:dyDescent="0.25">
      <c r="A3496" s="181">
        <v>3</v>
      </c>
      <c r="B3496" s="182">
        <v>42565</v>
      </c>
      <c r="C3496" s="181" t="s">
        <v>463</v>
      </c>
      <c r="D3496" s="181" t="s">
        <v>339</v>
      </c>
      <c r="E3496" s="181">
        <v>10</v>
      </c>
      <c r="F3496" s="181">
        <v>2699</v>
      </c>
      <c r="G3496" s="181" t="s">
        <v>464</v>
      </c>
      <c r="H3496" s="181" t="str">
        <f t="shared" si="25"/>
        <v>A2</v>
      </c>
      <c r="I3496" s="181" t="str">
        <f>VLOOKUP(H3496,[3]Sheet1!$A$2:$B$27,2,0)</f>
        <v>ATF</v>
      </c>
      <c r="J3496" s="181">
        <f>MONTH(Delivery[[#This Row],[DATE]])</f>
        <v>7</v>
      </c>
      <c r="K3496" s="183">
        <f>IF(Delivery[[#This Row],[Month]]&gt;3,YEAR(Delivery[[#This Row],[DATE]]),YEAR(Delivery[[#This Row],[DATE]])-1)</f>
        <v>2016</v>
      </c>
      <c r="L3496" s="183" t="str">
        <f>IF(Delivery[[#This Row],[Month]]&lt;4,"Q4",IF(Delivery[[#This Row],[Month]]&lt;7,"Q1",IF(Delivery[[#This Row],[Month]]&lt;10,"Q2",IF(Delivery[[#This Row],[Month]]&lt;13,"Q3"))))</f>
        <v>Q2</v>
      </c>
    </row>
    <row r="3497" spans="1:12" x14ac:dyDescent="0.25">
      <c r="A3497" s="181">
        <v>1</v>
      </c>
      <c r="B3497" s="182">
        <v>42565</v>
      </c>
      <c r="C3497" s="181" t="s">
        <v>6</v>
      </c>
      <c r="D3497" s="181" t="s">
        <v>2377</v>
      </c>
      <c r="E3497" s="181">
        <v>109</v>
      </c>
      <c r="F3497" s="181">
        <v>811</v>
      </c>
      <c r="G3497" s="181" t="s">
        <v>492</v>
      </c>
      <c r="H3497" s="181" t="str">
        <f t="shared" si="25"/>
        <v>4H</v>
      </c>
      <c r="I3497" s="181" t="str">
        <f>VLOOKUP(H3497,[3]Sheet1!$A$2:$B$27,2,0)</f>
        <v>HSD</v>
      </c>
      <c r="J3497" s="181">
        <f>MONTH(Delivery[[#This Row],[DATE]])</f>
        <v>7</v>
      </c>
      <c r="K3497" s="183">
        <f>IF(Delivery[[#This Row],[Month]]&gt;3,YEAR(Delivery[[#This Row],[DATE]]),YEAR(Delivery[[#This Row],[DATE]])-1)</f>
        <v>2016</v>
      </c>
      <c r="L3497" s="183" t="str">
        <f>IF(Delivery[[#This Row],[Month]]&lt;4,"Q4",IF(Delivery[[#This Row],[Month]]&lt;7,"Q1",IF(Delivery[[#This Row],[Month]]&lt;10,"Q2",IF(Delivery[[#This Row],[Month]]&lt;13,"Q3"))))</f>
        <v>Q2</v>
      </c>
    </row>
    <row r="3498" spans="1:12" x14ac:dyDescent="0.25">
      <c r="A3498" s="181">
        <v>2</v>
      </c>
      <c r="B3498" s="182">
        <v>42565</v>
      </c>
      <c r="C3498" s="181" t="s">
        <v>6</v>
      </c>
      <c r="D3498" s="181" t="s">
        <v>2380</v>
      </c>
      <c r="E3498" s="181">
        <v>109</v>
      </c>
      <c r="F3498" s="181">
        <v>14</v>
      </c>
      <c r="G3498" s="181" t="s">
        <v>492</v>
      </c>
      <c r="H3498" s="181" t="str">
        <f t="shared" si="25"/>
        <v>PC</v>
      </c>
      <c r="I3498" s="181" t="str">
        <f>VLOOKUP(H3498,[3]Sheet1!$A$2:$B$27,2,0)</f>
        <v>SKO</v>
      </c>
      <c r="J3498" s="181">
        <f>MONTH(Delivery[[#This Row],[DATE]])</f>
        <v>7</v>
      </c>
      <c r="K3498" s="183">
        <f>IF(Delivery[[#This Row],[Month]]&gt;3,YEAR(Delivery[[#This Row],[DATE]]),YEAR(Delivery[[#This Row],[DATE]])-1)</f>
        <v>2016</v>
      </c>
      <c r="L3498" s="183" t="str">
        <f>IF(Delivery[[#This Row],[Month]]&lt;4,"Q4",IF(Delivery[[#This Row],[Month]]&lt;7,"Q1",IF(Delivery[[#This Row],[Month]]&lt;10,"Q2",IF(Delivery[[#This Row],[Month]]&lt;13,"Q3"))))</f>
        <v>Q2</v>
      </c>
    </row>
    <row r="3499" spans="1:12" x14ac:dyDescent="0.25">
      <c r="A3499" s="181">
        <v>3</v>
      </c>
      <c r="B3499" s="182">
        <v>42565</v>
      </c>
      <c r="C3499" s="181" t="s">
        <v>6</v>
      </c>
      <c r="D3499" s="181" t="s">
        <v>2380</v>
      </c>
      <c r="E3499" s="181">
        <v>111</v>
      </c>
      <c r="F3499" s="181">
        <v>120</v>
      </c>
      <c r="G3499" s="181" t="s">
        <v>492</v>
      </c>
      <c r="H3499" s="181" t="str">
        <f t="shared" si="25"/>
        <v>PC</v>
      </c>
      <c r="I3499" s="181" t="str">
        <f>VLOOKUP(H3499,[3]Sheet1!$A$2:$B$27,2,0)</f>
        <v>SKO</v>
      </c>
      <c r="J3499" s="181">
        <f>MONTH(Delivery[[#This Row],[DATE]])</f>
        <v>7</v>
      </c>
      <c r="K3499" s="183">
        <f>IF(Delivery[[#This Row],[Month]]&gt;3,YEAR(Delivery[[#This Row],[DATE]]),YEAR(Delivery[[#This Row],[DATE]])-1)</f>
        <v>2016</v>
      </c>
      <c r="L3499" s="183" t="str">
        <f>IF(Delivery[[#This Row],[Month]]&lt;4,"Q4",IF(Delivery[[#This Row],[Month]]&lt;7,"Q1",IF(Delivery[[#This Row],[Month]]&lt;10,"Q2",IF(Delivery[[#This Row],[Month]]&lt;13,"Q3"))))</f>
        <v>Q2</v>
      </c>
    </row>
    <row r="3500" spans="1:12" x14ac:dyDescent="0.25">
      <c r="A3500" s="181">
        <v>4</v>
      </c>
      <c r="B3500" s="182">
        <v>42565</v>
      </c>
      <c r="C3500" s="181" t="s">
        <v>6</v>
      </c>
      <c r="D3500" s="181" t="s">
        <v>2381</v>
      </c>
      <c r="E3500" s="181">
        <v>101</v>
      </c>
      <c r="F3500" s="181">
        <v>3824</v>
      </c>
      <c r="G3500" s="181" t="s">
        <v>492</v>
      </c>
      <c r="H3500" s="181" t="str">
        <f t="shared" si="25"/>
        <v>4M</v>
      </c>
      <c r="I3500" s="181" t="str">
        <f>VLOOKUP(H3500,[3]Sheet1!$A$2:$B$27,2,0)</f>
        <v>MS</v>
      </c>
      <c r="J3500" s="181">
        <f>MONTH(Delivery[[#This Row],[DATE]])</f>
        <v>7</v>
      </c>
      <c r="K3500" s="183">
        <f>IF(Delivery[[#This Row],[Month]]&gt;3,YEAR(Delivery[[#This Row],[DATE]]),YEAR(Delivery[[#This Row],[DATE]])-1)</f>
        <v>2016</v>
      </c>
      <c r="L3500" s="183" t="str">
        <f>IF(Delivery[[#This Row],[Month]]&lt;4,"Q4",IF(Delivery[[#This Row],[Month]]&lt;7,"Q1",IF(Delivery[[#This Row],[Month]]&lt;10,"Q2",IF(Delivery[[#This Row],[Month]]&lt;13,"Q3"))))</f>
        <v>Q2</v>
      </c>
    </row>
    <row r="3501" spans="1:12" x14ac:dyDescent="0.25">
      <c r="A3501" s="181">
        <v>1</v>
      </c>
      <c r="B3501" s="182">
        <v>42565</v>
      </c>
      <c r="C3501" s="181" t="s">
        <v>6</v>
      </c>
      <c r="D3501" s="181" t="s">
        <v>1397</v>
      </c>
      <c r="E3501" s="181" t="s">
        <v>41</v>
      </c>
      <c r="F3501" s="181">
        <v>65</v>
      </c>
      <c r="G3501" s="181" t="s">
        <v>466</v>
      </c>
      <c r="H3501" s="181" t="str">
        <f t="shared" si="25"/>
        <v>F</v>
      </c>
      <c r="I3501" s="181" t="str">
        <f>VLOOKUP(H3501,[3]Sheet1!$A$2:$B$27,2,0)</f>
        <v>I/F</v>
      </c>
      <c r="J3501" s="181">
        <f>MONTH(Delivery[[#This Row],[DATE]])</f>
        <v>7</v>
      </c>
      <c r="K3501" s="183">
        <f>IF(Delivery[[#This Row],[Month]]&gt;3,YEAR(Delivery[[#This Row],[DATE]]),YEAR(Delivery[[#This Row],[DATE]])-1)</f>
        <v>2016</v>
      </c>
      <c r="L3501" s="183" t="str">
        <f>IF(Delivery[[#This Row],[Month]]&lt;4,"Q4",IF(Delivery[[#This Row],[Month]]&lt;7,"Q1",IF(Delivery[[#This Row],[Month]]&lt;10,"Q2",IF(Delivery[[#This Row],[Month]]&lt;13,"Q3"))))</f>
        <v>Q2</v>
      </c>
    </row>
    <row r="3502" spans="1:12" x14ac:dyDescent="0.25">
      <c r="A3502" s="181">
        <v>1</v>
      </c>
      <c r="B3502" s="182">
        <v>42566</v>
      </c>
      <c r="C3502" s="181" t="s">
        <v>6</v>
      </c>
      <c r="D3502" s="181" t="s">
        <v>2382</v>
      </c>
      <c r="E3502" s="181">
        <v>12</v>
      </c>
      <c r="F3502" s="181">
        <v>5660</v>
      </c>
      <c r="G3502" s="181" t="s">
        <v>460</v>
      </c>
      <c r="H3502" s="181" t="str">
        <f t="shared" si="25"/>
        <v>4M</v>
      </c>
      <c r="I3502" s="181" t="str">
        <f>VLOOKUP(H3502,[3]Sheet1!$A$2:$B$27,2,0)</f>
        <v>MS</v>
      </c>
      <c r="J3502" s="181">
        <f>MONTH(Delivery[[#This Row],[DATE]])</f>
        <v>7</v>
      </c>
      <c r="K3502" s="183">
        <f>IF(Delivery[[#This Row],[Month]]&gt;3,YEAR(Delivery[[#This Row],[DATE]]),YEAR(Delivery[[#This Row],[DATE]])-1)</f>
        <v>2016</v>
      </c>
      <c r="L3502" s="183" t="str">
        <f>IF(Delivery[[#This Row],[Month]]&lt;4,"Q4",IF(Delivery[[#This Row],[Month]]&lt;7,"Q1",IF(Delivery[[#This Row],[Month]]&lt;10,"Q2",IF(Delivery[[#This Row],[Month]]&lt;13,"Q3"))))</f>
        <v>Q2</v>
      </c>
    </row>
    <row r="3503" spans="1:12" x14ac:dyDescent="0.25">
      <c r="A3503" s="181">
        <v>2</v>
      </c>
      <c r="B3503" s="182">
        <v>42566</v>
      </c>
      <c r="C3503" s="181" t="s">
        <v>6</v>
      </c>
      <c r="D3503" s="181" t="s">
        <v>2382</v>
      </c>
      <c r="E3503" s="181">
        <v>4</v>
      </c>
      <c r="F3503" s="181">
        <v>1351</v>
      </c>
      <c r="G3503" s="181" t="s">
        <v>460</v>
      </c>
      <c r="H3503" s="181" t="str">
        <f t="shared" si="25"/>
        <v>4M</v>
      </c>
      <c r="I3503" s="181" t="str">
        <f>VLOOKUP(H3503,[3]Sheet1!$A$2:$B$27,2,0)</f>
        <v>MS</v>
      </c>
      <c r="J3503" s="181">
        <f>MONTH(Delivery[[#This Row],[DATE]])</f>
        <v>7</v>
      </c>
      <c r="K3503" s="183">
        <f>IF(Delivery[[#This Row],[Month]]&gt;3,YEAR(Delivery[[#This Row],[DATE]]),YEAR(Delivery[[#This Row],[DATE]])-1)</f>
        <v>2016</v>
      </c>
      <c r="L3503" s="183" t="str">
        <f>IF(Delivery[[#This Row],[Month]]&lt;4,"Q4",IF(Delivery[[#This Row],[Month]]&lt;7,"Q1",IF(Delivery[[#This Row],[Month]]&lt;10,"Q2",IF(Delivery[[#This Row],[Month]]&lt;13,"Q3"))))</f>
        <v>Q2</v>
      </c>
    </row>
    <row r="3504" spans="1:12" x14ac:dyDescent="0.25">
      <c r="A3504" s="181">
        <v>3</v>
      </c>
      <c r="B3504" s="182">
        <v>42566</v>
      </c>
      <c r="C3504" s="181" t="s">
        <v>6</v>
      </c>
      <c r="D3504" s="181" t="s">
        <v>2384</v>
      </c>
      <c r="E3504" s="181">
        <v>4</v>
      </c>
      <c r="F3504" s="181">
        <v>3427</v>
      </c>
      <c r="G3504" s="181" t="s">
        <v>460</v>
      </c>
      <c r="H3504" s="181" t="str">
        <f t="shared" si="25"/>
        <v>4M</v>
      </c>
      <c r="I3504" s="181" t="str">
        <f>VLOOKUP(H3504,[3]Sheet1!$A$2:$B$27,2,0)</f>
        <v>MS</v>
      </c>
      <c r="J3504" s="181">
        <f>MONTH(Delivery[[#This Row],[DATE]])</f>
        <v>7</v>
      </c>
      <c r="K3504" s="183">
        <f>IF(Delivery[[#This Row],[Month]]&gt;3,YEAR(Delivery[[#This Row],[DATE]]),YEAR(Delivery[[#This Row],[DATE]])-1)</f>
        <v>2016</v>
      </c>
      <c r="L3504" s="183" t="str">
        <f>IF(Delivery[[#This Row],[Month]]&lt;4,"Q4",IF(Delivery[[#This Row],[Month]]&lt;7,"Q1",IF(Delivery[[#This Row],[Month]]&lt;10,"Q2",IF(Delivery[[#This Row],[Month]]&lt;13,"Q3"))))</f>
        <v>Q2</v>
      </c>
    </row>
    <row r="3505" spans="1:12" x14ac:dyDescent="0.25">
      <c r="A3505" s="181">
        <v>4</v>
      </c>
      <c r="B3505" s="182">
        <v>42566</v>
      </c>
      <c r="C3505" s="181" t="s">
        <v>6</v>
      </c>
      <c r="D3505" s="181" t="s">
        <v>2386</v>
      </c>
      <c r="E3505" s="181">
        <v>16</v>
      </c>
      <c r="F3505" s="181">
        <v>70</v>
      </c>
      <c r="G3505" s="181" t="s">
        <v>460</v>
      </c>
      <c r="H3505" s="181" t="str">
        <f t="shared" si="25"/>
        <v>PC</v>
      </c>
      <c r="I3505" s="181" t="str">
        <f>VLOOKUP(H3505,[3]Sheet1!$A$2:$B$27,2,0)</f>
        <v>SKO</v>
      </c>
      <c r="J3505" s="181">
        <f>MONTH(Delivery[[#This Row],[DATE]])</f>
        <v>7</v>
      </c>
      <c r="K3505" s="183">
        <f>IF(Delivery[[#This Row],[Month]]&gt;3,YEAR(Delivery[[#This Row],[DATE]]),YEAR(Delivery[[#This Row],[DATE]])-1)</f>
        <v>2016</v>
      </c>
      <c r="L3505" s="183" t="str">
        <f>IF(Delivery[[#This Row],[Month]]&lt;4,"Q4",IF(Delivery[[#This Row],[Month]]&lt;7,"Q1",IF(Delivery[[#This Row],[Month]]&lt;10,"Q2",IF(Delivery[[#This Row],[Month]]&lt;13,"Q3"))))</f>
        <v>Q2</v>
      </c>
    </row>
    <row r="3506" spans="1:12" x14ac:dyDescent="0.25">
      <c r="A3506" s="181">
        <v>1</v>
      </c>
      <c r="B3506" s="182">
        <v>42566</v>
      </c>
      <c r="C3506" s="181" t="s">
        <v>463</v>
      </c>
      <c r="D3506" s="181" t="s">
        <v>339</v>
      </c>
      <c r="E3506" s="181">
        <v>10</v>
      </c>
      <c r="F3506" s="181">
        <v>3117</v>
      </c>
      <c r="G3506" s="181" t="s">
        <v>464</v>
      </c>
      <c r="H3506" s="181" t="str">
        <f t="shared" si="25"/>
        <v>A2</v>
      </c>
      <c r="I3506" s="181" t="str">
        <f>VLOOKUP(H3506,[3]Sheet1!$A$2:$B$27,2,0)</f>
        <v>ATF</v>
      </c>
      <c r="J3506" s="181">
        <f>MONTH(Delivery[[#This Row],[DATE]])</f>
        <v>7</v>
      </c>
      <c r="K3506" s="183">
        <f>IF(Delivery[[#This Row],[Month]]&gt;3,YEAR(Delivery[[#This Row],[DATE]]),YEAR(Delivery[[#This Row],[DATE]])-1)</f>
        <v>2016</v>
      </c>
      <c r="L3506" s="183" t="str">
        <f>IF(Delivery[[#This Row],[Month]]&lt;4,"Q4",IF(Delivery[[#This Row],[Month]]&lt;7,"Q1",IF(Delivery[[#This Row],[Month]]&lt;10,"Q2",IF(Delivery[[#This Row],[Month]]&lt;13,"Q3"))))</f>
        <v>Q2</v>
      </c>
    </row>
    <row r="3507" spans="1:12" x14ac:dyDescent="0.25">
      <c r="A3507" s="181">
        <v>2</v>
      </c>
      <c r="B3507" s="182">
        <v>42566</v>
      </c>
      <c r="C3507" s="181" t="s">
        <v>463</v>
      </c>
      <c r="D3507" s="181" t="s">
        <v>339</v>
      </c>
      <c r="E3507" s="181">
        <v>14</v>
      </c>
      <c r="F3507" s="181">
        <v>1391</v>
      </c>
      <c r="G3507" s="181" t="s">
        <v>464</v>
      </c>
      <c r="H3507" s="181" t="str">
        <f t="shared" si="25"/>
        <v>A2</v>
      </c>
      <c r="I3507" s="181" t="str">
        <f>VLOOKUP(H3507,[3]Sheet1!$A$2:$B$27,2,0)</f>
        <v>ATF</v>
      </c>
      <c r="J3507" s="181">
        <f>MONTH(Delivery[[#This Row],[DATE]])</f>
        <v>7</v>
      </c>
      <c r="K3507" s="183">
        <f>IF(Delivery[[#This Row],[Month]]&gt;3,YEAR(Delivery[[#This Row],[DATE]]),YEAR(Delivery[[#This Row],[DATE]])-1)</f>
        <v>2016</v>
      </c>
      <c r="L3507" s="183" t="str">
        <f>IF(Delivery[[#This Row],[Month]]&lt;4,"Q4",IF(Delivery[[#This Row],[Month]]&lt;7,"Q1",IF(Delivery[[#This Row],[Month]]&lt;10,"Q2",IF(Delivery[[#This Row],[Month]]&lt;13,"Q3"))))</f>
        <v>Q2</v>
      </c>
    </row>
    <row r="3508" spans="1:12" x14ac:dyDescent="0.25">
      <c r="A3508" s="181">
        <v>3</v>
      </c>
      <c r="B3508" s="182">
        <v>42566</v>
      </c>
      <c r="C3508" s="181" t="s">
        <v>463</v>
      </c>
      <c r="D3508" s="181" t="s">
        <v>348</v>
      </c>
      <c r="E3508" s="181">
        <v>14</v>
      </c>
      <c r="F3508" s="181">
        <v>1460</v>
      </c>
      <c r="G3508" s="181" t="s">
        <v>464</v>
      </c>
      <c r="H3508" s="181" t="str">
        <f t="shared" si="25"/>
        <v>A2</v>
      </c>
      <c r="I3508" s="181" t="str">
        <f>VLOOKUP(H3508,[3]Sheet1!$A$2:$B$27,2,0)</f>
        <v>ATF</v>
      </c>
      <c r="J3508" s="181">
        <f>MONTH(Delivery[[#This Row],[DATE]])</f>
        <v>7</v>
      </c>
      <c r="K3508" s="183">
        <f>IF(Delivery[[#This Row],[Month]]&gt;3,YEAR(Delivery[[#This Row],[DATE]]),YEAR(Delivery[[#This Row],[DATE]])-1)</f>
        <v>2016</v>
      </c>
      <c r="L3508" s="183" t="str">
        <f>IF(Delivery[[#This Row],[Month]]&lt;4,"Q4",IF(Delivery[[#This Row],[Month]]&lt;7,"Q1",IF(Delivery[[#This Row],[Month]]&lt;10,"Q2",IF(Delivery[[#This Row],[Month]]&lt;13,"Q3"))))</f>
        <v>Q2</v>
      </c>
    </row>
    <row r="3509" spans="1:12" x14ac:dyDescent="0.25">
      <c r="A3509" s="181">
        <v>1</v>
      </c>
      <c r="B3509" s="182">
        <v>42566</v>
      </c>
      <c r="C3509" s="181" t="s">
        <v>6</v>
      </c>
      <c r="D3509" s="181" t="s">
        <v>2381</v>
      </c>
      <c r="E3509" s="181">
        <v>101</v>
      </c>
      <c r="F3509" s="181">
        <v>290</v>
      </c>
      <c r="G3509" s="181" t="s">
        <v>492</v>
      </c>
      <c r="H3509" s="181" t="str">
        <f t="shared" si="25"/>
        <v>4M</v>
      </c>
      <c r="I3509" s="181" t="str">
        <f>VLOOKUP(H3509,[3]Sheet1!$A$2:$B$27,2,0)</f>
        <v>MS</v>
      </c>
      <c r="J3509" s="181">
        <f>MONTH(Delivery[[#This Row],[DATE]])</f>
        <v>7</v>
      </c>
      <c r="K3509" s="183">
        <f>IF(Delivery[[#This Row],[Month]]&gt;3,YEAR(Delivery[[#This Row],[DATE]]),YEAR(Delivery[[#This Row],[DATE]])-1)</f>
        <v>2016</v>
      </c>
      <c r="L3509" s="183" t="str">
        <f>IF(Delivery[[#This Row],[Month]]&lt;4,"Q4",IF(Delivery[[#This Row],[Month]]&lt;7,"Q1",IF(Delivery[[#This Row],[Month]]&lt;10,"Q2",IF(Delivery[[#This Row],[Month]]&lt;13,"Q3"))))</f>
        <v>Q2</v>
      </c>
    </row>
    <row r="3510" spans="1:12" x14ac:dyDescent="0.25">
      <c r="A3510" s="181">
        <v>2</v>
      </c>
      <c r="B3510" s="182">
        <v>42566</v>
      </c>
      <c r="C3510" s="181" t="s">
        <v>6</v>
      </c>
      <c r="D3510" s="181" t="s">
        <v>2381</v>
      </c>
      <c r="E3510" s="181">
        <v>102</v>
      </c>
      <c r="F3510" s="181">
        <v>1536</v>
      </c>
      <c r="G3510" s="181" t="s">
        <v>492</v>
      </c>
      <c r="H3510" s="181" t="str">
        <f t="shared" si="25"/>
        <v>4M</v>
      </c>
      <c r="I3510" s="181" t="str">
        <f>VLOOKUP(H3510,[3]Sheet1!$A$2:$B$27,2,0)</f>
        <v>MS</v>
      </c>
      <c r="J3510" s="181">
        <f>MONTH(Delivery[[#This Row],[DATE]])</f>
        <v>7</v>
      </c>
      <c r="K3510" s="183">
        <f>IF(Delivery[[#This Row],[Month]]&gt;3,YEAR(Delivery[[#This Row],[DATE]]),YEAR(Delivery[[#This Row],[DATE]])-1)</f>
        <v>2016</v>
      </c>
      <c r="L3510" s="183" t="str">
        <f>IF(Delivery[[#This Row],[Month]]&lt;4,"Q4",IF(Delivery[[#This Row],[Month]]&lt;7,"Q1",IF(Delivery[[#This Row],[Month]]&lt;10,"Q2",IF(Delivery[[#This Row],[Month]]&lt;13,"Q3"))))</f>
        <v>Q2</v>
      </c>
    </row>
    <row r="3511" spans="1:12" x14ac:dyDescent="0.25">
      <c r="A3511" s="181">
        <v>1</v>
      </c>
      <c r="B3511" s="182">
        <v>42566</v>
      </c>
      <c r="C3511" s="181" t="s">
        <v>6</v>
      </c>
      <c r="D3511" s="181" t="s">
        <v>1397</v>
      </c>
      <c r="E3511" s="181" t="s">
        <v>41</v>
      </c>
      <c r="F3511" s="181">
        <v>76</v>
      </c>
      <c r="G3511" s="181" t="s">
        <v>466</v>
      </c>
      <c r="H3511" s="181" t="str">
        <f t="shared" si="25"/>
        <v>F</v>
      </c>
      <c r="I3511" s="181" t="str">
        <f>VLOOKUP(H3511,[3]Sheet1!$A$2:$B$27,2,0)</f>
        <v>I/F</v>
      </c>
      <c r="J3511" s="181">
        <f>MONTH(Delivery[[#This Row],[DATE]])</f>
        <v>7</v>
      </c>
      <c r="K3511" s="183">
        <f>IF(Delivery[[#This Row],[Month]]&gt;3,YEAR(Delivery[[#This Row],[DATE]]),YEAR(Delivery[[#This Row],[DATE]])-1)</f>
        <v>2016</v>
      </c>
      <c r="L3511" s="183" t="str">
        <f>IF(Delivery[[#This Row],[Month]]&lt;4,"Q4",IF(Delivery[[#This Row],[Month]]&lt;7,"Q1",IF(Delivery[[#This Row],[Month]]&lt;10,"Q2",IF(Delivery[[#This Row],[Month]]&lt;13,"Q3"))))</f>
        <v>Q2</v>
      </c>
    </row>
    <row r="3512" spans="1:12" x14ac:dyDescent="0.25">
      <c r="A3512" s="181">
        <v>1</v>
      </c>
      <c r="B3512" s="182">
        <v>42567</v>
      </c>
      <c r="C3512" s="181" t="s">
        <v>6</v>
      </c>
      <c r="D3512" s="181" t="s">
        <v>2376</v>
      </c>
      <c r="E3512" s="181">
        <v>11</v>
      </c>
      <c r="F3512" s="181">
        <v>2241</v>
      </c>
      <c r="G3512" s="181" t="s">
        <v>490</v>
      </c>
      <c r="H3512" s="181" t="str">
        <f t="shared" si="25"/>
        <v>4H</v>
      </c>
      <c r="I3512" s="181" t="str">
        <f>VLOOKUP(H3512,[3]Sheet1!$A$2:$B$27,2,0)</f>
        <v>HSD</v>
      </c>
      <c r="J3512" s="181">
        <f>MONTH(Delivery[[#This Row],[DATE]])</f>
        <v>7</v>
      </c>
      <c r="K3512" s="183">
        <f>IF(Delivery[[#This Row],[Month]]&gt;3,YEAR(Delivery[[#This Row],[DATE]]),YEAR(Delivery[[#This Row],[DATE]])-1)</f>
        <v>2016</v>
      </c>
      <c r="L3512" s="183" t="str">
        <f>IF(Delivery[[#This Row],[Month]]&lt;4,"Q4",IF(Delivery[[#This Row],[Month]]&lt;7,"Q1",IF(Delivery[[#This Row],[Month]]&lt;10,"Q2",IF(Delivery[[#This Row],[Month]]&lt;13,"Q3"))))</f>
        <v>Q2</v>
      </c>
    </row>
    <row r="3513" spans="1:12" x14ac:dyDescent="0.25">
      <c r="A3513" s="181">
        <v>2</v>
      </c>
      <c r="B3513" s="182">
        <v>42567</v>
      </c>
      <c r="C3513" s="181" t="s">
        <v>6</v>
      </c>
      <c r="D3513" s="181" t="s">
        <v>2376</v>
      </c>
      <c r="E3513" s="181">
        <v>12</v>
      </c>
      <c r="F3513" s="181">
        <v>813</v>
      </c>
      <c r="G3513" s="181" t="s">
        <v>490</v>
      </c>
      <c r="H3513" s="181" t="str">
        <f t="shared" si="25"/>
        <v>4H</v>
      </c>
      <c r="I3513" s="181" t="str">
        <f>VLOOKUP(H3513,[3]Sheet1!$A$2:$B$27,2,0)</f>
        <v>HSD</v>
      </c>
      <c r="J3513" s="181">
        <f>MONTH(Delivery[[#This Row],[DATE]])</f>
        <v>7</v>
      </c>
      <c r="K3513" s="183">
        <f>IF(Delivery[[#This Row],[Month]]&gt;3,YEAR(Delivery[[#This Row],[DATE]]),YEAR(Delivery[[#This Row],[DATE]])-1)</f>
        <v>2016</v>
      </c>
      <c r="L3513" s="183" t="str">
        <f>IF(Delivery[[#This Row],[Month]]&lt;4,"Q4",IF(Delivery[[#This Row],[Month]]&lt;7,"Q1",IF(Delivery[[#This Row],[Month]]&lt;10,"Q2",IF(Delivery[[#This Row],[Month]]&lt;13,"Q3"))))</f>
        <v>Q2</v>
      </c>
    </row>
    <row r="3514" spans="1:12" x14ac:dyDescent="0.25">
      <c r="A3514" s="181">
        <v>1</v>
      </c>
      <c r="B3514" s="182">
        <v>42567</v>
      </c>
      <c r="C3514" s="181" t="s">
        <v>463</v>
      </c>
      <c r="D3514" s="181" t="s">
        <v>2396</v>
      </c>
      <c r="E3514" s="181">
        <v>24</v>
      </c>
      <c r="F3514" s="181">
        <v>179</v>
      </c>
      <c r="G3514" s="181" t="s">
        <v>464</v>
      </c>
      <c r="H3514" s="181" t="str">
        <f t="shared" si="25"/>
        <v>0S</v>
      </c>
      <c r="I3514" s="181" t="str">
        <f>VLOOKUP(H3514,[3]Sheet1!$A$2:$B$27,2,0)</f>
        <v>SKO</v>
      </c>
      <c r="J3514" s="181">
        <f>MONTH(Delivery[[#This Row],[DATE]])</f>
        <v>7</v>
      </c>
      <c r="K3514" s="183">
        <f>IF(Delivery[[#This Row],[Month]]&gt;3,YEAR(Delivery[[#This Row],[DATE]]),YEAR(Delivery[[#This Row],[DATE]])-1)</f>
        <v>2016</v>
      </c>
      <c r="L3514" s="183" t="str">
        <f>IF(Delivery[[#This Row],[Month]]&lt;4,"Q4",IF(Delivery[[#This Row],[Month]]&lt;7,"Q1",IF(Delivery[[#This Row],[Month]]&lt;10,"Q2",IF(Delivery[[#This Row],[Month]]&lt;13,"Q3"))))</f>
        <v>Q2</v>
      </c>
    </row>
    <row r="3515" spans="1:12" x14ac:dyDescent="0.25">
      <c r="A3515" s="181">
        <v>1</v>
      </c>
      <c r="B3515" s="182">
        <v>42567</v>
      </c>
      <c r="C3515" s="181" t="s">
        <v>6</v>
      </c>
      <c r="D3515" s="181" t="s">
        <v>2381</v>
      </c>
      <c r="E3515" s="181">
        <v>102</v>
      </c>
      <c r="F3515" s="181">
        <v>934</v>
      </c>
      <c r="G3515" s="181" t="s">
        <v>492</v>
      </c>
      <c r="H3515" s="181" t="str">
        <f t="shared" si="25"/>
        <v>4M</v>
      </c>
      <c r="I3515" s="181" t="str">
        <f>VLOOKUP(H3515,[3]Sheet1!$A$2:$B$27,2,0)</f>
        <v>MS</v>
      </c>
      <c r="J3515" s="181">
        <f>MONTH(Delivery[[#This Row],[DATE]])</f>
        <v>7</v>
      </c>
      <c r="K3515" s="183">
        <f>IF(Delivery[[#This Row],[Month]]&gt;3,YEAR(Delivery[[#This Row],[DATE]]),YEAR(Delivery[[#This Row],[DATE]])-1)</f>
        <v>2016</v>
      </c>
      <c r="L3515" s="183" t="str">
        <f>IF(Delivery[[#This Row],[Month]]&lt;4,"Q4",IF(Delivery[[#This Row],[Month]]&lt;7,"Q1",IF(Delivery[[#This Row],[Month]]&lt;10,"Q2",IF(Delivery[[#This Row],[Month]]&lt;13,"Q3"))))</f>
        <v>Q2</v>
      </c>
    </row>
    <row r="3516" spans="1:12" x14ac:dyDescent="0.25">
      <c r="A3516" s="181">
        <v>2</v>
      </c>
      <c r="B3516" s="182">
        <v>42567</v>
      </c>
      <c r="C3516" s="181" t="s">
        <v>6</v>
      </c>
      <c r="D3516" s="181" t="s">
        <v>2382</v>
      </c>
      <c r="E3516" s="181">
        <v>102</v>
      </c>
      <c r="F3516" s="181">
        <v>427</v>
      </c>
      <c r="G3516" s="181" t="s">
        <v>492</v>
      </c>
      <c r="H3516" s="181" t="str">
        <f t="shared" si="25"/>
        <v>4M</v>
      </c>
      <c r="I3516" s="181" t="str">
        <f>VLOOKUP(H3516,[3]Sheet1!$A$2:$B$27,2,0)</f>
        <v>MS</v>
      </c>
      <c r="J3516" s="181">
        <f>MONTH(Delivery[[#This Row],[DATE]])</f>
        <v>7</v>
      </c>
      <c r="K3516" s="183">
        <f>IF(Delivery[[#This Row],[Month]]&gt;3,YEAR(Delivery[[#This Row],[DATE]]),YEAR(Delivery[[#This Row],[DATE]])-1)</f>
        <v>2016</v>
      </c>
      <c r="L3516" s="183" t="str">
        <f>IF(Delivery[[#This Row],[Month]]&lt;4,"Q4",IF(Delivery[[#This Row],[Month]]&lt;7,"Q1",IF(Delivery[[#This Row],[Month]]&lt;10,"Q2",IF(Delivery[[#This Row],[Month]]&lt;13,"Q3"))))</f>
        <v>Q2</v>
      </c>
    </row>
    <row r="3517" spans="1:12" x14ac:dyDescent="0.25">
      <c r="A3517" s="181">
        <v>1</v>
      </c>
      <c r="B3517" s="182">
        <v>42568</v>
      </c>
      <c r="C3517" s="181" t="s">
        <v>6</v>
      </c>
      <c r="D3517" s="181" t="s">
        <v>2394</v>
      </c>
      <c r="E3517" s="181">
        <v>2</v>
      </c>
      <c r="F3517" s="181">
        <v>1259</v>
      </c>
      <c r="G3517" s="181" t="s">
        <v>460</v>
      </c>
      <c r="H3517" s="181" t="str">
        <f t="shared" si="25"/>
        <v>4H</v>
      </c>
      <c r="I3517" s="181" t="str">
        <f>VLOOKUP(H3517,[3]Sheet1!$A$2:$B$27,2,0)</f>
        <v>HSD</v>
      </c>
      <c r="J3517" s="181">
        <f>MONTH(Delivery[[#This Row],[DATE]])</f>
        <v>7</v>
      </c>
      <c r="K3517" s="183">
        <f>IF(Delivery[[#This Row],[Month]]&gt;3,YEAR(Delivery[[#This Row],[DATE]]),YEAR(Delivery[[#This Row],[DATE]])-1)</f>
        <v>2016</v>
      </c>
      <c r="L3517" s="183" t="str">
        <f>IF(Delivery[[#This Row],[Month]]&lt;4,"Q4",IF(Delivery[[#This Row],[Month]]&lt;7,"Q1",IF(Delivery[[#This Row],[Month]]&lt;10,"Q2",IF(Delivery[[#This Row],[Month]]&lt;13,"Q3"))))</f>
        <v>Q2</v>
      </c>
    </row>
    <row r="3518" spans="1:12" x14ac:dyDescent="0.25">
      <c r="A3518" s="181">
        <v>2</v>
      </c>
      <c r="B3518" s="182">
        <v>42568</v>
      </c>
      <c r="C3518" s="181" t="s">
        <v>6</v>
      </c>
      <c r="D3518" s="181" t="s">
        <v>2395</v>
      </c>
      <c r="E3518" s="181">
        <v>2</v>
      </c>
      <c r="F3518" s="181">
        <v>1578</v>
      </c>
      <c r="G3518" s="181" t="s">
        <v>460</v>
      </c>
      <c r="H3518" s="181" t="str">
        <f t="shared" si="25"/>
        <v>4H</v>
      </c>
      <c r="I3518" s="181" t="str">
        <f>VLOOKUP(H3518,[3]Sheet1!$A$2:$B$27,2,0)</f>
        <v>HSD</v>
      </c>
      <c r="J3518" s="181">
        <f>MONTH(Delivery[[#This Row],[DATE]])</f>
        <v>7</v>
      </c>
      <c r="K3518" s="183">
        <f>IF(Delivery[[#This Row],[Month]]&gt;3,YEAR(Delivery[[#This Row],[DATE]]),YEAR(Delivery[[#This Row],[DATE]])-1)</f>
        <v>2016</v>
      </c>
      <c r="L3518" s="183" t="str">
        <f>IF(Delivery[[#This Row],[Month]]&lt;4,"Q4",IF(Delivery[[#This Row],[Month]]&lt;7,"Q1",IF(Delivery[[#This Row],[Month]]&lt;10,"Q2",IF(Delivery[[#This Row],[Month]]&lt;13,"Q3"))))</f>
        <v>Q2</v>
      </c>
    </row>
    <row r="3519" spans="1:12" x14ac:dyDescent="0.25">
      <c r="A3519" s="181">
        <v>1</v>
      </c>
      <c r="B3519" s="182">
        <v>42568</v>
      </c>
      <c r="C3519" s="181" t="s">
        <v>6</v>
      </c>
      <c r="D3519" s="181" t="s">
        <v>2376</v>
      </c>
      <c r="E3519" s="181">
        <v>12</v>
      </c>
      <c r="F3519" s="181">
        <v>519</v>
      </c>
      <c r="G3519" s="181" t="s">
        <v>490</v>
      </c>
      <c r="H3519" s="181" t="str">
        <f t="shared" si="25"/>
        <v>4H</v>
      </c>
      <c r="I3519" s="181" t="str">
        <f>VLOOKUP(H3519,[3]Sheet1!$A$2:$B$27,2,0)</f>
        <v>HSD</v>
      </c>
      <c r="J3519" s="181">
        <f>MONTH(Delivery[[#This Row],[DATE]])</f>
        <v>7</v>
      </c>
      <c r="K3519" s="183">
        <f>IF(Delivery[[#This Row],[Month]]&gt;3,YEAR(Delivery[[#This Row],[DATE]]),YEAR(Delivery[[#This Row],[DATE]])-1)</f>
        <v>2016</v>
      </c>
      <c r="L3519" s="183" t="str">
        <f>IF(Delivery[[#This Row],[Month]]&lt;4,"Q4",IF(Delivery[[#This Row],[Month]]&lt;7,"Q1",IF(Delivery[[#This Row],[Month]]&lt;10,"Q2",IF(Delivery[[#This Row],[Month]]&lt;13,"Q3"))))</f>
        <v>Q2</v>
      </c>
    </row>
    <row r="3520" spans="1:12" x14ac:dyDescent="0.25">
      <c r="A3520" s="181">
        <v>2</v>
      </c>
      <c r="B3520" s="182">
        <v>42568</v>
      </c>
      <c r="C3520" s="181" t="s">
        <v>6</v>
      </c>
      <c r="D3520" s="181" t="s">
        <v>2377</v>
      </c>
      <c r="E3520" s="181">
        <v>12</v>
      </c>
      <c r="F3520" s="181">
        <v>2021</v>
      </c>
      <c r="G3520" s="181" t="s">
        <v>490</v>
      </c>
      <c r="H3520" s="181" t="str">
        <f t="shared" si="25"/>
        <v>4H</v>
      </c>
      <c r="I3520" s="181" t="str">
        <f>VLOOKUP(H3520,[3]Sheet1!$A$2:$B$27,2,0)</f>
        <v>HSD</v>
      </c>
      <c r="J3520" s="181">
        <f>MONTH(Delivery[[#This Row],[DATE]])</f>
        <v>7</v>
      </c>
      <c r="K3520" s="183">
        <f>IF(Delivery[[#This Row],[Month]]&gt;3,YEAR(Delivery[[#This Row],[DATE]]),YEAR(Delivery[[#This Row],[DATE]])-1)</f>
        <v>2016</v>
      </c>
      <c r="L3520" s="183" t="str">
        <f>IF(Delivery[[#This Row],[Month]]&lt;4,"Q4",IF(Delivery[[#This Row],[Month]]&lt;7,"Q1",IF(Delivery[[#This Row],[Month]]&lt;10,"Q2",IF(Delivery[[#This Row],[Month]]&lt;13,"Q3"))))</f>
        <v>Q2</v>
      </c>
    </row>
    <row r="3521" spans="1:12" x14ac:dyDescent="0.25">
      <c r="A3521" s="181">
        <v>3</v>
      </c>
      <c r="B3521" s="182">
        <v>42568</v>
      </c>
      <c r="C3521" s="181" t="s">
        <v>6</v>
      </c>
      <c r="D3521" s="181" t="s">
        <v>2377</v>
      </c>
      <c r="E3521" s="181">
        <v>1</v>
      </c>
      <c r="F3521" s="181">
        <v>67</v>
      </c>
      <c r="G3521" s="181" t="s">
        <v>490</v>
      </c>
      <c r="H3521" s="181" t="str">
        <f t="shared" si="25"/>
        <v>4H</v>
      </c>
      <c r="I3521" s="181" t="str">
        <f>VLOOKUP(H3521,[3]Sheet1!$A$2:$B$27,2,0)</f>
        <v>HSD</v>
      </c>
      <c r="J3521" s="181">
        <f>MONTH(Delivery[[#This Row],[DATE]])</f>
        <v>7</v>
      </c>
      <c r="K3521" s="183">
        <f>IF(Delivery[[#This Row],[Month]]&gt;3,YEAR(Delivery[[#This Row],[DATE]]),YEAR(Delivery[[#This Row],[DATE]])-1)</f>
        <v>2016</v>
      </c>
      <c r="L3521" s="183" t="str">
        <f>IF(Delivery[[#This Row],[Month]]&lt;4,"Q4",IF(Delivery[[#This Row],[Month]]&lt;7,"Q1",IF(Delivery[[#This Row],[Month]]&lt;10,"Q2",IF(Delivery[[#This Row],[Month]]&lt;13,"Q3"))))</f>
        <v>Q2</v>
      </c>
    </row>
    <row r="3522" spans="1:12" x14ac:dyDescent="0.25">
      <c r="A3522" s="181">
        <v>1</v>
      </c>
      <c r="B3522" s="182">
        <v>42568</v>
      </c>
      <c r="C3522" s="181" t="s">
        <v>6</v>
      </c>
      <c r="D3522" s="181" t="s">
        <v>502</v>
      </c>
      <c r="E3522" s="181" t="s">
        <v>239</v>
      </c>
      <c r="F3522" s="181">
        <v>21</v>
      </c>
      <c r="G3522" s="181" t="s">
        <v>466</v>
      </c>
      <c r="H3522" s="181" t="str">
        <f t="shared" si="25"/>
        <v>NE</v>
      </c>
      <c r="I3522" s="181" t="s">
        <v>204</v>
      </c>
      <c r="J3522" s="181">
        <f>MONTH(Delivery[[#This Row],[DATE]])</f>
        <v>7</v>
      </c>
      <c r="K3522" s="183">
        <f>IF(Delivery[[#This Row],[Month]]&gt;3,YEAR(Delivery[[#This Row],[DATE]]),YEAR(Delivery[[#This Row],[DATE]])-1)</f>
        <v>2016</v>
      </c>
      <c r="L3522" s="183" t="str">
        <f>IF(Delivery[[#This Row],[Month]]&lt;4,"Q4",IF(Delivery[[#This Row],[Month]]&lt;7,"Q1",IF(Delivery[[#This Row],[Month]]&lt;10,"Q2",IF(Delivery[[#This Row],[Month]]&lt;13,"Q3"))))</f>
        <v>Q2</v>
      </c>
    </row>
    <row r="3523" spans="1:12" x14ac:dyDescent="0.25">
      <c r="A3523" s="181">
        <v>1</v>
      </c>
      <c r="B3523" s="182">
        <v>42569</v>
      </c>
      <c r="C3523" s="181" t="s">
        <v>6</v>
      </c>
      <c r="D3523" s="181" t="s">
        <v>2395</v>
      </c>
      <c r="E3523" s="181">
        <v>2</v>
      </c>
      <c r="F3523" s="181">
        <v>2058</v>
      </c>
      <c r="G3523" s="181" t="s">
        <v>460</v>
      </c>
      <c r="H3523" s="181" t="str">
        <f t="shared" si="25"/>
        <v>4H</v>
      </c>
      <c r="I3523" s="181" t="str">
        <f>VLOOKUP(H3523,[3]Sheet1!$A$2:$B$27,2,0)</f>
        <v>HSD</v>
      </c>
      <c r="J3523" s="181">
        <f>MONTH(Delivery[[#This Row],[DATE]])</f>
        <v>7</v>
      </c>
      <c r="K3523" s="183">
        <f>IF(Delivery[[#This Row],[Month]]&gt;3,YEAR(Delivery[[#This Row],[DATE]]),YEAR(Delivery[[#This Row],[DATE]])-1)</f>
        <v>2016</v>
      </c>
      <c r="L3523" s="183" t="str">
        <f>IF(Delivery[[#This Row],[Month]]&lt;4,"Q4",IF(Delivery[[#This Row],[Month]]&lt;7,"Q1",IF(Delivery[[#This Row],[Month]]&lt;10,"Q2",IF(Delivery[[#This Row],[Month]]&lt;13,"Q3"))))</f>
        <v>Q2</v>
      </c>
    </row>
    <row r="3524" spans="1:12" x14ac:dyDescent="0.25">
      <c r="A3524" s="181">
        <v>2</v>
      </c>
      <c r="B3524" s="182">
        <v>42569</v>
      </c>
      <c r="C3524" s="181" t="s">
        <v>6</v>
      </c>
      <c r="D3524" s="181" t="s">
        <v>2400</v>
      </c>
      <c r="E3524" s="181">
        <v>2</v>
      </c>
      <c r="F3524" s="181">
        <v>1882</v>
      </c>
      <c r="G3524" s="181" t="s">
        <v>460</v>
      </c>
      <c r="H3524" s="181" t="str">
        <f t="shared" si="25"/>
        <v>4H</v>
      </c>
      <c r="I3524" s="181" t="str">
        <f>VLOOKUP(H3524,[3]Sheet1!$A$2:$B$27,2,0)</f>
        <v>HSD</v>
      </c>
      <c r="J3524" s="181">
        <f>MONTH(Delivery[[#This Row],[DATE]])</f>
        <v>7</v>
      </c>
      <c r="K3524" s="183">
        <f>IF(Delivery[[#This Row],[Month]]&gt;3,YEAR(Delivery[[#This Row],[DATE]]),YEAR(Delivery[[#This Row],[DATE]])-1)</f>
        <v>2016</v>
      </c>
      <c r="L3524" s="183" t="str">
        <f>IF(Delivery[[#This Row],[Month]]&lt;4,"Q4",IF(Delivery[[#This Row],[Month]]&lt;7,"Q1",IF(Delivery[[#This Row],[Month]]&lt;10,"Q2",IF(Delivery[[#This Row],[Month]]&lt;13,"Q3"))))</f>
        <v>Q2</v>
      </c>
    </row>
    <row r="3525" spans="1:12" x14ac:dyDescent="0.25">
      <c r="A3525" s="181">
        <v>3</v>
      </c>
      <c r="B3525" s="182">
        <v>42569</v>
      </c>
      <c r="C3525" s="181" t="s">
        <v>6</v>
      </c>
      <c r="D3525" s="181" t="s">
        <v>2400</v>
      </c>
      <c r="E3525" s="181">
        <v>3</v>
      </c>
      <c r="F3525" s="181">
        <v>1336</v>
      </c>
      <c r="G3525" s="181" t="s">
        <v>460</v>
      </c>
      <c r="H3525" s="181" t="str">
        <f t="shared" si="25"/>
        <v>4H</v>
      </c>
      <c r="I3525" s="181" t="str">
        <f>VLOOKUP(H3525,[3]Sheet1!$A$2:$B$27,2,0)</f>
        <v>HSD</v>
      </c>
      <c r="J3525" s="181">
        <f>MONTH(Delivery[[#This Row],[DATE]])</f>
        <v>7</v>
      </c>
      <c r="K3525" s="183">
        <f>IF(Delivery[[#This Row],[Month]]&gt;3,YEAR(Delivery[[#This Row],[DATE]]),YEAR(Delivery[[#This Row],[DATE]])-1)</f>
        <v>2016</v>
      </c>
      <c r="L3525" s="183" t="str">
        <f>IF(Delivery[[#This Row],[Month]]&lt;4,"Q4",IF(Delivery[[#This Row],[Month]]&lt;7,"Q1",IF(Delivery[[#This Row],[Month]]&lt;10,"Q2",IF(Delivery[[#This Row],[Month]]&lt;13,"Q3"))))</f>
        <v>Q2</v>
      </c>
    </row>
    <row r="3526" spans="1:12" x14ac:dyDescent="0.25">
      <c r="A3526" s="181">
        <v>1</v>
      </c>
      <c r="B3526" s="182">
        <v>42569</v>
      </c>
      <c r="C3526" s="181" t="s">
        <v>6</v>
      </c>
      <c r="D3526" s="181" t="s">
        <v>2377</v>
      </c>
      <c r="E3526" s="181">
        <v>1</v>
      </c>
      <c r="F3526" s="181">
        <v>1175</v>
      </c>
      <c r="G3526" s="181" t="s">
        <v>490</v>
      </c>
      <c r="H3526" s="181" t="str">
        <f t="shared" si="25"/>
        <v>4H</v>
      </c>
      <c r="I3526" s="181" t="str">
        <f>VLOOKUP(H3526,[3]Sheet1!$A$2:$B$27,2,0)</f>
        <v>HSD</v>
      </c>
      <c r="J3526" s="181">
        <f>MONTH(Delivery[[#This Row],[DATE]])</f>
        <v>7</v>
      </c>
      <c r="K3526" s="183">
        <f>IF(Delivery[[#This Row],[Month]]&gt;3,YEAR(Delivery[[#This Row],[DATE]]),YEAR(Delivery[[#This Row],[DATE]])-1)</f>
        <v>2016</v>
      </c>
      <c r="L3526" s="183" t="str">
        <f>IF(Delivery[[#This Row],[Month]]&lt;4,"Q4",IF(Delivery[[#This Row],[Month]]&lt;7,"Q1",IF(Delivery[[#This Row],[Month]]&lt;10,"Q2",IF(Delivery[[#This Row],[Month]]&lt;13,"Q3"))))</f>
        <v>Q2</v>
      </c>
    </row>
    <row r="3527" spans="1:12" x14ac:dyDescent="0.25">
      <c r="A3527" s="181">
        <v>2</v>
      </c>
      <c r="B3527" s="182">
        <v>42569</v>
      </c>
      <c r="C3527" s="181" t="s">
        <v>6</v>
      </c>
      <c r="D3527" s="181" t="s">
        <v>2394</v>
      </c>
      <c r="E3527" s="181">
        <v>1</v>
      </c>
      <c r="F3527" s="181">
        <v>321</v>
      </c>
      <c r="G3527" s="181" t="s">
        <v>490</v>
      </c>
      <c r="H3527" s="181" t="str">
        <f t="shared" si="25"/>
        <v>4H</v>
      </c>
      <c r="I3527" s="181" t="str">
        <f>VLOOKUP(H3527,[3]Sheet1!$A$2:$B$27,2,0)</f>
        <v>HSD</v>
      </c>
      <c r="J3527" s="181">
        <f>MONTH(Delivery[[#This Row],[DATE]])</f>
        <v>7</v>
      </c>
      <c r="K3527" s="183">
        <f>IF(Delivery[[#This Row],[Month]]&gt;3,YEAR(Delivery[[#This Row],[DATE]]),YEAR(Delivery[[#This Row],[DATE]])-1)</f>
        <v>2016</v>
      </c>
      <c r="L3527" s="183" t="str">
        <f>IF(Delivery[[#This Row],[Month]]&lt;4,"Q4",IF(Delivery[[#This Row],[Month]]&lt;7,"Q1",IF(Delivery[[#This Row],[Month]]&lt;10,"Q2",IF(Delivery[[#This Row],[Month]]&lt;13,"Q3"))))</f>
        <v>Q2</v>
      </c>
    </row>
    <row r="3528" spans="1:12" x14ac:dyDescent="0.25">
      <c r="A3528" s="181">
        <v>3</v>
      </c>
      <c r="B3528" s="182">
        <v>42569</v>
      </c>
      <c r="C3528" s="181" t="s">
        <v>6</v>
      </c>
      <c r="D3528" s="181" t="s">
        <v>2394</v>
      </c>
      <c r="E3528" s="181">
        <v>3</v>
      </c>
      <c r="F3528" s="181">
        <v>758</v>
      </c>
      <c r="G3528" s="181" t="s">
        <v>490</v>
      </c>
      <c r="H3528" s="181" t="str">
        <f t="shared" si="25"/>
        <v>4H</v>
      </c>
      <c r="I3528" s="181" t="str">
        <f>VLOOKUP(H3528,[3]Sheet1!$A$2:$B$27,2,0)</f>
        <v>HSD</v>
      </c>
      <c r="J3528" s="181">
        <f>MONTH(Delivery[[#This Row],[DATE]])</f>
        <v>7</v>
      </c>
      <c r="K3528" s="183">
        <f>IF(Delivery[[#This Row],[Month]]&gt;3,YEAR(Delivery[[#This Row],[DATE]]),YEAR(Delivery[[#This Row],[DATE]])-1)</f>
        <v>2016</v>
      </c>
      <c r="L3528" s="183" t="str">
        <f>IF(Delivery[[#This Row],[Month]]&lt;4,"Q4",IF(Delivery[[#This Row],[Month]]&lt;7,"Q1",IF(Delivery[[#This Row],[Month]]&lt;10,"Q2",IF(Delivery[[#This Row],[Month]]&lt;13,"Q3"))))</f>
        <v>Q2</v>
      </c>
    </row>
    <row r="3529" spans="1:12" x14ac:dyDescent="0.25">
      <c r="A3529" s="181">
        <v>1</v>
      </c>
      <c r="B3529" s="182">
        <v>42569</v>
      </c>
      <c r="C3529" s="181" t="s">
        <v>6</v>
      </c>
      <c r="D3529" s="181" t="s">
        <v>2395</v>
      </c>
      <c r="E3529" s="181">
        <v>107</v>
      </c>
      <c r="F3529" s="181">
        <v>2546</v>
      </c>
      <c r="G3529" s="181" t="s">
        <v>492</v>
      </c>
      <c r="H3529" s="181" t="str">
        <f t="shared" si="25"/>
        <v>4H</v>
      </c>
      <c r="I3529" s="181" t="str">
        <f>VLOOKUP(H3529,[3]Sheet1!$A$2:$B$27,2,0)</f>
        <v>HSD</v>
      </c>
      <c r="J3529" s="181">
        <f>MONTH(Delivery[[#This Row],[DATE]])</f>
        <v>7</v>
      </c>
      <c r="K3529" s="183">
        <f>IF(Delivery[[#This Row],[Month]]&gt;3,YEAR(Delivery[[#This Row],[DATE]]),YEAR(Delivery[[#This Row],[DATE]])-1)</f>
        <v>2016</v>
      </c>
      <c r="L3529" s="183" t="str">
        <f>IF(Delivery[[#This Row],[Month]]&lt;4,"Q4",IF(Delivery[[#This Row],[Month]]&lt;7,"Q1",IF(Delivery[[#This Row],[Month]]&lt;10,"Q2",IF(Delivery[[#This Row],[Month]]&lt;13,"Q3"))))</f>
        <v>Q2</v>
      </c>
    </row>
    <row r="3530" spans="1:12" x14ac:dyDescent="0.25">
      <c r="A3530" s="181">
        <v>2</v>
      </c>
      <c r="B3530" s="182">
        <v>42569</v>
      </c>
      <c r="C3530" s="181" t="s">
        <v>6</v>
      </c>
      <c r="D3530" s="181" t="s">
        <v>2395</v>
      </c>
      <c r="E3530" s="181">
        <v>108</v>
      </c>
      <c r="F3530" s="181">
        <v>1846</v>
      </c>
      <c r="G3530" s="181" t="s">
        <v>492</v>
      </c>
      <c r="H3530" s="181" t="str">
        <f t="shared" si="25"/>
        <v>4H</v>
      </c>
      <c r="I3530" s="181" t="str">
        <f>VLOOKUP(H3530,[3]Sheet1!$A$2:$B$27,2,0)</f>
        <v>HSD</v>
      </c>
      <c r="J3530" s="181">
        <f>MONTH(Delivery[[#This Row],[DATE]])</f>
        <v>7</v>
      </c>
      <c r="K3530" s="183">
        <f>IF(Delivery[[#This Row],[Month]]&gt;3,YEAR(Delivery[[#This Row],[DATE]]),YEAR(Delivery[[#This Row],[DATE]])-1)</f>
        <v>2016</v>
      </c>
      <c r="L3530" s="183" t="str">
        <f>IF(Delivery[[#This Row],[Month]]&lt;4,"Q4",IF(Delivery[[#This Row],[Month]]&lt;7,"Q1",IF(Delivery[[#This Row],[Month]]&lt;10,"Q2",IF(Delivery[[#This Row],[Month]]&lt;13,"Q3"))))</f>
        <v>Q2</v>
      </c>
    </row>
    <row r="3531" spans="1:12" x14ac:dyDescent="0.25">
      <c r="A3531" s="181">
        <v>3</v>
      </c>
      <c r="B3531" s="182">
        <v>42569</v>
      </c>
      <c r="C3531" s="181" t="s">
        <v>6</v>
      </c>
      <c r="D3531" s="181" t="s">
        <v>2400</v>
      </c>
      <c r="E3531" s="181">
        <v>108</v>
      </c>
      <c r="F3531" s="181">
        <v>624</v>
      </c>
      <c r="G3531" s="181" t="s">
        <v>492</v>
      </c>
      <c r="H3531" s="181" t="str">
        <f t="shared" si="25"/>
        <v>4H</v>
      </c>
      <c r="I3531" s="181" t="str">
        <f>VLOOKUP(H3531,[3]Sheet1!$A$2:$B$27,2,0)</f>
        <v>HSD</v>
      </c>
      <c r="J3531" s="181">
        <f>MONTH(Delivery[[#This Row],[DATE]])</f>
        <v>7</v>
      </c>
      <c r="K3531" s="183">
        <f>IF(Delivery[[#This Row],[Month]]&gt;3,YEAR(Delivery[[#This Row],[DATE]]),YEAR(Delivery[[#This Row],[DATE]])-1)</f>
        <v>2016</v>
      </c>
      <c r="L3531" s="183" t="str">
        <f>IF(Delivery[[#This Row],[Month]]&lt;4,"Q4",IF(Delivery[[#This Row],[Month]]&lt;7,"Q1",IF(Delivery[[#This Row],[Month]]&lt;10,"Q2",IF(Delivery[[#This Row],[Month]]&lt;13,"Q3"))))</f>
        <v>Q2</v>
      </c>
    </row>
    <row r="3532" spans="1:12" x14ac:dyDescent="0.25">
      <c r="A3532" s="181">
        <v>1</v>
      </c>
      <c r="B3532" s="182">
        <v>42569</v>
      </c>
      <c r="C3532" s="181" t="s">
        <v>6</v>
      </c>
      <c r="D3532" s="181" t="s">
        <v>502</v>
      </c>
      <c r="E3532" s="181" t="s">
        <v>239</v>
      </c>
      <c r="F3532" s="181">
        <v>21</v>
      </c>
      <c r="G3532" s="181" t="s">
        <v>466</v>
      </c>
      <c r="H3532" s="181" t="str">
        <f t="shared" si="25"/>
        <v>NE</v>
      </c>
      <c r="I3532" s="181" t="s">
        <v>204</v>
      </c>
      <c r="J3532" s="181">
        <f>MONTH(Delivery[[#This Row],[DATE]])</f>
        <v>7</v>
      </c>
      <c r="K3532" s="183">
        <f>IF(Delivery[[#This Row],[Month]]&gt;3,YEAR(Delivery[[#This Row],[DATE]]),YEAR(Delivery[[#This Row],[DATE]])-1)</f>
        <v>2016</v>
      </c>
      <c r="L3532" s="183" t="str">
        <f>IF(Delivery[[#This Row],[Month]]&lt;4,"Q4",IF(Delivery[[#This Row],[Month]]&lt;7,"Q1",IF(Delivery[[#This Row],[Month]]&lt;10,"Q2",IF(Delivery[[#This Row],[Month]]&lt;13,"Q3"))))</f>
        <v>Q2</v>
      </c>
    </row>
    <row r="3533" spans="1:12" x14ac:dyDescent="0.25">
      <c r="A3533" s="181">
        <v>1</v>
      </c>
      <c r="B3533" s="182">
        <v>42570</v>
      </c>
      <c r="C3533" s="181" t="s">
        <v>6</v>
      </c>
      <c r="D3533" s="181" t="s">
        <v>495</v>
      </c>
      <c r="E3533" s="181">
        <v>16</v>
      </c>
      <c r="F3533" s="181">
        <v>376</v>
      </c>
      <c r="G3533" s="181" t="s">
        <v>460</v>
      </c>
      <c r="H3533" s="181" t="str">
        <f t="shared" si="25"/>
        <v>0S</v>
      </c>
      <c r="I3533" s="181" t="str">
        <f>VLOOKUP(H3533,[3]Sheet1!$A$2:$B$27,2,0)</f>
        <v>SKO</v>
      </c>
      <c r="J3533" s="181">
        <f>MONTH(Delivery[[#This Row],[DATE]])</f>
        <v>7</v>
      </c>
      <c r="K3533" s="183">
        <f>IF(Delivery[[#This Row],[Month]]&gt;3,YEAR(Delivery[[#This Row],[DATE]]),YEAR(Delivery[[#This Row],[DATE]])-1)</f>
        <v>2016</v>
      </c>
      <c r="L3533" s="183" t="str">
        <f>IF(Delivery[[#This Row],[Month]]&lt;4,"Q4",IF(Delivery[[#This Row],[Month]]&lt;7,"Q1",IF(Delivery[[#This Row],[Month]]&lt;10,"Q2",IF(Delivery[[#This Row],[Month]]&lt;13,"Q3"))))</f>
        <v>Q2</v>
      </c>
    </row>
    <row r="3534" spans="1:12" x14ac:dyDescent="0.25">
      <c r="A3534" s="181">
        <v>2</v>
      </c>
      <c r="B3534" s="182">
        <v>42570</v>
      </c>
      <c r="C3534" s="181" t="s">
        <v>6</v>
      </c>
      <c r="D3534" s="181" t="s">
        <v>496</v>
      </c>
      <c r="E3534" s="181">
        <v>15</v>
      </c>
      <c r="F3534" s="181">
        <v>6058</v>
      </c>
      <c r="G3534" s="181" t="s">
        <v>460</v>
      </c>
      <c r="H3534" s="181" t="str">
        <f t="shared" si="25"/>
        <v>A2</v>
      </c>
      <c r="I3534" s="181" t="str">
        <f>VLOOKUP(H3534,[3]Sheet1!$A$2:$B$27,2,0)</f>
        <v>ATF</v>
      </c>
      <c r="J3534" s="181">
        <f>MONTH(Delivery[[#This Row],[DATE]])</f>
        <v>7</v>
      </c>
      <c r="K3534" s="183">
        <f>IF(Delivery[[#This Row],[Month]]&gt;3,YEAR(Delivery[[#This Row],[DATE]]),YEAR(Delivery[[#This Row],[DATE]])-1)</f>
        <v>2016</v>
      </c>
      <c r="L3534" s="183" t="str">
        <f>IF(Delivery[[#This Row],[Month]]&lt;4,"Q4",IF(Delivery[[#This Row],[Month]]&lt;7,"Q1",IF(Delivery[[#This Row],[Month]]&lt;10,"Q2",IF(Delivery[[#This Row],[Month]]&lt;13,"Q3"))))</f>
        <v>Q2</v>
      </c>
    </row>
    <row r="3535" spans="1:12" x14ac:dyDescent="0.25">
      <c r="A3535" s="181">
        <v>3</v>
      </c>
      <c r="B3535" s="182">
        <v>42570</v>
      </c>
      <c r="C3535" s="181" t="s">
        <v>6</v>
      </c>
      <c r="D3535" s="181" t="s">
        <v>497</v>
      </c>
      <c r="E3535" s="181">
        <v>13</v>
      </c>
      <c r="F3535" s="181">
        <v>5612</v>
      </c>
      <c r="G3535" s="181" t="s">
        <v>460</v>
      </c>
      <c r="H3535" s="181" t="str">
        <f t="shared" si="25"/>
        <v>A2</v>
      </c>
      <c r="I3535" s="181" t="str">
        <f>VLOOKUP(H3535,[3]Sheet1!$A$2:$B$27,2,0)</f>
        <v>ATF</v>
      </c>
      <c r="J3535" s="181">
        <f>MONTH(Delivery[[#This Row],[DATE]])</f>
        <v>7</v>
      </c>
      <c r="K3535" s="183">
        <f>IF(Delivery[[#This Row],[Month]]&gt;3,YEAR(Delivery[[#This Row],[DATE]]),YEAR(Delivery[[#This Row],[DATE]])-1)</f>
        <v>2016</v>
      </c>
      <c r="L3535" s="183" t="str">
        <f>IF(Delivery[[#This Row],[Month]]&lt;4,"Q4",IF(Delivery[[#This Row],[Month]]&lt;7,"Q1",IF(Delivery[[#This Row],[Month]]&lt;10,"Q2",IF(Delivery[[#This Row],[Month]]&lt;13,"Q3"))))</f>
        <v>Q2</v>
      </c>
    </row>
    <row r="3536" spans="1:12" x14ac:dyDescent="0.25">
      <c r="A3536" s="181">
        <v>1</v>
      </c>
      <c r="B3536" s="182">
        <v>42570</v>
      </c>
      <c r="C3536" s="181" t="s">
        <v>6</v>
      </c>
      <c r="D3536" s="181" t="s">
        <v>2394</v>
      </c>
      <c r="E3536" s="181">
        <v>3</v>
      </c>
      <c r="F3536" s="181">
        <v>1109</v>
      </c>
      <c r="G3536" s="181" t="s">
        <v>490</v>
      </c>
      <c r="H3536" s="181" t="str">
        <f t="shared" si="25"/>
        <v>4H</v>
      </c>
      <c r="I3536" s="181" t="str">
        <f>VLOOKUP(H3536,[3]Sheet1!$A$2:$B$27,2,0)</f>
        <v>HSD</v>
      </c>
      <c r="J3536" s="181">
        <f>MONTH(Delivery[[#This Row],[DATE]])</f>
        <v>7</v>
      </c>
      <c r="K3536" s="183">
        <f>IF(Delivery[[#This Row],[Month]]&gt;3,YEAR(Delivery[[#This Row],[DATE]]),YEAR(Delivery[[#This Row],[DATE]])-1)</f>
        <v>2016</v>
      </c>
      <c r="L3536" s="183" t="str">
        <f>IF(Delivery[[#This Row],[Month]]&lt;4,"Q4",IF(Delivery[[#This Row],[Month]]&lt;7,"Q1",IF(Delivery[[#This Row],[Month]]&lt;10,"Q2",IF(Delivery[[#This Row],[Month]]&lt;13,"Q3"))))</f>
        <v>Q2</v>
      </c>
    </row>
    <row r="3537" spans="1:12" x14ac:dyDescent="0.25">
      <c r="A3537" s="181">
        <v>2</v>
      </c>
      <c r="B3537" s="182">
        <v>42570</v>
      </c>
      <c r="C3537" s="181" t="s">
        <v>6</v>
      </c>
      <c r="D3537" s="181" t="s">
        <v>2394</v>
      </c>
      <c r="E3537" s="181">
        <v>10</v>
      </c>
      <c r="F3537" s="181">
        <v>601</v>
      </c>
      <c r="G3537" s="181" t="s">
        <v>490</v>
      </c>
      <c r="H3537" s="181" t="str">
        <f t="shared" si="25"/>
        <v>4H</v>
      </c>
      <c r="I3537" s="181" t="str">
        <f>VLOOKUP(H3537,[3]Sheet1!$A$2:$B$27,2,0)</f>
        <v>HSD</v>
      </c>
      <c r="J3537" s="181">
        <f>MONTH(Delivery[[#This Row],[DATE]])</f>
        <v>7</v>
      </c>
      <c r="K3537" s="183">
        <f>IF(Delivery[[#This Row],[Month]]&gt;3,YEAR(Delivery[[#This Row],[DATE]]),YEAR(Delivery[[#This Row],[DATE]])-1)</f>
        <v>2016</v>
      </c>
      <c r="L3537" s="183" t="str">
        <f>IF(Delivery[[#This Row],[Month]]&lt;4,"Q4",IF(Delivery[[#This Row],[Month]]&lt;7,"Q1",IF(Delivery[[#This Row],[Month]]&lt;10,"Q2",IF(Delivery[[#This Row],[Month]]&lt;13,"Q3"))))</f>
        <v>Q2</v>
      </c>
    </row>
    <row r="3538" spans="1:12" x14ac:dyDescent="0.25">
      <c r="A3538" s="181">
        <v>3</v>
      </c>
      <c r="B3538" s="182">
        <v>42570</v>
      </c>
      <c r="C3538" s="181" t="s">
        <v>6</v>
      </c>
      <c r="D3538" s="181" t="s">
        <v>2394</v>
      </c>
      <c r="E3538" s="181">
        <v>2</v>
      </c>
      <c r="F3538" s="181">
        <v>1340</v>
      </c>
      <c r="G3538" s="181" t="s">
        <v>490</v>
      </c>
      <c r="H3538" s="181" t="str">
        <f t="shared" si="25"/>
        <v>4H</v>
      </c>
      <c r="I3538" s="181" t="str">
        <f>VLOOKUP(H3538,[3]Sheet1!$A$2:$B$27,2,0)</f>
        <v>HSD</v>
      </c>
      <c r="J3538" s="181">
        <f>MONTH(Delivery[[#This Row],[DATE]])</f>
        <v>7</v>
      </c>
      <c r="K3538" s="183">
        <f>IF(Delivery[[#This Row],[Month]]&gt;3,YEAR(Delivery[[#This Row],[DATE]]),YEAR(Delivery[[#This Row],[DATE]])-1)</f>
        <v>2016</v>
      </c>
      <c r="L3538" s="183" t="str">
        <f>IF(Delivery[[#This Row],[Month]]&lt;4,"Q4",IF(Delivery[[#This Row],[Month]]&lt;7,"Q1",IF(Delivery[[#This Row],[Month]]&lt;10,"Q2",IF(Delivery[[#This Row],[Month]]&lt;13,"Q3"))))</f>
        <v>Q2</v>
      </c>
    </row>
    <row r="3539" spans="1:12" x14ac:dyDescent="0.25">
      <c r="A3539" s="181">
        <v>4</v>
      </c>
      <c r="B3539" s="182">
        <v>42570</v>
      </c>
      <c r="C3539" s="181" t="s">
        <v>6</v>
      </c>
      <c r="D3539" s="181" t="s">
        <v>2395</v>
      </c>
      <c r="E3539" s="181">
        <v>2</v>
      </c>
      <c r="F3539" s="181">
        <v>172</v>
      </c>
      <c r="G3539" s="181" t="s">
        <v>490</v>
      </c>
      <c r="H3539" s="181" t="str">
        <f t="shared" si="25"/>
        <v>4H</v>
      </c>
      <c r="I3539" s="181" t="str">
        <f>VLOOKUP(H3539,[3]Sheet1!$A$2:$B$27,2,0)</f>
        <v>HSD</v>
      </c>
      <c r="J3539" s="181">
        <f>MONTH(Delivery[[#This Row],[DATE]])</f>
        <v>7</v>
      </c>
      <c r="K3539" s="183">
        <f>IF(Delivery[[#This Row],[Month]]&gt;3,YEAR(Delivery[[#This Row],[DATE]]),YEAR(Delivery[[#This Row],[DATE]])-1)</f>
        <v>2016</v>
      </c>
      <c r="L3539" s="183" t="str">
        <f>IF(Delivery[[#This Row],[Month]]&lt;4,"Q4",IF(Delivery[[#This Row],[Month]]&lt;7,"Q1",IF(Delivery[[#This Row],[Month]]&lt;10,"Q2",IF(Delivery[[#This Row],[Month]]&lt;13,"Q3"))))</f>
        <v>Q2</v>
      </c>
    </row>
    <row r="3540" spans="1:12" x14ac:dyDescent="0.25">
      <c r="A3540" s="181">
        <v>5</v>
      </c>
      <c r="B3540" s="182">
        <v>42570</v>
      </c>
      <c r="C3540" s="181" t="s">
        <v>6</v>
      </c>
      <c r="D3540" s="181" t="s">
        <v>2395</v>
      </c>
      <c r="E3540" s="181">
        <v>10</v>
      </c>
      <c r="F3540" s="181">
        <v>837</v>
      </c>
      <c r="G3540" s="181" t="s">
        <v>490</v>
      </c>
      <c r="H3540" s="181" t="str">
        <f t="shared" si="25"/>
        <v>4H</v>
      </c>
      <c r="I3540" s="181" t="str">
        <f>VLOOKUP(H3540,[3]Sheet1!$A$2:$B$27,2,0)</f>
        <v>HSD</v>
      </c>
      <c r="J3540" s="181">
        <f>MONTH(Delivery[[#This Row],[DATE]])</f>
        <v>7</v>
      </c>
      <c r="K3540" s="183">
        <f>IF(Delivery[[#This Row],[Month]]&gt;3,YEAR(Delivery[[#This Row],[DATE]]),YEAR(Delivery[[#This Row],[DATE]])-1)</f>
        <v>2016</v>
      </c>
      <c r="L3540" s="183" t="str">
        <f>IF(Delivery[[#This Row],[Month]]&lt;4,"Q4",IF(Delivery[[#This Row],[Month]]&lt;7,"Q1",IF(Delivery[[#This Row],[Month]]&lt;10,"Q2",IF(Delivery[[#This Row],[Month]]&lt;13,"Q3"))))</f>
        <v>Q2</v>
      </c>
    </row>
    <row r="3541" spans="1:12" x14ac:dyDescent="0.25">
      <c r="A3541" s="181">
        <v>1</v>
      </c>
      <c r="B3541" s="182">
        <v>42571</v>
      </c>
      <c r="C3541" s="181" t="s">
        <v>6</v>
      </c>
      <c r="D3541" s="181" t="s">
        <v>497</v>
      </c>
      <c r="E3541" s="181">
        <v>13</v>
      </c>
      <c r="F3541" s="181">
        <v>995</v>
      </c>
      <c r="G3541" s="181" t="s">
        <v>460</v>
      </c>
      <c r="H3541" s="181" t="str">
        <f t="shared" si="25"/>
        <v>A2</v>
      </c>
      <c r="I3541" s="181" t="str">
        <f>VLOOKUP(H3541,[3]Sheet1!$A$2:$B$27,2,0)</f>
        <v>ATF</v>
      </c>
      <c r="J3541" s="181">
        <f>MONTH(Delivery[[#This Row],[DATE]])</f>
        <v>7</v>
      </c>
      <c r="K3541" s="183">
        <f>IF(Delivery[[#This Row],[Month]]&gt;3,YEAR(Delivery[[#This Row],[DATE]]),YEAR(Delivery[[#This Row],[DATE]])-1)</f>
        <v>2016</v>
      </c>
      <c r="L3541" s="183" t="str">
        <f>IF(Delivery[[#This Row],[Month]]&lt;4,"Q4",IF(Delivery[[#This Row],[Month]]&lt;7,"Q1",IF(Delivery[[#This Row],[Month]]&lt;10,"Q2",IF(Delivery[[#This Row],[Month]]&lt;13,"Q3"))))</f>
        <v>Q2</v>
      </c>
    </row>
    <row r="3542" spans="1:12" x14ac:dyDescent="0.25">
      <c r="A3542" s="181">
        <v>2</v>
      </c>
      <c r="B3542" s="182">
        <v>42571</v>
      </c>
      <c r="C3542" s="181" t="s">
        <v>6</v>
      </c>
      <c r="D3542" s="181" t="s">
        <v>498</v>
      </c>
      <c r="E3542" s="181">
        <v>14</v>
      </c>
      <c r="F3542" s="181">
        <v>5089</v>
      </c>
      <c r="G3542" s="181" t="s">
        <v>460</v>
      </c>
      <c r="H3542" s="181" t="str">
        <f t="shared" si="25"/>
        <v>A2</v>
      </c>
      <c r="I3542" s="181" t="str">
        <f>VLOOKUP(H3542,[3]Sheet1!$A$2:$B$27,2,0)</f>
        <v>ATF</v>
      </c>
      <c r="J3542" s="181">
        <f>MONTH(Delivery[[#This Row],[DATE]])</f>
        <v>7</v>
      </c>
      <c r="K3542" s="183">
        <f>IF(Delivery[[#This Row],[Month]]&gt;3,YEAR(Delivery[[#This Row],[DATE]]),YEAR(Delivery[[#This Row],[DATE]])-1)</f>
        <v>2016</v>
      </c>
      <c r="L3542" s="183" t="str">
        <f>IF(Delivery[[#This Row],[Month]]&lt;4,"Q4",IF(Delivery[[#This Row],[Month]]&lt;7,"Q1",IF(Delivery[[#This Row],[Month]]&lt;10,"Q2",IF(Delivery[[#This Row],[Month]]&lt;13,"Q3"))))</f>
        <v>Q2</v>
      </c>
    </row>
    <row r="3543" spans="1:12" x14ac:dyDescent="0.25">
      <c r="A3543" s="181">
        <v>1</v>
      </c>
      <c r="B3543" s="182">
        <v>42571</v>
      </c>
      <c r="C3543" s="181" t="s">
        <v>6</v>
      </c>
      <c r="D3543" s="181" t="s">
        <v>2395</v>
      </c>
      <c r="E3543" s="181">
        <v>10</v>
      </c>
      <c r="F3543" s="181">
        <v>1731</v>
      </c>
      <c r="G3543" s="181" t="s">
        <v>490</v>
      </c>
      <c r="H3543" s="181" t="str">
        <f t="shared" si="25"/>
        <v>4H</v>
      </c>
      <c r="I3543" s="181" t="str">
        <f>VLOOKUP(H3543,[3]Sheet1!$A$2:$B$27,2,0)</f>
        <v>HSD</v>
      </c>
      <c r="J3543" s="181">
        <f>MONTH(Delivery[[#This Row],[DATE]])</f>
        <v>7</v>
      </c>
      <c r="K3543" s="183">
        <f>IF(Delivery[[#This Row],[Month]]&gt;3,YEAR(Delivery[[#This Row],[DATE]]),YEAR(Delivery[[#This Row],[DATE]])-1)</f>
        <v>2016</v>
      </c>
      <c r="L3543" s="183" t="str">
        <f>IF(Delivery[[#This Row],[Month]]&lt;4,"Q4",IF(Delivery[[#This Row],[Month]]&lt;7,"Q1",IF(Delivery[[#This Row],[Month]]&lt;10,"Q2",IF(Delivery[[#This Row],[Month]]&lt;13,"Q3"))))</f>
        <v>Q2</v>
      </c>
    </row>
    <row r="3544" spans="1:12" x14ac:dyDescent="0.25">
      <c r="A3544" s="181">
        <v>2</v>
      </c>
      <c r="B3544" s="182">
        <v>42571</v>
      </c>
      <c r="C3544" s="181" t="s">
        <v>6</v>
      </c>
      <c r="D3544" s="181" t="s">
        <v>2401</v>
      </c>
      <c r="E3544" s="181">
        <v>4</v>
      </c>
      <c r="F3544" s="181">
        <v>48</v>
      </c>
      <c r="G3544" s="181" t="s">
        <v>490</v>
      </c>
      <c r="H3544" s="181" t="str">
        <f t="shared" si="25"/>
        <v>PC</v>
      </c>
      <c r="I3544" s="181" t="str">
        <f>VLOOKUP(H3544,[3]Sheet1!$A$2:$B$27,2,0)</f>
        <v>SKO</v>
      </c>
      <c r="J3544" s="181">
        <f>MONTH(Delivery[[#This Row],[DATE]])</f>
        <v>7</v>
      </c>
      <c r="K3544" s="183">
        <f>IF(Delivery[[#This Row],[Month]]&gt;3,YEAR(Delivery[[#This Row],[DATE]]),YEAR(Delivery[[#This Row],[DATE]])-1)</f>
        <v>2016</v>
      </c>
      <c r="L3544" s="183" t="str">
        <f>IF(Delivery[[#This Row],[Month]]&lt;4,"Q4",IF(Delivery[[#This Row],[Month]]&lt;7,"Q1",IF(Delivery[[#This Row],[Month]]&lt;10,"Q2",IF(Delivery[[#This Row],[Month]]&lt;13,"Q3"))))</f>
        <v>Q2</v>
      </c>
    </row>
    <row r="3545" spans="1:12" x14ac:dyDescent="0.25">
      <c r="A3545" s="181">
        <v>1</v>
      </c>
      <c r="B3545" s="182">
        <v>42571</v>
      </c>
      <c r="C3545" s="181" t="s">
        <v>463</v>
      </c>
      <c r="D3545" s="181" t="s">
        <v>348</v>
      </c>
      <c r="E3545" s="181">
        <v>24</v>
      </c>
      <c r="F3545" s="181">
        <v>117</v>
      </c>
      <c r="G3545" s="181" t="s">
        <v>464</v>
      </c>
      <c r="H3545" s="181" t="str">
        <f t="shared" si="25"/>
        <v>A2</v>
      </c>
      <c r="I3545" s="181" t="str">
        <f>VLOOKUP(H3545,[3]Sheet1!$A$2:$B$27,2,0)</f>
        <v>ATF</v>
      </c>
      <c r="J3545" s="181">
        <f>MONTH(Delivery[[#This Row],[DATE]])</f>
        <v>7</v>
      </c>
      <c r="K3545" s="183">
        <f>IF(Delivery[[#This Row],[Month]]&gt;3,YEAR(Delivery[[#This Row],[DATE]]),YEAR(Delivery[[#This Row],[DATE]])-1)</f>
        <v>2016</v>
      </c>
      <c r="L3545" s="183" t="str">
        <f>IF(Delivery[[#This Row],[Month]]&lt;4,"Q4",IF(Delivery[[#This Row],[Month]]&lt;7,"Q1",IF(Delivery[[#This Row],[Month]]&lt;10,"Q2",IF(Delivery[[#This Row],[Month]]&lt;13,"Q3"))))</f>
        <v>Q2</v>
      </c>
    </row>
    <row r="3546" spans="1:12" x14ac:dyDescent="0.25">
      <c r="A3546" s="181">
        <v>1</v>
      </c>
      <c r="B3546" s="182">
        <v>42572</v>
      </c>
      <c r="C3546" s="181" t="s">
        <v>6</v>
      </c>
      <c r="D3546" s="181" t="s">
        <v>2406</v>
      </c>
      <c r="E3546" s="181">
        <v>5</v>
      </c>
      <c r="F3546" s="181">
        <v>4283</v>
      </c>
      <c r="G3546" s="181" t="s">
        <v>460</v>
      </c>
      <c r="H3546" s="181" t="str">
        <f t="shared" si="25"/>
        <v>4M</v>
      </c>
      <c r="I3546" s="181" t="str">
        <f>VLOOKUP(H3546,[3]Sheet1!$A$2:$B$27,2,0)</f>
        <v>MS</v>
      </c>
      <c r="J3546" s="181">
        <f>MONTH(Delivery[[#This Row],[DATE]])</f>
        <v>7</v>
      </c>
      <c r="K3546" s="183">
        <f>IF(Delivery[[#This Row],[Month]]&gt;3,YEAR(Delivery[[#This Row],[DATE]]),YEAR(Delivery[[#This Row],[DATE]])-1)</f>
        <v>2016</v>
      </c>
      <c r="L3546" s="183" t="str">
        <f>IF(Delivery[[#This Row],[Month]]&lt;4,"Q4",IF(Delivery[[#This Row],[Month]]&lt;7,"Q1",IF(Delivery[[#This Row],[Month]]&lt;10,"Q2",IF(Delivery[[#This Row],[Month]]&lt;13,"Q3"))))</f>
        <v>Q2</v>
      </c>
    </row>
    <row r="3547" spans="1:12" x14ac:dyDescent="0.25">
      <c r="A3547" s="181">
        <v>2</v>
      </c>
      <c r="B3547" s="182">
        <v>42572</v>
      </c>
      <c r="C3547" s="181" t="s">
        <v>6</v>
      </c>
      <c r="D3547" s="181" t="s">
        <v>505</v>
      </c>
      <c r="E3547" s="181">
        <v>5</v>
      </c>
      <c r="F3547" s="181">
        <v>404</v>
      </c>
      <c r="G3547" s="181" t="s">
        <v>460</v>
      </c>
      <c r="H3547" s="181" t="str">
        <f t="shared" si="25"/>
        <v>4M</v>
      </c>
      <c r="I3547" s="181" t="str">
        <f>VLOOKUP(H3547,[3]Sheet1!$A$2:$B$27,2,0)</f>
        <v>MS</v>
      </c>
      <c r="J3547" s="181">
        <f>MONTH(Delivery[[#This Row],[DATE]])</f>
        <v>7</v>
      </c>
      <c r="K3547" s="183">
        <f>IF(Delivery[[#This Row],[Month]]&gt;3,YEAR(Delivery[[#This Row],[DATE]]),YEAR(Delivery[[#This Row],[DATE]])-1)</f>
        <v>2016</v>
      </c>
      <c r="L3547" s="183" t="str">
        <f>IF(Delivery[[#This Row],[Month]]&lt;4,"Q4",IF(Delivery[[#This Row],[Month]]&lt;7,"Q1",IF(Delivery[[#This Row],[Month]]&lt;10,"Q2",IF(Delivery[[#This Row],[Month]]&lt;13,"Q3"))))</f>
        <v>Q2</v>
      </c>
    </row>
    <row r="3548" spans="1:12" x14ac:dyDescent="0.25">
      <c r="A3548" s="181">
        <v>1</v>
      </c>
      <c r="B3548" s="182">
        <v>42572</v>
      </c>
      <c r="C3548" s="181" t="s">
        <v>463</v>
      </c>
      <c r="D3548" s="181" t="s">
        <v>348</v>
      </c>
      <c r="E3548" s="181">
        <v>10</v>
      </c>
      <c r="F3548" s="181">
        <v>3548</v>
      </c>
      <c r="G3548" s="181" t="s">
        <v>464</v>
      </c>
      <c r="H3548" s="181" t="str">
        <f t="shared" si="25"/>
        <v>A2</v>
      </c>
      <c r="I3548" s="181" t="str">
        <f>VLOOKUP(H3548,[3]Sheet1!$A$2:$B$27,2,0)</f>
        <v>ATF</v>
      </c>
      <c r="J3548" s="181">
        <f>MONTH(Delivery[[#This Row],[DATE]])</f>
        <v>7</v>
      </c>
      <c r="K3548" s="183">
        <f>IF(Delivery[[#This Row],[Month]]&gt;3,YEAR(Delivery[[#This Row],[DATE]]),YEAR(Delivery[[#This Row],[DATE]])-1)</f>
        <v>2016</v>
      </c>
      <c r="L3548" s="183" t="str">
        <f>IF(Delivery[[#This Row],[Month]]&lt;4,"Q4",IF(Delivery[[#This Row],[Month]]&lt;7,"Q1",IF(Delivery[[#This Row],[Month]]&lt;10,"Q2",IF(Delivery[[#This Row],[Month]]&lt;13,"Q3"))))</f>
        <v>Q2</v>
      </c>
    </row>
    <row r="3549" spans="1:12" x14ac:dyDescent="0.25">
      <c r="A3549" s="181">
        <v>1</v>
      </c>
      <c r="B3549" s="182">
        <v>42572</v>
      </c>
      <c r="C3549" s="181" t="s">
        <v>6</v>
      </c>
      <c r="D3549" s="181" t="s">
        <v>2403</v>
      </c>
      <c r="E3549" s="181" t="s">
        <v>223</v>
      </c>
      <c r="F3549" s="181">
        <v>314</v>
      </c>
      <c r="G3549" s="181" t="s">
        <v>466</v>
      </c>
      <c r="H3549" s="181" t="str">
        <f t="shared" si="25"/>
        <v>PN</v>
      </c>
      <c r="I3549" s="181" t="str">
        <f>VLOOKUP(H3549,[3]Sheet1!$A$2:$B$27,2,0)</f>
        <v>NAPTHA</v>
      </c>
      <c r="J3549" s="181">
        <f>MONTH(Delivery[[#This Row],[DATE]])</f>
        <v>7</v>
      </c>
      <c r="K3549" s="183">
        <f>IF(Delivery[[#This Row],[Month]]&gt;3,YEAR(Delivery[[#This Row],[DATE]]),YEAR(Delivery[[#This Row],[DATE]])-1)</f>
        <v>2016</v>
      </c>
      <c r="L3549" s="183" t="str">
        <f>IF(Delivery[[#This Row],[Month]]&lt;4,"Q4",IF(Delivery[[#This Row],[Month]]&lt;7,"Q1",IF(Delivery[[#This Row],[Month]]&lt;10,"Q2",IF(Delivery[[#This Row],[Month]]&lt;13,"Q3"))))</f>
        <v>Q2</v>
      </c>
    </row>
    <row r="3550" spans="1:12" x14ac:dyDescent="0.25">
      <c r="A3550" s="181">
        <v>2</v>
      </c>
      <c r="B3550" s="182">
        <v>42572</v>
      </c>
      <c r="C3550" s="181" t="s">
        <v>6</v>
      </c>
      <c r="D3550" s="181" t="s">
        <v>1394</v>
      </c>
      <c r="E3550" s="181" t="s">
        <v>223</v>
      </c>
      <c r="F3550" s="181">
        <v>35</v>
      </c>
      <c r="G3550" s="181" t="s">
        <v>466</v>
      </c>
      <c r="H3550" s="181" t="str">
        <f t="shared" si="25"/>
        <v xml:space="preserve"> P</v>
      </c>
      <c r="I3550" s="181" t="s">
        <v>204</v>
      </c>
      <c r="J3550" s="181">
        <f>MONTH(Delivery[[#This Row],[DATE]])</f>
        <v>7</v>
      </c>
      <c r="K3550" s="183">
        <f>IF(Delivery[[#This Row],[Month]]&gt;3,YEAR(Delivery[[#This Row],[DATE]]),YEAR(Delivery[[#This Row],[DATE]])-1)</f>
        <v>2016</v>
      </c>
      <c r="L3550" s="183" t="str">
        <f>IF(Delivery[[#This Row],[Month]]&lt;4,"Q4",IF(Delivery[[#This Row],[Month]]&lt;7,"Q1",IF(Delivery[[#This Row],[Month]]&lt;10,"Q2",IF(Delivery[[#This Row],[Month]]&lt;13,"Q3"))))</f>
        <v>Q2</v>
      </c>
    </row>
    <row r="3551" spans="1:12" x14ac:dyDescent="0.25">
      <c r="A3551" s="181">
        <v>1</v>
      </c>
      <c r="B3551" s="182">
        <v>42573</v>
      </c>
      <c r="C3551" s="181" t="s">
        <v>6</v>
      </c>
      <c r="D3551" s="181" t="s">
        <v>505</v>
      </c>
      <c r="E3551" s="181">
        <v>5</v>
      </c>
      <c r="F3551" s="181">
        <v>1008</v>
      </c>
      <c r="G3551" s="181" t="s">
        <v>460</v>
      </c>
      <c r="H3551" s="181" t="str">
        <f t="shared" si="25"/>
        <v>4M</v>
      </c>
      <c r="I3551" s="181" t="str">
        <f>VLOOKUP(H3551,[3]Sheet1!$A$2:$B$27,2,0)</f>
        <v>MS</v>
      </c>
      <c r="J3551" s="181">
        <f>MONTH(Delivery[[#This Row],[DATE]])</f>
        <v>7</v>
      </c>
      <c r="K3551" s="183">
        <f>IF(Delivery[[#This Row],[Month]]&gt;3,YEAR(Delivery[[#This Row],[DATE]]),YEAR(Delivery[[#This Row],[DATE]])-1)</f>
        <v>2016</v>
      </c>
      <c r="L3551" s="183" t="str">
        <f>IF(Delivery[[#This Row],[Month]]&lt;4,"Q4",IF(Delivery[[#This Row],[Month]]&lt;7,"Q1",IF(Delivery[[#This Row],[Month]]&lt;10,"Q2",IF(Delivery[[#This Row],[Month]]&lt;13,"Q3"))))</f>
        <v>Q2</v>
      </c>
    </row>
    <row r="3552" spans="1:12" x14ac:dyDescent="0.25">
      <c r="A3552" s="181">
        <v>2</v>
      </c>
      <c r="B3552" s="182">
        <v>42573</v>
      </c>
      <c r="C3552" s="181" t="s">
        <v>6</v>
      </c>
      <c r="D3552" s="181" t="s">
        <v>505</v>
      </c>
      <c r="E3552" s="181">
        <v>12</v>
      </c>
      <c r="F3552" s="181">
        <v>560</v>
      </c>
      <c r="G3552" s="181" t="s">
        <v>460</v>
      </c>
      <c r="H3552" s="181" t="str">
        <f t="shared" si="25"/>
        <v>4M</v>
      </c>
      <c r="I3552" s="181" t="str">
        <f>VLOOKUP(H3552,[3]Sheet1!$A$2:$B$27,2,0)</f>
        <v>MS</v>
      </c>
      <c r="J3552" s="181">
        <f>MONTH(Delivery[[#This Row],[DATE]])</f>
        <v>7</v>
      </c>
      <c r="K3552" s="183">
        <f>IF(Delivery[[#This Row],[Month]]&gt;3,YEAR(Delivery[[#This Row],[DATE]]),YEAR(Delivery[[#This Row],[DATE]])-1)</f>
        <v>2016</v>
      </c>
      <c r="L3552" s="183" t="str">
        <f>IF(Delivery[[#This Row],[Month]]&lt;4,"Q4",IF(Delivery[[#This Row],[Month]]&lt;7,"Q1",IF(Delivery[[#This Row],[Month]]&lt;10,"Q2",IF(Delivery[[#This Row],[Month]]&lt;13,"Q3"))))</f>
        <v>Q2</v>
      </c>
    </row>
    <row r="3553" spans="1:12" x14ac:dyDescent="0.25">
      <c r="A3553" s="181">
        <v>3</v>
      </c>
      <c r="B3553" s="182">
        <v>42573</v>
      </c>
      <c r="C3553" s="181" t="s">
        <v>6</v>
      </c>
      <c r="D3553" s="181" t="s">
        <v>506</v>
      </c>
      <c r="E3553" s="181">
        <v>12</v>
      </c>
      <c r="F3553" s="181">
        <v>5242</v>
      </c>
      <c r="G3553" s="181" t="s">
        <v>460</v>
      </c>
      <c r="H3553" s="181" t="str">
        <f t="shared" ref="H3553:H3616" si="26">MID(D3553,3,2)</f>
        <v>4M</v>
      </c>
      <c r="I3553" s="181" t="str">
        <f>VLOOKUP(H3553,[3]Sheet1!$A$2:$B$27,2,0)</f>
        <v>MS</v>
      </c>
      <c r="J3553" s="181">
        <f>MONTH(Delivery[[#This Row],[DATE]])</f>
        <v>7</v>
      </c>
      <c r="K3553" s="183">
        <f>IF(Delivery[[#This Row],[Month]]&gt;3,YEAR(Delivery[[#This Row],[DATE]]),YEAR(Delivery[[#This Row],[DATE]])-1)</f>
        <v>2016</v>
      </c>
      <c r="L3553" s="183" t="str">
        <f>IF(Delivery[[#This Row],[Month]]&lt;4,"Q4",IF(Delivery[[#This Row],[Month]]&lt;7,"Q1",IF(Delivery[[#This Row],[Month]]&lt;10,"Q2",IF(Delivery[[#This Row],[Month]]&lt;13,"Q3"))))</f>
        <v>Q2</v>
      </c>
    </row>
    <row r="3554" spans="1:12" x14ac:dyDescent="0.25">
      <c r="A3554" s="181">
        <v>4</v>
      </c>
      <c r="B3554" s="182">
        <v>42573</v>
      </c>
      <c r="C3554" s="181" t="s">
        <v>6</v>
      </c>
      <c r="D3554" s="181" t="s">
        <v>509</v>
      </c>
      <c r="E3554" s="181">
        <v>16</v>
      </c>
      <c r="F3554" s="181">
        <v>23</v>
      </c>
      <c r="G3554" s="181" t="s">
        <v>460</v>
      </c>
      <c r="H3554" s="181" t="str">
        <f t="shared" si="26"/>
        <v>PC</v>
      </c>
      <c r="I3554" s="181" t="str">
        <f>VLOOKUP(H3554,[3]Sheet1!$A$2:$B$27,2,0)</f>
        <v>SKO</v>
      </c>
      <c r="J3554" s="181">
        <f>MONTH(Delivery[[#This Row],[DATE]])</f>
        <v>7</v>
      </c>
      <c r="K3554" s="183">
        <f>IF(Delivery[[#This Row],[Month]]&gt;3,YEAR(Delivery[[#This Row],[DATE]]),YEAR(Delivery[[#This Row],[DATE]])-1)</f>
        <v>2016</v>
      </c>
      <c r="L3554" s="183" t="str">
        <f>IF(Delivery[[#This Row],[Month]]&lt;4,"Q4",IF(Delivery[[#This Row],[Month]]&lt;7,"Q1",IF(Delivery[[#This Row],[Month]]&lt;10,"Q2",IF(Delivery[[#This Row],[Month]]&lt;13,"Q3"))))</f>
        <v>Q2</v>
      </c>
    </row>
    <row r="3555" spans="1:12" x14ac:dyDescent="0.25">
      <c r="A3555" s="181">
        <v>5</v>
      </c>
      <c r="B3555" s="182">
        <v>42573</v>
      </c>
      <c r="C3555" s="181" t="s">
        <v>6</v>
      </c>
      <c r="D3555" s="181" t="s">
        <v>510</v>
      </c>
      <c r="E3555" s="181">
        <v>3</v>
      </c>
      <c r="F3555" s="181">
        <v>866</v>
      </c>
      <c r="G3555" s="181" t="s">
        <v>460</v>
      </c>
      <c r="H3555" s="181" t="str">
        <f t="shared" si="26"/>
        <v>4H</v>
      </c>
      <c r="I3555" s="181" t="str">
        <f>VLOOKUP(H3555,[3]Sheet1!$A$2:$B$27,2,0)</f>
        <v>HSD</v>
      </c>
      <c r="J3555" s="181">
        <f>MONTH(Delivery[[#This Row],[DATE]])</f>
        <v>7</v>
      </c>
      <c r="K3555" s="183">
        <f>IF(Delivery[[#This Row],[Month]]&gt;3,YEAR(Delivery[[#This Row],[DATE]]),YEAR(Delivery[[#This Row],[DATE]])-1)</f>
        <v>2016</v>
      </c>
      <c r="L3555" s="183" t="str">
        <f>IF(Delivery[[#This Row],[Month]]&lt;4,"Q4",IF(Delivery[[#This Row],[Month]]&lt;7,"Q1",IF(Delivery[[#This Row],[Month]]&lt;10,"Q2",IF(Delivery[[#This Row],[Month]]&lt;13,"Q3"))))</f>
        <v>Q2</v>
      </c>
    </row>
    <row r="3556" spans="1:12" x14ac:dyDescent="0.25">
      <c r="A3556" s="181">
        <v>1</v>
      </c>
      <c r="B3556" s="182">
        <v>42573</v>
      </c>
      <c r="C3556" s="181" t="s">
        <v>6</v>
      </c>
      <c r="D3556" s="181" t="s">
        <v>2401</v>
      </c>
      <c r="E3556" s="181">
        <v>4</v>
      </c>
      <c r="F3556" s="181">
        <v>79</v>
      </c>
      <c r="G3556" s="181" t="s">
        <v>490</v>
      </c>
      <c r="H3556" s="181" t="str">
        <f t="shared" si="26"/>
        <v>PC</v>
      </c>
      <c r="I3556" s="181" t="str">
        <f>VLOOKUP(H3556,[3]Sheet1!$A$2:$B$27,2,0)</f>
        <v>SKO</v>
      </c>
      <c r="J3556" s="181">
        <f>MONTH(Delivery[[#This Row],[DATE]])</f>
        <v>7</v>
      </c>
      <c r="K3556" s="183">
        <f>IF(Delivery[[#This Row],[Month]]&gt;3,YEAR(Delivery[[#This Row],[DATE]]),YEAR(Delivery[[#This Row],[DATE]])-1)</f>
        <v>2016</v>
      </c>
      <c r="L3556" s="183" t="str">
        <f>IF(Delivery[[#This Row],[Month]]&lt;4,"Q4",IF(Delivery[[#This Row],[Month]]&lt;7,"Q1",IF(Delivery[[#This Row],[Month]]&lt;10,"Q2",IF(Delivery[[#This Row],[Month]]&lt;13,"Q3"))))</f>
        <v>Q2</v>
      </c>
    </row>
    <row r="3557" spans="1:12" x14ac:dyDescent="0.25">
      <c r="A3557" s="181">
        <v>2</v>
      </c>
      <c r="B3557" s="182">
        <v>42573</v>
      </c>
      <c r="C3557" s="181" t="s">
        <v>6</v>
      </c>
      <c r="D3557" s="181" t="s">
        <v>495</v>
      </c>
      <c r="E3557" s="181">
        <v>4</v>
      </c>
      <c r="F3557" s="181">
        <v>609</v>
      </c>
      <c r="G3557" s="181" t="s">
        <v>490</v>
      </c>
      <c r="H3557" s="181" t="str">
        <f t="shared" si="26"/>
        <v>0S</v>
      </c>
      <c r="I3557" s="181" t="str">
        <f>VLOOKUP(H3557,[3]Sheet1!$A$2:$B$27,2,0)</f>
        <v>SKO</v>
      </c>
      <c r="J3557" s="181">
        <f>MONTH(Delivery[[#This Row],[DATE]])</f>
        <v>7</v>
      </c>
      <c r="K3557" s="183">
        <f>IF(Delivery[[#This Row],[Month]]&gt;3,YEAR(Delivery[[#This Row],[DATE]]),YEAR(Delivery[[#This Row],[DATE]])-1)</f>
        <v>2016</v>
      </c>
      <c r="L3557" s="183" t="str">
        <f>IF(Delivery[[#This Row],[Month]]&lt;4,"Q4",IF(Delivery[[#This Row],[Month]]&lt;7,"Q1",IF(Delivery[[#This Row],[Month]]&lt;10,"Q2",IF(Delivery[[#This Row],[Month]]&lt;13,"Q3"))))</f>
        <v>Q2</v>
      </c>
    </row>
    <row r="3558" spans="1:12" x14ac:dyDescent="0.25">
      <c r="A3558" s="181">
        <v>3</v>
      </c>
      <c r="B3558" s="182">
        <v>42573</v>
      </c>
      <c r="C3558" s="181" t="s">
        <v>6</v>
      </c>
      <c r="D3558" s="181" t="s">
        <v>495</v>
      </c>
      <c r="E3558" s="181">
        <v>5</v>
      </c>
      <c r="F3558" s="181">
        <v>715</v>
      </c>
      <c r="G3558" s="181" t="s">
        <v>490</v>
      </c>
      <c r="H3558" s="181" t="str">
        <f t="shared" si="26"/>
        <v>0S</v>
      </c>
      <c r="I3558" s="181" t="str">
        <f>VLOOKUP(H3558,[3]Sheet1!$A$2:$B$27,2,0)</f>
        <v>SKO</v>
      </c>
      <c r="J3558" s="181">
        <f>MONTH(Delivery[[#This Row],[DATE]])</f>
        <v>7</v>
      </c>
      <c r="K3558" s="183">
        <f>IF(Delivery[[#This Row],[Month]]&gt;3,YEAR(Delivery[[#This Row],[DATE]]),YEAR(Delivery[[#This Row],[DATE]])-1)</f>
        <v>2016</v>
      </c>
      <c r="L3558" s="183" t="str">
        <f>IF(Delivery[[#This Row],[Month]]&lt;4,"Q4",IF(Delivery[[#This Row],[Month]]&lt;7,"Q1",IF(Delivery[[#This Row],[Month]]&lt;10,"Q2",IF(Delivery[[#This Row],[Month]]&lt;13,"Q3"))))</f>
        <v>Q2</v>
      </c>
    </row>
    <row r="3559" spans="1:12" x14ac:dyDescent="0.25">
      <c r="A3559" s="181">
        <v>4</v>
      </c>
      <c r="B3559" s="182">
        <v>42573</v>
      </c>
      <c r="C3559" s="181" t="s">
        <v>2638</v>
      </c>
      <c r="D3559" s="181" t="s">
        <v>2408</v>
      </c>
      <c r="E3559" s="181">
        <v>5</v>
      </c>
      <c r="F3559" s="181">
        <v>1152</v>
      </c>
      <c r="G3559" s="181" t="s">
        <v>490</v>
      </c>
      <c r="H3559" s="181" t="str">
        <f t="shared" si="26"/>
        <v>SK</v>
      </c>
      <c r="I3559" s="181" t="str">
        <f>VLOOKUP(H3559,[3]Sheet1!$A$2:$B$27,2,0)</f>
        <v>SKO</v>
      </c>
      <c r="J3559" s="181">
        <f>MONTH(Delivery[[#This Row],[DATE]])</f>
        <v>7</v>
      </c>
      <c r="K3559" s="183">
        <f>IF(Delivery[[#This Row],[Month]]&gt;3,YEAR(Delivery[[#This Row],[DATE]]),YEAR(Delivery[[#This Row],[DATE]])-1)</f>
        <v>2016</v>
      </c>
      <c r="L3559" s="183" t="str">
        <f>IF(Delivery[[#This Row],[Month]]&lt;4,"Q4",IF(Delivery[[#This Row],[Month]]&lt;7,"Q1",IF(Delivery[[#This Row],[Month]]&lt;10,"Q2",IF(Delivery[[#This Row],[Month]]&lt;13,"Q3"))))</f>
        <v>Q2</v>
      </c>
    </row>
    <row r="3560" spans="1:12" x14ac:dyDescent="0.25">
      <c r="A3560" s="181">
        <v>5</v>
      </c>
      <c r="B3560" s="182">
        <v>42573</v>
      </c>
      <c r="C3560" s="181" t="s">
        <v>2638</v>
      </c>
      <c r="D3560" s="181" t="s">
        <v>2408</v>
      </c>
      <c r="E3560" s="181">
        <v>4</v>
      </c>
      <c r="F3560" s="181">
        <v>435</v>
      </c>
      <c r="G3560" s="181" t="s">
        <v>490</v>
      </c>
      <c r="H3560" s="181" t="str">
        <f t="shared" si="26"/>
        <v>SK</v>
      </c>
      <c r="I3560" s="181" t="str">
        <f>VLOOKUP(H3560,[3]Sheet1!$A$2:$B$27,2,0)</f>
        <v>SKO</v>
      </c>
      <c r="J3560" s="181">
        <f>MONTH(Delivery[[#This Row],[DATE]])</f>
        <v>7</v>
      </c>
      <c r="K3560" s="183">
        <f>IF(Delivery[[#This Row],[Month]]&gt;3,YEAR(Delivery[[#This Row],[DATE]]),YEAR(Delivery[[#This Row],[DATE]])-1)</f>
        <v>2016</v>
      </c>
      <c r="L3560" s="183" t="str">
        <f>IF(Delivery[[#This Row],[Month]]&lt;4,"Q4",IF(Delivery[[#This Row],[Month]]&lt;7,"Q1",IF(Delivery[[#This Row],[Month]]&lt;10,"Q2",IF(Delivery[[#This Row],[Month]]&lt;13,"Q3"))))</f>
        <v>Q2</v>
      </c>
    </row>
    <row r="3561" spans="1:12" x14ac:dyDescent="0.25">
      <c r="A3561" s="181">
        <v>1</v>
      </c>
      <c r="B3561" s="182">
        <v>42573</v>
      </c>
      <c r="C3561" s="181" t="s">
        <v>463</v>
      </c>
      <c r="D3561" s="181" t="s">
        <v>348</v>
      </c>
      <c r="E3561" s="181">
        <v>10</v>
      </c>
      <c r="F3561" s="181">
        <v>3340</v>
      </c>
      <c r="G3561" s="181" t="s">
        <v>464</v>
      </c>
      <c r="H3561" s="181" t="str">
        <f t="shared" si="26"/>
        <v>A2</v>
      </c>
      <c r="I3561" s="181" t="str">
        <f>VLOOKUP(H3561,[3]Sheet1!$A$2:$B$27,2,0)</f>
        <v>ATF</v>
      </c>
      <c r="J3561" s="181">
        <f>MONTH(Delivery[[#This Row],[DATE]])</f>
        <v>7</v>
      </c>
      <c r="K3561" s="183">
        <f>IF(Delivery[[#This Row],[Month]]&gt;3,YEAR(Delivery[[#This Row],[DATE]]),YEAR(Delivery[[#This Row],[DATE]])-1)</f>
        <v>2016</v>
      </c>
      <c r="L3561" s="183" t="str">
        <f>IF(Delivery[[#This Row],[Month]]&lt;4,"Q4",IF(Delivery[[#This Row],[Month]]&lt;7,"Q1",IF(Delivery[[#This Row],[Month]]&lt;10,"Q2",IF(Delivery[[#This Row],[Month]]&lt;13,"Q3"))))</f>
        <v>Q2</v>
      </c>
    </row>
    <row r="3562" spans="1:12" x14ac:dyDescent="0.25">
      <c r="A3562" s="181">
        <v>2</v>
      </c>
      <c r="B3562" s="182">
        <v>42573</v>
      </c>
      <c r="C3562" s="181" t="s">
        <v>463</v>
      </c>
      <c r="D3562" s="181" t="s">
        <v>360</v>
      </c>
      <c r="E3562" s="181">
        <v>10</v>
      </c>
      <c r="F3562" s="181">
        <v>1979</v>
      </c>
      <c r="G3562" s="181" t="s">
        <v>464</v>
      </c>
      <c r="H3562" s="181" t="str">
        <f t="shared" si="26"/>
        <v>A2</v>
      </c>
      <c r="I3562" s="181" t="str">
        <f>VLOOKUP(H3562,[3]Sheet1!$A$2:$B$27,2,0)</f>
        <v>ATF</v>
      </c>
      <c r="J3562" s="181">
        <f>MONTH(Delivery[[#This Row],[DATE]])</f>
        <v>7</v>
      </c>
      <c r="K3562" s="183">
        <f>IF(Delivery[[#This Row],[Month]]&gt;3,YEAR(Delivery[[#This Row],[DATE]]),YEAR(Delivery[[#This Row],[DATE]])-1)</f>
        <v>2016</v>
      </c>
      <c r="L3562" s="183" t="str">
        <f>IF(Delivery[[#This Row],[Month]]&lt;4,"Q4",IF(Delivery[[#This Row],[Month]]&lt;7,"Q1",IF(Delivery[[#This Row],[Month]]&lt;10,"Q2",IF(Delivery[[#This Row],[Month]]&lt;13,"Q3"))))</f>
        <v>Q2</v>
      </c>
    </row>
    <row r="3563" spans="1:12" x14ac:dyDescent="0.25">
      <c r="A3563" s="181">
        <v>1</v>
      </c>
      <c r="B3563" s="182">
        <v>42573</v>
      </c>
      <c r="C3563" s="181" t="s">
        <v>6</v>
      </c>
      <c r="D3563" s="181" t="s">
        <v>1394</v>
      </c>
      <c r="E3563" s="181" t="s">
        <v>223</v>
      </c>
      <c r="F3563" s="181">
        <v>41</v>
      </c>
      <c r="G3563" s="181" t="s">
        <v>466</v>
      </c>
      <c r="H3563" s="181" t="str">
        <f t="shared" si="26"/>
        <v xml:space="preserve"> P</v>
      </c>
      <c r="I3563" s="181" t="s">
        <v>152</v>
      </c>
      <c r="J3563" s="181">
        <f>MONTH(Delivery[[#This Row],[DATE]])</f>
        <v>7</v>
      </c>
      <c r="K3563" s="183">
        <f>IF(Delivery[[#This Row],[Month]]&gt;3,YEAR(Delivery[[#This Row],[DATE]]),YEAR(Delivery[[#This Row],[DATE]])-1)</f>
        <v>2016</v>
      </c>
      <c r="L3563" s="183" t="str">
        <f>IF(Delivery[[#This Row],[Month]]&lt;4,"Q4",IF(Delivery[[#This Row],[Month]]&lt;7,"Q1",IF(Delivery[[#This Row],[Month]]&lt;10,"Q2",IF(Delivery[[#This Row],[Month]]&lt;13,"Q3"))))</f>
        <v>Q2</v>
      </c>
    </row>
    <row r="3564" spans="1:12" x14ac:dyDescent="0.25">
      <c r="A3564" s="181">
        <v>1</v>
      </c>
      <c r="B3564" s="182">
        <v>42574</v>
      </c>
      <c r="C3564" s="181" t="s">
        <v>6</v>
      </c>
      <c r="D3564" s="181" t="s">
        <v>510</v>
      </c>
      <c r="E3564" s="181">
        <v>3</v>
      </c>
      <c r="F3564" s="181">
        <v>592</v>
      </c>
      <c r="G3564" s="181" t="s">
        <v>460</v>
      </c>
      <c r="H3564" s="181" t="str">
        <f t="shared" si="26"/>
        <v>4H</v>
      </c>
      <c r="I3564" s="181" t="str">
        <f>VLOOKUP(H3564,[3]Sheet1!$A$2:$B$27,2,0)</f>
        <v>HSD</v>
      </c>
      <c r="J3564" s="181">
        <f>MONTH(Delivery[[#This Row],[DATE]])</f>
        <v>7</v>
      </c>
      <c r="K3564" s="183">
        <f>IF(Delivery[[#This Row],[Month]]&gt;3,YEAR(Delivery[[#This Row],[DATE]]),YEAR(Delivery[[#This Row],[DATE]])-1)</f>
        <v>2016</v>
      </c>
      <c r="L3564" s="183" t="str">
        <f>IF(Delivery[[#This Row],[Month]]&lt;4,"Q4",IF(Delivery[[#This Row],[Month]]&lt;7,"Q1",IF(Delivery[[#This Row],[Month]]&lt;10,"Q2",IF(Delivery[[#This Row],[Month]]&lt;13,"Q3"))))</f>
        <v>Q2</v>
      </c>
    </row>
    <row r="3565" spans="1:12" x14ac:dyDescent="0.25">
      <c r="A3565" s="181">
        <v>1</v>
      </c>
      <c r="B3565" s="182">
        <v>42574</v>
      </c>
      <c r="C3565" s="181" t="s">
        <v>2638</v>
      </c>
      <c r="D3565" s="181" t="s">
        <v>2408</v>
      </c>
      <c r="E3565" s="181">
        <v>4</v>
      </c>
      <c r="F3565" s="181">
        <v>786</v>
      </c>
      <c r="G3565" s="181" t="s">
        <v>490</v>
      </c>
      <c r="H3565" s="181" t="str">
        <f t="shared" si="26"/>
        <v>SK</v>
      </c>
      <c r="I3565" s="181" t="str">
        <f>VLOOKUP(H3565,[3]Sheet1!$A$2:$B$27,2,0)</f>
        <v>SKO</v>
      </c>
      <c r="J3565" s="181">
        <f>MONTH(Delivery[[#This Row],[DATE]])</f>
        <v>7</v>
      </c>
      <c r="K3565" s="183">
        <f>IF(Delivery[[#This Row],[Month]]&gt;3,YEAR(Delivery[[#This Row],[DATE]]),YEAR(Delivery[[#This Row],[DATE]])-1)</f>
        <v>2016</v>
      </c>
      <c r="L3565" s="183" t="str">
        <f>IF(Delivery[[#This Row],[Month]]&lt;4,"Q4",IF(Delivery[[#This Row],[Month]]&lt;7,"Q1",IF(Delivery[[#This Row],[Month]]&lt;10,"Q2",IF(Delivery[[#This Row],[Month]]&lt;13,"Q3"))))</f>
        <v>Q2</v>
      </c>
    </row>
    <row r="3566" spans="1:12" x14ac:dyDescent="0.25">
      <c r="A3566" s="181">
        <v>2</v>
      </c>
      <c r="B3566" s="182">
        <v>42574</v>
      </c>
      <c r="C3566" s="181" t="s">
        <v>6</v>
      </c>
      <c r="D3566" s="181" t="s">
        <v>2405</v>
      </c>
      <c r="E3566" s="181">
        <v>4</v>
      </c>
      <c r="F3566" s="181">
        <v>108</v>
      </c>
      <c r="G3566" s="181" t="s">
        <v>490</v>
      </c>
      <c r="H3566" s="181" t="str">
        <f t="shared" si="26"/>
        <v>PC</v>
      </c>
      <c r="I3566" s="181" t="str">
        <f>VLOOKUP(H3566,[3]Sheet1!$A$2:$B$27,2,0)</f>
        <v>SKO</v>
      </c>
      <c r="J3566" s="181">
        <f>MONTH(Delivery[[#This Row],[DATE]])</f>
        <v>7</v>
      </c>
      <c r="K3566" s="183">
        <f>IF(Delivery[[#This Row],[Month]]&gt;3,YEAR(Delivery[[#This Row],[DATE]]),YEAR(Delivery[[#This Row],[DATE]])-1)</f>
        <v>2016</v>
      </c>
      <c r="L3566" s="183" t="str">
        <f>IF(Delivery[[#This Row],[Month]]&lt;4,"Q4",IF(Delivery[[#This Row],[Month]]&lt;7,"Q1",IF(Delivery[[#This Row],[Month]]&lt;10,"Q2",IF(Delivery[[#This Row],[Month]]&lt;13,"Q3"))))</f>
        <v>Q2</v>
      </c>
    </row>
    <row r="3567" spans="1:12" x14ac:dyDescent="0.25">
      <c r="A3567" s="181">
        <v>3</v>
      </c>
      <c r="B3567" s="182">
        <v>42574</v>
      </c>
      <c r="C3567" s="181" t="s">
        <v>6</v>
      </c>
      <c r="D3567" s="181" t="s">
        <v>2406</v>
      </c>
      <c r="E3567" s="181">
        <v>8</v>
      </c>
      <c r="F3567" s="181">
        <v>2784</v>
      </c>
      <c r="G3567" s="181" t="s">
        <v>490</v>
      </c>
      <c r="H3567" s="181" t="str">
        <f t="shared" si="26"/>
        <v>4M</v>
      </c>
      <c r="I3567" s="181" t="str">
        <f>VLOOKUP(H3567,[3]Sheet1!$A$2:$B$27,2,0)</f>
        <v>MS</v>
      </c>
      <c r="J3567" s="181">
        <f>MONTH(Delivery[[#This Row],[DATE]])</f>
        <v>7</v>
      </c>
      <c r="K3567" s="183">
        <f>IF(Delivery[[#This Row],[Month]]&gt;3,YEAR(Delivery[[#This Row],[DATE]]),YEAR(Delivery[[#This Row],[DATE]])-1)</f>
        <v>2016</v>
      </c>
      <c r="L3567" s="183" t="str">
        <f>IF(Delivery[[#This Row],[Month]]&lt;4,"Q4",IF(Delivery[[#This Row],[Month]]&lt;7,"Q1",IF(Delivery[[#This Row],[Month]]&lt;10,"Q2",IF(Delivery[[#This Row],[Month]]&lt;13,"Q3"))))</f>
        <v>Q2</v>
      </c>
    </row>
    <row r="3568" spans="1:12" x14ac:dyDescent="0.25">
      <c r="A3568" s="181">
        <v>1</v>
      </c>
      <c r="B3568" s="182">
        <v>42574</v>
      </c>
      <c r="C3568" s="181" t="s">
        <v>463</v>
      </c>
      <c r="D3568" s="181" t="s">
        <v>360</v>
      </c>
      <c r="E3568" s="181">
        <v>10</v>
      </c>
      <c r="F3568" s="181">
        <v>745</v>
      </c>
      <c r="G3568" s="181" t="s">
        <v>464</v>
      </c>
      <c r="H3568" s="181" t="str">
        <f t="shared" si="26"/>
        <v>A2</v>
      </c>
      <c r="I3568" s="181" t="str">
        <f>VLOOKUP(H3568,[3]Sheet1!$A$2:$B$27,2,0)</f>
        <v>ATF</v>
      </c>
      <c r="J3568" s="181">
        <f>MONTH(Delivery[[#This Row],[DATE]])</f>
        <v>7</v>
      </c>
      <c r="K3568" s="183">
        <f>IF(Delivery[[#This Row],[Month]]&gt;3,YEAR(Delivery[[#This Row],[DATE]]),YEAR(Delivery[[#This Row],[DATE]])-1)</f>
        <v>2016</v>
      </c>
      <c r="L3568" s="183" t="str">
        <f>IF(Delivery[[#This Row],[Month]]&lt;4,"Q4",IF(Delivery[[#This Row],[Month]]&lt;7,"Q1",IF(Delivery[[#This Row],[Month]]&lt;10,"Q2",IF(Delivery[[#This Row],[Month]]&lt;13,"Q3"))))</f>
        <v>Q2</v>
      </c>
    </row>
    <row r="3569" spans="1:12" x14ac:dyDescent="0.25">
      <c r="A3569" s="181">
        <v>2</v>
      </c>
      <c r="B3569" s="182">
        <v>42574</v>
      </c>
      <c r="C3569" s="181" t="s">
        <v>463</v>
      </c>
      <c r="D3569" s="181" t="s">
        <v>360</v>
      </c>
      <c r="E3569" s="181">
        <v>15</v>
      </c>
      <c r="F3569" s="181">
        <v>4571</v>
      </c>
      <c r="G3569" s="181" t="s">
        <v>464</v>
      </c>
      <c r="H3569" s="181" t="str">
        <f t="shared" si="26"/>
        <v>A2</v>
      </c>
      <c r="I3569" s="181" t="str">
        <f>VLOOKUP(H3569,[3]Sheet1!$A$2:$B$27,2,0)</f>
        <v>ATF</v>
      </c>
      <c r="J3569" s="181">
        <f>MONTH(Delivery[[#This Row],[DATE]])</f>
        <v>7</v>
      </c>
      <c r="K3569" s="183">
        <f>IF(Delivery[[#This Row],[Month]]&gt;3,YEAR(Delivery[[#This Row],[DATE]]),YEAR(Delivery[[#This Row],[DATE]])-1)</f>
        <v>2016</v>
      </c>
      <c r="L3569" s="183" t="str">
        <f>IF(Delivery[[#This Row],[Month]]&lt;4,"Q4",IF(Delivery[[#This Row],[Month]]&lt;7,"Q1",IF(Delivery[[#This Row],[Month]]&lt;10,"Q2",IF(Delivery[[#This Row],[Month]]&lt;13,"Q3"))))</f>
        <v>Q2</v>
      </c>
    </row>
    <row r="3570" spans="1:12" x14ac:dyDescent="0.25">
      <c r="A3570" s="181">
        <v>1</v>
      </c>
      <c r="B3570" s="182">
        <v>42575</v>
      </c>
      <c r="C3570" s="181" t="s">
        <v>6</v>
      </c>
      <c r="D3570" s="181" t="s">
        <v>510</v>
      </c>
      <c r="E3570" s="181">
        <v>3</v>
      </c>
      <c r="F3570" s="181">
        <v>2666</v>
      </c>
      <c r="G3570" s="181" t="s">
        <v>460</v>
      </c>
      <c r="H3570" s="181" t="str">
        <f t="shared" si="26"/>
        <v>4H</v>
      </c>
      <c r="I3570" s="181" t="str">
        <f>VLOOKUP(H3570,[3]Sheet1!$A$2:$B$27,2,0)</f>
        <v>HSD</v>
      </c>
      <c r="J3570" s="181">
        <f>MONTH(Delivery[[#This Row],[DATE]])</f>
        <v>7</v>
      </c>
      <c r="K3570" s="183">
        <f>IF(Delivery[[#This Row],[Month]]&gt;3,YEAR(Delivery[[#This Row],[DATE]]),YEAR(Delivery[[#This Row],[DATE]])-1)</f>
        <v>2016</v>
      </c>
      <c r="L3570" s="183" t="str">
        <f>IF(Delivery[[#This Row],[Month]]&lt;4,"Q4",IF(Delivery[[#This Row],[Month]]&lt;7,"Q1",IF(Delivery[[#This Row],[Month]]&lt;10,"Q2",IF(Delivery[[#This Row],[Month]]&lt;13,"Q3"))))</f>
        <v>Q2</v>
      </c>
    </row>
    <row r="3571" spans="1:12" x14ac:dyDescent="0.25">
      <c r="A3571" s="181">
        <v>2</v>
      </c>
      <c r="B3571" s="182">
        <v>42575</v>
      </c>
      <c r="C3571" s="181" t="s">
        <v>6</v>
      </c>
      <c r="D3571" s="181" t="s">
        <v>511</v>
      </c>
      <c r="E3571" s="181">
        <v>3</v>
      </c>
      <c r="F3571" s="181">
        <v>2794</v>
      </c>
      <c r="G3571" s="181" t="s">
        <v>460</v>
      </c>
      <c r="H3571" s="181" t="str">
        <f t="shared" si="26"/>
        <v>4H</v>
      </c>
      <c r="I3571" s="181" t="str">
        <f>VLOOKUP(H3571,[3]Sheet1!$A$2:$B$27,2,0)</f>
        <v>HSD</v>
      </c>
      <c r="J3571" s="181">
        <f>MONTH(Delivery[[#This Row],[DATE]])</f>
        <v>7</v>
      </c>
      <c r="K3571" s="183">
        <f>IF(Delivery[[#This Row],[Month]]&gt;3,YEAR(Delivery[[#This Row],[DATE]]),YEAR(Delivery[[#This Row],[DATE]])-1)</f>
        <v>2016</v>
      </c>
      <c r="L3571" s="183" t="str">
        <f>IF(Delivery[[#This Row],[Month]]&lt;4,"Q4",IF(Delivery[[#This Row],[Month]]&lt;7,"Q1",IF(Delivery[[#This Row],[Month]]&lt;10,"Q2",IF(Delivery[[#This Row],[Month]]&lt;13,"Q3"))))</f>
        <v>Q2</v>
      </c>
    </row>
    <row r="3572" spans="1:12" x14ac:dyDescent="0.25">
      <c r="A3572" s="181">
        <v>1</v>
      </c>
      <c r="B3572" s="182">
        <v>42575</v>
      </c>
      <c r="C3572" s="181" t="s">
        <v>6</v>
      </c>
      <c r="D3572" s="181" t="s">
        <v>2406</v>
      </c>
      <c r="E3572" s="181">
        <v>9</v>
      </c>
      <c r="F3572" s="181">
        <v>453</v>
      </c>
      <c r="G3572" s="181" t="s">
        <v>490</v>
      </c>
      <c r="H3572" s="181" t="str">
        <f t="shared" si="26"/>
        <v>4M</v>
      </c>
      <c r="I3572" s="181" t="str">
        <f>VLOOKUP(H3572,[3]Sheet1!$A$2:$B$27,2,0)</f>
        <v>MS</v>
      </c>
      <c r="J3572" s="181">
        <f>MONTH(Delivery[[#This Row],[DATE]])</f>
        <v>7</v>
      </c>
      <c r="K3572" s="183">
        <f>IF(Delivery[[#This Row],[Month]]&gt;3,YEAR(Delivery[[#This Row],[DATE]]),YEAR(Delivery[[#This Row],[DATE]])-1)</f>
        <v>2016</v>
      </c>
      <c r="L3572" s="183" t="str">
        <f>IF(Delivery[[#This Row],[Month]]&lt;4,"Q4",IF(Delivery[[#This Row],[Month]]&lt;7,"Q1",IF(Delivery[[#This Row],[Month]]&lt;10,"Q2",IF(Delivery[[#This Row],[Month]]&lt;13,"Q3"))))</f>
        <v>Q2</v>
      </c>
    </row>
    <row r="3573" spans="1:12" x14ac:dyDescent="0.25">
      <c r="A3573" s="181">
        <v>2</v>
      </c>
      <c r="B3573" s="182">
        <v>42575</v>
      </c>
      <c r="C3573" s="181" t="s">
        <v>6</v>
      </c>
      <c r="D3573" s="181" t="s">
        <v>505</v>
      </c>
      <c r="E3573" s="181">
        <v>9</v>
      </c>
      <c r="F3573" s="181">
        <v>2381</v>
      </c>
      <c r="G3573" s="181" t="s">
        <v>490</v>
      </c>
      <c r="H3573" s="181" t="str">
        <f t="shared" si="26"/>
        <v>4M</v>
      </c>
      <c r="I3573" s="181" t="str">
        <f>VLOOKUP(H3573,[3]Sheet1!$A$2:$B$27,2,0)</f>
        <v>MS</v>
      </c>
      <c r="J3573" s="181">
        <f>MONTH(Delivery[[#This Row],[DATE]])</f>
        <v>7</v>
      </c>
      <c r="K3573" s="183">
        <f>IF(Delivery[[#This Row],[Month]]&gt;3,YEAR(Delivery[[#This Row],[DATE]]),YEAR(Delivery[[#This Row],[DATE]])-1)</f>
        <v>2016</v>
      </c>
      <c r="L3573" s="183" t="str">
        <f>IF(Delivery[[#This Row],[Month]]&lt;4,"Q4",IF(Delivery[[#This Row],[Month]]&lt;7,"Q1",IF(Delivery[[#This Row],[Month]]&lt;10,"Q2",IF(Delivery[[#This Row],[Month]]&lt;13,"Q3"))))</f>
        <v>Q2</v>
      </c>
    </row>
    <row r="3574" spans="1:12" x14ac:dyDescent="0.25">
      <c r="A3574" s="181">
        <v>3</v>
      </c>
      <c r="B3574" s="182">
        <v>42575</v>
      </c>
      <c r="C3574" s="181" t="s">
        <v>6</v>
      </c>
      <c r="D3574" s="181" t="s">
        <v>505</v>
      </c>
      <c r="E3574" s="181">
        <v>7</v>
      </c>
      <c r="F3574" s="181">
        <v>639</v>
      </c>
      <c r="G3574" s="181" t="s">
        <v>490</v>
      </c>
      <c r="H3574" s="181" t="str">
        <f t="shared" si="26"/>
        <v>4M</v>
      </c>
      <c r="I3574" s="181" t="str">
        <f>VLOOKUP(H3574,[3]Sheet1!$A$2:$B$27,2,0)</f>
        <v>MS</v>
      </c>
      <c r="J3574" s="181">
        <f>MONTH(Delivery[[#This Row],[DATE]])</f>
        <v>7</v>
      </c>
      <c r="K3574" s="183">
        <f>IF(Delivery[[#This Row],[Month]]&gt;3,YEAR(Delivery[[#This Row],[DATE]]),YEAR(Delivery[[#This Row],[DATE]])-1)</f>
        <v>2016</v>
      </c>
      <c r="L3574" s="183" t="str">
        <f>IF(Delivery[[#This Row],[Month]]&lt;4,"Q4",IF(Delivery[[#This Row],[Month]]&lt;7,"Q1",IF(Delivery[[#This Row],[Month]]&lt;10,"Q2",IF(Delivery[[#This Row],[Month]]&lt;13,"Q3"))))</f>
        <v>Q2</v>
      </c>
    </row>
    <row r="3575" spans="1:12" x14ac:dyDescent="0.25">
      <c r="A3575" s="181">
        <v>4</v>
      </c>
      <c r="B3575" s="182">
        <v>42575</v>
      </c>
      <c r="C3575" s="181" t="s">
        <v>6</v>
      </c>
      <c r="D3575" s="181" t="s">
        <v>505</v>
      </c>
      <c r="E3575" s="181">
        <v>6</v>
      </c>
      <c r="F3575" s="181">
        <v>306</v>
      </c>
      <c r="G3575" s="181" t="s">
        <v>490</v>
      </c>
      <c r="H3575" s="181" t="str">
        <f t="shared" si="26"/>
        <v>4M</v>
      </c>
      <c r="I3575" s="181" t="str">
        <f>VLOOKUP(H3575,[3]Sheet1!$A$2:$B$27,2,0)</f>
        <v>MS</v>
      </c>
      <c r="J3575" s="181">
        <f>MONTH(Delivery[[#This Row],[DATE]])</f>
        <v>7</v>
      </c>
      <c r="K3575" s="183">
        <f>IF(Delivery[[#This Row],[Month]]&gt;3,YEAR(Delivery[[#This Row],[DATE]]),YEAR(Delivery[[#This Row],[DATE]])-1)</f>
        <v>2016</v>
      </c>
      <c r="L3575" s="183" t="str">
        <f>IF(Delivery[[#This Row],[Month]]&lt;4,"Q4",IF(Delivery[[#This Row],[Month]]&lt;7,"Q1",IF(Delivery[[#This Row],[Month]]&lt;10,"Q2",IF(Delivery[[#This Row],[Month]]&lt;13,"Q3"))))</f>
        <v>Q2</v>
      </c>
    </row>
    <row r="3576" spans="1:12" x14ac:dyDescent="0.25">
      <c r="A3576" s="181">
        <v>5</v>
      </c>
      <c r="B3576" s="182">
        <v>42575</v>
      </c>
      <c r="C3576" s="181" t="s">
        <v>6</v>
      </c>
      <c r="D3576" s="181" t="s">
        <v>509</v>
      </c>
      <c r="E3576" s="181">
        <v>5</v>
      </c>
      <c r="F3576" s="181">
        <v>210</v>
      </c>
      <c r="G3576" s="181" t="s">
        <v>490</v>
      </c>
      <c r="H3576" s="181" t="str">
        <f t="shared" si="26"/>
        <v>PC</v>
      </c>
      <c r="I3576" s="181" t="str">
        <f>VLOOKUP(H3576,[3]Sheet1!$A$2:$B$27,2,0)</f>
        <v>SKO</v>
      </c>
      <c r="J3576" s="181">
        <f>MONTH(Delivery[[#This Row],[DATE]])</f>
        <v>7</v>
      </c>
      <c r="K3576" s="183">
        <f>IF(Delivery[[#This Row],[Month]]&gt;3,YEAR(Delivery[[#This Row],[DATE]]),YEAR(Delivery[[#This Row],[DATE]])-1)</f>
        <v>2016</v>
      </c>
      <c r="L3576" s="183" t="str">
        <f>IF(Delivery[[#This Row],[Month]]&lt;4,"Q4",IF(Delivery[[#This Row],[Month]]&lt;7,"Q1",IF(Delivery[[#This Row],[Month]]&lt;10,"Q2",IF(Delivery[[#This Row],[Month]]&lt;13,"Q3"))))</f>
        <v>Q2</v>
      </c>
    </row>
    <row r="3577" spans="1:12" x14ac:dyDescent="0.25">
      <c r="A3577" s="181">
        <v>6</v>
      </c>
      <c r="B3577" s="182">
        <v>42575</v>
      </c>
      <c r="C3577" s="181" t="s">
        <v>6</v>
      </c>
      <c r="D3577" s="181" t="s">
        <v>510</v>
      </c>
      <c r="E3577" s="181">
        <v>11</v>
      </c>
      <c r="F3577" s="181">
        <v>1786</v>
      </c>
      <c r="G3577" s="181" t="s">
        <v>490</v>
      </c>
      <c r="H3577" s="181" t="str">
        <f t="shared" si="26"/>
        <v>4H</v>
      </c>
      <c r="I3577" s="181" t="str">
        <f>VLOOKUP(H3577,[3]Sheet1!$A$2:$B$27,2,0)</f>
        <v>HSD</v>
      </c>
      <c r="J3577" s="181">
        <f>MONTH(Delivery[[#This Row],[DATE]])</f>
        <v>7</v>
      </c>
      <c r="K3577" s="183">
        <f>IF(Delivery[[#This Row],[Month]]&gt;3,YEAR(Delivery[[#This Row],[DATE]]),YEAR(Delivery[[#This Row],[DATE]])-1)</f>
        <v>2016</v>
      </c>
      <c r="L3577" s="183" t="str">
        <f>IF(Delivery[[#This Row],[Month]]&lt;4,"Q4",IF(Delivery[[#This Row],[Month]]&lt;7,"Q1",IF(Delivery[[#This Row],[Month]]&lt;10,"Q2",IF(Delivery[[#This Row],[Month]]&lt;13,"Q3"))))</f>
        <v>Q2</v>
      </c>
    </row>
    <row r="3578" spans="1:12" x14ac:dyDescent="0.25">
      <c r="A3578" s="181">
        <v>1</v>
      </c>
      <c r="B3578" s="182">
        <v>42575</v>
      </c>
      <c r="C3578" s="181" t="s">
        <v>463</v>
      </c>
      <c r="D3578" s="181" t="s">
        <v>360</v>
      </c>
      <c r="E3578" s="181">
        <v>15</v>
      </c>
      <c r="F3578" s="181">
        <v>1925</v>
      </c>
      <c r="G3578" s="181" t="s">
        <v>464</v>
      </c>
      <c r="H3578" s="181" t="str">
        <f t="shared" si="26"/>
        <v>A2</v>
      </c>
      <c r="I3578" s="181" t="str">
        <f>VLOOKUP(H3578,[3]Sheet1!$A$2:$B$27,2,0)</f>
        <v>ATF</v>
      </c>
      <c r="J3578" s="181">
        <f>MONTH(Delivery[[#This Row],[DATE]])</f>
        <v>7</v>
      </c>
      <c r="K3578" s="183">
        <f>IF(Delivery[[#This Row],[Month]]&gt;3,YEAR(Delivery[[#This Row],[DATE]]),YEAR(Delivery[[#This Row],[DATE]])-1)</f>
        <v>2016</v>
      </c>
      <c r="L3578" s="183" t="str">
        <f>IF(Delivery[[#This Row],[Month]]&lt;4,"Q4",IF(Delivery[[#This Row],[Month]]&lt;7,"Q1",IF(Delivery[[#This Row],[Month]]&lt;10,"Q2",IF(Delivery[[#This Row],[Month]]&lt;13,"Q3"))))</f>
        <v>Q2</v>
      </c>
    </row>
    <row r="3579" spans="1:12" x14ac:dyDescent="0.25">
      <c r="A3579" s="181">
        <v>2</v>
      </c>
      <c r="B3579" s="182">
        <v>42575</v>
      </c>
      <c r="C3579" s="181" t="s">
        <v>463</v>
      </c>
      <c r="D3579" s="181" t="s">
        <v>2410</v>
      </c>
      <c r="E3579" s="181">
        <v>15</v>
      </c>
      <c r="F3579" s="181">
        <v>2319</v>
      </c>
      <c r="G3579" s="181" t="s">
        <v>464</v>
      </c>
      <c r="H3579" s="181" t="str">
        <f t="shared" si="26"/>
        <v>A2</v>
      </c>
      <c r="I3579" s="181" t="str">
        <f>VLOOKUP(H3579,[3]Sheet1!$A$2:$B$27,2,0)</f>
        <v>ATF</v>
      </c>
      <c r="J3579" s="181">
        <f>MONTH(Delivery[[#This Row],[DATE]])</f>
        <v>7</v>
      </c>
      <c r="K3579" s="183">
        <f>IF(Delivery[[#This Row],[Month]]&gt;3,YEAR(Delivery[[#This Row],[DATE]]),YEAR(Delivery[[#This Row],[DATE]])-1)</f>
        <v>2016</v>
      </c>
      <c r="L3579" s="183" t="str">
        <f>IF(Delivery[[#This Row],[Month]]&lt;4,"Q4",IF(Delivery[[#This Row],[Month]]&lt;7,"Q1",IF(Delivery[[#This Row],[Month]]&lt;10,"Q2",IF(Delivery[[#This Row],[Month]]&lt;13,"Q3"))))</f>
        <v>Q2</v>
      </c>
    </row>
    <row r="3580" spans="1:12" x14ac:dyDescent="0.25">
      <c r="A3580" s="181">
        <v>3</v>
      </c>
      <c r="B3580" s="182">
        <v>42575</v>
      </c>
      <c r="C3580" s="181" t="s">
        <v>463</v>
      </c>
      <c r="D3580" s="181" t="s">
        <v>2410</v>
      </c>
      <c r="E3580" s="181">
        <v>13</v>
      </c>
      <c r="F3580" s="181">
        <v>1808</v>
      </c>
      <c r="G3580" s="181" t="s">
        <v>464</v>
      </c>
      <c r="H3580" s="181" t="str">
        <f t="shared" si="26"/>
        <v>A2</v>
      </c>
      <c r="I3580" s="181" t="str">
        <f>VLOOKUP(H3580,[3]Sheet1!$A$2:$B$27,2,0)</f>
        <v>ATF</v>
      </c>
      <c r="J3580" s="181">
        <f>MONTH(Delivery[[#This Row],[DATE]])</f>
        <v>7</v>
      </c>
      <c r="K3580" s="183">
        <f>IF(Delivery[[#This Row],[Month]]&gt;3,YEAR(Delivery[[#This Row],[DATE]]),YEAR(Delivery[[#This Row],[DATE]])-1)</f>
        <v>2016</v>
      </c>
      <c r="L3580" s="183" t="str">
        <f>IF(Delivery[[#This Row],[Month]]&lt;4,"Q4",IF(Delivery[[#This Row],[Month]]&lt;7,"Q1",IF(Delivery[[#This Row],[Month]]&lt;10,"Q2",IF(Delivery[[#This Row],[Month]]&lt;13,"Q3"))))</f>
        <v>Q2</v>
      </c>
    </row>
    <row r="3581" spans="1:12" x14ac:dyDescent="0.25">
      <c r="A3581" s="181">
        <v>1</v>
      </c>
      <c r="B3581" s="182">
        <v>42576</v>
      </c>
      <c r="C3581" s="181" t="s">
        <v>6</v>
      </c>
      <c r="D3581" s="181" t="s">
        <v>511</v>
      </c>
      <c r="E3581" s="181">
        <v>3</v>
      </c>
      <c r="F3581" s="181">
        <v>601</v>
      </c>
      <c r="G3581" s="181" t="s">
        <v>460</v>
      </c>
      <c r="H3581" s="181" t="str">
        <f t="shared" si="26"/>
        <v>4H</v>
      </c>
      <c r="I3581" s="181" t="str">
        <f>VLOOKUP(H3581,[3]Sheet1!$A$2:$B$27,2,0)</f>
        <v>HSD</v>
      </c>
      <c r="J3581" s="181">
        <f>MONTH(Delivery[[#This Row],[DATE]])</f>
        <v>7</v>
      </c>
      <c r="K3581" s="183">
        <f>IF(Delivery[[#This Row],[Month]]&gt;3,YEAR(Delivery[[#This Row],[DATE]]),YEAR(Delivery[[#This Row],[DATE]])-1)</f>
        <v>2016</v>
      </c>
      <c r="L3581" s="183" t="str">
        <f>IF(Delivery[[#This Row],[Month]]&lt;4,"Q4",IF(Delivery[[#This Row],[Month]]&lt;7,"Q1",IF(Delivery[[#This Row],[Month]]&lt;10,"Q2",IF(Delivery[[#This Row],[Month]]&lt;13,"Q3"))))</f>
        <v>Q2</v>
      </c>
    </row>
    <row r="3582" spans="1:12" x14ac:dyDescent="0.25">
      <c r="A3582" s="181">
        <v>2</v>
      </c>
      <c r="B3582" s="182">
        <v>42576</v>
      </c>
      <c r="C3582" s="181" t="s">
        <v>6</v>
      </c>
      <c r="D3582" s="181" t="s">
        <v>511</v>
      </c>
      <c r="E3582" s="181">
        <v>1</v>
      </c>
      <c r="F3582" s="181">
        <v>683</v>
      </c>
      <c r="G3582" s="181" t="s">
        <v>460</v>
      </c>
      <c r="H3582" s="181" t="str">
        <f t="shared" si="26"/>
        <v>4H</v>
      </c>
      <c r="I3582" s="181" t="str">
        <f>VLOOKUP(H3582,[3]Sheet1!$A$2:$B$27,2,0)</f>
        <v>HSD</v>
      </c>
      <c r="J3582" s="181">
        <f>MONTH(Delivery[[#This Row],[DATE]])</f>
        <v>7</v>
      </c>
      <c r="K3582" s="183">
        <f>IF(Delivery[[#This Row],[Month]]&gt;3,YEAR(Delivery[[#This Row],[DATE]]),YEAR(Delivery[[#This Row],[DATE]])-1)</f>
        <v>2016</v>
      </c>
      <c r="L3582" s="183" t="str">
        <f>IF(Delivery[[#This Row],[Month]]&lt;4,"Q4",IF(Delivery[[#This Row],[Month]]&lt;7,"Q1",IF(Delivery[[#This Row],[Month]]&lt;10,"Q2",IF(Delivery[[#This Row],[Month]]&lt;13,"Q3"))))</f>
        <v>Q2</v>
      </c>
    </row>
    <row r="3583" spans="1:12" x14ac:dyDescent="0.25">
      <c r="A3583" s="181">
        <v>3</v>
      </c>
      <c r="B3583" s="182">
        <v>42576</v>
      </c>
      <c r="C3583" s="181" t="s">
        <v>6</v>
      </c>
      <c r="D3583" s="181" t="s">
        <v>2411</v>
      </c>
      <c r="E3583" s="181">
        <v>16</v>
      </c>
      <c r="F3583" s="181">
        <v>158</v>
      </c>
      <c r="G3583" s="181" t="s">
        <v>460</v>
      </c>
      <c r="H3583" s="181" t="str">
        <f t="shared" si="26"/>
        <v>PC</v>
      </c>
      <c r="I3583" s="181" t="str">
        <f>VLOOKUP(H3583,[3]Sheet1!$A$2:$B$27,2,0)</f>
        <v>SKO</v>
      </c>
      <c r="J3583" s="181">
        <f>MONTH(Delivery[[#This Row],[DATE]])</f>
        <v>7</v>
      </c>
      <c r="K3583" s="183">
        <f>IF(Delivery[[#This Row],[Month]]&gt;3,YEAR(Delivery[[#This Row],[DATE]]),YEAR(Delivery[[#This Row],[DATE]])-1)</f>
        <v>2016</v>
      </c>
      <c r="L3583" s="183" t="str">
        <f>IF(Delivery[[#This Row],[Month]]&lt;4,"Q4",IF(Delivery[[#This Row],[Month]]&lt;7,"Q1",IF(Delivery[[#This Row],[Month]]&lt;10,"Q2",IF(Delivery[[#This Row],[Month]]&lt;13,"Q3"))))</f>
        <v>Q2</v>
      </c>
    </row>
    <row r="3584" spans="1:12" x14ac:dyDescent="0.25">
      <c r="A3584" s="181">
        <v>4</v>
      </c>
      <c r="B3584" s="182">
        <v>42576</v>
      </c>
      <c r="C3584" s="181" t="s">
        <v>6</v>
      </c>
      <c r="D3584" s="181" t="s">
        <v>2661</v>
      </c>
      <c r="E3584" s="181">
        <v>16</v>
      </c>
      <c r="F3584" s="181">
        <v>50</v>
      </c>
      <c r="G3584" s="181" t="s">
        <v>460</v>
      </c>
      <c r="H3584" s="181" t="str">
        <f t="shared" si="26"/>
        <v>NS</v>
      </c>
      <c r="I3584" s="181" t="str">
        <f>VLOOKUP(H3584,[3]Sheet1!$A$2:$B$27,2,0)</f>
        <v>SKO</v>
      </c>
      <c r="J3584" s="181">
        <f>MONTH(Delivery[[#This Row],[DATE]])</f>
        <v>7</v>
      </c>
      <c r="K3584" s="183">
        <f>IF(Delivery[[#This Row],[Month]]&gt;3,YEAR(Delivery[[#This Row],[DATE]]),YEAR(Delivery[[#This Row],[DATE]])-1)</f>
        <v>2016</v>
      </c>
      <c r="L3584" s="183" t="str">
        <f>IF(Delivery[[#This Row],[Month]]&lt;4,"Q4",IF(Delivery[[#This Row],[Month]]&lt;7,"Q1",IF(Delivery[[#This Row],[Month]]&lt;10,"Q2",IF(Delivery[[#This Row],[Month]]&lt;13,"Q3"))))</f>
        <v>Q2</v>
      </c>
    </row>
    <row r="3585" spans="1:12" x14ac:dyDescent="0.25">
      <c r="A3585" s="181">
        <v>1</v>
      </c>
      <c r="B3585" s="182">
        <v>42576</v>
      </c>
      <c r="C3585" s="181" t="s">
        <v>6</v>
      </c>
      <c r="D3585" s="181" t="s">
        <v>510</v>
      </c>
      <c r="E3585" s="181">
        <v>11</v>
      </c>
      <c r="F3585" s="181">
        <v>824</v>
      </c>
      <c r="G3585" s="181" t="s">
        <v>490</v>
      </c>
      <c r="H3585" s="181" t="str">
        <f t="shared" si="26"/>
        <v>4H</v>
      </c>
      <c r="I3585" s="181" t="str">
        <f>VLOOKUP(H3585,[3]Sheet1!$A$2:$B$27,2,0)</f>
        <v>HSD</v>
      </c>
      <c r="J3585" s="181">
        <f>MONTH(Delivery[[#This Row],[DATE]])</f>
        <v>7</v>
      </c>
      <c r="K3585" s="183">
        <f>IF(Delivery[[#This Row],[Month]]&gt;3,YEAR(Delivery[[#This Row],[DATE]]),YEAR(Delivery[[#This Row],[DATE]])-1)</f>
        <v>2016</v>
      </c>
      <c r="L3585" s="183" t="str">
        <f>IF(Delivery[[#This Row],[Month]]&lt;4,"Q4",IF(Delivery[[#This Row],[Month]]&lt;7,"Q1",IF(Delivery[[#This Row],[Month]]&lt;10,"Q2",IF(Delivery[[#This Row],[Month]]&lt;13,"Q3"))))</f>
        <v>Q2</v>
      </c>
    </row>
    <row r="3586" spans="1:12" x14ac:dyDescent="0.25">
      <c r="A3586" s="181">
        <v>2</v>
      </c>
      <c r="B3586" s="182">
        <v>42576</v>
      </c>
      <c r="C3586" s="181" t="s">
        <v>6</v>
      </c>
      <c r="D3586" s="181" t="s">
        <v>510</v>
      </c>
      <c r="E3586" s="181">
        <v>12</v>
      </c>
      <c r="F3586" s="181">
        <v>1938</v>
      </c>
      <c r="G3586" s="181" t="s">
        <v>490</v>
      </c>
      <c r="H3586" s="181" t="str">
        <f t="shared" si="26"/>
        <v>4H</v>
      </c>
      <c r="I3586" s="181" t="str">
        <f>VLOOKUP(H3586,[3]Sheet1!$A$2:$B$27,2,0)</f>
        <v>HSD</v>
      </c>
      <c r="J3586" s="181">
        <f>MONTH(Delivery[[#This Row],[DATE]])</f>
        <v>7</v>
      </c>
      <c r="K3586" s="183">
        <f>IF(Delivery[[#This Row],[Month]]&gt;3,YEAR(Delivery[[#This Row],[DATE]]),YEAR(Delivery[[#This Row],[DATE]])-1)</f>
        <v>2016</v>
      </c>
      <c r="L3586" s="183" t="str">
        <f>IF(Delivery[[#This Row],[Month]]&lt;4,"Q4",IF(Delivery[[#This Row],[Month]]&lt;7,"Q1",IF(Delivery[[#This Row],[Month]]&lt;10,"Q2",IF(Delivery[[#This Row],[Month]]&lt;13,"Q3"))))</f>
        <v>Q2</v>
      </c>
    </row>
    <row r="3587" spans="1:12" x14ac:dyDescent="0.25">
      <c r="A3587" s="181">
        <v>1</v>
      </c>
      <c r="B3587" s="182">
        <v>42576</v>
      </c>
      <c r="C3587" s="181" t="s">
        <v>463</v>
      </c>
      <c r="D3587" s="181" t="s">
        <v>2410</v>
      </c>
      <c r="E3587" s="181">
        <v>13</v>
      </c>
      <c r="F3587" s="181">
        <v>1358</v>
      </c>
      <c r="G3587" s="181" t="s">
        <v>464</v>
      </c>
      <c r="H3587" s="181" t="str">
        <f t="shared" si="26"/>
        <v>A2</v>
      </c>
      <c r="I3587" s="181" t="str">
        <f>VLOOKUP(H3587,[3]Sheet1!$A$2:$B$27,2,0)</f>
        <v>ATF</v>
      </c>
      <c r="J3587" s="181">
        <f>MONTH(Delivery[[#This Row],[DATE]])</f>
        <v>7</v>
      </c>
      <c r="K3587" s="183">
        <f>IF(Delivery[[#This Row],[Month]]&gt;3,YEAR(Delivery[[#This Row],[DATE]]),YEAR(Delivery[[#This Row],[DATE]])-1)</f>
        <v>2016</v>
      </c>
      <c r="L3587" s="183" t="str">
        <f>IF(Delivery[[#This Row],[Month]]&lt;4,"Q4",IF(Delivery[[#This Row],[Month]]&lt;7,"Q1",IF(Delivery[[#This Row],[Month]]&lt;10,"Q2",IF(Delivery[[#This Row],[Month]]&lt;13,"Q3"))))</f>
        <v>Q2</v>
      </c>
    </row>
    <row r="3588" spans="1:12" x14ac:dyDescent="0.25">
      <c r="A3588" s="181">
        <v>2</v>
      </c>
      <c r="B3588" s="182">
        <v>42576</v>
      </c>
      <c r="C3588" s="181" t="s">
        <v>463</v>
      </c>
      <c r="D3588" s="181" t="s">
        <v>2415</v>
      </c>
      <c r="E3588" s="181">
        <v>13</v>
      </c>
      <c r="F3588" s="181">
        <v>4582</v>
      </c>
      <c r="G3588" s="181" t="s">
        <v>464</v>
      </c>
      <c r="H3588" s="181" t="str">
        <f t="shared" si="26"/>
        <v>A2</v>
      </c>
      <c r="I3588" s="181" t="str">
        <f>VLOOKUP(H3588,[3]Sheet1!$A$2:$B$27,2,0)</f>
        <v>ATF</v>
      </c>
      <c r="J3588" s="181">
        <f>MONTH(Delivery[[#This Row],[DATE]])</f>
        <v>7</v>
      </c>
      <c r="K3588" s="183">
        <f>IF(Delivery[[#This Row],[Month]]&gt;3,YEAR(Delivery[[#This Row],[DATE]]),YEAR(Delivery[[#This Row],[DATE]])-1)</f>
        <v>2016</v>
      </c>
      <c r="L3588" s="183" t="str">
        <f>IF(Delivery[[#This Row],[Month]]&lt;4,"Q4",IF(Delivery[[#This Row],[Month]]&lt;7,"Q1",IF(Delivery[[#This Row],[Month]]&lt;10,"Q2",IF(Delivery[[#This Row],[Month]]&lt;13,"Q3"))))</f>
        <v>Q2</v>
      </c>
    </row>
    <row r="3589" spans="1:12" x14ac:dyDescent="0.25">
      <c r="A3589" s="181">
        <v>1</v>
      </c>
      <c r="B3589" s="182">
        <v>42576</v>
      </c>
      <c r="C3589" s="181" t="s">
        <v>6</v>
      </c>
      <c r="D3589" s="181" t="s">
        <v>511</v>
      </c>
      <c r="E3589" s="181">
        <v>105</v>
      </c>
      <c r="F3589" s="181">
        <v>2879</v>
      </c>
      <c r="G3589" s="181" t="s">
        <v>492</v>
      </c>
      <c r="H3589" s="181" t="str">
        <f t="shared" si="26"/>
        <v>4H</v>
      </c>
      <c r="I3589" s="181" t="str">
        <f>VLOOKUP(H3589,[3]Sheet1!$A$2:$B$27,2,0)</f>
        <v>HSD</v>
      </c>
      <c r="J3589" s="181">
        <f>MONTH(Delivery[[#This Row],[DATE]])</f>
        <v>7</v>
      </c>
      <c r="K3589" s="183">
        <f>IF(Delivery[[#This Row],[Month]]&gt;3,YEAR(Delivery[[#This Row],[DATE]]),YEAR(Delivery[[#This Row],[DATE]])-1)</f>
        <v>2016</v>
      </c>
      <c r="L3589" s="183" t="str">
        <f>IF(Delivery[[#This Row],[Month]]&lt;4,"Q4",IF(Delivery[[#This Row],[Month]]&lt;7,"Q1",IF(Delivery[[#This Row],[Month]]&lt;10,"Q2",IF(Delivery[[#This Row],[Month]]&lt;13,"Q3"))))</f>
        <v>Q2</v>
      </c>
    </row>
    <row r="3590" spans="1:12" x14ac:dyDescent="0.25">
      <c r="A3590" s="181">
        <v>2</v>
      </c>
      <c r="B3590" s="182">
        <v>42576</v>
      </c>
      <c r="C3590" s="181" t="s">
        <v>6</v>
      </c>
      <c r="D3590" s="181" t="s">
        <v>511</v>
      </c>
      <c r="E3590" s="181">
        <v>108</v>
      </c>
      <c r="F3590" s="181">
        <v>751</v>
      </c>
      <c r="G3590" s="181" t="s">
        <v>492</v>
      </c>
      <c r="H3590" s="181" t="str">
        <f t="shared" si="26"/>
        <v>4H</v>
      </c>
      <c r="I3590" s="181" t="str">
        <f>VLOOKUP(H3590,[3]Sheet1!$A$2:$B$27,2,0)</f>
        <v>HSD</v>
      </c>
      <c r="J3590" s="181">
        <f>MONTH(Delivery[[#This Row],[DATE]])</f>
        <v>7</v>
      </c>
      <c r="K3590" s="183">
        <f>IF(Delivery[[#This Row],[Month]]&gt;3,YEAR(Delivery[[#This Row],[DATE]]),YEAR(Delivery[[#This Row],[DATE]])-1)</f>
        <v>2016</v>
      </c>
      <c r="L3590" s="183" t="str">
        <f>IF(Delivery[[#This Row],[Month]]&lt;4,"Q4",IF(Delivery[[#This Row],[Month]]&lt;7,"Q1",IF(Delivery[[#This Row],[Month]]&lt;10,"Q2",IF(Delivery[[#This Row],[Month]]&lt;13,"Q3"))))</f>
        <v>Q2</v>
      </c>
    </row>
    <row r="3591" spans="1:12" x14ac:dyDescent="0.25">
      <c r="A3591" s="181">
        <v>3</v>
      </c>
      <c r="B3591" s="182">
        <v>42576</v>
      </c>
      <c r="C3591" s="181" t="s">
        <v>6</v>
      </c>
      <c r="D3591" s="181" t="s">
        <v>511</v>
      </c>
      <c r="E3591" s="181">
        <v>106</v>
      </c>
      <c r="F3591" s="181">
        <v>2402</v>
      </c>
      <c r="G3591" s="181" t="s">
        <v>492</v>
      </c>
      <c r="H3591" s="181" t="str">
        <f t="shared" si="26"/>
        <v>4H</v>
      </c>
      <c r="I3591" s="181" t="str">
        <f>VLOOKUP(H3591,[3]Sheet1!$A$2:$B$27,2,0)</f>
        <v>HSD</v>
      </c>
      <c r="J3591" s="181">
        <f>MONTH(Delivery[[#This Row],[DATE]])</f>
        <v>7</v>
      </c>
      <c r="K3591" s="183">
        <f>IF(Delivery[[#This Row],[Month]]&gt;3,YEAR(Delivery[[#This Row],[DATE]]),YEAR(Delivery[[#This Row],[DATE]])-1)</f>
        <v>2016</v>
      </c>
      <c r="L3591" s="183" t="str">
        <f>IF(Delivery[[#This Row],[Month]]&lt;4,"Q4",IF(Delivery[[#This Row],[Month]]&lt;7,"Q1",IF(Delivery[[#This Row],[Month]]&lt;10,"Q2",IF(Delivery[[#This Row],[Month]]&lt;13,"Q3"))))</f>
        <v>Q2</v>
      </c>
    </row>
    <row r="3592" spans="1:12" x14ac:dyDescent="0.25">
      <c r="A3592" s="181">
        <v>1</v>
      </c>
      <c r="B3592" s="182">
        <v>42576</v>
      </c>
      <c r="C3592" s="181" t="s">
        <v>6</v>
      </c>
      <c r="D3592" s="181" t="s">
        <v>513</v>
      </c>
      <c r="E3592" s="181" t="s">
        <v>223</v>
      </c>
      <c r="F3592" s="181">
        <v>1767</v>
      </c>
      <c r="G3592" s="181" t="s">
        <v>466</v>
      </c>
      <c r="H3592" s="181" t="str">
        <f t="shared" si="26"/>
        <v>PN</v>
      </c>
      <c r="I3592" s="181" t="str">
        <f>VLOOKUP(H3592,[3]Sheet1!$A$2:$B$27,2,0)</f>
        <v>NAPTHA</v>
      </c>
      <c r="J3592" s="181">
        <f>MONTH(Delivery[[#This Row],[DATE]])</f>
        <v>7</v>
      </c>
      <c r="K3592" s="183">
        <f>IF(Delivery[[#This Row],[Month]]&gt;3,YEAR(Delivery[[#This Row],[DATE]]),YEAR(Delivery[[#This Row],[DATE]])-1)</f>
        <v>2016</v>
      </c>
      <c r="L3592" s="183" t="str">
        <f>IF(Delivery[[#This Row],[Month]]&lt;4,"Q4",IF(Delivery[[#This Row],[Month]]&lt;7,"Q1",IF(Delivery[[#This Row],[Month]]&lt;10,"Q2",IF(Delivery[[#This Row],[Month]]&lt;13,"Q3"))))</f>
        <v>Q2</v>
      </c>
    </row>
    <row r="3593" spans="1:12" x14ac:dyDescent="0.25">
      <c r="A3593" s="181">
        <v>1</v>
      </c>
      <c r="B3593" s="182">
        <v>42577</v>
      </c>
      <c r="C3593" s="181" t="s">
        <v>6</v>
      </c>
      <c r="D3593" s="181" t="s">
        <v>510</v>
      </c>
      <c r="E3593" s="181">
        <v>12</v>
      </c>
      <c r="F3593" s="181">
        <v>1443</v>
      </c>
      <c r="G3593" s="181" t="s">
        <v>490</v>
      </c>
      <c r="H3593" s="181" t="str">
        <f t="shared" si="26"/>
        <v>4H</v>
      </c>
      <c r="I3593" s="181" t="str">
        <f>VLOOKUP(H3593,[3]Sheet1!$A$2:$B$27,2,0)</f>
        <v>HSD</v>
      </c>
      <c r="J3593" s="181">
        <f>MONTH(Delivery[[#This Row],[DATE]])</f>
        <v>7</v>
      </c>
      <c r="K3593" s="183">
        <f>IF(Delivery[[#This Row],[Month]]&gt;3,YEAR(Delivery[[#This Row],[DATE]]),YEAR(Delivery[[#This Row],[DATE]])-1)</f>
        <v>2016</v>
      </c>
      <c r="L3593" s="183" t="str">
        <f>IF(Delivery[[#This Row],[Month]]&lt;4,"Q4",IF(Delivery[[#This Row],[Month]]&lt;7,"Q1",IF(Delivery[[#This Row],[Month]]&lt;10,"Q2",IF(Delivery[[#This Row],[Month]]&lt;13,"Q3"))))</f>
        <v>Q2</v>
      </c>
    </row>
    <row r="3594" spans="1:12" x14ac:dyDescent="0.25">
      <c r="A3594" s="181">
        <v>2</v>
      </c>
      <c r="B3594" s="182">
        <v>42577</v>
      </c>
      <c r="C3594" s="181" t="s">
        <v>6</v>
      </c>
      <c r="D3594" s="181" t="s">
        <v>510</v>
      </c>
      <c r="E3594" s="181">
        <v>11</v>
      </c>
      <c r="F3594" s="181">
        <v>116</v>
      </c>
      <c r="G3594" s="181" t="s">
        <v>490</v>
      </c>
      <c r="H3594" s="181" t="str">
        <f t="shared" si="26"/>
        <v>4H</v>
      </c>
      <c r="I3594" s="181" t="str">
        <f>VLOOKUP(H3594,[3]Sheet1!$A$2:$B$27,2,0)</f>
        <v>HSD</v>
      </c>
      <c r="J3594" s="181">
        <f>MONTH(Delivery[[#This Row],[DATE]])</f>
        <v>7</v>
      </c>
      <c r="K3594" s="183">
        <f>IF(Delivery[[#This Row],[Month]]&gt;3,YEAR(Delivery[[#This Row],[DATE]]),YEAR(Delivery[[#This Row],[DATE]])-1)</f>
        <v>2016</v>
      </c>
      <c r="L3594" s="183" t="str">
        <f>IF(Delivery[[#This Row],[Month]]&lt;4,"Q4",IF(Delivery[[#This Row],[Month]]&lt;7,"Q1",IF(Delivery[[#This Row],[Month]]&lt;10,"Q2",IF(Delivery[[#This Row],[Month]]&lt;13,"Q3"))))</f>
        <v>Q2</v>
      </c>
    </row>
    <row r="3595" spans="1:12" x14ac:dyDescent="0.25">
      <c r="A3595" s="181">
        <v>1</v>
      </c>
      <c r="B3595" s="182">
        <v>42577</v>
      </c>
      <c r="C3595" s="181" t="s">
        <v>463</v>
      </c>
      <c r="D3595" s="181" t="s">
        <v>2415</v>
      </c>
      <c r="E3595" s="181">
        <v>14</v>
      </c>
      <c r="F3595" s="181">
        <v>5352</v>
      </c>
      <c r="G3595" s="181" t="s">
        <v>464</v>
      </c>
      <c r="H3595" s="181" t="str">
        <f t="shared" si="26"/>
        <v>A2</v>
      </c>
      <c r="I3595" s="181" t="str">
        <f>VLOOKUP(H3595,[3]Sheet1!$A$2:$B$27,2,0)</f>
        <v>ATF</v>
      </c>
      <c r="J3595" s="181">
        <f>MONTH(Delivery[[#This Row],[DATE]])</f>
        <v>7</v>
      </c>
      <c r="K3595" s="183">
        <f>IF(Delivery[[#This Row],[Month]]&gt;3,YEAR(Delivery[[#This Row],[DATE]]),YEAR(Delivery[[#This Row],[DATE]])-1)</f>
        <v>2016</v>
      </c>
      <c r="L3595" s="183" t="str">
        <f>IF(Delivery[[#This Row],[Month]]&lt;4,"Q4",IF(Delivery[[#This Row],[Month]]&lt;7,"Q1",IF(Delivery[[#This Row],[Month]]&lt;10,"Q2",IF(Delivery[[#This Row],[Month]]&lt;13,"Q3"))))</f>
        <v>Q2</v>
      </c>
    </row>
    <row r="3596" spans="1:12" x14ac:dyDescent="0.25">
      <c r="A3596" s="181">
        <v>2</v>
      </c>
      <c r="B3596" s="182">
        <v>42577</v>
      </c>
      <c r="C3596" s="181" t="s">
        <v>463</v>
      </c>
      <c r="D3596" s="181" t="s">
        <v>2420</v>
      </c>
      <c r="E3596" s="181">
        <v>14</v>
      </c>
      <c r="F3596" s="181">
        <v>530</v>
      </c>
      <c r="G3596" s="181" t="s">
        <v>464</v>
      </c>
      <c r="H3596" s="181" t="str">
        <f t="shared" si="26"/>
        <v>A2</v>
      </c>
      <c r="I3596" s="181" t="str">
        <f>VLOOKUP(H3596,[3]Sheet1!$A$2:$B$27,2,0)</f>
        <v>ATF</v>
      </c>
      <c r="J3596" s="181">
        <f>MONTH(Delivery[[#This Row],[DATE]])</f>
        <v>7</v>
      </c>
      <c r="K3596" s="183">
        <f>IF(Delivery[[#This Row],[Month]]&gt;3,YEAR(Delivery[[#This Row],[DATE]]),YEAR(Delivery[[#This Row],[DATE]])-1)</f>
        <v>2016</v>
      </c>
      <c r="L3596" s="183" t="str">
        <f>IF(Delivery[[#This Row],[Month]]&lt;4,"Q4",IF(Delivery[[#This Row],[Month]]&lt;7,"Q1",IF(Delivery[[#This Row],[Month]]&lt;10,"Q2",IF(Delivery[[#This Row],[Month]]&lt;13,"Q3"))))</f>
        <v>Q2</v>
      </c>
    </row>
    <row r="3597" spans="1:12" x14ac:dyDescent="0.25">
      <c r="A3597" s="181">
        <v>1</v>
      </c>
      <c r="B3597" s="182">
        <v>42577</v>
      </c>
      <c r="C3597" s="181" t="s">
        <v>6</v>
      </c>
      <c r="D3597" s="181" t="s">
        <v>513</v>
      </c>
      <c r="E3597" s="181" t="s">
        <v>223</v>
      </c>
      <c r="F3597" s="181">
        <v>197</v>
      </c>
      <c r="G3597" s="181" t="s">
        <v>466</v>
      </c>
      <c r="H3597" s="181" t="str">
        <f t="shared" si="26"/>
        <v>PN</v>
      </c>
      <c r="I3597" s="181" t="str">
        <f>VLOOKUP(H3597,[3]Sheet1!$A$2:$B$27,2,0)</f>
        <v>NAPTHA</v>
      </c>
      <c r="J3597" s="181">
        <f>MONTH(Delivery[[#This Row],[DATE]])</f>
        <v>7</v>
      </c>
      <c r="K3597" s="183">
        <f>IF(Delivery[[#This Row],[Month]]&gt;3,YEAR(Delivery[[#This Row],[DATE]]),YEAR(Delivery[[#This Row],[DATE]])-1)</f>
        <v>2016</v>
      </c>
      <c r="L3597" s="183" t="str">
        <f>IF(Delivery[[#This Row],[Month]]&lt;4,"Q4",IF(Delivery[[#This Row],[Month]]&lt;7,"Q1",IF(Delivery[[#This Row],[Month]]&lt;10,"Q2",IF(Delivery[[#This Row],[Month]]&lt;13,"Q3"))))</f>
        <v>Q2</v>
      </c>
    </row>
    <row r="3598" spans="1:12" x14ac:dyDescent="0.25">
      <c r="A3598" s="181">
        <v>1</v>
      </c>
      <c r="B3598" s="182">
        <v>42578</v>
      </c>
      <c r="C3598" s="181" t="s">
        <v>6</v>
      </c>
      <c r="D3598" s="181" t="s">
        <v>2426</v>
      </c>
      <c r="E3598" s="181">
        <v>16</v>
      </c>
      <c r="F3598" s="181">
        <v>109</v>
      </c>
      <c r="G3598" s="181" t="s">
        <v>460</v>
      </c>
      <c r="H3598" s="181" t="str">
        <f t="shared" si="26"/>
        <v>NS</v>
      </c>
      <c r="I3598" s="181" t="str">
        <f>VLOOKUP(H3598,[3]Sheet1!$A$2:$B$27,2,0)</f>
        <v>SKO</v>
      </c>
      <c r="J3598" s="181">
        <f>MONTH(Delivery[[#This Row],[DATE]])</f>
        <v>7</v>
      </c>
      <c r="K3598" s="183">
        <f>IF(Delivery[[#This Row],[Month]]&gt;3,YEAR(Delivery[[#This Row],[DATE]]),YEAR(Delivery[[#This Row],[DATE]])-1)</f>
        <v>2016</v>
      </c>
      <c r="L3598" s="183" t="str">
        <f>IF(Delivery[[#This Row],[Month]]&lt;4,"Q4",IF(Delivery[[#This Row],[Month]]&lt;7,"Q1",IF(Delivery[[#This Row],[Month]]&lt;10,"Q2",IF(Delivery[[#This Row],[Month]]&lt;13,"Q3"))))</f>
        <v>Q2</v>
      </c>
    </row>
    <row r="3599" spans="1:12" x14ac:dyDescent="0.25">
      <c r="A3599" s="181">
        <v>2</v>
      </c>
      <c r="B3599" s="182">
        <v>42578</v>
      </c>
      <c r="C3599" s="181" t="s">
        <v>6</v>
      </c>
      <c r="D3599" s="181" t="s">
        <v>2427</v>
      </c>
      <c r="E3599" s="181">
        <v>1</v>
      </c>
      <c r="F3599" s="181">
        <v>51</v>
      </c>
      <c r="G3599" s="181" t="s">
        <v>460</v>
      </c>
      <c r="H3599" s="181" t="str">
        <f t="shared" si="26"/>
        <v xml:space="preserve"> I</v>
      </c>
      <c r="I3599" s="181" t="str">
        <f>VLOOKUP(H3599,[3]Sheet1!$A$2:$B$27,2,0)</f>
        <v>I/F</v>
      </c>
      <c r="J3599" s="181">
        <f>MONTH(Delivery[[#This Row],[DATE]])</f>
        <v>7</v>
      </c>
      <c r="K3599" s="183">
        <f>IF(Delivery[[#This Row],[Month]]&gt;3,YEAR(Delivery[[#This Row],[DATE]]),YEAR(Delivery[[#This Row],[DATE]])-1)</f>
        <v>2016</v>
      </c>
      <c r="L3599" s="183" t="str">
        <f>IF(Delivery[[#This Row],[Month]]&lt;4,"Q4",IF(Delivery[[#This Row],[Month]]&lt;7,"Q1",IF(Delivery[[#This Row],[Month]]&lt;10,"Q2",IF(Delivery[[#This Row],[Month]]&lt;13,"Q3"))))</f>
        <v>Q2</v>
      </c>
    </row>
    <row r="3600" spans="1:12" x14ac:dyDescent="0.25">
      <c r="A3600" s="181">
        <v>3</v>
      </c>
      <c r="B3600" s="182">
        <v>42578</v>
      </c>
      <c r="C3600" s="181" t="s">
        <v>6</v>
      </c>
      <c r="D3600" s="181" t="s">
        <v>2418</v>
      </c>
      <c r="E3600" s="181">
        <v>1</v>
      </c>
      <c r="F3600" s="181">
        <v>1925</v>
      </c>
      <c r="G3600" s="181" t="s">
        <v>460</v>
      </c>
      <c r="H3600" s="181" t="str">
        <f t="shared" si="26"/>
        <v>4H</v>
      </c>
      <c r="I3600" s="181" t="str">
        <f>VLOOKUP(H3600,[3]Sheet1!$A$2:$B$27,2,0)</f>
        <v>HSD</v>
      </c>
      <c r="J3600" s="181">
        <f>MONTH(Delivery[[#This Row],[DATE]])</f>
        <v>7</v>
      </c>
      <c r="K3600" s="183">
        <f>IF(Delivery[[#This Row],[Month]]&gt;3,YEAR(Delivery[[#This Row],[DATE]]),YEAR(Delivery[[#This Row],[DATE]])-1)</f>
        <v>2016</v>
      </c>
      <c r="L3600" s="183" t="str">
        <f>IF(Delivery[[#This Row],[Month]]&lt;4,"Q4",IF(Delivery[[#This Row],[Month]]&lt;7,"Q1",IF(Delivery[[#This Row],[Month]]&lt;10,"Q2",IF(Delivery[[#This Row],[Month]]&lt;13,"Q3"))))</f>
        <v>Q2</v>
      </c>
    </row>
    <row r="3601" spans="1:12" x14ac:dyDescent="0.25">
      <c r="A3601" s="181">
        <v>1</v>
      </c>
      <c r="B3601" s="182">
        <v>42578</v>
      </c>
      <c r="C3601" s="181" t="s">
        <v>463</v>
      </c>
      <c r="D3601" s="181" t="s">
        <v>2420</v>
      </c>
      <c r="E3601" s="181">
        <v>14</v>
      </c>
      <c r="F3601" s="181">
        <v>543</v>
      </c>
      <c r="G3601" s="181" t="s">
        <v>464</v>
      </c>
      <c r="H3601" s="181" t="str">
        <f t="shared" si="26"/>
        <v>A2</v>
      </c>
      <c r="I3601" s="181" t="str">
        <f>VLOOKUP(H3601,[3]Sheet1!$A$2:$B$27,2,0)</f>
        <v>ATF</v>
      </c>
      <c r="J3601" s="181">
        <f>MONTH(Delivery[[#This Row],[DATE]])</f>
        <v>7</v>
      </c>
      <c r="K3601" s="183">
        <f>IF(Delivery[[#This Row],[Month]]&gt;3,YEAR(Delivery[[#This Row],[DATE]]),YEAR(Delivery[[#This Row],[DATE]])-1)</f>
        <v>2016</v>
      </c>
      <c r="L3601" s="183" t="str">
        <f>IF(Delivery[[#This Row],[Month]]&lt;4,"Q4",IF(Delivery[[#This Row],[Month]]&lt;7,"Q1",IF(Delivery[[#This Row],[Month]]&lt;10,"Q2",IF(Delivery[[#This Row],[Month]]&lt;13,"Q3"))))</f>
        <v>Q2</v>
      </c>
    </row>
    <row r="3602" spans="1:12" x14ac:dyDescent="0.25">
      <c r="A3602" s="181">
        <v>2</v>
      </c>
      <c r="B3602" s="182">
        <v>42578</v>
      </c>
      <c r="C3602" s="181" t="s">
        <v>463</v>
      </c>
      <c r="D3602" s="181" t="s">
        <v>2420</v>
      </c>
      <c r="E3602" s="181">
        <v>10</v>
      </c>
      <c r="F3602" s="181">
        <v>3865</v>
      </c>
      <c r="G3602" s="181" t="s">
        <v>464</v>
      </c>
      <c r="H3602" s="181" t="str">
        <f t="shared" si="26"/>
        <v>A2</v>
      </c>
      <c r="I3602" s="181" t="str">
        <f>VLOOKUP(H3602,[3]Sheet1!$A$2:$B$27,2,0)</f>
        <v>ATF</v>
      </c>
      <c r="J3602" s="181">
        <f>MONTH(Delivery[[#This Row],[DATE]])</f>
        <v>7</v>
      </c>
      <c r="K3602" s="183">
        <f>IF(Delivery[[#This Row],[Month]]&gt;3,YEAR(Delivery[[#This Row],[DATE]]),YEAR(Delivery[[#This Row],[DATE]])-1)</f>
        <v>2016</v>
      </c>
      <c r="L3602" s="183" t="str">
        <f>IF(Delivery[[#This Row],[Month]]&lt;4,"Q4",IF(Delivery[[#This Row],[Month]]&lt;7,"Q1",IF(Delivery[[#This Row],[Month]]&lt;10,"Q2",IF(Delivery[[#This Row],[Month]]&lt;13,"Q3"))))</f>
        <v>Q2</v>
      </c>
    </row>
    <row r="3603" spans="1:12" x14ac:dyDescent="0.25">
      <c r="A3603" s="181">
        <v>3</v>
      </c>
      <c r="B3603" s="182">
        <v>42578</v>
      </c>
      <c r="C3603" s="181" t="s">
        <v>463</v>
      </c>
      <c r="D3603" s="181" t="s">
        <v>2422</v>
      </c>
      <c r="E3603" s="181">
        <v>10</v>
      </c>
      <c r="F3603" s="181">
        <v>559</v>
      </c>
      <c r="G3603" s="181" t="s">
        <v>464</v>
      </c>
      <c r="H3603" s="181" t="str">
        <f t="shared" si="26"/>
        <v>A2</v>
      </c>
      <c r="I3603" s="181" t="str">
        <f>VLOOKUP(H3603,[3]Sheet1!$A$2:$B$27,2,0)</f>
        <v>ATF</v>
      </c>
      <c r="J3603" s="181">
        <f>MONTH(Delivery[[#This Row],[DATE]])</f>
        <v>7</v>
      </c>
      <c r="K3603" s="183">
        <f>IF(Delivery[[#This Row],[Month]]&gt;3,YEAR(Delivery[[#This Row],[DATE]]),YEAR(Delivery[[#This Row],[DATE]])-1)</f>
        <v>2016</v>
      </c>
      <c r="L3603" s="183" t="str">
        <f>IF(Delivery[[#This Row],[Month]]&lt;4,"Q4",IF(Delivery[[#This Row],[Month]]&lt;7,"Q1",IF(Delivery[[#This Row],[Month]]&lt;10,"Q2",IF(Delivery[[#This Row],[Month]]&lt;13,"Q3"))))</f>
        <v>Q2</v>
      </c>
    </row>
    <row r="3604" spans="1:12" x14ac:dyDescent="0.25">
      <c r="A3604" s="181">
        <v>1</v>
      </c>
      <c r="B3604" s="182">
        <v>42578</v>
      </c>
      <c r="C3604" s="181" t="s">
        <v>6</v>
      </c>
      <c r="D3604" s="181" t="s">
        <v>1397</v>
      </c>
      <c r="E3604" s="181" t="s">
        <v>113</v>
      </c>
      <c r="F3604" s="181">
        <v>32</v>
      </c>
      <c r="G3604" s="181" t="s">
        <v>466</v>
      </c>
      <c r="H3604" s="181" t="str">
        <f t="shared" si="26"/>
        <v>F</v>
      </c>
      <c r="I3604" s="181" t="str">
        <f>VLOOKUP(H3604,[3]Sheet1!$A$2:$B$27,2,0)</f>
        <v>I/F</v>
      </c>
      <c r="J3604" s="181">
        <f>MONTH(Delivery[[#This Row],[DATE]])</f>
        <v>7</v>
      </c>
      <c r="K3604" s="183">
        <f>IF(Delivery[[#This Row],[Month]]&gt;3,YEAR(Delivery[[#This Row],[DATE]]),YEAR(Delivery[[#This Row],[DATE]])-1)</f>
        <v>2016</v>
      </c>
      <c r="L3604" s="183" t="str">
        <f>IF(Delivery[[#This Row],[Month]]&lt;4,"Q4",IF(Delivery[[#This Row],[Month]]&lt;7,"Q1",IF(Delivery[[#This Row],[Month]]&lt;10,"Q2",IF(Delivery[[#This Row],[Month]]&lt;13,"Q3"))))</f>
        <v>Q2</v>
      </c>
    </row>
    <row r="3605" spans="1:12" x14ac:dyDescent="0.25">
      <c r="A3605" s="181">
        <v>1</v>
      </c>
      <c r="B3605" s="182">
        <v>42579</v>
      </c>
      <c r="C3605" s="181" t="s">
        <v>6</v>
      </c>
      <c r="D3605" s="181" t="s">
        <v>2418</v>
      </c>
      <c r="E3605" s="181">
        <v>1</v>
      </c>
      <c r="F3605" s="181">
        <v>892</v>
      </c>
      <c r="G3605" s="181" t="s">
        <v>460</v>
      </c>
      <c r="H3605" s="181" t="str">
        <f t="shared" si="26"/>
        <v>4H</v>
      </c>
      <c r="I3605" s="181" t="str">
        <f>VLOOKUP(H3605,[3]Sheet1!$A$2:$B$27,2,0)</f>
        <v>HSD</v>
      </c>
      <c r="J3605" s="181">
        <f>MONTH(Delivery[[#This Row],[DATE]])</f>
        <v>7</v>
      </c>
      <c r="K3605" s="183">
        <f>IF(Delivery[[#This Row],[Month]]&gt;3,YEAR(Delivery[[#This Row],[DATE]]),YEAR(Delivery[[#This Row],[DATE]])-1)</f>
        <v>2016</v>
      </c>
      <c r="L3605" s="183" t="str">
        <f>IF(Delivery[[#This Row],[Month]]&lt;4,"Q4",IF(Delivery[[#This Row],[Month]]&lt;7,"Q1",IF(Delivery[[#This Row],[Month]]&lt;10,"Q2",IF(Delivery[[#This Row],[Month]]&lt;13,"Q3"))))</f>
        <v>Q2</v>
      </c>
    </row>
    <row r="3606" spans="1:12" x14ac:dyDescent="0.25">
      <c r="A3606" s="181">
        <v>2</v>
      </c>
      <c r="B3606" s="182">
        <v>42579</v>
      </c>
      <c r="C3606" s="181" t="s">
        <v>6</v>
      </c>
      <c r="D3606" s="181" t="s">
        <v>1662</v>
      </c>
      <c r="E3606" s="181">
        <v>1</v>
      </c>
      <c r="F3606" s="181">
        <v>6475</v>
      </c>
      <c r="G3606" s="181" t="s">
        <v>460</v>
      </c>
      <c r="H3606" s="181" t="str">
        <f t="shared" si="26"/>
        <v>4H</v>
      </c>
      <c r="I3606" s="181" t="str">
        <f>VLOOKUP(H3606,[3]Sheet1!$A$2:$B$27,2,0)</f>
        <v>HSD</v>
      </c>
      <c r="J3606" s="181">
        <f>MONTH(Delivery[[#This Row],[DATE]])</f>
        <v>7</v>
      </c>
      <c r="K3606" s="183">
        <f>IF(Delivery[[#This Row],[Month]]&gt;3,YEAR(Delivery[[#This Row],[DATE]]),YEAR(Delivery[[#This Row],[DATE]])-1)</f>
        <v>2016</v>
      </c>
      <c r="L3606" s="183" t="str">
        <f>IF(Delivery[[#This Row],[Month]]&lt;4,"Q4",IF(Delivery[[#This Row],[Month]]&lt;7,"Q1",IF(Delivery[[#This Row],[Month]]&lt;10,"Q2",IF(Delivery[[#This Row],[Month]]&lt;13,"Q3"))))</f>
        <v>Q2</v>
      </c>
    </row>
    <row r="3607" spans="1:12" x14ac:dyDescent="0.25">
      <c r="A3607" s="181">
        <v>1</v>
      </c>
      <c r="B3607" s="182">
        <v>42579</v>
      </c>
      <c r="C3607" s="181" t="s">
        <v>6</v>
      </c>
      <c r="D3607" s="181" t="s">
        <v>2418</v>
      </c>
      <c r="E3607" s="181">
        <v>109</v>
      </c>
      <c r="F3607" s="181">
        <v>1821</v>
      </c>
      <c r="G3607" s="181" t="s">
        <v>492</v>
      </c>
      <c r="H3607" s="181" t="str">
        <f t="shared" si="26"/>
        <v>4H</v>
      </c>
      <c r="I3607" s="181" t="str">
        <f>VLOOKUP(H3607,[3]Sheet1!$A$2:$B$27,2,0)</f>
        <v>HSD</v>
      </c>
      <c r="J3607" s="181">
        <f>MONTH(Delivery[[#This Row],[DATE]])</f>
        <v>7</v>
      </c>
      <c r="K3607" s="183">
        <f>IF(Delivery[[#This Row],[Month]]&gt;3,YEAR(Delivery[[#This Row],[DATE]]),YEAR(Delivery[[#This Row],[DATE]])-1)</f>
        <v>2016</v>
      </c>
      <c r="L3607" s="183" t="str">
        <f>IF(Delivery[[#This Row],[Month]]&lt;4,"Q4",IF(Delivery[[#This Row],[Month]]&lt;7,"Q1",IF(Delivery[[#This Row],[Month]]&lt;10,"Q2",IF(Delivery[[#This Row],[Month]]&lt;13,"Q3"))))</f>
        <v>Q2</v>
      </c>
    </row>
    <row r="3608" spans="1:12" x14ac:dyDescent="0.25">
      <c r="A3608" s="181">
        <v>1</v>
      </c>
      <c r="B3608" s="182">
        <v>42579</v>
      </c>
      <c r="C3608" s="181" t="s">
        <v>6</v>
      </c>
      <c r="D3608" s="181" t="s">
        <v>510</v>
      </c>
      <c r="E3608" s="181">
        <v>1</v>
      </c>
      <c r="F3608" s="181">
        <v>1094</v>
      </c>
      <c r="G3608" s="181" t="s">
        <v>490</v>
      </c>
      <c r="H3608" s="181" t="str">
        <f t="shared" si="26"/>
        <v>4H</v>
      </c>
      <c r="I3608" s="181" t="str">
        <f>VLOOKUP(H3608,[3]Sheet1!$A$2:$B$27,2,0)</f>
        <v>HSD</v>
      </c>
      <c r="J3608" s="181">
        <f>MONTH(Delivery[[#This Row],[DATE]])</f>
        <v>7</v>
      </c>
      <c r="K3608" s="183">
        <f>IF(Delivery[[#This Row],[Month]]&gt;3,YEAR(Delivery[[#This Row],[DATE]]),YEAR(Delivery[[#This Row],[DATE]])-1)</f>
        <v>2016</v>
      </c>
      <c r="L3608" s="183" t="str">
        <f>IF(Delivery[[#This Row],[Month]]&lt;4,"Q4",IF(Delivery[[#This Row],[Month]]&lt;7,"Q1",IF(Delivery[[#This Row],[Month]]&lt;10,"Q2",IF(Delivery[[#This Row],[Month]]&lt;13,"Q3"))))</f>
        <v>Q2</v>
      </c>
    </row>
    <row r="3609" spans="1:12" x14ac:dyDescent="0.25">
      <c r="A3609" s="181">
        <v>1</v>
      </c>
      <c r="B3609" s="182">
        <v>42579</v>
      </c>
      <c r="C3609" s="181" t="s">
        <v>463</v>
      </c>
      <c r="D3609" s="181" t="s">
        <v>2422</v>
      </c>
      <c r="E3609" s="181">
        <v>10</v>
      </c>
      <c r="F3609" s="181">
        <v>5058</v>
      </c>
      <c r="G3609" s="181" t="s">
        <v>460</v>
      </c>
      <c r="H3609" s="181" t="str">
        <f t="shared" si="26"/>
        <v>A2</v>
      </c>
      <c r="I3609" s="181" t="str">
        <f>VLOOKUP(H3609,[3]Sheet1!$A$2:$B$27,2,0)</f>
        <v>ATF</v>
      </c>
      <c r="J3609" s="181">
        <f>MONTH(Delivery[[#This Row],[DATE]])</f>
        <v>7</v>
      </c>
      <c r="K3609" s="183">
        <f>IF(Delivery[[#This Row],[Month]]&gt;3,YEAR(Delivery[[#This Row],[DATE]]),YEAR(Delivery[[#This Row],[DATE]])-1)</f>
        <v>2016</v>
      </c>
      <c r="L3609" s="183" t="str">
        <f>IF(Delivery[[#This Row],[Month]]&lt;4,"Q4",IF(Delivery[[#This Row],[Month]]&lt;7,"Q1",IF(Delivery[[#This Row],[Month]]&lt;10,"Q2",IF(Delivery[[#This Row],[Month]]&lt;13,"Q3"))))</f>
        <v>Q2</v>
      </c>
    </row>
    <row r="3610" spans="1:12" x14ac:dyDescent="0.25">
      <c r="A3610" s="181">
        <v>1</v>
      </c>
      <c r="B3610" s="182">
        <v>42580</v>
      </c>
      <c r="C3610" s="181" t="s">
        <v>6</v>
      </c>
      <c r="D3610" s="181" t="s">
        <v>1662</v>
      </c>
      <c r="E3610" s="181">
        <v>1</v>
      </c>
      <c r="F3610" s="181">
        <v>46</v>
      </c>
      <c r="G3610" s="181" t="s">
        <v>460</v>
      </c>
      <c r="H3610" s="181" t="str">
        <f t="shared" si="26"/>
        <v>4H</v>
      </c>
      <c r="I3610" s="181" t="str">
        <f>VLOOKUP(H3610,[3]Sheet1!$A$2:$B$27,2,0)</f>
        <v>HSD</v>
      </c>
      <c r="J3610" s="181">
        <f>MONTH(Delivery[[#This Row],[DATE]])</f>
        <v>7</v>
      </c>
      <c r="K3610" s="183">
        <f>IF(Delivery[[#This Row],[Month]]&gt;3,YEAR(Delivery[[#This Row],[DATE]]),YEAR(Delivery[[#This Row],[DATE]])-1)</f>
        <v>2016</v>
      </c>
      <c r="L3610" s="183" t="str">
        <f>IF(Delivery[[#This Row],[Month]]&lt;4,"Q4",IF(Delivery[[#This Row],[Month]]&lt;7,"Q1",IF(Delivery[[#This Row],[Month]]&lt;10,"Q2",IF(Delivery[[#This Row],[Month]]&lt;13,"Q3"))))</f>
        <v>Q2</v>
      </c>
    </row>
    <row r="3611" spans="1:12" x14ac:dyDescent="0.25">
      <c r="A3611" s="181">
        <v>2</v>
      </c>
      <c r="B3611" s="182">
        <v>42580</v>
      </c>
      <c r="C3611" s="181" t="s">
        <v>6</v>
      </c>
      <c r="D3611" s="181" t="s">
        <v>1663</v>
      </c>
      <c r="E3611" s="181">
        <v>16</v>
      </c>
      <c r="F3611" s="181">
        <v>26</v>
      </c>
      <c r="G3611" s="181" t="s">
        <v>460</v>
      </c>
      <c r="H3611" s="181" t="str">
        <f t="shared" si="26"/>
        <v>PC</v>
      </c>
      <c r="I3611" s="181" t="str">
        <f>VLOOKUP(H3611,[3]Sheet1!$A$2:$B$27,2,0)</f>
        <v>SKO</v>
      </c>
      <c r="J3611" s="181">
        <f>MONTH(Delivery[[#This Row],[DATE]])</f>
        <v>7</v>
      </c>
      <c r="K3611" s="183">
        <f>IF(Delivery[[#This Row],[Month]]&gt;3,YEAR(Delivery[[#This Row],[DATE]]),YEAR(Delivery[[#This Row],[DATE]])-1)</f>
        <v>2016</v>
      </c>
      <c r="L3611" s="183" t="str">
        <f>IF(Delivery[[#This Row],[Month]]&lt;4,"Q4",IF(Delivery[[#This Row],[Month]]&lt;7,"Q1",IF(Delivery[[#This Row],[Month]]&lt;10,"Q2",IF(Delivery[[#This Row],[Month]]&lt;13,"Q3"))))</f>
        <v>Q2</v>
      </c>
    </row>
    <row r="3612" spans="1:12" x14ac:dyDescent="0.25">
      <c r="A3612" s="181">
        <v>3</v>
      </c>
      <c r="B3612" s="182">
        <v>42580</v>
      </c>
      <c r="C3612" s="181" t="s">
        <v>6</v>
      </c>
      <c r="D3612" s="181" t="s">
        <v>527</v>
      </c>
      <c r="E3612" s="181">
        <v>16</v>
      </c>
      <c r="F3612" s="181">
        <v>157</v>
      </c>
      <c r="G3612" s="181" t="s">
        <v>460</v>
      </c>
      <c r="H3612" s="181" t="str">
        <f t="shared" si="26"/>
        <v>PC</v>
      </c>
      <c r="I3612" s="181" t="str">
        <f>VLOOKUP(H3612,[3]Sheet1!$A$2:$B$27,2,0)</f>
        <v>SKO</v>
      </c>
      <c r="J3612" s="181">
        <f>MONTH(Delivery[[#This Row],[DATE]])</f>
        <v>7</v>
      </c>
      <c r="K3612" s="183">
        <f>IF(Delivery[[#This Row],[Month]]&gt;3,YEAR(Delivery[[#This Row],[DATE]]),YEAR(Delivery[[#This Row],[DATE]])-1)</f>
        <v>2016</v>
      </c>
      <c r="L3612" s="183" t="str">
        <f>IF(Delivery[[#This Row],[Month]]&lt;4,"Q4",IF(Delivery[[#This Row],[Month]]&lt;7,"Q1",IF(Delivery[[#This Row],[Month]]&lt;10,"Q2",IF(Delivery[[#This Row],[Month]]&lt;13,"Q3"))))</f>
        <v>Q2</v>
      </c>
    </row>
    <row r="3613" spans="1:12" x14ac:dyDescent="0.25">
      <c r="A3613" s="181">
        <v>4</v>
      </c>
      <c r="B3613" s="182">
        <v>42580</v>
      </c>
      <c r="C3613" s="181" t="s">
        <v>6</v>
      </c>
      <c r="D3613" s="181" t="s">
        <v>2423</v>
      </c>
      <c r="E3613" s="181">
        <v>16</v>
      </c>
      <c r="F3613" s="181">
        <v>24</v>
      </c>
      <c r="G3613" s="181" t="s">
        <v>460</v>
      </c>
      <c r="H3613" s="181" t="str">
        <f t="shared" si="26"/>
        <v>NS</v>
      </c>
      <c r="I3613" s="181" t="str">
        <f>VLOOKUP(H3613,[3]Sheet1!$A$2:$B$27,2,0)</f>
        <v>SKO</v>
      </c>
      <c r="J3613" s="181">
        <f>MONTH(Delivery[[#This Row],[DATE]])</f>
        <v>7</v>
      </c>
      <c r="K3613" s="183">
        <f>IF(Delivery[[#This Row],[Month]]&gt;3,YEAR(Delivery[[#This Row],[DATE]]),YEAR(Delivery[[#This Row],[DATE]])-1)</f>
        <v>2016</v>
      </c>
      <c r="L3613" s="183" t="str">
        <f>IF(Delivery[[#This Row],[Month]]&lt;4,"Q4",IF(Delivery[[#This Row],[Month]]&lt;7,"Q1",IF(Delivery[[#This Row],[Month]]&lt;10,"Q2",IF(Delivery[[#This Row],[Month]]&lt;13,"Q3"))))</f>
        <v>Q2</v>
      </c>
    </row>
    <row r="3614" spans="1:12" x14ac:dyDescent="0.25">
      <c r="A3614" s="181">
        <v>1</v>
      </c>
      <c r="B3614" s="182">
        <v>42580</v>
      </c>
      <c r="C3614" s="181" t="s">
        <v>6</v>
      </c>
      <c r="D3614" s="181" t="s">
        <v>510</v>
      </c>
      <c r="E3614" s="181">
        <v>1</v>
      </c>
      <c r="F3614" s="181">
        <v>681</v>
      </c>
      <c r="G3614" s="181" t="s">
        <v>490</v>
      </c>
      <c r="H3614" s="181" t="str">
        <f t="shared" si="26"/>
        <v>4H</v>
      </c>
      <c r="I3614" s="181" t="str">
        <f>VLOOKUP(H3614,[3]Sheet1!$A$2:$B$27,2,0)</f>
        <v>HSD</v>
      </c>
      <c r="J3614" s="181">
        <f>MONTH(Delivery[[#This Row],[DATE]])</f>
        <v>7</v>
      </c>
      <c r="K3614" s="183">
        <f>IF(Delivery[[#This Row],[Month]]&gt;3,YEAR(Delivery[[#This Row],[DATE]]),YEAR(Delivery[[#This Row],[DATE]])-1)</f>
        <v>2016</v>
      </c>
      <c r="L3614" s="183" t="str">
        <f>IF(Delivery[[#This Row],[Month]]&lt;4,"Q4",IF(Delivery[[#This Row],[Month]]&lt;7,"Q1",IF(Delivery[[#This Row],[Month]]&lt;10,"Q2",IF(Delivery[[#This Row],[Month]]&lt;13,"Q3"))))</f>
        <v>Q2</v>
      </c>
    </row>
    <row r="3615" spans="1:12" x14ac:dyDescent="0.25">
      <c r="A3615" s="181">
        <v>2</v>
      </c>
      <c r="B3615" s="182">
        <v>42580</v>
      </c>
      <c r="C3615" s="181" t="s">
        <v>6</v>
      </c>
      <c r="D3615" s="181" t="s">
        <v>511</v>
      </c>
      <c r="E3615" s="181">
        <v>3</v>
      </c>
      <c r="F3615" s="181">
        <v>155</v>
      </c>
      <c r="G3615" s="181" t="s">
        <v>490</v>
      </c>
      <c r="H3615" s="181" t="str">
        <f t="shared" si="26"/>
        <v>4H</v>
      </c>
      <c r="I3615" s="181" t="str">
        <f>VLOOKUP(H3615,[3]Sheet1!$A$2:$B$27,2,0)</f>
        <v>HSD</v>
      </c>
      <c r="J3615" s="181">
        <f>MONTH(Delivery[[#This Row],[DATE]])</f>
        <v>7</v>
      </c>
      <c r="K3615" s="183">
        <f>IF(Delivery[[#This Row],[Month]]&gt;3,YEAR(Delivery[[#This Row],[DATE]]),YEAR(Delivery[[#This Row],[DATE]])-1)</f>
        <v>2016</v>
      </c>
      <c r="L3615" s="183" t="str">
        <f>IF(Delivery[[#This Row],[Month]]&lt;4,"Q4",IF(Delivery[[#This Row],[Month]]&lt;7,"Q1",IF(Delivery[[#This Row],[Month]]&lt;10,"Q2",IF(Delivery[[#This Row],[Month]]&lt;13,"Q3"))))</f>
        <v>Q2</v>
      </c>
    </row>
    <row r="3616" spans="1:12" x14ac:dyDescent="0.25">
      <c r="A3616" s="181">
        <v>3</v>
      </c>
      <c r="B3616" s="182">
        <v>42580</v>
      </c>
      <c r="C3616" s="181" t="s">
        <v>6</v>
      </c>
      <c r="D3616" s="181" t="s">
        <v>511</v>
      </c>
      <c r="E3616" s="181">
        <v>3</v>
      </c>
      <c r="F3616" s="181">
        <v>1845</v>
      </c>
      <c r="G3616" s="181" t="s">
        <v>490</v>
      </c>
      <c r="H3616" s="181" t="str">
        <f t="shared" si="26"/>
        <v>4H</v>
      </c>
      <c r="I3616" s="181" t="str">
        <f>VLOOKUP(H3616,[3]Sheet1!$A$2:$B$27,2,0)</f>
        <v>HSD</v>
      </c>
      <c r="J3616" s="181">
        <f>MONTH(Delivery[[#This Row],[DATE]])</f>
        <v>7</v>
      </c>
      <c r="K3616" s="183">
        <f>IF(Delivery[[#This Row],[Month]]&gt;3,YEAR(Delivery[[#This Row],[DATE]]),YEAR(Delivery[[#This Row],[DATE]])-1)</f>
        <v>2016</v>
      </c>
      <c r="L3616" s="183" t="str">
        <f>IF(Delivery[[#This Row],[Month]]&lt;4,"Q4",IF(Delivery[[#This Row],[Month]]&lt;7,"Q1",IF(Delivery[[#This Row],[Month]]&lt;10,"Q2",IF(Delivery[[#This Row],[Month]]&lt;13,"Q3"))))</f>
        <v>Q2</v>
      </c>
    </row>
    <row r="3617" spans="1:12" x14ac:dyDescent="0.25">
      <c r="A3617" s="181">
        <v>4</v>
      </c>
      <c r="B3617" s="182">
        <v>42580</v>
      </c>
      <c r="C3617" s="181" t="s">
        <v>6</v>
      </c>
      <c r="D3617" s="181" t="s">
        <v>2418</v>
      </c>
      <c r="E3617" s="181">
        <v>3</v>
      </c>
      <c r="F3617" s="181">
        <v>46</v>
      </c>
      <c r="G3617" s="181" t="s">
        <v>490</v>
      </c>
      <c r="H3617" s="181" t="str">
        <f t="shared" ref="H3617:H3642" si="27">MID(D3617,3,2)</f>
        <v>4H</v>
      </c>
      <c r="I3617" s="181" t="str">
        <f>VLOOKUP(H3617,[3]Sheet1!$A$2:$B$27,2,0)</f>
        <v>HSD</v>
      </c>
      <c r="J3617" s="181">
        <f>MONTH(Delivery[[#This Row],[DATE]])</f>
        <v>7</v>
      </c>
      <c r="K3617" s="183">
        <f>IF(Delivery[[#This Row],[Month]]&gt;3,YEAR(Delivery[[#This Row],[DATE]]),YEAR(Delivery[[#This Row],[DATE]])-1)</f>
        <v>2016</v>
      </c>
      <c r="L3617" s="183" t="str">
        <f>IF(Delivery[[#This Row],[Month]]&lt;4,"Q4",IF(Delivery[[#This Row],[Month]]&lt;7,"Q1",IF(Delivery[[#This Row],[Month]]&lt;10,"Q2",IF(Delivery[[#This Row],[Month]]&lt;13,"Q3"))))</f>
        <v>Q2</v>
      </c>
    </row>
    <row r="3618" spans="1:12" x14ac:dyDescent="0.25">
      <c r="A3618" s="181">
        <v>5</v>
      </c>
      <c r="B3618" s="182">
        <v>42580</v>
      </c>
      <c r="C3618" s="181" t="s">
        <v>6</v>
      </c>
      <c r="D3618" s="181" t="s">
        <v>2418</v>
      </c>
      <c r="E3618" s="181">
        <v>10</v>
      </c>
      <c r="F3618" s="181">
        <v>2293</v>
      </c>
      <c r="G3618" s="181" t="s">
        <v>490</v>
      </c>
      <c r="H3618" s="181" t="str">
        <f t="shared" si="27"/>
        <v>4H</v>
      </c>
      <c r="I3618" s="181" t="str">
        <f>VLOOKUP(H3618,[3]Sheet1!$A$2:$B$27,2,0)</f>
        <v>HSD</v>
      </c>
      <c r="J3618" s="181">
        <f>MONTH(Delivery[[#This Row],[DATE]])</f>
        <v>7</v>
      </c>
      <c r="K3618" s="183">
        <f>IF(Delivery[[#This Row],[Month]]&gt;3,YEAR(Delivery[[#This Row],[DATE]]),YEAR(Delivery[[#This Row],[DATE]])-1)</f>
        <v>2016</v>
      </c>
      <c r="L3618" s="183" t="str">
        <f>IF(Delivery[[#This Row],[Month]]&lt;4,"Q4",IF(Delivery[[#This Row],[Month]]&lt;7,"Q1",IF(Delivery[[#This Row],[Month]]&lt;10,"Q2",IF(Delivery[[#This Row],[Month]]&lt;13,"Q3"))))</f>
        <v>Q2</v>
      </c>
    </row>
    <row r="3619" spans="1:12" x14ac:dyDescent="0.25">
      <c r="A3619" s="181">
        <v>1</v>
      </c>
      <c r="B3619" s="182">
        <v>42580</v>
      </c>
      <c r="C3619" s="181" t="s">
        <v>6</v>
      </c>
      <c r="D3619" s="181" t="s">
        <v>2424</v>
      </c>
      <c r="E3619" s="181" t="s">
        <v>113</v>
      </c>
      <c r="F3619" s="181">
        <v>514</v>
      </c>
      <c r="G3619" s="181" t="s">
        <v>466</v>
      </c>
      <c r="H3619" s="181" t="str">
        <f t="shared" si="27"/>
        <v>PN</v>
      </c>
      <c r="I3619" s="181" t="str">
        <f>VLOOKUP(H3619,[3]Sheet1!$A$2:$B$27,2,0)</f>
        <v>NAPTHA</v>
      </c>
      <c r="J3619" s="181">
        <f>MONTH(Delivery[[#This Row],[DATE]])</f>
        <v>7</v>
      </c>
      <c r="K3619" s="183">
        <f>IF(Delivery[[#This Row],[Month]]&gt;3,YEAR(Delivery[[#This Row],[DATE]]),YEAR(Delivery[[#This Row],[DATE]])-1)</f>
        <v>2016</v>
      </c>
      <c r="L3619" s="183" t="str">
        <f>IF(Delivery[[#This Row],[Month]]&lt;4,"Q4",IF(Delivery[[#This Row],[Month]]&lt;7,"Q1",IF(Delivery[[#This Row],[Month]]&lt;10,"Q2",IF(Delivery[[#This Row],[Month]]&lt;13,"Q3"))))</f>
        <v>Q2</v>
      </c>
    </row>
    <row r="3620" spans="1:12" x14ac:dyDescent="0.25">
      <c r="A3620" s="181">
        <v>1</v>
      </c>
      <c r="B3620" s="182">
        <v>42581</v>
      </c>
      <c r="C3620" s="181" t="s">
        <v>6</v>
      </c>
      <c r="D3620" s="181" t="s">
        <v>2430</v>
      </c>
      <c r="E3620" s="181">
        <v>16</v>
      </c>
      <c r="F3620" s="181">
        <v>65</v>
      </c>
      <c r="G3620" s="181" t="s">
        <v>460</v>
      </c>
      <c r="H3620" s="181" t="str">
        <f t="shared" si="27"/>
        <v>PC</v>
      </c>
      <c r="I3620" s="181" t="str">
        <f>VLOOKUP(H3620,[3]Sheet1!$A$2:$B$27,2,0)</f>
        <v>SKO</v>
      </c>
      <c r="J3620" s="181">
        <f>MONTH(Delivery[[#This Row],[DATE]])</f>
        <v>7</v>
      </c>
      <c r="K3620" s="183">
        <f>IF(Delivery[[#This Row],[Month]]&gt;3,YEAR(Delivery[[#This Row],[DATE]]),YEAR(Delivery[[#This Row],[DATE]])-1)</f>
        <v>2016</v>
      </c>
      <c r="L3620" s="183" t="str">
        <f>IF(Delivery[[#This Row],[Month]]&lt;4,"Q4",IF(Delivery[[#This Row],[Month]]&lt;7,"Q1",IF(Delivery[[#This Row],[Month]]&lt;10,"Q2",IF(Delivery[[#This Row],[Month]]&lt;13,"Q3"))))</f>
        <v>Q2</v>
      </c>
    </row>
    <row r="3621" spans="1:12" x14ac:dyDescent="0.25">
      <c r="A3621" s="181">
        <v>2</v>
      </c>
      <c r="B3621" s="182">
        <v>42581</v>
      </c>
      <c r="C3621" s="181" t="s">
        <v>6</v>
      </c>
      <c r="D3621" s="181" t="s">
        <v>2431</v>
      </c>
      <c r="E3621" s="181">
        <v>12</v>
      </c>
      <c r="F3621" s="181">
        <v>1787</v>
      </c>
      <c r="G3621" s="181" t="s">
        <v>460</v>
      </c>
      <c r="H3621" s="181" t="str">
        <f t="shared" si="27"/>
        <v>4M</v>
      </c>
      <c r="I3621" s="181" t="str">
        <f>VLOOKUP(H3621,[3]Sheet1!$A$2:$B$27,2,0)</f>
        <v>MS</v>
      </c>
      <c r="J3621" s="181">
        <f>MONTH(Delivery[[#This Row],[DATE]])</f>
        <v>7</v>
      </c>
      <c r="K3621" s="183">
        <f>IF(Delivery[[#This Row],[Month]]&gt;3,YEAR(Delivery[[#This Row],[DATE]]),YEAR(Delivery[[#This Row],[DATE]])-1)</f>
        <v>2016</v>
      </c>
      <c r="L3621" s="183" t="str">
        <f>IF(Delivery[[#This Row],[Month]]&lt;4,"Q4",IF(Delivery[[#This Row],[Month]]&lt;7,"Q1",IF(Delivery[[#This Row],[Month]]&lt;10,"Q2",IF(Delivery[[#This Row],[Month]]&lt;13,"Q3"))))</f>
        <v>Q2</v>
      </c>
    </row>
    <row r="3622" spans="1:12" x14ac:dyDescent="0.25">
      <c r="A3622" s="181">
        <v>3</v>
      </c>
      <c r="B3622" s="182">
        <v>42581</v>
      </c>
      <c r="C3622" s="181" t="s">
        <v>6</v>
      </c>
      <c r="D3622" s="181" t="s">
        <v>2432</v>
      </c>
      <c r="E3622" s="181">
        <v>12</v>
      </c>
      <c r="F3622" s="181">
        <v>1191</v>
      </c>
      <c r="G3622" s="181" t="s">
        <v>460</v>
      </c>
      <c r="H3622" s="181" t="str">
        <f t="shared" si="27"/>
        <v>4M</v>
      </c>
      <c r="I3622" s="181" t="str">
        <f>VLOOKUP(H3622,[3]Sheet1!$A$2:$B$27,2,0)</f>
        <v>MS</v>
      </c>
      <c r="J3622" s="181">
        <f>MONTH(Delivery[[#This Row],[DATE]])</f>
        <v>7</v>
      </c>
      <c r="K3622" s="183">
        <f>IF(Delivery[[#This Row],[Month]]&gt;3,YEAR(Delivery[[#This Row],[DATE]]),YEAR(Delivery[[#This Row],[DATE]])-1)</f>
        <v>2016</v>
      </c>
      <c r="L3622" s="183" t="str">
        <f>IF(Delivery[[#This Row],[Month]]&lt;4,"Q4",IF(Delivery[[#This Row],[Month]]&lt;7,"Q1",IF(Delivery[[#This Row],[Month]]&lt;10,"Q2",IF(Delivery[[#This Row],[Month]]&lt;13,"Q3"))))</f>
        <v>Q2</v>
      </c>
    </row>
    <row r="3623" spans="1:12" x14ac:dyDescent="0.25">
      <c r="A3623" s="181">
        <v>1</v>
      </c>
      <c r="B3623" s="182">
        <v>42581</v>
      </c>
      <c r="C3623" s="181" t="s">
        <v>463</v>
      </c>
      <c r="D3623" s="181" t="s">
        <v>2422</v>
      </c>
      <c r="E3623" s="181">
        <v>15</v>
      </c>
      <c r="F3623" s="181">
        <v>3111</v>
      </c>
      <c r="G3623" s="181" t="s">
        <v>464</v>
      </c>
      <c r="H3623" s="181" t="str">
        <f t="shared" si="27"/>
        <v>A2</v>
      </c>
      <c r="I3623" s="181" t="str">
        <f>VLOOKUP(H3623,[3]Sheet1!$A$2:$B$27,2,0)</f>
        <v>ATF</v>
      </c>
      <c r="J3623" s="181">
        <f>MONTH(Delivery[[#This Row],[DATE]])</f>
        <v>7</v>
      </c>
      <c r="K3623" s="183">
        <f>IF(Delivery[[#This Row],[Month]]&gt;3,YEAR(Delivery[[#This Row],[DATE]]),YEAR(Delivery[[#This Row],[DATE]])-1)</f>
        <v>2016</v>
      </c>
      <c r="L3623" s="183" t="str">
        <f>IF(Delivery[[#This Row],[Month]]&lt;4,"Q4",IF(Delivery[[#This Row],[Month]]&lt;7,"Q1",IF(Delivery[[#This Row],[Month]]&lt;10,"Q2",IF(Delivery[[#This Row],[Month]]&lt;13,"Q3"))))</f>
        <v>Q2</v>
      </c>
    </row>
    <row r="3624" spans="1:12" x14ac:dyDescent="0.25">
      <c r="A3624" s="181">
        <v>1</v>
      </c>
      <c r="B3624" s="182">
        <v>42581</v>
      </c>
      <c r="C3624" s="181" t="s">
        <v>463</v>
      </c>
      <c r="D3624" s="181" t="s">
        <v>2430</v>
      </c>
      <c r="E3624" s="181">
        <v>109</v>
      </c>
      <c r="F3624" s="181">
        <v>18</v>
      </c>
      <c r="G3624" s="181" t="s">
        <v>492</v>
      </c>
      <c r="H3624" s="181" t="str">
        <f t="shared" si="27"/>
        <v>PC</v>
      </c>
      <c r="I3624" s="181" t="str">
        <f>VLOOKUP(H3624,[3]Sheet1!$A$2:$B$27,2,0)</f>
        <v>SKO</v>
      </c>
      <c r="J3624" s="181">
        <f>MONTH(Delivery[[#This Row],[DATE]])</f>
        <v>7</v>
      </c>
      <c r="K3624" s="183">
        <f>IF(Delivery[[#This Row],[Month]]&gt;3,YEAR(Delivery[[#This Row],[DATE]]),YEAR(Delivery[[#This Row],[DATE]])-1)</f>
        <v>2016</v>
      </c>
      <c r="L3624" s="183" t="str">
        <f>IF(Delivery[[#This Row],[Month]]&lt;4,"Q4",IF(Delivery[[#This Row],[Month]]&lt;7,"Q1",IF(Delivery[[#This Row],[Month]]&lt;10,"Q2",IF(Delivery[[#This Row],[Month]]&lt;13,"Q3"))))</f>
        <v>Q2</v>
      </c>
    </row>
    <row r="3625" spans="1:12" x14ac:dyDescent="0.25">
      <c r="A3625" s="181">
        <v>2</v>
      </c>
      <c r="B3625" s="182">
        <v>42581</v>
      </c>
      <c r="C3625" s="181" t="s">
        <v>463</v>
      </c>
      <c r="D3625" s="181" t="s">
        <v>2430</v>
      </c>
      <c r="E3625" s="181">
        <v>111</v>
      </c>
      <c r="F3625" s="181">
        <v>31</v>
      </c>
      <c r="G3625" s="181" t="s">
        <v>492</v>
      </c>
      <c r="H3625" s="181" t="str">
        <f t="shared" si="27"/>
        <v>PC</v>
      </c>
      <c r="I3625" s="181" t="str">
        <f>VLOOKUP(H3625,[3]Sheet1!$A$2:$B$27,2,0)</f>
        <v>SKO</v>
      </c>
      <c r="J3625" s="181">
        <f>MONTH(Delivery[[#This Row],[DATE]])</f>
        <v>7</v>
      </c>
      <c r="K3625" s="183">
        <f>IF(Delivery[[#This Row],[Month]]&gt;3,YEAR(Delivery[[#This Row],[DATE]]),YEAR(Delivery[[#This Row],[DATE]])-1)</f>
        <v>2016</v>
      </c>
      <c r="L3625" s="183" t="str">
        <f>IF(Delivery[[#This Row],[Month]]&lt;4,"Q4",IF(Delivery[[#This Row],[Month]]&lt;7,"Q1",IF(Delivery[[#This Row],[Month]]&lt;10,"Q2",IF(Delivery[[#This Row],[Month]]&lt;13,"Q3"))))</f>
        <v>Q2</v>
      </c>
    </row>
    <row r="3626" spans="1:12" x14ac:dyDescent="0.25">
      <c r="A3626" s="181">
        <v>3</v>
      </c>
      <c r="B3626" s="182">
        <v>42581</v>
      </c>
      <c r="C3626" s="181" t="s">
        <v>463</v>
      </c>
      <c r="D3626" s="181" t="s">
        <v>2431</v>
      </c>
      <c r="E3626" s="181">
        <v>103</v>
      </c>
      <c r="F3626" s="181">
        <v>1389</v>
      </c>
      <c r="G3626" s="181" t="s">
        <v>492</v>
      </c>
      <c r="H3626" s="181" t="str">
        <f t="shared" si="27"/>
        <v>4M</v>
      </c>
      <c r="I3626" s="181" t="str">
        <f>VLOOKUP(H3626,[3]Sheet1!$A$2:$B$27,2,0)</f>
        <v>MS</v>
      </c>
      <c r="J3626" s="181">
        <f>MONTH(Delivery[[#This Row],[DATE]])</f>
        <v>7</v>
      </c>
      <c r="K3626" s="183">
        <f>IF(Delivery[[#This Row],[Month]]&gt;3,YEAR(Delivery[[#This Row],[DATE]]),YEAR(Delivery[[#This Row],[DATE]])-1)</f>
        <v>2016</v>
      </c>
      <c r="L3626" s="183" t="str">
        <f>IF(Delivery[[#This Row],[Month]]&lt;4,"Q4",IF(Delivery[[#This Row],[Month]]&lt;7,"Q1",IF(Delivery[[#This Row],[Month]]&lt;10,"Q2",IF(Delivery[[#This Row],[Month]]&lt;13,"Q3"))))</f>
        <v>Q2</v>
      </c>
    </row>
    <row r="3627" spans="1:12" x14ac:dyDescent="0.25">
      <c r="A3627" s="181">
        <v>4</v>
      </c>
      <c r="B3627" s="182">
        <v>42581</v>
      </c>
      <c r="C3627" s="181" t="s">
        <v>463</v>
      </c>
      <c r="D3627" s="181" t="s">
        <v>2431</v>
      </c>
      <c r="E3627" s="181">
        <v>101</v>
      </c>
      <c r="F3627" s="181">
        <v>1253</v>
      </c>
      <c r="G3627" s="181" t="s">
        <v>492</v>
      </c>
      <c r="H3627" s="181" t="str">
        <f t="shared" si="27"/>
        <v>4M</v>
      </c>
      <c r="I3627" s="181" t="str">
        <f>VLOOKUP(H3627,[3]Sheet1!$A$2:$B$27,2,0)</f>
        <v>MS</v>
      </c>
      <c r="J3627" s="181">
        <f>MONTH(Delivery[[#This Row],[DATE]])</f>
        <v>7</v>
      </c>
      <c r="K3627" s="183">
        <f>IF(Delivery[[#This Row],[Month]]&gt;3,YEAR(Delivery[[#This Row],[DATE]]),YEAR(Delivery[[#This Row],[DATE]])-1)</f>
        <v>2016</v>
      </c>
      <c r="L3627" s="183" t="str">
        <f>IF(Delivery[[#This Row],[Month]]&lt;4,"Q4",IF(Delivery[[#This Row],[Month]]&lt;7,"Q1",IF(Delivery[[#This Row],[Month]]&lt;10,"Q2",IF(Delivery[[#This Row],[Month]]&lt;13,"Q3"))))</f>
        <v>Q2</v>
      </c>
    </row>
    <row r="3628" spans="1:12" x14ac:dyDescent="0.25">
      <c r="A3628" s="181">
        <v>5</v>
      </c>
      <c r="B3628" s="182">
        <v>42581</v>
      </c>
      <c r="C3628" s="181" t="s">
        <v>463</v>
      </c>
      <c r="D3628" s="181" t="s">
        <v>2432</v>
      </c>
      <c r="E3628" s="181">
        <v>101</v>
      </c>
      <c r="F3628" s="181">
        <v>366</v>
      </c>
      <c r="G3628" s="181" t="s">
        <v>492</v>
      </c>
      <c r="H3628" s="181" t="str">
        <f t="shared" si="27"/>
        <v>4M</v>
      </c>
      <c r="I3628" s="181" t="str">
        <f>VLOOKUP(H3628,[3]Sheet1!$A$2:$B$27,2,0)</f>
        <v>MS</v>
      </c>
      <c r="J3628" s="181">
        <f>MONTH(Delivery[[#This Row],[DATE]])</f>
        <v>7</v>
      </c>
      <c r="K3628" s="183">
        <f>IF(Delivery[[#This Row],[Month]]&gt;3,YEAR(Delivery[[#This Row],[DATE]]),YEAR(Delivery[[#This Row],[DATE]])-1)</f>
        <v>2016</v>
      </c>
      <c r="L3628" s="183" t="str">
        <f>IF(Delivery[[#This Row],[Month]]&lt;4,"Q4",IF(Delivery[[#This Row],[Month]]&lt;7,"Q1",IF(Delivery[[#This Row],[Month]]&lt;10,"Q2",IF(Delivery[[#This Row],[Month]]&lt;13,"Q3"))))</f>
        <v>Q2</v>
      </c>
    </row>
    <row r="3629" spans="1:12" x14ac:dyDescent="0.25">
      <c r="A3629" s="181">
        <v>1</v>
      </c>
      <c r="B3629" s="182">
        <v>42581</v>
      </c>
      <c r="C3629" s="181" t="s">
        <v>6</v>
      </c>
      <c r="D3629" s="181" t="s">
        <v>502</v>
      </c>
      <c r="E3629" s="181" t="s">
        <v>113</v>
      </c>
      <c r="F3629" s="181">
        <v>27</v>
      </c>
      <c r="G3629" s="181" t="s">
        <v>466</v>
      </c>
      <c r="H3629" s="181" t="str">
        <f t="shared" si="27"/>
        <v>NE</v>
      </c>
      <c r="I3629" s="181" t="s">
        <v>204</v>
      </c>
      <c r="J3629" s="181">
        <f>MONTH(Delivery[[#This Row],[DATE]])</f>
        <v>7</v>
      </c>
      <c r="K3629" s="183">
        <f>IF(Delivery[[#This Row],[Month]]&gt;3,YEAR(Delivery[[#This Row],[DATE]]),YEAR(Delivery[[#This Row],[DATE]])-1)</f>
        <v>2016</v>
      </c>
      <c r="L3629" s="183" t="str">
        <f>IF(Delivery[[#This Row],[Month]]&lt;4,"Q4",IF(Delivery[[#This Row],[Month]]&lt;7,"Q1",IF(Delivery[[#This Row],[Month]]&lt;10,"Q2",IF(Delivery[[#This Row],[Month]]&lt;13,"Q3"))))</f>
        <v>Q2</v>
      </c>
    </row>
    <row r="3630" spans="1:12" x14ac:dyDescent="0.25">
      <c r="A3630" s="181">
        <v>2</v>
      </c>
      <c r="B3630" s="182">
        <v>42581</v>
      </c>
      <c r="C3630" s="181" t="s">
        <v>6</v>
      </c>
      <c r="D3630" s="181" t="s">
        <v>462</v>
      </c>
      <c r="E3630" s="181" t="s">
        <v>113</v>
      </c>
      <c r="F3630" s="181">
        <v>45</v>
      </c>
      <c r="G3630" s="181" t="s">
        <v>466</v>
      </c>
      <c r="H3630" s="181" t="str">
        <f t="shared" si="27"/>
        <v>F4</v>
      </c>
      <c r="I3630" s="181" t="str">
        <f>VLOOKUP(H3630,[3]Sheet1!$A$2:$B$27,2,0)</f>
        <v>I/F</v>
      </c>
      <c r="J3630" s="181">
        <f>MONTH(Delivery[[#This Row],[DATE]])</f>
        <v>7</v>
      </c>
      <c r="K3630" s="183">
        <f>IF(Delivery[[#This Row],[Month]]&gt;3,YEAR(Delivery[[#This Row],[DATE]]),YEAR(Delivery[[#This Row],[DATE]])-1)</f>
        <v>2016</v>
      </c>
      <c r="L3630" s="183" t="str">
        <f>IF(Delivery[[#This Row],[Month]]&lt;4,"Q4",IF(Delivery[[#This Row],[Month]]&lt;7,"Q1",IF(Delivery[[#This Row],[Month]]&lt;10,"Q2",IF(Delivery[[#This Row],[Month]]&lt;13,"Q3"))))</f>
        <v>Q2</v>
      </c>
    </row>
    <row r="3631" spans="1:12" x14ac:dyDescent="0.25">
      <c r="A3631" s="181">
        <v>1</v>
      </c>
      <c r="B3631" s="182">
        <v>42582</v>
      </c>
      <c r="C3631" s="181" t="s">
        <v>6</v>
      </c>
      <c r="D3631" s="181" t="s">
        <v>2432</v>
      </c>
      <c r="E3631" s="181">
        <v>12</v>
      </c>
      <c r="F3631" s="181">
        <v>1449</v>
      </c>
      <c r="G3631" s="181" t="s">
        <v>460</v>
      </c>
      <c r="H3631" s="181" t="str">
        <f t="shared" si="27"/>
        <v>4M</v>
      </c>
      <c r="I3631" s="181" t="str">
        <f>VLOOKUP(H3631,[3]Sheet1!$A$2:$B$27,2,0)</f>
        <v>MS</v>
      </c>
      <c r="J3631" s="181">
        <f>MONTH(Delivery[[#This Row],[DATE]])</f>
        <v>7</v>
      </c>
      <c r="K3631" s="183">
        <f>IF(Delivery[[#This Row],[Month]]&gt;3,YEAR(Delivery[[#This Row],[DATE]]),YEAR(Delivery[[#This Row],[DATE]])-1)</f>
        <v>2016</v>
      </c>
      <c r="L3631" s="183" t="str">
        <f>IF(Delivery[[#This Row],[Month]]&lt;4,"Q4",IF(Delivery[[#This Row],[Month]]&lt;7,"Q1",IF(Delivery[[#This Row],[Month]]&lt;10,"Q2",IF(Delivery[[#This Row],[Month]]&lt;13,"Q3"))))</f>
        <v>Q2</v>
      </c>
    </row>
    <row r="3632" spans="1:12" x14ac:dyDescent="0.25">
      <c r="A3632" s="181">
        <v>2</v>
      </c>
      <c r="B3632" s="182">
        <v>42582</v>
      </c>
      <c r="C3632" s="181" t="s">
        <v>6</v>
      </c>
      <c r="D3632" s="181" t="s">
        <v>2432</v>
      </c>
      <c r="E3632" s="181">
        <v>12</v>
      </c>
      <c r="F3632" s="181">
        <v>1250</v>
      </c>
      <c r="G3632" s="181" t="s">
        <v>460</v>
      </c>
      <c r="H3632" s="181" t="str">
        <f t="shared" si="27"/>
        <v>4M</v>
      </c>
      <c r="I3632" s="181" t="str">
        <f>VLOOKUP(H3632,[3]Sheet1!$A$2:$B$27,2,0)</f>
        <v>MS</v>
      </c>
      <c r="J3632" s="181">
        <f>MONTH(Delivery[[#This Row],[DATE]])</f>
        <v>7</v>
      </c>
      <c r="K3632" s="183">
        <f>IF(Delivery[[#This Row],[Month]]&gt;3,YEAR(Delivery[[#This Row],[DATE]]),YEAR(Delivery[[#This Row],[DATE]])-1)</f>
        <v>2016</v>
      </c>
      <c r="L3632" s="183" t="str">
        <f>IF(Delivery[[#This Row],[Month]]&lt;4,"Q4",IF(Delivery[[#This Row],[Month]]&lt;7,"Q1",IF(Delivery[[#This Row],[Month]]&lt;10,"Q2",IF(Delivery[[#This Row],[Month]]&lt;13,"Q3"))))</f>
        <v>Q2</v>
      </c>
    </row>
    <row r="3633" spans="1:12" x14ac:dyDescent="0.25">
      <c r="A3633" s="181">
        <v>3</v>
      </c>
      <c r="B3633" s="182">
        <v>42582</v>
      </c>
      <c r="C3633" s="181" t="s">
        <v>6</v>
      </c>
      <c r="D3633" s="181" t="s">
        <v>2435</v>
      </c>
      <c r="E3633" s="181">
        <v>4</v>
      </c>
      <c r="F3633" s="181">
        <v>3511</v>
      </c>
      <c r="G3633" s="181" t="s">
        <v>460</v>
      </c>
      <c r="H3633" s="181" t="str">
        <f t="shared" si="27"/>
        <v>4M</v>
      </c>
      <c r="I3633" s="181" t="str">
        <f>VLOOKUP(H3633,[3]Sheet1!$A$2:$B$27,2,0)</f>
        <v>MS</v>
      </c>
      <c r="J3633" s="181">
        <f>MONTH(Delivery[[#This Row],[DATE]])</f>
        <v>7</v>
      </c>
      <c r="K3633" s="183">
        <f>IF(Delivery[[#This Row],[Month]]&gt;3,YEAR(Delivery[[#This Row],[DATE]]),YEAR(Delivery[[#This Row],[DATE]])-1)</f>
        <v>2016</v>
      </c>
      <c r="L3633" s="183" t="str">
        <f>IF(Delivery[[#This Row],[Month]]&lt;4,"Q4",IF(Delivery[[#This Row],[Month]]&lt;7,"Q1",IF(Delivery[[#This Row],[Month]]&lt;10,"Q2",IF(Delivery[[#This Row],[Month]]&lt;13,"Q3"))))</f>
        <v>Q2</v>
      </c>
    </row>
    <row r="3634" spans="1:12" x14ac:dyDescent="0.25">
      <c r="A3634" s="181">
        <v>4</v>
      </c>
      <c r="B3634" s="182">
        <v>42582</v>
      </c>
      <c r="C3634" s="181" t="s">
        <v>6</v>
      </c>
      <c r="D3634" s="181" t="s">
        <v>2438</v>
      </c>
      <c r="E3634" s="181">
        <v>16</v>
      </c>
      <c r="F3634" s="181">
        <v>68</v>
      </c>
      <c r="G3634" s="181" t="s">
        <v>460</v>
      </c>
      <c r="H3634" s="181" t="str">
        <f t="shared" si="27"/>
        <v>0S</v>
      </c>
      <c r="I3634" s="181" t="str">
        <f>VLOOKUP(H3634,[3]Sheet1!$A$2:$B$27,2,0)</f>
        <v>SKO</v>
      </c>
      <c r="J3634" s="181">
        <f>MONTH(Delivery[[#This Row],[DATE]])</f>
        <v>7</v>
      </c>
      <c r="K3634" s="183">
        <f>IF(Delivery[[#This Row],[Month]]&gt;3,YEAR(Delivery[[#This Row],[DATE]]),YEAR(Delivery[[#This Row],[DATE]])-1)</f>
        <v>2016</v>
      </c>
      <c r="L3634" s="183" t="str">
        <f>IF(Delivery[[#This Row],[Month]]&lt;4,"Q4",IF(Delivery[[#This Row],[Month]]&lt;7,"Q1",IF(Delivery[[#This Row],[Month]]&lt;10,"Q2",IF(Delivery[[#This Row],[Month]]&lt;13,"Q3"))))</f>
        <v>Q2</v>
      </c>
    </row>
    <row r="3635" spans="1:12" x14ac:dyDescent="0.25">
      <c r="A3635" s="181">
        <v>5</v>
      </c>
      <c r="B3635" s="182">
        <v>42582</v>
      </c>
      <c r="C3635" s="181" t="s">
        <v>6</v>
      </c>
      <c r="D3635" s="181" t="s">
        <v>2439</v>
      </c>
      <c r="E3635" s="181">
        <v>16</v>
      </c>
      <c r="F3635" s="181">
        <v>498</v>
      </c>
      <c r="G3635" s="181" t="s">
        <v>460</v>
      </c>
      <c r="H3635" s="181" t="str">
        <f t="shared" si="27"/>
        <v>0S</v>
      </c>
      <c r="I3635" s="181" t="str">
        <f>VLOOKUP(H3635,[3]Sheet1!$A$2:$B$27,2,0)</f>
        <v>SKO</v>
      </c>
      <c r="J3635" s="181">
        <f>MONTH(Delivery[[#This Row],[DATE]])</f>
        <v>7</v>
      </c>
      <c r="K3635" s="183">
        <f>IF(Delivery[[#This Row],[Month]]&gt;3,YEAR(Delivery[[#This Row],[DATE]]),YEAR(Delivery[[#This Row],[DATE]])-1)</f>
        <v>2016</v>
      </c>
      <c r="L3635" s="183" t="str">
        <f>IF(Delivery[[#This Row],[Month]]&lt;4,"Q4",IF(Delivery[[#This Row],[Month]]&lt;7,"Q1",IF(Delivery[[#This Row],[Month]]&lt;10,"Q2",IF(Delivery[[#This Row],[Month]]&lt;13,"Q3"))))</f>
        <v>Q2</v>
      </c>
    </row>
    <row r="3636" spans="1:12" x14ac:dyDescent="0.25">
      <c r="A3636" s="181">
        <v>6</v>
      </c>
      <c r="B3636" s="182">
        <v>42582</v>
      </c>
      <c r="C3636" s="181" t="s">
        <v>6</v>
      </c>
      <c r="D3636" s="181" t="s">
        <v>2440</v>
      </c>
      <c r="E3636" s="181">
        <v>13</v>
      </c>
      <c r="F3636" s="181">
        <v>1753</v>
      </c>
      <c r="G3636" s="181" t="s">
        <v>460</v>
      </c>
      <c r="H3636" s="181" t="str">
        <f t="shared" si="27"/>
        <v>A3</v>
      </c>
      <c r="I3636" s="181" t="str">
        <f>VLOOKUP(H3636,[3]Sheet1!$A$2:$B$27,2,0)</f>
        <v>ATF</v>
      </c>
      <c r="J3636" s="181">
        <f>MONTH(Delivery[[#This Row],[DATE]])</f>
        <v>7</v>
      </c>
      <c r="K3636" s="183">
        <f>IF(Delivery[[#This Row],[Month]]&gt;3,YEAR(Delivery[[#This Row],[DATE]]),YEAR(Delivery[[#This Row],[DATE]])-1)</f>
        <v>2016</v>
      </c>
      <c r="L3636" s="183" t="str">
        <f>IF(Delivery[[#This Row],[Month]]&lt;4,"Q4",IF(Delivery[[#This Row],[Month]]&lt;7,"Q1",IF(Delivery[[#This Row],[Month]]&lt;10,"Q2",IF(Delivery[[#This Row],[Month]]&lt;13,"Q3"))))</f>
        <v>Q2</v>
      </c>
    </row>
    <row r="3637" spans="1:12" x14ac:dyDescent="0.25">
      <c r="A3637" s="181">
        <v>7</v>
      </c>
      <c r="B3637" s="182">
        <v>42582</v>
      </c>
      <c r="C3637" s="181" t="s">
        <v>6</v>
      </c>
      <c r="D3637" s="181" t="s">
        <v>2662</v>
      </c>
      <c r="E3637" s="181">
        <v>16</v>
      </c>
      <c r="F3637" s="181">
        <v>298</v>
      </c>
      <c r="G3637" s="181" t="s">
        <v>460</v>
      </c>
      <c r="H3637" s="181" t="str">
        <f t="shared" si="27"/>
        <v xml:space="preserve">G </v>
      </c>
      <c r="I3637" s="181" t="s">
        <v>146</v>
      </c>
      <c r="J3637" s="181">
        <f>MONTH(Delivery[[#This Row],[DATE]])</f>
        <v>7</v>
      </c>
      <c r="K3637" s="183">
        <f>IF(Delivery[[#This Row],[Month]]&gt;3,YEAR(Delivery[[#This Row],[DATE]]),YEAR(Delivery[[#This Row],[DATE]])-1)</f>
        <v>2016</v>
      </c>
      <c r="L3637" s="183" t="str">
        <f>IF(Delivery[[#This Row],[Month]]&lt;4,"Q4",IF(Delivery[[#This Row],[Month]]&lt;7,"Q1",IF(Delivery[[#This Row],[Month]]&lt;10,"Q2",IF(Delivery[[#This Row],[Month]]&lt;13,"Q3"))))</f>
        <v>Q2</v>
      </c>
    </row>
    <row r="3638" spans="1:12" x14ac:dyDescent="0.25">
      <c r="A3638" s="181">
        <v>1</v>
      </c>
      <c r="B3638" s="182">
        <v>42582</v>
      </c>
      <c r="C3638" s="181" t="s">
        <v>463</v>
      </c>
      <c r="D3638" s="181" t="s">
        <v>2422</v>
      </c>
      <c r="E3638" s="181">
        <v>15</v>
      </c>
      <c r="F3638" s="181">
        <v>1812</v>
      </c>
      <c r="G3638" s="181" t="s">
        <v>464</v>
      </c>
      <c r="H3638" s="181" t="str">
        <f t="shared" si="27"/>
        <v>A2</v>
      </c>
      <c r="I3638" s="181" t="str">
        <f>VLOOKUP(H3638,[3]Sheet1!$A$2:$B$27,2,0)</f>
        <v>ATF</v>
      </c>
      <c r="J3638" s="181">
        <f>MONTH(Delivery[[#This Row],[DATE]])</f>
        <v>7</v>
      </c>
      <c r="K3638" s="183">
        <f>IF(Delivery[[#This Row],[Month]]&gt;3,YEAR(Delivery[[#This Row],[DATE]]),YEAR(Delivery[[#This Row],[DATE]])-1)</f>
        <v>2016</v>
      </c>
      <c r="L3638" s="183" t="str">
        <f>IF(Delivery[[#This Row],[Month]]&lt;4,"Q4",IF(Delivery[[#This Row],[Month]]&lt;7,"Q1",IF(Delivery[[#This Row],[Month]]&lt;10,"Q2",IF(Delivery[[#This Row],[Month]]&lt;13,"Q3"))))</f>
        <v>Q2</v>
      </c>
    </row>
    <row r="3639" spans="1:12" x14ac:dyDescent="0.25">
      <c r="A3639" s="181">
        <v>2</v>
      </c>
      <c r="B3639" s="182">
        <v>42582</v>
      </c>
      <c r="C3639" s="181" t="s">
        <v>463</v>
      </c>
      <c r="D3639" s="181" t="s">
        <v>2434</v>
      </c>
      <c r="E3639" s="181">
        <v>15</v>
      </c>
      <c r="F3639" s="181">
        <v>3524</v>
      </c>
      <c r="G3639" s="181" t="s">
        <v>464</v>
      </c>
      <c r="H3639" s="181" t="str">
        <f t="shared" si="27"/>
        <v>A2</v>
      </c>
      <c r="I3639" s="181" t="str">
        <f>VLOOKUP(H3639,[3]Sheet1!$A$2:$B$27,2,0)</f>
        <v>ATF</v>
      </c>
      <c r="J3639" s="181">
        <f>MONTH(Delivery[[#This Row],[DATE]])</f>
        <v>7</v>
      </c>
      <c r="K3639" s="183">
        <f>IF(Delivery[[#This Row],[Month]]&gt;3,YEAR(Delivery[[#This Row],[DATE]]),YEAR(Delivery[[#This Row],[DATE]])-1)</f>
        <v>2016</v>
      </c>
      <c r="L3639" s="183" t="str">
        <f>IF(Delivery[[#This Row],[Month]]&lt;4,"Q4",IF(Delivery[[#This Row],[Month]]&lt;7,"Q1",IF(Delivery[[#This Row],[Month]]&lt;10,"Q2",IF(Delivery[[#This Row],[Month]]&lt;13,"Q3"))))</f>
        <v>Q2</v>
      </c>
    </row>
    <row r="3640" spans="1:12" x14ac:dyDescent="0.25">
      <c r="A3640" s="181">
        <v>1</v>
      </c>
      <c r="B3640" s="182">
        <v>42582</v>
      </c>
      <c r="C3640" s="181" t="s">
        <v>463</v>
      </c>
      <c r="D3640" s="181" t="s">
        <v>2432</v>
      </c>
      <c r="E3640" s="181">
        <v>101</v>
      </c>
      <c r="F3640" s="181">
        <v>2457</v>
      </c>
      <c r="G3640" s="181" t="s">
        <v>492</v>
      </c>
      <c r="H3640" s="181" t="str">
        <f t="shared" si="27"/>
        <v>4M</v>
      </c>
      <c r="I3640" s="181" t="str">
        <f>VLOOKUP(H3640,[3]Sheet1!$A$2:$B$27,2,0)</f>
        <v>MS</v>
      </c>
      <c r="J3640" s="181">
        <f>MONTH(Delivery[[#This Row],[DATE]])</f>
        <v>7</v>
      </c>
      <c r="K3640" s="183">
        <f>IF(Delivery[[#This Row],[Month]]&gt;3,YEAR(Delivery[[#This Row],[DATE]]),YEAR(Delivery[[#This Row],[DATE]])-1)</f>
        <v>2016</v>
      </c>
      <c r="L3640" s="183" t="str">
        <f>IF(Delivery[[#This Row],[Month]]&lt;4,"Q4",IF(Delivery[[#This Row],[Month]]&lt;7,"Q1",IF(Delivery[[#This Row],[Month]]&lt;10,"Q2",IF(Delivery[[#This Row],[Month]]&lt;13,"Q3"))))</f>
        <v>Q2</v>
      </c>
    </row>
    <row r="3641" spans="1:12" x14ac:dyDescent="0.25">
      <c r="A3641" s="181">
        <v>2</v>
      </c>
      <c r="B3641" s="182">
        <v>42582</v>
      </c>
      <c r="C3641" s="181" t="s">
        <v>463</v>
      </c>
      <c r="D3641" s="181" t="s">
        <v>2432</v>
      </c>
      <c r="E3641" s="181">
        <v>102</v>
      </c>
      <c r="F3641" s="181">
        <v>496</v>
      </c>
      <c r="G3641" s="181" t="s">
        <v>492</v>
      </c>
      <c r="H3641" s="181" t="str">
        <f t="shared" si="27"/>
        <v>4M</v>
      </c>
      <c r="I3641" s="181" t="str">
        <f>VLOOKUP(H3641,[3]Sheet1!$A$2:$B$27,2,0)</f>
        <v>MS</v>
      </c>
      <c r="J3641" s="181">
        <f>MONTH(Delivery[[#This Row],[DATE]])</f>
        <v>7</v>
      </c>
      <c r="K3641" s="183">
        <f>IF(Delivery[[#This Row],[Month]]&gt;3,YEAR(Delivery[[#This Row],[DATE]]),YEAR(Delivery[[#This Row],[DATE]])-1)</f>
        <v>2016</v>
      </c>
      <c r="L3641" s="183" t="str">
        <f>IF(Delivery[[#This Row],[Month]]&lt;4,"Q4",IF(Delivery[[#This Row],[Month]]&lt;7,"Q1",IF(Delivery[[#This Row],[Month]]&lt;10,"Q2",IF(Delivery[[#This Row],[Month]]&lt;13,"Q3"))))</f>
        <v>Q2</v>
      </c>
    </row>
    <row r="3642" spans="1:12" x14ac:dyDescent="0.25">
      <c r="A3642" s="181">
        <v>1</v>
      </c>
      <c r="B3642" s="182">
        <v>42582</v>
      </c>
      <c r="C3642" s="181" t="s">
        <v>6</v>
      </c>
      <c r="D3642" s="181" t="s">
        <v>462</v>
      </c>
      <c r="E3642" s="181" t="s">
        <v>113</v>
      </c>
      <c r="F3642" s="181">
        <v>90</v>
      </c>
      <c r="G3642" s="181" t="s">
        <v>466</v>
      </c>
      <c r="H3642" s="181" t="str">
        <f t="shared" si="27"/>
        <v>F4</v>
      </c>
      <c r="I3642" s="181" t="str">
        <f>VLOOKUP(H3642,[3]Sheet1!$A$2:$B$27,2,0)</f>
        <v>I/F</v>
      </c>
      <c r="J3642" s="181">
        <f>MONTH(Delivery[[#This Row],[DATE]])</f>
        <v>7</v>
      </c>
      <c r="K3642" s="183">
        <f>IF(Delivery[[#This Row],[Month]]&gt;3,YEAR(Delivery[[#This Row],[DATE]]),YEAR(Delivery[[#This Row],[DATE]])-1)</f>
        <v>2016</v>
      </c>
      <c r="L3642" s="183" t="str">
        <f>IF(Delivery[[#This Row],[Month]]&lt;4,"Q4",IF(Delivery[[#This Row],[Month]]&lt;7,"Q1",IF(Delivery[[#This Row],[Month]]&lt;10,"Q2",IF(Delivery[[#This Row],[Month]]&lt;13,"Q3"))))</f>
        <v>Q2</v>
      </c>
    </row>
    <row r="3643" spans="1:12" x14ac:dyDescent="0.25">
      <c r="A3643" s="181">
        <v>1</v>
      </c>
      <c r="B3643" s="182">
        <v>42552</v>
      </c>
      <c r="C3643" s="181" t="s">
        <v>6</v>
      </c>
      <c r="D3643" s="181" t="s">
        <v>2369</v>
      </c>
      <c r="E3643" s="181" t="s">
        <v>1921</v>
      </c>
      <c r="F3643" s="181">
        <v>76</v>
      </c>
      <c r="G3643" s="181" t="s">
        <v>2663</v>
      </c>
      <c r="H3643" s="181" t="str">
        <f>MID(D3643,3,2)</f>
        <v>PN</v>
      </c>
      <c r="I3643" s="181" t="s">
        <v>204</v>
      </c>
      <c r="J3643" s="181">
        <f>MONTH(Delivery[[#This Row],[DATE]])</f>
        <v>7</v>
      </c>
      <c r="K3643" s="183">
        <f>IF(Delivery[[#This Row],[Month]]&gt;3,YEAR(Delivery[[#This Row],[DATE]]),YEAR(Delivery[[#This Row],[DATE]])-1)</f>
        <v>2016</v>
      </c>
      <c r="L3643" s="183" t="str">
        <f>IF(Delivery[[#This Row],[Month]]&lt;4,"Q4",IF(Delivery[[#This Row],[Month]]&lt;7,"Q1",IF(Delivery[[#This Row],[Month]]&lt;10,"Q2",IF(Delivery[[#This Row],[Month]]&lt;13,"Q3"))))</f>
        <v>Q2</v>
      </c>
    </row>
    <row r="3644" spans="1:12" x14ac:dyDescent="0.25">
      <c r="A3644" s="181">
        <v>1</v>
      </c>
      <c r="B3644" s="182">
        <v>42552</v>
      </c>
      <c r="C3644" s="181" t="s">
        <v>6</v>
      </c>
      <c r="D3644" s="181" t="s">
        <v>2369</v>
      </c>
      <c r="E3644" s="181" t="s">
        <v>1910</v>
      </c>
      <c r="F3644" s="181">
        <v>2675</v>
      </c>
      <c r="G3644" s="181" t="s">
        <v>2663</v>
      </c>
      <c r="H3644" s="181" t="str">
        <f>MID(D3644,3,2)</f>
        <v>PN</v>
      </c>
      <c r="I3644" s="181" t="str">
        <f>VLOOKUP(H3644,[3]Sheet1!$A$2:$B$27,2,0)</f>
        <v>NAPTHA</v>
      </c>
      <c r="J3644" s="181">
        <f>MONTH(Delivery[[#This Row],[DATE]])</f>
        <v>7</v>
      </c>
      <c r="K3644" s="183">
        <f>IF(Delivery[[#This Row],[Month]]&gt;3,YEAR(Delivery[[#This Row],[DATE]]),YEAR(Delivery[[#This Row],[DATE]])-1)</f>
        <v>2016</v>
      </c>
      <c r="L3644" s="183" t="str">
        <f>IF(Delivery[[#This Row],[Month]]&lt;4,"Q4",IF(Delivery[[#This Row],[Month]]&lt;7,"Q1",IF(Delivery[[#This Row],[Month]]&lt;10,"Q2",IF(Delivery[[#This Row],[Month]]&lt;13,"Q3"))))</f>
        <v>Q2</v>
      </c>
    </row>
    <row r="3645" spans="1:12" x14ac:dyDescent="0.25">
      <c r="A3645" s="181">
        <v>1</v>
      </c>
      <c r="B3645" s="182">
        <v>42553</v>
      </c>
      <c r="C3645" s="181" t="s">
        <v>6</v>
      </c>
      <c r="D3645" s="181" t="s">
        <v>2301</v>
      </c>
      <c r="E3645" s="181" t="s">
        <v>1921</v>
      </c>
      <c r="F3645" s="181">
        <v>38</v>
      </c>
      <c r="G3645" s="181" t="s">
        <v>2663</v>
      </c>
      <c r="H3645" s="181" t="str">
        <f t="shared" ref="H3645:H3689" si="28">MID(D3645,3,2)</f>
        <v>PX</v>
      </c>
      <c r="I3645" s="181" t="s">
        <v>204</v>
      </c>
      <c r="J3645" s="181">
        <f>MONTH(Delivery[[#This Row],[DATE]])</f>
        <v>7</v>
      </c>
      <c r="K3645" s="183">
        <f>IF(Delivery[[#This Row],[Month]]&gt;3,YEAR(Delivery[[#This Row],[DATE]]),YEAR(Delivery[[#This Row],[DATE]])-1)</f>
        <v>2016</v>
      </c>
      <c r="L3645" s="183" t="str">
        <f>IF(Delivery[[#This Row],[Month]]&lt;4,"Q4",IF(Delivery[[#This Row],[Month]]&lt;7,"Q1",IF(Delivery[[#This Row],[Month]]&lt;10,"Q2",IF(Delivery[[#This Row],[Month]]&lt;13,"Q3"))))</f>
        <v>Q2</v>
      </c>
    </row>
    <row r="3646" spans="1:12" x14ac:dyDescent="0.25">
      <c r="A3646" s="181">
        <v>2</v>
      </c>
      <c r="B3646" s="182">
        <v>42553</v>
      </c>
      <c r="C3646" s="181" t="s">
        <v>6</v>
      </c>
      <c r="D3646" s="181" t="s">
        <v>2301</v>
      </c>
      <c r="E3646" s="181" t="s">
        <v>2664</v>
      </c>
      <c r="F3646" s="181">
        <v>456</v>
      </c>
      <c r="G3646" s="181" t="s">
        <v>2663</v>
      </c>
      <c r="H3646" s="181" t="str">
        <f t="shared" si="28"/>
        <v>PX</v>
      </c>
      <c r="I3646" s="181" t="str">
        <f>VLOOKUP(H3646,[3]Sheet1!$A$2:$B$27,2,0)</f>
        <v>PXPTA</v>
      </c>
      <c r="J3646" s="181">
        <f>MONTH(Delivery[[#This Row],[DATE]])</f>
        <v>7</v>
      </c>
      <c r="K3646" s="183">
        <f>IF(Delivery[[#This Row],[Month]]&gt;3,YEAR(Delivery[[#This Row],[DATE]]),YEAR(Delivery[[#This Row],[DATE]])-1)</f>
        <v>2016</v>
      </c>
      <c r="L3646" s="183" t="str">
        <f>IF(Delivery[[#This Row],[Month]]&lt;4,"Q4",IF(Delivery[[#This Row],[Month]]&lt;7,"Q1",IF(Delivery[[#This Row],[Month]]&lt;10,"Q2",IF(Delivery[[#This Row],[Month]]&lt;13,"Q3"))))</f>
        <v>Q2</v>
      </c>
    </row>
    <row r="3647" spans="1:12" x14ac:dyDescent="0.25">
      <c r="A3647" s="181">
        <v>1</v>
      </c>
      <c r="B3647" s="182">
        <v>42553</v>
      </c>
      <c r="C3647" s="181" t="s">
        <v>6</v>
      </c>
      <c r="D3647" s="181" t="s">
        <v>2369</v>
      </c>
      <c r="E3647" s="181" t="s">
        <v>1928</v>
      </c>
      <c r="F3647" s="181">
        <v>1099</v>
      </c>
      <c r="G3647" s="181" t="s">
        <v>2663</v>
      </c>
      <c r="H3647" s="181" t="str">
        <f t="shared" si="28"/>
        <v>PN</v>
      </c>
      <c r="I3647" s="181" t="str">
        <f>VLOOKUP(H3647,[3]Sheet1!$A$2:$B$27,2,0)</f>
        <v>NAPTHA</v>
      </c>
      <c r="J3647" s="181">
        <f>MONTH(Delivery[[#This Row],[DATE]])</f>
        <v>7</v>
      </c>
      <c r="K3647" s="183">
        <f>IF(Delivery[[#This Row],[Month]]&gt;3,YEAR(Delivery[[#This Row],[DATE]]),YEAR(Delivery[[#This Row],[DATE]])-1)</f>
        <v>2016</v>
      </c>
      <c r="L3647" s="183" t="str">
        <f>IF(Delivery[[#This Row],[Month]]&lt;4,"Q4",IF(Delivery[[#This Row],[Month]]&lt;7,"Q1",IF(Delivery[[#This Row],[Month]]&lt;10,"Q2",IF(Delivery[[#This Row],[Month]]&lt;13,"Q3"))))</f>
        <v>Q2</v>
      </c>
    </row>
    <row r="3648" spans="1:12" x14ac:dyDescent="0.25">
      <c r="A3648" s="181">
        <v>2</v>
      </c>
      <c r="B3648" s="182">
        <v>42553</v>
      </c>
      <c r="C3648" s="181" t="s">
        <v>6</v>
      </c>
      <c r="D3648" s="181" t="s">
        <v>2301</v>
      </c>
      <c r="E3648" s="181">
        <v>12</v>
      </c>
      <c r="F3648" s="181">
        <v>2715</v>
      </c>
      <c r="G3648" s="181" t="s">
        <v>2663</v>
      </c>
      <c r="H3648" s="181" t="str">
        <f t="shared" si="28"/>
        <v>PX</v>
      </c>
      <c r="I3648" s="181" t="str">
        <f>VLOOKUP(H3648,[3]Sheet1!$A$2:$B$27,2,0)</f>
        <v>PXPTA</v>
      </c>
      <c r="J3648" s="181">
        <f>MONTH(Delivery[[#This Row],[DATE]])</f>
        <v>7</v>
      </c>
      <c r="K3648" s="183">
        <f>IF(Delivery[[#This Row],[Month]]&gt;3,YEAR(Delivery[[#This Row],[DATE]]),YEAR(Delivery[[#This Row],[DATE]])-1)</f>
        <v>2016</v>
      </c>
      <c r="L3648" s="183" t="str">
        <f>IF(Delivery[[#This Row],[Month]]&lt;4,"Q4",IF(Delivery[[#This Row],[Month]]&lt;7,"Q1",IF(Delivery[[#This Row],[Month]]&lt;10,"Q2",IF(Delivery[[#This Row],[Month]]&lt;13,"Q3"))))</f>
        <v>Q2</v>
      </c>
    </row>
    <row r="3649" spans="1:12" x14ac:dyDescent="0.25">
      <c r="A3649" s="181">
        <v>1</v>
      </c>
      <c r="B3649" s="182">
        <v>42556</v>
      </c>
      <c r="C3649" s="181" t="s">
        <v>6</v>
      </c>
      <c r="D3649" s="181" t="s">
        <v>2301</v>
      </c>
      <c r="E3649" s="181" t="s">
        <v>1956</v>
      </c>
      <c r="F3649" s="181">
        <v>120</v>
      </c>
      <c r="G3649" s="181" t="s">
        <v>2663</v>
      </c>
      <c r="H3649" s="181" t="str">
        <f t="shared" si="28"/>
        <v>PX</v>
      </c>
      <c r="I3649" s="181" t="str">
        <f>VLOOKUP(H3649,[3]Sheet1!$A$2:$B$27,2,0)</f>
        <v>PXPTA</v>
      </c>
      <c r="J3649" s="181">
        <f>MONTH(Delivery[[#This Row],[DATE]])</f>
        <v>7</v>
      </c>
      <c r="K3649" s="183">
        <f>IF(Delivery[[#This Row],[Month]]&gt;3,YEAR(Delivery[[#This Row],[DATE]]),YEAR(Delivery[[#This Row],[DATE]])-1)</f>
        <v>2016</v>
      </c>
      <c r="L3649" s="183" t="str">
        <f>IF(Delivery[[#This Row],[Month]]&lt;4,"Q4",IF(Delivery[[#This Row],[Month]]&lt;7,"Q1",IF(Delivery[[#This Row],[Month]]&lt;10,"Q2",IF(Delivery[[#This Row],[Month]]&lt;13,"Q3"))))</f>
        <v>Q2</v>
      </c>
    </row>
    <row r="3650" spans="1:12" x14ac:dyDescent="0.25">
      <c r="A3650" s="181">
        <v>1</v>
      </c>
      <c r="B3650" s="182">
        <v>42557</v>
      </c>
      <c r="C3650" s="181" t="s">
        <v>6</v>
      </c>
      <c r="D3650" s="181" t="s">
        <v>1397</v>
      </c>
      <c r="E3650" s="181">
        <v>8</v>
      </c>
      <c r="F3650" s="181">
        <v>22</v>
      </c>
      <c r="G3650" s="181" t="s">
        <v>2665</v>
      </c>
      <c r="H3650" s="181" t="str">
        <f t="shared" si="28"/>
        <v>F</v>
      </c>
      <c r="I3650" s="181" t="str">
        <f>VLOOKUP(H3650,[3]Sheet1!$A$2:$B$27,2,0)</f>
        <v>I/F</v>
      </c>
      <c r="J3650" s="181">
        <f>MONTH(Delivery[[#This Row],[DATE]])</f>
        <v>7</v>
      </c>
      <c r="K3650" s="183">
        <f>IF(Delivery[[#This Row],[Month]]&gt;3,YEAR(Delivery[[#This Row],[DATE]]),YEAR(Delivery[[#This Row],[DATE]])-1)</f>
        <v>2016</v>
      </c>
      <c r="L3650" s="183" t="str">
        <f>IF(Delivery[[#This Row],[Month]]&lt;4,"Q4",IF(Delivery[[#This Row],[Month]]&lt;7,"Q1",IF(Delivery[[#This Row],[Month]]&lt;10,"Q2",IF(Delivery[[#This Row],[Month]]&lt;13,"Q3"))))</f>
        <v>Q2</v>
      </c>
    </row>
    <row r="3651" spans="1:12" x14ac:dyDescent="0.25">
      <c r="A3651" s="181">
        <v>1</v>
      </c>
      <c r="B3651" s="182">
        <v>42557</v>
      </c>
      <c r="C3651" s="181" t="s">
        <v>6</v>
      </c>
      <c r="D3651" s="181" t="s">
        <v>2301</v>
      </c>
      <c r="E3651" s="181">
        <v>12</v>
      </c>
      <c r="F3651" s="181">
        <v>454</v>
      </c>
      <c r="G3651" s="181" t="s">
        <v>2663</v>
      </c>
      <c r="H3651" s="181" t="str">
        <f t="shared" si="28"/>
        <v>PX</v>
      </c>
      <c r="I3651" s="181" t="str">
        <f>VLOOKUP(H3651,[3]Sheet1!$A$2:$B$27,2,0)</f>
        <v>PXPTA</v>
      </c>
      <c r="J3651" s="181">
        <f>MONTH(Delivery[[#This Row],[DATE]])</f>
        <v>7</v>
      </c>
      <c r="K3651" s="183">
        <f>IF(Delivery[[#This Row],[Month]]&gt;3,YEAR(Delivery[[#This Row],[DATE]]),YEAR(Delivery[[#This Row],[DATE]])-1)</f>
        <v>2016</v>
      </c>
      <c r="L3651" s="183" t="str">
        <f>IF(Delivery[[#This Row],[Month]]&lt;4,"Q4",IF(Delivery[[#This Row],[Month]]&lt;7,"Q1",IF(Delivery[[#This Row],[Month]]&lt;10,"Q2",IF(Delivery[[#This Row],[Month]]&lt;13,"Q3"))))</f>
        <v>Q2</v>
      </c>
    </row>
    <row r="3652" spans="1:12" x14ac:dyDescent="0.25">
      <c r="A3652" s="181">
        <v>2</v>
      </c>
      <c r="B3652" s="182">
        <v>42557</v>
      </c>
      <c r="C3652" s="181" t="s">
        <v>6</v>
      </c>
      <c r="D3652" s="181" t="s">
        <v>2300</v>
      </c>
      <c r="E3652" s="181">
        <v>105</v>
      </c>
      <c r="F3652" s="181">
        <v>1954</v>
      </c>
      <c r="G3652" s="181" t="s">
        <v>2663</v>
      </c>
      <c r="H3652" s="181" t="str">
        <f t="shared" si="28"/>
        <v>PN</v>
      </c>
      <c r="I3652" s="181" t="str">
        <f>VLOOKUP(H3652,[3]Sheet1!$A$2:$B$27,2,0)</f>
        <v>NAPTHA</v>
      </c>
      <c r="J3652" s="181">
        <f>MONTH(Delivery[[#This Row],[DATE]])</f>
        <v>7</v>
      </c>
      <c r="K3652" s="183">
        <f>IF(Delivery[[#This Row],[Month]]&gt;3,YEAR(Delivery[[#This Row],[DATE]]),YEAR(Delivery[[#This Row],[DATE]])-1)</f>
        <v>2016</v>
      </c>
      <c r="L3652" s="183" t="str">
        <f>IF(Delivery[[#This Row],[Month]]&lt;4,"Q4",IF(Delivery[[#This Row],[Month]]&lt;7,"Q1",IF(Delivery[[#This Row],[Month]]&lt;10,"Q2",IF(Delivery[[#This Row],[Month]]&lt;13,"Q3"))))</f>
        <v>Q2</v>
      </c>
    </row>
    <row r="3653" spans="1:12" x14ac:dyDescent="0.25">
      <c r="A3653" s="181">
        <v>3</v>
      </c>
      <c r="B3653" s="182">
        <v>42557</v>
      </c>
      <c r="C3653" s="181" t="s">
        <v>6</v>
      </c>
      <c r="D3653" s="181" t="s">
        <v>368</v>
      </c>
      <c r="E3653" s="181" t="s">
        <v>1912</v>
      </c>
      <c r="F3653" s="181">
        <v>3179</v>
      </c>
      <c r="G3653" s="181" t="s">
        <v>2663</v>
      </c>
      <c r="H3653" s="181" t="str">
        <f t="shared" si="28"/>
        <v>SK</v>
      </c>
      <c r="I3653" s="181" t="str">
        <f>VLOOKUP(H3653,[3]Sheet1!$A$2:$B$27,2,0)</f>
        <v>SKO</v>
      </c>
      <c r="J3653" s="181">
        <f>MONTH(Delivery[[#This Row],[DATE]])</f>
        <v>7</v>
      </c>
      <c r="K3653" s="183">
        <f>IF(Delivery[[#This Row],[Month]]&gt;3,YEAR(Delivery[[#This Row],[DATE]]),YEAR(Delivery[[#This Row],[DATE]])-1)</f>
        <v>2016</v>
      </c>
      <c r="L3653" s="183" t="str">
        <f>IF(Delivery[[#This Row],[Month]]&lt;4,"Q4",IF(Delivery[[#This Row],[Month]]&lt;7,"Q1",IF(Delivery[[#This Row],[Month]]&lt;10,"Q2",IF(Delivery[[#This Row],[Month]]&lt;13,"Q3"))))</f>
        <v>Q2</v>
      </c>
    </row>
    <row r="3654" spans="1:12" x14ac:dyDescent="0.25">
      <c r="A3654" s="181">
        <v>1</v>
      </c>
      <c r="B3654" s="182">
        <v>42558</v>
      </c>
      <c r="C3654" s="181" t="s">
        <v>6</v>
      </c>
      <c r="D3654" s="181" t="s">
        <v>204</v>
      </c>
      <c r="E3654" s="181">
        <v>8</v>
      </c>
      <c r="F3654" s="181">
        <v>263</v>
      </c>
      <c r="G3654" s="181" t="s">
        <v>2665</v>
      </c>
      <c r="H3654" s="181" t="str">
        <f t="shared" si="28"/>
        <v>F</v>
      </c>
      <c r="I3654" s="181" t="str">
        <f>VLOOKUP(H3654,[3]Sheet1!$A$2:$B$27,2,0)</f>
        <v>I/F</v>
      </c>
      <c r="J3654" s="181">
        <f>MONTH(Delivery[[#This Row],[DATE]])</f>
        <v>7</v>
      </c>
      <c r="K3654" s="183">
        <f>IF(Delivery[[#This Row],[Month]]&gt;3,YEAR(Delivery[[#This Row],[DATE]]),YEAR(Delivery[[#This Row],[DATE]])-1)</f>
        <v>2016</v>
      </c>
      <c r="L3654" s="183" t="str">
        <f>IF(Delivery[[#This Row],[Month]]&lt;4,"Q4",IF(Delivery[[#This Row],[Month]]&lt;7,"Q1",IF(Delivery[[#This Row],[Month]]&lt;10,"Q2",IF(Delivery[[#This Row],[Month]]&lt;13,"Q3"))))</f>
        <v>Q2</v>
      </c>
    </row>
    <row r="3655" spans="1:12" x14ac:dyDescent="0.25">
      <c r="A3655" s="181">
        <v>1</v>
      </c>
      <c r="B3655" s="182">
        <v>42558</v>
      </c>
      <c r="C3655" s="181" t="s">
        <v>6</v>
      </c>
      <c r="D3655" s="181" t="s">
        <v>368</v>
      </c>
      <c r="E3655" s="181" t="s">
        <v>1912</v>
      </c>
      <c r="F3655" s="181">
        <v>181</v>
      </c>
      <c r="G3655" s="181" t="s">
        <v>2663</v>
      </c>
      <c r="H3655" s="181" t="str">
        <f t="shared" si="28"/>
        <v>SK</v>
      </c>
      <c r="I3655" s="181" t="str">
        <f>VLOOKUP(H3655,[3]Sheet1!$A$2:$B$27,2,0)</f>
        <v>SKO</v>
      </c>
      <c r="J3655" s="181">
        <f>MONTH(Delivery[[#This Row],[DATE]])</f>
        <v>7</v>
      </c>
      <c r="K3655" s="183">
        <f>IF(Delivery[[#This Row],[Month]]&gt;3,YEAR(Delivery[[#This Row],[DATE]]),YEAR(Delivery[[#This Row],[DATE]])-1)</f>
        <v>2016</v>
      </c>
      <c r="L3655" s="183" t="str">
        <f>IF(Delivery[[#This Row],[Month]]&lt;4,"Q4",IF(Delivery[[#This Row],[Month]]&lt;7,"Q1",IF(Delivery[[#This Row],[Month]]&lt;10,"Q2",IF(Delivery[[#This Row],[Month]]&lt;13,"Q3"))))</f>
        <v>Q2</v>
      </c>
    </row>
    <row r="3656" spans="1:12" x14ac:dyDescent="0.25">
      <c r="A3656" s="181">
        <v>2</v>
      </c>
      <c r="B3656" s="182">
        <v>42558</v>
      </c>
      <c r="C3656" s="181" t="s">
        <v>6</v>
      </c>
      <c r="D3656" s="181" t="s">
        <v>2300</v>
      </c>
      <c r="E3656" s="181" t="s">
        <v>2618</v>
      </c>
      <c r="F3656" s="181">
        <v>8199</v>
      </c>
      <c r="G3656" s="181" t="s">
        <v>2663</v>
      </c>
      <c r="H3656" s="181" t="str">
        <f t="shared" si="28"/>
        <v>PN</v>
      </c>
      <c r="I3656" s="181" t="str">
        <f>VLOOKUP(H3656,[3]Sheet1!$A$2:$B$27,2,0)</f>
        <v>NAPTHA</v>
      </c>
      <c r="J3656" s="181">
        <f>MONTH(Delivery[[#This Row],[DATE]])</f>
        <v>7</v>
      </c>
      <c r="K3656" s="183">
        <f>IF(Delivery[[#This Row],[Month]]&gt;3,YEAR(Delivery[[#This Row],[DATE]]),YEAR(Delivery[[#This Row],[DATE]])-1)</f>
        <v>2016</v>
      </c>
      <c r="L3656" s="183" t="str">
        <f>IF(Delivery[[#This Row],[Month]]&lt;4,"Q4",IF(Delivery[[#This Row],[Month]]&lt;7,"Q1",IF(Delivery[[#This Row],[Month]]&lt;10,"Q2",IF(Delivery[[#This Row],[Month]]&lt;13,"Q3"))))</f>
        <v>Q2</v>
      </c>
    </row>
    <row r="3657" spans="1:12" x14ac:dyDescent="0.25">
      <c r="A3657" s="181">
        <v>1</v>
      </c>
      <c r="B3657" s="182">
        <v>42561</v>
      </c>
      <c r="C3657" s="181" t="s">
        <v>6</v>
      </c>
      <c r="D3657" s="181" t="s">
        <v>2666</v>
      </c>
      <c r="E3657" s="181" t="s">
        <v>1908</v>
      </c>
      <c r="F3657" s="181">
        <v>32</v>
      </c>
      <c r="G3657" s="181" t="s">
        <v>2665</v>
      </c>
      <c r="H3657" s="181" t="str">
        <f t="shared" si="28"/>
        <v>SK</v>
      </c>
      <c r="I3657" s="181" t="s">
        <v>204</v>
      </c>
      <c r="J3657" s="181">
        <f>MONTH(Delivery[[#This Row],[DATE]])</f>
        <v>7</v>
      </c>
      <c r="K3657" s="183">
        <f>IF(Delivery[[#This Row],[Month]]&gt;3,YEAR(Delivery[[#This Row],[DATE]]),YEAR(Delivery[[#This Row],[DATE]])-1)</f>
        <v>2016</v>
      </c>
      <c r="L3657" s="183" t="str">
        <f>IF(Delivery[[#This Row],[Month]]&lt;4,"Q4",IF(Delivery[[#This Row],[Month]]&lt;7,"Q1",IF(Delivery[[#This Row],[Month]]&lt;10,"Q2",IF(Delivery[[#This Row],[Month]]&lt;13,"Q3"))))</f>
        <v>Q2</v>
      </c>
    </row>
    <row r="3658" spans="1:12" x14ac:dyDescent="0.25">
      <c r="A3658" s="181">
        <v>2</v>
      </c>
      <c r="B3658" s="182">
        <v>42561</v>
      </c>
      <c r="C3658" s="181" t="s">
        <v>6</v>
      </c>
      <c r="D3658" s="181" t="s">
        <v>2667</v>
      </c>
      <c r="E3658" s="181" t="s">
        <v>1918</v>
      </c>
      <c r="F3658" s="181">
        <v>172</v>
      </c>
      <c r="G3658" s="181" t="s">
        <v>2665</v>
      </c>
      <c r="H3658" s="181" t="str">
        <f t="shared" si="28"/>
        <v>FD</v>
      </c>
      <c r="I3658" s="181" t="s">
        <v>204</v>
      </c>
      <c r="J3658" s="181">
        <f>MONTH(Delivery[[#This Row],[DATE]])</f>
        <v>7</v>
      </c>
      <c r="K3658" s="183">
        <f>IF(Delivery[[#This Row],[Month]]&gt;3,YEAR(Delivery[[#This Row],[DATE]]),YEAR(Delivery[[#This Row],[DATE]])-1)</f>
        <v>2016</v>
      </c>
      <c r="L3658" s="183" t="str">
        <f>IF(Delivery[[#This Row],[Month]]&lt;4,"Q4",IF(Delivery[[#This Row],[Month]]&lt;7,"Q1",IF(Delivery[[#This Row],[Month]]&lt;10,"Q2",IF(Delivery[[#This Row],[Month]]&lt;13,"Q3"))))</f>
        <v>Q2</v>
      </c>
    </row>
    <row r="3659" spans="1:12" x14ac:dyDescent="0.25">
      <c r="A3659" s="181">
        <v>1</v>
      </c>
      <c r="B3659" s="182">
        <v>42561</v>
      </c>
      <c r="C3659" s="181" t="s">
        <v>6</v>
      </c>
      <c r="D3659" s="181" t="s">
        <v>2668</v>
      </c>
      <c r="E3659" s="181" t="s">
        <v>1910</v>
      </c>
      <c r="F3659" s="181">
        <v>3929</v>
      </c>
      <c r="G3659" s="181" t="s">
        <v>2663</v>
      </c>
      <c r="H3659" s="181" t="str">
        <f t="shared" si="28"/>
        <v>pn</v>
      </c>
      <c r="I3659" s="181" t="str">
        <f>VLOOKUP(H3659,[3]Sheet1!$A$2:$B$27,2,0)</f>
        <v>NAPTHA</v>
      </c>
      <c r="J3659" s="181">
        <f>MONTH(Delivery[[#This Row],[DATE]])</f>
        <v>7</v>
      </c>
      <c r="K3659" s="183">
        <f>IF(Delivery[[#This Row],[Month]]&gt;3,YEAR(Delivery[[#This Row],[DATE]]),YEAR(Delivery[[#This Row],[DATE]])-1)</f>
        <v>2016</v>
      </c>
      <c r="L3659" s="183" t="str">
        <f>IF(Delivery[[#This Row],[Month]]&lt;4,"Q4",IF(Delivery[[#This Row],[Month]]&lt;7,"Q1",IF(Delivery[[#This Row],[Month]]&lt;10,"Q2",IF(Delivery[[#This Row],[Month]]&lt;13,"Q3"))))</f>
        <v>Q2</v>
      </c>
    </row>
    <row r="3660" spans="1:12" x14ac:dyDescent="0.25">
      <c r="A3660" s="181">
        <v>2</v>
      </c>
      <c r="B3660" s="182">
        <v>42561</v>
      </c>
      <c r="C3660" s="181" t="s">
        <v>6</v>
      </c>
      <c r="D3660" s="181" t="s">
        <v>2666</v>
      </c>
      <c r="E3660" s="181" t="s">
        <v>1912</v>
      </c>
      <c r="F3660" s="181">
        <v>5172</v>
      </c>
      <c r="G3660" s="181" t="s">
        <v>2663</v>
      </c>
      <c r="H3660" s="181" t="str">
        <f t="shared" si="28"/>
        <v>SK</v>
      </c>
      <c r="I3660" s="181" t="str">
        <f>VLOOKUP(H3660,[3]Sheet1!$A$2:$B$27,2,0)</f>
        <v>SKO</v>
      </c>
      <c r="J3660" s="181">
        <f>MONTH(Delivery[[#This Row],[DATE]])</f>
        <v>7</v>
      </c>
      <c r="K3660" s="183">
        <f>IF(Delivery[[#This Row],[Month]]&gt;3,YEAR(Delivery[[#This Row],[DATE]]),YEAR(Delivery[[#This Row],[DATE]])-1)</f>
        <v>2016</v>
      </c>
      <c r="L3660" s="183" t="str">
        <f>IF(Delivery[[#This Row],[Month]]&lt;4,"Q4",IF(Delivery[[#This Row],[Month]]&lt;7,"Q1",IF(Delivery[[#This Row],[Month]]&lt;10,"Q2",IF(Delivery[[#This Row],[Month]]&lt;13,"Q3"))))</f>
        <v>Q2</v>
      </c>
    </row>
    <row r="3661" spans="1:12" x14ac:dyDescent="0.25">
      <c r="A3661" s="181">
        <v>1</v>
      </c>
      <c r="B3661" s="182">
        <v>42562</v>
      </c>
      <c r="C3661" s="181" t="s">
        <v>6</v>
      </c>
      <c r="D3661" s="181" t="s">
        <v>2669</v>
      </c>
      <c r="E3661" s="181" t="s">
        <v>1908</v>
      </c>
      <c r="F3661" s="181">
        <v>24</v>
      </c>
      <c r="G3661" s="181" t="s">
        <v>2665</v>
      </c>
      <c r="H3661" s="181" t="str">
        <f t="shared" si="28"/>
        <v>SK</v>
      </c>
      <c r="I3661" s="181" t="s">
        <v>204</v>
      </c>
      <c r="J3661" s="181">
        <f>MONTH(Delivery[[#This Row],[DATE]])</f>
        <v>7</v>
      </c>
      <c r="K3661" s="183">
        <f>IF(Delivery[[#This Row],[Month]]&gt;3,YEAR(Delivery[[#This Row],[DATE]]),YEAR(Delivery[[#This Row],[DATE]])-1)</f>
        <v>2016</v>
      </c>
      <c r="L3661" s="183" t="str">
        <f>IF(Delivery[[#This Row],[Month]]&lt;4,"Q4",IF(Delivery[[#This Row],[Month]]&lt;7,"Q1",IF(Delivery[[#This Row],[Month]]&lt;10,"Q2",IF(Delivery[[#This Row],[Month]]&lt;13,"Q3"))))</f>
        <v>Q2</v>
      </c>
    </row>
    <row r="3662" spans="1:12" x14ac:dyDescent="0.25">
      <c r="A3662" s="181">
        <v>1</v>
      </c>
      <c r="B3662" s="182">
        <v>42562</v>
      </c>
      <c r="C3662" s="181" t="s">
        <v>6</v>
      </c>
      <c r="D3662" s="181" t="s">
        <v>2372</v>
      </c>
      <c r="E3662" s="181">
        <v>105</v>
      </c>
      <c r="F3662" s="181">
        <v>3259</v>
      </c>
      <c r="G3662" s="181" t="s">
        <v>2663</v>
      </c>
      <c r="H3662" s="181" t="str">
        <f t="shared" si="28"/>
        <v>PN</v>
      </c>
      <c r="I3662" s="181" t="str">
        <f>VLOOKUP(H3662,[3]Sheet1!$A$2:$B$27,2,0)</f>
        <v>NAPTHA</v>
      </c>
      <c r="J3662" s="181">
        <f>MONTH(Delivery[[#This Row],[DATE]])</f>
        <v>7</v>
      </c>
      <c r="K3662" s="183">
        <f>IF(Delivery[[#This Row],[Month]]&gt;3,YEAR(Delivery[[#This Row],[DATE]]),YEAR(Delivery[[#This Row],[DATE]])-1)</f>
        <v>2016</v>
      </c>
      <c r="L3662" s="183" t="str">
        <f>IF(Delivery[[#This Row],[Month]]&lt;4,"Q4",IF(Delivery[[#This Row],[Month]]&lt;7,"Q1",IF(Delivery[[#This Row],[Month]]&lt;10,"Q2",IF(Delivery[[#This Row],[Month]]&lt;13,"Q3"))))</f>
        <v>Q2</v>
      </c>
    </row>
    <row r="3663" spans="1:12" x14ac:dyDescent="0.25">
      <c r="A3663" s="181">
        <v>2</v>
      </c>
      <c r="B3663" s="182">
        <v>42562</v>
      </c>
      <c r="C3663" s="181" t="s">
        <v>6</v>
      </c>
      <c r="D3663" s="181" t="s">
        <v>2373</v>
      </c>
      <c r="E3663" s="181">
        <v>12</v>
      </c>
      <c r="F3663" s="181">
        <v>545</v>
      </c>
      <c r="G3663" s="181" t="s">
        <v>2663</v>
      </c>
      <c r="H3663" s="181" t="str">
        <f t="shared" si="28"/>
        <v>PX</v>
      </c>
      <c r="I3663" s="181" t="str">
        <f>VLOOKUP(H3663,[3]Sheet1!$A$2:$B$27,2,0)</f>
        <v>PXPTA</v>
      </c>
      <c r="J3663" s="181">
        <f>MONTH(Delivery[[#This Row],[DATE]])</f>
        <v>7</v>
      </c>
      <c r="K3663" s="183">
        <f>IF(Delivery[[#This Row],[Month]]&gt;3,YEAR(Delivery[[#This Row],[DATE]]),YEAR(Delivery[[#This Row],[DATE]])-1)</f>
        <v>2016</v>
      </c>
      <c r="L3663" s="183" t="str">
        <f>IF(Delivery[[#This Row],[Month]]&lt;4,"Q4",IF(Delivery[[#This Row],[Month]]&lt;7,"Q1",IF(Delivery[[#This Row],[Month]]&lt;10,"Q2",IF(Delivery[[#This Row],[Month]]&lt;13,"Q3"))))</f>
        <v>Q2</v>
      </c>
    </row>
    <row r="3664" spans="1:12" x14ac:dyDescent="0.25">
      <c r="A3664" s="181">
        <v>1</v>
      </c>
      <c r="B3664" s="182">
        <v>42567</v>
      </c>
      <c r="C3664" s="181" t="s">
        <v>6</v>
      </c>
      <c r="D3664" s="181" t="s">
        <v>2373</v>
      </c>
      <c r="E3664" s="181">
        <v>12</v>
      </c>
      <c r="F3664" s="181">
        <v>2487</v>
      </c>
      <c r="G3664" s="181" t="s">
        <v>2663</v>
      </c>
      <c r="H3664" s="181" t="str">
        <f t="shared" si="28"/>
        <v>PX</v>
      </c>
      <c r="I3664" s="181" t="str">
        <f>VLOOKUP(H3664,[3]Sheet1!$A$2:$B$27,2,0)</f>
        <v>PXPTA</v>
      </c>
      <c r="J3664" s="181">
        <f>MONTH(Delivery[[#This Row],[DATE]])</f>
        <v>7</v>
      </c>
      <c r="K3664" s="183">
        <f>IF(Delivery[[#This Row],[Month]]&gt;3,YEAR(Delivery[[#This Row],[DATE]]),YEAR(Delivery[[#This Row],[DATE]])-1)</f>
        <v>2016</v>
      </c>
      <c r="L3664" s="183" t="str">
        <f>IF(Delivery[[#This Row],[Month]]&lt;4,"Q4",IF(Delivery[[#This Row],[Month]]&lt;7,"Q1",IF(Delivery[[#This Row],[Month]]&lt;10,"Q2",IF(Delivery[[#This Row],[Month]]&lt;13,"Q3"))))</f>
        <v>Q2</v>
      </c>
    </row>
    <row r="3665" spans="1:12" x14ac:dyDescent="0.25">
      <c r="A3665" s="181">
        <v>2</v>
      </c>
      <c r="B3665" s="182">
        <v>42567</v>
      </c>
      <c r="C3665" s="181" t="s">
        <v>6</v>
      </c>
      <c r="D3665" s="181" t="s">
        <v>465</v>
      </c>
      <c r="E3665" s="181" t="s">
        <v>1910</v>
      </c>
      <c r="F3665" s="181">
        <v>1478</v>
      </c>
      <c r="G3665" s="181" t="s">
        <v>2663</v>
      </c>
      <c r="H3665" s="181" t="str">
        <f t="shared" si="28"/>
        <v>PN</v>
      </c>
      <c r="I3665" s="181" t="str">
        <f>VLOOKUP(H3665,[3]Sheet1!$A$2:$B$27,2,0)</f>
        <v>NAPTHA</v>
      </c>
      <c r="J3665" s="181">
        <f>MONTH(Delivery[[#This Row],[DATE]])</f>
        <v>7</v>
      </c>
      <c r="K3665" s="183">
        <f>IF(Delivery[[#This Row],[Month]]&gt;3,YEAR(Delivery[[#This Row],[DATE]]),YEAR(Delivery[[#This Row],[DATE]])-1)</f>
        <v>2016</v>
      </c>
      <c r="L3665" s="183" t="str">
        <f>IF(Delivery[[#This Row],[Month]]&lt;4,"Q4",IF(Delivery[[#This Row],[Month]]&lt;7,"Q1",IF(Delivery[[#This Row],[Month]]&lt;10,"Q2",IF(Delivery[[#This Row],[Month]]&lt;13,"Q3"))))</f>
        <v>Q2</v>
      </c>
    </row>
    <row r="3666" spans="1:12" x14ac:dyDescent="0.25">
      <c r="A3666" s="181">
        <v>1</v>
      </c>
      <c r="B3666" s="182">
        <v>42568</v>
      </c>
      <c r="C3666" s="181" t="s">
        <v>6</v>
      </c>
      <c r="D3666" s="181" t="s">
        <v>204</v>
      </c>
      <c r="E3666" s="181" t="s">
        <v>1908</v>
      </c>
      <c r="F3666" s="181">
        <v>599</v>
      </c>
      <c r="G3666" s="181" t="s">
        <v>2665</v>
      </c>
      <c r="H3666" s="181" t="str">
        <f t="shared" si="28"/>
        <v>F</v>
      </c>
      <c r="I3666" s="181" t="str">
        <f>VLOOKUP(H3666,[3]Sheet1!$A$2:$B$27,2,0)</f>
        <v>I/F</v>
      </c>
      <c r="J3666" s="181">
        <f>MONTH(Delivery[[#This Row],[DATE]])</f>
        <v>7</v>
      </c>
      <c r="K3666" s="183">
        <f>IF(Delivery[[#This Row],[Month]]&gt;3,YEAR(Delivery[[#This Row],[DATE]]),YEAR(Delivery[[#This Row],[DATE]])-1)</f>
        <v>2016</v>
      </c>
      <c r="L3666" s="183" t="str">
        <f>IF(Delivery[[#This Row],[Month]]&lt;4,"Q4",IF(Delivery[[#This Row],[Month]]&lt;7,"Q1",IF(Delivery[[#This Row],[Month]]&lt;10,"Q2",IF(Delivery[[#This Row],[Month]]&lt;13,"Q3"))))</f>
        <v>Q2</v>
      </c>
    </row>
    <row r="3667" spans="1:12" x14ac:dyDescent="0.25">
      <c r="A3667" s="181">
        <v>1</v>
      </c>
      <c r="B3667" s="182">
        <v>42568</v>
      </c>
      <c r="C3667" s="181" t="s">
        <v>6</v>
      </c>
      <c r="D3667" s="181" t="s">
        <v>465</v>
      </c>
      <c r="E3667" s="181" t="s">
        <v>1910</v>
      </c>
      <c r="F3667" s="181">
        <v>1829</v>
      </c>
      <c r="G3667" s="181" t="s">
        <v>2663</v>
      </c>
      <c r="H3667" s="181" t="str">
        <f t="shared" si="28"/>
        <v>PN</v>
      </c>
      <c r="I3667" s="181" t="str">
        <f>VLOOKUP(H3667,[3]Sheet1!$A$2:$B$27,2,0)</f>
        <v>NAPTHA</v>
      </c>
      <c r="J3667" s="181">
        <f>MONTH(Delivery[[#This Row],[DATE]])</f>
        <v>7</v>
      </c>
      <c r="K3667" s="183">
        <f>IF(Delivery[[#This Row],[Month]]&gt;3,YEAR(Delivery[[#This Row],[DATE]]),YEAR(Delivery[[#This Row],[DATE]])-1)</f>
        <v>2016</v>
      </c>
      <c r="L3667" s="183" t="str">
        <f>IF(Delivery[[#This Row],[Month]]&lt;4,"Q4",IF(Delivery[[#This Row],[Month]]&lt;7,"Q1",IF(Delivery[[#This Row],[Month]]&lt;10,"Q2",IF(Delivery[[#This Row],[Month]]&lt;13,"Q3"))))</f>
        <v>Q2</v>
      </c>
    </row>
    <row r="3668" spans="1:12" x14ac:dyDescent="0.25">
      <c r="A3668" s="181">
        <v>2</v>
      </c>
      <c r="B3668" s="182">
        <v>42568</v>
      </c>
      <c r="C3668" s="181" t="s">
        <v>6</v>
      </c>
      <c r="D3668" s="181" t="s">
        <v>2670</v>
      </c>
      <c r="E3668" s="181">
        <v>105</v>
      </c>
      <c r="F3668" s="181">
        <v>4439</v>
      </c>
      <c r="G3668" s="181" t="s">
        <v>2663</v>
      </c>
      <c r="H3668" s="181" t="str">
        <f t="shared" si="28"/>
        <v>PN</v>
      </c>
      <c r="I3668" s="181" t="str">
        <f>VLOOKUP(H3668,[3]Sheet1!$A$2:$B$27,2,0)</f>
        <v>NAPTHA</v>
      </c>
      <c r="J3668" s="181">
        <f>MONTH(Delivery[[#This Row],[DATE]])</f>
        <v>7</v>
      </c>
      <c r="K3668" s="183">
        <f>IF(Delivery[[#This Row],[Month]]&gt;3,YEAR(Delivery[[#This Row],[DATE]]),YEAR(Delivery[[#This Row],[DATE]])-1)</f>
        <v>2016</v>
      </c>
      <c r="L3668" s="183" t="str">
        <f>IF(Delivery[[#This Row],[Month]]&lt;4,"Q4",IF(Delivery[[#This Row],[Month]]&lt;7,"Q1",IF(Delivery[[#This Row],[Month]]&lt;10,"Q2",IF(Delivery[[#This Row],[Month]]&lt;13,"Q3"))))</f>
        <v>Q2</v>
      </c>
    </row>
    <row r="3669" spans="1:12" x14ac:dyDescent="0.25">
      <c r="A3669" s="181">
        <v>1</v>
      </c>
      <c r="B3669" s="182">
        <v>42570</v>
      </c>
      <c r="C3669" s="181" t="s">
        <v>6</v>
      </c>
      <c r="D3669" s="181" t="s">
        <v>2388</v>
      </c>
      <c r="E3669" s="181">
        <v>105</v>
      </c>
      <c r="F3669" s="181">
        <v>1636</v>
      </c>
      <c r="G3669" s="181" t="s">
        <v>2663</v>
      </c>
      <c r="H3669" s="181" t="str">
        <f t="shared" si="28"/>
        <v>PN</v>
      </c>
      <c r="I3669" s="181" t="str">
        <f>VLOOKUP(H3669,[3]Sheet1!$A$2:$B$27,2,0)</f>
        <v>NAPTHA</v>
      </c>
      <c r="J3669" s="181">
        <f>MONTH(Delivery[[#This Row],[DATE]])</f>
        <v>7</v>
      </c>
      <c r="K3669" s="183">
        <f>IF(Delivery[[#This Row],[Month]]&gt;3,YEAR(Delivery[[#This Row],[DATE]]),YEAR(Delivery[[#This Row],[DATE]])-1)</f>
        <v>2016</v>
      </c>
      <c r="L3669" s="183" t="str">
        <f>IF(Delivery[[#This Row],[Month]]&lt;4,"Q4",IF(Delivery[[#This Row],[Month]]&lt;7,"Q1",IF(Delivery[[#This Row],[Month]]&lt;10,"Q2",IF(Delivery[[#This Row],[Month]]&lt;13,"Q3"))))</f>
        <v>Q2</v>
      </c>
    </row>
    <row r="3670" spans="1:12" x14ac:dyDescent="0.25">
      <c r="A3670" s="181">
        <v>2</v>
      </c>
      <c r="B3670" s="182">
        <v>42570</v>
      </c>
      <c r="C3670" s="181" t="s">
        <v>6</v>
      </c>
      <c r="D3670" s="181" t="s">
        <v>2391</v>
      </c>
      <c r="E3670" s="181">
        <v>12</v>
      </c>
      <c r="F3670" s="181">
        <v>504</v>
      </c>
      <c r="G3670" s="181" t="s">
        <v>2663</v>
      </c>
      <c r="H3670" s="181" t="str">
        <f t="shared" si="28"/>
        <v>PX</v>
      </c>
      <c r="I3670" s="181" t="str">
        <f>VLOOKUP(H3670,[3]Sheet1!$A$2:$B$27,2,0)</f>
        <v>PXPTA</v>
      </c>
      <c r="J3670" s="181">
        <f>MONTH(Delivery[[#This Row],[DATE]])</f>
        <v>7</v>
      </c>
      <c r="K3670" s="183">
        <f>IF(Delivery[[#This Row],[Month]]&gt;3,YEAR(Delivery[[#This Row],[DATE]]),YEAR(Delivery[[#This Row],[DATE]])-1)</f>
        <v>2016</v>
      </c>
      <c r="L3670" s="183" t="str">
        <f>IF(Delivery[[#This Row],[Month]]&lt;4,"Q4",IF(Delivery[[#This Row],[Month]]&lt;7,"Q1",IF(Delivery[[#This Row],[Month]]&lt;10,"Q2",IF(Delivery[[#This Row],[Month]]&lt;13,"Q3"))))</f>
        <v>Q2</v>
      </c>
    </row>
    <row r="3671" spans="1:12" x14ac:dyDescent="0.25">
      <c r="A3671" s="181">
        <v>1</v>
      </c>
      <c r="B3671" s="182">
        <v>42571</v>
      </c>
      <c r="C3671" s="181" t="s">
        <v>6</v>
      </c>
      <c r="D3671" s="181" t="s">
        <v>1216</v>
      </c>
      <c r="E3671" s="181" t="s">
        <v>1908</v>
      </c>
      <c r="F3671" s="181">
        <v>1615</v>
      </c>
      <c r="G3671" s="181" t="s">
        <v>2665</v>
      </c>
      <c r="H3671" s="181" t="str">
        <f t="shared" si="28"/>
        <v xml:space="preserve"> I</v>
      </c>
      <c r="I3671" s="181" t="str">
        <f>VLOOKUP(H3671,[3]Sheet1!$A$2:$B$27,2,0)</f>
        <v>I/F</v>
      </c>
      <c r="J3671" s="181">
        <f>MONTH(Delivery[[#This Row],[DATE]])</f>
        <v>7</v>
      </c>
      <c r="K3671" s="183">
        <f>IF(Delivery[[#This Row],[Month]]&gt;3,YEAR(Delivery[[#This Row],[DATE]]),YEAR(Delivery[[#This Row],[DATE]])-1)</f>
        <v>2016</v>
      </c>
      <c r="L3671" s="183" t="str">
        <f>IF(Delivery[[#This Row],[Month]]&lt;4,"Q4",IF(Delivery[[#This Row],[Month]]&lt;7,"Q1",IF(Delivery[[#This Row],[Month]]&lt;10,"Q2",IF(Delivery[[#This Row],[Month]]&lt;13,"Q3"))))</f>
        <v>Q2</v>
      </c>
    </row>
    <row r="3672" spans="1:12" x14ac:dyDescent="0.25">
      <c r="A3672" s="181">
        <v>1</v>
      </c>
      <c r="B3672" s="182">
        <v>42571</v>
      </c>
      <c r="C3672" s="181" t="s">
        <v>6</v>
      </c>
      <c r="D3672" s="181" t="s">
        <v>2391</v>
      </c>
      <c r="E3672" s="181">
        <v>12</v>
      </c>
      <c r="F3672" s="181">
        <v>1118</v>
      </c>
      <c r="G3672" s="181" t="s">
        <v>2663</v>
      </c>
      <c r="H3672" s="181" t="str">
        <f t="shared" si="28"/>
        <v>PX</v>
      </c>
      <c r="I3672" s="181" t="str">
        <f>VLOOKUP(H3672,[3]Sheet1!$A$2:$B$27,2,0)</f>
        <v>PXPTA</v>
      </c>
      <c r="J3672" s="181">
        <f>MONTH(Delivery[[#This Row],[DATE]])</f>
        <v>7</v>
      </c>
      <c r="K3672" s="183">
        <f>IF(Delivery[[#This Row],[Month]]&gt;3,YEAR(Delivery[[#This Row],[DATE]]),YEAR(Delivery[[#This Row],[DATE]])-1)</f>
        <v>2016</v>
      </c>
      <c r="L3672" s="183" t="str">
        <f>IF(Delivery[[#This Row],[Month]]&lt;4,"Q4",IF(Delivery[[#This Row],[Month]]&lt;7,"Q1",IF(Delivery[[#This Row],[Month]]&lt;10,"Q2",IF(Delivery[[#This Row],[Month]]&lt;13,"Q3"))))</f>
        <v>Q2</v>
      </c>
    </row>
    <row r="3673" spans="1:12" x14ac:dyDescent="0.25">
      <c r="A3673" s="181">
        <v>2</v>
      </c>
      <c r="B3673" s="182">
        <v>42571</v>
      </c>
      <c r="C3673" s="181" t="s">
        <v>6</v>
      </c>
      <c r="D3673" s="181" t="s">
        <v>2392</v>
      </c>
      <c r="E3673" s="181" t="s">
        <v>2620</v>
      </c>
      <c r="F3673" s="181">
        <v>2458</v>
      </c>
      <c r="G3673" s="181" t="s">
        <v>2663</v>
      </c>
      <c r="H3673" s="181" t="str">
        <f t="shared" si="28"/>
        <v>PN</v>
      </c>
      <c r="I3673" s="181" t="str">
        <f>VLOOKUP(H3673,[3]Sheet1!$A$2:$B$27,2,0)</f>
        <v>NAPTHA</v>
      </c>
      <c r="J3673" s="181">
        <f>MONTH(Delivery[[#This Row],[DATE]])</f>
        <v>7</v>
      </c>
      <c r="K3673" s="183">
        <f>IF(Delivery[[#This Row],[Month]]&gt;3,YEAR(Delivery[[#This Row],[DATE]]),YEAR(Delivery[[#This Row],[DATE]])-1)</f>
        <v>2016</v>
      </c>
      <c r="L3673" s="183" t="str">
        <f>IF(Delivery[[#This Row],[Month]]&lt;4,"Q4",IF(Delivery[[#This Row],[Month]]&lt;7,"Q1",IF(Delivery[[#This Row],[Month]]&lt;10,"Q2",IF(Delivery[[#This Row],[Month]]&lt;13,"Q3"))))</f>
        <v>Q2</v>
      </c>
    </row>
    <row r="3674" spans="1:12" x14ac:dyDescent="0.25">
      <c r="A3674" s="181">
        <v>1</v>
      </c>
      <c r="B3674" s="182">
        <v>42572</v>
      </c>
      <c r="C3674" s="181" t="s">
        <v>6</v>
      </c>
      <c r="D3674" s="181" t="s">
        <v>2407</v>
      </c>
      <c r="E3674" s="181" t="s">
        <v>1912</v>
      </c>
      <c r="F3674" s="181">
        <v>6045</v>
      </c>
      <c r="G3674" s="181" t="s">
        <v>2663</v>
      </c>
      <c r="H3674" s="181" t="str">
        <f t="shared" si="28"/>
        <v>SK</v>
      </c>
      <c r="I3674" s="181" t="str">
        <f>VLOOKUP(H3674,[3]Sheet1!$A$2:$B$27,2,0)</f>
        <v>SKO</v>
      </c>
      <c r="J3674" s="181">
        <f>MONTH(Delivery[[#This Row],[DATE]])</f>
        <v>7</v>
      </c>
      <c r="K3674" s="183">
        <f>IF(Delivery[[#This Row],[Month]]&gt;3,YEAR(Delivery[[#This Row],[DATE]]),YEAR(Delivery[[#This Row],[DATE]])-1)</f>
        <v>2016</v>
      </c>
      <c r="L3674" s="183" t="str">
        <f>IF(Delivery[[#This Row],[Month]]&lt;4,"Q4",IF(Delivery[[#This Row],[Month]]&lt;7,"Q1",IF(Delivery[[#This Row],[Month]]&lt;10,"Q2",IF(Delivery[[#This Row],[Month]]&lt;13,"Q3"))))</f>
        <v>Q2</v>
      </c>
    </row>
    <row r="3675" spans="1:12" x14ac:dyDescent="0.25">
      <c r="A3675" s="181">
        <v>2</v>
      </c>
      <c r="B3675" s="182">
        <v>42572</v>
      </c>
      <c r="C3675" s="181" t="s">
        <v>6</v>
      </c>
      <c r="D3675" s="181" t="s">
        <v>2671</v>
      </c>
      <c r="E3675" s="181">
        <v>105</v>
      </c>
      <c r="F3675" s="181">
        <v>1478</v>
      </c>
      <c r="G3675" s="181" t="s">
        <v>2663</v>
      </c>
      <c r="H3675" s="181" t="str">
        <f t="shared" si="28"/>
        <v xml:space="preserve">F </v>
      </c>
      <c r="I3675" s="181" t="s">
        <v>149</v>
      </c>
      <c r="J3675" s="181">
        <f>MONTH(Delivery[[#This Row],[DATE]])</f>
        <v>7</v>
      </c>
      <c r="K3675" s="183">
        <f>IF(Delivery[[#This Row],[Month]]&gt;3,YEAR(Delivery[[#This Row],[DATE]]),YEAR(Delivery[[#This Row],[DATE]])-1)</f>
        <v>2016</v>
      </c>
      <c r="L3675" s="183" t="str">
        <f>IF(Delivery[[#This Row],[Month]]&lt;4,"Q4",IF(Delivery[[#This Row],[Month]]&lt;7,"Q1",IF(Delivery[[#This Row],[Month]]&lt;10,"Q2",IF(Delivery[[#This Row],[Month]]&lt;13,"Q3"))))</f>
        <v>Q2</v>
      </c>
    </row>
    <row r="3676" spans="1:12" x14ac:dyDescent="0.25">
      <c r="A3676" s="181">
        <v>1</v>
      </c>
      <c r="B3676" s="182">
        <v>42573</v>
      </c>
      <c r="C3676" s="181" t="s">
        <v>6</v>
      </c>
      <c r="D3676" s="181" t="s">
        <v>2403</v>
      </c>
      <c r="E3676" s="181">
        <v>105</v>
      </c>
      <c r="F3676" s="181">
        <v>685</v>
      </c>
      <c r="G3676" s="181" t="s">
        <v>2663</v>
      </c>
      <c r="H3676" s="181" t="str">
        <f t="shared" si="28"/>
        <v>PN</v>
      </c>
      <c r="I3676" s="181" t="str">
        <f>VLOOKUP(H3676,[3]Sheet1!$A$2:$B$27,2,0)</f>
        <v>NAPTHA</v>
      </c>
      <c r="J3676" s="181">
        <f>MONTH(Delivery[[#This Row],[DATE]])</f>
        <v>7</v>
      </c>
      <c r="K3676" s="183">
        <f>IF(Delivery[[#This Row],[Month]]&gt;3,YEAR(Delivery[[#This Row],[DATE]]),YEAR(Delivery[[#This Row],[DATE]])-1)</f>
        <v>2016</v>
      </c>
      <c r="L3676" s="183" t="str">
        <f>IF(Delivery[[#This Row],[Month]]&lt;4,"Q4",IF(Delivery[[#This Row],[Month]]&lt;7,"Q1",IF(Delivery[[#This Row],[Month]]&lt;10,"Q2",IF(Delivery[[#This Row],[Month]]&lt;13,"Q3"))))</f>
        <v>Q2</v>
      </c>
    </row>
    <row r="3677" spans="1:12" x14ac:dyDescent="0.25">
      <c r="A3677" s="181">
        <v>1</v>
      </c>
      <c r="B3677" s="182">
        <v>42575</v>
      </c>
      <c r="C3677" s="181" t="s">
        <v>6</v>
      </c>
      <c r="D3677" s="181" t="s">
        <v>2403</v>
      </c>
      <c r="E3677" s="181">
        <v>105</v>
      </c>
      <c r="F3677" s="181">
        <v>57</v>
      </c>
      <c r="G3677" s="181" t="s">
        <v>2663</v>
      </c>
      <c r="H3677" s="181" t="str">
        <f t="shared" si="28"/>
        <v>PN</v>
      </c>
      <c r="I3677" s="181" t="str">
        <f>VLOOKUP(H3677,[3]Sheet1!$A$2:$B$27,2,0)</f>
        <v>NAPTHA</v>
      </c>
      <c r="J3677" s="181">
        <f>MONTH(Delivery[[#This Row],[DATE]])</f>
        <v>7</v>
      </c>
      <c r="K3677" s="183">
        <f>IF(Delivery[[#This Row],[Month]]&gt;3,YEAR(Delivery[[#This Row],[DATE]]),YEAR(Delivery[[#This Row],[DATE]])-1)</f>
        <v>2016</v>
      </c>
      <c r="L3677" s="183" t="str">
        <f>IF(Delivery[[#This Row],[Month]]&lt;4,"Q4",IF(Delivery[[#This Row],[Month]]&lt;7,"Q1",IF(Delivery[[#This Row],[Month]]&lt;10,"Q2",IF(Delivery[[#This Row],[Month]]&lt;13,"Q3"))))</f>
        <v>Q2</v>
      </c>
    </row>
    <row r="3678" spans="1:12" x14ac:dyDescent="0.25">
      <c r="A3678" s="181">
        <v>1</v>
      </c>
      <c r="B3678" s="182">
        <v>42577</v>
      </c>
      <c r="C3678" s="181" t="s">
        <v>6</v>
      </c>
      <c r="D3678" s="181" t="s">
        <v>204</v>
      </c>
      <c r="E3678" s="181" t="s">
        <v>1908</v>
      </c>
      <c r="F3678" s="181">
        <v>321</v>
      </c>
      <c r="G3678" s="181" t="s">
        <v>2665</v>
      </c>
      <c r="H3678" s="181" t="str">
        <f t="shared" si="28"/>
        <v>F</v>
      </c>
      <c r="I3678" s="181" t="str">
        <f>VLOOKUP(H3678,[3]Sheet1!$A$2:$B$27,2,0)</f>
        <v>I/F</v>
      </c>
      <c r="J3678" s="181">
        <f>MONTH(Delivery[[#This Row],[DATE]])</f>
        <v>7</v>
      </c>
      <c r="K3678" s="183">
        <f>IF(Delivery[[#This Row],[Month]]&gt;3,YEAR(Delivery[[#This Row],[DATE]]),YEAR(Delivery[[#This Row],[DATE]])-1)</f>
        <v>2016</v>
      </c>
      <c r="L3678" s="183" t="str">
        <f>IF(Delivery[[#This Row],[Month]]&lt;4,"Q4",IF(Delivery[[#This Row],[Month]]&lt;7,"Q1",IF(Delivery[[#This Row],[Month]]&lt;10,"Q2",IF(Delivery[[#This Row],[Month]]&lt;13,"Q3"))))</f>
        <v>Q2</v>
      </c>
    </row>
    <row r="3679" spans="1:12" x14ac:dyDescent="0.25">
      <c r="A3679" s="181">
        <v>1</v>
      </c>
      <c r="B3679" s="182">
        <v>42577</v>
      </c>
      <c r="C3679" s="181" t="s">
        <v>6</v>
      </c>
      <c r="D3679" s="181" t="s">
        <v>2403</v>
      </c>
      <c r="E3679" s="181" t="s">
        <v>1917</v>
      </c>
      <c r="F3679" s="181">
        <v>5950</v>
      </c>
      <c r="G3679" s="181" t="s">
        <v>2663</v>
      </c>
      <c r="H3679" s="181" t="str">
        <f t="shared" si="28"/>
        <v>PN</v>
      </c>
      <c r="I3679" s="181" t="str">
        <f>VLOOKUP(H3679,[3]Sheet1!$A$2:$B$27,2,0)</f>
        <v>NAPTHA</v>
      </c>
      <c r="J3679" s="181">
        <f>MONTH(Delivery[[#This Row],[DATE]])</f>
        <v>7</v>
      </c>
      <c r="K3679" s="183">
        <f>IF(Delivery[[#This Row],[Month]]&gt;3,YEAR(Delivery[[#This Row],[DATE]]),YEAR(Delivery[[#This Row],[DATE]])-1)</f>
        <v>2016</v>
      </c>
      <c r="L3679" s="183" t="str">
        <f>IF(Delivery[[#This Row],[Month]]&lt;4,"Q4",IF(Delivery[[#This Row],[Month]]&lt;7,"Q1",IF(Delivery[[#This Row],[Month]]&lt;10,"Q2",IF(Delivery[[#This Row],[Month]]&lt;13,"Q3"))))</f>
        <v>Q2</v>
      </c>
    </row>
    <row r="3680" spans="1:12" x14ac:dyDescent="0.25">
      <c r="A3680" s="181">
        <v>2</v>
      </c>
      <c r="B3680" s="182">
        <v>42577</v>
      </c>
      <c r="C3680" s="181" t="s">
        <v>6</v>
      </c>
      <c r="D3680" s="181" t="s">
        <v>513</v>
      </c>
      <c r="E3680" s="181">
        <v>105</v>
      </c>
      <c r="F3680" s="181">
        <v>2320</v>
      </c>
      <c r="G3680" s="181" t="s">
        <v>2663</v>
      </c>
      <c r="H3680" s="181" t="str">
        <f t="shared" si="28"/>
        <v>PN</v>
      </c>
      <c r="I3680" s="181" t="str">
        <f>VLOOKUP(H3680,[3]Sheet1!$A$2:$B$27,2,0)</f>
        <v>NAPTHA</v>
      </c>
      <c r="J3680" s="181">
        <f>MONTH(Delivery[[#This Row],[DATE]])</f>
        <v>7</v>
      </c>
      <c r="K3680" s="183">
        <f>IF(Delivery[[#This Row],[Month]]&gt;3,YEAR(Delivery[[#This Row],[DATE]]),YEAR(Delivery[[#This Row],[DATE]])-1)</f>
        <v>2016</v>
      </c>
      <c r="L3680" s="183" t="str">
        <f>IF(Delivery[[#This Row],[Month]]&lt;4,"Q4",IF(Delivery[[#This Row],[Month]]&lt;7,"Q1",IF(Delivery[[#This Row],[Month]]&lt;10,"Q2",IF(Delivery[[#This Row],[Month]]&lt;13,"Q3"))))</f>
        <v>Q2</v>
      </c>
    </row>
    <row r="3681" spans="1:12" x14ac:dyDescent="0.25">
      <c r="A3681" s="181">
        <v>1</v>
      </c>
      <c r="B3681" s="182">
        <v>42578</v>
      </c>
      <c r="C3681" s="181" t="s">
        <v>6</v>
      </c>
      <c r="D3681" s="181" t="s">
        <v>513</v>
      </c>
      <c r="E3681" s="181">
        <v>105</v>
      </c>
      <c r="F3681" s="181">
        <v>493</v>
      </c>
      <c r="G3681" s="181" t="s">
        <v>2663</v>
      </c>
      <c r="H3681" s="181" t="str">
        <f t="shared" si="28"/>
        <v>PN</v>
      </c>
      <c r="I3681" s="181" t="str">
        <f>VLOOKUP(H3681,[3]Sheet1!$A$2:$B$27,2,0)</f>
        <v>NAPTHA</v>
      </c>
      <c r="J3681" s="181">
        <f>MONTH(Delivery[[#This Row],[DATE]])</f>
        <v>7</v>
      </c>
      <c r="K3681" s="183">
        <f>IF(Delivery[[#This Row],[Month]]&gt;3,YEAR(Delivery[[#This Row],[DATE]]),YEAR(Delivery[[#This Row],[DATE]])-1)</f>
        <v>2016</v>
      </c>
      <c r="L3681" s="183" t="str">
        <f>IF(Delivery[[#This Row],[Month]]&lt;4,"Q4",IF(Delivery[[#This Row],[Month]]&lt;7,"Q1",IF(Delivery[[#This Row],[Month]]&lt;10,"Q2",IF(Delivery[[#This Row],[Month]]&lt;13,"Q3"))))</f>
        <v>Q2</v>
      </c>
    </row>
    <row r="3682" spans="1:12" x14ac:dyDescent="0.25">
      <c r="A3682" s="181">
        <v>2</v>
      </c>
      <c r="B3682" s="182">
        <v>42578</v>
      </c>
      <c r="C3682" s="181" t="s">
        <v>6</v>
      </c>
      <c r="D3682" s="181" t="s">
        <v>513</v>
      </c>
      <c r="E3682" s="181" t="s">
        <v>1910</v>
      </c>
      <c r="F3682" s="181">
        <v>3483</v>
      </c>
      <c r="G3682" s="181" t="s">
        <v>2663</v>
      </c>
      <c r="H3682" s="181" t="str">
        <f t="shared" si="28"/>
        <v>PN</v>
      </c>
      <c r="I3682" s="181" t="str">
        <f>VLOOKUP(H3682,[3]Sheet1!$A$2:$B$27,2,0)</f>
        <v>NAPTHA</v>
      </c>
      <c r="J3682" s="181">
        <f>MONTH(Delivery[[#This Row],[DATE]])</f>
        <v>7</v>
      </c>
      <c r="K3682" s="183">
        <f>IF(Delivery[[#This Row],[Month]]&gt;3,YEAR(Delivery[[#This Row],[DATE]]),YEAR(Delivery[[#This Row],[DATE]])-1)</f>
        <v>2016</v>
      </c>
      <c r="L3682" s="183" t="str">
        <f>IF(Delivery[[#This Row],[Month]]&lt;4,"Q4",IF(Delivery[[#This Row],[Month]]&lt;7,"Q1",IF(Delivery[[#This Row],[Month]]&lt;10,"Q2",IF(Delivery[[#This Row],[Month]]&lt;13,"Q3"))))</f>
        <v>Q2</v>
      </c>
    </row>
    <row r="3683" spans="1:12" x14ac:dyDescent="0.25">
      <c r="A3683" s="181">
        <v>3</v>
      </c>
      <c r="B3683" s="182">
        <v>42578</v>
      </c>
      <c r="C3683" s="181" t="s">
        <v>6</v>
      </c>
      <c r="D3683" s="181" t="s">
        <v>2413</v>
      </c>
      <c r="E3683" s="181">
        <v>12</v>
      </c>
      <c r="F3683" s="181">
        <v>830</v>
      </c>
      <c r="G3683" s="181" t="s">
        <v>2663</v>
      </c>
      <c r="H3683" s="181" t="str">
        <f t="shared" si="28"/>
        <v>PX</v>
      </c>
      <c r="I3683" s="181" t="str">
        <f>VLOOKUP(H3683,[3]Sheet1!$A$2:$B$27,2,0)</f>
        <v>PXPTA</v>
      </c>
      <c r="J3683" s="181">
        <f>MONTH(Delivery[[#This Row],[DATE]])</f>
        <v>7</v>
      </c>
      <c r="K3683" s="183">
        <f>IF(Delivery[[#This Row],[Month]]&gt;3,YEAR(Delivery[[#This Row],[DATE]]),YEAR(Delivery[[#This Row],[DATE]])-1)</f>
        <v>2016</v>
      </c>
      <c r="L3683" s="183" t="str">
        <f>IF(Delivery[[#This Row],[Month]]&lt;4,"Q4",IF(Delivery[[#This Row],[Month]]&lt;7,"Q1",IF(Delivery[[#This Row],[Month]]&lt;10,"Q2",IF(Delivery[[#This Row],[Month]]&lt;13,"Q3"))))</f>
        <v>Q2</v>
      </c>
    </row>
    <row r="3684" spans="1:12" x14ac:dyDescent="0.25">
      <c r="A3684" s="181">
        <v>1</v>
      </c>
      <c r="B3684" s="182">
        <v>42579</v>
      </c>
      <c r="C3684" s="181" t="s">
        <v>6</v>
      </c>
      <c r="D3684" s="181" t="s">
        <v>2413</v>
      </c>
      <c r="E3684" s="181">
        <v>12</v>
      </c>
      <c r="F3684" s="181">
        <v>1074</v>
      </c>
      <c r="G3684" s="181" t="s">
        <v>2663</v>
      </c>
      <c r="H3684" s="181" t="str">
        <f t="shared" si="28"/>
        <v>PX</v>
      </c>
      <c r="I3684" s="181" t="str">
        <f>VLOOKUP(H3684,[3]Sheet1!$A$2:$B$27,2,0)</f>
        <v>PXPTA</v>
      </c>
      <c r="J3684" s="181">
        <f>MONTH(Delivery[[#This Row],[DATE]])</f>
        <v>7</v>
      </c>
      <c r="K3684" s="183">
        <f>IF(Delivery[[#This Row],[Month]]&gt;3,YEAR(Delivery[[#This Row],[DATE]]),YEAR(Delivery[[#This Row],[DATE]])-1)</f>
        <v>2016</v>
      </c>
      <c r="L3684" s="183" t="str">
        <f>IF(Delivery[[#This Row],[Month]]&lt;4,"Q4",IF(Delivery[[#This Row],[Month]]&lt;7,"Q1",IF(Delivery[[#This Row],[Month]]&lt;10,"Q2",IF(Delivery[[#This Row],[Month]]&lt;13,"Q3"))))</f>
        <v>Q2</v>
      </c>
    </row>
    <row r="3685" spans="1:12" x14ac:dyDescent="0.25">
      <c r="A3685" s="181">
        <v>1</v>
      </c>
      <c r="B3685" s="182">
        <v>42580</v>
      </c>
      <c r="C3685" s="181" t="s">
        <v>6</v>
      </c>
      <c r="D3685" s="181" t="s">
        <v>2413</v>
      </c>
      <c r="E3685" s="181">
        <v>12</v>
      </c>
      <c r="F3685" s="181">
        <v>888</v>
      </c>
      <c r="G3685" s="181" t="s">
        <v>2663</v>
      </c>
      <c r="H3685" s="181" t="str">
        <f t="shared" si="28"/>
        <v>PX</v>
      </c>
      <c r="I3685" s="181" t="str">
        <f>VLOOKUP(H3685,[3]Sheet1!$A$2:$B$27,2,0)</f>
        <v>PXPTA</v>
      </c>
      <c r="J3685" s="181">
        <f>MONTH(Delivery[[#This Row],[DATE]])</f>
        <v>7</v>
      </c>
      <c r="K3685" s="183">
        <f>IF(Delivery[[#This Row],[Month]]&gt;3,YEAR(Delivery[[#This Row],[DATE]]),YEAR(Delivery[[#This Row],[DATE]])-1)</f>
        <v>2016</v>
      </c>
      <c r="L3685" s="183" t="str">
        <f>IF(Delivery[[#This Row],[Month]]&lt;4,"Q4",IF(Delivery[[#This Row],[Month]]&lt;7,"Q1",IF(Delivery[[#This Row],[Month]]&lt;10,"Q2",IF(Delivery[[#This Row],[Month]]&lt;13,"Q3"))))</f>
        <v>Q2</v>
      </c>
    </row>
    <row r="3686" spans="1:12" x14ac:dyDescent="0.25">
      <c r="A3686" s="181">
        <v>2</v>
      </c>
      <c r="B3686" s="182">
        <v>42580</v>
      </c>
      <c r="C3686" s="181" t="s">
        <v>6</v>
      </c>
      <c r="D3686" s="181" t="s">
        <v>518</v>
      </c>
      <c r="E3686" s="181">
        <v>105</v>
      </c>
      <c r="F3686" s="181">
        <v>343</v>
      </c>
      <c r="G3686" s="181" t="s">
        <v>2663</v>
      </c>
      <c r="H3686" s="181" t="str">
        <f t="shared" si="28"/>
        <v>PN</v>
      </c>
      <c r="I3686" s="181" t="str">
        <f>VLOOKUP(H3686,[3]Sheet1!$A$2:$B$27,2,0)</f>
        <v>NAPTHA</v>
      </c>
      <c r="J3686" s="181">
        <f>MONTH(Delivery[[#This Row],[DATE]])</f>
        <v>7</v>
      </c>
      <c r="K3686" s="183">
        <f>IF(Delivery[[#This Row],[Month]]&gt;3,YEAR(Delivery[[#This Row],[DATE]]),YEAR(Delivery[[#This Row],[DATE]])-1)</f>
        <v>2016</v>
      </c>
      <c r="L3686" s="183" t="str">
        <f>IF(Delivery[[#This Row],[Month]]&lt;4,"Q4",IF(Delivery[[#This Row],[Month]]&lt;7,"Q1",IF(Delivery[[#This Row],[Month]]&lt;10,"Q2",IF(Delivery[[#This Row],[Month]]&lt;13,"Q3"))))</f>
        <v>Q2</v>
      </c>
    </row>
    <row r="3687" spans="1:12" x14ac:dyDescent="0.25">
      <c r="A3687" s="181">
        <v>1</v>
      </c>
      <c r="B3687" s="182">
        <v>42581</v>
      </c>
      <c r="C3687" s="181" t="s">
        <v>6</v>
      </c>
      <c r="D3687" s="181" t="s">
        <v>518</v>
      </c>
      <c r="E3687" s="181">
        <v>105</v>
      </c>
      <c r="F3687" s="181">
        <v>4591</v>
      </c>
      <c r="G3687" s="181" t="s">
        <v>2663</v>
      </c>
      <c r="H3687" s="181" t="str">
        <f t="shared" si="28"/>
        <v>PN</v>
      </c>
      <c r="I3687" s="181" t="str">
        <f>VLOOKUP(H3687,[3]Sheet1!$A$2:$B$27,2,0)</f>
        <v>NAPTHA</v>
      </c>
      <c r="J3687" s="181">
        <f>MONTH(Delivery[[#This Row],[DATE]])</f>
        <v>7</v>
      </c>
      <c r="K3687" s="183">
        <f>IF(Delivery[[#This Row],[Month]]&gt;3,YEAR(Delivery[[#This Row],[DATE]]),YEAR(Delivery[[#This Row],[DATE]])-1)</f>
        <v>2016</v>
      </c>
      <c r="L3687" s="183" t="str">
        <f>IF(Delivery[[#This Row],[Month]]&lt;4,"Q4",IF(Delivery[[#This Row],[Month]]&lt;7,"Q1",IF(Delivery[[#This Row],[Month]]&lt;10,"Q2",IF(Delivery[[#This Row],[Month]]&lt;13,"Q3"))))</f>
        <v>Q2</v>
      </c>
    </row>
    <row r="3688" spans="1:12" x14ac:dyDescent="0.25">
      <c r="A3688" s="181">
        <v>2</v>
      </c>
      <c r="B3688" s="182">
        <v>42581</v>
      </c>
      <c r="C3688" s="181" t="s">
        <v>6</v>
      </c>
      <c r="D3688" s="181" t="s">
        <v>2672</v>
      </c>
      <c r="E3688" s="181" t="s">
        <v>1908</v>
      </c>
      <c r="F3688" s="181">
        <v>452</v>
      </c>
      <c r="G3688" s="181" t="s">
        <v>2663</v>
      </c>
      <c r="H3688" s="181" t="str">
        <f t="shared" si="28"/>
        <v>FM</v>
      </c>
      <c r="I3688" s="181" t="s">
        <v>204</v>
      </c>
      <c r="J3688" s="181">
        <f>MONTH(Delivery[[#This Row],[DATE]])</f>
        <v>7</v>
      </c>
      <c r="K3688" s="183">
        <f>IF(Delivery[[#This Row],[Month]]&gt;3,YEAR(Delivery[[#This Row],[DATE]]),YEAR(Delivery[[#This Row],[DATE]])-1)</f>
        <v>2016</v>
      </c>
      <c r="L3688" s="183" t="str">
        <f>IF(Delivery[[#This Row],[Month]]&lt;4,"Q4",IF(Delivery[[#This Row],[Month]]&lt;7,"Q1",IF(Delivery[[#This Row],[Month]]&lt;10,"Q2",IF(Delivery[[#This Row],[Month]]&lt;13,"Q3"))))</f>
        <v>Q2</v>
      </c>
    </row>
    <row r="3689" spans="1:12" x14ac:dyDescent="0.25">
      <c r="A3689" s="181">
        <v>3</v>
      </c>
      <c r="B3689" s="182">
        <v>42581</v>
      </c>
      <c r="C3689" s="181" t="s">
        <v>6</v>
      </c>
      <c r="D3689" s="181" t="s">
        <v>2424</v>
      </c>
      <c r="E3689" s="181" t="s">
        <v>1910</v>
      </c>
      <c r="F3689" s="181">
        <v>1317</v>
      </c>
      <c r="G3689" s="181" t="s">
        <v>2663</v>
      </c>
      <c r="H3689" s="181" t="str">
        <f t="shared" si="28"/>
        <v>PN</v>
      </c>
      <c r="I3689" s="181" t="str">
        <f>VLOOKUP(H3689,[3]Sheet1!$A$2:$B$27,2,0)</f>
        <v>NAPTHA</v>
      </c>
      <c r="J3689" s="181">
        <f>MONTH(Delivery[[#This Row],[DATE]])</f>
        <v>7</v>
      </c>
      <c r="K3689" s="183">
        <f>IF(Delivery[[#This Row],[Month]]&gt;3,YEAR(Delivery[[#This Row],[DATE]]),YEAR(Delivery[[#This Row],[DATE]])-1)</f>
        <v>2016</v>
      </c>
      <c r="L3689" s="183" t="str">
        <f>IF(Delivery[[#This Row],[Month]]&lt;4,"Q4",IF(Delivery[[#This Row],[Month]]&lt;7,"Q1",IF(Delivery[[#This Row],[Month]]&lt;10,"Q2",IF(Delivery[[#This Row],[Month]]&lt;13,"Q3"))))</f>
        <v>Q2</v>
      </c>
    </row>
    <row r="3690" spans="1:12" x14ac:dyDescent="0.25">
      <c r="A3690" s="181">
        <v>1</v>
      </c>
      <c r="B3690" s="182">
        <v>42582</v>
      </c>
      <c r="C3690" s="181" t="s">
        <v>6</v>
      </c>
      <c r="D3690" s="181" t="s">
        <v>2424</v>
      </c>
      <c r="E3690" s="181">
        <v>105</v>
      </c>
      <c r="F3690" s="181">
        <v>482</v>
      </c>
      <c r="G3690" s="181" t="s">
        <v>2663</v>
      </c>
      <c r="H3690" s="181" t="str">
        <f>MID(D3690,3,2)</f>
        <v>PN</v>
      </c>
      <c r="I3690" s="181" t="str">
        <f>VLOOKUP(H3690,[3]Sheet1!$A$2:$B$27,2,0)</f>
        <v>NAPTHA</v>
      </c>
      <c r="J3690" s="181">
        <f>MONTH(Delivery[[#This Row],[DATE]])</f>
        <v>7</v>
      </c>
      <c r="K3690" s="183">
        <f>IF(Delivery[[#This Row],[Month]]&gt;3,YEAR(Delivery[[#This Row],[DATE]]),YEAR(Delivery[[#This Row],[DATE]])-1)</f>
        <v>2016</v>
      </c>
      <c r="L3690" s="183" t="str">
        <f>IF(Delivery[[#This Row],[Month]]&lt;4,"Q4",IF(Delivery[[#This Row],[Month]]&lt;7,"Q1",IF(Delivery[[#This Row],[Month]]&lt;10,"Q2",IF(Delivery[[#This Row],[Month]]&lt;13,"Q3"))))</f>
        <v>Q2</v>
      </c>
    </row>
    <row r="3691" spans="1:12" x14ac:dyDescent="0.25">
      <c r="A3691" s="181">
        <v>1</v>
      </c>
      <c r="B3691" s="182">
        <v>42513</v>
      </c>
      <c r="C3691" s="181" t="s">
        <v>6</v>
      </c>
      <c r="D3691" s="181" t="s">
        <v>2060</v>
      </c>
      <c r="E3691" s="181">
        <v>6</v>
      </c>
      <c r="F3691" s="181">
        <v>3862</v>
      </c>
      <c r="G3691" s="181" t="s">
        <v>1945</v>
      </c>
      <c r="H3691" s="181" t="str">
        <f t="shared" ref="H3691:H3707" si="29">MID(D3691,3,2)</f>
        <v>4H</v>
      </c>
      <c r="I3691" s="181" t="str">
        <f>VLOOKUP(H3691,[1]Sheet1!$J$2:$K$20,2,0)</f>
        <v>HSD-IV</v>
      </c>
      <c r="J3691" s="181">
        <f>MONTH(Delivery[[#This Row],[DATE]])</f>
        <v>5</v>
      </c>
      <c r="K3691" s="183">
        <f>IF(Delivery[[#This Row],[Month]]&gt;3,YEAR(Delivery[[#This Row],[DATE]]),YEAR(Delivery[[#This Row],[DATE]])-1)</f>
        <v>2016</v>
      </c>
      <c r="L3691" s="183" t="str">
        <f>IF(Delivery[[#This Row],[Month]]&lt;4,"Q4",IF(Delivery[[#This Row],[Month]]&lt;7,"Q1",IF(Delivery[[#This Row],[Month]]&lt;10,"Q2",IF(Delivery[[#This Row],[Month]]&lt;13,"Q3"))))</f>
        <v>Q1</v>
      </c>
    </row>
    <row r="3692" spans="1:12" x14ac:dyDescent="0.25">
      <c r="A3692" s="181">
        <v>2</v>
      </c>
      <c r="B3692" s="182">
        <v>42513</v>
      </c>
      <c r="C3692" s="181" t="s">
        <v>6</v>
      </c>
      <c r="D3692" s="181" t="s">
        <v>2060</v>
      </c>
      <c r="E3692" s="181">
        <v>7</v>
      </c>
      <c r="F3692" s="181">
        <v>1406</v>
      </c>
      <c r="G3692" s="181" t="s">
        <v>1945</v>
      </c>
      <c r="H3692" s="181" t="str">
        <f t="shared" si="29"/>
        <v>4H</v>
      </c>
      <c r="I3692" s="181" t="str">
        <f>VLOOKUP(H3692,[1]Sheet1!$J$2:$K$20,2,0)</f>
        <v>HSD-IV</v>
      </c>
      <c r="J3692" s="181">
        <f>MONTH(Delivery[[#This Row],[DATE]])</f>
        <v>5</v>
      </c>
      <c r="K3692" s="183">
        <f>IF(Delivery[[#This Row],[Month]]&gt;3,YEAR(Delivery[[#This Row],[DATE]]),YEAR(Delivery[[#This Row],[DATE]])-1)</f>
        <v>2016</v>
      </c>
      <c r="L3692" s="183" t="str">
        <f>IF(Delivery[[#This Row],[Month]]&lt;4,"Q4",IF(Delivery[[#This Row],[Month]]&lt;7,"Q1",IF(Delivery[[#This Row],[Month]]&lt;10,"Q2",IF(Delivery[[#This Row],[Month]]&lt;13,"Q3"))))</f>
        <v>Q1</v>
      </c>
    </row>
    <row r="3693" spans="1:12" x14ac:dyDescent="0.25">
      <c r="A3693" s="181">
        <v>1</v>
      </c>
      <c r="B3693" s="182">
        <v>42514</v>
      </c>
      <c r="C3693" s="181" t="s">
        <v>6</v>
      </c>
      <c r="D3693" s="181" t="s">
        <v>2060</v>
      </c>
      <c r="E3693" s="181">
        <v>7</v>
      </c>
      <c r="F3693" s="181">
        <v>1773</v>
      </c>
      <c r="G3693" s="181" t="s">
        <v>1945</v>
      </c>
      <c r="H3693" s="181" t="str">
        <f t="shared" si="29"/>
        <v>4H</v>
      </c>
      <c r="I3693" s="181" t="str">
        <f>VLOOKUP(H3693,[1]Sheet1!$J$2:$K$20,2,0)</f>
        <v>HSD-IV</v>
      </c>
      <c r="J3693" s="181">
        <f>MONTH(Delivery[[#This Row],[DATE]])</f>
        <v>5</v>
      </c>
      <c r="K3693" s="183">
        <f>IF(Delivery[[#This Row],[Month]]&gt;3,YEAR(Delivery[[#This Row],[DATE]]),YEAR(Delivery[[#This Row],[DATE]])-1)</f>
        <v>2016</v>
      </c>
      <c r="L3693" s="183" t="str">
        <f>IF(Delivery[[#This Row],[Month]]&lt;4,"Q4",IF(Delivery[[#This Row],[Month]]&lt;7,"Q1",IF(Delivery[[#This Row],[Month]]&lt;10,"Q2",IF(Delivery[[#This Row],[Month]]&lt;13,"Q3"))))</f>
        <v>Q1</v>
      </c>
    </row>
    <row r="3694" spans="1:12" x14ac:dyDescent="0.25">
      <c r="A3694" s="181">
        <v>2</v>
      </c>
      <c r="B3694" s="182">
        <v>42514</v>
      </c>
      <c r="C3694" s="181" t="s">
        <v>6</v>
      </c>
      <c r="D3694" s="181" t="s">
        <v>2173</v>
      </c>
      <c r="E3694" s="181">
        <v>7</v>
      </c>
      <c r="F3694" s="181">
        <v>503</v>
      </c>
      <c r="G3694" s="181" t="s">
        <v>1945</v>
      </c>
      <c r="H3694" s="181" t="str">
        <f t="shared" si="29"/>
        <v>4H</v>
      </c>
      <c r="I3694" s="181" t="str">
        <f>VLOOKUP(H3694,[1]Sheet1!$J$2:$K$20,2,0)</f>
        <v>HSD-IV</v>
      </c>
      <c r="J3694" s="181">
        <f>MONTH(Delivery[[#This Row],[DATE]])</f>
        <v>5</v>
      </c>
      <c r="K3694" s="183">
        <f>IF(Delivery[[#This Row],[Month]]&gt;3,YEAR(Delivery[[#This Row],[DATE]]),YEAR(Delivery[[#This Row],[DATE]])-1)</f>
        <v>2016</v>
      </c>
      <c r="L3694" s="183" t="str">
        <f>IF(Delivery[[#This Row],[Month]]&lt;4,"Q4",IF(Delivery[[#This Row],[Month]]&lt;7,"Q1",IF(Delivery[[#This Row],[Month]]&lt;10,"Q2",IF(Delivery[[#This Row],[Month]]&lt;13,"Q3"))))</f>
        <v>Q1</v>
      </c>
    </row>
    <row r="3695" spans="1:12" x14ac:dyDescent="0.25">
      <c r="A3695" s="181">
        <v>1</v>
      </c>
      <c r="B3695" s="182">
        <v>42517</v>
      </c>
      <c r="C3695" s="181" t="s">
        <v>6</v>
      </c>
      <c r="D3695" s="181" t="s">
        <v>2173</v>
      </c>
      <c r="E3695" s="181">
        <v>8</v>
      </c>
      <c r="F3695" s="181">
        <v>2416</v>
      </c>
      <c r="G3695" s="181" t="s">
        <v>1945</v>
      </c>
      <c r="H3695" s="181" t="str">
        <f t="shared" si="29"/>
        <v>4H</v>
      </c>
      <c r="I3695" s="181" t="str">
        <f>VLOOKUP(H3695,[1]Sheet1!$J$2:$K$20,2,0)</f>
        <v>HSD-IV</v>
      </c>
      <c r="J3695" s="181">
        <f>MONTH(Delivery[[#This Row],[DATE]])</f>
        <v>5</v>
      </c>
      <c r="K3695" s="183">
        <f>IF(Delivery[[#This Row],[Month]]&gt;3,YEAR(Delivery[[#This Row],[DATE]]),YEAR(Delivery[[#This Row],[DATE]])-1)</f>
        <v>2016</v>
      </c>
      <c r="L3695" s="183" t="str">
        <f>IF(Delivery[[#This Row],[Month]]&lt;4,"Q4",IF(Delivery[[#This Row],[Month]]&lt;7,"Q1",IF(Delivery[[#This Row],[Month]]&lt;10,"Q2",IF(Delivery[[#This Row],[Month]]&lt;13,"Q3"))))</f>
        <v>Q1</v>
      </c>
    </row>
    <row r="3696" spans="1:12" x14ac:dyDescent="0.25">
      <c r="A3696" s="181">
        <v>1</v>
      </c>
      <c r="B3696" s="182">
        <v>42518</v>
      </c>
      <c r="C3696" s="181" t="s">
        <v>6</v>
      </c>
      <c r="D3696" s="181" t="s">
        <v>2173</v>
      </c>
      <c r="E3696" s="181">
        <v>8</v>
      </c>
      <c r="F3696" s="181">
        <v>306</v>
      </c>
      <c r="G3696" s="181" t="s">
        <v>1945</v>
      </c>
      <c r="H3696" s="181" t="str">
        <f t="shared" si="29"/>
        <v>4H</v>
      </c>
      <c r="I3696" s="181" t="str">
        <f>VLOOKUP(H3696,[1]Sheet1!$J$2:$K$20,2,0)</f>
        <v>HSD-IV</v>
      </c>
      <c r="J3696" s="181">
        <f>MONTH(Delivery[[#This Row],[DATE]])</f>
        <v>5</v>
      </c>
      <c r="K3696" s="183">
        <f>IF(Delivery[[#This Row],[Month]]&gt;3,YEAR(Delivery[[#This Row],[DATE]]),YEAR(Delivery[[#This Row],[DATE]])-1)</f>
        <v>2016</v>
      </c>
      <c r="L3696" s="183" t="str">
        <f>IF(Delivery[[#This Row],[Month]]&lt;4,"Q4",IF(Delivery[[#This Row],[Month]]&lt;7,"Q1",IF(Delivery[[#This Row],[Month]]&lt;10,"Q2",IF(Delivery[[#This Row],[Month]]&lt;13,"Q3"))))</f>
        <v>Q1</v>
      </c>
    </row>
    <row r="3697" spans="1:12" x14ac:dyDescent="0.25">
      <c r="A3697" s="181">
        <v>2</v>
      </c>
      <c r="B3697" s="182">
        <v>42518</v>
      </c>
      <c r="C3697" s="181" t="s">
        <v>6</v>
      </c>
      <c r="D3697" s="181" t="s">
        <v>2174</v>
      </c>
      <c r="E3697" s="181">
        <v>8</v>
      </c>
      <c r="F3697" s="181">
        <v>1096</v>
      </c>
      <c r="G3697" s="181" t="s">
        <v>1945</v>
      </c>
      <c r="H3697" s="181" t="str">
        <f t="shared" si="29"/>
        <v>4H</v>
      </c>
      <c r="I3697" s="181" t="str">
        <f>VLOOKUP(H3697,[1]Sheet1!$J$2:$K$20,2,0)</f>
        <v>HSD-IV</v>
      </c>
      <c r="J3697" s="181">
        <f>MONTH(Delivery[[#This Row],[DATE]])</f>
        <v>5</v>
      </c>
      <c r="K3697" s="183">
        <f>IF(Delivery[[#This Row],[Month]]&gt;3,YEAR(Delivery[[#This Row],[DATE]]),YEAR(Delivery[[#This Row],[DATE]])-1)</f>
        <v>2016</v>
      </c>
      <c r="L3697" s="183" t="str">
        <f>IF(Delivery[[#This Row],[Month]]&lt;4,"Q4",IF(Delivery[[#This Row],[Month]]&lt;7,"Q1",IF(Delivery[[#This Row],[Month]]&lt;10,"Q2",IF(Delivery[[#This Row],[Month]]&lt;13,"Q3"))))</f>
        <v>Q1</v>
      </c>
    </row>
    <row r="3698" spans="1:12" x14ac:dyDescent="0.25">
      <c r="A3698" s="181">
        <v>3</v>
      </c>
      <c r="B3698" s="182">
        <v>42518</v>
      </c>
      <c r="C3698" s="181" t="s">
        <v>6</v>
      </c>
      <c r="D3698" s="181" t="s">
        <v>2174</v>
      </c>
      <c r="E3698" s="181">
        <v>6</v>
      </c>
      <c r="F3698" s="181">
        <v>3242</v>
      </c>
      <c r="G3698" s="181" t="s">
        <v>1945</v>
      </c>
      <c r="H3698" s="181" t="str">
        <f t="shared" si="29"/>
        <v>4H</v>
      </c>
      <c r="I3698" s="181" t="str">
        <f>VLOOKUP(H3698,[1]Sheet1!$J$2:$K$20,2,0)</f>
        <v>HSD-IV</v>
      </c>
      <c r="J3698" s="181">
        <f>MONTH(Delivery[[#This Row],[DATE]])</f>
        <v>5</v>
      </c>
      <c r="K3698" s="183">
        <f>IF(Delivery[[#This Row],[Month]]&gt;3,YEAR(Delivery[[#This Row],[DATE]]),YEAR(Delivery[[#This Row],[DATE]])-1)</f>
        <v>2016</v>
      </c>
      <c r="L3698" s="183" t="str">
        <f>IF(Delivery[[#This Row],[Month]]&lt;4,"Q4",IF(Delivery[[#This Row],[Month]]&lt;7,"Q1",IF(Delivery[[#This Row],[Month]]&lt;10,"Q2",IF(Delivery[[#This Row],[Month]]&lt;13,"Q3"))))</f>
        <v>Q1</v>
      </c>
    </row>
    <row r="3699" spans="1:12" x14ac:dyDescent="0.25">
      <c r="A3699" s="181">
        <v>4</v>
      </c>
      <c r="B3699" s="182">
        <v>42518</v>
      </c>
      <c r="C3699" s="181" t="s">
        <v>6</v>
      </c>
      <c r="D3699" s="181" t="s">
        <v>1780</v>
      </c>
      <c r="E3699" s="181">
        <v>4</v>
      </c>
      <c r="F3699" s="181">
        <v>62</v>
      </c>
      <c r="G3699" s="181" t="s">
        <v>1945</v>
      </c>
      <c r="H3699" s="181" t="str">
        <f t="shared" si="29"/>
        <v>PC</v>
      </c>
      <c r="I3699" s="181" t="str">
        <f>VLOOKUP(H3699,[1]Sheet1!$J$2:$K$20,2,0)</f>
        <v>SKO</v>
      </c>
      <c r="J3699" s="181">
        <f>MONTH(Delivery[[#This Row],[DATE]])</f>
        <v>5</v>
      </c>
      <c r="K3699" s="183">
        <f>IF(Delivery[[#This Row],[Month]]&gt;3,YEAR(Delivery[[#This Row],[DATE]]),YEAR(Delivery[[#This Row],[DATE]])-1)</f>
        <v>2016</v>
      </c>
      <c r="L3699" s="183" t="str">
        <f>IF(Delivery[[#This Row],[Month]]&lt;4,"Q4",IF(Delivery[[#This Row],[Month]]&lt;7,"Q1",IF(Delivery[[#This Row],[Month]]&lt;10,"Q2",IF(Delivery[[#This Row],[Month]]&lt;13,"Q3"))))</f>
        <v>Q1</v>
      </c>
    </row>
    <row r="3700" spans="1:12" x14ac:dyDescent="0.25">
      <c r="A3700" s="181">
        <v>5</v>
      </c>
      <c r="B3700" s="182">
        <v>42518</v>
      </c>
      <c r="C3700" s="181" t="s">
        <v>6</v>
      </c>
      <c r="D3700" s="181" t="s">
        <v>2175</v>
      </c>
      <c r="E3700" s="181">
        <v>4</v>
      </c>
      <c r="F3700" s="181">
        <v>1390</v>
      </c>
      <c r="G3700" s="181" t="s">
        <v>1945</v>
      </c>
      <c r="H3700" s="181" t="str">
        <f t="shared" si="29"/>
        <v>NS</v>
      </c>
      <c r="I3700" s="181" t="str">
        <f>VLOOKUP(H3700,[1]Sheet1!$J$2:$K$20,2,0)</f>
        <v>SKO</v>
      </c>
      <c r="J3700" s="181">
        <f>MONTH(Delivery[[#This Row],[DATE]])</f>
        <v>5</v>
      </c>
      <c r="K3700" s="183">
        <f>IF(Delivery[[#This Row],[Month]]&gt;3,YEAR(Delivery[[#This Row],[DATE]]),YEAR(Delivery[[#This Row],[DATE]])-1)</f>
        <v>2016</v>
      </c>
      <c r="L3700" s="183" t="str">
        <f>IF(Delivery[[#This Row],[Month]]&lt;4,"Q4",IF(Delivery[[#This Row],[Month]]&lt;7,"Q1",IF(Delivery[[#This Row],[Month]]&lt;10,"Q2",IF(Delivery[[#This Row],[Month]]&lt;13,"Q3"))))</f>
        <v>Q1</v>
      </c>
    </row>
    <row r="3701" spans="1:12" x14ac:dyDescent="0.25">
      <c r="A3701" s="181">
        <v>6</v>
      </c>
      <c r="B3701" s="182">
        <v>42518</v>
      </c>
      <c r="C3701" s="181" t="s">
        <v>6</v>
      </c>
      <c r="D3701" s="181" t="s">
        <v>2176</v>
      </c>
      <c r="E3701" s="181">
        <v>4</v>
      </c>
      <c r="F3701" s="181">
        <v>418</v>
      </c>
      <c r="G3701" s="181" t="s">
        <v>1945</v>
      </c>
      <c r="H3701" s="181" t="str">
        <f t="shared" si="29"/>
        <v>NS</v>
      </c>
      <c r="I3701" s="181" t="str">
        <f>VLOOKUP(H3701,[1]Sheet1!$J$2:$K$20,2,0)</f>
        <v>SKO</v>
      </c>
      <c r="J3701" s="181">
        <f>MONTH(Delivery[[#This Row],[DATE]])</f>
        <v>5</v>
      </c>
      <c r="K3701" s="183">
        <f>IF(Delivery[[#This Row],[Month]]&gt;3,YEAR(Delivery[[#This Row],[DATE]]),YEAR(Delivery[[#This Row],[DATE]])-1)</f>
        <v>2016</v>
      </c>
      <c r="L3701" s="183" t="str">
        <f>IF(Delivery[[#This Row],[Month]]&lt;4,"Q4",IF(Delivery[[#This Row],[Month]]&lt;7,"Q1",IF(Delivery[[#This Row],[Month]]&lt;10,"Q2",IF(Delivery[[#This Row],[Month]]&lt;13,"Q3"))))</f>
        <v>Q1</v>
      </c>
    </row>
    <row r="3702" spans="1:12" x14ac:dyDescent="0.25">
      <c r="A3702" s="181">
        <v>7</v>
      </c>
      <c r="B3702" s="182">
        <v>42518</v>
      </c>
      <c r="C3702" s="181" t="s">
        <v>6</v>
      </c>
      <c r="D3702" s="181" t="s">
        <v>1789</v>
      </c>
      <c r="E3702" s="181">
        <v>4</v>
      </c>
      <c r="F3702" s="181">
        <v>86</v>
      </c>
      <c r="G3702" s="181" t="s">
        <v>1945</v>
      </c>
      <c r="H3702" s="181" t="str">
        <f t="shared" si="29"/>
        <v>PC</v>
      </c>
      <c r="I3702" s="181" t="str">
        <f>VLOOKUP(H3702,[1]Sheet1!$J$2:$K$20,2,0)</f>
        <v>SKO</v>
      </c>
      <c r="J3702" s="181">
        <f>MONTH(Delivery[[#This Row],[DATE]])</f>
        <v>5</v>
      </c>
      <c r="K3702" s="183">
        <f>IF(Delivery[[#This Row],[Month]]&gt;3,YEAR(Delivery[[#This Row],[DATE]]),YEAR(Delivery[[#This Row],[DATE]])-1)</f>
        <v>2016</v>
      </c>
      <c r="L3702" s="183" t="str">
        <f>IF(Delivery[[#This Row],[Month]]&lt;4,"Q4",IF(Delivery[[#This Row],[Month]]&lt;7,"Q1",IF(Delivery[[#This Row],[Month]]&lt;10,"Q2",IF(Delivery[[#This Row],[Month]]&lt;13,"Q3"))))</f>
        <v>Q1</v>
      </c>
    </row>
    <row r="3703" spans="1:12" x14ac:dyDescent="0.25">
      <c r="A3703" s="181">
        <v>8</v>
      </c>
      <c r="B3703" s="182">
        <v>42518</v>
      </c>
      <c r="C3703" s="181" t="s">
        <v>6</v>
      </c>
      <c r="D3703" s="181" t="s">
        <v>1790</v>
      </c>
      <c r="E3703" s="181">
        <v>2</v>
      </c>
      <c r="F3703" s="181">
        <v>187</v>
      </c>
      <c r="G3703" s="181" t="s">
        <v>1945</v>
      </c>
      <c r="H3703" s="181" t="str">
        <f t="shared" si="29"/>
        <v>4M</v>
      </c>
      <c r="I3703" s="181" t="str">
        <f>VLOOKUP(H3703,[1]Sheet1!$J$2:$K$20,2,0)</f>
        <v>MS-IV</v>
      </c>
      <c r="J3703" s="181">
        <f>MONTH(Delivery[[#This Row],[DATE]])</f>
        <v>5</v>
      </c>
      <c r="K3703" s="183">
        <f>IF(Delivery[[#This Row],[Month]]&gt;3,YEAR(Delivery[[#This Row],[DATE]]),YEAR(Delivery[[#This Row],[DATE]])-1)</f>
        <v>2016</v>
      </c>
      <c r="L3703" s="183" t="str">
        <f>IF(Delivery[[#This Row],[Month]]&lt;4,"Q4",IF(Delivery[[#This Row],[Month]]&lt;7,"Q1",IF(Delivery[[#This Row],[Month]]&lt;10,"Q2",IF(Delivery[[#This Row],[Month]]&lt;13,"Q3"))))</f>
        <v>Q1</v>
      </c>
    </row>
    <row r="3704" spans="1:12" x14ac:dyDescent="0.25">
      <c r="A3704" s="181">
        <v>1</v>
      </c>
      <c r="B3704" s="182">
        <v>42520</v>
      </c>
      <c r="C3704" s="181" t="s">
        <v>6</v>
      </c>
      <c r="D3704" s="181" t="s">
        <v>1790</v>
      </c>
      <c r="E3704" s="181">
        <v>2</v>
      </c>
      <c r="F3704" s="181">
        <v>3375</v>
      </c>
      <c r="G3704" s="181" t="s">
        <v>1945</v>
      </c>
      <c r="H3704" s="181" t="str">
        <f t="shared" si="29"/>
        <v>4M</v>
      </c>
      <c r="I3704" s="181" t="str">
        <f>VLOOKUP(H3704,[1]Sheet1!$J$2:$K$20,2,0)</f>
        <v>MS-IV</v>
      </c>
      <c r="J3704" s="181">
        <f>MONTH(Delivery[[#This Row],[DATE]])</f>
        <v>5</v>
      </c>
      <c r="K3704" s="183">
        <f>IF(Delivery[[#This Row],[Month]]&gt;3,YEAR(Delivery[[#This Row],[DATE]]),YEAR(Delivery[[#This Row],[DATE]])-1)</f>
        <v>2016</v>
      </c>
      <c r="L3704" s="183" t="str">
        <f>IF(Delivery[[#This Row],[Month]]&lt;4,"Q4",IF(Delivery[[#This Row],[Month]]&lt;7,"Q1",IF(Delivery[[#This Row],[Month]]&lt;10,"Q2",IF(Delivery[[#This Row],[Month]]&lt;13,"Q3"))))</f>
        <v>Q1</v>
      </c>
    </row>
    <row r="3705" spans="1:12" x14ac:dyDescent="0.25">
      <c r="A3705" s="181">
        <v>1</v>
      </c>
      <c r="B3705" s="182">
        <v>42521</v>
      </c>
      <c r="C3705" s="181" t="s">
        <v>6</v>
      </c>
      <c r="D3705" s="181" t="s">
        <v>1790</v>
      </c>
      <c r="E3705" s="181">
        <v>3</v>
      </c>
      <c r="F3705" s="181">
        <v>3705</v>
      </c>
      <c r="G3705" s="181" t="s">
        <v>1945</v>
      </c>
      <c r="H3705" s="181" t="str">
        <f t="shared" si="29"/>
        <v>4M</v>
      </c>
      <c r="I3705" s="181" t="str">
        <f>VLOOKUP(H3705,[1]Sheet1!$J$2:$K$20,2,0)</f>
        <v>MS-IV</v>
      </c>
      <c r="J3705" s="181">
        <f>MONTH(Delivery[[#This Row],[DATE]])</f>
        <v>5</v>
      </c>
      <c r="K3705" s="183">
        <f>IF(Delivery[[#This Row],[Month]]&gt;3,YEAR(Delivery[[#This Row],[DATE]]),YEAR(Delivery[[#This Row],[DATE]])-1)</f>
        <v>2016</v>
      </c>
      <c r="L3705" s="183" t="str">
        <f>IF(Delivery[[#This Row],[Month]]&lt;4,"Q4",IF(Delivery[[#This Row],[Month]]&lt;7,"Q1",IF(Delivery[[#This Row],[Month]]&lt;10,"Q2",IF(Delivery[[#This Row],[Month]]&lt;13,"Q3"))))</f>
        <v>Q1</v>
      </c>
    </row>
    <row r="3706" spans="1:12" x14ac:dyDescent="0.25">
      <c r="A3706" s="181">
        <v>2</v>
      </c>
      <c r="B3706" s="182">
        <v>42521</v>
      </c>
      <c r="C3706" s="181" t="s">
        <v>6</v>
      </c>
      <c r="D3706" s="181" t="s">
        <v>2177</v>
      </c>
      <c r="E3706" s="181">
        <v>5</v>
      </c>
      <c r="F3706" s="181">
        <v>198</v>
      </c>
      <c r="G3706" s="181" t="s">
        <v>1945</v>
      </c>
      <c r="H3706" s="181" t="str">
        <f t="shared" si="29"/>
        <v>PC</v>
      </c>
      <c r="I3706" s="181" t="str">
        <f>VLOOKUP(H3706,[1]Sheet1!$J$2:$K$20,2,0)</f>
        <v>SKO</v>
      </c>
      <c r="J3706" s="181">
        <f>MONTH(Delivery[[#This Row],[DATE]])</f>
        <v>5</v>
      </c>
      <c r="K3706" s="183">
        <f>IF(Delivery[[#This Row],[Month]]&gt;3,YEAR(Delivery[[#This Row],[DATE]]),YEAR(Delivery[[#This Row],[DATE]])-1)</f>
        <v>2016</v>
      </c>
      <c r="L3706" s="183" t="str">
        <f>IF(Delivery[[#This Row],[Month]]&lt;4,"Q4",IF(Delivery[[#This Row],[Month]]&lt;7,"Q1",IF(Delivery[[#This Row],[Month]]&lt;10,"Q2",IF(Delivery[[#This Row],[Month]]&lt;13,"Q3"))))</f>
        <v>Q1</v>
      </c>
    </row>
    <row r="3707" spans="1:12" x14ac:dyDescent="0.25">
      <c r="A3707" s="181">
        <v>3</v>
      </c>
      <c r="B3707" s="182">
        <v>42521</v>
      </c>
      <c r="C3707" s="181" t="s">
        <v>6</v>
      </c>
      <c r="D3707" s="181" t="s">
        <v>2178</v>
      </c>
      <c r="E3707" s="181">
        <v>8</v>
      </c>
      <c r="F3707" s="181">
        <v>97</v>
      </c>
      <c r="G3707" s="181" t="s">
        <v>1945</v>
      </c>
      <c r="H3707" s="181" t="str">
        <f t="shared" si="29"/>
        <v>4H</v>
      </c>
      <c r="I3707" s="181" t="str">
        <f>VLOOKUP(H3707,[1]Sheet1!$J$2:$K$20,2,0)</f>
        <v>HSD-IV</v>
      </c>
      <c r="J3707" s="181">
        <f>MONTH(Delivery[[#This Row],[DATE]])</f>
        <v>5</v>
      </c>
      <c r="K3707" s="183">
        <f>IF(Delivery[[#This Row],[Month]]&gt;3,YEAR(Delivery[[#This Row],[DATE]]),YEAR(Delivery[[#This Row],[DATE]])-1)</f>
        <v>2016</v>
      </c>
      <c r="L3707" s="183" t="str">
        <f>IF(Delivery[[#This Row],[Month]]&lt;4,"Q4",IF(Delivery[[#This Row],[Month]]&lt;7,"Q1",IF(Delivery[[#This Row],[Month]]&lt;10,"Q2",IF(Delivery[[#This Row],[Month]]&lt;13,"Q3"))))</f>
        <v>Q1</v>
      </c>
    </row>
    <row r="3708" spans="1:12" x14ac:dyDescent="0.25">
      <c r="A3708" s="181">
        <v>1</v>
      </c>
      <c r="B3708" s="182">
        <v>42511</v>
      </c>
      <c r="C3708" s="181" t="s">
        <v>6</v>
      </c>
      <c r="D3708" s="181" t="s">
        <v>2072</v>
      </c>
      <c r="E3708" s="181" t="s">
        <v>1953</v>
      </c>
      <c r="F3708" s="181">
        <v>1225</v>
      </c>
      <c r="G3708" s="181" t="s">
        <v>1850</v>
      </c>
      <c r="H3708" s="181" t="str">
        <f t="shared" ref="H3708:H3771" si="30">MID(D3708,3,2)</f>
        <v>4M</v>
      </c>
      <c r="I3708" s="181" t="str">
        <f>VLOOKUP(H3708,[1]Sheet1!$J$2:$K$20,2,0)</f>
        <v>MS-IV</v>
      </c>
      <c r="J3708" s="181">
        <f>MONTH(Delivery[[#This Row],[DATE]])</f>
        <v>5</v>
      </c>
      <c r="K3708" s="183">
        <f>IF(Delivery[[#This Row],[Month]]&gt;3,YEAR(Delivery[[#This Row],[DATE]]),YEAR(Delivery[[#This Row],[DATE]])-1)</f>
        <v>2016</v>
      </c>
      <c r="L3708" s="183" t="str">
        <f>IF(Delivery[[#This Row],[Month]]&lt;4,"Q4",IF(Delivery[[#This Row],[Month]]&lt;7,"Q1",IF(Delivery[[#This Row],[Month]]&lt;10,"Q2",IF(Delivery[[#This Row],[Month]]&lt;13,"Q3"))))</f>
        <v>Q1</v>
      </c>
    </row>
    <row r="3709" spans="1:12" x14ac:dyDescent="0.25">
      <c r="A3709" s="181">
        <v>2</v>
      </c>
      <c r="B3709" s="182">
        <v>42511</v>
      </c>
      <c r="C3709" s="181" t="s">
        <v>6</v>
      </c>
      <c r="D3709" s="181" t="s">
        <v>1789</v>
      </c>
      <c r="E3709" s="181" t="s">
        <v>1949</v>
      </c>
      <c r="F3709" s="181">
        <v>81</v>
      </c>
      <c r="G3709" s="181" t="s">
        <v>1850</v>
      </c>
      <c r="H3709" s="181" t="str">
        <f t="shared" si="30"/>
        <v>PC</v>
      </c>
      <c r="I3709" s="181" t="str">
        <f>VLOOKUP(H3709,[1]Sheet1!$J$2:$K$20,2,0)</f>
        <v>SKO</v>
      </c>
      <c r="J3709" s="181">
        <f>MONTH(Delivery[[#This Row],[DATE]])</f>
        <v>5</v>
      </c>
      <c r="K3709" s="183">
        <f>IF(Delivery[[#This Row],[Month]]&gt;3,YEAR(Delivery[[#This Row],[DATE]]),YEAR(Delivery[[#This Row],[DATE]])-1)</f>
        <v>2016</v>
      </c>
      <c r="L3709" s="183" t="str">
        <f>IF(Delivery[[#This Row],[Month]]&lt;4,"Q4",IF(Delivery[[#This Row],[Month]]&lt;7,"Q1",IF(Delivery[[#This Row],[Month]]&lt;10,"Q2",IF(Delivery[[#This Row],[Month]]&lt;13,"Q3"))))</f>
        <v>Q1</v>
      </c>
    </row>
    <row r="3710" spans="1:12" x14ac:dyDescent="0.25">
      <c r="A3710" s="181">
        <v>3</v>
      </c>
      <c r="B3710" s="182">
        <v>42511</v>
      </c>
      <c r="C3710" s="181" t="s">
        <v>6</v>
      </c>
      <c r="D3710" s="181" t="s">
        <v>125</v>
      </c>
      <c r="E3710" s="181" t="s">
        <v>1949</v>
      </c>
      <c r="F3710" s="181">
        <v>191</v>
      </c>
      <c r="G3710" s="181" t="s">
        <v>1850</v>
      </c>
      <c r="H3710" s="181" t="str">
        <f t="shared" si="30"/>
        <v>NS</v>
      </c>
      <c r="I3710" s="181" t="str">
        <f>VLOOKUP(H3710,[1]Sheet1!$J$2:$K$20,2,0)</f>
        <v>SKO</v>
      </c>
      <c r="J3710" s="181">
        <f>MONTH(Delivery[[#This Row],[DATE]])</f>
        <v>5</v>
      </c>
      <c r="K3710" s="183">
        <f>IF(Delivery[[#This Row],[Month]]&gt;3,YEAR(Delivery[[#This Row],[DATE]]),YEAR(Delivery[[#This Row],[DATE]])-1)</f>
        <v>2016</v>
      </c>
      <c r="L3710" s="183" t="str">
        <f>IF(Delivery[[#This Row],[Month]]&lt;4,"Q4",IF(Delivery[[#This Row],[Month]]&lt;7,"Q1",IF(Delivery[[#This Row],[Month]]&lt;10,"Q2",IF(Delivery[[#This Row],[Month]]&lt;13,"Q3"))))</f>
        <v>Q1</v>
      </c>
    </row>
    <row r="3711" spans="1:12" x14ac:dyDescent="0.25">
      <c r="A3711" s="181">
        <v>4</v>
      </c>
      <c r="B3711" s="182">
        <v>42511</v>
      </c>
      <c r="C3711" s="181" t="s">
        <v>6</v>
      </c>
      <c r="D3711" s="181" t="s">
        <v>2171</v>
      </c>
      <c r="E3711" s="181" t="s">
        <v>1949</v>
      </c>
      <c r="F3711" s="181">
        <v>395</v>
      </c>
      <c r="G3711" s="181" t="s">
        <v>1850</v>
      </c>
      <c r="H3711" s="181" t="str">
        <f t="shared" si="30"/>
        <v>NS</v>
      </c>
      <c r="I3711" s="181" t="str">
        <f>VLOOKUP(H3711,[1]Sheet1!$J$2:$K$20,2,0)</f>
        <v>SKO</v>
      </c>
      <c r="J3711" s="181">
        <f>MONTH(Delivery[[#This Row],[DATE]])</f>
        <v>5</v>
      </c>
      <c r="K3711" s="183">
        <f>IF(Delivery[[#This Row],[Month]]&gt;3,YEAR(Delivery[[#This Row],[DATE]]),YEAR(Delivery[[#This Row],[DATE]])-1)</f>
        <v>2016</v>
      </c>
      <c r="L3711" s="183" t="str">
        <f>IF(Delivery[[#This Row],[Month]]&lt;4,"Q4",IF(Delivery[[#This Row],[Month]]&lt;7,"Q1",IF(Delivery[[#This Row],[Month]]&lt;10,"Q2",IF(Delivery[[#This Row],[Month]]&lt;13,"Q3"))))</f>
        <v>Q1</v>
      </c>
    </row>
    <row r="3712" spans="1:12" x14ac:dyDescent="0.25">
      <c r="A3712" s="181">
        <v>5</v>
      </c>
      <c r="B3712" s="182">
        <v>42511</v>
      </c>
      <c r="C3712" s="181" t="s">
        <v>6</v>
      </c>
      <c r="D3712" s="181" t="s">
        <v>1795</v>
      </c>
      <c r="E3712" s="181" t="s">
        <v>1949</v>
      </c>
      <c r="F3712" s="181">
        <v>86</v>
      </c>
      <c r="G3712" s="181" t="s">
        <v>1850</v>
      </c>
      <c r="H3712" s="181" t="str">
        <f t="shared" si="30"/>
        <v>PC</v>
      </c>
      <c r="I3712" s="181" t="str">
        <f>VLOOKUP(H3712,[1]Sheet1!$J$2:$K$20,2,0)</f>
        <v>SKO</v>
      </c>
      <c r="J3712" s="181">
        <f>MONTH(Delivery[[#This Row],[DATE]])</f>
        <v>5</v>
      </c>
      <c r="K3712" s="183">
        <f>IF(Delivery[[#This Row],[Month]]&gt;3,YEAR(Delivery[[#This Row],[DATE]]),YEAR(Delivery[[#This Row],[DATE]])-1)</f>
        <v>2016</v>
      </c>
      <c r="L3712" s="183" t="str">
        <f>IF(Delivery[[#This Row],[Month]]&lt;4,"Q4",IF(Delivery[[#This Row],[Month]]&lt;7,"Q1",IF(Delivery[[#This Row],[Month]]&lt;10,"Q2",IF(Delivery[[#This Row],[Month]]&lt;13,"Q3"))))</f>
        <v>Q1</v>
      </c>
    </row>
    <row r="3713" spans="1:12" x14ac:dyDescent="0.25">
      <c r="A3713" s="181">
        <v>6</v>
      </c>
      <c r="B3713" s="182">
        <v>42511</v>
      </c>
      <c r="C3713" s="181" t="s">
        <v>6</v>
      </c>
      <c r="D3713" s="181" t="s">
        <v>2172</v>
      </c>
      <c r="E3713" s="181" t="s">
        <v>1915</v>
      </c>
      <c r="F3713" s="181">
        <v>2137</v>
      </c>
      <c r="G3713" s="181" t="s">
        <v>1850</v>
      </c>
      <c r="H3713" s="181" t="str">
        <f t="shared" si="30"/>
        <v>4H</v>
      </c>
      <c r="I3713" s="181" t="str">
        <f>VLOOKUP(H3713,[1]Sheet1!$J$2:$K$20,2,0)</f>
        <v>HSD-IV</v>
      </c>
      <c r="J3713" s="181">
        <f>MONTH(Delivery[[#This Row],[DATE]])</f>
        <v>5</v>
      </c>
      <c r="K3713" s="183">
        <f>IF(Delivery[[#This Row],[Month]]&gt;3,YEAR(Delivery[[#This Row],[DATE]]),YEAR(Delivery[[#This Row],[DATE]])-1)</f>
        <v>2016</v>
      </c>
      <c r="L3713" s="183" t="str">
        <f>IF(Delivery[[#This Row],[Month]]&lt;4,"Q4",IF(Delivery[[#This Row],[Month]]&lt;7,"Q1",IF(Delivery[[#This Row],[Month]]&lt;10,"Q2",IF(Delivery[[#This Row],[Month]]&lt;13,"Q3"))))</f>
        <v>Q1</v>
      </c>
    </row>
    <row r="3714" spans="1:12" x14ac:dyDescent="0.25">
      <c r="A3714" s="181">
        <v>1</v>
      </c>
      <c r="B3714" s="182">
        <v>42512</v>
      </c>
      <c r="C3714" s="181" t="s">
        <v>6</v>
      </c>
      <c r="D3714" s="181" t="s">
        <v>2172</v>
      </c>
      <c r="E3714" s="181" t="s">
        <v>1915</v>
      </c>
      <c r="F3714" s="181">
        <v>2493</v>
      </c>
      <c r="G3714" s="181" t="s">
        <v>1850</v>
      </c>
      <c r="H3714" s="181" t="str">
        <f t="shared" si="30"/>
        <v>4H</v>
      </c>
      <c r="I3714" s="181" t="str">
        <f>VLOOKUP(H3714,[1]Sheet1!$J$2:$K$20,2,0)</f>
        <v>HSD-IV</v>
      </c>
      <c r="J3714" s="181">
        <f>MONTH(Delivery[[#This Row],[DATE]])</f>
        <v>5</v>
      </c>
      <c r="K3714" s="183">
        <f>IF(Delivery[[#This Row],[Month]]&gt;3,YEAR(Delivery[[#This Row],[DATE]]),YEAR(Delivery[[#This Row],[DATE]])-1)</f>
        <v>2016</v>
      </c>
      <c r="L3714" s="183" t="str">
        <f>IF(Delivery[[#This Row],[Month]]&lt;4,"Q4",IF(Delivery[[#This Row],[Month]]&lt;7,"Q1",IF(Delivery[[#This Row],[Month]]&lt;10,"Q2",IF(Delivery[[#This Row],[Month]]&lt;13,"Q3"))))</f>
        <v>Q1</v>
      </c>
    </row>
    <row r="3715" spans="1:12" x14ac:dyDescent="0.25">
      <c r="A3715" s="181">
        <v>2</v>
      </c>
      <c r="B3715" s="182">
        <v>42512</v>
      </c>
      <c r="C3715" s="181" t="s">
        <v>6</v>
      </c>
      <c r="D3715" s="181" t="s">
        <v>2172</v>
      </c>
      <c r="E3715" s="181" t="s">
        <v>1948</v>
      </c>
      <c r="F3715" s="181">
        <v>1939</v>
      </c>
      <c r="G3715" s="181" t="s">
        <v>1850</v>
      </c>
      <c r="H3715" s="181" t="str">
        <f t="shared" si="30"/>
        <v>4H</v>
      </c>
      <c r="I3715" s="181" t="str">
        <f>VLOOKUP(H3715,[1]Sheet1!$J$2:$K$20,2,0)</f>
        <v>HSD-IV</v>
      </c>
      <c r="J3715" s="181">
        <f>MONTH(Delivery[[#This Row],[DATE]])</f>
        <v>5</v>
      </c>
      <c r="K3715" s="183">
        <f>IF(Delivery[[#This Row],[Month]]&gt;3,YEAR(Delivery[[#This Row],[DATE]]),YEAR(Delivery[[#This Row],[DATE]])-1)</f>
        <v>2016</v>
      </c>
      <c r="L3715" s="183" t="str">
        <f>IF(Delivery[[#This Row],[Month]]&lt;4,"Q4",IF(Delivery[[#This Row],[Month]]&lt;7,"Q1",IF(Delivery[[#This Row],[Month]]&lt;10,"Q2",IF(Delivery[[#This Row],[Month]]&lt;13,"Q3"))))</f>
        <v>Q1</v>
      </c>
    </row>
    <row r="3716" spans="1:12" x14ac:dyDescent="0.25">
      <c r="A3716" s="181">
        <v>1</v>
      </c>
      <c r="B3716" s="182">
        <v>42513</v>
      </c>
      <c r="C3716" s="181" t="s">
        <v>6</v>
      </c>
      <c r="D3716" s="181" t="s">
        <v>2172</v>
      </c>
      <c r="E3716" s="181" t="s">
        <v>1948</v>
      </c>
      <c r="F3716" s="181">
        <v>1846</v>
      </c>
      <c r="G3716" s="181" t="s">
        <v>1850</v>
      </c>
      <c r="H3716" s="181" t="str">
        <f t="shared" si="30"/>
        <v>4H</v>
      </c>
      <c r="I3716" s="181" t="str">
        <f>VLOOKUP(H3716,[1]Sheet1!$J$2:$K$20,2,0)</f>
        <v>HSD-IV</v>
      </c>
      <c r="J3716" s="181">
        <f>MONTH(Delivery[[#This Row],[DATE]])</f>
        <v>5</v>
      </c>
      <c r="K3716" s="183">
        <f>IF(Delivery[[#This Row],[Month]]&gt;3,YEAR(Delivery[[#This Row],[DATE]]),YEAR(Delivery[[#This Row],[DATE]])-1)</f>
        <v>2016</v>
      </c>
      <c r="L3716" s="183" t="str">
        <f>IF(Delivery[[#This Row],[Month]]&lt;4,"Q4",IF(Delivery[[#This Row],[Month]]&lt;7,"Q1",IF(Delivery[[#This Row],[Month]]&lt;10,"Q2",IF(Delivery[[#This Row],[Month]]&lt;13,"Q3"))))</f>
        <v>Q1</v>
      </c>
    </row>
    <row r="3717" spans="1:12" x14ac:dyDescent="0.25">
      <c r="A3717" s="181">
        <v>1</v>
      </c>
      <c r="B3717" s="182">
        <v>42514</v>
      </c>
      <c r="C3717" s="181" t="s">
        <v>6</v>
      </c>
      <c r="D3717" s="181" t="s">
        <v>2172</v>
      </c>
      <c r="E3717" s="181" t="s">
        <v>1948</v>
      </c>
      <c r="F3717" s="181">
        <v>579</v>
      </c>
      <c r="G3717" s="181" t="s">
        <v>1850</v>
      </c>
      <c r="H3717" s="181" t="str">
        <f t="shared" si="30"/>
        <v>4H</v>
      </c>
      <c r="I3717" s="181" t="str">
        <f>VLOOKUP(H3717,[1]Sheet1!$J$2:$K$20,2,0)</f>
        <v>HSD-IV</v>
      </c>
      <c r="J3717" s="181">
        <f>MONTH(Delivery[[#This Row],[DATE]])</f>
        <v>5</v>
      </c>
      <c r="K3717" s="183">
        <f>IF(Delivery[[#This Row],[Month]]&gt;3,YEAR(Delivery[[#This Row],[DATE]]),YEAR(Delivery[[#This Row],[DATE]])-1)</f>
        <v>2016</v>
      </c>
      <c r="L3717" s="183" t="str">
        <f>IF(Delivery[[#This Row],[Month]]&lt;4,"Q4",IF(Delivery[[#This Row],[Month]]&lt;7,"Q1",IF(Delivery[[#This Row],[Month]]&lt;10,"Q2",IF(Delivery[[#This Row],[Month]]&lt;13,"Q3"))))</f>
        <v>Q1</v>
      </c>
    </row>
    <row r="3718" spans="1:12" x14ac:dyDescent="0.25">
      <c r="A3718" s="181">
        <v>1</v>
      </c>
      <c r="B3718" s="182">
        <v>42525</v>
      </c>
      <c r="C3718" s="181" t="s">
        <v>6</v>
      </c>
      <c r="D3718" s="181" t="s">
        <v>2178</v>
      </c>
      <c r="E3718" s="181">
        <v>7</v>
      </c>
      <c r="F3718" s="181">
        <v>3833</v>
      </c>
      <c r="G3718" s="181" t="s">
        <v>1945</v>
      </c>
      <c r="H3718" s="181" t="str">
        <f t="shared" si="30"/>
        <v>4H</v>
      </c>
      <c r="I3718" s="181" t="str">
        <f>VLOOKUP(H3718,[2]Sheet1!$J$2:$K$20,2,0)</f>
        <v>HSD-IV</v>
      </c>
      <c r="J3718" s="181">
        <f>MONTH(Delivery[[#This Row],[DATE]])</f>
        <v>6</v>
      </c>
      <c r="K3718" s="183">
        <f>IF(Delivery[[#This Row],[Month]]&gt;3,YEAR(Delivery[[#This Row],[DATE]]),YEAR(Delivery[[#This Row],[DATE]])-1)</f>
        <v>2016</v>
      </c>
      <c r="L3718" s="183" t="str">
        <f>IF(Delivery[[#This Row],[Month]]&lt;4,"Q4",IF(Delivery[[#This Row],[Month]]&lt;7,"Q1",IF(Delivery[[#This Row],[Month]]&lt;10,"Q2",IF(Delivery[[#This Row],[Month]]&lt;13,"Q3"))))</f>
        <v>Q1</v>
      </c>
    </row>
    <row r="3719" spans="1:12" x14ac:dyDescent="0.25">
      <c r="A3719" s="181">
        <v>2</v>
      </c>
      <c r="B3719" s="182">
        <v>42525</v>
      </c>
      <c r="C3719" s="181" t="s">
        <v>6</v>
      </c>
      <c r="D3719" s="181" t="s">
        <v>2178</v>
      </c>
      <c r="E3719" s="181">
        <v>6</v>
      </c>
      <c r="F3719" s="181">
        <v>2166</v>
      </c>
      <c r="G3719" s="181" t="s">
        <v>1945</v>
      </c>
      <c r="H3719" s="181" t="str">
        <f t="shared" si="30"/>
        <v>4H</v>
      </c>
      <c r="I3719" s="181" t="str">
        <f>VLOOKUP(H3719,[2]Sheet1!$J$2:$K$20,2,0)</f>
        <v>HSD-IV</v>
      </c>
      <c r="J3719" s="181">
        <f>MONTH(Delivery[[#This Row],[DATE]])</f>
        <v>6</v>
      </c>
      <c r="K3719" s="183">
        <f>IF(Delivery[[#This Row],[Month]]&gt;3,YEAR(Delivery[[#This Row],[DATE]]),YEAR(Delivery[[#This Row],[DATE]])-1)</f>
        <v>2016</v>
      </c>
      <c r="L3719" s="183" t="str">
        <f>IF(Delivery[[#This Row],[Month]]&lt;4,"Q4",IF(Delivery[[#This Row],[Month]]&lt;7,"Q1",IF(Delivery[[#This Row],[Month]]&lt;10,"Q2",IF(Delivery[[#This Row],[Month]]&lt;13,"Q3"))))</f>
        <v>Q1</v>
      </c>
    </row>
    <row r="3720" spans="1:12" x14ac:dyDescent="0.25">
      <c r="A3720" s="181">
        <v>1</v>
      </c>
      <c r="B3720" s="182">
        <v>42532</v>
      </c>
      <c r="C3720" s="181" t="s">
        <v>6</v>
      </c>
      <c r="D3720" s="181" t="s">
        <v>2178</v>
      </c>
      <c r="E3720" s="181">
        <v>8</v>
      </c>
      <c r="F3720" s="181">
        <v>1070</v>
      </c>
      <c r="G3720" s="181" t="s">
        <v>1945</v>
      </c>
      <c r="H3720" s="181" t="str">
        <f t="shared" si="30"/>
        <v>4H</v>
      </c>
      <c r="I3720" s="181" t="str">
        <f>VLOOKUP(H3720,[2]Sheet1!$J$2:$K$20,2,0)</f>
        <v>HSD-IV</v>
      </c>
      <c r="J3720" s="181">
        <f>MONTH(Delivery[[#This Row],[DATE]])</f>
        <v>6</v>
      </c>
      <c r="K3720" s="183">
        <f>IF(Delivery[[#This Row],[Month]]&gt;3,YEAR(Delivery[[#This Row],[DATE]]),YEAR(Delivery[[#This Row],[DATE]])-1)</f>
        <v>2016</v>
      </c>
      <c r="L3720" s="183" t="str">
        <f>IF(Delivery[[#This Row],[Month]]&lt;4,"Q4",IF(Delivery[[#This Row],[Month]]&lt;7,"Q1",IF(Delivery[[#This Row],[Month]]&lt;10,"Q2",IF(Delivery[[#This Row],[Month]]&lt;13,"Q3"))))</f>
        <v>Q1</v>
      </c>
    </row>
    <row r="3721" spans="1:12" x14ac:dyDescent="0.25">
      <c r="A3721" s="181">
        <v>2</v>
      </c>
      <c r="B3721" s="182">
        <v>42532</v>
      </c>
      <c r="C3721" s="181" t="s">
        <v>6</v>
      </c>
      <c r="D3721" s="181" t="s">
        <v>2172</v>
      </c>
      <c r="E3721" s="181">
        <v>8</v>
      </c>
      <c r="F3721" s="181">
        <v>2427</v>
      </c>
      <c r="G3721" s="181" t="s">
        <v>1945</v>
      </c>
      <c r="H3721" s="181" t="str">
        <f t="shared" si="30"/>
        <v>4H</v>
      </c>
      <c r="I3721" s="181" t="str">
        <f>VLOOKUP(H3721,[2]Sheet1!$J$2:$K$20,2,0)</f>
        <v>HSD-IV</v>
      </c>
      <c r="J3721" s="181">
        <f>MONTH(Delivery[[#This Row],[DATE]])</f>
        <v>6</v>
      </c>
      <c r="K3721" s="183">
        <f>IF(Delivery[[#This Row],[Month]]&gt;3,YEAR(Delivery[[#This Row],[DATE]]),YEAR(Delivery[[#This Row],[DATE]])-1)</f>
        <v>2016</v>
      </c>
      <c r="L3721" s="183" t="str">
        <f>IF(Delivery[[#This Row],[Month]]&lt;4,"Q4",IF(Delivery[[#This Row],[Month]]&lt;7,"Q1",IF(Delivery[[#This Row],[Month]]&lt;10,"Q2",IF(Delivery[[#This Row],[Month]]&lt;13,"Q3"))))</f>
        <v>Q1</v>
      </c>
    </row>
    <row r="3722" spans="1:12" x14ac:dyDescent="0.25">
      <c r="A3722" s="181">
        <v>3</v>
      </c>
      <c r="B3722" s="182">
        <v>42532</v>
      </c>
      <c r="C3722" s="181" t="s">
        <v>6</v>
      </c>
      <c r="D3722" s="181" t="s">
        <v>2172</v>
      </c>
      <c r="E3722" s="181">
        <v>6</v>
      </c>
      <c r="F3722" s="181">
        <v>2416</v>
      </c>
      <c r="G3722" s="181" t="s">
        <v>1945</v>
      </c>
      <c r="H3722" s="181" t="str">
        <f t="shared" si="30"/>
        <v>4H</v>
      </c>
      <c r="I3722" s="181" t="str">
        <f>VLOOKUP(H3722,[2]Sheet1!$J$2:$K$20,2,0)</f>
        <v>HSD-IV</v>
      </c>
      <c r="J3722" s="181">
        <f>MONTH(Delivery[[#This Row],[DATE]])</f>
        <v>6</v>
      </c>
      <c r="K3722" s="183">
        <f>IF(Delivery[[#This Row],[Month]]&gt;3,YEAR(Delivery[[#This Row],[DATE]]),YEAR(Delivery[[#This Row],[DATE]])-1)</f>
        <v>2016</v>
      </c>
      <c r="L3722" s="183" t="str">
        <f>IF(Delivery[[#This Row],[Month]]&lt;4,"Q4",IF(Delivery[[#This Row],[Month]]&lt;7,"Q1",IF(Delivery[[#This Row],[Month]]&lt;10,"Q2",IF(Delivery[[#This Row],[Month]]&lt;13,"Q3"))))</f>
        <v>Q1</v>
      </c>
    </row>
    <row r="3723" spans="1:12" x14ac:dyDescent="0.25">
      <c r="A3723" s="181">
        <v>4</v>
      </c>
      <c r="B3723" s="182">
        <v>42532</v>
      </c>
      <c r="C3723" s="181" t="s">
        <v>6</v>
      </c>
      <c r="D3723" s="181" t="s">
        <v>2314</v>
      </c>
      <c r="E3723" s="181">
        <v>6</v>
      </c>
      <c r="F3723" s="181">
        <v>195</v>
      </c>
      <c r="G3723" s="181" t="s">
        <v>1945</v>
      </c>
      <c r="H3723" s="181" t="str">
        <f t="shared" si="30"/>
        <v>4H</v>
      </c>
      <c r="I3723" s="181" t="str">
        <f>VLOOKUP(H3723,[2]Sheet1!$J$2:$K$20,2,0)</f>
        <v>HSD-IV</v>
      </c>
      <c r="J3723" s="181">
        <f>MONTH(Delivery[[#This Row],[DATE]])</f>
        <v>6</v>
      </c>
      <c r="K3723" s="183">
        <f>IF(Delivery[[#This Row],[Month]]&gt;3,YEAR(Delivery[[#This Row],[DATE]]),YEAR(Delivery[[#This Row],[DATE]])-1)</f>
        <v>2016</v>
      </c>
      <c r="L3723" s="183" t="str">
        <f>IF(Delivery[[#This Row],[Month]]&lt;4,"Q4",IF(Delivery[[#This Row],[Month]]&lt;7,"Q1",IF(Delivery[[#This Row],[Month]]&lt;10,"Q2",IF(Delivery[[#This Row],[Month]]&lt;13,"Q3"))))</f>
        <v>Q1</v>
      </c>
    </row>
    <row r="3724" spans="1:12" x14ac:dyDescent="0.25">
      <c r="A3724" s="181">
        <v>1</v>
      </c>
      <c r="B3724" s="182">
        <v>42533</v>
      </c>
      <c r="C3724" s="181" t="s">
        <v>6</v>
      </c>
      <c r="D3724" s="181" t="s">
        <v>2314</v>
      </c>
      <c r="E3724" s="181">
        <v>6</v>
      </c>
      <c r="F3724" s="181">
        <v>957</v>
      </c>
      <c r="G3724" s="181" t="s">
        <v>1945</v>
      </c>
      <c r="H3724" s="181" t="str">
        <f t="shared" si="30"/>
        <v>4H</v>
      </c>
      <c r="I3724" s="181" t="str">
        <f>VLOOKUP(H3724,[2]Sheet1!$J$2:$K$20,2,0)</f>
        <v>HSD-IV</v>
      </c>
      <c r="J3724" s="181">
        <f>MONTH(Delivery[[#This Row],[DATE]])</f>
        <v>6</v>
      </c>
      <c r="K3724" s="183">
        <f>IF(Delivery[[#This Row],[Month]]&gt;3,YEAR(Delivery[[#This Row],[DATE]]),YEAR(Delivery[[#This Row],[DATE]])-1)</f>
        <v>2016</v>
      </c>
      <c r="L3724" s="183" t="str">
        <f>IF(Delivery[[#This Row],[Month]]&lt;4,"Q4",IF(Delivery[[#This Row],[Month]]&lt;7,"Q1",IF(Delivery[[#This Row],[Month]]&lt;10,"Q2",IF(Delivery[[#This Row],[Month]]&lt;13,"Q3"))))</f>
        <v>Q1</v>
      </c>
    </row>
    <row r="3725" spans="1:12" x14ac:dyDescent="0.25">
      <c r="A3725" s="181">
        <v>2</v>
      </c>
      <c r="B3725" s="182">
        <v>42533</v>
      </c>
      <c r="C3725" s="181" t="s">
        <v>6</v>
      </c>
      <c r="D3725" s="181" t="s">
        <v>2315</v>
      </c>
      <c r="E3725" s="181">
        <v>5</v>
      </c>
      <c r="F3725" s="181">
        <v>69</v>
      </c>
      <c r="G3725" s="181" t="s">
        <v>1945</v>
      </c>
      <c r="H3725" s="181" t="str">
        <f t="shared" si="30"/>
        <v>PC</v>
      </c>
      <c r="I3725" s="181" t="str">
        <f>VLOOKUP(H3725,[2]Sheet1!$J$2:$K$20,2,0)</f>
        <v>SKO</v>
      </c>
      <c r="J3725" s="181">
        <f>MONTH(Delivery[[#This Row],[DATE]])</f>
        <v>6</v>
      </c>
      <c r="K3725" s="183">
        <f>IF(Delivery[[#This Row],[Month]]&gt;3,YEAR(Delivery[[#This Row],[DATE]]),YEAR(Delivery[[#This Row],[DATE]])-1)</f>
        <v>2016</v>
      </c>
      <c r="L3725" s="183" t="str">
        <f>IF(Delivery[[#This Row],[Month]]&lt;4,"Q4",IF(Delivery[[#This Row],[Month]]&lt;7,"Q1",IF(Delivery[[#This Row],[Month]]&lt;10,"Q2",IF(Delivery[[#This Row],[Month]]&lt;13,"Q3"))))</f>
        <v>Q1</v>
      </c>
    </row>
    <row r="3726" spans="1:12" x14ac:dyDescent="0.25">
      <c r="A3726" s="181">
        <v>3</v>
      </c>
      <c r="B3726" s="182">
        <v>42533</v>
      </c>
      <c r="C3726" s="181" t="s">
        <v>6</v>
      </c>
      <c r="D3726" s="181" t="s">
        <v>2316</v>
      </c>
      <c r="E3726" s="181">
        <v>5</v>
      </c>
      <c r="F3726" s="181">
        <v>1941</v>
      </c>
      <c r="G3726" s="181" t="s">
        <v>1945</v>
      </c>
      <c r="H3726" s="181" t="str">
        <f t="shared" si="30"/>
        <v>NS</v>
      </c>
      <c r="I3726" s="181" t="str">
        <f>VLOOKUP(H3726,[2]Sheet1!$J$2:$K$20,2,0)</f>
        <v>SKO</v>
      </c>
      <c r="J3726" s="181">
        <f>MONTH(Delivery[[#This Row],[DATE]])</f>
        <v>6</v>
      </c>
      <c r="K3726" s="183">
        <f>IF(Delivery[[#This Row],[Month]]&gt;3,YEAR(Delivery[[#This Row],[DATE]]),YEAR(Delivery[[#This Row],[DATE]])-1)</f>
        <v>2016</v>
      </c>
      <c r="L3726" s="183" t="str">
        <f>IF(Delivery[[#This Row],[Month]]&lt;4,"Q4",IF(Delivery[[#This Row],[Month]]&lt;7,"Q1",IF(Delivery[[#This Row],[Month]]&lt;10,"Q2",IF(Delivery[[#This Row],[Month]]&lt;13,"Q3"))))</f>
        <v>Q1</v>
      </c>
    </row>
    <row r="3727" spans="1:12" x14ac:dyDescent="0.25">
      <c r="A3727" s="181">
        <v>4</v>
      </c>
      <c r="B3727" s="182">
        <v>42533</v>
      </c>
      <c r="C3727" s="181" t="s">
        <v>6</v>
      </c>
      <c r="D3727" s="181" t="s">
        <v>2316</v>
      </c>
      <c r="E3727" s="181">
        <v>4</v>
      </c>
      <c r="F3727" s="181">
        <v>818</v>
      </c>
      <c r="G3727" s="181" t="s">
        <v>1945</v>
      </c>
      <c r="H3727" s="181" t="str">
        <f t="shared" si="30"/>
        <v>NS</v>
      </c>
      <c r="I3727" s="181" t="str">
        <f>VLOOKUP(H3727,[2]Sheet1!$J$2:$K$20,2,0)</f>
        <v>SKO</v>
      </c>
      <c r="J3727" s="181">
        <f>MONTH(Delivery[[#This Row],[DATE]])</f>
        <v>6</v>
      </c>
      <c r="K3727" s="183">
        <f>IF(Delivery[[#This Row],[Month]]&gt;3,YEAR(Delivery[[#This Row],[DATE]]),YEAR(Delivery[[#This Row],[DATE]])-1)</f>
        <v>2016</v>
      </c>
      <c r="L3727" s="183" t="str">
        <f>IF(Delivery[[#This Row],[Month]]&lt;4,"Q4",IF(Delivery[[#This Row],[Month]]&lt;7,"Q1",IF(Delivery[[#This Row],[Month]]&lt;10,"Q2",IF(Delivery[[#This Row],[Month]]&lt;13,"Q3"))))</f>
        <v>Q1</v>
      </c>
    </row>
    <row r="3728" spans="1:12" x14ac:dyDescent="0.25">
      <c r="A3728" s="181">
        <v>5</v>
      </c>
      <c r="B3728" s="182">
        <v>42533</v>
      </c>
      <c r="C3728" s="181" t="s">
        <v>6</v>
      </c>
      <c r="D3728" s="181" t="s">
        <v>2317</v>
      </c>
      <c r="E3728" s="181">
        <v>4</v>
      </c>
      <c r="F3728" s="181">
        <v>87</v>
      </c>
      <c r="G3728" s="181" t="s">
        <v>1945</v>
      </c>
      <c r="H3728" s="181" t="str">
        <f t="shared" si="30"/>
        <v>PC</v>
      </c>
      <c r="I3728" s="181" t="str">
        <f>VLOOKUP(H3728,[2]Sheet1!$J$2:$K$20,2,0)</f>
        <v>SKO</v>
      </c>
      <c r="J3728" s="181">
        <f>MONTH(Delivery[[#This Row],[DATE]])</f>
        <v>6</v>
      </c>
      <c r="K3728" s="183">
        <f>IF(Delivery[[#This Row],[Month]]&gt;3,YEAR(Delivery[[#This Row],[DATE]]),YEAR(Delivery[[#This Row],[DATE]])-1)</f>
        <v>2016</v>
      </c>
      <c r="L3728" s="183" t="str">
        <f>IF(Delivery[[#This Row],[Month]]&lt;4,"Q4",IF(Delivery[[#This Row],[Month]]&lt;7,"Q1",IF(Delivery[[#This Row],[Month]]&lt;10,"Q2",IF(Delivery[[#This Row],[Month]]&lt;13,"Q3"))))</f>
        <v>Q1</v>
      </c>
    </row>
    <row r="3729" spans="1:12" x14ac:dyDescent="0.25">
      <c r="A3729" s="181">
        <v>6</v>
      </c>
      <c r="B3729" s="182">
        <v>42533</v>
      </c>
      <c r="C3729" s="181" t="s">
        <v>6</v>
      </c>
      <c r="D3729" s="181" t="s">
        <v>2318</v>
      </c>
      <c r="E3729" s="181">
        <v>8</v>
      </c>
      <c r="F3729" s="181">
        <v>104</v>
      </c>
      <c r="G3729" s="181" t="s">
        <v>1945</v>
      </c>
      <c r="H3729" s="181" t="str">
        <f t="shared" si="30"/>
        <v>4H</v>
      </c>
      <c r="I3729" s="181" t="str">
        <f>VLOOKUP(H3729,[2]Sheet1!$J$2:$K$20,2,0)</f>
        <v>HSD-IV</v>
      </c>
      <c r="J3729" s="181">
        <f>MONTH(Delivery[[#This Row],[DATE]])</f>
        <v>6</v>
      </c>
      <c r="K3729" s="183">
        <f>IF(Delivery[[#This Row],[Month]]&gt;3,YEAR(Delivery[[#This Row],[DATE]]),YEAR(Delivery[[#This Row],[DATE]])-1)</f>
        <v>2016</v>
      </c>
      <c r="L3729" s="183" t="str">
        <f>IF(Delivery[[#This Row],[Month]]&lt;4,"Q4",IF(Delivery[[#This Row],[Month]]&lt;7,"Q1",IF(Delivery[[#This Row],[Month]]&lt;10,"Q2",IF(Delivery[[#This Row],[Month]]&lt;13,"Q3"))))</f>
        <v>Q1</v>
      </c>
    </row>
    <row r="3730" spans="1:12" x14ac:dyDescent="0.25">
      <c r="A3730" s="181">
        <v>1</v>
      </c>
      <c r="B3730" s="182">
        <v>42542</v>
      </c>
      <c r="C3730" s="181" t="s">
        <v>6</v>
      </c>
      <c r="D3730" s="181" t="s">
        <v>2318</v>
      </c>
      <c r="E3730" s="181">
        <v>7</v>
      </c>
      <c r="F3730" s="181">
        <v>689</v>
      </c>
      <c r="G3730" s="181" t="s">
        <v>1945</v>
      </c>
      <c r="H3730" s="181" t="str">
        <f t="shared" si="30"/>
        <v>4H</v>
      </c>
      <c r="I3730" s="181" t="str">
        <f>VLOOKUP(H3730,[2]Sheet1!$J$2:$K$20,2,0)</f>
        <v>HSD-IV</v>
      </c>
      <c r="J3730" s="181">
        <f>MONTH(Delivery[[#This Row],[DATE]])</f>
        <v>6</v>
      </c>
      <c r="K3730" s="183">
        <f>IF(Delivery[[#This Row],[Month]]&gt;3,YEAR(Delivery[[#This Row],[DATE]]),YEAR(Delivery[[#This Row],[DATE]])-1)</f>
        <v>2016</v>
      </c>
      <c r="L3730" s="183" t="str">
        <f>IF(Delivery[[#This Row],[Month]]&lt;4,"Q4",IF(Delivery[[#This Row],[Month]]&lt;7,"Q1",IF(Delivery[[#This Row],[Month]]&lt;10,"Q2",IF(Delivery[[#This Row],[Month]]&lt;13,"Q3"))))</f>
        <v>Q1</v>
      </c>
    </row>
    <row r="3731" spans="1:12" x14ac:dyDescent="0.25">
      <c r="A3731" s="181">
        <v>2</v>
      </c>
      <c r="B3731" s="182">
        <v>42542</v>
      </c>
      <c r="C3731" s="181" t="s">
        <v>6</v>
      </c>
      <c r="D3731" s="181" t="s">
        <v>2318</v>
      </c>
      <c r="E3731" s="181">
        <v>6</v>
      </c>
      <c r="F3731" s="181">
        <v>2977</v>
      </c>
      <c r="G3731" s="181" t="s">
        <v>1945</v>
      </c>
      <c r="H3731" s="181" t="str">
        <f t="shared" si="30"/>
        <v>4H</v>
      </c>
      <c r="I3731" s="181" t="str">
        <f>VLOOKUP(H3731,[2]Sheet1!$J$2:$K$20,2,0)</f>
        <v>HSD-IV</v>
      </c>
      <c r="J3731" s="181">
        <f>MONTH(Delivery[[#This Row],[DATE]])</f>
        <v>6</v>
      </c>
      <c r="K3731" s="183">
        <f>IF(Delivery[[#This Row],[Month]]&gt;3,YEAR(Delivery[[#This Row],[DATE]]),YEAR(Delivery[[#This Row],[DATE]])-1)</f>
        <v>2016</v>
      </c>
      <c r="L3731" s="183" t="str">
        <f>IF(Delivery[[#This Row],[Month]]&lt;4,"Q4",IF(Delivery[[#This Row],[Month]]&lt;7,"Q1",IF(Delivery[[#This Row],[Month]]&lt;10,"Q2",IF(Delivery[[#This Row],[Month]]&lt;13,"Q3"))))</f>
        <v>Q1</v>
      </c>
    </row>
    <row r="3732" spans="1:12" x14ac:dyDescent="0.25">
      <c r="A3732" s="181">
        <v>3</v>
      </c>
      <c r="B3732" s="182">
        <v>42542</v>
      </c>
      <c r="C3732" s="181" t="s">
        <v>6</v>
      </c>
      <c r="D3732" s="181" t="s">
        <v>2319</v>
      </c>
      <c r="E3732" s="181">
        <v>6</v>
      </c>
      <c r="F3732" s="181">
        <v>834</v>
      </c>
      <c r="G3732" s="181" t="s">
        <v>1945</v>
      </c>
      <c r="H3732" s="181" t="str">
        <f t="shared" si="30"/>
        <v>4H</v>
      </c>
      <c r="I3732" s="181" t="str">
        <f>VLOOKUP(H3732,[2]Sheet1!$J$2:$K$20,2,0)</f>
        <v>HSD-IV</v>
      </c>
      <c r="J3732" s="181">
        <f>MONTH(Delivery[[#This Row],[DATE]])</f>
        <v>6</v>
      </c>
      <c r="K3732" s="183">
        <f>IF(Delivery[[#This Row],[Month]]&gt;3,YEAR(Delivery[[#This Row],[DATE]]),YEAR(Delivery[[#This Row],[DATE]])-1)</f>
        <v>2016</v>
      </c>
      <c r="L3732" s="183" t="str">
        <f>IF(Delivery[[#This Row],[Month]]&lt;4,"Q4",IF(Delivery[[#This Row],[Month]]&lt;7,"Q1",IF(Delivery[[#This Row],[Month]]&lt;10,"Q2",IF(Delivery[[#This Row],[Month]]&lt;13,"Q3"))))</f>
        <v>Q1</v>
      </c>
    </row>
    <row r="3733" spans="1:12" x14ac:dyDescent="0.25">
      <c r="A3733" s="181">
        <v>4</v>
      </c>
      <c r="B3733" s="182">
        <v>42542</v>
      </c>
      <c r="C3733" s="181" t="s">
        <v>6</v>
      </c>
      <c r="D3733" s="181" t="s">
        <v>2319</v>
      </c>
      <c r="E3733" s="181">
        <v>8</v>
      </c>
      <c r="F3733" s="181">
        <v>484</v>
      </c>
      <c r="G3733" s="181" t="s">
        <v>1945</v>
      </c>
      <c r="H3733" s="181" t="str">
        <f t="shared" si="30"/>
        <v>4H</v>
      </c>
      <c r="I3733" s="181" t="str">
        <f>VLOOKUP(H3733,[2]Sheet1!$J$2:$K$20,2,0)</f>
        <v>HSD-IV</v>
      </c>
      <c r="J3733" s="181">
        <f>MONTH(Delivery[[#This Row],[DATE]])</f>
        <v>6</v>
      </c>
      <c r="K3733" s="183">
        <f>IF(Delivery[[#This Row],[Month]]&gt;3,YEAR(Delivery[[#This Row],[DATE]]),YEAR(Delivery[[#This Row],[DATE]])-1)</f>
        <v>2016</v>
      </c>
      <c r="L3733" s="183" t="str">
        <f>IF(Delivery[[#This Row],[Month]]&lt;4,"Q4",IF(Delivery[[#This Row],[Month]]&lt;7,"Q1",IF(Delivery[[#This Row],[Month]]&lt;10,"Q2",IF(Delivery[[#This Row],[Month]]&lt;13,"Q3"))))</f>
        <v>Q1</v>
      </c>
    </row>
    <row r="3734" spans="1:12" x14ac:dyDescent="0.25">
      <c r="A3734" s="181">
        <v>1</v>
      </c>
      <c r="B3734" s="182">
        <v>42543</v>
      </c>
      <c r="C3734" s="181" t="s">
        <v>6</v>
      </c>
      <c r="D3734" s="181" t="s">
        <v>2319</v>
      </c>
      <c r="E3734" s="181">
        <v>8</v>
      </c>
      <c r="F3734" s="181">
        <v>2042</v>
      </c>
      <c r="G3734" s="181" t="s">
        <v>1945</v>
      </c>
      <c r="H3734" s="181" t="str">
        <f t="shared" si="30"/>
        <v>4H</v>
      </c>
      <c r="I3734" s="181" t="str">
        <f>VLOOKUP(H3734,[2]Sheet1!$J$2:$K$20,2,0)</f>
        <v>HSD-IV</v>
      </c>
      <c r="J3734" s="181">
        <f>MONTH(Delivery[[#This Row],[DATE]])</f>
        <v>6</v>
      </c>
      <c r="K3734" s="183">
        <f>IF(Delivery[[#This Row],[Month]]&gt;3,YEAR(Delivery[[#This Row],[DATE]]),YEAR(Delivery[[#This Row],[DATE]])-1)</f>
        <v>2016</v>
      </c>
      <c r="L3734" s="183" t="str">
        <f>IF(Delivery[[#This Row],[Month]]&lt;4,"Q4",IF(Delivery[[#This Row],[Month]]&lt;7,"Q1",IF(Delivery[[#This Row],[Month]]&lt;10,"Q2",IF(Delivery[[#This Row],[Month]]&lt;13,"Q3"))))</f>
        <v>Q1</v>
      </c>
    </row>
    <row r="3735" spans="1:12" x14ac:dyDescent="0.25">
      <c r="A3735" s="181">
        <v>2</v>
      </c>
      <c r="B3735" s="182">
        <v>42543</v>
      </c>
      <c r="C3735" s="181" t="s">
        <v>6</v>
      </c>
      <c r="D3735" s="181" t="s">
        <v>2320</v>
      </c>
      <c r="E3735" s="181">
        <v>8</v>
      </c>
      <c r="F3735" s="181">
        <v>869</v>
      </c>
      <c r="G3735" s="181" t="s">
        <v>1945</v>
      </c>
      <c r="H3735" s="181" t="str">
        <f t="shared" si="30"/>
        <v>4H</v>
      </c>
      <c r="I3735" s="181" t="str">
        <f>VLOOKUP(H3735,[2]Sheet1!$J$2:$K$20,2,0)</f>
        <v>HSD-IV</v>
      </c>
      <c r="J3735" s="181">
        <f>MONTH(Delivery[[#This Row],[DATE]])</f>
        <v>6</v>
      </c>
      <c r="K3735" s="183">
        <f>IF(Delivery[[#This Row],[Month]]&gt;3,YEAR(Delivery[[#This Row],[DATE]]),YEAR(Delivery[[#This Row],[DATE]])-1)</f>
        <v>2016</v>
      </c>
      <c r="L3735" s="183" t="str">
        <f>IF(Delivery[[#This Row],[Month]]&lt;4,"Q4",IF(Delivery[[#This Row],[Month]]&lt;7,"Q1",IF(Delivery[[#This Row],[Month]]&lt;10,"Q2",IF(Delivery[[#This Row],[Month]]&lt;13,"Q3"))))</f>
        <v>Q1</v>
      </c>
    </row>
    <row r="3736" spans="1:12" x14ac:dyDescent="0.25">
      <c r="A3736" s="181">
        <v>3</v>
      </c>
      <c r="B3736" s="182">
        <v>42543</v>
      </c>
      <c r="C3736" s="181" t="s">
        <v>6</v>
      </c>
      <c r="D3736" s="181" t="s">
        <v>2320</v>
      </c>
      <c r="E3736" s="181">
        <v>7</v>
      </c>
      <c r="F3736" s="181">
        <v>1366</v>
      </c>
      <c r="G3736" s="181" t="s">
        <v>1945</v>
      </c>
      <c r="H3736" s="181" t="str">
        <f t="shared" si="30"/>
        <v>4H</v>
      </c>
      <c r="I3736" s="181" t="str">
        <f>VLOOKUP(H3736,[2]Sheet1!$J$2:$K$20,2,0)</f>
        <v>HSD-IV</v>
      </c>
      <c r="J3736" s="181">
        <f>MONTH(Delivery[[#This Row],[DATE]])</f>
        <v>6</v>
      </c>
      <c r="K3736" s="183">
        <f>IF(Delivery[[#This Row],[Month]]&gt;3,YEAR(Delivery[[#This Row],[DATE]]),YEAR(Delivery[[#This Row],[DATE]])-1)</f>
        <v>2016</v>
      </c>
      <c r="L3736" s="183" t="str">
        <f>IF(Delivery[[#This Row],[Month]]&lt;4,"Q4",IF(Delivery[[#This Row],[Month]]&lt;7,"Q1",IF(Delivery[[#This Row],[Month]]&lt;10,"Q2",IF(Delivery[[#This Row],[Month]]&lt;13,"Q3"))))</f>
        <v>Q1</v>
      </c>
    </row>
    <row r="3737" spans="1:12" x14ac:dyDescent="0.25">
      <c r="A3737" s="181">
        <v>4</v>
      </c>
      <c r="B3737" s="182">
        <v>42543</v>
      </c>
      <c r="C3737" s="181" t="s">
        <v>6</v>
      </c>
      <c r="D3737" s="181" t="s">
        <v>2320</v>
      </c>
      <c r="E3737" s="181">
        <v>8</v>
      </c>
      <c r="F3737" s="181">
        <v>261</v>
      </c>
      <c r="G3737" s="181" t="s">
        <v>1945</v>
      </c>
      <c r="H3737" s="181" t="str">
        <f t="shared" si="30"/>
        <v>4H</v>
      </c>
      <c r="I3737" s="181" t="str">
        <f>VLOOKUP(H3737,[2]Sheet1!$J$2:$K$20,2,0)</f>
        <v>HSD-IV</v>
      </c>
      <c r="J3737" s="181">
        <f>MONTH(Delivery[[#This Row],[DATE]])</f>
        <v>6</v>
      </c>
      <c r="K3737" s="183">
        <f>IF(Delivery[[#This Row],[Month]]&gt;3,YEAR(Delivery[[#This Row],[DATE]]),YEAR(Delivery[[#This Row],[DATE]])-1)</f>
        <v>2016</v>
      </c>
      <c r="L3737" s="183" t="str">
        <f>IF(Delivery[[#This Row],[Month]]&lt;4,"Q4",IF(Delivery[[#This Row],[Month]]&lt;7,"Q1",IF(Delivery[[#This Row],[Month]]&lt;10,"Q2",IF(Delivery[[#This Row],[Month]]&lt;13,"Q3"))))</f>
        <v>Q1</v>
      </c>
    </row>
    <row r="3738" spans="1:12" x14ac:dyDescent="0.25">
      <c r="A3738" s="181">
        <v>5</v>
      </c>
      <c r="B3738" s="182">
        <v>42543</v>
      </c>
      <c r="C3738" s="181" t="s">
        <v>6</v>
      </c>
      <c r="D3738" s="181" t="s">
        <v>2321</v>
      </c>
      <c r="E3738" s="181">
        <v>5</v>
      </c>
      <c r="F3738" s="181">
        <v>61</v>
      </c>
      <c r="G3738" s="181" t="s">
        <v>1945</v>
      </c>
      <c r="H3738" s="181" t="str">
        <f t="shared" si="30"/>
        <v>PC</v>
      </c>
      <c r="I3738" s="181" t="str">
        <f>VLOOKUP(H3738,[2]Sheet1!$J$2:$K$20,2,0)</f>
        <v>SKO</v>
      </c>
      <c r="J3738" s="181">
        <f>MONTH(Delivery[[#This Row],[DATE]])</f>
        <v>6</v>
      </c>
      <c r="K3738" s="183">
        <f>IF(Delivery[[#This Row],[Month]]&gt;3,YEAR(Delivery[[#This Row],[DATE]]),YEAR(Delivery[[#This Row],[DATE]])-1)</f>
        <v>2016</v>
      </c>
      <c r="L3738" s="183" t="str">
        <f>IF(Delivery[[#This Row],[Month]]&lt;4,"Q4",IF(Delivery[[#This Row],[Month]]&lt;7,"Q1",IF(Delivery[[#This Row],[Month]]&lt;10,"Q2",IF(Delivery[[#This Row],[Month]]&lt;13,"Q3"))))</f>
        <v>Q1</v>
      </c>
    </row>
    <row r="3739" spans="1:12" x14ac:dyDescent="0.25">
      <c r="A3739" s="181">
        <v>6</v>
      </c>
      <c r="B3739" s="182">
        <v>42543</v>
      </c>
      <c r="C3739" s="181" t="s">
        <v>6</v>
      </c>
      <c r="D3739" s="181" t="s">
        <v>2322</v>
      </c>
      <c r="E3739" s="181">
        <v>5</v>
      </c>
      <c r="F3739" s="181">
        <v>1807</v>
      </c>
      <c r="G3739" s="181" t="s">
        <v>1945</v>
      </c>
      <c r="H3739" s="181" t="str">
        <f t="shared" si="30"/>
        <v>NS</v>
      </c>
      <c r="I3739" s="181" t="str">
        <f>VLOOKUP(H3739,[2]Sheet1!$J$2:$K$20,2,0)</f>
        <v>SKO</v>
      </c>
      <c r="J3739" s="181">
        <f>MONTH(Delivery[[#This Row],[DATE]])</f>
        <v>6</v>
      </c>
      <c r="K3739" s="183">
        <f>IF(Delivery[[#This Row],[Month]]&gt;3,YEAR(Delivery[[#This Row],[DATE]]),YEAR(Delivery[[#This Row],[DATE]])-1)</f>
        <v>2016</v>
      </c>
      <c r="L3739" s="183" t="str">
        <f>IF(Delivery[[#This Row],[Month]]&lt;4,"Q4",IF(Delivery[[#This Row],[Month]]&lt;7,"Q1",IF(Delivery[[#This Row],[Month]]&lt;10,"Q2",IF(Delivery[[#This Row],[Month]]&lt;13,"Q3"))))</f>
        <v>Q1</v>
      </c>
    </row>
    <row r="3740" spans="1:12" x14ac:dyDescent="0.25">
      <c r="A3740" s="181">
        <v>7</v>
      </c>
      <c r="B3740" s="182">
        <v>42543</v>
      </c>
      <c r="C3740" s="181" t="s">
        <v>6</v>
      </c>
      <c r="D3740" s="181" t="s">
        <v>2323</v>
      </c>
      <c r="E3740" s="181">
        <v>5</v>
      </c>
      <c r="F3740" s="181">
        <v>86</v>
      </c>
      <c r="G3740" s="181" t="s">
        <v>1945</v>
      </c>
      <c r="H3740" s="181" t="str">
        <f t="shared" si="30"/>
        <v>PC</v>
      </c>
      <c r="I3740" s="181" t="str">
        <f>VLOOKUP(H3740,[2]Sheet1!$J$2:$K$20,2,0)</f>
        <v>SKO</v>
      </c>
      <c r="J3740" s="181">
        <f>MONTH(Delivery[[#This Row],[DATE]])</f>
        <v>6</v>
      </c>
      <c r="K3740" s="183">
        <f>IF(Delivery[[#This Row],[Month]]&gt;3,YEAR(Delivery[[#This Row],[DATE]]),YEAR(Delivery[[#This Row],[DATE]])-1)</f>
        <v>2016</v>
      </c>
      <c r="L3740" s="183" t="str">
        <f>IF(Delivery[[#This Row],[Month]]&lt;4,"Q4",IF(Delivery[[#This Row],[Month]]&lt;7,"Q1",IF(Delivery[[#This Row],[Month]]&lt;10,"Q2",IF(Delivery[[#This Row],[Month]]&lt;13,"Q3"))))</f>
        <v>Q1</v>
      </c>
    </row>
    <row r="3741" spans="1:12" x14ac:dyDescent="0.25">
      <c r="A3741" s="181">
        <v>8</v>
      </c>
      <c r="B3741" s="182">
        <v>42543</v>
      </c>
      <c r="C3741" s="181" t="s">
        <v>6</v>
      </c>
      <c r="D3741" s="181" t="s">
        <v>2673</v>
      </c>
      <c r="E3741" s="181">
        <v>1</v>
      </c>
      <c r="F3741" s="181">
        <v>356</v>
      </c>
      <c r="G3741" s="181" t="s">
        <v>1945</v>
      </c>
      <c r="H3741" s="181" t="str">
        <f t="shared" si="30"/>
        <v>4H</v>
      </c>
      <c r="I3741" s="181" t="str">
        <f>VLOOKUP(H3741,[2]Sheet1!$J$2:$K$20,2,0)</f>
        <v>HSD-IV</v>
      </c>
      <c r="J3741" s="181">
        <f>MONTH(Delivery[[#This Row],[DATE]])</f>
        <v>6</v>
      </c>
      <c r="K3741" s="183">
        <f>IF(Delivery[[#This Row],[Month]]&gt;3,YEAR(Delivery[[#This Row],[DATE]]),YEAR(Delivery[[#This Row],[DATE]])-1)</f>
        <v>2016</v>
      </c>
      <c r="L3741" s="183" t="str">
        <f>IF(Delivery[[#This Row],[Month]]&lt;4,"Q4",IF(Delivery[[#This Row],[Month]]&lt;7,"Q1",IF(Delivery[[#This Row],[Month]]&lt;10,"Q2",IF(Delivery[[#This Row],[Month]]&lt;13,"Q3"))))</f>
        <v>Q1</v>
      </c>
    </row>
    <row r="3742" spans="1:12" x14ac:dyDescent="0.25">
      <c r="A3742" s="181">
        <v>1</v>
      </c>
      <c r="B3742" s="182">
        <v>42544</v>
      </c>
      <c r="C3742" s="181" t="s">
        <v>6</v>
      </c>
      <c r="D3742" s="181" t="s">
        <v>2324</v>
      </c>
      <c r="E3742" s="181">
        <v>1</v>
      </c>
      <c r="F3742" s="181">
        <v>3520</v>
      </c>
      <c r="G3742" s="181" t="s">
        <v>1945</v>
      </c>
      <c r="H3742" s="181" t="str">
        <f t="shared" si="30"/>
        <v>4M</v>
      </c>
      <c r="I3742" s="181" t="str">
        <f>VLOOKUP(H3742,[2]Sheet1!$J$2:$K$20,2,0)</f>
        <v>MS-IV</v>
      </c>
      <c r="J3742" s="181">
        <f>MONTH(Delivery[[#This Row],[DATE]])</f>
        <v>6</v>
      </c>
      <c r="K3742" s="183">
        <f>IF(Delivery[[#This Row],[Month]]&gt;3,YEAR(Delivery[[#This Row],[DATE]]),YEAR(Delivery[[#This Row],[DATE]])-1)</f>
        <v>2016</v>
      </c>
      <c r="L3742" s="183" t="str">
        <f>IF(Delivery[[#This Row],[Month]]&lt;4,"Q4",IF(Delivery[[#This Row],[Month]]&lt;7,"Q1",IF(Delivery[[#This Row],[Month]]&lt;10,"Q2",IF(Delivery[[#This Row],[Month]]&lt;13,"Q3"))))</f>
        <v>Q1</v>
      </c>
    </row>
    <row r="3743" spans="1:12" x14ac:dyDescent="0.25">
      <c r="A3743" s="181">
        <v>2</v>
      </c>
      <c r="B3743" s="182">
        <v>42544</v>
      </c>
      <c r="C3743" s="181" t="s">
        <v>6</v>
      </c>
      <c r="D3743" s="181" t="s">
        <v>2324</v>
      </c>
      <c r="E3743" s="181">
        <v>2</v>
      </c>
      <c r="F3743" s="181">
        <v>2382</v>
      </c>
      <c r="G3743" s="181" t="s">
        <v>1945</v>
      </c>
      <c r="H3743" s="181" t="str">
        <f t="shared" si="30"/>
        <v>4M</v>
      </c>
      <c r="I3743" s="181" t="str">
        <f>VLOOKUP(H3743,[2]Sheet1!$J$2:$K$20,2,0)</f>
        <v>MS-IV</v>
      </c>
      <c r="J3743" s="181">
        <f>MONTH(Delivery[[#This Row],[DATE]])</f>
        <v>6</v>
      </c>
      <c r="K3743" s="183">
        <f>IF(Delivery[[#This Row],[Month]]&gt;3,YEAR(Delivery[[#This Row],[DATE]]),YEAR(Delivery[[#This Row],[DATE]])-1)</f>
        <v>2016</v>
      </c>
      <c r="L3743" s="183" t="str">
        <f>IF(Delivery[[#This Row],[Month]]&lt;4,"Q4",IF(Delivery[[#This Row],[Month]]&lt;7,"Q1",IF(Delivery[[#This Row],[Month]]&lt;10,"Q2",IF(Delivery[[#This Row],[Month]]&lt;13,"Q3"))))</f>
        <v>Q1</v>
      </c>
    </row>
    <row r="3744" spans="1:12" x14ac:dyDescent="0.25">
      <c r="A3744" s="181">
        <v>1</v>
      </c>
      <c r="B3744" s="182">
        <v>42545</v>
      </c>
      <c r="C3744" s="181" t="s">
        <v>6</v>
      </c>
      <c r="D3744" s="181" t="s">
        <v>2324</v>
      </c>
      <c r="E3744" s="181">
        <v>2</v>
      </c>
      <c r="F3744" s="181">
        <v>1159</v>
      </c>
      <c r="G3744" s="181" t="s">
        <v>1945</v>
      </c>
      <c r="H3744" s="181" t="str">
        <f t="shared" si="30"/>
        <v>4M</v>
      </c>
      <c r="I3744" s="181" t="str">
        <f>VLOOKUP(H3744,[2]Sheet1!$J$2:$K$20,2,0)</f>
        <v>MS-IV</v>
      </c>
      <c r="J3744" s="181">
        <f>MONTH(Delivery[[#This Row],[DATE]])</f>
        <v>6</v>
      </c>
      <c r="K3744" s="183">
        <f>IF(Delivery[[#This Row],[Month]]&gt;3,YEAR(Delivery[[#This Row],[DATE]]),YEAR(Delivery[[#This Row],[DATE]])-1)</f>
        <v>2016</v>
      </c>
      <c r="L3744" s="183" t="str">
        <f>IF(Delivery[[#This Row],[Month]]&lt;4,"Q4",IF(Delivery[[#This Row],[Month]]&lt;7,"Q1",IF(Delivery[[#This Row],[Month]]&lt;10,"Q2",IF(Delivery[[#This Row],[Month]]&lt;13,"Q3"))))</f>
        <v>Q1</v>
      </c>
    </row>
    <row r="3745" spans="1:12" x14ac:dyDescent="0.25">
      <c r="A3745" s="181">
        <v>2</v>
      </c>
      <c r="B3745" s="182">
        <v>42545</v>
      </c>
      <c r="C3745" s="181" t="s">
        <v>6</v>
      </c>
      <c r="D3745" s="181" t="s">
        <v>2325</v>
      </c>
      <c r="E3745" s="181">
        <v>4</v>
      </c>
      <c r="F3745" s="181">
        <v>67</v>
      </c>
      <c r="G3745" s="181" t="s">
        <v>1945</v>
      </c>
      <c r="H3745" s="181" t="str">
        <f t="shared" si="30"/>
        <v>PC</v>
      </c>
      <c r="I3745" s="181" t="str">
        <f>VLOOKUP(H3745,[2]Sheet1!$J$2:$K$20,2,0)</f>
        <v>SKO</v>
      </c>
      <c r="J3745" s="181">
        <f>MONTH(Delivery[[#This Row],[DATE]])</f>
        <v>6</v>
      </c>
      <c r="K3745" s="183">
        <f>IF(Delivery[[#This Row],[Month]]&gt;3,YEAR(Delivery[[#This Row],[DATE]]),YEAR(Delivery[[#This Row],[DATE]])-1)</f>
        <v>2016</v>
      </c>
      <c r="L3745" s="183" t="str">
        <f>IF(Delivery[[#This Row],[Month]]&lt;4,"Q4",IF(Delivery[[#This Row],[Month]]&lt;7,"Q1",IF(Delivery[[#This Row],[Month]]&lt;10,"Q2",IF(Delivery[[#This Row],[Month]]&lt;13,"Q3"))))</f>
        <v>Q1</v>
      </c>
    </row>
    <row r="3746" spans="1:12" x14ac:dyDescent="0.25">
      <c r="A3746" s="181">
        <v>3</v>
      </c>
      <c r="B3746" s="182">
        <v>42545</v>
      </c>
      <c r="C3746" s="181" t="s">
        <v>6</v>
      </c>
      <c r="D3746" s="181" t="s">
        <v>2326</v>
      </c>
      <c r="E3746" s="181">
        <v>4</v>
      </c>
      <c r="F3746" s="181">
        <v>800</v>
      </c>
      <c r="G3746" s="181" t="s">
        <v>1945</v>
      </c>
      <c r="H3746" s="181" t="str">
        <f t="shared" si="30"/>
        <v>NS</v>
      </c>
      <c r="I3746" s="181" t="str">
        <f>VLOOKUP(H3746,[2]Sheet1!$J$2:$K$20,2,0)</f>
        <v>SKO</v>
      </c>
      <c r="J3746" s="181">
        <f>MONTH(Delivery[[#This Row],[DATE]])</f>
        <v>6</v>
      </c>
      <c r="K3746" s="183">
        <f>IF(Delivery[[#This Row],[Month]]&gt;3,YEAR(Delivery[[#This Row],[DATE]]),YEAR(Delivery[[#This Row],[DATE]])-1)</f>
        <v>2016</v>
      </c>
      <c r="L3746" s="183" t="str">
        <f>IF(Delivery[[#This Row],[Month]]&lt;4,"Q4",IF(Delivery[[#This Row],[Month]]&lt;7,"Q1",IF(Delivery[[#This Row],[Month]]&lt;10,"Q2",IF(Delivery[[#This Row],[Month]]&lt;13,"Q3"))))</f>
        <v>Q1</v>
      </c>
    </row>
    <row r="3747" spans="1:12" x14ac:dyDescent="0.25">
      <c r="A3747" s="181">
        <v>4</v>
      </c>
      <c r="B3747" s="182">
        <v>42545</v>
      </c>
      <c r="C3747" s="181" t="s">
        <v>6</v>
      </c>
      <c r="D3747" s="181" t="s">
        <v>1819</v>
      </c>
      <c r="E3747" s="181">
        <v>4</v>
      </c>
      <c r="F3747" s="181">
        <v>67</v>
      </c>
      <c r="G3747" s="181" t="s">
        <v>1945</v>
      </c>
      <c r="H3747" s="181" t="str">
        <f t="shared" si="30"/>
        <v>PC</v>
      </c>
      <c r="I3747" s="181" t="str">
        <f>VLOOKUP(H3747,[2]Sheet1!$J$2:$K$20,2,0)</f>
        <v>SKO</v>
      </c>
      <c r="J3747" s="181">
        <f>MONTH(Delivery[[#This Row],[DATE]])</f>
        <v>6</v>
      </c>
      <c r="K3747" s="183">
        <f>IF(Delivery[[#This Row],[Month]]&gt;3,YEAR(Delivery[[#This Row],[DATE]]),YEAR(Delivery[[#This Row],[DATE]])-1)</f>
        <v>2016</v>
      </c>
      <c r="L3747" s="183" t="str">
        <f>IF(Delivery[[#This Row],[Month]]&lt;4,"Q4",IF(Delivery[[#This Row],[Month]]&lt;7,"Q1",IF(Delivery[[#This Row],[Month]]&lt;10,"Q2",IF(Delivery[[#This Row],[Month]]&lt;13,"Q3"))))</f>
        <v>Q1</v>
      </c>
    </row>
    <row r="3748" spans="1:12" x14ac:dyDescent="0.25">
      <c r="A3748" s="181">
        <v>5</v>
      </c>
      <c r="B3748" s="182">
        <v>42545</v>
      </c>
      <c r="C3748" s="181" t="s">
        <v>6</v>
      </c>
      <c r="D3748" s="181" t="s">
        <v>2327</v>
      </c>
      <c r="E3748" s="181">
        <v>6</v>
      </c>
      <c r="F3748" s="181">
        <v>520</v>
      </c>
      <c r="G3748" s="181" t="s">
        <v>1945</v>
      </c>
      <c r="H3748" s="181" t="str">
        <f t="shared" si="30"/>
        <v>4H</v>
      </c>
      <c r="I3748" s="181" t="str">
        <f>VLOOKUP(H3748,[2]Sheet1!$J$2:$K$20,2,0)</f>
        <v>HSD-IV</v>
      </c>
      <c r="J3748" s="181">
        <f>MONTH(Delivery[[#This Row],[DATE]])</f>
        <v>6</v>
      </c>
      <c r="K3748" s="183">
        <f>IF(Delivery[[#This Row],[Month]]&gt;3,YEAR(Delivery[[#This Row],[DATE]]),YEAR(Delivery[[#This Row],[DATE]])-1)</f>
        <v>2016</v>
      </c>
      <c r="L3748" s="183" t="str">
        <f>IF(Delivery[[#This Row],[Month]]&lt;4,"Q4",IF(Delivery[[#This Row],[Month]]&lt;7,"Q1",IF(Delivery[[#This Row],[Month]]&lt;10,"Q2",IF(Delivery[[#This Row],[Month]]&lt;13,"Q3"))))</f>
        <v>Q1</v>
      </c>
    </row>
    <row r="3749" spans="1:12" x14ac:dyDescent="0.25">
      <c r="A3749" s="181">
        <v>1</v>
      </c>
      <c r="B3749" s="182">
        <v>42550</v>
      </c>
      <c r="C3749" s="181" t="s">
        <v>6</v>
      </c>
      <c r="D3749" s="181" t="s">
        <v>2327</v>
      </c>
      <c r="E3749" s="181">
        <v>7</v>
      </c>
      <c r="F3749" s="181">
        <v>3506</v>
      </c>
      <c r="G3749" s="181" t="s">
        <v>1945</v>
      </c>
      <c r="H3749" s="181" t="str">
        <f t="shared" si="30"/>
        <v>4H</v>
      </c>
      <c r="I3749" s="181" t="str">
        <f>VLOOKUP(H3749,[2]Sheet1!$J$2:$K$20,2,0)</f>
        <v>HSD-IV</v>
      </c>
      <c r="J3749" s="181">
        <f>MONTH(Delivery[[#This Row],[DATE]])</f>
        <v>6</v>
      </c>
      <c r="K3749" s="183">
        <f>IF(Delivery[[#This Row],[Month]]&gt;3,YEAR(Delivery[[#This Row],[DATE]]),YEAR(Delivery[[#This Row],[DATE]])-1)</f>
        <v>2016</v>
      </c>
      <c r="L3749" s="183" t="str">
        <f>IF(Delivery[[#This Row],[Month]]&lt;4,"Q4",IF(Delivery[[#This Row],[Month]]&lt;7,"Q1",IF(Delivery[[#This Row],[Month]]&lt;10,"Q2",IF(Delivery[[#This Row],[Month]]&lt;13,"Q3"))))</f>
        <v>Q1</v>
      </c>
    </row>
    <row r="3750" spans="1:12" x14ac:dyDescent="0.25">
      <c r="A3750" s="181">
        <v>2</v>
      </c>
      <c r="B3750" s="182">
        <v>42550</v>
      </c>
      <c r="C3750" s="181" t="s">
        <v>6</v>
      </c>
      <c r="D3750" s="181" t="s">
        <v>2327</v>
      </c>
      <c r="E3750" s="181">
        <v>8</v>
      </c>
      <c r="F3750" s="181">
        <v>2660</v>
      </c>
      <c r="G3750" s="181" t="s">
        <v>1945</v>
      </c>
      <c r="H3750" s="181" t="str">
        <f t="shared" si="30"/>
        <v>4H</v>
      </c>
      <c r="I3750" s="181" t="str">
        <f>VLOOKUP(H3750,[2]Sheet1!$J$2:$K$20,2,0)</f>
        <v>HSD-IV</v>
      </c>
      <c r="J3750" s="181">
        <f>MONTH(Delivery[[#This Row],[DATE]])</f>
        <v>6</v>
      </c>
      <c r="K3750" s="183">
        <f>IF(Delivery[[#This Row],[Month]]&gt;3,YEAR(Delivery[[#This Row],[DATE]]),YEAR(Delivery[[#This Row],[DATE]])-1)</f>
        <v>2016</v>
      </c>
      <c r="L3750" s="183" t="str">
        <f>IF(Delivery[[#This Row],[Month]]&lt;4,"Q4",IF(Delivery[[#This Row],[Month]]&lt;7,"Q1",IF(Delivery[[#This Row],[Month]]&lt;10,"Q2",IF(Delivery[[#This Row],[Month]]&lt;13,"Q3"))))</f>
        <v>Q1</v>
      </c>
    </row>
    <row r="3751" spans="1:12" x14ac:dyDescent="0.25">
      <c r="A3751" s="181">
        <v>3</v>
      </c>
      <c r="B3751" s="182">
        <v>42550</v>
      </c>
      <c r="C3751" s="181" t="s">
        <v>6</v>
      </c>
      <c r="D3751" s="181" t="s">
        <v>2328</v>
      </c>
      <c r="E3751" s="181">
        <v>8</v>
      </c>
      <c r="F3751" s="181">
        <v>933</v>
      </c>
      <c r="G3751" s="181" t="s">
        <v>1945</v>
      </c>
      <c r="H3751" s="181" t="str">
        <f t="shared" si="30"/>
        <v>4H</v>
      </c>
      <c r="I3751" s="181" t="str">
        <f>VLOOKUP(H3751,[2]Sheet1!$J$2:$K$20,2,0)</f>
        <v>HSD-IV</v>
      </c>
      <c r="J3751" s="181">
        <f>MONTH(Delivery[[#This Row],[DATE]])</f>
        <v>6</v>
      </c>
      <c r="K3751" s="183">
        <f>IF(Delivery[[#This Row],[Month]]&gt;3,YEAR(Delivery[[#This Row],[DATE]]),YEAR(Delivery[[#This Row],[DATE]])-1)</f>
        <v>2016</v>
      </c>
      <c r="L3751" s="183" t="str">
        <f>IF(Delivery[[#This Row],[Month]]&lt;4,"Q4",IF(Delivery[[#This Row],[Month]]&lt;7,"Q1",IF(Delivery[[#This Row],[Month]]&lt;10,"Q2",IF(Delivery[[#This Row],[Month]]&lt;13,"Q3"))))</f>
        <v>Q1</v>
      </c>
    </row>
    <row r="3752" spans="1:12" x14ac:dyDescent="0.25">
      <c r="A3752" s="181">
        <v>4</v>
      </c>
      <c r="B3752" s="182">
        <v>42550</v>
      </c>
      <c r="C3752" s="181" t="s">
        <v>6</v>
      </c>
      <c r="D3752" s="181" t="s">
        <v>209</v>
      </c>
      <c r="E3752" s="181">
        <v>4</v>
      </c>
      <c r="F3752" s="181">
        <v>70</v>
      </c>
      <c r="G3752" s="181" t="s">
        <v>1945</v>
      </c>
      <c r="H3752" s="181" t="str">
        <f t="shared" si="30"/>
        <v>PC</v>
      </c>
      <c r="I3752" s="181" t="str">
        <f>VLOOKUP(H3752,[2]Sheet1!$J$2:$K$20,2,0)</f>
        <v>SKO</v>
      </c>
      <c r="J3752" s="181">
        <f>MONTH(Delivery[[#This Row],[DATE]])</f>
        <v>6</v>
      </c>
      <c r="K3752" s="183">
        <f>IF(Delivery[[#This Row],[Month]]&gt;3,YEAR(Delivery[[#This Row],[DATE]]),YEAR(Delivery[[#This Row],[DATE]])-1)</f>
        <v>2016</v>
      </c>
      <c r="L3752" s="183" t="str">
        <f>IF(Delivery[[#This Row],[Month]]&lt;4,"Q4",IF(Delivery[[#This Row],[Month]]&lt;7,"Q1",IF(Delivery[[#This Row],[Month]]&lt;10,"Q2",IF(Delivery[[#This Row],[Month]]&lt;13,"Q3"))))</f>
        <v>Q1</v>
      </c>
    </row>
    <row r="3753" spans="1:12" x14ac:dyDescent="0.25">
      <c r="A3753" s="181">
        <v>5</v>
      </c>
      <c r="B3753" s="182">
        <v>42550</v>
      </c>
      <c r="C3753" s="181" t="s">
        <v>6</v>
      </c>
      <c r="D3753" s="181" t="s">
        <v>2329</v>
      </c>
      <c r="E3753" s="181">
        <v>4</v>
      </c>
      <c r="F3753" s="181">
        <v>93</v>
      </c>
      <c r="G3753" s="181" t="s">
        <v>1945</v>
      </c>
      <c r="H3753" s="181" t="str">
        <f t="shared" si="30"/>
        <v>NS</v>
      </c>
      <c r="I3753" s="181" t="str">
        <f>VLOOKUP(H3753,[2]Sheet1!$J$2:$K$20,2,0)</f>
        <v>SKO</v>
      </c>
      <c r="J3753" s="181">
        <f>MONTH(Delivery[[#This Row],[DATE]])</f>
        <v>6</v>
      </c>
      <c r="K3753" s="183">
        <f>IF(Delivery[[#This Row],[Month]]&gt;3,YEAR(Delivery[[#This Row],[DATE]]),YEAR(Delivery[[#This Row],[DATE]])-1)</f>
        <v>2016</v>
      </c>
      <c r="L3753" s="183" t="str">
        <f>IF(Delivery[[#This Row],[Month]]&lt;4,"Q4",IF(Delivery[[#This Row],[Month]]&lt;7,"Q1",IF(Delivery[[#This Row],[Month]]&lt;10,"Q2",IF(Delivery[[#This Row],[Month]]&lt;13,"Q3"))))</f>
        <v>Q1</v>
      </c>
    </row>
    <row r="3754" spans="1:12" x14ac:dyDescent="0.25">
      <c r="A3754" s="181">
        <v>1</v>
      </c>
      <c r="B3754" s="182">
        <v>42551</v>
      </c>
      <c r="C3754" s="181" t="s">
        <v>6</v>
      </c>
      <c r="D3754" s="181" t="s">
        <v>2329</v>
      </c>
      <c r="E3754" s="181">
        <v>4</v>
      </c>
      <c r="F3754" s="181">
        <v>848</v>
      </c>
      <c r="G3754" s="181" t="s">
        <v>1945</v>
      </c>
      <c r="H3754" s="181" t="str">
        <f t="shared" si="30"/>
        <v>NS</v>
      </c>
      <c r="I3754" s="181" t="str">
        <f>VLOOKUP(H3754,[2]Sheet1!$J$2:$K$20,2,0)</f>
        <v>SKO</v>
      </c>
      <c r="J3754" s="181">
        <f>MONTH(Delivery[[#This Row],[DATE]])</f>
        <v>6</v>
      </c>
      <c r="K3754" s="183">
        <f>IF(Delivery[[#This Row],[Month]]&gt;3,YEAR(Delivery[[#This Row],[DATE]]),YEAR(Delivery[[#This Row],[DATE]])-1)</f>
        <v>2016</v>
      </c>
      <c r="L3754" s="183" t="str">
        <f>IF(Delivery[[#This Row],[Month]]&lt;4,"Q4",IF(Delivery[[#This Row],[Month]]&lt;7,"Q1",IF(Delivery[[#This Row],[Month]]&lt;10,"Q2",IF(Delivery[[#This Row],[Month]]&lt;13,"Q3"))))</f>
        <v>Q1</v>
      </c>
    </row>
    <row r="3755" spans="1:12" x14ac:dyDescent="0.25">
      <c r="A3755" s="181">
        <v>2</v>
      </c>
      <c r="B3755" s="182">
        <v>42551</v>
      </c>
      <c r="C3755" s="181" t="s">
        <v>6</v>
      </c>
      <c r="D3755" s="181" t="s">
        <v>2329</v>
      </c>
      <c r="E3755" s="181">
        <v>5</v>
      </c>
      <c r="F3755" s="181">
        <v>1386</v>
      </c>
      <c r="G3755" s="181" t="s">
        <v>1945</v>
      </c>
      <c r="H3755" s="181" t="str">
        <f t="shared" si="30"/>
        <v>NS</v>
      </c>
      <c r="I3755" s="181" t="str">
        <f>VLOOKUP(H3755,[2]Sheet1!$J$2:$K$20,2,0)</f>
        <v>SKO</v>
      </c>
      <c r="J3755" s="181">
        <f>MONTH(Delivery[[#This Row],[DATE]])</f>
        <v>6</v>
      </c>
      <c r="K3755" s="183">
        <f>IF(Delivery[[#This Row],[Month]]&gt;3,YEAR(Delivery[[#This Row],[DATE]]),YEAR(Delivery[[#This Row],[DATE]])-1)</f>
        <v>2016</v>
      </c>
      <c r="L3755" s="183" t="str">
        <f>IF(Delivery[[#This Row],[Month]]&lt;4,"Q4",IF(Delivery[[#This Row],[Month]]&lt;7,"Q1",IF(Delivery[[#This Row],[Month]]&lt;10,"Q2",IF(Delivery[[#This Row],[Month]]&lt;13,"Q3"))))</f>
        <v>Q1</v>
      </c>
    </row>
    <row r="3756" spans="1:12" x14ac:dyDescent="0.25">
      <c r="A3756" s="181">
        <v>3</v>
      </c>
      <c r="B3756" s="182">
        <v>42551</v>
      </c>
      <c r="C3756" s="181" t="s">
        <v>6</v>
      </c>
      <c r="D3756" s="181" t="s">
        <v>2674</v>
      </c>
      <c r="E3756" s="181">
        <v>5</v>
      </c>
      <c r="F3756" s="181">
        <v>82</v>
      </c>
      <c r="G3756" s="181" t="s">
        <v>1945</v>
      </c>
      <c r="H3756" s="181" t="str">
        <f t="shared" si="30"/>
        <v>PC</v>
      </c>
      <c r="I3756" s="181" t="str">
        <f>VLOOKUP(H3756,[2]Sheet1!$J$2:$K$20,2,0)</f>
        <v>SKO</v>
      </c>
      <c r="J3756" s="181">
        <f>MONTH(Delivery[[#This Row],[DATE]])</f>
        <v>6</v>
      </c>
      <c r="K3756" s="183">
        <f>IF(Delivery[[#This Row],[Month]]&gt;3,YEAR(Delivery[[#This Row],[DATE]]),YEAR(Delivery[[#This Row],[DATE]])-1)</f>
        <v>2016</v>
      </c>
      <c r="L3756" s="183" t="str">
        <f>IF(Delivery[[#This Row],[Month]]&lt;4,"Q4",IF(Delivery[[#This Row],[Month]]&lt;7,"Q1",IF(Delivery[[#This Row],[Month]]&lt;10,"Q2",IF(Delivery[[#This Row],[Month]]&lt;13,"Q3"))))</f>
        <v>Q1</v>
      </c>
    </row>
    <row r="3757" spans="1:12" x14ac:dyDescent="0.25">
      <c r="A3757" s="181">
        <v>4</v>
      </c>
      <c r="B3757" s="182">
        <v>42551</v>
      </c>
      <c r="C3757" s="181" t="s">
        <v>6</v>
      </c>
      <c r="D3757" s="181" t="s">
        <v>2330</v>
      </c>
      <c r="E3757" s="181">
        <v>7</v>
      </c>
      <c r="F3757" s="181">
        <v>59</v>
      </c>
      <c r="G3757" s="181" t="s">
        <v>1945</v>
      </c>
      <c r="H3757" s="181" t="str">
        <f t="shared" si="30"/>
        <v>4H</v>
      </c>
      <c r="I3757" s="181" t="str">
        <f>VLOOKUP(H3757,[2]Sheet1!$J$2:$K$20,2,0)</f>
        <v>HSD-IV</v>
      </c>
      <c r="J3757" s="181">
        <f>MONTH(Delivery[[#This Row],[DATE]])</f>
        <v>6</v>
      </c>
      <c r="K3757" s="183">
        <f>IF(Delivery[[#This Row],[Month]]&gt;3,YEAR(Delivery[[#This Row],[DATE]]),YEAR(Delivery[[#This Row],[DATE]])-1)</f>
        <v>2016</v>
      </c>
      <c r="L3757" s="183" t="str">
        <f>IF(Delivery[[#This Row],[Month]]&lt;4,"Q4",IF(Delivery[[#This Row],[Month]]&lt;7,"Q1",IF(Delivery[[#This Row],[Month]]&lt;10,"Q2",IF(Delivery[[#This Row],[Month]]&lt;13,"Q3"))))</f>
        <v>Q1</v>
      </c>
    </row>
    <row r="3758" spans="1:12" x14ac:dyDescent="0.25">
      <c r="A3758" s="181">
        <v>1</v>
      </c>
      <c r="B3758" s="182">
        <v>42522</v>
      </c>
      <c r="C3758" s="181" t="s">
        <v>6</v>
      </c>
      <c r="D3758" s="181" t="s">
        <v>2172</v>
      </c>
      <c r="E3758" s="181" t="s">
        <v>1956</v>
      </c>
      <c r="F3758" s="181">
        <v>188</v>
      </c>
      <c r="G3758" s="181" t="s">
        <v>1850</v>
      </c>
      <c r="H3758" s="181" t="str">
        <f t="shared" si="30"/>
        <v>4H</v>
      </c>
      <c r="I3758" s="181" t="str">
        <f>VLOOKUP(H3758,[2]Sheet1!$J$2:$K$20,2,0)</f>
        <v>HSD-IV</v>
      </c>
      <c r="J3758" s="181">
        <f>MONTH(Delivery[[#This Row],[DATE]])</f>
        <v>6</v>
      </c>
      <c r="K3758" s="183">
        <f>IF(Delivery[[#This Row],[Month]]&gt;3,YEAR(Delivery[[#This Row],[DATE]]),YEAR(Delivery[[#This Row],[DATE]])-1)</f>
        <v>2016</v>
      </c>
      <c r="L3758" s="183" t="str">
        <f>IF(Delivery[[#This Row],[Month]]&lt;4,"Q4",IF(Delivery[[#This Row],[Month]]&lt;7,"Q1",IF(Delivery[[#This Row],[Month]]&lt;10,"Q2",IF(Delivery[[#This Row],[Month]]&lt;13,"Q3"))))</f>
        <v>Q1</v>
      </c>
    </row>
    <row r="3759" spans="1:12" x14ac:dyDescent="0.25">
      <c r="A3759" s="181">
        <v>2</v>
      </c>
      <c r="B3759" s="182">
        <v>42522</v>
      </c>
      <c r="C3759" s="181" t="s">
        <v>6</v>
      </c>
      <c r="D3759" s="181" t="s">
        <v>2314</v>
      </c>
      <c r="E3759" s="181" t="s">
        <v>1956</v>
      </c>
      <c r="F3759" s="181">
        <v>603</v>
      </c>
      <c r="G3759" s="181" t="s">
        <v>1850</v>
      </c>
      <c r="H3759" s="181" t="str">
        <f t="shared" si="30"/>
        <v>4H</v>
      </c>
      <c r="I3759" s="181" t="str">
        <f>VLOOKUP(H3759,[2]Sheet1!$J$2:$K$20,2,0)</f>
        <v>HSD-IV</v>
      </c>
      <c r="J3759" s="181">
        <f>MONTH(Delivery[[#This Row],[DATE]])</f>
        <v>6</v>
      </c>
      <c r="K3759" s="183">
        <f>IF(Delivery[[#This Row],[Month]]&gt;3,YEAR(Delivery[[#This Row],[DATE]]),YEAR(Delivery[[#This Row],[DATE]])-1)</f>
        <v>2016</v>
      </c>
      <c r="L3759" s="183" t="str">
        <f>IF(Delivery[[#This Row],[Month]]&lt;4,"Q4",IF(Delivery[[#This Row],[Month]]&lt;7,"Q1",IF(Delivery[[#This Row],[Month]]&lt;10,"Q2",IF(Delivery[[#This Row],[Month]]&lt;13,"Q3"))))</f>
        <v>Q1</v>
      </c>
    </row>
    <row r="3760" spans="1:12" x14ac:dyDescent="0.25">
      <c r="A3760" s="181">
        <v>3</v>
      </c>
      <c r="B3760" s="182">
        <v>42522</v>
      </c>
      <c r="C3760" s="181" t="s">
        <v>6</v>
      </c>
      <c r="D3760" s="181" t="s">
        <v>2315</v>
      </c>
      <c r="E3760" s="181" t="s">
        <v>1954</v>
      </c>
      <c r="F3760" s="181">
        <v>133</v>
      </c>
      <c r="G3760" s="181" t="s">
        <v>1850</v>
      </c>
      <c r="H3760" s="181" t="str">
        <f t="shared" si="30"/>
        <v>PC</v>
      </c>
      <c r="I3760" s="181" t="str">
        <f>VLOOKUP(H3760,[2]Sheet1!$J$2:$K$20,2,0)</f>
        <v>SKO</v>
      </c>
      <c r="J3760" s="181">
        <f>MONTH(Delivery[[#This Row],[DATE]])</f>
        <v>6</v>
      </c>
      <c r="K3760" s="183">
        <f>IF(Delivery[[#This Row],[Month]]&gt;3,YEAR(Delivery[[#This Row],[DATE]]),YEAR(Delivery[[#This Row],[DATE]])-1)</f>
        <v>2016</v>
      </c>
      <c r="L3760" s="183" t="str">
        <f>IF(Delivery[[#This Row],[Month]]&lt;4,"Q4",IF(Delivery[[#This Row],[Month]]&lt;7,"Q1",IF(Delivery[[#This Row],[Month]]&lt;10,"Q2",IF(Delivery[[#This Row],[Month]]&lt;13,"Q3"))))</f>
        <v>Q1</v>
      </c>
    </row>
    <row r="3761" spans="1:12" x14ac:dyDescent="0.25">
      <c r="A3761" s="181">
        <v>4</v>
      </c>
      <c r="B3761" s="182">
        <v>42522</v>
      </c>
      <c r="C3761" s="181" t="s">
        <v>6</v>
      </c>
      <c r="D3761" s="181" t="s">
        <v>150</v>
      </c>
      <c r="E3761" s="181" t="s">
        <v>1953</v>
      </c>
      <c r="F3761" s="181">
        <v>1977</v>
      </c>
      <c r="G3761" s="181" t="s">
        <v>1850</v>
      </c>
      <c r="H3761" s="181" t="str">
        <f t="shared" si="30"/>
        <v>4M</v>
      </c>
      <c r="I3761" s="181" t="str">
        <f>VLOOKUP(H3761,[2]Sheet1!$J$2:$K$20,2,0)</f>
        <v>MS-IV</v>
      </c>
      <c r="J3761" s="181">
        <f>MONTH(Delivery[[#This Row],[DATE]])</f>
        <v>6</v>
      </c>
      <c r="K3761" s="183">
        <f>IF(Delivery[[#This Row],[Month]]&gt;3,YEAR(Delivery[[#This Row],[DATE]]),YEAR(Delivery[[#This Row],[DATE]])-1)</f>
        <v>2016</v>
      </c>
      <c r="L3761" s="183" t="str">
        <f>IF(Delivery[[#This Row],[Month]]&lt;4,"Q4",IF(Delivery[[#This Row],[Month]]&lt;7,"Q1",IF(Delivery[[#This Row],[Month]]&lt;10,"Q2",IF(Delivery[[#This Row],[Month]]&lt;13,"Q3"))))</f>
        <v>Q1</v>
      </c>
    </row>
    <row r="3762" spans="1:12" x14ac:dyDescent="0.25">
      <c r="A3762" s="181">
        <v>5</v>
      </c>
      <c r="B3762" s="182">
        <v>42522</v>
      </c>
      <c r="C3762" s="181" t="s">
        <v>6</v>
      </c>
      <c r="D3762" s="181" t="s">
        <v>150</v>
      </c>
      <c r="E3762" s="181" t="s">
        <v>1950</v>
      </c>
      <c r="F3762" s="181">
        <v>1080</v>
      </c>
      <c r="G3762" s="181" t="s">
        <v>1850</v>
      </c>
      <c r="H3762" s="181" t="str">
        <f t="shared" si="30"/>
        <v>4M</v>
      </c>
      <c r="I3762" s="181" t="str">
        <f>VLOOKUP(H3762,[2]Sheet1!$J$2:$K$20,2,0)</f>
        <v>MS-IV</v>
      </c>
      <c r="J3762" s="181">
        <f>MONTH(Delivery[[#This Row],[DATE]])</f>
        <v>6</v>
      </c>
      <c r="K3762" s="183">
        <f>IF(Delivery[[#This Row],[Month]]&gt;3,YEAR(Delivery[[#This Row],[DATE]]),YEAR(Delivery[[#This Row],[DATE]])-1)</f>
        <v>2016</v>
      </c>
      <c r="L3762" s="183" t="str">
        <f>IF(Delivery[[#This Row],[Month]]&lt;4,"Q4",IF(Delivery[[#This Row],[Month]]&lt;7,"Q1",IF(Delivery[[#This Row],[Month]]&lt;10,"Q2",IF(Delivery[[#This Row],[Month]]&lt;13,"Q3"))))</f>
        <v>Q1</v>
      </c>
    </row>
    <row r="3763" spans="1:12" x14ac:dyDescent="0.25">
      <c r="A3763" s="181">
        <v>6</v>
      </c>
      <c r="B3763" s="182">
        <v>42522</v>
      </c>
      <c r="C3763" s="181" t="s">
        <v>6</v>
      </c>
      <c r="D3763" s="181" t="s">
        <v>2331</v>
      </c>
      <c r="E3763" s="181" t="s">
        <v>1957</v>
      </c>
      <c r="F3763" s="181">
        <v>315</v>
      </c>
      <c r="G3763" s="181" t="s">
        <v>1850</v>
      </c>
      <c r="H3763" s="181" t="str">
        <f t="shared" si="30"/>
        <v>3M</v>
      </c>
      <c r="I3763" s="181" t="str">
        <f>VLOOKUP(H3763,[2]Sheet1!$J$2:$K$20,2,0)</f>
        <v>MS-III</v>
      </c>
      <c r="J3763" s="181">
        <f>MONTH(Delivery[[#This Row],[DATE]])</f>
        <v>6</v>
      </c>
      <c r="K3763" s="183">
        <f>IF(Delivery[[#This Row],[Month]]&gt;3,YEAR(Delivery[[#This Row],[DATE]]),YEAR(Delivery[[#This Row],[DATE]])-1)</f>
        <v>2016</v>
      </c>
      <c r="L3763" s="183" t="str">
        <f>IF(Delivery[[#This Row],[Month]]&lt;4,"Q4",IF(Delivery[[#This Row],[Month]]&lt;7,"Q1",IF(Delivery[[#This Row],[Month]]&lt;10,"Q2",IF(Delivery[[#This Row],[Month]]&lt;13,"Q3"))))</f>
        <v>Q1</v>
      </c>
    </row>
    <row r="3764" spans="1:12" x14ac:dyDescent="0.25">
      <c r="A3764" s="181">
        <v>7</v>
      </c>
      <c r="B3764" s="182">
        <v>42522</v>
      </c>
      <c r="C3764" s="181" t="s">
        <v>6</v>
      </c>
      <c r="D3764" s="181" t="s">
        <v>2332</v>
      </c>
      <c r="E3764" s="181" t="s">
        <v>1950</v>
      </c>
      <c r="F3764" s="181">
        <v>25</v>
      </c>
      <c r="G3764" s="181" t="s">
        <v>1850</v>
      </c>
      <c r="H3764" s="181" t="str">
        <f t="shared" si="30"/>
        <v>4M</v>
      </c>
      <c r="I3764" s="181" t="str">
        <f>VLOOKUP(H3764,[2]Sheet1!$J$2:$K$20,2,0)</f>
        <v>MS-IV</v>
      </c>
      <c r="J3764" s="181">
        <f>MONTH(Delivery[[#This Row],[DATE]])</f>
        <v>6</v>
      </c>
      <c r="K3764" s="183">
        <f>IF(Delivery[[#This Row],[Month]]&gt;3,YEAR(Delivery[[#This Row],[DATE]]),YEAR(Delivery[[#This Row],[DATE]])-1)</f>
        <v>2016</v>
      </c>
      <c r="L3764" s="183" t="str">
        <f>IF(Delivery[[#This Row],[Month]]&lt;4,"Q4",IF(Delivery[[#This Row],[Month]]&lt;7,"Q1",IF(Delivery[[#This Row],[Month]]&lt;10,"Q2",IF(Delivery[[#This Row],[Month]]&lt;13,"Q3"))))</f>
        <v>Q1</v>
      </c>
    </row>
    <row r="3765" spans="1:12" x14ac:dyDescent="0.25">
      <c r="A3765" s="181">
        <v>1</v>
      </c>
      <c r="B3765" s="182">
        <v>42523</v>
      </c>
      <c r="C3765" s="181" t="s">
        <v>6</v>
      </c>
      <c r="D3765" s="181" t="s">
        <v>2332</v>
      </c>
      <c r="E3765" s="181" t="s">
        <v>1950</v>
      </c>
      <c r="F3765" s="181">
        <v>1050</v>
      </c>
      <c r="G3765" s="181" t="s">
        <v>1850</v>
      </c>
      <c r="H3765" s="181" t="str">
        <f t="shared" si="30"/>
        <v>4M</v>
      </c>
      <c r="I3765" s="181" t="str">
        <f>VLOOKUP(H3765,[2]Sheet1!$J$2:$K$20,2,0)</f>
        <v>MS-IV</v>
      </c>
      <c r="J3765" s="181">
        <f>MONTH(Delivery[[#This Row],[DATE]])</f>
        <v>6</v>
      </c>
      <c r="K3765" s="183">
        <f>IF(Delivery[[#This Row],[Month]]&gt;3,YEAR(Delivery[[#This Row],[DATE]]),YEAR(Delivery[[#This Row],[DATE]])-1)</f>
        <v>2016</v>
      </c>
      <c r="L3765" s="183" t="str">
        <f>IF(Delivery[[#This Row],[Month]]&lt;4,"Q4",IF(Delivery[[#This Row],[Month]]&lt;7,"Q1",IF(Delivery[[#This Row],[Month]]&lt;10,"Q2",IF(Delivery[[#This Row],[Month]]&lt;13,"Q3"))))</f>
        <v>Q1</v>
      </c>
    </row>
    <row r="3766" spans="1:12" x14ac:dyDescent="0.25">
      <c r="A3766" s="181">
        <v>2</v>
      </c>
      <c r="B3766" s="182">
        <v>42523</v>
      </c>
      <c r="C3766" s="181" t="s">
        <v>6</v>
      </c>
      <c r="D3766" s="181" t="s">
        <v>2333</v>
      </c>
      <c r="E3766" s="181" t="s">
        <v>1954</v>
      </c>
      <c r="F3766" s="181">
        <v>70</v>
      </c>
      <c r="G3766" s="181" t="s">
        <v>1850</v>
      </c>
      <c r="H3766" s="181" t="str">
        <f t="shared" si="30"/>
        <v>PC</v>
      </c>
      <c r="I3766" s="181" t="str">
        <f>VLOOKUP(H3766,[2]Sheet1!$J$2:$K$20,2,0)</f>
        <v>SKO</v>
      </c>
      <c r="J3766" s="181">
        <f>MONTH(Delivery[[#This Row],[DATE]])</f>
        <v>6</v>
      </c>
      <c r="K3766" s="183">
        <f>IF(Delivery[[#This Row],[Month]]&gt;3,YEAR(Delivery[[#This Row],[DATE]]),YEAR(Delivery[[#This Row],[DATE]])-1)</f>
        <v>2016</v>
      </c>
      <c r="L3766" s="183" t="str">
        <f>IF(Delivery[[#This Row],[Month]]&lt;4,"Q4",IF(Delivery[[#This Row],[Month]]&lt;7,"Q1",IF(Delivery[[#This Row],[Month]]&lt;10,"Q2",IF(Delivery[[#This Row],[Month]]&lt;13,"Q3"))))</f>
        <v>Q1</v>
      </c>
    </row>
    <row r="3767" spans="1:12" x14ac:dyDescent="0.25">
      <c r="A3767" s="181">
        <v>3</v>
      </c>
      <c r="B3767" s="182">
        <v>42523</v>
      </c>
      <c r="C3767" s="181" t="s">
        <v>6</v>
      </c>
      <c r="D3767" s="181" t="s">
        <v>2334</v>
      </c>
      <c r="E3767" s="181" t="s">
        <v>1954</v>
      </c>
      <c r="F3767" s="181">
        <v>602</v>
      </c>
      <c r="G3767" s="181" t="s">
        <v>1850</v>
      </c>
      <c r="H3767" s="181" t="str">
        <f t="shared" si="30"/>
        <v>NS</v>
      </c>
      <c r="I3767" s="181" t="str">
        <f>VLOOKUP(H3767,[2]Sheet1!$J$2:$K$20,2,0)</f>
        <v>SKO</v>
      </c>
      <c r="J3767" s="181">
        <f>MONTH(Delivery[[#This Row],[DATE]])</f>
        <v>6</v>
      </c>
      <c r="K3767" s="183">
        <f>IF(Delivery[[#This Row],[Month]]&gt;3,YEAR(Delivery[[#This Row],[DATE]]),YEAR(Delivery[[#This Row],[DATE]])-1)</f>
        <v>2016</v>
      </c>
      <c r="L3767" s="183" t="str">
        <f>IF(Delivery[[#This Row],[Month]]&lt;4,"Q4",IF(Delivery[[#This Row],[Month]]&lt;7,"Q1",IF(Delivery[[#This Row],[Month]]&lt;10,"Q2",IF(Delivery[[#This Row],[Month]]&lt;13,"Q3"))))</f>
        <v>Q1</v>
      </c>
    </row>
    <row r="3768" spans="1:12" x14ac:dyDescent="0.25">
      <c r="A3768" s="181">
        <v>1</v>
      </c>
      <c r="B3768" s="182">
        <v>42524</v>
      </c>
      <c r="C3768" s="181" t="s">
        <v>6</v>
      </c>
      <c r="D3768" s="181" t="s">
        <v>2334</v>
      </c>
      <c r="E3768" s="181" t="s">
        <v>1954</v>
      </c>
      <c r="F3768" s="181">
        <v>683</v>
      </c>
      <c r="G3768" s="181" t="s">
        <v>1850</v>
      </c>
      <c r="H3768" s="181" t="str">
        <f t="shared" si="30"/>
        <v>NS</v>
      </c>
      <c r="I3768" s="181" t="str">
        <f>VLOOKUP(H3768,[2]Sheet1!$J$2:$K$20,2,0)</f>
        <v>SKO</v>
      </c>
      <c r="J3768" s="181">
        <f>MONTH(Delivery[[#This Row],[DATE]])</f>
        <v>6</v>
      </c>
      <c r="K3768" s="183">
        <f>IF(Delivery[[#This Row],[Month]]&gt;3,YEAR(Delivery[[#This Row],[DATE]]),YEAR(Delivery[[#This Row],[DATE]])-1)</f>
        <v>2016</v>
      </c>
      <c r="L3768" s="183" t="str">
        <f>IF(Delivery[[#This Row],[Month]]&lt;4,"Q4",IF(Delivery[[#This Row],[Month]]&lt;7,"Q1",IF(Delivery[[#This Row],[Month]]&lt;10,"Q2",IF(Delivery[[#This Row],[Month]]&lt;13,"Q3"))))</f>
        <v>Q1</v>
      </c>
    </row>
    <row r="3769" spans="1:12" x14ac:dyDescent="0.25">
      <c r="A3769" s="181">
        <v>2</v>
      </c>
      <c r="B3769" s="182">
        <v>42524</v>
      </c>
      <c r="C3769" s="181" t="s">
        <v>6</v>
      </c>
      <c r="D3769" s="181" t="s">
        <v>2321</v>
      </c>
      <c r="E3769" s="181" t="s">
        <v>1954</v>
      </c>
      <c r="F3769" s="181">
        <v>76</v>
      </c>
      <c r="G3769" s="181" t="s">
        <v>1850</v>
      </c>
      <c r="H3769" s="181" t="str">
        <f t="shared" si="30"/>
        <v>PC</v>
      </c>
      <c r="I3769" s="181" t="str">
        <f>VLOOKUP(H3769,[2]Sheet1!$J$2:$K$20,2,0)</f>
        <v>SKO</v>
      </c>
      <c r="J3769" s="181">
        <f>MONTH(Delivery[[#This Row],[DATE]])</f>
        <v>6</v>
      </c>
      <c r="K3769" s="183">
        <f>IF(Delivery[[#This Row],[Month]]&gt;3,YEAR(Delivery[[#This Row],[DATE]]),YEAR(Delivery[[#This Row],[DATE]])-1)</f>
        <v>2016</v>
      </c>
      <c r="L3769" s="183" t="str">
        <f>IF(Delivery[[#This Row],[Month]]&lt;4,"Q4",IF(Delivery[[#This Row],[Month]]&lt;7,"Q1",IF(Delivery[[#This Row],[Month]]&lt;10,"Q2",IF(Delivery[[#This Row],[Month]]&lt;13,"Q3"))))</f>
        <v>Q1</v>
      </c>
    </row>
    <row r="3770" spans="1:12" x14ac:dyDescent="0.25">
      <c r="A3770" s="181">
        <v>3</v>
      </c>
      <c r="B3770" s="182">
        <v>42524</v>
      </c>
      <c r="C3770" s="181" t="s">
        <v>6</v>
      </c>
      <c r="D3770" s="181" t="s">
        <v>2335</v>
      </c>
      <c r="E3770" s="181" t="s">
        <v>1956</v>
      </c>
      <c r="F3770" s="181">
        <v>2551</v>
      </c>
      <c r="G3770" s="181" t="s">
        <v>1850</v>
      </c>
      <c r="H3770" s="181" t="str">
        <f t="shared" si="30"/>
        <v>4H</v>
      </c>
      <c r="I3770" s="181" t="str">
        <f>VLOOKUP(H3770,[2]Sheet1!$J$2:$K$20,2,0)</f>
        <v>HSD-IV</v>
      </c>
      <c r="J3770" s="181">
        <f>MONTH(Delivery[[#This Row],[DATE]])</f>
        <v>6</v>
      </c>
      <c r="K3770" s="183">
        <f>IF(Delivery[[#This Row],[Month]]&gt;3,YEAR(Delivery[[#This Row],[DATE]]),YEAR(Delivery[[#This Row],[DATE]])-1)</f>
        <v>2016</v>
      </c>
      <c r="L3770" s="183" t="str">
        <f>IF(Delivery[[#This Row],[Month]]&lt;4,"Q4",IF(Delivery[[#This Row],[Month]]&lt;7,"Q1",IF(Delivery[[#This Row],[Month]]&lt;10,"Q2",IF(Delivery[[#This Row],[Month]]&lt;13,"Q3"))))</f>
        <v>Q1</v>
      </c>
    </row>
    <row r="3771" spans="1:12" x14ac:dyDescent="0.25">
      <c r="A3771" s="181">
        <v>1</v>
      </c>
      <c r="B3771" s="182">
        <v>42535</v>
      </c>
      <c r="C3771" s="181" t="s">
        <v>6</v>
      </c>
      <c r="D3771" s="181" t="s">
        <v>2335</v>
      </c>
      <c r="E3771" s="181" t="s">
        <v>1956</v>
      </c>
      <c r="F3771" s="181">
        <v>792</v>
      </c>
      <c r="G3771" s="181" t="s">
        <v>1850</v>
      </c>
      <c r="H3771" s="181" t="str">
        <f t="shared" si="30"/>
        <v>4H</v>
      </c>
      <c r="I3771" s="181" t="str">
        <f>VLOOKUP(H3771,[2]Sheet1!$J$2:$K$20,2,0)</f>
        <v>HSD-IV</v>
      </c>
      <c r="J3771" s="181">
        <f>MONTH(Delivery[[#This Row],[DATE]])</f>
        <v>6</v>
      </c>
      <c r="K3771" s="183">
        <f>IF(Delivery[[#This Row],[Month]]&gt;3,YEAR(Delivery[[#This Row],[DATE]]),YEAR(Delivery[[#This Row],[DATE]])-1)</f>
        <v>2016</v>
      </c>
      <c r="L3771" s="183" t="str">
        <f>IF(Delivery[[#This Row],[Month]]&lt;4,"Q4",IF(Delivery[[#This Row],[Month]]&lt;7,"Q1",IF(Delivery[[#This Row],[Month]]&lt;10,"Q2",IF(Delivery[[#This Row],[Month]]&lt;13,"Q3"))))</f>
        <v>Q1</v>
      </c>
    </row>
    <row r="3772" spans="1:12" x14ac:dyDescent="0.25">
      <c r="A3772" s="181">
        <v>2</v>
      </c>
      <c r="B3772" s="182">
        <v>42535</v>
      </c>
      <c r="C3772" s="181" t="s">
        <v>6</v>
      </c>
      <c r="D3772" s="181" t="s">
        <v>2323</v>
      </c>
      <c r="E3772" s="181" t="s">
        <v>1949</v>
      </c>
      <c r="F3772" s="181">
        <v>123</v>
      </c>
      <c r="G3772" s="181" t="s">
        <v>1850</v>
      </c>
      <c r="H3772" s="181" t="str">
        <f t="shared" ref="H3772:H3823" si="31">MID(D3772,3,2)</f>
        <v>PC</v>
      </c>
      <c r="I3772" s="181" t="str">
        <f>VLOOKUP(H3772,[2]Sheet1!$J$2:$K$20,2,0)</f>
        <v>SKO</v>
      </c>
      <c r="J3772" s="181">
        <f>MONTH(Delivery[[#This Row],[DATE]])</f>
        <v>6</v>
      </c>
      <c r="K3772" s="183">
        <f>IF(Delivery[[#This Row],[Month]]&gt;3,YEAR(Delivery[[#This Row],[DATE]]),YEAR(Delivery[[#This Row],[DATE]])-1)</f>
        <v>2016</v>
      </c>
      <c r="L3772" s="183" t="str">
        <f>IF(Delivery[[#This Row],[Month]]&lt;4,"Q4",IF(Delivery[[#This Row],[Month]]&lt;7,"Q1",IF(Delivery[[#This Row],[Month]]&lt;10,"Q2",IF(Delivery[[#This Row],[Month]]&lt;13,"Q3"))))</f>
        <v>Q1</v>
      </c>
    </row>
    <row r="3773" spans="1:12" x14ac:dyDescent="0.25">
      <c r="A3773" s="181">
        <v>3</v>
      </c>
      <c r="B3773" s="182">
        <v>42535</v>
      </c>
      <c r="C3773" s="181" t="s">
        <v>6</v>
      </c>
      <c r="D3773" s="181" t="s">
        <v>2324</v>
      </c>
      <c r="E3773" s="181" t="s">
        <v>1950</v>
      </c>
      <c r="F3773" s="181">
        <v>1842</v>
      </c>
      <c r="G3773" s="181" t="s">
        <v>1850</v>
      </c>
      <c r="H3773" s="181" t="str">
        <f t="shared" si="31"/>
        <v>4M</v>
      </c>
      <c r="I3773" s="181" t="str">
        <f>VLOOKUP(H3773,[2]Sheet1!$J$2:$K$20,2,0)</f>
        <v>MS-IV</v>
      </c>
      <c r="J3773" s="181">
        <f>MONTH(Delivery[[#This Row],[DATE]])</f>
        <v>6</v>
      </c>
      <c r="K3773" s="183">
        <f>IF(Delivery[[#This Row],[Month]]&gt;3,YEAR(Delivery[[#This Row],[DATE]]),YEAR(Delivery[[#This Row],[DATE]])-1)</f>
        <v>2016</v>
      </c>
      <c r="L3773" s="183" t="str">
        <f>IF(Delivery[[#This Row],[Month]]&lt;4,"Q4",IF(Delivery[[#This Row],[Month]]&lt;7,"Q1",IF(Delivery[[#This Row],[Month]]&lt;10,"Q2",IF(Delivery[[#This Row],[Month]]&lt;13,"Q3"))))</f>
        <v>Q1</v>
      </c>
    </row>
    <row r="3774" spans="1:12" x14ac:dyDescent="0.25">
      <c r="A3774" s="181">
        <v>4</v>
      </c>
      <c r="B3774" s="182">
        <v>42535</v>
      </c>
      <c r="C3774" s="181" t="s">
        <v>6</v>
      </c>
      <c r="D3774" s="181" t="s">
        <v>2324</v>
      </c>
      <c r="E3774" s="181" t="s">
        <v>1953</v>
      </c>
      <c r="F3774" s="181">
        <v>1203</v>
      </c>
      <c r="G3774" s="181" t="s">
        <v>1850</v>
      </c>
      <c r="H3774" s="181" t="str">
        <f t="shared" si="31"/>
        <v>4M</v>
      </c>
      <c r="I3774" s="181" t="str">
        <f>VLOOKUP(H3774,[2]Sheet1!$J$2:$K$20,2,0)</f>
        <v>MS-IV</v>
      </c>
      <c r="J3774" s="181">
        <f>MONTH(Delivery[[#This Row],[DATE]])</f>
        <v>6</v>
      </c>
      <c r="K3774" s="183">
        <f>IF(Delivery[[#This Row],[Month]]&gt;3,YEAR(Delivery[[#This Row],[DATE]]),YEAR(Delivery[[#This Row],[DATE]])-1)</f>
        <v>2016</v>
      </c>
      <c r="L3774" s="183" t="str">
        <f>IF(Delivery[[#This Row],[Month]]&lt;4,"Q4",IF(Delivery[[#This Row],[Month]]&lt;7,"Q1",IF(Delivery[[#This Row],[Month]]&lt;10,"Q2",IF(Delivery[[#This Row],[Month]]&lt;13,"Q3"))))</f>
        <v>Q1</v>
      </c>
    </row>
    <row r="3775" spans="1:12" x14ac:dyDescent="0.25">
      <c r="A3775" s="181">
        <v>1</v>
      </c>
      <c r="B3775" s="182">
        <v>42536</v>
      </c>
      <c r="C3775" s="181" t="s">
        <v>6</v>
      </c>
      <c r="D3775" s="181" t="s">
        <v>2324</v>
      </c>
      <c r="E3775" s="181" t="s">
        <v>1953</v>
      </c>
      <c r="F3775" s="181">
        <v>914</v>
      </c>
      <c r="G3775" s="181" t="s">
        <v>1850</v>
      </c>
      <c r="H3775" s="181" t="str">
        <f t="shared" si="31"/>
        <v>4M</v>
      </c>
      <c r="I3775" s="181" t="str">
        <f>VLOOKUP(H3775,[2]Sheet1!$J$2:$K$20,2,0)</f>
        <v>MS-IV</v>
      </c>
      <c r="J3775" s="181">
        <f>MONTH(Delivery[[#This Row],[DATE]])</f>
        <v>6</v>
      </c>
      <c r="K3775" s="183">
        <f>IF(Delivery[[#This Row],[Month]]&gt;3,YEAR(Delivery[[#This Row],[DATE]]),YEAR(Delivery[[#This Row],[DATE]])-1)</f>
        <v>2016</v>
      </c>
      <c r="L3775" s="183" t="str">
        <f>IF(Delivery[[#This Row],[Month]]&lt;4,"Q4",IF(Delivery[[#This Row],[Month]]&lt;7,"Q1",IF(Delivery[[#This Row],[Month]]&lt;10,"Q2",IF(Delivery[[#This Row],[Month]]&lt;13,"Q3"))))</f>
        <v>Q1</v>
      </c>
    </row>
    <row r="3776" spans="1:12" x14ac:dyDescent="0.25">
      <c r="A3776" s="181">
        <v>2</v>
      </c>
      <c r="B3776" s="182">
        <v>42536</v>
      </c>
      <c r="C3776" s="181" t="s">
        <v>6</v>
      </c>
      <c r="D3776" s="181" t="s">
        <v>2325</v>
      </c>
      <c r="E3776" s="181" t="s">
        <v>1949</v>
      </c>
      <c r="F3776" s="181">
        <v>69</v>
      </c>
      <c r="G3776" s="181" t="s">
        <v>1850</v>
      </c>
      <c r="H3776" s="181" t="str">
        <f t="shared" si="31"/>
        <v>PC</v>
      </c>
      <c r="I3776" s="181" t="str">
        <f>VLOOKUP(H3776,[2]Sheet1!$J$2:$K$20,2,0)</f>
        <v>SKO</v>
      </c>
      <c r="J3776" s="181">
        <f>MONTH(Delivery[[#This Row],[DATE]])</f>
        <v>6</v>
      </c>
      <c r="K3776" s="183">
        <f>IF(Delivery[[#This Row],[Month]]&gt;3,YEAR(Delivery[[#This Row],[DATE]]),YEAR(Delivery[[#This Row],[DATE]])-1)</f>
        <v>2016</v>
      </c>
      <c r="L3776" s="183" t="str">
        <f>IF(Delivery[[#This Row],[Month]]&lt;4,"Q4",IF(Delivery[[#This Row],[Month]]&lt;7,"Q1",IF(Delivery[[#This Row],[Month]]&lt;10,"Q2",IF(Delivery[[#This Row],[Month]]&lt;13,"Q3"))))</f>
        <v>Q1</v>
      </c>
    </row>
    <row r="3777" spans="1:12" x14ac:dyDescent="0.25">
      <c r="A3777" s="181">
        <v>1</v>
      </c>
      <c r="B3777" s="182">
        <v>42546</v>
      </c>
      <c r="C3777" s="181" t="s">
        <v>6</v>
      </c>
      <c r="D3777" s="181" t="s">
        <v>2326</v>
      </c>
      <c r="E3777" s="181" t="s">
        <v>1954</v>
      </c>
      <c r="F3777" s="181">
        <v>701</v>
      </c>
      <c r="G3777" s="181" t="s">
        <v>1850</v>
      </c>
      <c r="H3777" s="181" t="str">
        <f t="shared" si="31"/>
        <v>NS</v>
      </c>
      <c r="I3777" s="181" t="str">
        <f>VLOOKUP(H3777,[2]Sheet1!$J$2:$K$20,2,0)</f>
        <v>SKO</v>
      </c>
      <c r="J3777" s="181">
        <f>MONTH(Delivery[[#This Row],[DATE]])</f>
        <v>6</v>
      </c>
      <c r="K3777" s="183">
        <f>IF(Delivery[[#This Row],[Month]]&gt;3,YEAR(Delivery[[#This Row],[DATE]]),YEAR(Delivery[[#This Row],[DATE]])-1)</f>
        <v>2016</v>
      </c>
      <c r="L3777" s="183" t="str">
        <f>IF(Delivery[[#This Row],[Month]]&lt;4,"Q4",IF(Delivery[[#This Row],[Month]]&lt;7,"Q1",IF(Delivery[[#This Row],[Month]]&lt;10,"Q2",IF(Delivery[[#This Row],[Month]]&lt;13,"Q3"))))</f>
        <v>Q1</v>
      </c>
    </row>
    <row r="3778" spans="1:12" x14ac:dyDescent="0.25">
      <c r="A3778" s="181">
        <v>2</v>
      </c>
      <c r="B3778" s="182">
        <v>42546</v>
      </c>
      <c r="C3778" s="181" t="s">
        <v>6</v>
      </c>
      <c r="D3778" s="181" t="s">
        <v>1819</v>
      </c>
      <c r="E3778" s="181" t="s">
        <v>1954</v>
      </c>
      <c r="F3778" s="181">
        <v>60</v>
      </c>
      <c r="G3778" s="181" t="s">
        <v>1850</v>
      </c>
      <c r="H3778" s="181" t="str">
        <f t="shared" si="31"/>
        <v>PC</v>
      </c>
      <c r="I3778" s="181" t="str">
        <f>VLOOKUP(H3778,[2]Sheet1!$J$2:$K$20,2,0)</f>
        <v>SKO</v>
      </c>
      <c r="J3778" s="181">
        <f>MONTH(Delivery[[#This Row],[DATE]])</f>
        <v>6</v>
      </c>
      <c r="K3778" s="183">
        <f>IF(Delivery[[#This Row],[Month]]&gt;3,YEAR(Delivery[[#This Row],[DATE]]),YEAR(Delivery[[#This Row],[DATE]])-1)</f>
        <v>2016</v>
      </c>
      <c r="L3778" s="183" t="str">
        <f>IF(Delivery[[#This Row],[Month]]&lt;4,"Q4",IF(Delivery[[#This Row],[Month]]&lt;7,"Q1",IF(Delivery[[#This Row],[Month]]&lt;10,"Q2",IF(Delivery[[#This Row],[Month]]&lt;13,"Q3"))))</f>
        <v>Q1</v>
      </c>
    </row>
    <row r="3779" spans="1:12" x14ac:dyDescent="0.25">
      <c r="A3779" s="181">
        <v>3</v>
      </c>
      <c r="B3779" s="182">
        <v>42546</v>
      </c>
      <c r="C3779" s="181" t="s">
        <v>6</v>
      </c>
      <c r="D3779" s="181" t="s">
        <v>2327</v>
      </c>
      <c r="E3779" s="181" t="s">
        <v>1956</v>
      </c>
      <c r="F3779" s="181">
        <v>851</v>
      </c>
      <c r="G3779" s="181" t="s">
        <v>1850</v>
      </c>
      <c r="H3779" s="181" t="str">
        <f t="shared" si="31"/>
        <v>4H</v>
      </c>
      <c r="I3779" s="181" t="str">
        <f>VLOOKUP(H3779,[2]Sheet1!$J$2:$K$20,2,0)</f>
        <v>HSD-IV</v>
      </c>
      <c r="J3779" s="181">
        <f>MONTH(Delivery[[#This Row],[DATE]])</f>
        <v>6</v>
      </c>
      <c r="K3779" s="183">
        <f>IF(Delivery[[#This Row],[Month]]&gt;3,YEAR(Delivery[[#This Row],[DATE]]),YEAR(Delivery[[#This Row],[DATE]])-1)</f>
        <v>2016</v>
      </c>
      <c r="L3779" s="183" t="str">
        <f>IF(Delivery[[#This Row],[Month]]&lt;4,"Q4",IF(Delivery[[#This Row],[Month]]&lt;7,"Q1",IF(Delivery[[#This Row],[Month]]&lt;10,"Q2",IF(Delivery[[#This Row],[Month]]&lt;13,"Q3"))))</f>
        <v>Q1</v>
      </c>
    </row>
    <row r="3780" spans="1:12" x14ac:dyDescent="0.25">
      <c r="A3780" s="181">
        <v>4</v>
      </c>
      <c r="B3780" s="182">
        <v>42546</v>
      </c>
      <c r="C3780" s="181" t="s">
        <v>6</v>
      </c>
      <c r="D3780" s="181" t="s">
        <v>2328</v>
      </c>
      <c r="E3780" s="181" t="s">
        <v>1956</v>
      </c>
      <c r="F3780" s="181">
        <v>1569</v>
      </c>
      <c r="G3780" s="181" t="s">
        <v>1850</v>
      </c>
      <c r="H3780" s="181" t="str">
        <f t="shared" si="31"/>
        <v>4H</v>
      </c>
      <c r="I3780" s="181" t="str">
        <f>VLOOKUP(H3780,[2]Sheet1!$J$2:$K$20,2,0)</f>
        <v>HSD-IV</v>
      </c>
      <c r="J3780" s="181">
        <f>MONTH(Delivery[[#This Row],[DATE]])</f>
        <v>6</v>
      </c>
      <c r="K3780" s="183">
        <f>IF(Delivery[[#This Row],[Month]]&gt;3,YEAR(Delivery[[#This Row],[DATE]]),YEAR(Delivery[[#This Row],[DATE]])-1)</f>
        <v>2016</v>
      </c>
      <c r="L3780" s="183" t="str">
        <f>IF(Delivery[[#This Row],[Month]]&lt;4,"Q4",IF(Delivery[[#This Row],[Month]]&lt;7,"Q1",IF(Delivery[[#This Row],[Month]]&lt;10,"Q2",IF(Delivery[[#This Row],[Month]]&lt;13,"Q3"))))</f>
        <v>Q1</v>
      </c>
    </row>
    <row r="3781" spans="1:12" x14ac:dyDescent="0.25">
      <c r="A3781" s="181">
        <v>5</v>
      </c>
      <c r="B3781" s="182">
        <v>42546</v>
      </c>
      <c r="C3781" s="181" t="s">
        <v>6</v>
      </c>
      <c r="D3781" s="181" t="s">
        <v>2328</v>
      </c>
      <c r="E3781" s="181" t="s">
        <v>1948</v>
      </c>
      <c r="F3781" s="181">
        <v>1001</v>
      </c>
      <c r="G3781" s="181" t="s">
        <v>1850</v>
      </c>
      <c r="H3781" s="181" t="str">
        <f t="shared" si="31"/>
        <v>4H</v>
      </c>
      <c r="I3781" s="181" t="str">
        <f>VLOOKUP(H3781,[2]Sheet1!$J$2:$K$20,2,0)</f>
        <v>HSD-IV</v>
      </c>
      <c r="J3781" s="181">
        <f>MONTH(Delivery[[#This Row],[DATE]])</f>
        <v>6</v>
      </c>
      <c r="K3781" s="183">
        <f>IF(Delivery[[#This Row],[Month]]&gt;3,YEAR(Delivery[[#This Row],[DATE]]),YEAR(Delivery[[#This Row],[DATE]])-1)</f>
        <v>2016</v>
      </c>
      <c r="L3781" s="183" t="str">
        <f>IF(Delivery[[#This Row],[Month]]&lt;4,"Q4",IF(Delivery[[#This Row],[Month]]&lt;7,"Q1",IF(Delivery[[#This Row],[Month]]&lt;10,"Q2",IF(Delivery[[#This Row],[Month]]&lt;13,"Q3"))))</f>
        <v>Q1</v>
      </c>
    </row>
    <row r="3782" spans="1:12" x14ac:dyDescent="0.25">
      <c r="A3782" s="181">
        <v>1</v>
      </c>
      <c r="B3782" s="182">
        <v>42547</v>
      </c>
      <c r="C3782" s="181" t="s">
        <v>6</v>
      </c>
      <c r="D3782" s="181" t="s">
        <v>2328</v>
      </c>
      <c r="E3782" s="181" t="s">
        <v>1948</v>
      </c>
      <c r="F3782" s="181">
        <v>580</v>
      </c>
      <c r="G3782" s="181" t="s">
        <v>1850</v>
      </c>
      <c r="H3782" s="181" t="str">
        <f t="shared" si="31"/>
        <v>4H</v>
      </c>
      <c r="I3782" s="181" t="str">
        <f>VLOOKUP(H3782,[2]Sheet1!$J$2:$K$20,2,0)</f>
        <v>HSD-IV</v>
      </c>
      <c r="J3782" s="181">
        <f>MONTH(Delivery[[#This Row],[DATE]])</f>
        <v>6</v>
      </c>
      <c r="K3782" s="183">
        <f>IF(Delivery[[#This Row],[Month]]&gt;3,YEAR(Delivery[[#This Row],[DATE]]),YEAR(Delivery[[#This Row],[DATE]])-1)</f>
        <v>2016</v>
      </c>
      <c r="L3782" s="183" t="str">
        <f>IF(Delivery[[#This Row],[Month]]&lt;4,"Q4",IF(Delivery[[#This Row],[Month]]&lt;7,"Q1",IF(Delivery[[#This Row],[Month]]&lt;10,"Q2",IF(Delivery[[#This Row],[Month]]&lt;13,"Q3"))))</f>
        <v>Q1</v>
      </c>
    </row>
    <row r="3783" spans="1:12" x14ac:dyDescent="0.25">
      <c r="A3783" s="181">
        <v>2</v>
      </c>
      <c r="B3783" s="182">
        <v>42547</v>
      </c>
      <c r="C3783" s="181" t="s">
        <v>6</v>
      </c>
      <c r="D3783" s="181" t="s">
        <v>209</v>
      </c>
      <c r="E3783" s="181" t="s">
        <v>1954</v>
      </c>
      <c r="F3783" s="181">
        <v>121</v>
      </c>
      <c r="G3783" s="181" t="s">
        <v>1850</v>
      </c>
      <c r="H3783" s="181" t="str">
        <f t="shared" si="31"/>
        <v>PC</v>
      </c>
      <c r="I3783" s="181" t="str">
        <f>VLOOKUP(H3783,[2]Sheet1!$J$2:$K$20,2,0)</f>
        <v>SKO</v>
      </c>
      <c r="J3783" s="181">
        <f>MONTH(Delivery[[#This Row],[DATE]])</f>
        <v>6</v>
      </c>
      <c r="K3783" s="183">
        <f>IF(Delivery[[#This Row],[Month]]&gt;3,YEAR(Delivery[[#This Row],[DATE]]),YEAR(Delivery[[#This Row],[DATE]])-1)</f>
        <v>2016</v>
      </c>
      <c r="L3783" s="183" t="str">
        <f>IF(Delivery[[#This Row],[Month]]&lt;4,"Q4",IF(Delivery[[#This Row],[Month]]&lt;7,"Q1",IF(Delivery[[#This Row],[Month]]&lt;10,"Q2",IF(Delivery[[#This Row],[Month]]&lt;13,"Q3"))))</f>
        <v>Q1</v>
      </c>
    </row>
    <row r="3784" spans="1:12" x14ac:dyDescent="0.25">
      <c r="A3784" s="181">
        <v>3</v>
      </c>
      <c r="B3784" s="182">
        <v>42547</v>
      </c>
      <c r="C3784" s="181" t="s">
        <v>6</v>
      </c>
      <c r="D3784" s="181" t="s">
        <v>2336</v>
      </c>
      <c r="E3784" s="181" t="s">
        <v>1953</v>
      </c>
      <c r="F3784" s="181">
        <v>565</v>
      </c>
      <c r="G3784" s="181" t="s">
        <v>1850</v>
      </c>
      <c r="H3784" s="181" t="str">
        <f t="shared" si="31"/>
        <v>4M</v>
      </c>
      <c r="I3784" s="181" t="str">
        <f>VLOOKUP(H3784,[2]Sheet1!$J$2:$K$20,2,0)</f>
        <v>MS-IV</v>
      </c>
      <c r="J3784" s="181">
        <f>MONTH(Delivery[[#This Row],[DATE]])</f>
        <v>6</v>
      </c>
      <c r="K3784" s="183">
        <f>IF(Delivery[[#This Row],[Month]]&gt;3,YEAR(Delivery[[#This Row],[DATE]]),YEAR(Delivery[[#This Row],[DATE]])-1)</f>
        <v>2016</v>
      </c>
      <c r="L3784" s="183" t="str">
        <f>IF(Delivery[[#This Row],[Month]]&lt;4,"Q4",IF(Delivery[[#This Row],[Month]]&lt;7,"Q1",IF(Delivery[[#This Row],[Month]]&lt;10,"Q2",IF(Delivery[[#This Row],[Month]]&lt;13,"Q3"))))</f>
        <v>Q1</v>
      </c>
    </row>
    <row r="3785" spans="1:12" x14ac:dyDescent="0.25">
      <c r="A3785" s="181">
        <v>4</v>
      </c>
      <c r="B3785" s="182">
        <v>42547</v>
      </c>
      <c r="C3785" s="181" t="s">
        <v>6</v>
      </c>
      <c r="D3785" s="181" t="s">
        <v>2337</v>
      </c>
      <c r="E3785" s="181" t="s">
        <v>1953</v>
      </c>
      <c r="F3785" s="181">
        <v>1239</v>
      </c>
      <c r="G3785" s="181" t="s">
        <v>1850</v>
      </c>
      <c r="H3785" s="181" t="str">
        <f t="shared" si="31"/>
        <v>4M</v>
      </c>
      <c r="I3785" s="181" t="str">
        <f>VLOOKUP(H3785,[2]Sheet1!$J$2:$K$20,2,0)</f>
        <v>MS-IV</v>
      </c>
      <c r="J3785" s="181">
        <f>MONTH(Delivery[[#This Row],[DATE]])</f>
        <v>6</v>
      </c>
      <c r="K3785" s="183">
        <f>IF(Delivery[[#This Row],[Month]]&gt;3,YEAR(Delivery[[#This Row],[DATE]]),YEAR(Delivery[[#This Row],[DATE]])-1)</f>
        <v>2016</v>
      </c>
      <c r="L3785" s="183" t="str">
        <f>IF(Delivery[[#This Row],[Month]]&lt;4,"Q4",IF(Delivery[[#This Row],[Month]]&lt;7,"Q1",IF(Delivery[[#This Row],[Month]]&lt;10,"Q2",IF(Delivery[[#This Row],[Month]]&lt;13,"Q3"))))</f>
        <v>Q1</v>
      </c>
    </row>
    <row r="3786" spans="1:12" x14ac:dyDescent="0.25">
      <c r="A3786" s="181">
        <v>5</v>
      </c>
      <c r="B3786" s="182">
        <v>42547</v>
      </c>
      <c r="C3786" s="181" t="s">
        <v>6</v>
      </c>
      <c r="D3786" s="181" t="s">
        <v>2338</v>
      </c>
      <c r="E3786" s="181" t="s">
        <v>1950</v>
      </c>
      <c r="F3786" s="181">
        <v>348</v>
      </c>
      <c r="G3786" s="181" t="s">
        <v>1850</v>
      </c>
      <c r="H3786" s="181" t="str">
        <f t="shared" si="31"/>
        <v>3M</v>
      </c>
      <c r="I3786" s="181" t="str">
        <f>VLOOKUP(H3786,[2]Sheet1!$J$2:$K$20,2,0)</f>
        <v>MS-III</v>
      </c>
      <c r="J3786" s="181">
        <f>MONTH(Delivery[[#This Row],[DATE]])</f>
        <v>6</v>
      </c>
      <c r="K3786" s="183">
        <f>IF(Delivery[[#This Row],[Month]]&gt;3,YEAR(Delivery[[#This Row],[DATE]]),YEAR(Delivery[[#This Row],[DATE]])-1)</f>
        <v>2016</v>
      </c>
      <c r="L3786" s="183" t="str">
        <f>IF(Delivery[[#This Row],[Month]]&lt;4,"Q4",IF(Delivery[[#This Row],[Month]]&lt;7,"Q1",IF(Delivery[[#This Row],[Month]]&lt;10,"Q2",IF(Delivery[[#This Row],[Month]]&lt;13,"Q3"))))</f>
        <v>Q1</v>
      </c>
    </row>
    <row r="3787" spans="1:12" x14ac:dyDescent="0.25">
      <c r="A3787" s="181">
        <v>6</v>
      </c>
      <c r="B3787" s="182">
        <v>42547</v>
      </c>
      <c r="C3787" s="181" t="s">
        <v>6</v>
      </c>
      <c r="D3787" s="181" t="s">
        <v>217</v>
      </c>
      <c r="E3787" s="181" t="s">
        <v>1950</v>
      </c>
      <c r="F3787" s="181">
        <v>541</v>
      </c>
      <c r="G3787" s="181" t="s">
        <v>1850</v>
      </c>
      <c r="H3787" s="181" t="str">
        <f t="shared" si="31"/>
        <v>4M</v>
      </c>
      <c r="I3787" s="181" t="str">
        <f>VLOOKUP(H3787,[2]Sheet1!$J$2:$K$20,2,0)</f>
        <v>MS-IV</v>
      </c>
      <c r="J3787" s="181">
        <f>MONTH(Delivery[[#This Row],[DATE]])</f>
        <v>6</v>
      </c>
      <c r="K3787" s="183">
        <f>IF(Delivery[[#This Row],[Month]]&gt;3,YEAR(Delivery[[#This Row],[DATE]]),YEAR(Delivery[[#This Row],[DATE]])-1)</f>
        <v>2016</v>
      </c>
      <c r="L3787" s="183" t="str">
        <f>IF(Delivery[[#This Row],[Month]]&lt;4,"Q4",IF(Delivery[[#This Row],[Month]]&lt;7,"Q1",IF(Delivery[[#This Row],[Month]]&lt;10,"Q2",IF(Delivery[[#This Row],[Month]]&lt;13,"Q3"))))</f>
        <v>Q1</v>
      </c>
    </row>
    <row r="3788" spans="1:12" x14ac:dyDescent="0.25">
      <c r="A3788" s="181">
        <v>7</v>
      </c>
      <c r="B3788" s="182">
        <v>42547</v>
      </c>
      <c r="C3788" s="181" t="s">
        <v>6</v>
      </c>
      <c r="D3788" s="181" t="s">
        <v>218</v>
      </c>
      <c r="E3788" s="181" t="s">
        <v>1950</v>
      </c>
      <c r="F3788" s="181">
        <v>1512</v>
      </c>
      <c r="G3788" s="181" t="s">
        <v>1850</v>
      </c>
      <c r="H3788" s="181" t="str">
        <f t="shared" si="31"/>
        <v>4M</v>
      </c>
      <c r="I3788" s="181" t="str">
        <f>VLOOKUP(H3788,[2]Sheet1!$J$2:$K$20,2,0)</f>
        <v>MS-IV</v>
      </c>
      <c r="J3788" s="181">
        <f>MONTH(Delivery[[#This Row],[DATE]])</f>
        <v>6</v>
      </c>
      <c r="K3788" s="183">
        <f>IF(Delivery[[#This Row],[Month]]&gt;3,YEAR(Delivery[[#This Row],[DATE]]),YEAR(Delivery[[#This Row],[DATE]])-1)</f>
        <v>2016</v>
      </c>
      <c r="L3788" s="183" t="str">
        <f>IF(Delivery[[#This Row],[Month]]&lt;4,"Q4",IF(Delivery[[#This Row],[Month]]&lt;7,"Q1",IF(Delivery[[#This Row],[Month]]&lt;10,"Q2",IF(Delivery[[#This Row],[Month]]&lt;13,"Q3"))))</f>
        <v>Q1</v>
      </c>
    </row>
    <row r="3789" spans="1:12" x14ac:dyDescent="0.25">
      <c r="A3789" s="181">
        <v>8</v>
      </c>
      <c r="B3789" s="182">
        <v>42547</v>
      </c>
      <c r="C3789" s="181" t="s">
        <v>6</v>
      </c>
      <c r="D3789" s="181" t="s">
        <v>2339</v>
      </c>
      <c r="E3789" s="181" t="s">
        <v>1954</v>
      </c>
      <c r="F3789" s="181">
        <v>60</v>
      </c>
      <c r="G3789" s="181" t="s">
        <v>1850</v>
      </c>
      <c r="H3789" s="181" t="str">
        <f t="shared" si="31"/>
        <v>PC</v>
      </c>
      <c r="I3789" s="181" t="str">
        <f>VLOOKUP(H3789,[2]Sheet1!$J$2:$K$20,2,0)</f>
        <v>SKO</v>
      </c>
      <c r="J3789" s="181">
        <f>MONTH(Delivery[[#This Row],[DATE]])</f>
        <v>6</v>
      </c>
      <c r="K3789" s="183">
        <f>IF(Delivery[[#This Row],[Month]]&gt;3,YEAR(Delivery[[#This Row],[DATE]]),YEAR(Delivery[[#This Row],[DATE]])-1)</f>
        <v>2016</v>
      </c>
      <c r="L3789" s="183" t="str">
        <f>IF(Delivery[[#This Row],[Month]]&lt;4,"Q4",IF(Delivery[[#This Row],[Month]]&lt;7,"Q1",IF(Delivery[[#This Row],[Month]]&lt;10,"Q2",IF(Delivery[[#This Row],[Month]]&lt;13,"Q3"))))</f>
        <v>Q1</v>
      </c>
    </row>
    <row r="3790" spans="1:12" x14ac:dyDescent="0.25">
      <c r="A3790" s="181">
        <v>9</v>
      </c>
      <c r="B3790" s="182">
        <v>42547</v>
      </c>
      <c r="C3790" s="181" t="s">
        <v>6</v>
      </c>
      <c r="D3790" s="181" t="s">
        <v>2340</v>
      </c>
      <c r="E3790" s="181" t="s">
        <v>1954</v>
      </c>
      <c r="F3790" s="181">
        <v>139</v>
      </c>
      <c r="G3790" s="181" t="s">
        <v>1850</v>
      </c>
      <c r="H3790" s="181" t="str">
        <f t="shared" si="31"/>
        <v>NS</v>
      </c>
      <c r="I3790" s="181" t="str">
        <f>VLOOKUP(H3790,[2]Sheet1!$J$2:$K$20,2,0)</f>
        <v>SKO</v>
      </c>
      <c r="J3790" s="181">
        <f>MONTH(Delivery[[#This Row],[DATE]])</f>
        <v>6</v>
      </c>
      <c r="K3790" s="183">
        <f>IF(Delivery[[#This Row],[Month]]&gt;3,YEAR(Delivery[[#This Row],[DATE]]),YEAR(Delivery[[#This Row],[DATE]])-1)</f>
        <v>2016</v>
      </c>
      <c r="L3790" s="183" t="str">
        <f>IF(Delivery[[#This Row],[Month]]&lt;4,"Q4",IF(Delivery[[#This Row],[Month]]&lt;7,"Q1",IF(Delivery[[#This Row],[Month]]&lt;10,"Q2",IF(Delivery[[#This Row],[Month]]&lt;13,"Q3"))))</f>
        <v>Q1</v>
      </c>
    </row>
    <row r="3791" spans="1:12" x14ac:dyDescent="0.25">
      <c r="A3791" s="181">
        <v>1</v>
      </c>
      <c r="B3791" s="182">
        <v>42548</v>
      </c>
      <c r="C3791" s="181" t="s">
        <v>6</v>
      </c>
      <c r="D3791" s="181" t="s">
        <v>2340</v>
      </c>
      <c r="E3791" s="181" t="s">
        <v>1954</v>
      </c>
      <c r="F3791" s="181">
        <v>810</v>
      </c>
      <c r="G3791" s="181" t="s">
        <v>1850</v>
      </c>
      <c r="H3791" s="181" t="str">
        <f t="shared" si="31"/>
        <v>NS</v>
      </c>
      <c r="I3791" s="181" t="str">
        <f>VLOOKUP(H3791,[2]Sheet1!$J$2:$K$20,2,0)</f>
        <v>SKO</v>
      </c>
      <c r="J3791" s="181">
        <f>MONTH(Delivery[[#This Row],[DATE]])</f>
        <v>6</v>
      </c>
      <c r="K3791" s="183">
        <f>IF(Delivery[[#This Row],[Month]]&gt;3,YEAR(Delivery[[#This Row],[DATE]]),YEAR(Delivery[[#This Row],[DATE]])-1)</f>
        <v>2016</v>
      </c>
      <c r="L3791" s="183" t="str">
        <f>IF(Delivery[[#This Row],[Month]]&lt;4,"Q4",IF(Delivery[[#This Row],[Month]]&lt;7,"Q1",IF(Delivery[[#This Row],[Month]]&lt;10,"Q2",IF(Delivery[[#This Row],[Month]]&lt;13,"Q3"))))</f>
        <v>Q1</v>
      </c>
    </row>
    <row r="3792" spans="1:12" x14ac:dyDescent="0.25">
      <c r="A3792" s="181">
        <v>1</v>
      </c>
      <c r="B3792" s="182">
        <v>42549</v>
      </c>
      <c r="C3792" s="181" t="s">
        <v>6</v>
      </c>
      <c r="D3792" s="181" t="s">
        <v>2340</v>
      </c>
      <c r="E3792" s="181" t="s">
        <v>1949</v>
      </c>
      <c r="F3792" s="181">
        <v>709</v>
      </c>
      <c r="G3792" s="181" t="s">
        <v>1850</v>
      </c>
      <c r="H3792" s="181" t="str">
        <f t="shared" si="31"/>
        <v>NS</v>
      </c>
      <c r="I3792" s="181" t="str">
        <f>VLOOKUP(H3792,[2]Sheet1!$J$2:$K$20,2,0)</f>
        <v>SKO</v>
      </c>
      <c r="J3792" s="181">
        <f>MONTH(Delivery[[#This Row],[DATE]])</f>
        <v>6</v>
      </c>
      <c r="K3792" s="183">
        <f>IF(Delivery[[#This Row],[Month]]&gt;3,YEAR(Delivery[[#This Row],[DATE]]),YEAR(Delivery[[#This Row],[DATE]])-1)</f>
        <v>2016</v>
      </c>
      <c r="L3792" s="183" t="str">
        <f>IF(Delivery[[#This Row],[Month]]&lt;4,"Q4",IF(Delivery[[#This Row],[Month]]&lt;7,"Q1",IF(Delivery[[#This Row],[Month]]&lt;10,"Q2",IF(Delivery[[#This Row],[Month]]&lt;13,"Q3"))))</f>
        <v>Q1</v>
      </c>
    </row>
    <row r="3793" spans="1:12" x14ac:dyDescent="0.25">
      <c r="A3793" s="181">
        <v>2</v>
      </c>
      <c r="B3793" s="182">
        <v>42549</v>
      </c>
      <c r="C3793" s="181" t="s">
        <v>6</v>
      </c>
      <c r="D3793" s="181" t="s">
        <v>2341</v>
      </c>
      <c r="E3793" s="181" t="s">
        <v>1949</v>
      </c>
      <c r="F3793" s="181">
        <v>61</v>
      </c>
      <c r="G3793" s="181" t="s">
        <v>1850</v>
      </c>
      <c r="H3793" s="181" t="str">
        <f t="shared" si="31"/>
        <v>PC</v>
      </c>
      <c r="I3793" s="181" t="str">
        <f>VLOOKUP(H3793,[2]Sheet1!$J$2:$K$20,2,0)</f>
        <v>SKO</v>
      </c>
      <c r="J3793" s="181">
        <f>MONTH(Delivery[[#This Row],[DATE]])</f>
        <v>6</v>
      </c>
      <c r="K3793" s="183">
        <f>IF(Delivery[[#This Row],[Month]]&gt;3,YEAR(Delivery[[#This Row],[DATE]]),YEAR(Delivery[[#This Row],[DATE]])-1)</f>
        <v>2016</v>
      </c>
      <c r="L3793" s="183" t="str">
        <f>IF(Delivery[[#This Row],[Month]]&lt;4,"Q4",IF(Delivery[[#This Row],[Month]]&lt;7,"Q1",IF(Delivery[[#This Row],[Month]]&lt;10,"Q2",IF(Delivery[[#This Row],[Month]]&lt;13,"Q3"))))</f>
        <v>Q1</v>
      </c>
    </row>
    <row r="3794" spans="1:12" x14ac:dyDescent="0.25">
      <c r="A3794" s="181">
        <v>3</v>
      </c>
      <c r="B3794" s="182">
        <v>42549</v>
      </c>
      <c r="C3794" s="181" t="s">
        <v>6</v>
      </c>
      <c r="D3794" s="181" t="s">
        <v>2342</v>
      </c>
      <c r="E3794" s="181" t="s">
        <v>1948</v>
      </c>
      <c r="F3794" s="181">
        <v>2587</v>
      </c>
      <c r="G3794" s="181" t="s">
        <v>1850</v>
      </c>
      <c r="H3794" s="181" t="str">
        <f t="shared" si="31"/>
        <v>4H</v>
      </c>
      <c r="I3794" s="181" t="str">
        <f>VLOOKUP(H3794,[2]Sheet1!$J$2:$K$20,2,0)</f>
        <v>HSD-IV</v>
      </c>
      <c r="J3794" s="181">
        <f>MONTH(Delivery[[#This Row],[DATE]])</f>
        <v>6</v>
      </c>
      <c r="K3794" s="183">
        <f>IF(Delivery[[#This Row],[Month]]&gt;3,YEAR(Delivery[[#This Row],[DATE]]),YEAR(Delivery[[#This Row],[DATE]])-1)</f>
        <v>2016</v>
      </c>
      <c r="L3794" s="183" t="str">
        <f>IF(Delivery[[#This Row],[Month]]&lt;4,"Q4",IF(Delivery[[#This Row],[Month]]&lt;7,"Q1",IF(Delivery[[#This Row],[Month]]&lt;10,"Q2",IF(Delivery[[#This Row],[Month]]&lt;13,"Q3"))))</f>
        <v>Q1</v>
      </c>
    </row>
    <row r="3795" spans="1:12" x14ac:dyDescent="0.25">
      <c r="A3795" s="181">
        <v>1</v>
      </c>
      <c r="B3795" s="182">
        <v>42555</v>
      </c>
      <c r="C3795" s="181" t="s">
        <v>6</v>
      </c>
      <c r="D3795" s="181" t="s">
        <v>2330</v>
      </c>
      <c r="E3795" s="181">
        <v>6</v>
      </c>
      <c r="F3795" s="181">
        <v>3502</v>
      </c>
      <c r="G3795" s="181" t="s">
        <v>1945</v>
      </c>
      <c r="H3795" s="181" t="str">
        <f t="shared" si="31"/>
        <v>4H</v>
      </c>
      <c r="I3795" s="181" t="str">
        <f>VLOOKUP(H3795,[3]Sheet1!$J$2:$K$20,2,0)</f>
        <v>HSD-IV</v>
      </c>
      <c r="J3795" s="181">
        <f>MONTH(Delivery[[#This Row],[DATE]])</f>
        <v>7</v>
      </c>
      <c r="K3795" s="183">
        <f>IF(Delivery[[#This Row],[Month]]&gt;3,YEAR(Delivery[[#This Row],[DATE]]),YEAR(Delivery[[#This Row],[DATE]])-1)</f>
        <v>2016</v>
      </c>
      <c r="L3795" s="183" t="str">
        <f>IF(Delivery[[#This Row],[Month]]&lt;4,"Q4",IF(Delivery[[#This Row],[Month]]&lt;7,"Q1",IF(Delivery[[#This Row],[Month]]&lt;10,"Q2",IF(Delivery[[#This Row],[Month]]&lt;13,"Q3"))))</f>
        <v>Q2</v>
      </c>
    </row>
    <row r="3796" spans="1:12" x14ac:dyDescent="0.25">
      <c r="A3796" s="181">
        <v>2</v>
      </c>
      <c r="B3796" s="182">
        <v>42555</v>
      </c>
      <c r="C3796" s="181" t="s">
        <v>6</v>
      </c>
      <c r="D3796" s="181" t="s">
        <v>2330</v>
      </c>
      <c r="E3796" s="181">
        <v>8</v>
      </c>
      <c r="F3796" s="181">
        <v>2421</v>
      </c>
      <c r="G3796" s="181" t="s">
        <v>1945</v>
      </c>
      <c r="H3796" s="181" t="str">
        <f t="shared" si="31"/>
        <v>4H</v>
      </c>
      <c r="I3796" s="181" t="str">
        <f>VLOOKUP(H3796,[3]Sheet1!$J$2:$K$20,2,0)</f>
        <v>HSD-IV</v>
      </c>
      <c r="J3796" s="181">
        <f>MONTH(Delivery[[#This Row],[DATE]])</f>
        <v>7</v>
      </c>
      <c r="K3796" s="183">
        <f>IF(Delivery[[#This Row],[Month]]&gt;3,YEAR(Delivery[[#This Row],[DATE]]),YEAR(Delivery[[#This Row],[DATE]])-1)</f>
        <v>2016</v>
      </c>
      <c r="L3796" s="183" t="str">
        <f>IF(Delivery[[#This Row],[Month]]&lt;4,"Q4",IF(Delivery[[#This Row],[Month]]&lt;7,"Q1",IF(Delivery[[#This Row],[Month]]&lt;10,"Q2",IF(Delivery[[#This Row],[Month]]&lt;13,"Q3"))))</f>
        <v>Q2</v>
      </c>
    </row>
    <row r="3797" spans="1:12" x14ac:dyDescent="0.25">
      <c r="A3797" s="181">
        <v>1</v>
      </c>
      <c r="B3797" s="182">
        <v>42556</v>
      </c>
      <c r="C3797" s="181" t="s">
        <v>6</v>
      </c>
      <c r="D3797" s="181" t="s">
        <v>2330</v>
      </c>
      <c r="E3797" s="181">
        <v>8</v>
      </c>
      <c r="F3797" s="181">
        <v>1072</v>
      </c>
      <c r="G3797" s="181" t="s">
        <v>1945</v>
      </c>
      <c r="H3797" s="181" t="str">
        <f t="shared" si="31"/>
        <v>4H</v>
      </c>
      <c r="I3797" s="181" t="str">
        <f>VLOOKUP(H3797,[3]Sheet1!$J$2:$K$20,2,0)</f>
        <v>HSD-IV</v>
      </c>
      <c r="J3797" s="181">
        <f>MONTH(Delivery[[#This Row],[DATE]])</f>
        <v>7</v>
      </c>
      <c r="K3797" s="183">
        <f>IF(Delivery[[#This Row],[Month]]&gt;3,YEAR(Delivery[[#This Row],[DATE]]),YEAR(Delivery[[#This Row],[DATE]])-1)</f>
        <v>2016</v>
      </c>
      <c r="L3797" s="183" t="str">
        <f>IF(Delivery[[#This Row],[Month]]&lt;4,"Q4",IF(Delivery[[#This Row],[Month]]&lt;7,"Q1",IF(Delivery[[#This Row],[Month]]&lt;10,"Q2",IF(Delivery[[#This Row],[Month]]&lt;13,"Q3"))))</f>
        <v>Q2</v>
      </c>
    </row>
    <row r="3798" spans="1:12" x14ac:dyDescent="0.25">
      <c r="A3798" s="181">
        <v>2</v>
      </c>
      <c r="B3798" s="182">
        <v>42556</v>
      </c>
      <c r="C3798" s="181" t="s">
        <v>6</v>
      </c>
      <c r="D3798" s="181" t="s">
        <v>2444</v>
      </c>
      <c r="E3798" s="181">
        <v>8</v>
      </c>
      <c r="F3798" s="181">
        <v>15</v>
      </c>
      <c r="G3798" s="181" t="s">
        <v>1945</v>
      </c>
      <c r="H3798" s="181" t="str">
        <f t="shared" si="31"/>
        <v>4H</v>
      </c>
      <c r="I3798" s="181" t="str">
        <f>VLOOKUP(H3798,[3]Sheet1!$J$2:$K$20,2,0)</f>
        <v>HSD-IV</v>
      </c>
      <c r="J3798" s="181">
        <f>MONTH(Delivery[[#This Row],[DATE]])</f>
        <v>7</v>
      </c>
      <c r="K3798" s="183">
        <f>IF(Delivery[[#This Row],[Month]]&gt;3,YEAR(Delivery[[#This Row],[DATE]]),YEAR(Delivery[[#This Row],[DATE]])-1)</f>
        <v>2016</v>
      </c>
      <c r="L3798" s="183" t="str">
        <f>IF(Delivery[[#This Row],[Month]]&lt;4,"Q4",IF(Delivery[[#This Row],[Month]]&lt;7,"Q1",IF(Delivery[[#This Row],[Month]]&lt;10,"Q2",IF(Delivery[[#This Row],[Month]]&lt;13,"Q3"))))</f>
        <v>Q2</v>
      </c>
    </row>
    <row r="3799" spans="1:12" x14ac:dyDescent="0.25">
      <c r="A3799" s="181">
        <v>1</v>
      </c>
      <c r="B3799" s="182">
        <v>42564</v>
      </c>
      <c r="C3799" s="181" t="s">
        <v>6</v>
      </c>
      <c r="D3799" s="181" t="s">
        <v>2444</v>
      </c>
      <c r="E3799" s="181">
        <v>7</v>
      </c>
      <c r="F3799" s="181">
        <v>3301</v>
      </c>
      <c r="G3799" s="181" t="s">
        <v>1945</v>
      </c>
      <c r="H3799" s="181" t="str">
        <f t="shared" si="31"/>
        <v>4H</v>
      </c>
      <c r="I3799" s="181" t="str">
        <f>VLOOKUP(H3799,[3]Sheet1!$J$2:$K$20,2,0)</f>
        <v>HSD-IV</v>
      </c>
      <c r="J3799" s="181">
        <f>MONTH(Delivery[[#This Row],[DATE]])</f>
        <v>7</v>
      </c>
      <c r="K3799" s="183">
        <f>IF(Delivery[[#This Row],[Month]]&gt;3,YEAR(Delivery[[#This Row],[DATE]]),YEAR(Delivery[[#This Row],[DATE]])-1)</f>
        <v>2016</v>
      </c>
      <c r="L3799" s="183" t="str">
        <f>IF(Delivery[[#This Row],[Month]]&lt;4,"Q4",IF(Delivery[[#This Row],[Month]]&lt;7,"Q1",IF(Delivery[[#This Row],[Month]]&lt;10,"Q2",IF(Delivery[[#This Row],[Month]]&lt;13,"Q3"))))</f>
        <v>Q2</v>
      </c>
    </row>
    <row r="3800" spans="1:12" x14ac:dyDescent="0.25">
      <c r="A3800" s="181">
        <v>2</v>
      </c>
      <c r="B3800" s="182">
        <v>42564</v>
      </c>
      <c r="C3800" s="181" t="s">
        <v>6</v>
      </c>
      <c r="D3800" s="181" t="s">
        <v>2444</v>
      </c>
      <c r="E3800" s="181">
        <v>6</v>
      </c>
      <c r="F3800" s="181">
        <v>3751</v>
      </c>
      <c r="G3800" s="181" t="s">
        <v>1945</v>
      </c>
      <c r="H3800" s="181" t="str">
        <f t="shared" si="31"/>
        <v>4H</v>
      </c>
      <c r="I3800" s="181" t="str">
        <f>VLOOKUP(H3800,[3]Sheet1!$J$2:$K$20,2,0)</f>
        <v>HSD-IV</v>
      </c>
      <c r="J3800" s="181">
        <f>MONTH(Delivery[[#This Row],[DATE]])</f>
        <v>7</v>
      </c>
      <c r="K3800" s="183">
        <f>IF(Delivery[[#This Row],[Month]]&gt;3,YEAR(Delivery[[#This Row],[DATE]]),YEAR(Delivery[[#This Row],[DATE]])-1)</f>
        <v>2016</v>
      </c>
      <c r="L3800" s="183" t="str">
        <f>IF(Delivery[[#This Row],[Month]]&lt;4,"Q4",IF(Delivery[[#This Row],[Month]]&lt;7,"Q1",IF(Delivery[[#This Row],[Month]]&lt;10,"Q2",IF(Delivery[[#This Row],[Month]]&lt;13,"Q3"))))</f>
        <v>Q2</v>
      </c>
    </row>
    <row r="3801" spans="1:12" x14ac:dyDescent="0.25">
      <c r="A3801" s="181">
        <v>3</v>
      </c>
      <c r="B3801" s="182">
        <v>42564</v>
      </c>
      <c r="C3801" s="181" t="s">
        <v>6</v>
      </c>
      <c r="D3801" s="181" t="s">
        <v>2445</v>
      </c>
      <c r="E3801" s="181">
        <v>4</v>
      </c>
      <c r="F3801" s="181">
        <v>73</v>
      </c>
      <c r="G3801" s="181" t="s">
        <v>1945</v>
      </c>
      <c r="H3801" s="181" t="str">
        <f t="shared" si="31"/>
        <v>PC</v>
      </c>
      <c r="I3801" s="181" t="str">
        <f>VLOOKUP(H3801,[3]Sheet1!$J$2:$K$20,2,0)</f>
        <v>SKO</v>
      </c>
      <c r="J3801" s="181">
        <f>MONTH(Delivery[[#This Row],[DATE]])</f>
        <v>7</v>
      </c>
      <c r="K3801" s="183">
        <f>IF(Delivery[[#This Row],[Month]]&gt;3,YEAR(Delivery[[#This Row],[DATE]]),YEAR(Delivery[[#This Row],[DATE]])-1)</f>
        <v>2016</v>
      </c>
      <c r="L3801" s="183" t="str">
        <f>IF(Delivery[[#This Row],[Month]]&lt;4,"Q4",IF(Delivery[[#This Row],[Month]]&lt;7,"Q1",IF(Delivery[[#This Row],[Month]]&lt;10,"Q2",IF(Delivery[[#This Row],[Month]]&lt;13,"Q3"))))</f>
        <v>Q2</v>
      </c>
    </row>
    <row r="3802" spans="1:12" x14ac:dyDescent="0.25">
      <c r="A3802" s="181">
        <v>4</v>
      </c>
      <c r="B3802" s="182">
        <v>42564</v>
      </c>
      <c r="C3802" s="181" t="s">
        <v>6</v>
      </c>
      <c r="D3802" s="181" t="s">
        <v>1964</v>
      </c>
      <c r="E3802" s="181">
        <v>4</v>
      </c>
      <c r="F3802" s="181">
        <v>238</v>
      </c>
      <c r="G3802" s="181" t="s">
        <v>1945</v>
      </c>
      <c r="H3802" s="181" t="str">
        <f t="shared" si="31"/>
        <v>NS</v>
      </c>
      <c r="I3802" s="181" t="str">
        <f>VLOOKUP(H3802,[3]Sheet1!$J$2:$K$20,2,0)</f>
        <v>SKO</v>
      </c>
      <c r="J3802" s="181">
        <f>MONTH(Delivery[[#This Row],[DATE]])</f>
        <v>7</v>
      </c>
      <c r="K3802" s="183">
        <f>IF(Delivery[[#This Row],[Month]]&gt;3,YEAR(Delivery[[#This Row],[DATE]]),YEAR(Delivery[[#This Row],[DATE]])-1)</f>
        <v>2016</v>
      </c>
      <c r="L3802" s="183" t="str">
        <f>IF(Delivery[[#This Row],[Month]]&lt;4,"Q4",IF(Delivery[[#This Row],[Month]]&lt;7,"Q1",IF(Delivery[[#This Row],[Month]]&lt;10,"Q2",IF(Delivery[[#This Row],[Month]]&lt;13,"Q3"))))</f>
        <v>Q2</v>
      </c>
    </row>
    <row r="3803" spans="1:12" x14ac:dyDescent="0.25">
      <c r="A3803" s="181">
        <v>1</v>
      </c>
      <c r="B3803" s="182">
        <v>42565</v>
      </c>
      <c r="C3803" s="181" t="s">
        <v>6</v>
      </c>
      <c r="D3803" s="181" t="s">
        <v>1964</v>
      </c>
      <c r="E3803" s="181">
        <v>4</v>
      </c>
      <c r="F3803" s="181">
        <v>1691</v>
      </c>
      <c r="G3803" s="181" t="s">
        <v>1945</v>
      </c>
      <c r="H3803" s="181" t="str">
        <f t="shared" si="31"/>
        <v>NS</v>
      </c>
      <c r="I3803" s="181" t="str">
        <f>VLOOKUP(H3803,[3]Sheet1!$J$2:$K$20,2,0)</f>
        <v>SKO</v>
      </c>
      <c r="J3803" s="181">
        <f>MONTH(Delivery[[#This Row],[DATE]])</f>
        <v>7</v>
      </c>
      <c r="K3803" s="183">
        <f>IF(Delivery[[#This Row],[Month]]&gt;3,YEAR(Delivery[[#This Row],[DATE]]),YEAR(Delivery[[#This Row],[DATE]])-1)</f>
        <v>2016</v>
      </c>
      <c r="L3803" s="183" t="str">
        <f>IF(Delivery[[#This Row],[Month]]&lt;4,"Q4",IF(Delivery[[#This Row],[Month]]&lt;7,"Q1",IF(Delivery[[#This Row],[Month]]&lt;10,"Q2",IF(Delivery[[#This Row],[Month]]&lt;13,"Q3"))))</f>
        <v>Q2</v>
      </c>
    </row>
    <row r="3804" spans="1:12" x14ac:dyDescent="0.25">
      <c r="A3804" s="181">
        <v>2</v>
      </c>
      <c r="B3804" s="182">
        <v>42565</v>
      </c>
      <c r="C3804" s="181" t="s">
        <v>6</v>
      </c>
      <c r="D3804" s="181" t="s">
        <v>2675</v>
      </c>
      <c r="E3804" s="181">
        <v>5</v>
      </c>
      <c r="F3804" s="181">
        <v>1262</v>
      </c>
      <c r="G3804" s="181" t="s">
        <v>1945</v>
      </c>
      <c r="H3804" s="181" t="str">
        <f t="shared" si="31"/>
        <v>PC</v>
      </c>
      <c r="I3804" s="181" t="str">
        <f>VLOOKUP(H3804,[3]Sheet1!$J$2:$K$20,2,0)</f>
        <v>SKO</v>
      </c>
      <c r="J3804" s="181">
        <f>MONTH(Delivery[[#This Row],[DATE]])</f>
        <v>7</v>
      </c>
      <c r="K3804" s="183">
        <f>IF(Delivery[[#This Row],[Month]]&gt;3,YEAR(Delivery[[#This Row],[DATE]]),YEAR(Delivery[[#This Row],[DATE]])-1)</f>
        <v>2016</v>
      </c>
      <c r="L3804" s="183" t="str">
        <f>IF(Delivery[[#This Row],[Month]]&lt;4,"Q4",IF(Delivery[[#This Row],[Month]]&lt;7,"Q1",IF(Delivery[[#This Row],[Month]]&lt;10,"Q2",IF(Delivery[[#This Row],[Month]]&lt;13,"Q3"))))</f>
        <v>Q2</v>
      </c>
    </row>
    <row r="3805" spans="1:12" x14ac:dyDescent="0.25">
      <c r="A3805" s="181">
        <v>3</v>
      </c>
      <c r="B3805" s="182">
        <v>42565</v>
      </c>
      <c r="C3805" s="181" t="s">
        <v>6</v>
      </c>
      <c r="D3805" s="181" t="s">
        <v>2446</v>
      </c>
      <c r="E3805" s="181">
        <v>7</v>
      </c>
      <c r="F3805" s="181">
        <v>77</v>
      </c>
      <c r="G3805" s="181" t="s">
        <v>1945</v>
      </c>
      <c r="H3805" s="181" t="str">
        <f t="shared" si="31"/>
        <v>4H</v>
      </c>
      <c r="I3805" s="181" t="str">
        <f>VLOOKUP(H3805,[3]Sheet1!$J$2:$K$20,2,0)</f>
        <v>HSD-IV</v>
      </c>
      <c r="J3805" s="181">
        <f>MONTH(Delivery[[#This Row],[DATE]])</f>
        <v>7</v>
      </c>
      <c r="K3805" s="183">
        <f>IF(Delivery[[#This Row],[Month]]&gt;3,YEAR(Delivery[[#This Row],[DATE]]),YEAR(Delivery[[#This Row],[DATE]])-1)</f>
        <v>2016</v>
      </c>
      <c r="L3805" s="183" t="str">
        <f>IF(Delivery[[#This Row],[Month]]&lt;4,"Q4",IF(Delivery[[#This Row],[Month]]&lt;7,"Q1",IF(Delivery[[#This Row],[Month]]&lt;10,"Q2",IF(Delivery[[#This Row],[Month]]&lt;13,"Q3"))))</f>
        <v>Q2</v>
      </c>
    </row>
    <row r="3806" spans="1:12" x14ac:dyDescent="0.25">
      <c r="A3806" s="181">
        <v>1</v>
      </c>
      <c r="B3806" s="182">
        <v>42570</v>
      </c>
      <c r="C3806" s="181" t="s">
        <v>6</v>
      </c>
      <c r="D3806" s="181" t="s">
        <v>2446</v>
      </c>
      <c r="E3806" s="181">
        <v>8</v>
      </c>
      <c r="F3806" s="181">
        <v>3468</v>
      </c>
      <c r="G3806" s="181" t="s">
        <v>1945</v>
      </c>
      <c r="H3806" s="181" t="str">
        <f t="shared" si="31"/>
        <v>4H</v>
      </c>
      <c r="I3806" s="181" t="str">
        <f>VLOOKUP(H3806,[3]Sheet1!$J$2:$K$20,2,0)</f>
        <v>HSD-IV</v>
      </c>
      <c r="J3806" s="181">
        <f>MONTH(Delivery[[#This Row],[DATE]])</f>
        <v>7</v>
      </c>
      <c r="K3806" s="183">
        <f>IF(Delivery[[#This Row],[Month]]&gt;3,YEAR(Delivery[[#This Row],[DATE]]),YEAR(Delivery[[#This Row],[DATE]])-1)</f>
        <v>2016</v>
      </c>
      <c r="L3806" s="183" t="str">
        <f>IF(Delivery[[#This Row],[Month]]&lt;4,"Q4",IF(Delivery[[#This Row],[Month]]&lt;7,"Q1",IF(Delivery[[#This Row],[Month]]&lt;10,"Q2",IF(Delivery[[#This Row],[Month]]&lt;13,"Q3"))))</f>
        <v>Q2</v>
      </c>
    </row>
    <row r="3807" spans="1:12" x14ac:dyDescent="0.25">
      <c r="A3807" s="181">
        <v>2</v>
      </c>
      <c r="B3807" s="182">
        <v>42570</v>
      </c>
      <c r="C3807" s="181" t="s">
        <v>6</v>
      </c>
      <c r="D3807" s="181" t="s">
        <v>2446</v>
      </c>
      <c r="E3807" s="181">
        <v>6</v>
      </c>
      <c r="F3807" s="181">
        <v>1512</v>
      </c>
      <c r="G3807" s="181" t="s">
        <v>1945</v>
      </c>
      <c r="H3807" s="181" t="str">
        <f t="shared" si="31"/>
        <v>4H</v>
      </c>
      <c r="I3807" s="181" t="str">
        <f>VLOOKUP(H3807,[3]Sheet1!$J$2:$K$20,2,0)</f>
        <v>HSD-IV</v>
      </c>
      <c r="J3807" s="181">
        <f>MONTH(Delivery[[#This Row],[DATE]])</f>
        <v>7</v>
      </c>
      <c r="K3807" s="183">
        <f>IF(Delivery[[#This Row],[Month]]&gt;3,YEAR(Delivery[[#This Row],[DATE]]),YEAR(Delivery[[#This Row],[DATE]])-1)</f>
        <v>2016</v>
      </c>
      <c r="L3807" s="183" t="str">
        <f>IF(Delivery[[#This Row],[Month]]&lt;4,"Q4",IF(Delivery[[#This Row],[Month]]&lt;7,"Q1",IF(Delivery[[#This Row],[Month]]&lt;10,"Q2",IF(Delivery[[#This Row],[Month]]&lt;13,"Q3"))))</f>
        <v>Q2</v>
      </c>
    </row>
    <row r="3808" spans="1:12" x14ac:dyDescent="0.25">
      <c r="A3808" s="181">
        <v>1</v>
      </c>
      <c r="B3808" s="182">
        <v>42576</v>
      </c>
      <c r="C3808" s="181" t="s">
        <v>6</v>
      </c>
      <c r="D3808" s="181" t="s">
        <v>2446</v>
      </c>
      <c r="E3808" s="181">
        <v>6</v>
      </c>
      <c r="F3808" s="181">
        <v>2017</v>
      </c>
      <c r="G3808" s="181" t="s">
        <v>1945</v>
      </c>
      <c r="H3808" s="181" t="str">
        <f t="shared" si="31"/>
        <v>4H</v>
      </c>
      <c r="I3808" s="181" t="str">
        <f>VLOOKUP(H3808,[3]Sheet1!$J$2:$K$20,2,0)</f>
        <v>HSD-IV</v>
      </c>
      <c r="J3808" s="181">
        <f>MONTH(Delivery[[#This Row],[DATE]])</f>
        <v>7</v>
      </c>
      <c r="K3808" s="183">
        <f>IF(Delivery[[#This Row],[Month]]&gt;3,YEAR(Delivery[[#This Row],[DATE]]),YEAR(Delivery[[#This Row],[DATE]])-1)</f>
        <v>2016</v>
      </c>
      <c r="L3808" s="183" t="str">
        <f>IF(Delivery[[#This Row],[Month]]&lt;4,"Q4",IF(Delivery[[#This Row],[Month]]&lt;7,"Q1",IF(Delivery[[#This Row],[Month]]&lt;10,"Q2",IF(Delivery[[#This Row],[Month]]&lt;13,"Q3"))))</f>
        <v>Q2</v>
      </c>
    </row>
    <row r="3809" spans="1:12" x14ac:dyDescent="0.25">
      <c r="A3809" s="181">
        <v>2</v>
      </c>
      <c r="B3809" s="182">
        <v>42576</v>
      </c>
      <c r="C3809" s="181" t="s">
        <v>6</v>
      </c>
      <c r="D3809" s="181" t="s">
        <v>2342</v>
      </c>
      <c r="E3809" s="181">
        <v>6</v>
      </c>
      <c r="F3809" s="181">
        <v>1484</v>
      </c>
      <c r="G3809" s="181" t="s">
        <v>1945</v>
      </c>
      <c r="H3809" s="181" t="str">
        <f t="shared" si="31"/>
        <v>4H</v>
      </c>
      <c r="I3809" s="181" t="str">
        <f>VLOOKUP(H3809,[3]Sheet1!$J$2:$K$20,2,0)</f>
        <v>HSD-IV</v>
      </c>
      <c r="J3809" s="181">
        <f>MONTH(Delivery[[#This Row],[DATE]])</f>
        <v>7</v>
      </c>
      <c r="K3809" s="183">
        <f>IF(Delivery[[#This Row],[Month]]&gt;3,YEAR(Delivery[[#This Row],[DATE]]),YEAR(Delivery[[#This Row],[DATE]])-1)</f>
        <v>2016</v>
      </c>
      <c r="L3809" s="183" t="str">
        <f>IF(Delivery[[#This Row],[Month]]&lt;4,"Q4",IF(Delivery[[#This Row],[Month]]&lt;7,"Q1",IF(Delivery[[#This Row],[Month]]&lt;10,"Q2",IF(Delivery[[#This Row],[Month]]&lt;13,"Q3"))))</f>
        <v>Q2</v>
      </c>
    </row>
    <row r="3810" spans="1:12" x14ac:dyDescent="0.25">
      <c r="A3810" s="181">
        <v>3</v>
      </c>
      <c r="B3810" s="182">
        <v>42576</v>
      </c>
      <c r="C3810" s="181" t="s">
        <v>6</v>
      </c>
      <c r="D3810" s="181" t="s">
        <v>2342</v>
      </c>
      <c r="E3810" s="181">
        <v>7</v>
      </c>
      <c r="F3810" s="181">
        <v>2524</v>
      </c>
      <c r="G3810" s="181" t="s">
        <v>1945</v>
      </c>
      <c r="H3810" s="181" t="str">
        <f t="shared" si="31"/>
        <v>4H</v>
      </c>
      <c r="I3810" s="181" t="str">
        <f>VLOOKUP(H3810,[3]Sheet1!$J$2:$K$20,2,0)</f>
        <v>HSD-IV</v>
      </c>
      <c r="J3810" s="181">
        <f>MONTH(Delivery[[#This Row],[DATE]])</f>
        <v>7</v>
      </c>
      <c r="K3810" s="183">
        <f>IF(Delivery[[#This Row],[Month]]&gt;3,YEAR(Delivery[[#This Row],[DATE]]),YEAR(Delivery[[#This Row],[DATE]])-1)</f>
        <v>2016</v>
      </c>
      <c r="L3810" s="183" t="str">
        <f>IF(Delivery[[#This Row],[Month]]&lt;4,"Q4",IF(Delivery[[#This Row],[Month]]&lt;7,"Q1",IF(Delivery[[#This Row],[Month]]&lt;10,"Q2",IF(Delivery[[#This Row],[Month]]&lt;13,"Q3"))))</f>
        <v>Q2</v>
      </c>
    </row>
    <row r="3811" spans="1:12" x14ac:dyDescent="0.25">
      <c r="A3811" s="181">
        <v>1</v>
      </c>
      <c r="B3811" s="182">
        <v>42577</v>
      </c>
      <c r="C3811" s="181" t="s">
        <v>6</v>
      </c>
      <c r="D3811" s="181" t="s">
        <v>2342</v>
      </c>
      <c r="E3811" s="181">
        <v>7</v>
      </c>
      <c r="F3811" s="181">
        <v>1029</v>
      </c>
      <c r="G3811" s="181" t="s">
        <v>1945</v>
      </c>
      <c r="H3811" s="181" t="str">
        <f t="shared" si="31"/>
        <v>4H</v>
      </c>
      <c r="I3811" s="181" t="str">
        <f>VLOOKUP(H3811,[3]Sheet1!$J$2:$K$20,2,0)</f>
        <v>HSD-IV</v>
      </c>
      <c r="J3811" s="181">
        <f>MONTH(Delivery[[#This Row],[DATE]])</f>
        <v>7</v>
      </c>
      <c r="K3811" s="183">
        <f>IF(Delivery[[#This Row],[Month]]&gt;3,YEAR(Delivery[[#This Row],[DATE]]),YEAR(Delivery[[#This Row],[DATE]])-1)</f>
        <v>2016</v>
      </c>
      <c r="L3811" s="183" t="str">
        <f>IF(Delivery[[#This Row],[Month]]&lt;4,"Q4",IF(Delivery[[#This Row],[Month]]&lt;7,"Q1",IF(Delivery[[#This Row],[Month]]&lt;10,"Q2",IF(Delivery[[#This Row],[Month]]&lt;13,"Q3"))))</f>
        <v>Q2</v>
      </c>
    </row>
    <row r="3812" spans="1:12" x14ac:dyDescent="0.25">
      <c r="A3812" s="181">
        <v>2</v>
      </c>
      <c r="B3812" s="182">
        <v>42577</v>
      </c>
      <c r="C3812" s="181" t="s">
        <v>6</v>
      </c>
      <c r="D3812" s="181" t="s">
        <v>2447</v>
      </c>
      <c r="E3812" s="181">
        <v>4</v>
      </c>
      <c r="F3812" s="181">
        <v>72</v>
      </c>
      <c r="G3812" s="181" t="s">
        <v>1945</v>
      </c>
      <c r="H3812" s="181" t="str">
        <f t="shared" si="31"/>
        <v>PC</v>
      </c>
      <c r="I3812" s="181" t="str">
        <f>VLOOKUP(H3812,[3]Sheet1!$J$2:$K$20,2,0)</f>
        <v>SKO</v>
      </c>
      <c r="J3812" s="181">
        <f>MONTH(Delivery[[#This Row],[DATE]])</f>
        <v>7</v>
      </c>
      <c r="K3812" s="183">
        <f>IF(Delivery[[#This Row],[Month]]&gt;3,YEAR(Delivery[[#This Row],[DATE]]),YEAR(Delivery[[#This Row],[DATE]])-1)</f>
        <v>2016</v>
      </c>
      <c r="L3812" s="183" t="str">
        <f>IF(Delivery[[#This Row],[Month]]&lt;4,"Q4",IF(Delivery[[#This Row],[Month]]&lt;7,"Q1",IF(Delivery[[#This Row],[Month]]&lt;10,"Q2",IF(Delivery[[#This Row],[Month]]&lt;13,"Q3"))))</f>
        <v>Q2</v>
      </c>
    </row>
    <row r="3813" spans="1:12" x14ac:dyDescent="0.25">
      <c r="A3813" s="181">
        <v>3</v>
      </c>
      <c r="B3813" s="182">
        <v>42577</v>
      </c>
      <c r="C3813" s="181" t="s">
        <v>6</v>
      </c>
      <c r="D3813" s="181" t="s">
        <v>2448</v>
      </c>
      <c r="E3813" s="181">
        <v>4</v>
      </c>
      <c r="F3813" s="181">
        <v>1802</v>
      </c>
      <c r="G3813" s="181" t="s">
        <v>1945</v>
      </c>
      <c r="H3813" s="181" t="str">
        <f t="shared" si="31"/>
        <v>NS</v>
      </c>
      <c r="I3813" s="181" t="str">
        <f>VLOOKUP(H3813,[3]Sheet1!$J$2:$K$20,2,0)</f>
        <v>SKO</v>
      </c>
      <c r="J3813" s="181">
        <f>MONTH(Delivery[[#This Row],[DATE]])</f>
        <v>7</v>
      </c>
      <c r="K3813" s="183">
        <f>IF(Delivery[[#This Row],[Month]]&gt;3,YEAR(Delivery[[#This Row],[DATE]]),YEAR(Delivery[[#This Row],[DATE]])-1)</f>
        <v>2016</v>
      </c>
      <c r="L3813" s="183" t="str">
        <f>IF(Delivery[[#This Row],[Month]]&lt;4,"Q4",IF(Delivery[[#This Row],[Month]]&lt;7,"Q1",IF(Delivery[[#This Row],[Month]]&lt;10,"Q2",IF(Delivery[[#This Row],[Month]]&lt;13,"Q3"))))</f>
        <v>Q2</v>
      </c>
    </row>
    <row r="3814" spans="1:12" x14ac:dyDescent="0.25">
      <c r="A3814" s="181">
        <v>4</v>
      </c>
      <c r="B3814" s="182">
        <v>42577</v>
      </c>
      <c r="C3814" s="181" t="s">
        <v>6</v>
      </c>
      <c r="D3814" s="181" t="s">
        <v>1970</v>
      </c>
      <c r="E3814" s="181">
        <v>4</v>
      </c>
      <c r="F3814" s="181">
        <v>76</v>
      </c>
      <c r="G3814" s="181" t="s">
        <v>1945</v>
      </c>
      <c r="H3814" s="181" t="str">
        <f t="shared" si="31"/>
        <v>PC</v>
      </c>
      <c r="I3814" s="181" t="str">
        <f>VLOOKUP(H3814,[3]Sheet1!$J$2:$K$20,2,0)</f>
        <v>SKO</v>
      </c>
      <c r="J3814" s="181">
        <f>MONTH(Delivery[[#This Row],[DATE]])</f>
        <v>7</v>
      </c>
      <c r="K3814" s="183">
        <f>IF(Delivery[[#This Row],[Month]]&gt;3,YEAR(Delivery[[#This Row],[DATE]]),YEAR(Delivery[[#This Row],[DATE]])-1)</f>
        <v>2016</v>
      </c>
      <c r="L3814" s="183" t="str">
        <f>IF(Delivery[[#This Row],[Month]]&lt;4,"Q4",IF(Delivery[[#This Row],[Month]]&lt;7,"Q1",IF(Delivery[[#This Row],[Month]]&lt;10,"Q2",IF(Delivery[[#This Row],[Month]]&lt;13,"Q3"))))</f>
        <v>Q2</v>
      </c>
    </row>
    <row r="3815" spans="1:12" x14ac:dyDescent="0.25">
      <c r="A3815" s="181">
        <v>5</v>
      </c>
      <c r="B3815" s="182">
        <v>42577</v>
      </c>
      <c r="C3815" s="181" t="s">
        <v>6</v>
      </c>
      <c r="D3815" s="181" t="s">
        <v>2449</v>
      </c>
      <c r="E3815" s="181">
        <v>1</v>
      </c>
      <c r="F3815" s="181">
        <v>3504</v>
      </c>
      <c r="G3815" s="181" t="s">
        <v>1945</v>
      </c>
      <c r="H3815" s="181" t="str">
        <f t="shared" si="31"/>
        <v>4M</v>
      </c>
      <c r="I3815" s="181" t="str">
        <f>VLOOKUP(H3815,[3]Sheet1!$J$2:$K$20,2,0)</f>
        <v>MS-IV</v>
      </c>
      <c r="J3815" s="181">
        <f>MONTH(Delivery[[#This Row],[DATE]])</f>
        <v>7</v>
      </c>
      <c r="K3815" s="183">
        <f>IF(Delivery[[#This Row],[Month]]&gt;3,YEAR(Delivery[[#This Row],[DATE]]),YEAR(Delivery[[#This Row],[DATE]])-1)</f>
        <v>2016</v>
      </c>
      <c r="L3815" s="183" t="str">
        <f>IF(Delivery[[#This Row],[Month]]&lt;4,"Q4",IF(Delivery[[#This Row],[Month]]&lt;7,"Q1",IF(Delivery[[#This Row],[Month]]&lt;10,"Q2",IF(Delivery[[#This Row],[Month]]&lt;13,"Q3"))))</f>
        <v>Q2</v>
      </c>
    </row>
    <row r="3816" spans="1:12" x14ac:dyDescent="0.25">
      <c r="A3816" s="181">
        <v>6</v>
      </c>
      <c r="B3816" s="182">
        <v>42577</v>
      </c>
      <c r="C3816" s="181" t="s">
        <v>6</v>
      </c>
      <c r="D3816" s="181" t="s">
        <v>2449</v>
      </c>
      <c r="E3816" s="181">
        <v>3</v>
      </c>
      <c r="F3816" s="181">
        <v>1058</v>
      </c>
      <c r="G3816" s="181" t="s">
        <v>1945</v>
      </c>
      <c r="H3816" s="181" t="str">
        <f t="shared" si="31"/>
        <v>4M</v>
      </c>
      <c r="I3816" s="181" t="str">
        <f>VLOOKUP(H3816,[3]Sheet1!$J$2:$K$20,2,0)</f>
        <v>MS-IV</v>
      </c>
      <c r="J3816" s="181">
        <f>MONTH(Delivery[[#This Row],[DATE]])</f>
        <v>7</v>
      </c>
      <c r="K3816" s="183">
        <f>IF(Delivery[[#This Row],[Month]]&gt;3,YEAR(Delivery[[#This Row],[DATE]]),YEAR(Delivery[[#This Row],[DATE]])-1)</f>
        <v>2016</v>
      </c>
      <c r="L3816" s="183" t="str">
        <f>IF(Delivery[[#This Row],[Month]]&lt;4,"Q4",IF(Delivery[[#This Row],[Month]]&lt;7,"Q1",IF(Delivery[[#This Row],[Month]]&lt;10,"Q2",IF(Delivery[[#This Row],[Month]]&lt;13,"Q3"))))</f>
        <v>Q2</v>
      </c>
    </row>
    <row r="3817" spans="1:12" x14ac:dyDescent="0.25">
      <c r="A3817" s="181">
        <v>1</v>
      </c>
      <c r="B3817" s="182">
        <v>42578</v>
      </c>
      <c r="C3817" s="181" t="s">
        <v>6</v>
      </c>
      <c r="D3817" s="181" t="s">
        <v>2449</v>
      </c>
      <c r="E3817" s="181">
        <v>3</v>
      </c>
      <c r="F3817" s="181">
        <v>2555</v>
      </c>
      <c r="G3817" s="181" t="s">
        <v>1945</v>
      </c>
      <c r="H3817" s="181" t="str">
        <f t="shared" si="31"/>
        <v>4M</v>
      </c>
      <c r="I3817" s="181" t="str">
        <f>VLOOKUP(H3817,[3]Sheet1!$J$2:$K$20,2,0)</f>
        <v>MS-IV</v>
      </c>
      <c r="J3817" s="181">
        <f>MONTH(Delivery[[#This Row],[DATE]])</f>
        <v>7</v>
      </c>
      <c r="K3817" s="183">
        <f>IF(Delivery[[#This Row],[Month]]&gt;3,YEAR(Delivery[[#This Row],[DATE]]),YEAR(Delivery[[#This Row],[DATE]])-1)</f>
        <v>2016</v>
      </c>
      <c r="L3817" s="183" t="str">
        <f>IF(Delivery[[#This Row],[Month]]&lt;4,"Q4",IF(Delivery[[#This Row],[Month]]&lt;7,"Q1",IF(Delivery[[#This Row],[Month]]&lt;10,"Q2",IF(Delivery[[#This Row],[Month]]&lt;13,"Q3"))))</f>
        <v>Q2</v>
      </c>
    </row>
    <row r="3818" spans="1:12" x14ac:dyDescent="0.25">
      <c r="A3818" s="181">
        <v>2</v>
      </c>
      <c r="B3818" s="182">
        <v>42578</v>
      </c>
      <c r="C3818" s="181" t="s">
        <v>6</v>
      </c>
      <c r="D3818" s="181" t="s">
        <v>2450</v>
      </c>
      <c r="E3818" s="181">
        <v>5</v>
      </c>
      <c r="F3818" s="181">
        <v>62</v>
      </c>
      <c r="G3818" s="181" t="s">
        <v>1945</v>
      </c>
      <c r="H3818" s="181" t="str">
        <f t="shared" si="31"/>
        <v>PC</v>
      </c>
      <c r="I3818" s="181" t="str">
        <f>VLOOKUP(H3818,[3]Sheet1!$J$2:$K$20,2,0)</f>
        <v>SKO</v>
      </c>
      <c r="J3818" s="181">
        <f>MONTH(Delivery[[#This Row],[DATE]])</f>
        <v>7</v>
      </c>
      <c r="K3818" s="183">
        <f>IF(Delivery[[#This Row],[Month]]&gt;3,YEAR(Delivery[[#This Row],[DATE]]),YEAR(Delivery[[#This Row],[DATE]])-1)</f>
        <v>2016</v>
      </c>
      <c r="L3818" s="183" t="str">
        <f>IF(Delivery[[#This Row],[Month]]&lt;4,"Q4",IF(Delivery[[#This Row],[Month]]&lt;7,"Q1",IF(Delivery[[#This Row],[Month]]&lt;10,"Q2",IF(Delivery[[#This Row],[Month]]&lt;13,"Q3"))))</f>
        <v>Q2</v>
      </c>
    </row>
    <row r="3819" spans="1:12" x14ac:dyDescent="0.25">
      <c r="A3819" s="181">
        <v>3</v>
      </c>
      <c r="B3819" s="182">
        <v>42578</v>
      </c>
      <c r="C3819" s="181" t="s">
        <v>6</v>
      </c>
      <c r="D3819" s="181" t="s">
        <v>2451</v>
      </c>
      <c r="E3819" s="181">
        <v>5</v>
      </c>
      <c r="F3819" s="181">
        <v>822</v>
      </c>
      <c r="G3819" s="181" t="s">
        <v>1945</v>
      </c>
      <c r="H3819" s="181" t="str">
        <f t="shared" si="31"/>
        <v>NS</v>
      </c>
      <c r="I3819" s="181" t="str">
        <f>VLOOKUP(H3819,[3]Sheet1!$J$2:$K$20,2,0)</f>
        <v>SKO</v>
      </c>
      <c r="J3819" s="181">
        <f>MONTH(Delivery[[#This Row],[DATE]])</f>
        <v>7</v>
      </c>
      <c r="K3819" s="183">
        <f>IF(Delivery[[#This Row],[Month]]&gt;3,YEAR(Delivery[[#This Row],[DATE]]),YEAR(Delivery[[#This Row],[DATE]])-1)</f>
        <v>2016</v>
      </c>
      <c r="L3819" s="183" t="str">
        <f>IF(Delivery[[#This Row],[Month]]&lt;4,"Q4",IF(Delivery[[#This Row],[Month]]&lt;7,"Q1",IF(Delivery[[#This Row],[Month]]&lt;10,"Q2",IF(Delivery[[#This Row],[Month]]&lt;13,"Q3"))))</f>
        <v>Q2</v>
      </c>
    </row>
    <row r="3820" spans="1:12" x14ac:dyDescent="0.25">
      <c r="A3820" s="181">
        <v>4</v>
      </c>
      <c r="B3820" s="182">
        <v>42578</v>
      </c>
      <c r="C3820" s="181" t="s">
        <v>6</v>
      </c>
      <c r="D3820" s="181" t="s">
        <v>2452</v>
      </c>
      <c r="E3820" s="181">
        <v>5</v>
      </c>
      <c r="F3820" s="181">
        <v>78</v>
      </c>
      <c r="G3820" s="181" t="s">
        <v>1945</v>
      </c>
      <c r="H3820" s="181" t="str">
        <f t="shared" si="31"/>
        <v>PC</v>
      </c>
      <c r="I3820" s="181" t="str">
        <f>VLOOKUP(H3820,[3]Sheet1!$J$2:$K$20,2,0)</f>
        <v>SKO</v>
      </c>
      <c r="J3820" s="181">
        <f>MONTH(Delivery[[#This Row],[DATE]])</f>
        <v>7</v>
      </c>
      <c r="K3820" s="183">
        <f>IF(Delivery[[#This Row],[Month]]&gt;3,YEAR(Delivery[[#This Row],[DATE]]),YEAR(Delivery[[#This Row],[DATE]])-1)</f>
        <v>2016</v>
      </c>
      <c r="L3820" s="183" t="str">
        <f>IF(Delivery[[#This Row],[Month]]&lt;4,"Q4",IF(Delivery[[#This Row],[Month]]&lt;7,"Q1",IF(Delivery[[#This Row],[Month]]&lt;10,"Q2",IF(Delivery[[#This Row],[Month]]&lt;13,"Q3"))))</f>
        <v>Q2</v>
      </c>
    </row>
    <row r="3821" spans="1:12" x14ac:dyDescent="0.25">
      <c r="A3821" s="181">
        <v>5</v>
      </c>
      <c r="B3821" s="182">
        <v>42578</v>
      </c>
      <c r="C3821" s="181" t="s">
        <v>6</v>
      </c>
      <c r="D3821" s="181" t="s">
        <v>2453</v>
      </c>
      <c r="E3821" s="181">
        <v>6</v>
      </c>
      <c r="F3821" s="181">
        <v>58</v>
      </c>
      <c r="G3821" s="181" t="s">
        <v>1945</v>
      </c>
      <c r="H3821" s="181" t="str">
        <f t="shared" si="31"/>
        <v>4H</v>
      </c>
      <c r="I3821" s="181" t="str">
        <f>VLOOKUP(H3821,[3]Sheet1!$J$2:$K$20,2,0)</f>
        <v>HSD-IV</v>
      </c>
      <c r="J3821" s="181">
        <f>MONTH(Delivery[[#This Row],[DATE]])</f>
        <v>7</v>
      </c>
      <c r="K3821" s="183">
        <f>IF(Delivery[[#This Row],[Month]]&gt;3,YEAR(Delivery[[#This Row],[DATE]]),YEAR(Delivery[[#This Row],[DATE]])-1)</f>
        <v>2016</v>
      </c>
      <c r="L3821" s="183" t="str">
        <f>IF(Delivery[[#This Row],[Month]]&lt;4,"Q4",IF(Delivery[[#This Row],[Month]]&lt;7,"Q1",IF(Delivery[[#This Row],[Month]]&lt;10,"Q2",IF(Delivery[[#This Row],[Month]]&lt;13,"Q3"))))</f>
        <v>Q2</v>
      </c>
    </row>
    <row r="3822" spans="1:12" x14ac:dyDescent="0.25">
      <c r="A3822" s="181">
        <v>1</v>
      </c>
      <c r="B3822" s="182">
        <v>42581</v>
      </c>
      <c r="C3822" s="181" t="s">
        <v>6</v>
      </c>
      <c r="D3822" s="181" t="s">
        <v>2453</v>
      </c>
      <c r="E3822" s="181">
        <v>8</v>
      </c>
      <c r="F3822" s="181">
        <v>3529</v>
      </c>
      <c r="G3822" s="181" t="s">
        <v>1945</v>
      </c>
      <c r="H3822" s="181" t="str">
        <f t="shared" si="31"/>
        <v>4H</v>
      </c>
      <c r="I3822" s="181" t="str">
        <f>VLOOKUP(H3822,[3]Sheet1!$J$2:$K$20,2,0)</f>
        <v>HSD-IV</v>
      </c>
      <c r="J3822" s="181">
        <f>MONTH(Delivery[[#This Row],[DATE]])</f>
        <v>7</v>
      </c>
      <c r="K3822" s="183">
        <f>IF(Delivery[[#This Row],[Month]]&gt;3,YEAR(Delivery[[#This Row],[DATE]]),YEAR(Delivery[[#This Row],[DATE]])-1)</f>
        <v>2016</v>
      </c>
      <c r="L3822" s="183" t="str">
        <f>IF(Delivery[[#This Row],[Month]]&lt;4,"Q4",IF(Delivery[[#This Row],[Month]]&lt;7,"Q1",IF(Delivery[[#This Row],[Month]]&lt;10,"Q2",IF(Delivery[[#This Row],[Month]]&lt;13,"Q3"))))</f>
        <v>Q2</v>
      </c>
    </row>
    <row r="3823" spans="1:12" x14ac:dyDescent="0.25">
      <c r="A3823" s="181">
        <v>2</v>
      </c>
      <c r="B3823" s="182">
        <v>42581</v>
      </c>
      <c r="C3823" s="181" t="s">
        <v>6</v>
      </c>
      <c r="D3823" s="181" t="s">
        <v>2453</v>
      </c>
      <c r="E3823" s="181">
        <v>7</v>
      </c>
      <c r="F3823" s="181">
        <v>2628</v>
      </c>
      <c r="G3823" s="181" t="s">
        <v>1945</v>
      </c>
      <c r="H3823" s="181" t="str">
        <f t="shared" si="31"/>
        <v>4H</v>
      </c>
      <c r="I3823" s="181" t="str">
        <f>VLOOKUP(H3823,[3]Sheet1!$J$2:$K$20,2,0)</f>
        <v>HSD-IV</v>
      </c>
      <c r="J3823" s="181">
        <f>MONTH(Delivery[[#This Row],[DATE]])</f>
        <v>7</v>
      </c>
      <c r="K3823" s="183">
        <f>IF(Delivery[[#This Row],[Month]]&gt;3,YEAR(Delivery[[#This Row],[DATE]]),YEAR(Delivery[[#This Row],[DATE]])-1)</f>
        <v>2016</v>
      </c>
      <c r="L3823" s="183" t="str">
        <f>IF(Delivery[[#This Row],[Month]]&lt;4,"Q4",IF(Delivery[[#This Row],[Month]]&lt;7,"Q1",IF(Delivery[[#This Row],[Month]]&lt;10,"Q2",IF(Delivery[[#This Row],[Month]]&lt;13,"Q3"))))</f>
        <v>Q2</v>
      </c>
    </row>
    <row r="3824" spans="1:12" x14ac:dyDescent="0.25">
      <c r="A3824" s="181">
        <v>1</v>
      </c>
      <c r="B3824" s="182">
        <v>42558</v>
      </c>
      <c r="C3824" s="181" t="s">
        <v>6</v>
      </c>
      <c r="D3824" s="181" t="s">
        <v>2342</v>
      </c>
      <c r="E3824" s="181" t="s">
        <v>1948</v>
      </c>
      <c r="F3824" s="181">
        <v>796</v>
      </c>
      <c r="G3824" s="181" t="s">
        <v>1850</v>
      </c>
      <c r="H3824" s="181" t="str">
        <f t="shared" ref="H3824:H3887" si="32">MID(D3824,3,2)</f>
        <v>4H</v>
      </c>
      <c r="I3824" s="181" t="str">
        <f>VLOOKUP(H3824,[3]Sheet1!$J$2:$K$20,2,0)</f>
        <v>HSD-IV</v>
      </c>
      <c r="J3824" s="181">
        <f>MONTH(Delivery[[#This Row],[DATE]])</f>
        <v>7</v>
      </c>
      <c r="K3824" s="183">
        <f>IF(Delivery[[#This Row],[Month]]&gt;3,YEAR(Delivery[[#This Row],[DATE]]),YEAR(Delivery[[#This Row],[DATE]])-1)</f>
        <v>2016</v>
      </c>
      <c r="L3824" s="183" t="str">
        <f>IF(Delivery[[#This Row],[Month]]&lt;4,"Q4",IF(Delivery[[#This Row],[Month]]&lt;7,"Q1",IF(Delivery[[#This Row],[Month]]&lt;10,"Q2",IF(Delivery[[#This Row],[Month]]&lt;13,"Q3"))))</f>
        <v>Q2</v>
      </c>
    </row>
    <row r="3825" spans="1:12" x14ac:dyDescent="0.25">
      <c r="A3825" s="181">
        <v>2</v>
      </c>
      <c r="B3825" s="182">
        <v>42558</v>
      </c>
      <c r="C3825" s="181" t="s">
        <v>6</v>
      </c>
      <c r="D3825" s="181" t="s">
        <v>2447</v>
      </c>
      <c r="E3825" s="181" t="s">
        <v>1949</v>
      </c>
      <c r="F3825" s="181">
        <v>138</v>
      </c>
      <c r="G3825" s="181" t="s">
        <v>1850</v>
      </c>
      <c r="H3825" s="181" t="str">
        <f t="shared" si="32"/>
        <v>PC</v>
      </c>
      <c r="I3825" s="181" t="str">
        <f>VLOOKUP(H3825,[3]Sheet1!$J$2:$K$20,2,0)</f>
        <v>SKO</v>
      </c>
      <c r="J3825" s="181">
        <f>MONTH(Delivery[[#This Row],[DATE]])</f>
        <v>7</v>
      </c>
      <c r="K3825" s="183">
        <f>IF(Delivery[[#This Row],[Month]]&gt;3,YEAR(Delivery[[#This Row],[DATE]]),YEAR(Delivery[[#This Row],[DATE]])-1)</f>
        <v>2016</v>
      </c>
      <c r="L3825" s="183" t="str">
        <f>IF(Delivery[[#This Row],[Month]]&lt;4,"Q4",IF(Delivery[[#This Row],[Month]]&lt;7,"Q1",IF(Delivery[[#This Row],[Month]]&lt;10,"Q2",IF(Delivery[[#This Row],[Month]]&lt;13,"Q3"))))</f>
        <v>Q2</v>
      </c>
    </row>
    <row r="3826" spans="1:12" x14ac:dyDescent="0.25">
      <c r="A3826" s="181">
        <v>3</v>
      </c>
      <c r="B3826" s="182">
        <v>42558</v>
      </c>
      <c r="C3826" s="181" t="s">
        <v>6</v>
      </c>
      <c r="D3826" s="181" t="s">
        <v>1969</v>
      </c>
      <c r="E3826" s="181" t="s">
        <v>1950</v>
      </c>
      <c r="F3826" s="181">
        <v>1529</v>
      </c>
      <c r="G3826" s="181" t="s">
        <v>1850</v>
      </c>
      <c r="H3826" s="181" t="str">
        <f t="shared" si="32"/>
        <v>4M</v>
      </c>
      <c r="I3826" s="181" t="str">
        <f>VLOOKUP(H3826,[3]Sheet1!$J$2:$K$20,2,0)</f>
        <v>MS-IV</v>
      </c>
      <c r="J3826" s="181">
        <f>MONTH(Delivery[[#This Row],[DATE]])</f>
        <v>7</v>
      </c>
      <c r="K3826" s="183">
        <f>IF(Delivery[[#This Row],[Month]]&gt;3,YEAR(Delivery[[#This Row],[DATE]]),YEAR(Delivery[[#This Row],[DATE]])-1)</f>
        <v>2016</v>
      </c>
      <c r="L3826" s="183" t="str">
        <f>IF(Delivery[[#This Row],[Month]]&lt;4,"Q4",IF(Delivery[[#This Row],[Month]]&lt;7,"Q1",IF(Delivery[[#This Row],[Month]]&lt;10,"Q2",IF(Delivery[[#This Row],[Month]]&lt;13,"Q3"))))</f>
        <v>Q2</v>
      </c>
    </row>
    <row r="3827" spans="1:12" x14ac:dyDescent="0.25">
      <c r="A3827" s="181">
        <v>4</v>
      </c>
      <c r="B3827" s="182">
        <v>42558</v>
      </c>
      <c r="C3827" s="181" t="s">
        <v>6</v>
      </c>
      <c r="D3827" s="181" t="s">
        <v>1969</v>
      </c>
      <c r="E3827" s="181" t="s">
        <v>1953</v>
      </c>
      <c r="F3827" s="181">
        <v>1421</v>
      </c>
      <c r="G3827" s="181" t="s">
        <v>1850</v>
      </c>
      <c r="H3827" s="181" t="str">
        <f t="shared" si="32"/>
        <v>4M</v>
      </c>
      <c r="I3827" s="181" t="str">
        <f>VLOOKUP(H3827,[3]Sheet1!$J$2:$K$20,2,0)</f>
        <v>MS-IV</v>
      </c>
      <c r="J3827" s="181">
        <f>MONTH(Delivery[[#This Row],[DATE]])</f>
        <v>7</v>
      </c>
      <c r="K3827" s="183">
        <f>IF(Delivery[[#This Row],[Month]]&gt;3,YEAR(Delivery[[#This Row],[DATE]]),YEAR(Delivery[[#This Row],[DATE]])-1)</f>
        <v>2016</v>
      </c>
      <c r="L3827" s="183" t="str">
        <f>IF(Delivery[[#This Row],[Month]]&lt;4,"Q4",IF(Delivery[[#This Row],[Month]]&lt;7,"Q1",IF(Delivery[[#This Row],[Month]]&lt;10,"Q2",IF(Delivery[[#This Row],[Month]]&lt;13,"Q3"))))</f>
        <v>Q2</v>
      </c>
    </row>
    <row r="3828" spans="1:12" x14ac:dyDescent="0.25">
      <c r="A3828" s="181">
        <v>5</v>
      </c>
      <c r="B3828" s="182">
        <v>42558</v>
      </c>
      <c r="C3828" s="181" t="s">
        <v>6</v>
      </c>
      <c r="D3828" s="181" t="s">
        <v>2457</v>
      </c>
      <c r="E3828" s="181" t="s">
        <v>1953</v>
      </c>
      <c r="F3828" s="181">
        <v>275</v>
      </c>
      <c r="G3828" s="181" t="s">
        <v>1850</v>
      </c>
      <c r="H3828" s="181" t="str">
        <f t="shared" si="32"/>
        <v>4M</v>
      </c>
      <c r="I3828" s="181" t="str">
        <f>VLOOKUP(H3828,[3]Sheet1!$J$2:$K$20,2,0)</f>
        <v>MS-IV</v>
      </c>
      <c r="J3828" s="181">
        <f>MONTH(Delivery[[#This Row],[DATE]])</f>
        <v>7</v>
      </c>
      <c r="K3828" s="183">
        <f>IF(Delivery[[#This Row],[Month]]&gt;3,YEAR(Delivery[[#This Row],[DATE]]),YEAR(Delivery[[#This Row],[DATE]])-1)</f>
        <v>2016</v>
      </c>
      <c r="L3828" s="183" t="str">
        <f>IF(Delivery[[#This Row],[Month]]&lt;4,"Q4",IF(Delivery[[#This Row],[Month]]&lt;7,"Q1",IF(Delivery[[#This Row],[Month]]&lt;10,"Q2",IF(Delivery[[#This Row],[Month]]&lt;13,"Q3"))))</f>
        <v>Q2</v>
      </c>
    </row>
    <row r="3829" spans="1:12" x14ac:dyDescent="0.25">
      <c r="A3829" s="181">
        <v>1</v>
      </c>
      <c r="B3829" s="182">
        <v>42559</v>
      </c>
      <c r="C3829" s="181" t="s">
        <v>6</v>
      </c>
      <c r="D3829" s="181" t="s">
        <v>2457</v>
      </c>
      <c r="E3829" s="181" t="s">
        <v>1953</v>
      </c>
      <c r="F3829" s="181">
        <v>414</v>
      </c>
      <c r="G3829" s="181" t="s">
        <v>1850</v>
      </c>
      <c r="H3829" s="181" t="str">
        <f t="shared" si="32"/>
        <v>4M</v>
      </c>
      <c r="I3829" s="181" t="str">
        <f>VLOOKUP(H3829,[3]Sheet1!$J$2:$K$20,2,0)</f>
        <v>MS-IV</v>
      </c>
      <c r="J3829" s="181">
        <f>MONTH(Delivery[[#This Row],[DATE]])</f>
        <v>7</v>
      </c>
      <c r="K3829" s="183">
        <f>IF(Delivery[[#This Row],[Month]]&gt;3,YEAR(Delivery[[#This Row],[DATE]]),YEAR(Delivery[[#This Row],[DATE]])-1)</f>
        <v>2016</v>
      </c>
      <c r="L3829" s="183" t="str">
        <f>IF(Delivery[[#This Row],[Month]]&lt;4,"Q4",IF(Delivery[[#This Row],[Month]]&lt;7,"Q1",IF(Delivery[[#This Row],[Month]]&lt;10,"Q2",IF(Delivery[[#This Row],[Month]]&lt;13,"Q3"))))</f>
        <v>Q2</v>
      </c>
    </row>
    <row r="3830" spans="1:12" x14ac:dyDescent="0.25">
      <c r="A3830" s="181">
        <v>2</v>
      </c>
      <c r="B3830" s="182">
        <v>42559</v>
      </c>
      <c r="C3830" s="181" t="s">
        <v>6</v>
      </c>
      <c r="D3830" s="181" t="s">
        <v>2458</v>
      </c>
      <c r="E3830" s="181" t="s">
        <v>1949</v>
      </c>
      <c r="F3830" s="181">
        <v>69</v>
      </c>
      <c r="G3830" s="181" t="s">
        <v>1850</v>
      </c>
      <c r="H3830" s="181" t="str">
        <f t="shared" si="32"/>
        <v>PC</v>
      </c>
      <c r="I3830" s="181" t="str">
        <f>VLOOKUP(H3830,[3]Sheet1!$J$2:$K$20,2,0)</f>
        <v>SKO</v>
      </c>
      <c r="J3830" s="181">
        <f>MONTH(Delivery[[#This Row],[DATE]])</f>
        <v>7</v>
      </c>
      <c r="K3830" s="183">
        <f>IF(Delivery[[#This Row],[Month]]&gt;3,YEAR(Delivery[[#This Row],[DATE]]),YEAR(Delivery[[#This Row],[DATE]])-1)</f>
        <v>2016</v>
      </c>
      <c r="L3830" s="183" t="str">
        <f>IF(Delivery[[#This Row],[Month]]&lt;4,"Q4",IF(Delivery[[#This Row],[Month]]&lt;7,"Q1",IF(Delivery[[#This Row],[Month]]&lt;10,"Q2",IF(Delivery[[#This Row],[Month]]&lt;13,"Q3"))))</f>
        <v>Q2</v>
      </c>
    </row>
    <row r="3831" spans="1:12" x14ac:dyDescent="0.25">
      <c r="A3831" s="181">
        <v>1</v>
      </c>
      <c r="B3831" s="182">
        <v>42560</v>
      </c>
      <c r="C3831" s="181" t="s">
        <v>6</v>
      </c>
      <c r="D3831" s="181" t="s">
        <v>2459</v>
      </c>
      <c r="E3831" s="181" t="s">
        <v>1949</v>
      </c>
      <c r="F3831" s="181">
        <v>698</v>
      </c>
      <c r="G3831" s="181" t="s">
        <v>1850</v>
      </c>
      <c r="H3831" s="181" t="str">
        <f t="shared" si="32"/>
        <v>NS</v>
      </c>
      <c r="I3831" s="181" t="str">
        <f>VLOOKUP(H3831,[3]Sheet1!$J$2:$K$20,2,0)</f>
        <v>SKO</v>
      </c>
      <c r="J3831" s="181">
        <f>MONTH(Delivery[[#This Row],[DATE]])</f>
        <v>7</v>
      </c>
      <c r="K3831" s="183">
        <f>IF(Delivery[[#This Row],[Month]]&gt;3,YEAR(Delivery[[#This Row],[DATE]]),YEAR(Delivery[[#This Row],[DATE]])-1)</f>
        <v>2016</v>
      </c>
      <c r="L3831" s="183" t="str">
        <f>IF(Delivery[[#This Row],[Month]]&lt;4,"Q4",IF(Delivery[[#This Row],[Month]]&lt;7,"Q1",IF(Delivery[[#This Row],[Month]]&lt;10,"Q2",IF(Delivery[[#This Row],[Month]]&lt;13,"Q3"))))</f>
        <v>Q2</v>
      </c>
    </row>
    <row r="3832" spans="1:12" x14ac:dyDescent="0.25">
      <c r="A3832" s="181">
        <v>2</v>
      </c>
      <c r="B3832" s="182">
        <v>42560</v>
      </c>
      <c r="C3832" s="181" t="s">
        <v>6</v>
      </c>
      <c r="D3832" s="181" t="s">
        <v>1974</v>
      </c>
      <c r="E3832" s="181" t="s">
        <v>1949</v>
      </c>
      <c r="F3832" s="181">
        <v>71</v>
      </c>
      <c r="G3832" s="181" t="s">
        <v>1850</v>
      </c>
      <c r="H3832" s="181" t="str">
        <f t="shared" si="32"/>
        <v>PC</v>
      </c>
      <c r="I3832" s="181" t="str">
        <f>VLOOKUP(H3832,[3]Sheet1!$J$2:$K$20,2,0)</f>
        <v>SKO</v>
      </c>
      <c r="J3832" s="181">
        <f>MONTH(Delivery[[#This Row],[DATE]])</f>
        <v>7</v>
      </c>
      <c r="K3832" s="183">
        <f>IF(Delivery[[#This Row],[Month]]&gt;3,YEAR(Delivery[[#This Row],[DATE]]),YEAR(Delivery[[#This Row],[DATE]])-1)</f>
        <v>2016</v>
      </c>
      <c r="L3832" s="183" t="str">
        <f>IF(Delivery[[#This Row],[Month]]&lt;4,"Q4",IF(Delivery[[#This Row],[Month]]&lt;7,"Q1",IF(Delivery[[#This Row],[Month]]&lt;10,"Q2",IF(Delivery[[#This Row],[Month]]&lt;13,"Q3"))))</f>
        <v>Q2</v>
      </c>
    </row>
    <row r="3833" spans="1:12" x14ac:dyDescent="0.25">
      <c r="A3833" s="181">
        <v>3</v>
      </c>
      <c r="B3833" s="182">
        <v>42560</v>
      </c>
      <c r="C3833" s="181" t="s">
        <v>6</v>
      </c>
      <c r="D3833" s="181" t="s">
        <v>2460</v>
      </c>
      <c r="E3833" s="181" t="s">
        <v>1948</v>
      </c>
      <c r="F3833" s="181">
        <v>2623</v>
      </c>
      <c r="G3833" s="181" t="s">
        <v>1850</v>
      </c>
      <c r="H3833" s="181" t="str">
        <f t="shared" si="32"/>
        <v>4H</v>
      </c>
      <c r="I3833" s="181" t="str">
        <f>VLOOKUP(H3833,[3]Sheet1!$J$2:$K$20,2,0)</f>
        <v>HSD-IV</v>
      </c>
      <c r="J3833" s="181">
        <f>MONTH(Delivery[[#This Row],[DATE]])</f>
        <v>7</v>
      </c>
      <c r="K3833" s="183">
        <f>IF(Delivery[[#This Row],[Month]]&gt;3,YEAR(Delivery[[#This Row],[DATE]]),YEAR(Delivery[[#This Row],[DATE]])-1)</f>
        <v>2016</v>
      </c>
      <c r="L3833" s="183" t="str">
        <f>IF(Delivery[[#This Row],[Month]]&lt;4,"Q4",IF(Delivery[[#This Row],[Month]]&lt;7,"Q1",IF(Delivery[[#This Row],[Month]]&lt;10,"Q2",IF(Delivery[[#This Row],[Month]]&lt;13,"Q3"))))</f>
        <v>Q2</v>
      </c>
    </row>
    <row r="3834" spans="1:12" x14ac:dyDescent="0.25">
      <c r="A3834" s="181">
        <v>1</v>
      </c>
      <c r="B3834" s="182">
        <v>42563</v>
      </c>
      <c r="C3834" s="181" t="s">
        <v>6</v>
      </c>
      <c r="D3834" s="181" t="s">
        <v>2460</v>
      </c>
      <c r="E3834" s="181" t="s">
        <v>1956</v>
      </c>
      <c r="F3834" s="181">
        <v>789</v>
      </c>
      <c r="G3834" s="181" t="s">
        <v>1850</v>
      </c>
      <c r="H3834" s="181" t="str">
        <f t="shared" si="32"/>
        <v>4H</v>
      </c>
      <c r="I3834" s="181" t="str">
        <f>VLOOKUP(H3834,[3]Sheet1!$J$2:$K$20,2,0)</f>
        <v>HSD-IV</v>
      </c>
      <c r="J3834" s="181">
        <f>MONTH(Delivery[[#This Row],[DATE]])</f>
        <v>7</v>
      </c>
      <c r="K3834" s="183">
        <f>IF(Delivery[[#This Row],[Month]]&gt;3,YEAR(Delivery[[#This Row],[DATE]]),YEAR(Delivery[[#This Row],[DATE]])-1)</f>
        <v>2016</v>
      </c>
      <c r="L3834" s="183" t="str">
        <f>IF(Delivery[[#This Row],[Month]]&lt;4,"Q4",IF(Delivery[[#This Row],[Month]]&lt;7,"Q1",IF(Delivery[[#This Row],[Month]]&lt;10,"Q2",IF(Delivery[[#This Row],[Month]]&lt;13,"Q3"))))</f>
        <v>Q2</v>
      </c>
    </row>
    <row r="3835" spans="1:12" x14ac:dyDescent="0.25">
      <c r="A3835" s="181">
        <v>2</v>
      </c>
      <c r="B3835" s="182">
        <v>42563</v>
      </c>
      <c r="C3835" s="181" t="s">
        <v>6</v>
      </c>
      <c r="D3835" s="181" t="s">
        <v>2453</v>
      </c>
      <c r="E3835" s="181" t="s">
        <v>1956</v>
      </c>
      <c r="F3835" s="181">
        <v>501</v>
      </c>
      <c r="G3835" s="181" t="s">
        <v>1850</v>
      </c>
      <c r="H3835" s="181" t="str">
        <f t="shared" si="32"/>
        <v>4H</v>
      </c>
      <c r="I3835" s="181" t="str">
        <f>VLOOKUP(H3835,[3]Sheet1!$J$2:$K$20,2,0)</f>
        <v>HSD-IV</v>
      </c>
      <c r="J3835" s="181">
        <f>MONTH(Delivery[[#This Row],[DATE]])</f>
        <v>7</v>
      </c>
      <c r="K3835" s="183">
        <f>IF(Delivery[[#This Row],[Month]]&gt;3,YEAR(Delivery[[#This Row],[DATE]]),YEAR(Delivery[[#This Row],[DATE]])-1)</f>
        <v>2016</v>
      </c>
      <c r="L3835" s="183" t="str">
        <f>IF(Delivery[[#This Row],[Month]]&lt;4,"Q4",IF(Delivery[[#This Row],[Month]]&lt;7,"Q1",IF(Delivery[[#This Row],[Month]]&lt;10,"Q2",IF(Delivery[[#This Row],[Month]]&lt;13,"Q3"))))</f>
        <v>Q2</v>
      </c>
    </row>
    <row r="3836" spans="1:12" x14ac:dyDescent="0.25">
      <c r="A3836" s="181">
        <v>1</v>
      </c>
      <c r="B3836" s="182">
        <v>42571</v>
      </c>
      <c r="C3836" s="181" t="s">
        <v>6</v>
      </c>
      <c r="D3836" s="181" t="s">
        <v>2453</v>
      </c>
      <c r="E3836" s="181" t="s">
        <v>1955</v>
      </c>
      <c r="F3836" s="181">
        <v>796</v>
      </c>
      <c r="G3836" s="181" t="s">
        <v>1850</v>
      </c>
      <c r="H3836" s="181" t="str">
        <f t="shared" si="32"/>
        <v>4H</v>
      </c>
      <c r="I3836" s="181" t="str">
        <f>VLOOKUP(H3836,[3]Sheet1!$J$2:$K$20,2,0)</f>
        <v>HSD-IV</v>
      </c>
      <c r="J3836" s="181">
        <f>MONTH(Delivery[[#This Row],[DATE]])</f>
        <v>7</v>
      </c>
      <c r="K3836" s="183">
        <f>IF(Delivery[[#This Row],[Month]]&gt;3,YEAR(Delivery[[#This Row],[DATE]]),YEAR(Delivery[[#This Row],[DATE]])-1)</f>
        <v>2016</v>
      </c>
      <c r="L3836" s="183" t="str">
        <f>IF(Delivery[[#This Row],[Month]]&lt;4,"Q4",IF(Delivery[[#This Row],[Month]]&lt;7,"Q1",IF(Delivery[[#This Row],[Month]]&lt;10,"Q2",IF(Delivery[[#This Row],[Month]]&lt;13,"Q3"))))</f>
        <v>Q2</v>
      </c>
    </row>
    <row r="3837" spans="1:12" x14ac:dyDescent="0.25">
      <c r="A3837" s="181">
        <v>2</v>
      </c>
      <c r="B3837" s="182">
        <v>42571</v>
      </c>
      <c r="C3837" s="181" t="s">
        <v>6</v>
      </c>
      <c r="D3837" s="181" t="s">
        <v>2454</v>
      </c>
      <c r="E3837" s="181" t="s">
        <v>2676</v>
      </c>
      <c r="F3837" s="181">
        <v>121</v>
      </c>
      <c r="G3837" s="181" t="s">
        <v>1850</v>
      </c>
      <c r="H3837" s="181" t="str">
        <f t="shared" si="32"/>
        <v>PC</v>
      </c>
      <c r="I3837" s="181" t="str">
        <f>VLOOKUP(H3837,[3]Sheet1!$J$2:$K$20,2,0)</f>
        <v>SKO</v>
      </c>
      <c r="J3837" s="181">
        <f>MONTH(Delivery[[#This Row],[DATE]])</f>
        <v>7</v>
      </c>
      <c r="K3837" s="183">
        <f>IF(Delivery[[#This Row],[Month]]&gt;3,YEAR(Delivery[[#This Row],[DATE]]),YEAR(Delivery[[#This Row],[DATE]])-1)</f>
        <v>2016</v>
      </c>
      <c r="L3837" s="183" t="str">
        <f>IF(Delivery[[#This Row],[Month]]&lt;4,"Q4",IF(Delivery[[#This Row],[Month]]&lt;7,"Q1",IF(Delivery[[#This Row],[Month]]&lt;10,"Q2",IF(Delivery[[#This Row],[Month]]&lt;13,"Q3"))))</f>
        <v>Q2</v>
      </c>
    </row>
    <row r="3838" spans="1:12" x14ac:dyDescent="0.25">
      <c r="A3838" s="181">
        <v>3</v>
      </c>
      <c r="B3838" s="182">
        <v>42571</v>
      </c>
      <c r="C3838" s="181" t="s">
        <v>6</v>
      </c>
      <c r="D3838" s="181" t="s">
        <v>2461</v>
      </c>
      <c r="E3838" s="181" t="s">
        <v>2677</v>
      </c>
      <c r="F3838" s="181">
        <v>1521</v>
      </c>
      <c r="G3838" s="181" t="s">
        <v>1850</v>
      </c>
      <c r="H3838" s="181" t="str">
        <f t="shared" si="32"/>
        <v>4M</v>
      </c>
      <c r="I3838" s="181" t="str">
        <f>VLOOKUP(H3838,[3]Sheet1!$J$2:$K$20,2,0)</f>
        <v>MS-IV</v>
      </c>
      <c r="J3838" s="181">
        <f>MONTH(Delivery[[#This Row],[DATE]])</f>
        <v>7</v>
      </c>
      <c r="K3838" s="183">
        <f>IF(Delivery[[#This Row],[Month]]&gt;3,YEAR(Delivery[[#This Row],[DATE]]),YEAR(Delivery[[#This Row],[DATE]])-1)</f>
        <v>2016</v>
      </c>
      <c r="L3838" s="183" t="str">
        <f>IF(Delivery[[#This Row],[Month]]&lt;4,"Q4",IF(Delivery[[#This Row],[Month]]&lt;7,"Q1",IF(Delivery[[#This Row],[Month]]&lt;10,"Q2",IF(Delivery[[#This Row],[Month]]&lt;13,"Q3"))))</f>
        <v>Q2</v>
      </c>
    </row>
    <row r="3839" spans="1:12" x14ac:dyDescent="0.25">
      <c r="A3839" s="181">
        <v>4</v>
      </c>
      <c r="B3839" s="182">
        <v>42571</v>
      </c>
      <c r="C3839" s="181" t="s">
        <v>6</v>
      </c>
      <c r="D3839" s="181" t="s">
        <v>2462</v>
      </c>
      <c r="E3839" s="181" t="s">
        <v>2678</v>
      </c>
      <c r="F3839" s="181">
        <v>302</v>
      </c>
      <c r="G3839" s="181" t="s">
        <v>1850</v>
      </c>
      <c r="H3839" s="181" t="str">
        <f t="shared" si="32"/>
        <v>3M</v>
      </c>
      <c r="I3839" s="181" t="str">
        <f>VLOOKUP(H3839,[3]Sheet1!$J$2:$K$20,2,0)</f>
        <v>MS-III</v>
      </c>
      <c r="J3839" s="181">
        <f>MONTH(Delivery[[#This Row],[DATE]])</f>
        <v>7</v>
      </c>
      <c r="K3839" s="183">
        <f>IF(Delivery[[#This Row],[Month]]&gt;3,YEAR(Delivery[[#This Row],[DATE]]),YEAR(Delivery[[#This Row],[DATE]])-1)</f>
        <v>2016</v>
      </c>
      <c r="L3839" s="183" t="str">
        <f>IF(Delivery[[#This Row],[Month]]&lt;4,"Q4",IF(Delivery[[#This Row],[Month]]&lt;7,"Q1",IF(Delivery[[#This Row],[Month]]&lt;10,"Q2",IF(Delivery[[#This Row],[Month]]&lt;13,"Q3"))))</f>
        <v>Q2</v>
      </c>
    </row>
    <row r="3840" spans="1:12" x14ac:dyDescent="0.25">
      <c r="A3840" s="181">
        <v>5</v>
      </c>
      <c r="B3840" s="182">
        <v>42571</v>
      </c>
      <c r="C3840" s="181" t="s">
        <v>6</v>
      </c>
      <c r="D3840" s="181" t="s">
        <v>2463</v>
      </c>
      <c r="E3840" s="181" t="s">
        <v>2679</v>
      </c>
      <c r="F3840" s="181">
        <v>290</v>
      </c>
      <c r="G3840" s="181" t="s">
        <v>1850</v>
      </c>
      <c r="H3840" s="181" t="str">
        <f t="shared" si="32"/>
        <v>4M</v>
      </c>
      <c r="I3840" s="181" t="str">
        <f>VLOOKUP(H3840,[3]Sheet1!$J$2:$K$20,2,0)</f>
        <v>MS-IV</v>
      </c>
      <c r="J3840" s="181">
        <f>MONTH(Delivery[[#This Row],[DATE]])</f>
        <v>7</v>
      </c>
      <c r="K3840" s="183">
        <f>IF(Delivery[[#This Row],[Month]]&gt;3,YEAR(Delivery[[#This Row],[DATE]]),YEAR(Delivery[[#This Row],[DATE]])-1)</f>
        <v>2016</v>
      </c>
      <c r="L3840" s="183" t="str">
        <f>IF(Delivery[[#This Row],[Month]]&lt;4,"Q4",IF(Delivery[[#This Row],[Month]]&lt;7,"Q1",IF(Delivery[[#This Row],[Month]]&lt;10,"Q2",IF(Delivery[[#This Row],[Month]]&lt;13,"Q3"))))</f>
        <v>Q2</v>
      </c>
    </row>
    <row r="3841" spans="1:12" x14ac:dyDescent="0.25">
      <c r="A3841" s="181">
        <v>6</v>
      </c>
      <c r="B3841" s="182">
        <v>42571</v>
      </c>
      <c r="C3841" s="181" t="s">
        <v>6</v>
      </c>
      <c r="D3841" s="181" t="s">
        <v>2464</v>
      </c>
      <c r="E3841" s="181" t="s">
        <v>2679</v>
      </c>
      <c r="F3841" s="181">
        <v>43</v>
      </c>
      <c r="G3841" s="181" t="s">
        <v>1850</v>
      </c>
      <c r="H3841" s="181" t="str">
        <f t="shared" si="32"/>
        <v>4M</v>
      </c>
      <c r="I3841" s="181" t="str">
        <f>VLOOKUP(H3841,[3]Sheet1!$J$2:$K$20,2,0)</f>
        <v>MS-IV</v>
      </c>
      <c r="J3841" s="181">
        <f>MONTH(Delivery[[#This Row],[DATE]])</f>
        <v>7</v>
      </c>
      <c r="K3841" s="183">
        <f>IF(Delivery[[#This Row],[Month]]&gt;3,YEAR(Delivery[[#This Row],[DATE]]),YEAR(Delivery[[#This Row],[DATE]])-1)</f>
        <v>2016</v>
      </c>
      <c r="L3841" s="183" t="str">
        <f>IF(Delivery[[#This Row],[Month]]&lt;4,"Q4",IF(Delivery[[#This Row],[Month]]&lt;7,"Q1",IF(Delivery[[#This Row],[Month]]&lt;10,"Q2",IF(Delivery[[#This Row],[Month]]&lt;13,"Q3"))))</f>
        <v>Q2</v>
      </c>
    </row>
    <row r="3842" spans="1:12" x14ac:dyDescent="0.25">
      <c r="A3842" s="181">
        <v>1</v>
      </c>
      <c r="B3842" s="182">
        <v>42572</v>
      </c>
      <c r="C3842" s="181" t="s">
        <v>6</v>
      </c>
      <c r="D3842" s="181" t="s">
        <v>2464</v>
      </c>
      <c r="E3842" s="181" t="s">
        <v>1950</v>
      </c>
      <c r="F3842" s="181">
        <v>1754</v>
      </c>
      <c r="G3842" s="181" t="s">
        <v>1850</v>
      </c>
      <c r="H3842" s="181" t="str">
        <f t="shared" si="32"/>
        <v>4M</v>
      </c>
      <c r="I3842" s="181" t="str">
        <f>VLOOKUP(H3842,[3]Sheet1!$J$2:$K$20,2,0)</f>
        <v>MS-IV</v>
      </c>
      <c r="J3842" s="181">
        <f>MONTH(Delivery[[#This Row],[DATE]])</f>
        <v>7</v>
      </c>
      <c r="K3842" s="183">
        <f>IF(Delivery[[#This Row],[Month]]&gt;3,YEAR(Delivery[[#This Row],[DATE]]),YEAR(Delivery[[#This Row],[DATE]])-1)</f>
        <v>2016</v>
      </c>
      <c r="L3842" s="183" t="str">
        <f>IF(Delivery[[#This Row],[Month]]&lt;4,"Q4",IF(Delivery[[#This Row],[Month]]&lt;7,"Q1",IF(Delivery[[#This Row],[Month]]&lt;10,"Q2",IF(Delivery[[#This Row],[Month]]&lt;13,"Q3"))))</f>
        <v>Q2</v>
      </c>
    </row>
    <row r="3843" spans="1:12" x14ac:dyDescent="0.25">
      <c r="A3843" s="181">
        <v>2</v>
      </c>
      <c r="B3843" s="182">
        <v>42572</v>
      </c>
      <c r="C3843" s="181" t="s">
        <v>6</v>
      </c>
      <c r="D3843" s="181" t="s">
        <v>2465</v>
      </c>
      <c r="E3843" s="181" t="s">
        <v>1954</v>
      </c>
      <c r="F3843" s="181">
        <v>69</v>
      </c>
      <c r="G3843" s="181" t="s">
        <v>1850</v>
      </c>
      <c r="H3843" s="181" t="str">
        <f t="shared" si="32"/>
        <v>PC</v>
      </c>
      <c r="I3843" s="181" t="str">
        <f>VLOOKUP(H3843,[3]Sheet1!$J$2:$K$20,2,0)</f>
        <v>SKO</v>
      </c>
      <c r="J3843" s="181">
        <f>MONTH(Delivery[[#This Row],[DATE]])</f>
        <v>7</v>
      </c>
      <c r="K3843" s="183">
        <f>IF(Delivery[[#This Row],[Month]]&gt;3,YEAR(Delivery[[#This Row],[DATE]]),YEAR(Delivery[[#This Row],[DATE]])-1)</f>
        <v>2016</v>
      </c>
      <c r="L3843" s="183" t="str">
        <f>IF(Delivery[[#This Row],[Month]]&lt;4,"Q4",IF(Delivery[[#This Row],[Month]]&lt;7,"Q1",IF(Delivery[[#This Row],[Month]]&lt;10,"Q2",IF(Delivery[[#This Row],[Month]]&lt;13,"Q3"))))</f>
        <v>Q2</v>
      </c>
    </row>
    <row r="3844" spans="1:12" x14ac:dyDescent="0.25">
      <c r="A3844" s="181">
        <v>3</v>
      </c>
      <c r="B3844" s="182">
        <v>42572</v>
      </c>
      <c r="C3844" s="181" t="s">
        <v>6</v>
      </c>
      <c r="D3844" s="181" t="s">
        <v>2466</v>
      </c>
      <c r="E3844" s="181" t="s">
        <v>1954</v>
      </c>
      <c r="F3844" s="181">
        <v>2109</v>
      </c>
      <c r="G3844" s="181" t="s">
        <v>1850</v>
      </c>
      <c r="H3844" s="181" t="str">
        <f t="shared" si="32"/>
        <v>NS</v>
      </c>
      <c r="I3844" s="181" t="str">
        <f>VLOOKUP(H3844,[3]Sheet1!$J$2:$K$20,2,0)</f>
        <v>SKO</v>
      </c>
      <c r="J3844" s="181">
        <f>MONTH(Delivery[[#This Row],[DATE]])</f>
        <v>7</v>
      </c>
      <c r="K3844" s="183">
        <f>IF(Delivery[[#This Row],[Month]]&gt;3,YEAR(Delivery[[#This Row],[DATE]]),YEAR(Delivery[[#This Row],[DATE]])-1)</f>
        <v>2016</v>
      </c>
      <c r="L3844" s="183" t="str">
        <f>IF(Delivery[[#This Row],[Month]]&lt;4,"Q4",IF(Delivery[[#This Row],[Month]]&lt;7,"Q1",IF(Delivery[[#This Row],[Month]]&lt;10,"Q2",IF(Delivery[[#This Row],[Month]]&lt;13,"Q3"))))</f>
        <v>Q2</v>
      </c>
    </row>
    <row r="3845" spans="1:12" x14ac:dyDescent="0.25">
      <c r="A3845" s="181">
        <v>1</v>
      </c>
      <c r="B3845" s="182">
        <v>42579</v>
      </c>
      <c r="C3845" s="181" t="s">
        <v>6</v>
      </c>
      <c r="D3845" s="181" t="s">
        <v>2466</v>
      </c>
      <c r="E3845" s="181" t="s">
        <v>1949</v>
      </c>
      <c r="F3845" s="181">
        <v>686</v>
      </c>
      <c r="G3845" s="181" t="s">
        <v>1850</v>
      </c>
      <c r="H3845" s="181" t="str">
        <f t="shared" si="32"/>
        <v>NS</v>
      </c>
      <c r="I3845" s="181" t="str">
        <f>VLOOKUP(H3845,[3]Sheet1!$J$2:$K$20,2,0)</f>
        <v>SKO</v>
      </c>
      <c r="J3845" s="181">
        <f>MONTH(Delivery[[#This Row],[DATE]])</f>
        <v>7</v>
      </c>
      <c r="K3845" s="183">
        <f>IF(Delivery[[#This Row],[Month]]&gt;3,YEAR(Delivery[[#This Row],[DATE]]),YEAR(Delivery[[#This Row],[DATE]])-1)</f>
        <v>2016</v>
      </c>
      <c r="L3845" s="183" t="str">
        <f>IF(Delivery[[#This Row],[Month]]&lt;4,"Q4",IF(Delivery[[#This Row],[Month]]&lt;7,"Q1",IF(Delivery[[#This Row],[Month]]&lt;10,"Q2",IF(Delivery[[#This Row],[Month]]&lt;13,"Q3"))))</f>
        <v>Q2</v>
      </c>
    </row>
    <row r="3846" spans="1:12" x14ac:dyDescent="0.25">
      <c r="A3846" s="181">
        <v>2</v>
      </c>
      <c r="B3846" s="182">
        <v>42579</v>
      </c>
      <c r="C3846" s="181" t="s">
        <v>6</v>
      </c>
      <c r="D3846" s="181" t="s">
        <v>2467</v>
      </c>
      <c r="E3846" s="181" t="s">
        <v>1949</v>
      </c>
      <c r="F3846" s="181">
        <v>69</v>
      </c>
      <c r="G3846" s="181" t="s">
        <v>1850</v>
      </c>
      <c r="H3846" s="181" t="str">
        <f t="shared" si="32"/>
        <v>PC</v>
      </c>
      <c r="I3846" s="181" t="str">
        <f>VLOOKUP(H3846,[3]Sheet1!$J$2:$K$20,2,0)</f>
        <v>SKO</v>
      </c>
      <c r="J3846" s="181">
        <f>MONTH(Delivery[[#This Row],[DATE]])</f>
        <v>7</v>
      </c>
      <c r="K3846" s="183">
        <f>IF(Delivery[[#This Row],[Month]]&gt;3,YEAR(Delivery[[#This Row],[DATE]]),YEAR(Delivery[[#This Row],[DATE]])-1)</f>
        <v>2016</v>
      </c>
      <c r="L3846" s="183" t="str">
        <f>IF(Delivery[[#This Row],[Month]]&lt;4,"Q4",IF(Delivery[[#This Row],[Month]]&lt;7,"Q1",IF(Delivery[[#This Row],[Month]]&lt;10,"Q2",IF(Delivery[[#This Row],[Month]]&lt;13,"Q3"))))</f>
        <v>Q2</v>
      </c>
    </row>
    <row r="3847" spans="1:12" x14ac:dyDescent="0.25">
      <c r="A3847" s="181">
        <v>3</v>
      </c>
      <c r="B3847" s="182">
        <v>42579</v>
      </c>
      <c r="C3847" s="181" t="s">
        <v>6</v>
      </c>
      <c r="D3847" s="181" t="s">
        <v>2468</v>
      </c>
      <c r="E3847" s="181" t="s">
        <v>1950</v>
      </c>
      <c r="F3847" s="181">
        <v>1448</v>
      </c>
      <c r="G3847" s="181" t="s">
        <v>1850</v>
      </c>
      <c r="H3847" s="181" t="str">
        <f t="shared" si="32"/>
        <v>4M</v>
      </c>
      <c r="I3847" s="181" t="str">
        <f>VLOOKUP(H3847,[3]Sheet1!$J$2:$K$20,2,0)</f>
        <v>MS-IV</v>
      </c>
      <c r="J3847" s="181">
        <f>MONTH(Delivery[[#This Row],[DATE]])</f>
        <v>7</v>
      </c>
      <c r="K3847" s="183">
        <f>IF(Delivery[[#This Row],[Month]]&gt;3,YEAR(Delivery[[#This Row],[DATE]]),YEAR(Delivery[[#This Row],[DATE]])-1)</f>
        <v>2016</v>
      </c>
      <c r="L3847" s="183" t="str">
        <f>IF(Delivery[[#This Row],[Month]]&lt;4,"Q4",IF(Delivery[[#This Row],[Month]]&lt;7,"Q1",IF(Delivery[[#This Row],[Month]]&lt;10,"Q2",IF(Delivery[[#This Row],[Month]]&lt;13,"Q3"))))</f>
        <v>Q2</v>
      </c>
    </row>
    <row r="3848" spans="1:12" x14ac:dyDescent="0.25">
      <c r="A3848" s="181">
        <v>4</v>
      </c>
      <c r="B3848" s="182">
        <v>42579</v>
      </c>
      <c r="C3848" s="181" t="s">
        <v>6</v>
      </c>
      <c r="D3848" s="181" t="s">
        <v>2468</v>
      </c>
      <c r="E3848" s="181" t="s">
        <v>1953</v>
      </c>
      <c r="F3848" s="181">
        <v>1689</v>
      </c>
      <c r="G3848" s="181" t="s">
        <v>1850</v>
      </c>
      <c r="H3848" s="181" t="str">
        <f t="shared" si="32"/>
        <v>4M</v>
      </c>
      <c r="I3848" s="181" t="str">
        <f>VLOOKUP(H3848,[3]Sheet1!$J$2:$K$20,2,0)</f>
        <v>MS-IV</v>
      </c>
      <c r="J3848" s="181">
        <f>MONTH(Delivery[[#This Row],[DATE]])</f>
        <v>7</v>
      </c>
      <c r="K3848" s="183">
        <f>IF(Delivery[[#This Row],[Month]]&gt;3,YEAR(Delivery[[#This Row],[DATE]]),YEAR(Delivery[[#This Row],[DATE]])-1)</f>
        <v>2016</v>
      </c>
      <c r="L3848" s="183" t="str">
        <f>IF(Delivery[[#This Row],[Month]]&lt;4,"Q4",IF(Delivery[[#This Row],[Month]]&lt;7,"Q1",IF(Delivery[[#This Row],[Month]]&lt;10,"Q2",IF(Delivery[[#This Row],[Month]]&lt;13,"Q3"))))</f>
        <v>Q2</v>
      </c>
    </row>
    <row r="3849" spans="1:12" x14ac:dyDescent="0.25">
      <c r="A3849" s="181">
        <v>5</v>
      </c>
      <c r="B3849" s="182">
        <v>42579</v>
      </c>
      <c r="C3849" s="181" t="s">
        <v>6</v>
      </c>
      <c r="D3849" s="181" t="s">
        <v>2469</v>
      </c>
      <c r="E3849" s="181" t="s">
        <v>1953</v>
      </c>
      <c r="F3849" s="181">
        <v>95</v>
      </c>
      <c r="G3849" s="181" t="s">
        <v>1850</v>
      </c>
      <c r="H3849" s="181" t="str">
        <f t="shared" si="32"/>
        <v>4M</v>
      </c>
      <c r="I3849" s="181" t="str">
        <f>VLOOKUP(H3849,[3]Sheet1!$J$2:$K$20,2,0)</f>
        <v>MS-IV</v>
      </c>
      <c r="J3849" s="181">
        <f>MONTH(Delivery[[#This Row],[DATE]])</f>
        <v>7</v>
      </c>
      <c r="K3849" s="183">
        <f>IF(Delivery[[#This Row],[Month]]&gt;3,YEAR(Delivery[[#This Row],[DATE]]),YEAR(Delivery[[#This Row],[DATE]])-1)</f>
        <v>2016</v>
      </c>
      <c r="L3849" s="183" t="str">
        <f>IF(Delivery[[#This Row],[Month]]&lt;4,"Q4",IF(Delivery[[#This Row],[Month]]&lt;7,"Q1",IF(Delivery[[#This Row],[Month]]&lt;10,"Q2",IF(Delivery[[#This Row],[Month]]&lt;13,"Q3"))))</f>
        <v>Q2</v>
      </c>
    </row>
    <row r="3850" spans="1:12" x14ac:dyDescent="0.25">
      <c r="A3850" s="181">
        <v>1</v>
      </c>
      <c r="B3850" s="182">
        <v>42580</v>
      </c>
      <c r="C3850" s="181" t="s">
        <v>6</v>
      </c>
      <c r="D3850" s="181" t="s">
        <v>2469</v>
      </c>
      <c r="E3850" s="181" t="s">
        <v>1953</v>
      </c>
      <c r="F3850" s="181">
        <v>292</v>
      </c>
      <c r="G3850" s="181" t="s">
        <v>1850</v>
      </c>
      <c r="H3850" s="181" t="str">
        <f t="shared" si="32"/>
        <v>4M</v>
      </c>
      <c r="I3850" s="181" t="str">
        <f>VLOOKUP(H3850,[3]Sheet1!$J$2:$K$20,2,0)</f>
        <v>MS-IV</v>
      </c>
      <c r="J3850" s="181">
        <f>MONTH(Delivery[[#This Row],[DATE]])</f>
        <v>7</v>
      </c>
      <c r="K3850" s="183">
        <f>IF(Delivery[[#This Row],[Month]]&gt;3,YEAR(Delivery[[#This Row],[DATE]]),YEAR(Delivery[[#This Row],[DATE]])-1)</f>
        <v>2016</v>
      </c>
      <c r="L3850" s="183" t="str">
        <f>IF(Delivery[[#This Row],[Month]]&lt;4,"Q4",IF(Delivery[[#This Row],[Month]]&lt;7,"Q1",IF(Delivery[[#This Row],[Month]]&lt;10,"Q2",IF(Delivery[[#This Row],[Month]]&lt;13,"Q3"))))</f>
        <v>Q2</v>
      </c>
    </row>
    <row r="3851" spans="1:12" x14ac:dyDescent="0.25">
      <c r="A3851" s="181">
        <v>2</v>
      </c>
      <c r="B3851" s="182">
        <v>42580</v>
      </c>
      <c r="C3851" s="181" t="s">
        <v>6</v>
      </c>
      <c r="D3851" s="181" t="s">
        <v>2470</v>
      </c>
      <c r="E3851" s="181" t="s">
        <v>1949</v>
      </c>
      <c r="F3851" s="181">
        <v>128</v>
      </c>
      <c r="G3851" s="181" t="s">
        <v>1850</v>
      </c>
      <c r="H3851" s="181" t="str">
        <f t="shared" si="32"/>
        <v>PC</v>
      </c>
      <c r="I3851" s="181" t="str">
        <f>VLOOKUP(H3851,[3]Sheet1!$J$2:$K$20,2,0)</f>
        <v>SKO</v>
      </c>
      <c r="J3851" s="181">
        <f>MONTH(Delivery[[#This Row],[DATE]])</f>
        <v>7</v>
      </c>
      <c r="K3851" s="183">
        <f>IF(Delivery[[#This Row],[Month]]&gt;3,YEAR(Delivery[[#This Row],[DATE]]),YEAR(Delivery[[#This Row],[DATE]])-1)</f>
        <v>2016</v>
      </c>
      <c r="L3851" s="183" t="str">
        <f>IF(Delivery[[#This Row],[Month]]&lt;4,"Q4",IF(Delivery[[#This Row],[Month]]&lt;7,"Q1",IF(Delivery[[#This Row],[Month]]&lt;10,"Q2",IF(Delivery[[#This Row],[Month]]&lt;13,"Q3"))))</f>
        <v>Q2</v>
      </c>
    </row>
    <row r="3852" spans="1:12" x14ac:dyDescent="0.25">
      <c r="A3852" s="181">
        <v>3</v>
      </c>
      <c r="B3852" s="182">
        <v>42580</v>
      </c>
      <c r="C3852" s="181" t="s">
        <v>6</v>
      </c>
      <c r="D3852" s="181" t="s">
        <v>2471</v>
      </c>
      <c r="E3852" s="181" t="s">
        <v>1948</v>
      </c>
      <c r="F3852" s="181">
        <v>4562</v>
      </c>
      <c r="G3852" s="181" t="s">
        <v>1850</v>
      </c>
      <c r="H3852" s="181" t="str">
        <f t="shared" si="32"/>
        <v>4H</v>
      </c>
      <c r="I3852" s="181" t="str">
        <f>VLOOKUP(H3852,[3]Sheet1!$J$2:$K$20,2,0)</f>
        <v>HSD-IV</v>
      </c>
      <c r="J3852" s="181">
        <f>MONTH(Delivery[[#This Row],[DATE]])</f>
        <v>7</v>
      </c>
      <c r="K3852" s="183">
        <f>IF(Delivery[[#This Row],[Month]]&gt;3,YEAR(Delivery[[#This Row],[DATE]]),YEAR(Delivery[[#This Row],[DATE]])-1)</f>
        <v>2016</v>
      </c>
      <c r="L3852" s="183" t="str">
        <f>IF(Delivery[[#This Row],[Month]]&lt;4,"Q4",IF(Delivery[[#This Row],[Month]]&lt;7,"Q1",IF(Delivery[[#This Row],[Month]]&lt;10,"Q2",IF(Delivery[[#This Row],[Month]]&lt;13,"Q3"))))</f>
        <v>Q2</v>
      </c>
    </row>
    <row r="3853" spans="1:12" x14ac:dyDescent="0.25">
      <c r="A3853" s="181">
        <v>1</v>
      </c>
      <c r="B3853" s="182">
        <v>42581</v>
      </c>
      <c r="C3853" s="181" t="s">
        <v>6</v>
      </c>
      <c r="D3853" s="181" t="s">
        <v>2471</v>
      </c>
      <c r="E3853" s="181" t="s">
        <v>1948</v>
      </c>
      <c r="F3853" s="181">
        <v>33</v>
      </c>
      <c r="G3853" s="181" t="s">
        <v>1850</v>
      </c>
      <c r="H3853" s="181" t="str">
        <f t="shared" si="32"/>
        <v>4H</v>
      </c>
      <c r="I3853" s="181" t="str">
        <f>VLOOKUP(H3853,[3]Sheet1!$J$2:$K$20,2,0)</f>
        <v>HSD-IV</v>
      </c>
      <c r="J3853" s="181">
        <f>MONTH(Delivery[[#This Row],[DATE]])</f>
        <v>7</v>
      </c>
      <c r="K3853" s="183">
        <f>IF(Delivery[[#This Row],[Month]]&gt;3,YEAR(Delivery[[#This Row],[DATE]]),YEAR(Delivery[[#This Row],[DATE]])-1)</f>
        <v>2016</v>
      </c>
      <c r="L3853" s="183" t="str">
        <f>IF(Delivery[[#This Row],[Month]]&lt;4,"Q4",IF(Delivery[[#This Row],[Month]]&lt;7,"Q1",IF(Delivery[[#This Row],[Month]]&lt;10,"Q2",IF(Delivery[[#This Row],[Month]]&lt;13,"Q3"))))</f>
        <v>Q2</v>
      </c>
    </row>
    <row r="3854" spans="1:12" x14ac:dyDescent="0.25">
      <c r="A3854" s="181">
        <v>1</v>
      </c>
      <c r="B3854" s="182">
        <v>42592</v>
      </c>
      <c r="C3854" s="181" t="s">
        <v>6</v>
      </c>
      <c r="D3854" s="181" t="s">
        <v>2453</v>
      </c>
      <c r="E3854" s="181">
        <v>6</v>
      </c>
      <c r="F3854" s="181">
        <v>794</v>
      </c>
      <c r="G3854" s="181" t="s">
        <v>1945</v>
      </c>
      <c r="H3854" s="181" t="str">
        <f t="shared" si="32"/>
        <v>4H</v>
      </c>
      <c r="I3854" s="181" t="str">
        <f>VLOOKUP(H3854,[4]Sheet1!$J$2:$K$20,2,0)</f>
        <v>HSD-IV</v>
      </c>
      <c r="J3854" s="181">
        <f>MONTH(Delivery[[#This Row],[DATE]])</f>
        <v>8</v>
      </c>
      <c r="K3854" s="183">
        <f>IF(Delivery[[#This Row],[Month]]&gt;3,YEAR(Delivery[[#This Row],[DATE]]),YEAR(Delivery[[#This Row],[DATE]])-1)</f>
        <v>2016</v>
      </c>
      <c r="L3854" s="183" t="str">
        <f>IF(Delivery[[#This Row],[Month]]&lt;4,"Q4",IF(Delivery[[#This Row],[Month]]&lt;7,"Q1",IF(Delivery[[#This Row],[Month]]&lt;10,"Q2",IF(Delivery[[#This Row],[Month]]&lt;13,"Q3"))))</f>
        <v>Q2</v>
      </c>
    </row>
    <row r="3855" spans="1:12" x14ac:dyDescent="0.25">
      <c r="A3855" s="181">
        <v>2</v>
      </c>
      <c r="B3855" s="182">
        <v>42592</v>
      </c>
      <c r="C3855" s="181" t="s">
        <v>6</v>
      </c>
      <c r="D3855" s="181" t="s">
        <v>2454</v>
      </c>
      <c r="E3855" s="181">
        <v>6</v>
      </c>
      <c r="F3855" s="181">
        <v>63</v>
      </c>
      <c r="G3855" s="181" t="s">
        <v>1945</v>
      </c>
      <c r="H3855" s="181" t="str">
        <f t="shared" si="32"/>
        <v>PC</v>
      </c>
      <c r="I3855" s="181" t="str">
        <f>VLOOKUP(H3855,[4]Sheet1!$J$2:$K$20,2,0)</f>
        <v>SKO</v>
      </c>
      <c r="J3855" s="181">
        <f>MONTH(Delivery[[#This Row],[DATE]])</f>
        <v>8</v>
      </c>
      <c r="K3855" s="183">
        <f>IF(Delivery[[#This Row],[Month]]&gt;3,YEAR(Delivery[[#This Row],[DATE]]),YEAR(Delivery[[#This Row],[DATE]])-1)</f>
        <v>2016</v>
      </c>
      <c r="L3855" s="183" t="str">
        <f>IF(Delivery[[#This Row],[Month]]&lt;4,"Q4",IF(Delivery[[#This Row],[Month]]&lt;7,"Q1",IF(Delivery[[#This Row],[Month]]&lt;10,"Q2",IF(Delivery[[#This Row],[Month]]&lt;13,"Q3"))))</f>
        <v>Q2</v>
      </c>
    </row>
    <row r="3856" spans="1:12" x14ac:dyDescent="0.25">
      <c r="A3856" s="181">
        <v>3</v>
      </c>
      <c r="B3856" s="182">
        <v>42592</v>
      </c>
      <c r="C3856" s="181" t="s">
        <v>6</v>
      </c>
      <c r="D3856" s="181" t="s">
        <v>2455</v>
      </c>
      <c r="E3856" s="181">
        <v>6</v>
      </c>
      <c r="F3856" s="181">
        <v>2516</v>
      </c>
      <c r="G3856" s="181" t="s">
        <v>1945</v>
      </c>
      <c r="H3856" s="181" t="str">
        <f t="shared" si="32"/>
        <v>4H</v>
      </c>
      <c r="I3856" s="181" t="str">
        <f>VLOOKUP(H3856,[4]Sheet1!$J$2:$K$20,2,0)</f>
        <v>HSD-IV</v>
      </c>
      <c r="J3856" s="181">
        <f>MONTH(Delivery[[#This Row],[DATE]])</f>
        <v>8</v>
      </c>
      <c r="K3856" s="183">
        <f>IF(Delivery[[#This Row],[Month]]&gt;3,YEAR(Delivery[[#This Row],[DATE]]),YEAR(Delivery[[#This Row],[DATE]])-1)</f>
        <v>2016</v>
      </c>
      <c r="L3856" s="183" t="str">
        <f>IF(Delivery[[#This Row],[Month]]&lt;4,"Q4",IF(Delivery[[#This Row],[Month]]&lt;7,"Q1",IF(Delivery[[#This Row],[Month]]&lt;10,"Q2",IF(Delivery[[#This Row],[Month]]&lt;13,"Q3"))))</f>
        <v>Q2</v>
      </c>
    </row>
    <row r="3857" spans="1:12" x14ac:dyDescent="0.25">
      <c r="A3857" s="181">
        <v>4</v>
      </c>
      <c r="B3857" s="182">
        <v>42592</v>
      </c>
      <c r="C3857" s="181" t="s">
        <v>6</v>
      </c>
      <c r="D3857" s="181" t="s">
        <v>2456</v>
      </c>
      <c r="E3857" s="181">
        <v>6</v>
      </c>
      <c r="F3857" s="181">
        <v>130</v>
      </c>
      <c r="G3857" s="181" t="s">
        <v>1945</v>
      </c>
      <c r="H3857" s="181" t="str">
        <f t="shared" si="32"/>
        <v>4H</v>
      </c>
      <c r="I3857" s="181" t="str">
        <f>VLOOKUP(H3857,[4]Sheet1!$J$2:$K$20,2,0)</f>
        <v>HSD-IV</v>
      </c>
      <c r="J3857" s="181">
        <f>MONTH(Delivery[[#This Row],[DATE]])</f>
        <v>8</v>
      </c>
      <c r="K3857" s="183">
        <f>IF(Delivery[[#This Row],[Month]]&gt;3,YEAR(Delivery[[#This Row],[DATE]]),YEAR(Delivery[[#This Row],[DATE]])-1)</f>
        <v>2016</v>
      </c>
      <c r="L3857" s="183" t="str">
        <f>IF(Delivery[[#This Row],[Month]]&lt;4,"Q4",IF(Delivery[[#This Row],[Month]]&lt;7,"Q1",IF(Delivery[[#This Row],[Month]]&lt;10,"Q2",IF(Delivery[[#This Row],[Month]]&lt;13,"Q3"))))</f>
        <v>Q2</v>
      </c>
    </row>
    <row r="3858" spans="1:12" x14ac:dyDescent="0.25">
      <c r="A3858" s="181">
        <v>5</v>
      </c>
      <c r="B3858" s="182">
        <v>42592</v>
      </c>
      <c r="C3858" s="181" t="s">
        <v>6</v>
      </c>
      <c r="D3858" s="181" t="s">
        <v>2456</v>
      </c>
      <c r="E3858" s="181">
        <v>7</v>
      </c>
      <c r="F3858" s="181">
        <v>741</v>
      </c>
      <c r="G3858" s="181" t="s">
        <v>1945</v>
      </c>
      <c r="H3858" s="181" t="str">
        <f t="shared" si="32"/>
        <v>4H</v>
      </c>
      <c r="I3858" s="181" t="str">
        <f>VLOOKUP(H3858,[4]Sheet1!$J$2:$K$20,2,0)</f>
        <v>HSD-IV</v>
      </c>
      <c r="J3858" s="181">
        <f>MONTH(Delivery[[#This Row],[DATE]])</f>
        <v>8</v>
      </c>
      <c r="K3858" s="183">
        <f>IF(Delivery[[#This Row],[Month]]&gt;3,YEAR(Delivery[[#This Row],[DATE]]),YEAR(Delivery[[#This Row],[DATE]])-1)</f>
        <v>2016</v>
      </c>
      <c r="L3858" s="183" t="str">
        <f>IF(Delivery[[#This Row],[Month]]&lt;4,"Q4",IF(Delivery[[#This Row],[Month]]&lt;7,"Q1",IF(Delivery[[#This Row],[Month]]&lt;10,"Q2",IF(Delivery[[#This Row],[Month]]&lt;13,"Q3"))))</f>
        <v>Q2</v>
      </c>
    </row>
    <row r="3859" spans="1:12" x14ac:dyDescent="0.25">
      <c r="A3859" s="181">
        <v>1</v>
      </c>
      <c r="B3859" s="182">
        <v>42593</v>
      </c>
      <c r="C3859" s="181" t="s">
        <v>6</v>
      </c>
      <c r="D3859" s="181" t="s">
        <v>2456</v>
      </c>
      <c r="E3859" s="181">
        <v>7</v>
      </c>
      <c r="F3859" s="181">
        <v>2807</v>
      </c>
      <c r="G3859" s="181" t="s">
        <v>1945</v>
      </c>
      <c r="H3859" s="181" t="str">
        <f t="shared" si="32"/>
        <v>4H</v>
      </c>
      <c r="I3859" s="181" t="str">
        <f>VLOOKUP(H3859,[4]Sheet1!$J$2:$K$20,2,0)</f>
        <v>HSD-IV</v>
      </c>
      <c r="J3859" s="181">
        <f>MONTH(Delivery[[#This Row],[DATE]])</f>
        <v>8</v>
      </c>
      <c r="K3859" s="183">
        <f>IF(Delivery[[#This Row],[Month]]&gt;3,YEAR(Delivery[[#This Row],[DATE]]),YEAR(Delivery[[#This Row],[DATE]])-1)</f>
        <v>2016</v>
      </c>
      <c r="L3859" s="183" t="str">
        <f>IF(Delivery[[#This Row],[Month]]&lt;4,"Q4",IF(Delivery[[#This Row],[Month]]&lt;7,"Q1",IF(Delivery[[#This Row],[Month]]&lt;10,"Q2",IF(Delivery[[#This Row],[Month]]&lt;13,"Q3"))))</f>
        <v>Q2</v>
      </c>
    </row>
    <row r="3860" spans="1:12" x14ac:dyDescent="0.25">
      <c r="A3860" s="181">
        <v>2</v>
      </c>
      <c r="B3860" s="182">
        <v>42593</v>
      </c>
      <c r="C3860" s="181" t="s">
        <v>6</v>
      </c>
      <c r="D3860" s="181" t="s">
        <v>2572</v>
      </c>
      <c r="E3860" s="181">
        <v>4</v>
      </c>
      <c r="F3860" s="181">
        <v>57</v>
      </c>
      <c r="G3860" s="181" t="s">
        <v>1945</v>
      </c>
      <c r="H3860" s="181" t="str">
        <f t="shared" si="32"/>
        <v>PC</v>
      </c>
      <c r="I3860" s="181" t="str">
        <f>VLOOKUP(H3860,[4]Sheet1!$J$2:$K$20,2,0)</f>
        <v>SKO</v>
      </c>
      <c r="J3860" s="181">
        <f>MONTH(Delivery[[#This Row],[DATE]])</f>
        <v>8</v>
      </c>
      <c r="K3860" s="183">
        <f>IF(Delivery[[#This Row],[Month]]&gt;3,YEAR(Delivery[[#This Row],[DATE]]),YEAR(Delivery[[#This Row],[DATE]])-1)</f>
        <v>2016</v>
      </c>
      <c r="L3860" s="183" t="str">
        <f>IF(Delivery[[#This Row],[Month]]&lt;4,"Q4",IF(Delivery[[#This Row],[Month]]&lt;7,"Q1",IF(Delivery[[#This Row],[Month]]&lt;10,"Q2",IF(Delivery[[#This Row],[Month]]&lt;13,"Q3"))))</f>
        <v>Q2</v>
      </c>
    </row>
    <row r="3861" spans="1:12" x14ac:dyDescent="0.25">
      <c r="A3861" s="181">
        <v>3</v>
      </c>
      <c r="B3861" s="182">
        <v>42593</v>
      </c>
      <c r="C3861" s="181" t="s">
        <v>6</v>
      </c>
      <c r="D3861" s="181" t="s">
        <v>2573</v>
      </c>
      <c r="E3861" s="181">
        <v>4</v>
      </c>
      <c r="F3861" s="181">
        <v>1246</v>
      </c>
      <c r="G3861" s="181" t="s">
        <v>1945</v>
      </c>
      <c r="H3861" s="181" t="str">
        <f t="shared" si="32"/>
        <v>NS</v>
      </c>
      <c r="I3861" s="181" t="str">
        <f>VLOOKUP(H3861,[4]Sheet1!$J$2:$K$20,2,0)</f>
        <v>SKO</v>
      </c>
      <c r="J3861" s="181">
        <f>MONTH(Delivery[[#This Row],[DATE]])</f>
        <v>8</v>
      </c>
      <c r="K3861" s="183">
        <f>IF(Delivery[[#This Row],[Month]]&gt;3,YEAR(Delivery[[#This Row],[DATE]]),YEAR(Delivery[[#This Row],[DATE]])-1)</f>
        <v>2016</v>
      </c>
      <c r="L3861" s="183" t="str">
        <f>IF(Delivery[[#This Row],[Month]]&lt;4,"Q4",IF(Delivery[[#This Row],[Month]]&lt;7,"Q1",IF(Delivery[[#This Row],[Month]]&lt;10,"Q2",IF(Delivery[[#This Row],[Month]]&lt;13,"Q3"))))</f>
        <v>Q2</v>
      </c>
    </row>
    <row r="3862" spans="1:12" x14ac:dyDescent="0.25">
      <c r="A3862" s="181">
        <v>4</v>
      </c>
      <c r="B3862" s="182">
        <v>42593</v>
      </c>
      <c r="C3862" s="181" t="s">
        <v>6</v>
      </c>
      <c r="D3862" s="181" t="s">
        <v>2680</v>
      </c>
      <c r="E3862" s="181">
        <v>4</v>
      </c>
      <c r="F3862" s="181">
        <v>794</v>
      </c>
      <c r="G3862" s="181" t="s">
        <v>1945</v>
      </c>
      <c r="H3862" s="181" t="str">
        <f t="shared" si="32"/>
        <v>NS</v>
      </c>
      <c r="I3862" s="181" t="str">
        <f>VLOOKUP(H3862,[4]Sheet1!$J$2:$K$20,2,0)</f>
        <v>SKO</v>
      </c>
      <c r="J3862" s="181">
        <f>MONTH(Delivery[[#This Row],[DATE]])</f>
        <v>8</v>
      </c>
      <c r="K3862" s="183">
        <f>IF(Delivery[[#This Row],[Month]]&gt;3,YEAR(Delivery[[#This Row],[DATE]]),YEAR(Delivery[[#This Row],[DATE]])-1)</f>
        <v>2016</v>
      </c>
      <c r="L3862" s="183" t="str">
        <f>IF(Delivery[[#This Row],[Month]]&lt;4,"Q4",IF(Delivery[[#This Row],[Month]]&lt;7,"Q1",IF(Delivery[[#This Row],[Month]]&lt;10,"Q2",IF(Delivery[[#This Row],[Month]]&lt;13,"Q3"))))</f>
        <v>Q2</v>
      </c>
    </row>
    <row r="3863" spans="1:12" x14ac:dyDescent="0.25">
      <c r="A3863" s="181">
        <v>5</v>
      </c>
      <c r="B3863" s="182">
        <v>42593</v>
      </c>
      <c r="C3863" s="181" t="s">
        <v>6</v>
      </c>
      <c r="D3863" s="181" t="s">
        <v>2574</v>
      </c>
      <c r="E3863" s="181">
        <v>4</v>
      </c>
      <c r="F3863" s="181">
        <v>78</v>
      </c>
      <c r="G3863" s="181" t="s">
        <v>1945</v>
      </c>
      <c r="H3863" s="181" t="str">
        <f t="shared" si="32"/>
        <v>PC</v>
      </c>
      <c r="I3863" s="181" t="str">
        <f>VLOOKUP(H3863,[4]Sheet1!$J$2:$K$20,2,0)</f>
        <v>SKO</v>
      </c>
      <c r="J3863" s="181">
        <f>MONTH(Delivery[[#This Row],[DATE]])</f>
        <v>8</v>
      </c>
      <c r="K3863" s="183">
        <f>IF(Delivery[[#This Row],[Month]]&gt;3,YEAR(Delivery[[#This Row],[DATE]]),YEAR(Delivery[[#This Row],[DATE]])-1)</f>
        <v>2016</v>
      </c>
      <c r="L3863" s="183" t="str">
        <f>IF(Delivery[[#This Row],[Month]]&lt;4,"Q4",IF(Delivery[[#This Row],[Month]]&lt;7,"Q1",IF(Delivery[[#This Row],[Month]]&lt;10,"Q2",IF(Delivery[[#This Row],[Month]]&lt;13,"Q3"))))</f>
        <v>Q2</v>
      </c>
    </row>
    <row r="3864" spans="1:12" x14ac:dyDescent="0.25">
      <c r="A3864" s="181">
        <v>6</v>
      </c>
      <c r="B3864" s="182">
        <v>42593</v>
      </c>
      <c r="C3864" s="181" t="s">
        <v>6</v>
      </c>
      <c r="D3864" s="181" t="s">
        <v>2575</v>
      </c>
      <c r="E3864" s="181">
        <v>6</v>
      </c>
      <c r="F3864" s="181">
        <v>48</v>
      </c>
      <c r="G3864" s="181" t="s">
        <v>1945</v>
      </c>
      <c r="H3864" s="181" t="str">
        <f t="shared" si="32"/>
        <v>4H</v>
      </c>
      <c r="I3864" s="181" t="str">
        <f>VLOOKUP(H3864,[4]Sheet1!$J$2:$K$20,2,0)</f>
        <v>HSD-IV</v>
      </c>
      <c r="J3864" s="181">
        <f>MONTH(Delivery[[#This Row],[DATE]])</f>
        <v>8</v>
      </c>
      <c r="K3864" s="183">
        <f>IF(Delivery[[#This Row],[Month]]&gt;3,YEAR(Delivery[[#This Row],[DATE]]),YEAR(Delivery[[#This Row],[DATE]])-1)</f>
        <v>2016</v>
      </c>
      <c r="L3864" s="183" t="str">
        <f>IF(Delivery[[#This Row],[Month]]&lt;4,"Q4",IF(Delivery[[#This Row],[Month]]&lt;7,"Q1",IF(Delivery[[#This Row],[Month]]&lt;10,"Q2",IF(Delivery[[#This Row],[Month]]&lt;13,"Q3"))))</f>
        <v>Q2</v>
      </c>
    </row>
    <row r="3865" spans="1:12" x14ac:dyDescent="0.25">
      <c r="A3865" s="181">
        <v>1</v>
      </c>
      <c r="B3865" s="182">
        <v>42600</v>
      </c>
      <c r="C3865" s="181" t="s">
        <v>6</v>
      </c>
      <c r="D3865" s="181" t="s">
        <v>2575</v>
      </c>
      <c r="E3865" s="181">
        <v>8</v>
      </c>
      <c r="F3865" s="181">
        <v>3913</v>
      </c>
      <c r="G3865" s="181" t="s">
        <v>1945</v>
      </c>
      <c r="H3865" s="181" t="str">
        <f t="shared" si="32"/>
        <v>4H</v>
      </c>
      <c r="I3865" s="181" t="str">
        <f>VLOOKUP(H3865,[4]Sheet1!$J$2:$K$20,2,0)</f>
        <v>HSD-IV</v>
      </c>
      <c r="J3865" s="181">
        <f>MONTH(Delivery[[#This Row],[DATE]])</f>
        <v>8</v>
      </c>
      <c r="K3865" s="183">
        <f>IF(Delivery[[#This Row],[Month]]&gt;3,YEAR(Delivery[[#This Row],[DATE]]),YEAR(Delivery[[#This Row],[DATE]])-1)</f>
        <v>2016</v>
      </c>
      <c r="L3865" s="183" t="str">
        <f>IF(Delivery[[#This Row],[Month]]&lt;4,"Q4",IF(Delivery[[#This Row],[Month]]&lt;7,"Q1",IF(Delivery[[#This Row],[Month]]&lt;10,"Q2",IF(Delivery[[#This Row],[Month]]&lt;13,"Q3"))))</f>
        <v>Q2</v>
      </c>
    </row>
    <row r="3866" spans="1:12" x14ac:dyDescent="0.25">
      <c r="A3866" s="181">
        <v>2</v>
      </c>
      <c r="B3866" s="182">
        <v>42600</v>
      </c>
      <c r="C3866" s="181" t="s">
        <v>6</v>
      </c>
      <c r="D3866" s="181" t="s">
        <v>2575</v>
      </c>
      <c r="E3866" s="181">
        <v>6</v>
      </c>
      <c r="F3866" s="181">
        <v>388</v>
      </c>
      <c r="G3866" s="181" t="s">
        <v>1945</v>
      </c>
      <c r="H3866" s="181" t="str">
        <f t="shared" si="32"/>
        <v>4H</v>
      </c>
      <c r="I3866" s="181" t="str">
        <f>VLOOKUP(H3866,[4]Sheet1!$J$2:$K$20,2,0)</f>
        <v>HSD-IV</v>
      </c>
      <c r="J3866" s="181">
        <f>MONTH(Delivery[[#This Row],[DATE]])</f>
        <v>8</v>
      </c>
      <c r="K3866" s="183">
        <f>IF(Delivery[[#This Row],[Month]]&gt;3,YEAR(Delivery[[#This Row],[DATE]]),YEAR(Delivery[[#This Row],[DATE]])-1)</f>
        <v>2016</v>
      </c>
      <c r="L3866" s="183" t="str">
        <f>IF(Delivery[[#This Row],[Month]]&lt;4,"Q4",IF(Delivery[[#This Row],[Month]]&lt;7,"Q1",IF(Delivery[[#This Row],[Month]]&lt;10,"Q2",IF(Delivery[[#This Row],[Month]]&lt;13,"Q3"))))</f>
        <v>Q2</v>
      </c>
    </row>
    <row r="3867" spans="1:12" x14ac:dyDescent="0.25">
      <c r="A3867" s="181">
        <v>1</v>
      </c>
      <c r="B3867" s="182">
        <v>42601</v>
      </c>
      <c r="C3867" s="181" t="s">
        <v>6</v>
      </c>
      <c r="D3867" s="181" t="s">
        <v>2575</v>
      </c>
      <c r="E3867" s="181">
        <v>6</v>
      </c>
      <c r="F3867" s="181">
        <v>2931</v>
      </c>
      <c r="G3867" s="181" t="s">
        <v>1945</v>
      </c>
      <c r="H3867" s="181" t="str">
        <f t="shared" si="32"/>
        <v>4H</v>
      </c>
      <c r="I3867" s="181" t="str">
        <f>VLOOKUP(H3867,[4]Sheet1!$J$2:$K$20,2,0)</f>
        <v>HSD-IV</v>
      </c>
      <c r="J3867" s="181">
        <f>MONTH(Delivery[[#This Row],[DATE]])</f>
        <v>8</v>
      </c>
      <c r="K3867" s="183">
        <f>IF(Delivery[[#This Row],[Month]]&gt;3,YEAR(Delivery[[#This Row],[DATE]]),YEAR(Delivery[[#This Row],[DATE]])-1)</f>
        <v>2016</v>
      </c>
      <c r="L3867" s="183" t="str">
        <f>IF(Delivery[[#This Row],[Month]]&lt;4,"Q4",IF(Delivery[[#This Row],[Month]]&lt;7,"Q1",IF(Delivery[[#This Row],[Month]]&lt;10,"Q2",IF(Delivery[[#This Row],[Month]]&lt;13,"Q3"))))</f>
        <v>Q2</v>
      </c>
    </row>
    <row r="3868" spans="1:12" x14ac:dyDescent="0.25">
      <c r="A3868" s="181">
        <v>1</v>
      </c>
      <c r="B3868" s="182">
        <v>42608</v>
      </c>
      <c r="C3868" s="181" t="s">
        <v>6</v>
      </c>
      <c r="D3868" s="181" t="s">
        <v>2576</v>
      </c>
      <c r="E3868" s="181">
        <v>7</v>
      </c>
      <c r="F3868" s="181">
        <v>105</v>
      </c>
      <c r="G3868" s="181" t="s">
        <v>1945</v>
      </c>
      <c r="H3868" s="181" t="str">
        <f t="shared" si="32"/>
        <v>4H</v>
      </c>
      <c r="I3868" s="181" t="str">
        <f>VLOOKUP(H3868,[4]Sheet1!$J$2:$K$20,2,0)</f>
        <v>HSD-IV</v>
      </c>
      <c r="J3868" s="181">
        <f>MONTH(Delivery[[#This Row],[DATE]])</f>
        <v>8</v>
      </c>
      <c r="K3868" s="183">
        <f>IF(Delivery[[#This Row],[Month]]&gt;3,YEAR(Delivery[[#This Row],[DATE]]),YEAR(Delivery[[#This Row],[DATE]])-1)</f>
        <v>2016</v>
      </c>
      <c r="L3868" s="183" t="str">
        <f>IF(Delivery[[#This Row],[Month]]&lt;4,"Q4",IF(Delivery[[#This Row],[Month]]&lt;7,"Q1",IF(Delivery[[#This Row],[Month]]&lt;10,"Q2",IF(Delivery[[#This Row],[Month]]&lt;13,"Q3"))))</f>
        <v>Q2</v>
      </c>
    </row>
    <row r="3869" spans="1:12" x14ac:dyDescent="0.25">
      <c r="A3869" s="181">
        <v>1</v>
      </c>
      <c r="B3869" s="182">
        <v>42609</v>
      </c>
      <c r="C3869" s="181" t="s">
        <v>6</v>
      </c>
      <c r="D3869" s="181" t="s">
        <v>2576</v>
      </c>
      <c r="E3869" s="181">
        <v>7</v>
      </c>
      <c r="F3869" s="181">
        <v>3419</v>
      </c>
      <c r="G3869" s="181" t="s">
        <v>1945</v>
      </c>
      <c r="H3869" s="181" t="str">
        <f t="shared" si="32"/>
        <v>4H</v>
      </c>
      <c r="I3869" s="181" t="str">
        <f>VLOOKUP(H3869,[4]Sheet1!$J$2:$K$20,2,0)</f>
        <v>HSD-IV</v>
      </c>
      <c r="J3869" s="181">
        <f>MONTH(Delivery[[#This Row],[DATE]])</f>
        <v>8</v>
      </c>
      <c r="K3869" s="183">
        <f>IF(Delivery[[#This Row],[Month]]&gt;3,YEAR(Delivery[[#This Row],[DATE]]),YEAR(Delivery[[#This Row],[DATE]])-1)</f>
        <v>2016</v>
      </c>
      <c r="L3869" s="183" t="str">
        <f>IF(Delivery[[#This Row],[Month]]&lt;4,"Q4",IF(Delivery[[#This Row],[Month]]&lt;7,"Q1",IF(Delivery[[#This Row],[Month]]&lt;10,"Q2",IF(Delivery[[#This Row],[Month]]&lt;13,"Q3"))))</f>
        <v>Q2</v>
      </c>
    </row>
    <row r="3870" spans="1:12" x14ac:dyDescent="0.25">
      <c r="A3870" s="181">
        <v>2</v>
      </c>
      <c r="B3870" s="182">
        <v>42609</v>
      </c>
      <c r="C3870" s="181" t="s">
        <v>6</v>
      </c>
      <c r="D3870" s="181" t="s">
        <v>2576</v>
      </c>
      <c r="E3870" s="181">
        <v>6</v>
      </c>
      <c r="F3870" s="181">
        <v>3522</v>
      </c>
      <c r="G3870" s="181" t="s">
        <v>1945</v>
      </c>
      <c r="H3870" s="181" t="str">
        <f t="shared" si="32"/>
        <v>4H</v>
      </c>
      <c r="I3870" s="181" t="str">
        <f>VLOOKUP(H3870,[4]Sheet1!$J$2:$K$20,2,0)</f>
        <v>HSD-IV</v>
      </c>
      <c r="J3870" s="181">
        <f>MONTH(Delivery[[#This Row],[DATE]])</f>
        <v>8</v>
      </c>
      <c r="K3870" s="183">
        <f>IF(Delivery[[#This Row],[Month]]&gt;3,YEAR(Delivery[[#This Row],[DATE]]),YEAR(Delivery[[#This Row],[DATE]])-1)</f>
        <v>2016</v>
      </c>
      <c r="L3870" s="183" t="str">
        <f>IF(Delivery[[#This Row],[Month]]&lt;4,"Q4",IF(Delivery[[#This Row],[Month]]&lt;7,"Q1",IF(Delivery[[#This Row],[Month]]&lt;10,"Q2",IF(Delivery[[#This Row],[Month]]&lt;13,"Q3"))))</f>
        <v>Q2</v>
      </c>
    </row>
    <row r="3871" spans="1:12" x14ac:dyDescent="0.25">
      <c r="A3871" s="181">
        <v>3</v>
      </c>
      <c r="B3871" s="182">
        <v>42609</v>
      </c>
      <c r="C3871" s="181" t="s">
        <v>6</v>
      </c>
      <c r="D3871" s="181" t="s">
        <v>2577</v>
      </c>
      <c r="E3871" s="181">
        <v>5</v>
      </c>
      <c r="F3871" s="181">
        <v>70</v>
      </c>
      <c r="G3871" s="181" t="s">
        <v>1945</v>
      </c>
      <c r="H3871" s="181" t="str">
        <f t="shared" si="32"/>
        <v>PC</v>
      </c>
      <c r="I3871" s="181" t="str">
        <f>VLOOKUP(H3871,[4]Sheet1!$J$2:$K$20,2,0)</f>
        <v>SKO</v>
      </c>
      <c r="J3871" s="181">
        <f>MONTH(Delivery[[#This Row],[DATE]])</f>
        <v>8</v>
      </c>
      <c r="K3871" s="183">
        <f>IF(Delivery[[#This Row],[Month]]&gt;3,YEAR(Delivery[[#This Row],[DATE]]),YEAR(Delivery[[#This Row],[DATE]])-1)</f>
        <v>2016</v>
      </c>
      <c r="L3871" s="183" t="str">
        <f>IF(Delivery[[#This Row],[Month]]&lt;4,"Q4",IF(Delivery[[#This Row],[Month]]&lt;7,"Q1",IF(Delivery[[#This Row],[Month]]&lt;10,"Q2",IF(Delivery[[#This Row],[Month]]&lt;13,"Q3"))))</f>
        <v>Q2</v>
      </c>
    </row>
    <row r="3872" spans="1:12" x14ac:dyDescent="0.25">
      <c r="A3872" s="181">
        <v>4</v>
      </c>
      <c r="B3872" s="182">
        <v>42609</v>
      </c>
      <c r="C3872" s="181" t="s">
        <v>6</v>
      </c>
      <c r="D3872" s="181" t="s">
        <v>2578</v>
      </c>
      <c r="E3872" s="181">
        <v>5</v>
      </c>
      <c r="F3872" s="181">
        <v>161</v>
      </c>
      <c r="G3872" s="181" t="s">
        <v>1945</v>
      </c>
      <c r="H3872" s="181" t="str">
        <f t="shared" si="32"/>
        <v>NS</v>
      </c>
      <c r="I3872" s="181" t="str">
        <f>VLOOKUP(H3872,[4]Sheet1!$J$2:$K$20,2,0)</f>
        <v>SKO</v>
      </c>
      <c r="J3872" s="181">
        <f>MONTH(Delivery[[#This Row],[DATE]])</f>
        <v>8</v>
      </c>
      <c r="K3872" s="183">
        <f>IF(Delivery[[#This Row],[Month]]&gt;3,YEAR(Delivery[[#This Row],[DATE]]),YEAR(Delivery[[#This Row],[DATE]])-1)</f>
        <v>2016</v>
      </c>
      <c r="L3872" s="183" t="str">
        <f>IF(Delivery[[#This Row],[Month]]&lt;4,"Q4",IF(Delivery[[#This Row],[Month]]&lt;7,"Q1",IF(Delivery[[#This Row],[Month]]&lt;10,"Q2",IF(Delivery[[#This Row],[Month]]&lt;13,"Q3"))))</f>
        <v>Q2</v>
      </c>
    </row>
    <row r="3873" spans="1:12" x14ac:dyDescent="0.25">
      <c r="A3873" s="181">
        <v>1</v>
      </c>
      <c r="B3873" s="182">
        <v>42610</v>
      </c>
      <c r="C3873" s="181" t="s">
        <v>6</v>
      </c>
      <c r="D3873" s="181" t="s">
        <v>2578</v>
      </c>
      <c r="E3873" s="181">
        <v>5</v>
      </c>
      <c r="F3873" s="181">
        <v>726</v>
      </c>
      <c r="G3873" s="181" t="s">
        <v>1945</v>
      </c>
      <c r="H3873" s="181" t="str">
        <f t="shared" si="32"/>
        <v>NS</v>
      </c>
      <c r="I3873" s="181" t="str">
        <f>VLOOKUP(H3873,[4]Sheet1!$J$2:$K$20,2,0)</f>
        <v>SKO</v>
      </c>
      <c r="J3873" s="181">
        <f>MONTH(Delivery[[#This Row],[DATE]])</f>
        <v>8</v>
      </c>
      <c r="K3873" s="183">
        <f>IF(Delivery[[#This Row],[Month]]&gt;3,YEAR(Delivery[[#This Row],[DATE]]),YEAR(Delivery[[#This Row],[DATE]])-1)</f>
        <v>2016</v>
      </c>
      <c r="L3873" s="183" t="str">
        <f>IF(Delivery[[#This Row],[Month]]&lt;4,"Q4",IF(Delivery[[#This Row],[Month]]&lt;7,"Q1",IF(Delivery[[#This Row],[Month]]&lt;10,"Q2",IF(Delivery[[#This Row],[Month]]&lt;13,"Q3"))))</f>
        <v>Q2</v>
      </c>
    </row>
    <row r="3874" spans="1:12" x14ac:dyDescent="0.25">
      <c r="A3874" s="181">
        <v>2</v>
      </c>
      <c r="B3874" s="182">
        <v>42610</v>
      </c>
      <c r="C3874" s="181" t="s">
        <v>6</v>
      </c>
      <c r="D3874" s="181" t="s">
        <v>2578</v>
      </c>
      <c r="E3874" s="181">
        <v>4</v>
      </c>
      <c r="F3874" s="181">
        <v>165</v>
      </c>
      <c r="G3874" s="181" t="s">
        <v>1945</v>
      </c>
      <c r="H3874" s="181" t="str">
        <f t="shared" si="32"/>
        <v>NS</v>
      </c>
      <c r="I3874" s="181" t="str">
        <f>VLOOKUP(H3874,[4]Sheet1!$J$2:$K$20,2,0)</f>
        <v>SKO</v>
      </c>
      <c r="J3874" s="181">
        <f>MONTH(Delivery[[#This Row],[DATE]])</f>
        <v>8</v>
      </c>
      <c r="K3874" s="183">
        <f>IF(Delivery[[#This Row],[Month]]&gt;3,YEAR(Delivery[[#This Row],[DATE]]),YEAR(Delivery[[#This Row],[DATE]])-1)</f>
        <v>2016</v>
      </c>
      <c r="L3874" s="183" t="str">
        <f>IF(Delivery[[#This Row],[Month]]&lt;4,"Q4",IF(Delivery[[#This Row],[Month]]&lt;7,"Q1",IF(Delivery[[#This Row],[Month]]&lt;10,"Q2",IF(Delivery[[#This Row],[Month]]&lt;13,"Q3"))))</f>
        <v>Q2</v>
      </c>
    </row>
    <row r="3875" spans="1:12" x14ac:dyDescent="0.25">
      <c r="A3875" s="181">
        <v>3</v>
      </c>
      <c r="B3875" s="182">
        <v>42610</v>
      </c>
      <c r="C3875" s="181" t="s">
        <v>6</v>
      </c>
      <c r="D3875" s="181" t="s">
        <v>1999</v>
      </c>
      <c r="E3875" s="181">
        <v>4</v>
      </c>
      <c r="F3875" s="181">
        <v>787</v>
      </c>
      <c r="G3875" s="181" t="s">
        <v>1945</v>
      </c>
      <c r="H3875" s="181" t="str">
        <f t="shared" si="32"/>
        <v>NS</v>
      </c>
      <c r="I3875" s="181" t="str">
        <f>VLOOKUP(H3875,[4]Sheet1!$J$2:$K$20,2,0)</f>
        <v>SKO</v>
      </c>
      <c r="J3875" s="181">
        <f>MONTH(Delivery[[#This Row],[DATE]])</f>
        <v>8</v>
      </c>
      <c r="K3875" s="183">
        <f>IF(Delivery[[#This Row],[Month]]&gt;3,YEAR(Delivery[[#This Row],[DATE]]),YEAR(Delivery[[#This Row],[DATE]])-1)</f>
        <v>2016</v>
      </c>
      <c r="L3875" s="183" t="str">
        <f>IF(Delivery[[#This Row],[Month]]&lt;4,"Q4",IF(Delivery[[#This Row],[Month]]&lt;7,"Q1",IF(Delivery[[#This Row],[Month]]&lt;10,"Q2",IF(Delivery[[#This Row],[Month]]&lt;13,"Q3"))))</f>
        <v>Q2</v>
      </c>
    </row>
    <row r="3876" spans="1:12" x14ac:dyDescent="0.25">
      <c r="A3876" s="181">
        <v>4</v>
      </c>
      <c r="B3876" s="182">
        <v>42610</v>
      </c>
      <c r="C3876" s="181" t="s">
        <v>6</v>
      </c>
      <c r="D3876" s="181" t="s">
        <v>2000</v>
      </c>
      <c r="E3876" s="181">
        <v>4</v>
      </c>
      <c r="F3876" s="181">
        <v>60</v>
      </c>
      <c r="G3876" s="181" t="s">
        <v>1945</v>
      </c>
      <c r="H3876" s="181" t="str">
        <f t="shared" si="32"/>
        <v>PC</v>
      </c>
      <c r="I3876" s="181" t="str">
        <f>VLOOKUP(H3876,[4]Sheet1!$J$2:$K$20,2,0)</f>
        <v>SKO</v>
      </c>
      <c r="J3876" s="181">
        <f>MONTH(Delivery[[#This Row],[DATE]])</f>
        <v>8</v>
      </c>
      <c r="K3876" s="183">
        <f>IF(Delivery[[#This Row],[Month]]&gt;3,YEAR(Delivery[[#This Row],[DATE]]),YEAR(Delivery[[#This Row],[DATE]])-1)</f>
        <v>2016</v>
      </c>
      <c r="L3876" s="183" t="str">
        <f>IF(Delivery[[#This Row],[Month]]&lt;4,"Q4",IF(Delivery[[#This Row],[Month]]&lt;7,"Q1",IF(Delivery[[#This Row],[Month]]&lt;10,"Q2",IF(Delivery[[#This Row],[Month]]&lt;13,"Q3"))))</f>
        <v>Q2</v>
      </c>
    </row>
    <row r="3877" spans="1:12" x14ac:dyDescent="0.25">
      <c r="A3877" s="181">
        <v>5</v>
      </c>
      <c r="B3877" s="182">
        <v>42610</v>
      </c>
      <c r="C3877" s="181" t="s">
        <v>6</v>
      </c>
      <c r="D3877" s="181" t="s">
        <v>2579</v>
      </c>
      <c r="E3877" s="181">
        <v>3</v>
      </c>
      <c r="F3877" s="181">
        <v>3750</v>
      </c>
      <c r="G3877" s="181" t="s">
        <v>1945</v>
      </c>
      <c r="H3877" s="181" t="str">
        <f t="shared" si="32"/>
        <v>4M</v>
      </c>
      <c r="I3877" s="181" t="str">
        <f>VLOOKUP(H3877,[4]Sheet1!$J$2:$K$20,2,0)</f>
        <v>MS-IV</v>
      </c>
      <c r="J3877" s="181">
        <f>MONTH(Delivery[[#This Row],[DATE]])</f>
        <v>8</v>
      </c>
      <c r="K3877" s="183">
        <f>IF(Delivery[[#This Row],[Month]]&gt;3,YEAR(Delivery[[#This Row],[DATE]]),YEAR(Delivery[[#This Row],[DATE]])-1)</f>
        <v>2016</v>
      </c>
      <c r="L3877" s="183" t="str">
        <f>IF(Delivery[[#This Row],[Month]]&lt;4,"Q4",IF(Delivery[[#This Row],[Month]]&lt;7,"Q1",IF(Delivery[[#This Row],[Month]]&lt;10,"Q2",IF(Delivery[[#This Row],[Month]]&lt;13,"Q3"))))</f>
        <v>Q2</v>
      </c>
    </row>
    <row r="3878" spans="1:12" x14ac:dyDescent="0.25">
      <c r="A3878" s="181">
        <v>6</v>
      </c>
      <c r="B3878" s="182">
        <v>42610</v>
      </c>
      <c r="C3878" s="181" t="s">
        <v>6</v>
      </c>
      <c r="D3878" s="181" t="s">
        <v>2579</v>
      </c>
      <c r="E3878" s="181">
        <v>2</v>
      </c>
      <c r="F3878" s="181">
        <v>768</v>
      </c>
      <c r="G3878" s="181" t="s">
        <v>1945</v>
      </c>
      <c r="H3878" s="181" t="str">
        <f t="shared" si="32"/>
        <v>4M</v>
      </c>
      <c r="I3878" s="181" t="str">
        <f>VLOOKUP(H3878,[4]Sheet1!$J$2:$K$20,2,0)</f>
        <v>MS-IV</v>
      </c>
      <c r="J3878" s="181">
        <f>MONTH(Delivery[[#This Row],[DATE]])</f>
        <v>8</v>
      </c>
      <c r="K3878" s="183">
        <f>IF(Delivery[[#This Row],[Month]]&gt;3,YEAR(Delivery[[#This Row],[DATE]]),YEAR(Delivery[[#This Row],[DATE]])-1)</f>
        <v>2016</v>
      </c>
      <c r="L3878" s="183" t="str">
        <f>IF(Delivery[[#This Row],[Month]]&lt;4,"Q4",IF(Delivery[[#This Row],[Month]]&lt;7,"Q1",IF(Delivery[[#This Row],[Month]]&lt;10,"Q2",IF(Delivery[[#This Row],[Month]]&lt;13,"Q3"))))</f>
        <v>Q2</v>
      </c>
    </row>
    <row r="3879" spans="1:12" x14ac:dyDescent="0.25">
      <c r="A3879" s="181">
        <v>7</v>
      </c>
      <c r="B3879" s="182">
        <v>42610</v>
      </c>
      <c r="C3879" s="181" t="s">
        <v>6</v>
      </c>
      <c r="D3879" s="181" t="s">
        <v>2580</v>
      </c>
      <c r="E3879" s="181">
        <v>2</v>
      </c>
      <c r="F3879" s="181">
        <v>1073</v>
      </c>
      <c r="G3879" s="181" t="s">
        <v>1945</v>
      </c>
      <c r="H3879" s="181" t="str">
        <f t="shared" si="32"/>
        <v>4M</v>
      </c>
      <c r="I3879" s="181" t="str">
        <f>VLOOKUP(H3879,[4]Sheet1!$J$2:$K$20,2,0)</f>
        <v>MS-IV</v>
      </c>
      <c r="J3879" s="181">
        <f>MONTH(Delivery[[#This Row],[DATE]])</f>
        <v>8</v>
      </c>
      <c r="K3879" s="183">
        <f>IF(Delivery[[#This Row],[Month]]&gt;3,YEAR(Delivery[[#This Row],[DATE]]),YEAR(Delivery[[#This Row],[DATE]])-1)</f>
        <v>2016</v>
      </c>
      <c r="L3879" s="183" t="str">
        <f>IF(Delivery[[#This Row],[Month]]&lt;4,"Q4",IF(Delivery[[#This Row],[Month]]&lt;7,"Q1",IF(Delivery[[#This Row],[Month]]&lt;10,"Q2",IF(Delivery[[#This Row],[Month]]&lt;13,"Q3"))))</f>
        <v>Q2</v>
      </c>
    </row>
    <row r="3880" spans="1:12" x14ac:dyDescent="0.25">
      <c r="A3880" s="181">
        <v>1</v>
      </c>
      <c r="B3880" s="182">
        <v>42611</v>
      </c>
      <c r="C3880" s="181" t="s">
        <v>6</v>
      </c>
      <c r="D3880" s="181" t="s">
        <v>2580</v>
      </c>
      <c r="E3880" s="181">
        <v>2</v>
      </c>
      <c r="F3880" s="181">
        <v>831</v>
      </c>
      <c r="G3880" s="181" t="s">
        <v>1945</v>
      </c>
      <c r="H3880" s="181" t="str">
        <f t="shared" si="32"/>
        <v>4M</v>
      </c>
      <c r="I3880" s="181" t="str">
        <f>VLOOKUP(H3880,[4]Sheet1!$J$2:$K$20,2,0)</f>
        <v>MS-IV</v>
      </c>
      <c r="J3880" s="181">
        <f>MONTH(Delivery[[#This Row],[DATE]])</f>
        <v>8</v>
      </c>
      <c r="K3880" s="183">
        <f>IF(Delivery[[#This Row],[Month]]&gt;3,YEAR(Delivery[[#This Row],[DATE]]),YEAR(Delivery[[#This Row],[DATE]])-1)</f>
        <v>2016</v>
      </c>
      <c r="L3880" s="183" t="str">
        <f>IF(Delivery[[#This Row],[Month]]&lt;4,"Q4",IF(Delivery[[#This Row],[Month]]&lt;7,"Q1",IF(Delivery[[#This Row],[Month]]&lt;10,"Q2",IF(Delivery[[#This Row],[Month]]&lt;13,"Q3"))))</f>
        <v>Q2</v>
      </c>
    </row>
    <row r="3881" spans="1:12" x14ac:dyDescent="0.25">
      <c r="A3881" s="181">
        <v>2</v>
      </c>
      <c r="B3881" s="182">
        <v>42611</v>
      </c>
      <c r="C3881" s="181" t="s">
        <v>6</v>
      </c>
      <c r="D3881" s="181" t="s">
        <v>2581</v>
      </c>
      <c r="E3881" s="181">
        <v>2</v>
      </c>
      <c r="F3881" s="181">
        <v>1200</v>
      </c>
      <c r="G3881" s="181" t="s">
        <v>1945</v>
      </c>
      <c r="H3881" s="181" t="str">
        <f t="shared" si="32"/>
        <v>4M</v>
      </c>
      <c r="I3881" s="181" t="str">
        <f>VLOOKUP(H3881,[4]Sheet1!$J$2:$K$20,2,0)</f>
        <v>MS-IV</v>
      </c>
      <c r="J3881" s="181">
        <f>MONTH(Delivery[[#This Row],[DATE]])</f>
        <v>8</v>
      </c>
      <c r="K3881" s="183">
        <f>IF(Delivery[[#This Row],[Month]]&gt;3,YEAR(Delivery[[#This Row],[DATE]]),YEAR(Delivery[[#This Row],[DATE]])-1)</f>
        <v>2016</v>
      </c>
      <c r="L3881" s="183" t="str">
        <f>IF(Delivery[[#This Row],[Month]]&lt;4,"Q4",IF(Delivery[[#This Row],[Month]]&lt;7,"Q1",IF(Delivery[[#This Row],[Month]]&lt;10,"Q2",IF(Delivery[[#This Row],[Month]]&lt;13,"Q3"))))</f>
        <v>Q2</v>
      </c>
    </row>
    <row r="3882" spans="1:12" x14ac:dyDescent="0.25">
      <c r="A3882" s="181">
        <v>3</v>
      </c>
      <c r="B3882" s="182">
        <v>42611</v>
      </c>
      <c r="C3882" s="181" t="s">
        <v>6</v>
      </c>
      <c r="D3882" s="181" t="s">
        <v>2582</v>
      </c>
      <c r="E3882" s="181">
        <v>4</v>
      </c>
      <c r="F3882" s="181">
        <v>41</v>
      </c>
      <c r="G3882" s="181" t="s">
        <v>1945</v>
      </c>
      <c r="H3882" s="181" t="str">
        <f t="shared" si="32"/>
        <v>PC</v>
      </c>
      <c r="I3882" s="181" t="str">
        <f>VLOOKUP(H3882,[4]Sheet1!$J$2:$K$20,2,0)</f>
        <v>SKO</v>
      </c>
      <c r="J3882" s="181">
        <f>MONTH(Delivery[[#This Row],[DATE]])</f>
        <v>8</v>
      </c>
      <c r="K3882" s="183">
        <f>IF(Delivery[[#This Row],[Month]]&gt;3,YEAR(Delivery[[#This Row],[DATE]]),YEAR(Delivery[[#This Row],[DATE]])-1)</f>
        <v>2016</v>
      </c>
      <c r="L3882" s="183" t="str">
        <f>IF(Delivery[[#This Row],[Month]]&lt;4,"Q4",IF(Delivery[[#This Row],[Month]]&lt;7,"Q1",IF(Delivery[[#This Row],[Month]]&lt;10,"Q2",IF(Delivery[[#This Row],[Month]]&lt;13,"Q3"))))</f>
        <v>Q2</v>
      </c>
    </row>
    <row r="3883" spans="1:12" x14ac:dyDescent="0.25">
      <c r="A3883" s="181">
        <v>4</v>
      </c>
      <c r="B3883" s="182">
        <v>42611</v>
      </c>
      <c r="C3883" s="181" t="s">
        <v>6</v>
      </c>
      <c r="D3883" s="181" t="s">
        <v>2583</v>
      </c>
      <c r="E3883" s="181">
        <v>4</v>
      </c>
      <c r="F3883" s="181">
        <v>1188</v>
      </c>
      <c r="G3883" s="181" t="s">
        <v>1945</v>
      </c>
      <c r="H3883" s="181" t="str">
        <f t="shared" si="32"/>
        <v>NS</v>
      </c>
      <c r="I3883" s="181" t="str">
        <f>VLOOKUP(H3883,[4]Sheet1!$J$2:$K$20,2,0)</f>
        <v>SKO</v>
      </c>
      <c r="J3883" s="181">
        <f>MONTH(Delivery[[#This Row],[DATE]])</f>
        <v>8</v>
      </c>
      <c r="K3883" s="183">
        <f>IF(Delivery[[#This Row],[Month]]&gt;3,YEAR(Delivery[[#This Row],[DATE]]),YEAR(Delivery[[#This Row],[DATE]])-1)</f>
        <v>2016</v>
      </c>
      <c r="L3883" s="183" t="str">
        <f>IF(Delivery[[#This Row],[Month]]&lt;4,"Q4",IF(Delivery[[#This Row],[Month]]&lt;7,"Q1",IF(Delivery[[#This Row],[Month]]&lt;10,"Q2",IF(Delivery[[#This Row],[Month]]&lt;13,"Q3"))))</f>
        <v>Q2</v>
      </c>
    </row>
    <row r="3884" spans="1:12" x14ac:dyDescent="0.25">
      <c r="A3884" s="181">
        <v>5</v>
      </c>
      <c r="B3884" s="182">
        <v>42611</v>
      </c>
      <c r="C3884" s="181" t="s">
        <v>6</v>
      </c>
      <c r="D3884" s="181" t="s">
        <v>2583</v>
      </c>
      <c r="E3884" s="181">
        <v>5</v>
      </c>
      <c r="F3884" s="181">
        <v>155</v>
      </c>
      <c r="G3884" s="181" t="s">
        <v>1945</v>
      </c>
      <c r="H3884" s="181" t="str">
        <f t="shared" si="32"/>
        <v>NS</v>
      </c>
      <c r="I3884" s="181" t="str">
        <f>VLOOKUP(H3884,[4]Sheet1!$J$2:$K$20,2,0)</f>
        <v>SKO</v>
      </c>
      <c r="J3884" s="181">
        <f>MONTH(Delivery[[#This Row],[DATE]])</f>
        <v>8</v>
      </c>
      <c r="K3884" s="183">
        <f>IF(Delivery[[#This Row],[Month]]&gt;3,YEAR(Delivery[[#This Row],[DATE]]),YEAR(Delivery[[#This Row],[DATE]])-1)</f>
        <v>2016</v>
      </c>
      <c r="L3884" s="183" t="str">
        <f>IF(Delivery[[#This Row],[Month]]&lt;4,"Q4",IF(Delivery[[#This Row],[Month]]&lt;7,"Q1",IF(Delivery[[#This Row],[Month]]&lt;10,"Q2",IF(Delivery[[#This Row],[Month]]&lt;13,"Q3"))))</f>
        <v>Q2</v>
      </c>
    </row>
    <row r="3885" spans="1:12" x14ac:dyDescent="0.25">
      <c r="A3885" s="181">
        <v>6</v>
      </c>
      <c r="B3885" s="182">
        <v>42611</v>
      </c>
      <c r="C3885" s="181" t="s">
        <v>6</v>
      </c>
      <c r="D3885" s="181" t="s">
        <v>2584</v>
      </c>
      <c r="E3885" s="181">
        <v>5</v>
      </c>
      <c r="F3885" s="181">
        <v>62</v>
      </c>
      <c r="G3885" s="181" t="s">
        <v>1945</v>
      </c>
      <c r="H3885" s="181" t="str">
        <f t="shared" si="32"/>
        <v>PC</v>
      </c>
      <c r="I3885" s="181" t="str">
        <f>VLOOKUP(H3885,[4]Sheet1!$J$2:$K$20,2,0)</f>
        <v>SKO</v>
      </c>
      <c r="J3885" s="181">
        <f>MONTH(Delivery[[#This Row],[DATE]])</f>
        <v>8</v>
      </c>
      <c r="K3885" s="183">
        <f>IF(Delivery[[#This Row],[Month]]&gt;3,YEAR(Delivery[[#This Row],[DATE]]),YEAR(Delivery[[#This Row],[DATE]])-1)</f>
        <v>2016</v>
      </c>
      <c r="L3885" s="183" t="str">
        <f>IF(Delivery[[#This Row],[Month]]&lt;4,"Q4",IF(Delivery[[#This Row],[Month]]&lt;7,"Q1",IF(Delivery[[#This Row],[Month]]&lt;10,"Q2",IF(Delivery[[#This Row],[Month]]&lt;13,"Q3"))))</f>
        <v>Q2</v>
      </c>
    </row>
    <row r="3886" spans="1:12" x14ac:dyDescent="0.25">
      <c r="A3886" s="181">
        <v>7</v>
      </c>
      <c r="B3886" s="182">
        <v>42611</v>
      </c>
      <c r="C3886" s="181" t="s">
        <v>6</v>
      </c>
      <c r="D3886" s="181" t="s">
        <v>2585</v>
      </c>
      <c r="E3886" s="181">
        <v>7</v>
      </c>
      <c r="F3886" s="181">
        <v>117</v>
      </c>
      <c r="G3886" s="181" t="s">
        <v>1945</v>
      </c>
      <c r="H3886" s="181" t="str">
        <f t="shared" si="32"/>
        <v>4H</v>
      </c>
      <c r="I3886" s="181" t="str">
        <f>VLOOKUP(H3886,[4]Sheet1!$J$2:$K$20,2,0)</f>
        <v>HSD-IV</v>
      </c>
      <c r="J3886" s="181">
        <f>MONTH(Delivery[[#This Row],[DATE]])</f>
        <v>8</v>
      </c>
      <c r="K3886" s="183">
        <f>IF(Delivery[[#This Row],[Month]]&gt;3,YEAR(Delivery[[#This Row],[DATE]]),YEAR(Delivery[[#This Row],[DATE]])-1)</f>
        <v>2016</v>
      </c>
      <c r="L3886" s="183" t="str">
        <f>IF(Delivery[[#This Row],[Month]]&lt;4,"Q4",IF(Delivery[[#This Row],[Month]]&lt;7,"Q1",IF(Delivery[[#This Row],[Month]]&lt;10,"Q2",IF(Delivery[[#This Row],[Month]]&lt;13,"Q3"))))</f>
        <v>Q2</v>
      </c>
    </row>
    <row r="3887" spans="1:12" x14ac:dyDescent="0.25">
      <c r="A3887" s="181">
        <v>1</v>
      </c>
      <c r="B3887" s="182">
        <v>42590</v>
      </c>
      <c r="C3887" s="181" t="s">
        <v>6</v>
      </c>
      <c r="D3887" s="181" t="s">
        <v>2471</v>
      </c>
      <c r="E3887" s="181" t="s">
        <v>1956</v>
      </c>
      <c r="F3887" s="181">
        <v>796</v>
      </c>
      <c r="G3887" s="181" t="s">
        <v>1850</v>
      </c>
      <c r="H3887" s="181" t="str">
        <f t="shared" si="32"/>
        <v>4H</v>
      </c>
      <c r="I3887" s="181" t="str">
        <f>VLOOKUP(H3887,[4]Sheet1!$J$2:$K$20,2,0)</f>
        <v>HSD-IV</v>
      </c>
      <c r="J3887" s="181">
        <f>MONTH(Delivery[[#This Row],[DATE]])</f>
        <v>8</v>
      </c>
      <c r="K3887" s="183">
        <f>IF(Delivery[[#This Row],[Month]]&gt;3,YEAR(Delivery[[#This Row],[DATE]]),YEAR(Delivery[[#This Row],[DATE]])-1)</f>
        <v>2016</v>
      </c>
      <c r="L3887" s="183" t="str">
        <f>IF(Delivery[[#This Row],[Month]]&lt;4,"Q4",IF(Delivery[[#This Row],[Month]]&lt;7,"Q1",IF(Delivery[[#This Row],[Month]]&lt;10,"Q2",IF(Delivery[[#This Row],[Month]]&lt;13,"Q3"))))</f>
        <v>Q2</v>
      </c>
    </row>
    <row r="3888" spans="1:12" x14ac:dyDescent="0.25">
      <c r="A3888" s="181">
        <v>2</v>
      </c>
      <c r="B3888" s="182">
        <v>42590</v>
      </c>
      <c r="C3888" s="181" t="s">
        <v>6</v>
      </c>
      <c r="D3888" s="181" t="s">
        <v>2000</v>
      </c>
      <c r="E3888" s="181" t="s">
        <v>1949</v>
      </c>
      <c r="F3888" s="181">
        <v>126</v>
      </c>
      <c r="G3888" s="181" t="s">
        <v>1850</v>
      </c>
      <c r="H3888" s="181" t="str">
        <f t="shared" ref="H3888:H3909" si="33">MID(D3888,3,2)</f>
        <v>PC</v>
      </c>
      <c r="I3888" s="181" t="str">
        <f>VLOOKUP(H3888,[4]Sheet1!$J$2:$K$20,2,0)</f>
        <v>SKO</v>
      </c>
      <c r="J3888" s="181">
        <f>MONTH(Delivery[[#This Row],[DATE]])</f>
        <v>8</v>
      </c>
      <c r="K3888" s="183">
        <f>IF(Delivery[[#This Row],[Month]]&gt;3,YEAR(Delivery[[#This Row],[DATE]]),YEAR(Delivery[[#This Row],[DATE]])-1)</f>
        <v>2016</v>
      </c>
      <c r="L3888" s="183" t="str">
        <f>IF(Delivery[[#This Row],[Month]]&lt;4,"Q4",IF(Delivery[[#This Row],[Month]]&lt;7,"Q1",IF(Delivery[[#This Row],[Month]]&lt;10,"Q2",IF(Delivery[[#This Row],[Month]]&lt;13,"Q3"))))</f>
        <v>Q2</v>
      </c>
    </row>
    <row r="3889" spans="1:12" x14ac:dyDescent="0.25">
      <c r="A3889" s="181">
        <v>3</v>
      </c>
      <c r="B3889" s="182">
        <v>42590</v>
      </c>
      <c r="C3889" s="181" t="s">
        <v>6</v>
      </c>
      <c r="D3889" s="181" t="s">
        <v>2579</v>
      </c>
      <c r="E3889" s="181" t="s">
        <v>1953</v>
      </c>
      <c r="F3889" s="181">
        <v>1228</v>
      </c>
      <c r="G3889" s="181" t="s">
        <v>1850</v>
      </c>
      <c r="H3889" s="181" t="str">
        <f t="shared" si="33"/>
        <v>4M</v>
      </c>
      <c r="I3889" s="181" t="str">
        <f>VLOOKUP(H3889,[4]Sheet1!$J$2:$K$20,2,0)</f>
        <v>MS-IV</v>
      </c>
      <c r="J3889" s="181">
        <f>MONTH(Delivery[[#This Row],[DATE]])</f>
        <v>8</v>
      </c>
      <c r="K3889" s="183">
        <f>IF(Delivery[[#This Row],[Month]]&gt;3,YEAR(Delivery[[#This Row],[DATE]]),YEAR(Delivery[[#This Row],[DATE]])-1)</f>
        <v>2016</v>
      </c>
      <c r="L3889" s="183" t="str">
        <f>IF(Delivery[[#This Row],[Month]]&lt;4,"Q4",IF(Delivery[[#This Row],[Month]]&lt;7,"Q1",IF(Delivery[[#This Row],[Month]]&lt;10,"Q2",IF(Delivery[[#This Row],[Month]]&lt;13,"Q3"))))</f>
        <v>Q2</v>
      </c>
    </row>
    <row r="3890" spans="1:12" x14ac:dyDescent="0.25">
      <c r="A3890" s="181">
        <v>4</v>
      </c>
      <c r="B3890" s="182">
        <v>42590</v>
      </c>
      <c r="C3890" s="181" t="s">
        <v>6</v>
      </c>
      <c r="D3890" s="181" t="s">
        <v>2580</v>
      </c>
      <c r="E3890" s="181" t="s">
        <v>1953</v>
      </c>
      <c r="F3890" s="181">
        <v>260</v>
      </c>
      <c r="G3890" s="181" t="s">
        <v>1850</v>
      </c>
      <c r="H3890" s="181" t="str">
        <f t="shared" si="33"/>
        <v>4M</v>
      </c>
      <c r="I3890" s="181" t="str">
        <f>VLOOKUP(H3890,[4]Sheet1!$J$2:$K$20,2,0)</f>
        <v>MS-IV</v>
      </c>
      <c r="J3890" s="181">
        <f>MONTH(Delivery[[#This Row],[DATE]])</f>
        <v>8</v>
      </c>
      <c r="K3890" s="183">
        <f>IF(Delivery[[#This Row],[Month]]&gt;3,YEAR(Delivery[[#This Row],[DATE]]),YEAR(Delivery[[#This Row],[DATE]])-1)</f>
        <v>2016</v>
      </c>
      <c r="L3890" s="183" t="str">
        <f>IF(Delivery[[#This Row],[Month]]&lt;4,"Q4",IF(Delivery[[#This Row],[Month]]&lt;7,"Q1",IF(Delivery[[#This Row],[Month]]&lt;10,"Q2",IF(Delivery[[#This Row],[Month]]&lt;13,"Q3"))))</f>
        <v>Q2</v>
      </c>
    </row>
    <row r="3891" spans="1:12" x14ac:dyDescent="0.25">
      <c r="A3891" s="181">
        <v>5</v>
      </c>
      <c r="B3891" s="182">
        <v>42590</v>
      </c>
      <c r="C3891" s="181" t="s">
        <v>6</v>
      </c>
      <c r="D3891" s="181" t="s">
        <v>2588</v>
      </c>
      <c r="E3891" s="181" t="s">
        <v>1957</v>
      </c>
      <c r="F3891" s="181">
        <v>377</v>
      </c>
      <c r="G3891" s="181" t="s">
        <v>1850</v>
      </c>
      <c r="H3891" s="181" t="str">
        <f t="shared" si="33"/>
        <v>3M</v>
      </c>
      <c r="I3891" s="181" t="str">
        <f>VLOOKUP(H3891,[4]Sheet1!$J$2:$K$20,2,0)</f>
        <v>MS-III</v>
      </c>
      <c r="J3891" s="181">
        <f>MONTH(Delivery[[#This Row],[DATE]])</f>
        <v>8</v>
      </c>
      <c r="K3891" s="183">
        <f>IF(Delivery[[#This Row],[Month]]&gt;3,YEAR(Delivery[[#This Row],[DATE]]),YEAR(Delivery[[#This Row],[DATE]])-1)</f>
        <v>2016</v>
      </c>
      <c r="L3891" s="183" t="str">
        <f>IF(Delivery[[#This Row],[Month]]&lt;4,"Q4",IF(Delivery[[#This Row],[Month]]&lt;7,"Q1",IF(Delivery[[#This Row],[Month]]&lt;10,"Q2",IF(Delivery[[#This Row],[Month]]&lt;13,"Q3"))))</f>
        <v>Q2</v>
      </c>
    </row>
    <row r="3892" spans="1:12" x14ac:dyDescent="0.25">
      <c r="A3892" s="181">
        <v>6</v>
      </c>
      <c r="B3892" s="182">
        <v>42590</v>
      </c>
      <c r="C3892" s="181" t="s">
        <v>6</v>
      </c>
      <c r="D3892" s="181" t="s">
        <v>2589</v>
      </c>
      <c r="E3892" s="181" t="s">
        <v>1950</v>
      </c>
      <c r="F3892" s="181">
        <v>1250</v>
      </c>
      <c r="G3892" s="181" t="s">
        <v>1850</v>
      </c>
      <c r="H3892" s="181" t="str">
        <f t="shared" si="33"/>
        <v>4M</v>
      </c>
      <c r="I3892" s="181" t="str">
        <f>VLOOKUP(H3892,[4]Sheet1!$J$2:$K$20,2,0)</f>
        <v>MS-IV</v>
      </c>
      <c r="J3892" s="181">
        <f>MONTH(Delivery[[#This Row],[DATE]])</f>
        <v>8</v>
      </c>
      <c r="K3892" s="183">
        <f>IF(Delivery[[#This Row],[Month]]&gt;3,YEAR(Delivery[[#This Row],[DATE]]),YEAR(Delivery[[#This Row],[DATE]])-1)</f>
        <v>2016</v>
      </c>
      <c r="L3892" s="183" t="str">
        <f>IF(Delivery[[#This Row],[Month]]&lt;4,"Q4",IF(Delivery[[#This Row],[Month]]&lt;7,"Q1",IF(Delivery[[#This Row],[Month]]&lt;10,"Q2",IF(Delivery[[#This Row],[Month]]&lt;13,"Q3"))))</f>
        <v>Q2</v>
      </c>
    </row>
    <row r="3893" spans="1:12" x14ac:dyDescent="0.25">
      <c r="A3893" s="181">
        <v>1</v>
      </c>
      <c r="B3893" s="182">
        <v>42591</v>
      </c>
      <c r="C3893" s="181" t="s">
        <v>6</v>
      </c>
      <c r="D3893" s="181" t="s">
        <v>2589</v>
      </c>
      <c r="E3893" s="181" t="s">
        <v>1950</v>
      </c>
      <c r="F3893" s="181">
        <v>870</v>
      </c>
      <c r="G3893" s="181" t="s">
        <v>1850</v>
      </c>
      <c r="H3893" s="181" t="str">
        <f t="shared" si="33"/>
        <v>4M</v>
      </c>
      <c r="I3893" s="181" t="str">
        <f>VLOOKUP(H3893,[4]Sheet1!$J$2:$K$20,2,0)</f>
        <v>MS-IV</v>
      </c>
      <c r="J3893" s="181">
        <f>MONTH(Delivery[[#This Row],[DATE]])</f>
        <v>8</v>
      </c>
      <c r="K3893" s="183">
        <f>IF(Delivery[[#This Row],[Month]]&gt;3,YEAR(Delivery[[#This Row],[DATE]]),YEAR(Delivery[[#This Row],[DATE]])-1)</f>
        <v>2016</v>
      </c>
      <c r="L3893" s="183" t="str">
        <f>IF(Delivery[[#This Row],[Month]]&lt;4,"Q4",IF(Delivery[[#This Row],[Month]]&lt;7,"Q1",IF(Delivery[[#This Row],[Month]]&lt;10,"Q2",IF(Delivery[[#This Row],[Month]]&lt;13,"Q3"))))</f>
        <v>Q2</v>
      </c>
    </row>
    <row r="3894" spans="1:12" x14ac:dyDescent="0.25">
      <c r="A3894" s="181">
        <v>2</v>
      </c>
      <c r="B3894" s="182">
        <v>42591</v>
      </c>
      <c r="C3894" s="181" t="s">
        <v>6</v>
      </c>
      <c r="D3894" s="181" t="s">
        <v>2011</v>
      </c>
      <c r="E3894" s="181" t="s">
        <v>1949</v>
      </c>
      <c r="F3894" s="181">
        <v>118</v>
      </c>
      <c r="G3894" s="181" t="s">
        <v>1850</v>
      </c>
      <c r="H3894" s="181" t="str">
        <f t="shared" si="33"/>
        <v>PC</v>
      </c>
      <c r="I3894" s="181" t="str">
        <f>VLOOKUP(H3894,[4]Sheet1!$J$2:$K$20,2,0)</f>
        <v>SKO</v>
      </c>
      <c r="J3894" s="181">
        <f>MONTH(Delivery[[#This Row],[DATE]])</f>
        <v>8</v>
      </c>
      <c r="K3894" s="183">
        <f>IF(Delivery[[#This Row],[Month]]&gt;3,YEAR(Delivery[[#This Row],[DATE]]),YEAR(Delivery[[#This Row],[DATE]])-1)</f>
        <v>2016</v>
      </c>
      <c r="L3894" s="183" t="str">
        <f>IF(Delivery[[#This Row],[Month]]&lt;4,"Q4",IF(Delivery[[#This Row],[Month]]&lt;7,"Q1",IF(Delivery[[#This Row],[Month]]&lt;10,"Q2",IF(Delivery[[#This Row],[Month]]&lt;13,"Q3"))))</f>
        <v>Q2</v>
      </c>
    </row>
    <row r="3895" spans="1:12" x14ac:dyDescent="0.25">
      <c r="A3895" s="181">
        <v>3</v>
      </c>
      <c r="B3895" s="182">
        <v>42591</v>
      </c>
      <c r="C3895" s="181" t="s">
        <v>6</v>
      </c>
      <c r="D3895" s="181" t="s">
        <v>2590</v>
      </c>
      <c r="E3895" s="181" t="s">
        <v>1948</v>
      </c>
      <c r="F3895" s="181">
        <v>3239</v>
      </c>
      <c r="G3895" s="181" t="s">
        <v>1850</v>
      </c>
      <c r="H3895" s="181" t="str">
        <f t="shared" si="33"/>
        <v>4H</v>
      </c>
      <c r="I3895" s="181" t="str">
        <f>VLOOKUP(H3895,[4]Sheet1!$J$2:$K$20,2,0)</f>
        <v>HSD-IV</v>
      </c>
      <c r="J3895" s="181">
        <f>MONTH(Delivery[[#This Row],[DATE]])</f>
        <v>8</v>
      </c>
      <c r="K3895" s="183">
        <f>IF(Delivery[[#This Row],[Month]]&gt;3,YEAR(Delivery[[#This Row],[DATE]]),YEAR(Delivery[[#This Row],[DATE]])-1)</f>
        <v>2016</v>
      </c>
      <c r="L3895" s="183" t="str">
        <f>IF(Delivery[[#This Row],[Month]]&lt;4,"Q4",IF(Delivery[[#This Row],[Month]]&lt;7,"Q1",IF(Delivery[[#This Row],[Month]]&lt;10,"Q2",IF(Delivery[[#This Row],[Month]]&lt;13,"Q3"))))</f>
        <v>Q2</v>
      </c>
    </row>
    <row r="3896" spans="1:12" x14ac:dyDescent="0.25">
      <c r="A3896" s="181">
        <v>1</v>
      </c>
      <c r="B3896" s="182">
        <v>42595</v>
      </c>
      <c r="C3896" s="181" t="s">
        <v>6</v>
      </c>
      <c r="D3896" s="181" t="s">
        <v>2681</v>
      </c>
      <c r="E3896" s="181" t="s">
        <v>1915</v>
      </c>
      <c r="F3896" s="181">
        <v>771</v>
      </c>
      <c r="G3896" s="181" t="s">
        <v>1850</v>
      </c>
      <c r="H3896" s="181" t="str">
        <f t="shared" si="33"/>
        <v>4H</v>
      </c>
      <c r="I3896" s="181" t="str">
        <f>VLOOKUP(H3896,[4]Sheet1!$J$2:$K$20,2,0)</f>
        <v>HSD-IV</v>
      </c>
      <c r="J3896" s="181">
        <f>MONTH(Delivery[[#This Row],[DATE]])</f>
        <v>8</v>
      </c>
      <c r="K3896" s="183">
        <f>IF(Delivery[[#This Row],[Month]]&gt;3,YEAR(Delivery[[#This Row],[DATE]]),YEAR(Delivery[[#This Row],[DATE]])-1)</f>
        <v>2016</v>
      </c>
      <c r="L3896" s="183" t="str">
        <f>IF(Delivery[[#This Row],[Month]]&lt;4,"Q4",IF(Delivery[[#This Row],[Month]]&lt;7,"Q1",IF(Delivery[[#This Row],[Month]]&lt;10,"Q2",IF(Delivery[[#This Row],[Month]]&lt;13,"Q3"))))</f>
        <v>Q2</v>
      </c>
    </row>
    <row r="3897" spans="1:12" x14ac:dyDescent="0.25">
      <c r="A3897" s="181">
        <v>2</v>
      </c>
      <c r="B3897" s="182">
        <v>42595</v>
      </c>
      <c r="C3897" s="181" t="s">
        <v>6</v>
      </c>
      <c r="D3897" s="181" t="s">
        <v>2586</v>
      </c>
      <c r="E3897" s="181" t="s">
        <v>1915</v>
      </c>
      <c r="F3897" s="181">
        <v>2184</v>
      </c>
      <c r="G3897" s="181" t="s">
        <v>1850</v>
      </c>
      <c r="H3897" s="181" t="str">
        <f t="shared" si="33"/>
        <v>4H</v>
      </c>
      <c r="I3897" s="181" t="str">
        <f>VLOOKUP(H3897,[4]Sheet1!$J$2:$K$20,2,0)</f>
        <v>HSD-IV</v>
      </c>
      <c r="J3897" s="181">
        <f>MONTH(Delivery[[#This Row],[DATE]])</f>
        <v>8</v>
      </c>
      <c r="K3897" s="183">
        <f>IF(Delivery[[#This Row],[Month]]&gt;3,YEAR(Delivery[[#This Row],[DATE]]),YEAR(Delivery[[#This Row],[DATE]])-1)</f>
        <v>2016</v>
      </c>
      <c r="L3897" s="183" t="str">
        <f>IF(Delivery[[#This Row],[Month]]&lt;4,"Q4",IF(Delivery[[#This Row],[Month]]&lt;7,"Q1",IF(Delivery[[#This Row],[Month]]&lt;10,"Q2",IF(Delivery[[#This Row],[Month]]&lt;13,"Q3"))))</f>
        <v>Q2</v>
      </c>
    </row>
    <row r="3898" spans="1:12" x14ac:dyDescent="0.25">
      <c r="A3898" s="181">
        <v>3</v>
      </c>
      <c r="B3898" s="182">
        <v>42595</v>
      </c>
      <c r="C3898" s="181" t="s">
        <v>6</v>
      </c>
      <c r="D3898" s="181" t="s">
        <v>2592</v>
      </c>
      <c r="E3898" s="181" t="s">
        <v>1915</v>
      </c>
      <c r="F3898" s="181">
        <v>1266</v>
      </c>
      <c r="G3898" s="181" t="s">
        <v>1850</v>
      </c>
      <c r="H3898" s="181" t="str">
        <f t="shared" si="33"/>
        <v>4H</v>
      </c>
      <c r="I3898" s="181" t="str">
        <f>VLOOKUP(H3898,[4]Sheet1!$J$2:$K$20,2,0)</f>
        <v>HSD-IV</v>
      </c>
      <c r="J3898" s="181">
        <f>MONTH(Delivery[[#This Row],[DATE]])</f>
        <v>8</v>
      </c>
      <c r="K3898" s="183">
        <f>IF(Delivery[[#This Row],[Month]]&gt;3,YEAR(Delivery[[#This Row],[DATE]]),YEAR(Delivery[[#This Row],[DATE]])-1)</f>
        <v>2016</v>
      </c>
      <c r="L3898" s="183" t="str">
        <f>IF(Delivery[[#This Row],[Month]]&lt;4,"Q4",IF(Delivery[[#This Row],[Month]]&lt;7,"Q1",IF(Delivery[[#This Row],[Month]]&lt;10,"Q2",IF(Delivery[[#This Row],[Month]]&lt;13,"Q3"))))</f>
        <v>Q2</v>
      </c>
    </row>
    <row r="3899" spans="1:12" x14ac:dyDescent="0.25">
      <c r="A3899" s="181">
        <v>1</v>
      </c>
      <c r="B3899" s="182">
        <v>42596</v>
      </c>
      <c r="C3899" s="181" t="s">
        <v>6</v>
      </c>
      <c r="D3899" s="181" t="s">
        <v>2592</v>
      </c>
      <c r="E3899" s="181" t="s">
        <v>1915</v>
      </c>
      <c r="F3899" s="181">
        <v>1175</v>
      </c>
      <c r="G3899" s="181" t="s">
        <v>1850</v>
      </c>
      <c r="H3899" s="181" t="str">
        <f t="shared" si="33"/>
        <v>4H</v>
      </c>
      <c r="I3899" s="181" t="str">
        <f>VLOOKUP(H3899,[4]Sheet1!$J$2:$K$20,2,0)</f>
        <v>HSD-IV</v>
      </c>
      <c r="J3899" s="181">
        <f>MONTH(Delivery[[#This Row],[DATE]])</f>
        <v>8</v>
      </c>
      <c r="K3899" s="183">
        <f>IF(Delivery[[#This Row],[Month]]&gt;3,YEAR(Delivery[[#This Row],[DATE]]),YEAR(Delivery[[#This Row],[DATE]])-1)</f>
        <v>2016</v>
      </c>
      <c r="L3899" s="183" t="str">
        <f>IF(Delivery[[#This Row],[Month]]&lt;4,"Q4",IF(Delivery[[#This Row],[Month]]&lt;7,"Q1",IF(Delivery[[#This Row],[Month]]&lt;10,"Q2",IF(Delivery[[#This Row],[Month]]&lt;13,"Q3"))))</f>
        <v>Q2</v>
      </c>
    </row>
    <row r="3900" spans="1:12" x14ac:dyDescent="0.25">
      <c r="A3900" s="181">
        <v>2</v>
      </c>
      <c r="B3900" s="182">
        <v>42596</v>
      </c>
      <c r="C3900" s="181" t="s">
        <v>6</v>
      </c>
      <c r="D3900" s="181" t="s">
        <v>2592</v>
      </c>
      <c r="E3900" s="181" t="s">
        <v>1956</v>
      </c>
      <c r="F3900" s="181">
        <v>1536</v>
      </c>
      <c r="G3900" s="181" t="s">
        <v>1850</v>
      </c>
      <c r="H3900" s="181" t="str">
        <f t="shared" si="33"/>
        <v>4H</v>
      </c>
      <c r="I3900" s="181" t="str">
        <f>VLOOKUP(H3900,[4]Sheet1!$J$2:$K$20,2,0)</f>
        <v>HSD-IV</v>
      </c>
      <c r="J3900" s="181">
        <f>MONTH(Delivery[[#This Row],[DATE]])</f>
        <v>8</v>
      </c>
      <c r="K3900" s="183">
        <f>IF(Delivery[[#This Row],[Month]]&gt;3,YEAR(Delivery[[#This Row],[DATE]]),YEAR(Delivery[[#This Row],[DATE]])-1)</f>
        <v>2016</v>
      </c>
      <c r="L3900" s="183" t="str">
        <f>IF(Delivery[[#This Row],[Month]]&lt;4,"Q4",IF(Delivery[[#This Row],[Month]]&lt;7,"Q1",IF(Delivery[[#This Row],[Month]]&lt;10,"Q2",IF(Delivery[[#This Row],[Month]]&lt;13,"Q3"))))</f>
        <v>Q2</v>
      </c>
    </row>
    <row r="3901" spans="1:12" x14ac:dyDescent="0.25">
      <c r="A3901" s="181">
        <v>1</v>
      </c>
      <c r="B3901" s="182">
        <v>42602</v>
      </c>
      <c r="C3901" s="181" t="s">
        <v>6</v>
      </c>
      <c r="D3901" s="181" t="s">
        <v>2592</v>
      </c>
      <c r="E3901" s="181" t="s">
        <v>1948</v>
      </c>
      <c r="F3901" s="181">
        <v>797</v>
      </c>
      <c r="G3901" s="181" t="s">
        <v>1850</v>
      </c>
      <c r="H3901" s="181" t="str">
        <f t="shared" si="33"/>
        <v>4H</v>
      </c>
      <c r="I3901" s="181" t="str">
        <f>VLOOKUP(H3901,[4]Sheet1!$J$2:$K$20,2,0)</f>
        <v>HSD-IV</v>
      </c>
      <c r="J3901" s="181">
        <f>MONTH(Delivery[[#This Row],[DATE]])</f>
        <v>8</v>
      </c>
      <c r="K3901" s="183">
        <f>IF(Delivery[[#This Row],[Month]]&gt;3,YEAR(Delivery[[#This Row],[DATE]]),YEAR(Delivery[[#This Row],[DATE]])-1)</f>
        <v>2016</v>
      </c>
      <c r="L3901" s="183" t="str">
        <f>IF(Delivery[[#This Row],[Month]]&lt;4,"Q4",IF(Delivery[[#This Row],[Month]]&lt;7,"Q1",IF(Delivery[[#This Row],[Month]]&lt;10,"Q2",IF(Delivery[[#This Row],[Month]]&lt;13,"Q3"))))</f>
        <v>Q2</v>
      </c>
    </row>
    <row r="3902" spans="1:12" x14ac:dyDescent="0.25">
      <c r="A3902" s="181">
        <v>2</v>
      </c>
      <c r="B3902" s="182">
        <v>42602</v>
      </c>
      <c r="C3902" s="181" t="s">
        <v>6</v>
      </c>
      <c r="D3902" s="181" t="s">
        <v>2593</v>
      </c>
      <c r="E3902" s="181" t="s">
        <v>1954</v>
      </c>
      <c r="F3902" s="181">
        <v>136</v>
      </c>
      <c r="G3902" s="181" t="s">
        <v>1850</v>
      </c>
      <c r="H3902" s="181" t="str">
        <f t="shared" si="33"/>
        <v>PC</v>
      </c>
      <c r="I3902" s="181" t="str">
        <f>VLOOKUP(H3902,[4]Sheet1!$J$2:$K$20,2,0)</f>
        <v>SKO</v>
      </c>
      <c r="J3902" s="181">
        <f>MONTH(Delivery[[#This Row],[DATE]])</f>
        <v>8</v>
      </c>
      <c r="K3902" s="183">
        <f>IF(Delivery[[#This Row],[Month]]&gt;3,YEAR(Delivery[[#This Row],[DATE]]),YEAR(Delivery[[#This Row],[DATE]])-1)</f>
        <v>2016</v>
      </c>
      <c r="L3902" s="183" t="str">
        <f>IF(Delivery[[#This Row],[Month]]&lt;4,"Q4",IF(Delivery[[#This Row],[Month]]&lt;7,"Q1",IF(Delivery[[#This Row],[Month]]&lt;10,"Q2",IF(Delivery[[#This Row],[Month]]&lt;13,"Q3"))))</f>
        <v>Q2</v>
      </c>
    </row>
    <row r="3903" spans="1:12" x14ac:dyDescent="0.25">
      <c r="A3903" s="181">
        <v>3</v>
      </c>
      <c r="B3903" s="182">
        <v>42602</v>
      </c>
      <c r="C3903" s="181" t="s">
        <v>6</v>
      </c>
      <c r="D3903" s="181" t="s">
        <v>2594</v>
      </c>
      <c r="E3903" s="181" t="s">
        <v>1950</v>
      </c>
      <c r="F3903" s="181">
        <v>1696</v>
      </c>
      <c r="G3903" s="181" t="s">
        <v>1850</v>
      </c>
      <c r="H3903" s="181" t="str">
        <f t="shared" si="33"/>
        <v>4M</v>
      </c>
      <c r="I3903" s="181" t="str">
        <f>VLOOKUP(H3903,[4]Sheet1!$J$2:$K$20,2,0)</f>
        <v>MS-IV</v>
      </c>
      <c r="J3903" s="181">
        <f>MONTH(Delivery[[#This Row],[DATE]])</f>
        <v>8</v>
      </c>
      <c r="K3903" s="183">
        <f>IF(Delivery[[#This Row],[Month]]&gt;3,YEAR(Delivery[[#This Row],[DATE]]),YEAR(Delivery[[#This Row],[DATE]])-1)</f>
        <v>2016</v>
      </c>
      <c r="L3903" s="183" t="str">
        <f>IF(Delivery[[#This Row],[Month]]&lt;4,"Q4",IF(Delivery[[#This Row],[Month]]&lt;7,"Q1",IF(Delivery[[#This Row],[Month]]&lt;10,"Q2",IF(Delivery[[#This Row],[Month]]&lt;13,"Q3"))))</f>
        <v>Q2</v>
      </c>
    </row>
    <row r="3904" spans="1:12" x14ac:dyDescent="0.25">
      <c r="A3904" s="181">
        <v>4</v>
      </c>
      <c r="B3904" s="182">
        <v>42602</v>
      </c>
      <c r="C3904" s="181" t="s">
        <v>6</v>
      </c>
      <c r="D3904" s="181" t="s">
        <v>1360</v>
      </c>
      <c r="E3904" s="181" t="s">
        <v>1950</v>
      </c>
      <c r="F3904" s="181">
        <v>430</v>
      </c>
      <c r="G3904" s="181" t="s">
        <v>1850</v>
      </c>
      <c r="H3904" s="181" t="str">
        <f t="shared" si="33"/>
        <v>4M</v>
      </c>
      <c r="I3904" s="181" t="str">
        <f>VLOOKUP(H3904,[4]Sheet1!$J$2:$K$20,2,0)</f>
        <v>MS-IV</v>
      </c>
      <c r="J3904" s="181">
        <f>MONTH(Delivery[[#This Row],[DATE]])</f>
        <v>8</v>
      </c>
      <c r="K3904" s="183">
        <f>IF(Delivery[[#This Row],[Month]]&gt;3,YEAR(Delivery[[#This Row],[DATE]]),YEAR(Delivery[[#This Row],[DATE]])-1)</f>
        <v>2016</v>
      </c>
      <c r="L3904" s="183" t="str">
        <f>IF(Delivery[[#This Row],[Month]]&lt;4,"Q4",IF(Delivery[[#This Row],[Month]]&lt;7,"Q1",IF(Delivery[[#This Row],[Month]]&lt;10,"Q2",IF(Delivery[[#This Row],[Month]]&lt;13,"Q3"))))</f>
        <v>Q2</v>
      </c>
    </row>
    <row r="3905" spans="1:12" x14ac:dyDescent="0.25">
      <c r="A3905" s="181">
        <v>5</v>
      </c>
      <c r="B3905" s="182">
        <v>42602</v>
      </c>
      <c r="C3905" s="181" t="s">
        <v>6</v>
      </c>
      <c r="D3905" s="181" t="s">
        <v>1360</v>
      </c>
      <c r="E3905" s="181" t="s">
        <v>1953</v>
      </c>
      <c r="F3905" s="181">
        <v>1120</v>
      </c>
      <c r="G3905" s="181" t="s">
        <v>1850</v>
      </c>
      <c r="H3905" s="181" t="str">
        <f t="shared" si="33"/>
        <v>4M</v>
      </c>
      <c r="I3905" s="181" t="str">
        <f>VLOOKUP(H3905,[4]Sheet1!$J$2:$K$20,2,0)</f>
        <v>MS-IV</v>
      </c>
      <c r="J3905" s="181">
        <f>MONTH(Delivery[[#This Row],[DATE]])</f>
        <v>8</v>
      </c>
      <c r="K3905" s="183">
        <f>IF(Delivery[[#This Row],[Month]]&gt;3,YEAR(Delivery[[#This Row],[DATE]]),YEAR(Delivery[[#This Row],[DATE]])-1)</f>
        <v>2016</v>
      </c>
      <c r="L3905" s="183" t="str">
        <f>IF(Delivery[[#This Row],[Month]]&lt;4,"Q4",IF(Delivery[[#This Row],[Month]]&lt;7,"Q1",IF(Delivery[[#This Row],[Month]]&lt;10,"Q2",IF(Delivery[[#This Row],[Month]]&lt;13,"Q3"))))</f>
        <v>Q2</v>
      </c>
    </row>
    <row r="3906" spans="1:12" x14ac:dyDescent="0.25">
      <c r="A3906" s="181">
        <v>1</v>
      </c>
      <c r="B3906" s="182">
        <v>42603</v>
      </c>
      <c r="C3906" s="181" t="s">
        <v>6</v>
      </c>
      <c r="D3906" s="181" t="s">
        <v>1360</v>
      </c>
      <c r="E3906" s="181" t="s">
        <v>1953</v>
      </c>
      <c r="F3906" s="181">
        <v>1003</v>
      </c>
      <c r="G3906" s="181" t="s">
        <v>1850</v>
      </c>
      <c r="H3906" s="181" t="str">
        <f t="shared" si="33"/>
        <v>4M</v>
      </c>
      <c r="I3906" s="181" t="str">
        <f>VLOOKUP(H3906,[4]Sheet1!$J$2:$K$20,2,0)</f>
        <v>MS-IV</v>
      </c>
      <c r="J3906" s="181">
        <f>MONTH(Delivery[[#This Row],[DATE]])</f>
        <v>8</v>
      </c>
      <c r="K3906" s="183">
        <f>IF(Delivery[[#This Row],[Month]]&gt;3,YEAR(Delivery[[#This Row],[DATE]]),YEAR(Delivery[[#This Row],[DATE]])-1)</f>
        <v>2016</v>
      </c>
      <c r="L3906" s="183" t="str">
        <f>IF(Delivery[[#This Row],[Month]]&lt;4,"Q4",IF(Delivery[[#This Row],[Month]]&lt;7,"Q1",IF(Delivery[[#This Row],[Month]]&lt;10,"Q2",IF(Delivery[[#This Row],[Month]]&lt;13,"Q3"))))</f>
        <v>Q2</v>
      </c>
    </row>
    <row r="3907" spans="1:12" x14ac:dyDescent="0.25">
      <c r="A3907" s="181">
        <v>1</v>
      </c>
      <c r="B3907" s="182">
        <v>42606</v>
      </c>
      <c r="C3907" s="181" t="s">
        <v>6</v>
      </c>
      <c r="D3907" s="181" t="s">
        <v>1361</v>
      </c>
      <c r="E3907" s="181" t="s">
        <v>1954</v>
      </c>
      <c r="F3907" s="181">
        <v>77</v>
      </c>
      <c r="G3907" s="181" t="s">
        <v>1850</v>
      </c>
      <c r="H3907" s="181" t="str">
        <f t="shared" si="33"/>
        <v>PC</v>
      </c>
      <c r="I3907" s="181" t="str">
        <f>VLOOKUP(H3907,[4]Sheet1!$J$2:$K$20,2,0)</f>
        <v>SKO</v>
      </c>
      <c r="J3907" s="181">
        <f>MONTH(Delivery[[#This Row],[DATE]])</f>
        <v>8</v>
      </c>
      <c r="K3907" s="183">
        <f>IF(Delivery[[#This Row],[Month]]&gt;3,YEAR(Delivery[[#This Row],[DATE]]),YEAR(Delivery[[#This Row],[DATE]])-1)</f>
        <v>2016</v>
      </c>
      <c r="L3907" s="183" t="str">
        <f>IF(Delivery[[#This Row],[Month]]&lt;4,"Q4",IF(Delivery[[#This Row],[Month]]&lt;7,"Q1",IF(Delivery[[#This Row],[Month]]&lt;10,"Q2",IF(Delivery[[#This Row],[Month]]&lt;13,"Q3"))))</f>
        <v>Q2</v>
      </c>
    </row>
    <row r="3908" spans="1:12" x14ac:dyDescent="0.25">
      <c r="A3908" s="181">
        <v>2</v>
      </c>
      <c r="B3908" s="182">
        <v>42606</v>
      </c>
      <c r="C3908" s="181" t="s">
        <v>6</v>
      </c>
      <c r="D3908" s="181" t="s">
        <v>1362</v>
      </c>
      <c r="E3908" s="181" t="s">
        <v>1954</v>
      </c>
      <c r="F3908" s="181">
        <v>718</v>
      </c>
      <c r="G3908" s="181" t="s">
        <v>1850</v>
      </c>
      <c r="H3908" s="181" t="str">
        <f t="shared" si="33"/>
        <v>NS</v>
      </c>
      <c r="I3908" s="181" t="str">
        <f>VLOOKUP(H3908,[4]Sheet1!$J$2:$K$20,2,0)</f>
        <v>SKO</v>
      </c>
      <c r="J3908" s="181">
        <f>MONTH(Delivery[[#This Row],[DATE]])</f>
        <v>8</v>
      </c>
      <c r="K3908" s="183">
        <f>IF(Delivery[[#This Row],[Month]]&gt;3,YEAR(Delivery[[#This Row],[DATE]]),YEAR(Delivery[[#This Row],[DATE]])-1)</f>
        <v>2016</v>
      </c>
      <c r="L3908" s="183" t="str">
        <f>IF(Delivery[[#This Row],[Month]]&lt;4,"Q4",IF(Delivery[[#This Row],[Month]]&lt;7,"Q1",IF(Delivery[[#This Row],[Month]]&lt;10,"Q2",IF(Delivery[[#This Row],[Month]]&lt;13,"Q3"))))</f>
        <v>Q2</v>
      </c>
    </row>
    <row r="3909" spans="1:12" x14ac:dyDescent="0.25">
      <c r="A3909" s="181">
        <v>3</v>
      </c>
      <c r="B3909" s="182">
        <v>42606</v>
      </c>
      <c r="C3909" s="181" t="s">
        <v>6</v>
      </c>
      <c r="D3909" s="181" t="s">
        <v>2595</v>
      </c>
      <c r="E3909" s="181" t="s">
        <v>1954</v>
      </c>
      <c r="F3909" s="181">
        <v>1538</v>
      </c>
      <c r="G3909" s="181" t="s">
        <v>1850</v>
      </c>
      <c r="H3909" s="181" t="str">
        <f t="shared" si="33"/>
        <v>NS</v>
      </c>
      <c r="I3909" s="181" t="str">
        <f>VLOOKUP(H3909,[4]Sheet1!$J$2:$K$20,2,0)</f>
        <v>SKO</v>
      </c>
      <c r="J3909" s="181">
        <f>MONTH(Delivery[[#This Row],[DATE]])</f>
        <v>8</v>
      </c>
      <c r="K3909" s="183">
        <f>IF(Delivery[[#This Row],[Month]]&gt;3,YEAR(Delivery[[#This Row],[DATE]]),YEAR(Delivery[[#This Row],[DATE]])-1)</f>
        <v>2016</v>
      </c>
      <c r="L3909" s="183" t="str">
        <f>IF(Delivery[[#This Row],[Month]]&lt;4,"Q4",IF(Delivery[[#This Row],[Month]]&lt;7,"Q1",IF(Delivery[[#This Row],[Month]]&lt;10,"Q2",IF(Delivery[[#This Row],[Month]]&lt;13,"Q3"))))</f>
        <v>Q2</v>
      </c>
    </row>
  </sheetData>
  <dataValidations count="2">
    <dataValidation type="whole" allowBlank="1" showInputMessage="1" showErrorMessage="1" sqref="F2964 F2968 F2978 F2981:F2982 F2991 F2998 F3004 F3007 F3021 F3028 F3039 F3082 F3085 F3097 F3100:F3103 F3110 F3113 F3125 F3128 F3153 F3156 F3161 F3165 F3168:F3169 F3172:F3175 F3181 F3192 F3211 F3214:F3215 F3219 F3223 F3226 F3234 F3237 F3252 F3266 F3269:F3271 F3285 F3288:F3289 F3297 F3300 F3315 F3319 F3322:F3324 F3333 F3345 F3390 F3393:F3394 F3398 F3406 F3419 F3430 F3442 F3451 F3457 F3460:F3462 F3467 F3470:F3471 F3475 F3483 F3492 F3502 F3505 F3517 F3523 F3533 F3541 F3546 F3551 F3554:F3555 F3564 F3570 F3581 F3584 F3592 F3597:F3598 F3604:F3605 F3610 F3613 F3619:F3620 F3629 F3631 F3634 F3636:F3637 F3642">
      <formula1>1</formula1>
      <formula2>15000</formula2>
    </dataValidation>
    <dataValidation type="whole" allowBlank="1" showInputMessage="1" showErrorMessage="1" sqref="F2983 F2986 F2994 F3000 F3008 F3012 F3015 F3086 F3089 F3104 F3107 F3114 F3117 F3129 F3132 F3193 F3196 F3204 F3207 F3216 F3220 F3228 F3238 F3241 F3255 F3258 F3272 F3275 F3278:F3280 F3308 F3311 F3316 F3325 F3334 F3395 F3401 F3404 F3409 F3412 F3415 F3421 F3424 F3433 F3436 F3445 F3476 F3484 F3493 F3512 F3519 F3526 F3536 F3539 F3543 F3556 F3559 F3565 F3572 F3575 F3585 F3593 F3617 F3614 F3608">
      <formula1>1</formula1>
      <formula2>7000</formula2>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E54"/>
  <sheetViews>
    <sheetView zoomScale="80" zoomScaleNormal="80" workbookViewId="0">
      <pane xSplit="15645" topLeftCell="AH1"/>
      <selection activeCell="D4" sqref="D4"/>
      <selection pane="topRight" activeCell="AI20" sqref="AI20"/>
    </sheetView>
  </sheetViews>
  <sheetFormatPr defaultRowHeight="15" x14ac:dyDescent="0.25"/>
  <sheetData>
    <row r="2" spans="1:51" x14ac:dyDescent="0.25">
      <c r="B2" t="s">
        <v>143</v>
      </c>
      <c r="C2" t="s">
        <v>1532</v>
      </c>
      <c r="D2" t="s">
        <v>1530</v>
      </c>
      <c r="E2" t="s">
        <v>146</v>
      </c>
      <c r="F2" t="s">
        <v>149</v>
      </c>
      <c r="G2" t="s">
        <v>171</v>
      </c>
      <c r="H2" t="s">
        <v>1346</v>
      </c>
      <c r="M2" t="s">
        <v>143</v>
      </c>
      <c r="AH2" t="s">
        <v>1350</v>
      </c>
      <c r="AR2" t="s">
        <v>1351</v>
      </c>
    </row>
    <row r="3" spans="1:51" ht="30" x14ac:dyDescent="0.25">
      <c r="A3" t="s">
        <v>1350</v>
      </c>
      <c r="B3">
        <f>GETPIVOTDATA("QUANTITY",'PUMPING PIVOT'!$A$6,"PRODUCT",B2)</f>
        <v>2065758</v>
      </c>
      <c r="C3">
        <f>GETPIVOTDATA("QUANTITY",'PUMPING PIVOT'!$A$6,"PRODUCT",C2)</f>
        <v>1171009</v>
      </c>
      <c r="D3">
        <f>GETPIVOTDATA("QUANTITY",'PUMPING PIVOT'!$A$6,"PRODUCT",D2)</f>
        <v>2862521</v>
      </c>
      <c r="E3">
        <f>GETPIVOTDATA("QUANTITY",'PUMPING PIVOT'!$A$6,"PRODUCT",E2)</f>
        <v>766379</v>
      </c>
      <c r="F3">
        <f>GETPIVOTDATA("QUANTITY",'PUMPING PIVOT'!$A$6,"PRODUCT",F2)</f>
        <v>1631030</v>
      </c>
      <c r="G3">
        <f>GETPIVOTDATA("QUANTITY",'PUMPING PIVOT'!$A$6,"PRODUCT",G2)</f>
        <v>361657</v>
      </c>
      <c r="H3">
        <f>GETPIVOTDATA("QUANTITY",'PUMPING PIVOT'!$A$6)</f>
        <v>8897323</v>
      </c>
      <c r="M3" t="s">
        <v>1525</v>
      </c>
      <c r="AE3" t="s">
        <v>1350</v>
      </c>
      <c r="AH3" s="39" t="s">
        <v>1549</v>
      </c>
      <c r="AI3" t="s">
        <v>143</v>
      </c>
      <c r="AJ3" t="s">
        <v>1530</v>
      </c>
      <c r="AK3" t="s">
        <v>146</v>
      </c>
      <c r="AL3" t="s">
        <v>152</v>
      </c>
      <c r="AM3" t="s">
        <v>149</v>
      </c>
      <c r="AN3" t="s">
        <v>171</v>
      </c>
      <c r="AO3" t="s">
        <v>1548</v>
      </c>
      <c r="AR3" s="39" t="s">
        <v>1549</v>
      </c>
      <c r="AS3" t="s">
        <v>143</v>
      </c>
      <c r="AT3" t="s">
        <v>154</v>
      </c>
      <c r="AU3" t="s">
        <v>146</v>
      </c>
      <c r="AV3" t="s">
        <v>152</v>
      </c>
      <c r="AW3" t="s">
        <v>149</v>
      </c>
      <c r="AX3" t="s">
        <v>171</v>
      </c>
      <c r="AY3" t="s">
        <v>1548</v>
      </c>
    </row>
    <row r="4" spans="1:51" x14ac:dyDescent="0.25">
      <c r="A4" t="s">
        <v>1679</v>
      </c>
      <c r="B4" t="e">
        <f>GETPIVOTDATA("QUANTITY",'DELIVERY PIVOT'!$A$6,"Product",B2)</f>
        <v>#REF!</v>
      </c>
      <c r="C4" t="e">
        <f>GETPIVOTDATA("QUANTITY",'DELIVERY PIVOT'!$A$6,"Product",C2)</f>
        <v>#REF!</v>
      </c>
      <c r="D4" t="e">
        <f>GETPIVOTDATA("QUANTITY",'DELIVERY PIVOT'!$A$6,"Product",D2)</f>
        <v>#REF!</v>
      </c>
      <c r="E4" t="e">
        <f>GETPIVOTDATA("QUANTITY",'DELIVERY PIVOT'!$A$6,"Product",E2)</f>
        <v>#REF!</v>
      </c>
      <c r="F4" t="e">
        <f>GETPIVOTDATA("QUANTITY",'DELIVERY PIVOT'!$A$6,"Product",F2)</f>
        <v>#REF!</v>
      </c>
      <c r="G4" t="e">
        <f>GETPIVOTDATA("QUANTITY",'DELIVERY PIVOT'!$A$6,"Product",G2)</f>
        <v>#REF!</v>
      </c>
      <c r="H4">
        <f>GETPIVOTDATA("QUANTITY",'DELIVERY PIVOT'!$A$6)</f>
        <v>6065577</v>
      </c>
      <c r="M4" t="s">
        <v>1530</v>
      </c>
      <c r="AG4">
        <v>10</v>
      </c>
      <c r="AH4">
        <v>1</v>
      </c>
      <c r="AI4" t="e">
        <f>GETPIVOTDATA("QUANTITY",'PUMPING PIVOT'!$A$5,"PRODUCT",$AI$3,"MONTH",$AH4)</f>
        <v>#REF!</v>
      </c>
      <c r="AJ4" t="e">
        <f>GETPIVOTDATA("QUANTITY",'PUMPING PIVOT'!$A$5,"PRODUCT",$AJ$3,"MONTH",$AH4)</f>
        <v>#REF!</v>
      </c>
      <c r="AK4" t="e">
        <f>GETPIVOTDATA("QUANTITY",'PUMPING PIVOT'!$A$5,"PRODUCT",AK$3,"MONTH",$AH4)</f>
        <v>#REF!</v>
      </c>
      <c r="AL4" t="e">
        <f>GETPIVOTDATA("QUANTITY",'PUMPING PIVOT'!$A$5,"PRODUCT",AL$3,"MONTH",$AH4)</f>
        <v>#REF!</v>
      </c>
      <c r="AM4" t="e">
        <f>GETPIVOTDATA("QUANTITY",'PUMPING PIVOT'!$A$5,"PRODUCT",AM$3,"MONTH",$AH4)</f>
        <v>#REF!</v>
      </c>
      <c r="AN4" t="e">
        <f>GETPIVOTDATA("QUANTITY",'PUMPING PIVOT'!$A$5,"PRODUCT",AN$3,"MONTH",$AH4)</f>
        <v>#REF!</v>
      </c>
      <c r="AO4" t="e">
        <f>SUM(AI4:AN4)</f>
        <v>#REF!</v>
      </c>
      <c r="AR4">
        <v>1</v>
      </c>
      <c r="AS4" t="e">
        <f>GETPIVOTDATA("QUANTITY",'DELIVERY PIVOT'!$A$6,"Product",AS$3,"Month",$AR4)</f>
        <v>#REF!</v>
      </c>
      <c r="AT4" t="e">
        <f>GETPIVOTDATA("QUANTITY",'DELIVERY PIVOT'!$A$6,"Product",AT$3,"Month",$AR4)</f>
        <v>#REF!</v>
      </c>
      <c r="AU4" t="e">
        <f>GETPIVOTDATA("QUANTITY",'DELIVERY PIVOT'!$A$6,"Product",AU$3,"Month",$AR4)</f>
        <v>#REF!</v>
      </c>
      <c r="AV4" t="e">
        <f>GETPIVOTDATA("QUANTITY",'DELIVERY PIVOT'!$A$6,"Product",AV$3,"Month",$AR4)</f>
        <v>#REF!</v>
      </c>
      <c r="AW4" t="e">
        <f>GETPIVOTDATA("QUANTITY",'DELIVERY PIVOT'!$A$6,"Product",AW$3,"Month",$AR4)</f>
        <v>#REF!</v>
      </c>
      <c r="AX4" t="e">
        <f>GETPIVOTDATA("QUANTITY",'DELIVERY PIVOT'!$A$6,"Product",AX$3,"Month",$AR4)</f>
        <v>#REF!</v>
      </c>
      <c r="AY4" t="e">
        <f>SUM(AS4:AX4)</f>
        <v>#REF!</v>
      </c>
    </row>
    <row r="5" spans="1:51" x14ac:dyDescent="0.25">
      <c r="M5" t="s">
        <v>204</v>
      </c>
      <c r="AE5" t="s">
        <v>1351</v>
      </c>
      <c r="AG5">
        <v>11</v>
      </c>
      <c r="AH5">
        <v>2</v>
      </c>
      <c r="AI5" t="e">
        <f>GETPIVOTDATA("QUANTITY",'PUMPING PIVOT'!$A$5,"PRODUCT",$AI$3,"MONTH",$AH5)</f>
        <v>#REF!</v>
      </c>
      <c r="AJ5" t="e">
        <f>GETPIVOTDATA("QUANTITY",'PUMPING PIVOT'!$A$5,"PRODUCT",$AJ$3,"MONTH",$AH5)</f>
        <v>#REF!</v>
      </c>
      <c r="AK5" t="e">
        <f>GETPIVOTDATA("QUANTITY",'PUMPING PIVOT'!$A$5,"PRODUCT",$AK$3,"MONTH",$AH5)</f>
        <v>#REF!</v>
      </c>
      <c r="AL5" t="e">
        <f>GETPIVOTDATA("QUANTITY",'PUMPING PIVOT'!$A$5,"PRODUCT",AL$3,"MONTH",$AH5)</f>
        <v>#REF!</v>
      </c>
      <c r="AM5" t="e">
        <f>GETPIVOTDATA("QUANTITY",'PUMPING PIVOT'!$A$5,"PRODUCT",AM$3,"MONTH",$AH5)</f>
        <v>#REF!</v>
      </c>
      <c r="AN5" t="e">
        <f>GETPIVOTDATA("QUANTITY",'PUMPING PIVOT'!$A$5,"PRODUCT",AN$3,"MONTH",$AH5)</f>
        <v>#REF!</v>
      </c>
      <c r="AO5" t="e">
        <f t="shared" ref="AO5:AO15" si="0">SUM(AI5:AN5)</f>
        <v>#REF!</v>
      </c>
      <c r="AR5">
        <v>2</v>
      </c>
      <c r="AS5" t="e">
        <f>GETPIVOTDATA("QUANTITY",'DELIVERY PIVOT'!$A$6,"Product",AS$3,"Month",$AR5)</f>
        <v>#REF!</v>
      </c>
      <c r="AT5" t="e">
        <f>GETPIVOTDATA("QUANTITY",'DELIVERY PIVOT'!$A$6,"Product",AT$3,"Month",$AR5)</f>
        <v>#REF!</v>
      </c>
      <c r="AU5" t="e">
        <f>GETPIVOTDATA("QUANTITY",'DELIVERY PIVOT'!$A$6,"Product",AU$3,"Month",$AR5)</f>
        <v>#REF!</v>
      </c>
      <c r="AV5" t="e">
        <f>GETPIVOTDATA("QUANTITY",'DELIVERY PIVOT'!$A$6,"Product",AV$3,"Month",$AR5)</f>
        <v>#REF!</v>
      </c>
      <c r="AW5" t="e">
        <f>GETPIVOTDATA("QUANTITY",'DELIVERY PIVOT'!$A$6,"Product",AW$3,"Month",$AR5)</f>
        <v>#REF!</v>
      </c>
      <c r="AX5" t="e">
        <f>GETPIVOTDATA("QUANTITY",'DELIVERY PIVOT'!$A$6,"Product",AX$3,"Month",$AR5)</f>
        <v>#REF!</v>
      </c>
      <c r="AY5" t="e">
        <f t="shared" ref="AY5:AY15" si="1">SUM(AS5:AX5)</f>
        <v>#REF!</v>
      </c>
    </row>
    <row r="6" spans="1:51" x14ac:dyDescent="0.25">
      <c r="M6" t="s">
        <v>152</v>
      </c>
      <c r="AG6">
        <v>12</v>
      </c>
      <c r="AH6">
        <v>3</v>
      </c>
      <c r="AI6" t="e">
        <f>GETPIVOTDATA("QUANTITY",'PUMPING PIVOT'!$A$5,"PRODUCT",$AI$3,"MONTH",$AH6)</f>
        <v>#REF!</v>
      </c>
      <c r="AJ6" t="e">
        <f>GETPIVOTDATA("QUANTITY",'PUMPING PIVOT'!$A$5,"PRODUCT",$AJ$3,"MONTH",$AH6)</f>
        <v>#REF!</v>
      </c>
      <c r="AK6" t="e">
        <f>GETPIVOTDATA("QUANTITY",'PUMPING PIVOT'!$A$5,"PRODUCT",$AK$3,"MONTH",$AH6)</f>
        <v>#REF!</v>
      </c>
      <c r="AL6" t="e">
        <f>GETPIVOTDATA("QUANTITY",'PUMPING PIVOT'!$A$5,"PRODUCT",AL$3,"MONTH",$AH6)</f>
        <v>#REF!</v>
      </c>
      <c r="AM6" t="e">
        <f>GETPIVOTDATA("QUANTITY",'PUMPING PIVOT'!$A$5,"PRODUCT",AM$3,"MONTH",$AH6)</f>
        <v>#REF!</v>
      </c>
      <c r="AN6" t="e">
        <f>GETPIVOTDATA("QUANTITY",'PUMPING PIVOT'!$A$5,"PRODUCT",AN$3,"MONTH",$AH6)</f>
        <v>#REF!</v>
      </c>
      <c r="AO6" t="e">
        <f t="shared" si="0"/>
        <v>#REF!</v>
      </c>
      <c r="AR6">
        <v>3</v>
      </c>
      <c r="AS6" t="e">
        <f>GETPIVOTDATA("QUANTITY",'DELIVERY PIVOT'!$A$6,"Product",AS$3,"Month",$AR6)</f>
        <v>#REF!</v>
      </c>
      <c r="AT6" t="e">
        <f>GETPIVOTDATA("QUANTITY",'DELIVERY PIVOT'!$A$6,"Product",AT$3,"Month",$AR6)</f>
        <v>#REF!</v>
      </c>
      <c r="AU6" t="e">
        <f>GETPIVOTDATA("QUANTITY",'DELIVERY PIVOT'!$A$6,"Product",AU$3,"Month",$AR6)</f>
        <v>#REF!</v>
      </c>
      <c r="AV6" t="e">
        <f>GETPIVOTDATA("QUANTITY",'DELIVERY PIVOT'!$A$6,"Product",AV$3,"Month",$AR6)</f>
        <v>#REF!</v>
      </c>
      <c r="AW6" t="e">
        <f>GETPIVOTDATA("QUANTITY",'DELIVERY PIVOT'!$A$6,"Product",AW$3,"Month",$AR6)</f>
        <v>#REF!</v>
      </c>
      <c r="AX6" t="e">
        <f>GETPIVOTDATA("QUANTITY",'DELIVERY PIVOT'!$A$6,"Product",AX$3,"Month",$AR6)</f>
        <v>#REF!</v>
      </c>
      <c r="AY6" t="e">
        <f t="shared" si="1"/>
        <v>#REF!</v>
      </c>
    </row>
    <row r="7" spans="1:51" x14ac:dyDescent="0.25">
      <c r="M7" t="s">
        <v>1528</v>
      </c>
      <c r="AE7" t="s">
        <v>1352</v>
      </c>
      <c r="AG7">
        <v>1</v>
      </c>
      <c r="AH7">
        <v>4</v>
      </c>
      <c r="AI7" t="e">
        <f>GETPIVOTDATA("QUANTITY",'PUMPING PIVOT'!$A$5,"PRODUCT",$AI$3,"MONTH",$AH7)</f>
        <v>#REF!</v>
      </c>
      <c r="AJ7" t="e">
        <f>GETPIVOTDATA("QUANTITY",'PUMPING PIVOT'!$A$5,"PRODUCT",$AJ$3,"MONTH",$AH7)</f>
        <v>#REF!</v>
      </c>
      <c r="AK7" t="e">
        <f>GETPIVOTDATA("QUANTITY",'PUMPING PIVOT'!$A$5,"PRODUCT",$AK$3,"MONTH",$AH7)</f>
        <v>#REF!</v>
      </c>
      <c r="AL7" t="e">
        <f>GETPIVOTDATA("QUANTITY",'PUMPING PIVOT'!$A$5,"PRODUCT",AL$3,"MONTH",$AH7)</f>
        <v>#REF!</v>
      </c>
      <c r="AM7" t="e">
        <f>GETPIVOTDATA("QUANTITY",'PUMPING PIVOT'!$A$5,"PRODUCT",AM$3,"MONTH",$AH7)</f>
        <v>#REF!</v>
      </c>
      <c r="AN7" t="e">
        <f>GETPIVOTDATA("QUANTITY",'PUMPING PIVOT'!$A$5,"PRODUCT",AN$3,"MONTH",$AH7)</f>
        <v>#REF!</v>
      </c>
      <c r="AO7" t="e">
        <f t="shared" si="0"/>
        <v>#REF!</v>
      </c>
      <c r="AR7">
        <v>4</v>
      </c>
      <c r="AS7" t="e">
        <f>GETPIVOTDATA("QUANTITY",'DELIVERY PIVOT'!$A$6,"Product",AS$3,"Month",$AR7)</f>
        <v>#REF!</v>
      </c>
      <c r="AT7" t="e">
        <f>GETPIVOTDATA("QUANTITY",'DELIVERY PIVOT'!$A$6,"Product",AT$3,"Month",$AR7)</f>
        <v>#REF!</v>
      </c>
      <c r="AU7" t="e">
        <f>GETPIVOTDATA("QUANTITY",'DELIVERY PIVOT'!$A$6,"Product",AU$3,"Month",$AR7)</f>
        <v>#REF!</v>
      </c>
      <c r="AV7" t="e">
        <f>GETPIVOTDATA("QUANTITY",'DELIVERY PIVOT'!$A$6,"Product",AV$3,"Month",$AR7)</f>
        <v>#REF!</v>
      </c>
      <c r="AW7" t="e">
        <f>GETPIVOTDATA("QUANTITY",'DELIVERY PIVOT'!$A$6,"Product",AW$3,"Month",$AR7)</f>
        <v>#REF!</v>
      </c>
      <c r="AX7" t="e">
        <f>GETPIVOTDATA("QUANTITY",'DELIVERY PIVOT'!$A$6,"Product",AX$3,"Month",$AR7)</f>
        <v>#REF!</v>
      </c>
      <c r="AY7" t="e">
        <f t="shared" si="1"/>
        <v>#REF!</v>
      </c>
    </row>
    <row r="8" spans="1:51" x14ac:dyDescent="0.25">
      <c r="M8" t="s">
        <v>1532</v>
      </c>
      <c r="AG8">
        <v>2</v>
      </c>
      <c r="AH8">
        <v>5</v>
      </c>
      <c r="AI8" t="e">
        <f>GETPIVOTDATA("QUANTITY",'PUMPING PIVOT'!$A$5,"PRODUCT",$AI$3,"MONTH",$AH8)</f>
        <v>#REF!</v>
      </c>
      <c r="AJ8" t="e">
        <f>GETPIVOTDATA("QUANTITY",'PUMPING PIVOT'!$A$5,"PRODUCT",$AJ$3,"MONTH",$AH8)</f>
        <v>#REF!</v>
      </c>
      <c r="AK8" t="e">
        <f>GETPIVOTDATA("QUANTITY",'PUMPING PIVOT'!$A$5,"PRODUCT",$AK$3,"MONTH",$AH8)</f>
        <v>#REF!</v>
      </c>
      <c r="AL8" t="e">
        <f>GETPIVOTDATA("QUANTITY",'PUMPING PIVOT'!$A$5,"PRODUCT",AL$3,"MONTH",$AH8)</f>
        <v>#REF!</v>
      </c>
      <c r="AM8" t="e">
        <f>GETPIVOTDATA("QUANTITY",'PUMPING PIVOT'!$A$5,"PRODUCT",AM$3,"MONTH",$AH8)</f>
        <v>#REF!</v>
      </c>
      <c r="AN8" t="e">
        <f>GETPIVOTDATA("QUANTITY",'PUMPING PIVOT'!$A$5,"PRODUCT",AN$3,"MONTH",$AH8)</f>
        <v>#REF!</v>
      </c>
      <c r="AO8" t="e">
        <f t="shared" si="0"/>
        <v>#REF!</v>
      </c>
      <c r="AR8">
        <v>5</v>
      </c>
      <c r="AS8" t="e">
        <f>GETPIVOTDATA("QUANTITY",'DELIVERY PIVOT'!$A$6,"Product",AS$3,"Month",$AR8)</f>
        <v>#REF!</v>
      </c>
      <c r="AT8" t="e">
        <f>GETPIVOTDATA("QUANTITY",'DELIVERY PIVOT'!$A$6,"Product",AT$3,"Month",$AR8)</f>
        <v>#REF!</v>
      </c>
      <c r="AU8" t="e">
        <f>GETPIVOTDATA("QUANTITY",'DELIVERY PIVOT'!$A$6,"Product",AU$3,"Month",$AR8)</f>
        <v>#REF!</v>
      </c>
      <c r="AV8" t="e">
        <f>GETPIVOTDATA("QUANTITY",'DELIVERY PIVOT'!$A$6,"Product",AV$3,"Month",$AR8)</f>
        <v>#REF!</v>
      </c>
      <c r="AW8" t="e">
        <f>GETPIVOTDATA("QUANTITY",'DELIVERY PIVOT'!$A$6,"Product",AW$3,"Month",$AR8)</f>
        <v>#REF!</v>
      </c>
      <c r="AX8" t="e">
        <f>GETPIVOTDATA("QUANTITY",'DELIVERY PIVOT'!$A$6,"Product",AX$3,"Month",$AR8)</f>
        <v>#REF!</v>
      </c>
      <c r="AY8" t="e">
        <f t="shared" si="1"/>
        <v>#REF!</v>
      </c>
    </row>
    <row r="9" spans="1:51" x14ac:dyDescent="0.25">
      <c r="M9" t="s">
        <v>149</v>
      </c>
      <c r="AE9" t="s">
        <v>1353</v>
      </c>
      <c r="AG9">
        <v>3</v>
      </c>
      <c r="AH9">
        <v>6</v>
      </c>
      <c r="AI9" t="e">
        <f>GETPIVOTDATA("QUANTITY",'PUMPING PIVOT'!$A$5,"PRODUCT",$AI$3,"MONTH",$AH9)</f>
        <v>#REF!</v>
      </c>
      <c r="AJ9" t="e">
        <f>GETPIVOTDATA("QUANTITY",'PUMPING PIVOT'!$A$5,"PRODUCT",$AJ$3,"MONTH",$AH9)</f>
        <v>#REF!</v>
      </c>
      <c r="AK9" t="e">
        <f>GETPIVOTDATA("QUANTITY",'PUMPING PIVOT'!$A$5,"PRODUCT",$AK$3,"MONTH",$AH9)</f>
        <v>#REF!</v>
      </c>
      <c r="AL9" t="e">
        <f>GETPIVOTDATA("QUANTITY",'PUMPING PIVOT'!$A$5,"PRODUCT",AL$3,"MONTH",$AH9)</f>
        <v>#REF!</v>
      </c>
      <c r="AM9" t="e">
        <f>GETPIVOTDATA("QUANTITY",'PUMPING PIVOT'!$A$5,"PRODUCT",AM$3,"MONTH",$AH9)</f>
        <v>#REF!</v>
      </c>
      <c r="AN9" t="e">
        <f>GETPIVOTDATA("QUANTITY",'PUMPING PIVOT'!$A$5,"PRODUCT",AN$3,"MONTH",$AH9)</f>
        <v>#REF!</v>
      </c>
      <c r="AO9" t="e">
        <f t="shared" si="0"/>
        <v>#REF!</v>
      </c>
      <c r="AR9">
        <v>6</v>
      </c>
      <c r="AS9" t="e">
        <f>GETPIVOTDATA("QUANTITY",'DELIVERY PIVOT'!$A$6,"Product",AS$3,"Month",$AR9)</f>
        <v>#REF!</v>
      </c>
      <c r="AT9" t="e">
        <f>GETPIVOTDATA("QUANTITY",'DELIVERY PIVOT'!$A$6,"Product",AT$3,"Month",$AR9)</f>
        <v>#REF!</v>
      </c>
      <c r="AU9" t="e">
        <f>GETPIVOTDATA("QUANTITY",'DELIVERY PIVOT'!$A$6,"Product",AU$3,"Month",$AR9)</f>
        <v>#REF!</v>
      </c>
      <c r="AV9" t="e">
        <f>GETPIVOTDATA("QUANTITY",'DELIVERY PIVOT'!$A$6,"Product",AV$3,"Month",$AR9)</f>
        <v>#REF!</v>
      </c>
      <c r="AW9" t="e">
        <f>GETPIVOTDATA("QUANTITY",'DELIVERY PIVOT'!$A$6,"Product",AW$3,"Month",$AR9)</f>
        <v>#REF!</v>
      </c>
      <c r="AX9" t="e">
        <f>GETPIVOTDATA("QUANTITY",'DELIVERY PIVOT'!$A$6,"Product",AX$3,"Month",$AR9)</f>
        <v>#REF!</v>
      </c>
      <c r="AY9" t="e">
        <f t="shared" si="1"/>
        <v>#REF!</v>
      </c>
    </row>
    <row r="10" spans="1:51" x14ac:dyDescent="0.25">
      <c r="M10" t="s">
        <v>171</v>
      </c>
      <c r="AG10">
        <v>4</v>
      </c>
      <c r="AH10">
        <v>7</v>
      </c>
      <c r="AI10" t="e">
        <f>GETPIVOTDATA("QUANTITY",'PUMPING PIVOT'!$A$5,"PRODUCT",$AI$3,"MONTH",$AH10)</f>
        <v>#REF!</v>
      </c>
      <c r="AJ10" t="e">
        <f>GETPIVOTDATA("QUANTITY",'PUMPING PIVOT'!$A$5,"PRODUCT",$AJ$3,"MONTH",$AH10)</f>
        <v>#REF!</v>
      </c>
      <c r="AK10" t="e">
        <f>GETPIVOTDATA("QUANTITY",'PUMPING PIVOT'!$A$5,"PRODUCT",$AK$3,"MONTH",$AH10)</f>
        <v>#REF!</v>
      </c>
      <c r="AL10" t="e">
        <f>GETPIVOTDATA("QUANTITY",'PUMPING PIVOT'!$A$5,"PRODUCT",AL$3,"MONTH",$AH10)</f>
        <v>#REF!</v>
      </c>
      <c r="AM10" t="e">
        <f>GETPIVOTDATA("QUANTITY",'PUMPING PIVOT'!$A$5,"PRODUCT",AM$3,"MONTH",$AH10)</f>
        <v>#REF!</v>
      </c>
      <c r="AN10" t="e">
        <f>GETPIVOTDATA("QUANTITY",'PUMPING PIVOT'!$A$5,"PRODUCT",AN$3,"MONTH",$AH10)</f>
        <v>#REF!</v>
      </c>
      <c r="AO10" t="e">
        <f t="shared" si="0"/>
        <v>#REF!</v>
      </c>
      <c r="AR10">
        <v>7</v>
      </c>
      <c r="AS10" t="e">
        <f>GETPIVOTDATA("QUANTITY",'DELIVERY PIVOT'!$A$6,"Product",AS$3,"Month",$AR10)</f>
        <v>#REF!</v>
      </c>
      <c r="AT10" t="e">
        <f>GETPIVOTDATA("QUANTITY",'DELIVERY PIVOT'!$A$6,"Product",AT$3,"Month",$AR10)</f>
        <v>#REF!</v>
      </c>
      <c r="AU10" t="e">
        <f>GETPIVOTDATA("QUANTITY",'DELIVERY PIVOT'!$A$6,"Product",AU$3,"Month",$AR10)</f>
        <v>#REF!</v>
      </c>
      <c r="AV10" t="e">
        <f>GETPIVOTDATA("QUANTITY",'DELIVERY PIVOT'!$A$6,"Product",AV$3,"Month",$AR10)</f>
        <v>#REF!</v>
      </c>
      <c r="AW10" t="e">
        <f>GETPIVOTDATA("QUANTITY",'DELIVERY PIVOT'!$A$6,"Product",AW$3,"Month",$AR10)</f>
        <v>#REF!</v>
      </c>
      <c r="AX10" t="e">
        <f>GETPIVOTDATA("QUANTITY",'DELIVERY PIVOT'!$A$6,"Product",AX$3,"Month",$AR10)</f>
        <v>#REF!</v>
      </c>
      <c r="AY10" t="e">
        <f t="shared" si="1"/>
        <v>#REF!</v>
      </c>
    </row>
    <row r="11" spans="1:51" x14ac:dyDescent="0.25">
      <c r="M11" t="s">
        <v>146</v>
      </c>
      <c r="AE11" t="s">
        <v>1354</v>
      </c>
      <c r="AG11">
        <v>5</v>
      </c>
      <c r="AH11">
        <v>8</v>
      </c>
      <c r="AI11" t="e">
        <f>GETPIVOTDATA("QUANTITY",'PUMPING PIVOT'!$A$5,"PRODUCT",$AI$3,"MONTH",$AH11)</f>
        <v>#REF!</v>
      </c>
      <c r="AJ11" t="e">
        <f>GETPIVOTDATA("QUANTITY",'PUMPING PIVOT'!$A$5,"PRODUCT",$AJ$3,"MONTH",$AH11)</f>
        <v>#REF!</v>
      </c>
      <c r="AK11" t="e">
        <f>GETPIVOTDATA("QUANTITY",'PUMPING PIVOT'!$A$5,"PRODUCT",$AK$3,"MONTH",$AH11)</f>
        <v>#REF!</v>
      </c>
      <c r="AL11" t="e">
        <f>GETPIVOTDATA("QUANTITY",'PUMPING PIVOT'!$A$5,"PRODUCT",AL$3,"MONTH",$AH11)</f>
        <v>#REF!</v>
      </c>
      <c r="AM11" t="e">
        <f>GETPIVOTDATA("QUANTITY",'PUMPING PIVOT'!$A$5,"PRODUCT",AM$3,"MONTH",$AH11)</f>
        <v>#REF!</v>
      </c>
      <c r="AN11" t="e">
        <f>GETPIVOTDATA("QUANTITY",'PUMPING PIVOT'!$A$5,"PRODUCT",AN$3,"MONTH",$AH11)</f>
        <v>#REF!</v>
      </c>
      <c r="AO11" t="e">
        <f t="shared" si="0"/>
        <v>#REF!</v>
      </c>
      <c r="AR11">
        <v>8</v>
      </c>
      <c r="AS11" t="e">
        <f>GETPIVOTDATA("QUANTITY",'DELIVERY PIVOT'!$A$6,"Product",AS$3,"Month",$AR11)</f>
        <v>#REF!</v>
      </c>
      <c r="AT11" t="e">
        <f>GETPIVOTDATA("QUANTITY",'DELIVERY PIVOT'!$A$6,"Product",AT$3,"Month",$AR11)</f>
        <v>#REF!</v>
      </c>
      <c r="AU11" t="e">
        <f>GETPIVOTDATA("QUANTITY",'DELIVERY PIVOT'!$A$6,"Product",AU$3,"Month",$AR11)</f>
        <v>#REF!</v>
      </c>
      <c r="AV11" t="e">
        <f>GETPIVOTDATA("QUANTITY",'DELIVERY PIVOT'!$A$6,"Product",AV$3,"Month",$AR11)</f>
        <v>#REF!</v>
      </c>
      <c r="AW11" t="e">
        <f>GETPIVOTDATA("QUANTITY",'DELIVERY PIVOT'!$A$6,"Product",AW$3,"Month",$AR11)</f>
        <v>#REF!</v>
      </c>
      <c r="AX11" t="e">
        <f>GETPIVOTDATA("QUANTITY",'DELIVERY PIVOT'!$A$6,"Product",AX$3,"Month",$AR11)</f>
        <v>#REF!</v>
      </c>
      <c r="AY11" t="e">
        <f t="shared" si="1"/>
        <v>#REF!</v>
      </c>
    </row>
    <row r="12" spans="1:51" x14ac:dyDescent="0.25">
      <c r="M12" t="s">
        <v>1346</v>
      </c>
      <c r="AG12">
        <v>6</v>
      </c>
      <c r="AH12">
        <v>9</v>
      </c>
      <c r="AI12" t="e">
        <f>GETPIVOTDATA("QUANTITY",'PUMPING PIVOT'!$A$5,"PRODUCT",$AI$3,"MONTH",$AH12)</f>
        <v>#REF!</v>
      </c>
      <c r="AJ12" t="e">
        <f>GETPIVOTDATA("QUANTITY",'PUMPING PIVOT'!$A$5,"PRODUCT",$AJ$3,"MONTH",$AH12)</f>
        <v>#REF!</v>
      </c>
      <c r="AK12" t="e">
        <f>GETPIVOTDATA("QUANTITY",'PUMPING PIVOT'!$A$5,"PRODUCT",$AK$3,"MONTH",$AH12)</f>
        <v>#REF!</v>
      </c>
      <c r="AL12" t="e">
        <f>GETPIVOTDATA("QUANTITY",'PUMPING PIVOT'!$A$5,"PRODUCT",AL$3,"MONTH",$AH12)</f>
        <v>#REF!</v>
      </c>
      <c r="AM12" t="e">
        <f>GETPIVOTDATA("QUANTITY",'PUMPING PIVOT'!$A$5,"PRODUCT",AM$3,"MONTH",$AH12)</f>
        <v>#REF!</v>
      </c>
      <c r="AN12" t="e">
        <f>GETPIVOTDATA("QUANTITY",'PUMPING PIVOT'!$A$5,"PRODUCT",AN$3,"MONTH",$AH12)</f>
        <v>#REF!</v>
      </c>
      <c r="AO12" t="e">
        <f t="shared" si="0"/>
        <v>#REF!</v>
      </c>
      <c r="AR12">
        <v>9</v>
      </c>
      <c r="AS12" t="e">
        <f>GETPIVOTDATA("QUANTITY",'DELIVERY PIVOT'!$A$6,"Product",AS$3,"Month",$AR12)</f>
        <v>#REF!</v>
      </c>
      <c r="AT12" t="e">
        <f>GETPIVOTDATA("QUANTITY",'DELIVERY PIVOT'!$A$6,"Product",AT$3,"Month",$AR12)</f>
        <v>#REF!</v>
      </c>
      <c r="AU12" t="e">
        <f>GETPIVOTDATA("QUANTITY",'DELIVERY PIVOT'!$A$6,"Product",AU$3,"Month",$AR12)</f>
        <v>#REF!</v>
      </c>
      <c r="AV12" t="e">
        <f>GETPIVOTDATA("QUANTITY",'DELIVERY PIVOT'!$A$6,"Product",AV$3,"Month",$AR12)</f>
        <v>#REF!</v>
      </c>
      <c r="AW12" t="e">
        <f>GETPIVOTDATA("QUANTITY",'DELIVERY PIVOT'!$A$6,"Product",AW$3,"Month",$AR12)</f>
        <v>#REF!</v>
      </c>
      <c r="AX12" t="e">
        <f>GETPIVOTDATA("QUANTITY",'DELIVERY PIVOT'!$A$6,"Product",AX$3,"Month",$AR12)</f>
        <v>#REF!</v>
      </c>
      <c r="AY12" t="e">
        <f t="shared" si="1"/>
        <v>#REF!</v>
      </c>
    </row>
    <row r="13" spans="1:51" x14ac:dyDescent="0.25">
      <c r="AG13">
        <v>7</v>
      </c>
      <c r="AH13">
        <v>10</v>
      </c>
      <c r="AI13" t="e">
        <f>GETPIVOTDATA("QUANTITY",'PUMPING PIVOT'!$A$5,"PRODUCT",$AI$3,"MONTH",$AH13)</f>
        <v>#REF!</v>
      </c>
      <c r="AJ13" t="e">
        <f>GETPIVOTDATA("QUANTITY",'PUMPING PIVOT'!$A$5,"PRODUCT",$AJ$3,"MONTH",$AH13)</f>
        <v>#REF!</v>
      </c>
      <c r="AK13" t="e">
        <f>GETPIVOTDATA("QUANTITY",'PUMPING PIVOT'!$A$5,"PRODUCT",$AK$3,"MONTH",$AH13)</f>
        <v>#REF!</v>
      </c>
      <c r="AL13" t="e">
        <f>GETPIVOTDATA("QUANTITY",'PUMPING PIVOT'!$A$5,"PRODUCT",AL$3,"MONTH",$AH13)</f>
        <v>#REF!</v>
      </c>
      <c r="AM13" t="e">
        <f>GETPIVOTDATA("QUANTITY",'PUMPING PIVOT'!$A$5,"PRODUCT",AM$3,"MONTH",$AH13)</f>
        <v>#REF!</v>
      </c>
      <c r="AN13" t="e">
        <f>GETPIVOTDATA("QUANTITY",'PUMPING PIVOT'!$A$5,"PRODUCT",AN$3,"MONTH",$AH13)</f>
        <v>#REF!</v>
      </c>
      <c r="AO13" t="e">
        <f t="shared" si="0"/>
        <v>#REF!</v>
      </c>
      <c r="AR13">
        <v>10</v>
      </c>
      <c r="AS13" t="e">
        <f>GETPIVOTDATA("QUANTITY",'DELIVERY PIVOT'!$A$6,"Product",AS$3,"Month",$AR13)</f>
        <v>#REF!</v>
      </c>
      <c r="AT13" t="e">
        <f>GETPIVOTDATA("QUANTITY",'DELIVERY PIVOT'!$A$6,"Product",AT$3,"Month",$AR13)</f>
        <v>#REF!</v>
      </c>
      <c r="AU13" t="e">
        <f>GETPIVOTDATA("QUANTITY",'DELIVERY PIVOT'!$A$6,"Product",AU$3,"Month",$AR13)</f>
        <v>#REF!</v>
      </c>
      <c r="AV13" t="e">
        <f>GETPIVOTDATA("QUANTITY",'DELIVERY PIVOT'!$A$6,"Product",AV$3,"Month",$AR13)</f>
        <v>#REF!</v>
      </c>
      <c r="AW13" t="e">
        <f>GETPIVOTDATA("QUANTITY",'DELIVERY PIVOT'!$A$6,"Product",AW$3,"Month",$AR13)</f>
        <v>#REF!</v>
      </c>
      <c r="AX13" t="e">
        <f>GETPIVOTDATA("QUANTITY",'DELIVERY PIVOT'!$A$6,"Product",AX$3,"Month",$AR13)</f>
        <v>#REF!</v>
      </c>
      <c r="AY13" t="e">
        <f t="shared" si="1"/>
        <v>#REF!</v>
      </c>
    </row>
    <row r="14" spans="1:51" x14ac:dyDescent="0.25">
      <c r="AG14">
        <v>8</v>
      </c>
      <c r="AH14">
        <v>11</v>
      </c>
      <c r="AI14" t="e">
        <f>GETPIVOTDATA("QUANTITY",'PUMPING PIVOT'!$A$5,"PRODUCT",$AI$3,"MONTH",$AH14)</f>
        <v>#REF!</v>
      </c>
      <c r="AJ14" t="e">
        <f>GETPIVOTDATA("QUANTITY",'PUMPING PIVOT'!$A$5,"PRODUCT",$AJ$3,"MONTH",$AH14)</f>
        <v>#REF!</v>
      </c>
      <c r="AK14" t="e">
        <f>GETPIVOTDATA("QUANTITY",'PUMPING PIVOT'!$A$5,"PRODUCT",$AK$3,"MONTH",$AH14)</f>
        <v>#REF!</v>
      </c>
      <c r="AL14" t="e">
        <f>GETPIVOTDATA("QUANTITY",'PUMPING PIVOT'!$A$5,"PRODUCT",AL$3,"MONTH",$AH14)</f>
        <v>#REF!</v>
      </c>
      <c r="AM14" t="e">
        <f>GETPIVOTDATA("QUANTITY",'PUMPING PIVOT'!$A$5,"PRODUCT",AM$3,"MONTH",$AH14)</f>
        <v>#REF!</v>
      </c>
      <c r="AN14" t="e">
        <f>GETPIVOTDATA("QUANTITY",'PUMPING PIVOT'!$A$5,"PRODUCT",AN$3,"MONTH",$AH14)</f>
        <v>#REF!</v>
      </c>
      <c r="AO14" t="e">
        <f t="shared" si="0"/>
        <v>#REF!</v>
      </c>
      <c r="AR14">
        <v>11</v>
      </c>
      <c r="AS14" t="e">
        <f>GETPIVOTDATA("QUANTITY",'DELIVERY PIVOT'!$A$6,"Product",AS$3,"Month",$AR14)</f>
        <v>#REF!</v>
      </c>
      <c r="AT14" t="e">
        <f>GETPIVOTDATA("QUANTITY",'DELIVERY PIVOT'!$A$6,"Product",AT$3,"Month",$AR14)</f>
        <v>#REF!</v>
      </c>
      <c r="AU14" t="e">
        <f>GETPIVOTDATA("QUANTITY",'DELIVERY PIVOT'!$A$6,"Product",AU$3,"Month",$AR14)</f>
        <v>#REF!</v>
      </c>
      <c r="AV14" t="e">
        <f>GETPIVOTDATA("QUANTITY",'DELIVERY PIVOT'!$A$6,"Product",AV$3,"Month",$AR14)</f>
        <v>#REF!</v>
      </c>
      <c r="AW14" t="e">
        <f>GETPIVOTDATA("QUANTITY",'DELIVERY PIVOT'!$A$6,"Product",AW$3,"Month",$AR14)</f>
        <v>#REF!</v>
      </c>
      <c r="AX14" t="e">
        <f>GETPIVOTDATA("QUANTITY",'DELIVERY PIVOT'!$A$6,"Product",AX$3,"Month",$AR14)</f>
        <v>#REF!</v>
      </c>
      <c r="AY14" t="e">
        <f t="shared" si="1"/>
        <v>#REF!</v>
      </c>
    </row>
    <row r="15" spans="1:51" x14ac:dyDescent="0.25">
      <c r="AG15">
        <v>9</v>
      </c>
      <c r="AH15">
        <v>12</v>
      </c>
      <c r="AI15" t="e">
        <f>GETPIVOTDATA("QUANTITY",'PUMPING PIVOT'!$A$5,"PRODUCT",$AI$3,"MONTH",$AH15)</f>
        <v>#REF!</v>
      </c>
      <c r="AJ15" t="e">
        <f>GETPIVOTDATA("QUANTITY",'PUMPING PIVOT'!$A$5,"PRODUCT",$AJ$3,"MONTH",$AH15)</f>
        <v>#REF!</v>
      </c>
      <c r="AK15" t="e">
        <f>GETPIVOTDATA("QUANTITY",'PUMPING PIVOT'!$A$5,"PRODUCT",$AK$3,"MONTH",$AH15)</f>
        <v>#REF!</v>
      </c>
      <c r="AL15" t="e">
        <f>GETPIVOTDATA("QUANTITY",'PUMPING PIVOT'!$A$5,"PRODUCT",AL$3,"MONTH",$AH15)</f>
        <v>#REF!</v>
      </c>
      <c r="AM15" t="e">
        <f>GETPIVOTDATA("QUANTITY",'PUMPING PIVOT'!$A$5,"PRODUCT",AM$3,"MONTH",$AH15)</f>
        <v>#REF!</v>
      </c>
      <c r="AN15" t="e">
        <f>GETPIVOTDATA("QUANTITY",'PUMPING PIVOT'!$A$5,"PRODUCT",AN$3,"MONTH",$AH15)</f>
        <v>#REF!</v>
      </c>
      <c r="AO15" t="e">
        <f t="shared" si="0"/>
        <v>#REF!</v>
      </c>
      <c r="AR15">
        <v>12</v>
      </c>
      <c r="AS15" t="e">
        <f>GETPIVOTDATA("QUANTITY",'DELIVERY PIVOT'!$A$6,"Product",AS$3,"Month",$AR15)</f>
        <v>#REF!</v>
      </c>
      <c r="AT15" t="e">
        <f>GETPIVOTDATA("QUANTITY",'DELIVERY PIVOT'!$A$6,"Product",AT$3,"Month",$AR15)</f>
        <v>#REF!</v>
      </c>
      <c r="AU15" t="e">
        <f>GETPIVOTDATA("QUANTITY",'DELIVERY PIVOT'!$A$6,"Product",AU$3,"Month",$AR15)</f>
        <v>#REF!</v>
      </c>
      <c r="AV15" t="e">
        <f>GETPIVOTDATA("QUANTITY",'DELIVERY PIVOT'!$A$6,"Product",AV$3,"Month",$AR15)</f>
        <v>#REF!</v>
      </c>
      <c r="AW15" t="e">
        <f>GETPIVOTDATA("QUANTITY",'DELIVERY PIVOT'!$A$6,"Product",AW$3,"Month",$AR15)</f>
        <v>#REF!</v>
      </c>
      <c r="AX15" t="e">
        <f>GETPIVOTDATA("QUANTITY",'DELIVERY PIVOT'!$A$6,"Product",AX$3,"Month",$AR15)</f>
        <v>#REF!</v>
      </c>
      <c r="AY15" t="e">
        <f t="shared" si="1"/>
        <v>#REF!</v>
      </c>
    </row>
    <row r="18" spans="34:57" x14ac:dyDescent="0.25">
      <c r="AR18" t="s">
        <v>1550</v>
      </c>
      <c r="AU18" t="s">
        <v>6</v>
      </c>
      <c r="BA18" t="s">
        <v>463</v>
      </c>
    </row>
    <row r="19" spans="34:57" ht="30" x14ac:dyDescent="0.25">
      <c r="AH19" s="39" t="s">
        <v>1522</v>
      </c>
      <c r="AI19" t="s">
        <v>143</v>
      </c>
      <c r="AJ19" t="s">
        <v>154</v>
      </c>
      <c r="AK19" t="s">
        <v>146</v>
      </c>
      <c r="AL19" t="s">
        <v>152</v>
      </c>
      <c r="AM19" t="s">
        <v>149</v>
      </c>
      <c r="AN19" t="s">
        <v>171</v>
      </c>
      <c r="AS19" s="39" t="s">
        <v>1549</v>
      </c>
      <c r="AT19" t="s">
        <v>143</v>
      </c>
      <c r="AU19" t="s">
        <v>154</v>
      </c>
      <c r="AV19" t="s">
        <v>146</v>
      </c>
      <c r="AW19" t="s">
        <v>152</v>
      </c>
      <c r="AX19" t="s">
        <v>149</v>
      </c>
      <c r="AY19" t="s">
        <v>171</v>
      </c>
      <c r="AZ19" t="s">
        <v>143</v>
      </c>
      <c r="BA19" t="s">
        <v>154</v>
      </c>
      <c r="BB19" t="s">
        <v>146</v>
      </c>
      <c r="BC19" t="s">
        <v>152</v>
      </c>
      <c r="BD19" t="s">
        <v>149</v>
      </c>
      <c r="BE19" t="s">
        <v>171</v>
      </c>
    </row>
    <row r="20" spans="34:57" x14ac:dyDescent="0.25">
      <c r="AH20" t="s">
        <v>6</v>
      </c>
      <c r="AI20" t="e">
        <f>SUM(AT20:AT31)</f>
        <v>#REF!</v>
      </c>
      <c r="AJ20" t="e">
        <f t="shared" ref="AJ20:AN20" si="2">SUM(AU20:AU31)</f>
        <v>#REF!</v>
      </c>
      <c r="AK20" t="e">
        <f t="shared" si="2"/>
        <v>#REF!</v>
      </c>
      <c r="AL20" t="e">
        <f t="shared" si="2"/>
        <v>#REF!</v>
      </c>
      <c r="AM20" t="e">
        <f t="shared" si="2"/>
        <v>#REF!</v>
      </c>
      <c r="AN20" t="e">
        <f t="shared" si="2"/>
        <v>#REF!</v>
      </c>
      <c r="AS20">
        <v>1</v>
      </c>
      <c r="AT20" t="e">
        <f>GETPIVOTDATA("QUANTITY",'Sourcewise Delivery'!$A$3,"RECEIVED FROM REF/MKTG",$AU$18,"Product",AT$19,"Month",$AS20)</f>
        <v>#REF!</v>
      </c>
      <c r="AU20" t="e">
        <f>GETPIVOTDATA("QUANTITY",'Sourcewise Delivery'!$A$3,"RECEIVED FROM REF/MKTG",$AU$18,"Product",AU$19,"Month",$AS20)</f>
        <v>#REF!</v>
      </c>
      <c r="AV20" t="e">
        <f>GETPIVOTDATA("QUANTITY",'Sourcewise Delivery'!$A$3,"RECEIVED FROM REF/MKTG",$AU$18,"Product",AV$19,"Month",$AS20)</f>
        <v>#REF!</v>
      </c>
      <c r="AW20" t="e">
        <f>GETPIVOTDATA("QUANTITY",'Sourcewise Delivery'!$A$3,"RECEIVED FROM REF/MKTG",$AU$18,"Product",AW$19,"Month",$AS20)</f>
        <v>#REF!</v>
      </c>
      <c r="AX20" t="e">
        <f>GETPIVOTDATA("QUANTITY",'Sourcewise Delivery'!$A$3,"RECEIVED FROM REF/MKTG",$AU$18,"Product",AX$19,"Month",$AS20)</f>
        <v>#REF!</v>
      </c>
      <c r="AY20" t="e">
        <f>GETPIVOTDATA("QUANTITY",'Sourcewise Delivery'!$A$3,"RECEIVED FROM REF/MKTG",$AU$18,"Product",AY$19,"Month",$AS20)</f>
        <v>#REF!</v>
      </c>
      <c r="AZ20" t="e">
        <f>GETPIVOTDATA("QUANTITY",'Sourcewise Delivery'!$A$3,"RECEIVED FROM REF/MKTG",$BA$18,"Product",AZ$19,"Month",$AS20)</f>
        <v>#REF!</v>
      </c>
      <c r="BA20" t="e">
        <f>GETPIVOTDATA("QUANTITY",'Sourcewise Delivery'!$A$3,"RECEIVED FROM REF/MKTG",$BA$18,"Product",BA$19,"Month",$AS20)</f>
        <v>#REF!</v>
      </c>
      <c r="BB20" t="e">
        <f>GETPIVOTDATA("QUANTITY",'Sourcewise Delivery'!$A$3,"RECEIVED FROM REF/MKTG",$BA$18,"Product",BB$19,"Month",$AS20)</f>
        <v>#REF!</v>
      </c>
      <c r="BC20" t="e">
        <f>GETPIVOTDATA("QUANTITY",'Sourcewise Delivery'!$A$3,"RECEIVED FROM REF/MKTG",$BA$18,"Product",BC$19,"Month",$AS20)</f>
        <v>#REF!</v>
      </c>
      <c r="BD20" t="e">
        <f>GETPIVOTDATA("QUANTITY",'Sourcewise Delivery'!$A$3,"RECEIVED FROM REF/MKTG",$BA$18,"Product",BD$19,"Month",$AS20)</f>
        <v>#REF!</v>
      </c>
      <c r="BE20" t="e">
        <f>GETPIVOTDATA("QUANTITY",'Sourcewise Delivery'!$A$3,"RECEIVED FROM REF/MKTG",$BA$18,"Product",BE$19,"Month",$AS20)</f>
        <v>#REF!</v>
      </c>
    </row>
    <row r="21" spans="34:57" x14ac:dyDescent="0.25">
      <c r="AH21" t="s">
        <v>463</v>
      </c>
      <c r="AI21" t="e">
        <f>SUM(AZ20:AZ31)</f>
        <v>#REF!</v>
      </c>
      <c r="AJ21" t="e">
        <f t="shared" ref="AJ21:AN21" si="3">SUM(BA20:BA31)</f>
        <v>#REF!</v>
      </c>
      <c r="AK21" t="e">
        <f t="shared" si="3"/>
        <v>#REF!</v>
      </c>
      <c r="AL21" t="e">
        <f t="shared" si="3"/>
        <v>#REF!</v>
      </c>
      <c r="AM21" t="e">
        <f t="shared" si="3"/>
        <v>#REF!</v>
      </c>
      <c r="AN21" t="e">
        <f t="shared" si="3"/>
        <v>#REF!</v>
      </c>
      <c r="AS21">
        <v>2</v>
      </c>
      <c r="AT21" t="e">
        <f>GETPIVOTDATA("QUANTITY",'Sourcewise Delivery'!$A$3,"RECEIVED FROM REF/MKTG",$AU$18,"Product",AT$19,"Month",$AS21)</f>
        <v>#REF!</v>
      </c>
      <c r="AU21" t="e">
        <f>GETPIVOTDATA("QUANTITY",'Sourcewise Delivery'!$A$3,"RECEIVED FROM REF/MKTG",$AU$18,"Product",AU$19,"Month",$AS21)</f>
        <v>#REF!</v>
      </c>
      <c r="AV21" t="e">
        <f>GETPIVOTDATA("QUANTITY",'Sourcewise Delivery'!$A$3,"RECEIVED FROM REF/MKTG",$AU$18,"Product",AV$19,"Month",$AS21)</f>
        <v>#REF!</v>
      </c>
      <c r="AW21" t="e">
        <f>GETPIVOTDATA("QUANTITY",'Sourcewise Delivery'!$A$3,"RECEIVED FROM REF/MKTG",$AU$18,"Product",AW$19,"Month",$AS21)</f>
        <v>#REF!</v>
      </c>
      <c r="AX21" t="e">
        <f>GETPIVOTDATA("QUANTITY",'Sourcewise Delivery'!$A$3,"RECEIVED FROM REF/MKTG",$AU$18,"Product",AX$19,"Month",$AS21)</f>
        <v>#REF!</v>
      </c>
      <c r="AY21" t="e">
        <f>GETPIVOTDATA("QUANTITY",'Sourcewise Delivery'!$A$3,"RECEIVED FROM REF/MKTG",$AU$18,"Product",AY$19,"Month",$AS21)</f>
        <v>#REF!</v>
      </c>
      <c r="AZ21" t="e">
        <f>GETPIVOTDATA("QUANTITY",'Sourcewise Delivery'!$A$3,"RECEIVED FROM REF/MKTG",$BA$18,"Product",AZ$19,"Month",$AS21)</f>
        <v>#REF!</v>
      </c>
      <c r="BA21" t="e">
        <f>GETPIVOTDATA("QUANTITY",'Sourcewise Delivery'!$A$3,"RECEIVED FROM REF/MKTG",$BA$18,"Product",BA$19,"Month",$AS21)</f>
        <v>#REF!</v>
      </c>
      <c r="BB21" t="e">
        <f>GETPIVOTDATA("QUANTITY",'Sourcewise Delivery'!$A$3,"RECEIVED FROM REF/MKTG",$BA$18,"Product",BB$19,"Month",$AS21)</f>
        <v>#REF!</v>
      </c>
      <c r="BC21" t="e">
        <f>GETPIVOTDATA("QUANTITY",'Sourcewise Delivery'!$A$3,"RECEIVED FROM REF/MKTG",$BA$18,"Product",BC$19,"Month",$AS21)</f>
        <v>#REF!</v>
      </c>
      <c r="BD21" t="e">
        <f>GETPIVOTDATA("QUANTITY",'Sourcewise Delivery'!$A$3,"RECEIVED FROM REF/MKTG",$BA$18,"Product",BD$19,"Month",$AS21)</f>
        <v>#REF!</v>
      </c>
      <c r="BE21" t="e">
        <f>GETPIVOTDATA("QUANTITY",'Sourcewise Delivery'!$A$3,"RECEIVED FROM REF/MKTG",$BA$18,"Product",BE$19,"Month",$AS21)</f>
        <v>#REF!</v>
      </c>
    </row>
    <row r="22" spans="34:57" x14ac:dyDescent="0.25">
      <c r="AS22">
        <v>3</v>
      </c>
      <c r="AT22" t="e">
        <f>GETPIVOTDATA("QUANTITY",'Sourcewise Delivery'!$A$3,"RECEIVED FROM REF/MKTG",$AU$18,"Product",AT$19,"Month",$AS22)</f>
        <v>#REF!</v>
      </c>
      <c r="AU22" t="e">
        <f>GETPIVOTDATA("QUANTITY",'Sourcewise Delivery'!$A$3,"RECEIVED FROM REF/MKTG",$AU$18,"Product",AU$19,"Month",$AS22)</f>
        <v>#REF!</v>
      </c>
      <c r="AV22" t="e">
        <f>GETPIVOTDATA("QUANTITY",'Sourcewise Delivery'!$A$3,"RECEIVED FROM REF/MKTG",$AU$18,"Product",AV$19,"Month",$AS22)</f>
        <v>#REF!</v>
      </c>
      <c r="AW22" t="e">
        <f>GETPIVOTDATA("QUANTITY",'Sourcewise Delivery'!$A$3,"RECEIVED FROM REF/MKTG",$AU$18,"Product",AW$19,"Month",$AS22)</f>
        <v>#REF!</v>
      </c>
      <c r="AX22" t="e">
        <f>GETPIVOTDATA("QUANTITY",'Sourcewise Delivery'!$A$3,"RECEIVED FROM REF/MKTG",$AU$18,"Product",AX$19,"Month",$AS22)</f>
        <v>#REF!</v>
      </c>
      <c r="AY22" t="e">
        <f>GETPIVOTDATA("QUANTITY",'Sourcewise Delivery'!$A$3,"RECEIVED FROM REF/MKTG",$AU$18,"Product",AY$19,"Month",$AS22)</f>
        <v>#REF!</v>
      </c>
      <c r="AZ22" t="e">
        <f>GETPIVOTDATA("QUANTITY",'Sourcewise Delivery'!$A$3,"RECEIVED FROM REF/MKTG",$BA$18,"Product",AZ$19,"Month",$AS22)</f>
        <v>#REF!</v>
      </c>
      <c r="BA22" t="e">
        <f>GETPIVOTDATA("QUANTITY",'Sourcewise Delivery'!$A$3,"RECEIVED FROM REF/MKTG",$BA$18,"Product",BA$19,"Month",$AS22)</f>
        <v>#REF!</v>
      </c>
      <c r="BB22" t="e">
        <f>GETPIVOTDATA("QUANTITY",'Sourcewise Delivery'!$A$3,"RECEIVED FROM REF/MKTG",$BA$18,"Product",BB$19,"Month",$AS22)</f>
        <v>#REF!</v>
      </c>
      <c r="BC22" t="e">
        <f>GETPIVOTDATA("QUANTITY",'Sourcewise Delivery'!$A$3,"RECEIVED FROM REF/MKTG",$BA$18,"Product",BC$19,"Month",$AS22)</f>
        <v>#REF!</v>
      </c>
      <c r="BD22" t="e">
        <f>GETPIVOTDATA("QUANTITY",'Sourcewise Delivery'!$A$3,"RECEIVED FROM REF/MKTG",$BA$18,"Product",BD$19,"Month",$AS22)</f>
        <v>#REF!</v>
      </c>
      <c r="BE22" t="e">
        <f>GETPIVOTDATA("QUANTITY",'Sourcewise Delivery'!$A$3,"RECEIVED FROM REF/MKTG",$BA$18,"Product",BE$19,"Month",$AS22)</f>
        <v>#REF!</v>
      </c>
    </row>
    <row r="23" spans="34:57" x14ac:dyDescent="0.25">
      <c r="AS23">
        <v>4</v>
      </c>
      <c r="AT23" t="e">
        <f>GETPIVOTDATA("QUANTITY",'Sourcewise Delivery'!$A$3,"RECEIVED FROM REF/MKTG",$AU$18,"Product",AT$19,"Month",$AS23)</f>
        <v>#REF!</v>
      </c>
      <c r="AU23" t="e">
        <f>GETPIVOTDATA("QUANTITY",'Sourcewise Delivery'!$A$3,"RECEIVED FROM REF/MKTG",$AU$18,"Product",AU$19,"Month",$AS23)</f>
        <v>#REF!</v>
      </c>
      <c r="AV23" t="e">
        <f>GETPIVOTDATA("QUANTITY",'Sourcewise Delivery'!$A$3,"RECEIVED FROM REF/MKTG",$AU$18,"Product",AV$19,"Month",$AS23)</f>
        <v>#REF!</v>
      </c>
      <c r="AW23" t="e">
        <f>GETPIVOTDATA("QUANTITY",'Sourcewise Delivery'!$A$3,"RECEIVED FROM REF/MKTG",$AU$18,"Product",AW$19,"Month",$AS23)</f>
        <v>#REF!</v>
      </c>
      <c r="AX23" t="e">
        <f>GETPIVOTDATA("QUANTITY",'Sourcewise Delivery'!$A$3,"RECEIVED FROM REF/MKTG",$AU$18,"Product",AX$19,"Month",$AS23)</f>
        <v>#REF!</v>
      </c>
      <c r="AY23" t="e">
        <f>GETPIVOTDATA("QUANTITY",'Sourcewise Delivery'!$A$3,"RECEIVED FROM REF/MKTG",$AU$18,"Product",AY$19,"Month",$AS23)</f>
        <v>#REF!</v>
      </c>
      <c r="AZ23" t="e">
        <f>GETPIVOTDATA("QUANTITY",'Sourcewise Delivery'!$A$3,"RECEIVED FROM REF/MKTG",$BA$18,"Product",AZ$19,"Month",$AS23)</f>
        <v>#REF!</v>
      </c>
      <c r="BA23" t="e">
        <f>GETPIVOTDATA("QUANTITY",'Sourcewise Delivery'!$A$3,"RECEIVED FROM REF/MKTG",$BA$18,"Product",BA$19,"Month",$AS23)</f>
        <v>#REF!</v>
      </c>
      <c r="BB23" t="e">
        <f>GETPIVOTDATA("QUANTITY",'Sourcewise Delivery'!$A$3,"RECEIVED FROM REF/MKTG",$BA$18,"Product",BB$19,"Month",$AS23)</f>
        <v>#REF!</v>
      </c>
      <c r="BC23" t="e">
        <f>GETPIVOTDATA("QUANTITY",'Sourcewise Delivery'!$A$3,"RECEIVED FROM REF/MKTG",$BA$18,"Product",BC$19,"Month",$AS23)</f>
        <v>#REF!</v>
      </c>
      <c r="BD23" t="e">
        <f>GETPIVOTDATA("QUANTITY",'Sourcewise Delivery'!$A$3,"RECEIVED FROM REF/MKTG",$BA$18,"Product",BD$19,"Month",$AS23)</f>
        <v>#REF!</v>
      </c>
      <c r="BE23" t="e">
        <f>GETPIVOTDATA("QUANTITY",'Sourcewise Delivery'!$A$3,"RECEIVED FROM REF/MKTG",$BA$18,"Product",BE$19,"Month",$AS23)</f>
        <v>#REF!</v>
      </c>
    </row>
    <row r="24" spans="34:57" x14ac:dyDescent="0.25">
      <c r="AS24">
        <v>5</v>
      </c>
      <c r="AT24" t="e">
        <f>GETPIVOTDATA("QUANTITY",'Sourcewise Delivery'!$A$3,"RECEIVED FROM REF/MKTG",$AU$18,"Product",AT$19,"Month",$AS24)</f>
        <v>#REF!</v>
      </c>
      <c r="AU24" t="e">
        <f>GETPIVOTDATA("QUANTITY",'Sourcewise Delivery'!$A$3,"RECEIVED FROM REF/MKTG",$AU$18,"Product",AU$19,"Month",$AS24)</f>
        <v>#REF!</v>
      </c>
      <c r="AV24" t="e">
        <f>GETPIVOTDATA("QUANTITY",'Sourcewise Delivery'!$A$3,"RECEIVED FROM REF/MKTG",$AU$18,"Product",AV$19,"Month",$AS24)</f>
        <v>#REF!</v>
      </c>
      <c r="AW24" t="e">
        <f>GETPIVOTDATA("QUANTITY",'Sourcewise Delivery'!$A$3,"RECEIVED FROM REF/MKTG",$AU$18,"Product",AW$19,"Month",$AS24)</f>
        <v>#REF!</v>
      </c>
      <c r="AX24" t="e">
        <f>GETPIVOTDATA("QUANTITY",'Sourcewise Delivery'!$A$3,"RECEIVED FROM REF/MKTG",$AU$18,"Product",AX$19,"Month",$AS24)</f>
        <v>#REF!</v>
      </c>
      <c r="AY24" t="e">
        <f>GETPIVOTDATA("QUANTITY",'Sourcewise Delivery'!$A$3,"RECEIVED FROM REF/MKTG",$AU$18,"Product",AY$19,"Month",$AS24)</f>
        <v>#REF!</v>
      </c>
      <c r="AZ24" t="e">
        <f>GETPIVOTDATA("QUANTITY",'Sourcewise Delivery'!$A$3,"RECEIVED FROM REF/MKTG",$BA$18,"Product",AZ$19,"Month",$AS24)</f>
        <v>#REF!</v>
      </c>
      <c r="BA24" t="e">
        <f>GETPIVOTDATA("QUANTITY",'Sourcewise Delivery'!$A$3,"RECEIVED FROM REF/MKTG",$BA$18,"Product",BA$19,"Month",$AS24)</f>
        <v>#REF!</v>
      </c>
      <c r="BB24" t="e">
        <f>GETPIVOTDATA("QUANTITY",'Sourcewise Delivery'!$A$3,"RECEIVED FROM REF/MKTG",$BA$18,"Product",BB$19,"Month",$AS24)</f>
        <v>#REF!</v>
      </c>
      <c r="BC24" t="e">
        <f>GETPIVOTDATA("QUANTITY",'Sourcewise Delivery'!$A$3,"RECEIVED FROM REF/MKTG",$BA$18,"Product",BC$19,"Month",$AS24)</f>
        <v>#REF!</v>
      </c>
      <c r="BD24" t="e">
        <f>GETPIVOTDATA("QUANTITY",'Sourcewise Delivery'!$A$3,"RECEIVED FROM REF/MKTG",$BA$18,"Product",BD$19,"Month",$AS24)</f>
        <v>#REF!</v>
      </c>
      <c r="BE24" t="e">
        <f>GETPIVOTDATA("QUANTITY",'Sourcewise Delivery'!$A$3,"RECEIVED FROM REF/MKTG",$BA$18,"Product",BE$19,"Month",$AS24)</f>
        <v>#REF!</v>
      </c>
    </row>
    <row r="25" spans="34:57" x14ac:dyDescent="0.25">
      <c r="AS25">
        <v>6</v>
      </c>
      <c r="AT25" t="e">
        <f>GETPIVOTDATA("QUANTITY",'Sourcewise Delivery'!$A$3,"RECEIVED FROM REF/MKTG",$AU$18,"Product",AT$19,"Month",$AS25)</f>
        <v>#REF!</v>
      </c>
      <c r="AU25" t="e">
        <f>GETPIVOTDATA("QUANTITY",'Sourcewise Delivery'!$A$3,"RECEIVED FROM REF/MKTG",$AU$18,"Product",AU$19,"Month",$AS25)</f>
        <v>#REF!</v>
      </c>
      <c r="AV25" t="e">
        <f>GETPIVOTDATA("QUANTITY",'Sourcewise Delivery'!$A$3,"RECEIVED FROM REF/MKTG",$AU$18,"Product",AV$19,"Month",$AS25)</f>
        <v>#REF!</v>
      </c>
      <c r="AW25" t="e">
        <f>GETPIVOTDATA("QUANTITY",'Sourcewise Delivery'!$A$3,"RECEIVED FROM REF/MKTG",$AU$18,"Product",AW$19,"Month",$AS25)</f>
        <v>#REF!</v>
      </c>
      <c r="AX25" t="e">
        <f>GETPIVOTDATA("QUANTITY",'Sourcewise Delivery'!$A$3,"RECEIVED FROM REF/MKTG",$AU$18,"Product",AX$19,"Month",$AS25)</f>
        <v>#REF!</v>
      </c>
      <c r="AY25" t="e">
        <f>GETPIVOTDATA("QUANTITY",'Sourcewise Delivery'!$A$3,"RECEIVED FROM REF/MKTG",$AU$18,"Product",AY$19,"Month",$AS25)</f>
        <v>#REF!</v>
      </c>
      <c r="AZ25" t="e">
        <f>GETPIVOTDATA("QUANTITY",'Sourcewise Delivery'!$A$3,"RECEIVED FROM REF/MKTG",$BA$18,"Product",AZ$19,"Month",$AS25)</f>
        <v>#REF!</v>
      </c>
      <c r="BA25" t="e">
        <f>GETPIVOTDATA("QUANTITY",'Sourcewise Delivery'!$A$3,"RECEIVED FROM REF/MKTG",$BA$18,"Product",BA$19,"Month",$AS25)</f>
        <v>#REF!</v>
      </c>
      <c r="BB25" t="e">
        <f>GETPIVOTDATA("QUANTITY",'Sourcewise Delivery'!$A$3,"RECEIVED FROM REF/MKTG",$BA$18,"Product",BB$19,"Month",$AS25)</f>
        <v>#REF!</v>
      </c>
      <c r="BC25" t="e">
        <f>GETPIVOTDATA("QUANTITY",'Sourcewise Delivery'!$A$3,"RECEIVED FROM REF/MKTG",$BA$18,"Product",BC$19,"Month",$AS25)</f>
        <v>#REF!</v>
      </c>
      <c r="BD25" t="e">
        <f>GETPIVOTDATA("QUANTITY",'Sourcewise Delivery'!$A$3,"RECEIVED FROM REF/MKTG",$BA$18,"Product",BD$19,"Month",$AS25)</f>
        <v>#REF!</v>
      </c>
      <c r="BE25" t="e">
        <f>GETPIVOTDATA("QUANTITY",'Sourcewise Delivery'!$A$3,"RECEIVED FROM REF/MKTG",$BA$18,"Product",BE$19,"Month",$AS25)</f>
        <v>#REF!</v>
      </c>
    </row>
    <row r="26" spans="34:57" x14ac:dyDescent="0.25">
      <c r="AS26">
        <v>7</v>
      </c>
      <c r="AT26" t="e">
        <f>GETPIVOTDATA("QUANTITY",'Sourcewise Delivery'!$A$3,"RECEIVED FROM REF/MKTG",$AU$18,"Product",AT$19,"Month",$AS26)</f>
        <v>#REF!</v>
      </c>
      <c r="AU26" t="e">
        <f>GETPIVOTDATA("QUANTITY",'Sourcewise Delivery'!$A$3,"RECEIVED FROM REF/MKTG",$AU$18,"Product",AU$19,"Month",$AS26)</f>
        <v>#REF!</v>
      </c>
      <c r="AV26" t="e">
        <f>GETPIVOTDATA("QUANTITY",'Sourcewise Delivery'!$A$3,"RECEIVED FROM REF/MKTG",$AU$18,"Product",AV$19,"Month",$AS26)</f>
        <v>#REF!</v>
      </c>
      <c r="AW26" t="e">
        <f>GETPIVOTDATA("QUANTITY",'Sourcewise Delivery'!$A$3,"RECEIVED FROM REF/MKTG",$AU$18,"Product",AW$19,"Month",$AS26)</f>
        <v>#REF!</v>
      </c>
      <c r="AX26" t="e">
        <f>GETPIVOTDATA("QUANTITY",'Sourcewise Delivery'!$A$3,"RECEIVED FROM REF/MKTG",$AU$18,"Product",AX$19,"Month",$AS26)</f>
        <v>#REF!</v>
      </c>
      <c r="AY26" t="e">
        <f>GETPIVOTDATA("QUANTITY",'Sourcewise Delivery'!$A$3,"RECEIVED FROM REF/MKTG",$AU$18,"Product",AY$19,"Month",$AS26)</f>
        <v>#REF!</v>
      </c>
      <c r="AZ26" t="e">
        <f>GETPIVOTDATA("QUANTITY",'Sourcewise Delivery'!$A$3,"RECEIVED FROM REF/MKTG",$BA$18,"Product",AZ$19,"Month",$AS26)</f>
        <v>#REF!</v>
      </c>
      <c r="BA26" t="e">
        <f>GETPIVOTDATA("QUANTITY",'Sourcewise Delivery'!$A$3,"RECEIVED FROM REF/MKTG",$BA$18,"Product",BA$19,"Month",$AS26)</f>
        <v>#REF!</v>
      </c>
      <c r="BB26" t="e">
        <f>GETPIVOTDATA("QUANTITY",'Sourcewise Delivery'!$A$3,"RECEIVED FROM REF/MKTG",$BA$18,"Product",BB$19,"Month",$AS26)</f>
        <v>#REF!</v>
      </c>
      <c r="BC26" t="e">
        <f>GETPIVOTDATA("QUANTITY",'Sourcewise Delivery'!$A$3,"RECEIVED FROM REF/MKTG",$BA$18,"Product",BC$19,"Month",$AS26)</f>
        <v>#REF!</v>
      </c>
      <c r="BD26" t="e">
        <f>GETPIVOTDATA("QUANTITY",'Sourcewise Delivery'!$A$3,"RECEIVED FROM REF/MKTG",$BA$18,"Product",BD$19,"Month",$AS26)</f>
        <v>#REF!</v>
      </c>
      <c r="BE26" t="e">
        <f>GETPIVOTDATA("QUANTITY",'Sourcewise Delivery'!$A$3,"RECEIVED FROM REF/MKTG",$BA$18,"Product",BE$19,"Month",$AS26)</f>
        <v>#REF!</v>
      </c>
    </row>
    <row r="27" spans="34:57" x14ac:dyDescent="0.25">
      <c r="AS27">
        <v>8</v>
      </c>
      <c r="AT27" t="e">
        <f>GETPIVOTDATA("QUANTITY",'Sourcewise Delivery'!$A$3,"RECEIVED FROM REF/MKTG",$AU$18,"Product",AT$19,"Month",$AS27)</f>
        <v>#REF!</v>
      </c>
      <c r="AU27" t="e">
        <f>GETPIVOTDATA("QUANTITY",'Sourcewise Delivery'!$A$3,"RECEIVED FROM REF/MKTG",$AU$18,"Product",AU$19,"Month",$AS27)</f>
        <v>#REF!</v>
      </c>
      <c r="AV27" t="e">
        <f>GETPIVOTDATA("QUANTITY",'Sourcewise Delivery'!$A$3,"RECEIVED FROM REF/MKTG",$AU$18,"Product",AV$19,"Month",$AS27)</f>
        <v>#REF!</v>
      </c>
      <c r="AW27" t="e">
        <f>GETPIVOTDATA("QUANTITY",'Sourcewise Delivery'!$A$3,"RECEIVED FROM REF/MKTG",$AU$18,"Product",AW$19,"Month",$AS27)</f>
        <v>#REF!</v>
      </c>
      <c r="AX27" t="e">
        <f>GETPIVOTDATA("QUANTITY",'Sourcewise Delivery'!$A$3,"RECEIVED FROM REF/MKTG",$AU$18,"Product",AX$19,"Month",$AS27)</f>
        <v>#REF!</v>
      </c>
      <c r="AY27" t="e">
        <f>GETPIVOTDATA("QUANTITY",'Sourcewise Delivery'!$A$3,"RECEIVED FROM REF/MKTG",$AU$18,"Product",AY$19,"Month",$AS27)</f>
        <v>#REF!</v>
      </c>
      <c r="AZ27" t="e">
        <f>GETPIVOTDATA("QUANTITY",'Sourcewise Delivery'!$A$3,"RECEIVED FROM REF/MKTG",$BA$18,"Product",AZ$19,"Month",$AS27)</f>
        <v>#REF!</v>
      </c>
      <c r="BA27" t="e">
        <f>GETPIVOTDATA("QUANTITY",'Sourcewise Delivery'!$A$3,"RECEIVED FROM REF/MKTG",$BA$18,"Product",BA$19,"Month",$AS27)</f>
        <v>#REF!</v>
      </c>
      <c r="BB27" t="e">
        <f>GETPIVOTDATA("QUANTITY",'Sourcewise Delivery'!$A$3,"RECEIVED FROM REF/MKTG",$BA$18,"Product",BB$19,"Month",$AS27)</f>
        <v>#REF!</v>
      </c>
      <c r="BC27" t="e">
        <f>GETPIVOTDATA("QUANTITY",'Sourcewise Delivery'!$A$3,"RECEIVED FROM REF/MKTG",$BA$18,"Product",BC$19,"Month",$AS27)</f>
        <v>#REF!</v>
      </c>
      <c r="BD27" t="e">
        <f>GETPIVOTDATA("QUANTITY",'Sourcewise Delivery'!$A$3,"RECEIVED FROM REF/MKTG",$BA$18,"Product",BD$19,"Month",$AS27)</f>
        <v>#REF!</v>
      </c>
      <c r="BE27" t="e">
        <f>GETPIVOTDATA("QUANTITY",'Sourcewise Delivery'!$A$3,"RECEIVED FROM REF/MKTG",$BA$18,"Product",BE$19,"Month",$AS27)</f>
        <v>#REF!</v>
      </c>
    </row>
    <row r="28" spans="34:57" x14ac:dyDescent="0.25">
      <c r="AS28">
        <v>9</v>
      </c>
      <c r="AT28" t="e">
        <f>GETPIVOTDATA("QUANTITY",'Sourcewise Delivery'!$A$3,"RECEIVED FROM REF/MKTG",$AU$18,"Product",AT$19,"Month",$AS28)</f>
        <v>#REF!</v>
      </c>
      <c r="AU28" t="e">
        <f>GETPIVOTDATA("QUANTITY",'Sourcewise Delivery'!$A$3,"RECEIVED FROM REF/MKTG",$AU$18,"Product",AU$19,"Month",$AS28)</f>
        <v>#REF!</v>
      </c>
      <c r="AV28" t="e">
        <f>GETPIVOTDATA("QUANTITY",'Sourcewise Delivery'!$A$3,"RECEIVED FROM REF/MKTG",$AU$18,"Product",AV$19,"Month",$AS28)</f>
        <v>#REF!</v>
      </c>
      <c r="AW28" t="e">
        <f>GETPIVOTDATA("QUANTITY",'Sourcewise Delivery'!$A$3,"RECEIVED FROM REF/MKTG",$AU$18,"Product",AW$19,"Month",$AS28)</f>
        <v>#REF!</v>
      </c>
      <c r="AX28" t="e">
        <f>GETPIVOTDATA("QUANTITY",'Sourcewise Delivery'!$A$3,"RECEIVED FROM REF/MKTG",$AU$18,"Product",AX$19,"Month",$AS28)</f>
        <v>#REF!</v>
      </c>
      <c r="AY28" t="e">
        <f>GETPIVOTDATA("QUANTITY",'Sourcewise Delivery'!$A$3,"RECEIVED FROM REF/MKTG",$AU$18,"Product",AY$19,"Month",$AS28)</f>
        <v>#REF!</v>
      </c>
      <c r="AZ28" t="e">
        <f>GETPIVOTDATA("QUANTITY",'Sourcewise Delivery'!$A$3,"RECEIVED FROM REF/MKTG",$BA$18,"Product",AZ$19,"Month",$AS28)</f>
        <v>#REF!</v>
      </c>
      <c r="BA28" t="e">
        <f>GETPIVOTDATA("QUANTITY",'Sourcewise Delivery'!$A$3,"RECEIVED FROM REF/MKTG",$BA$18,"Product",BA$19,"Month",$AS28)</f>
        <v>#REF!</v>
      </c>
      <c r="BB28" t="e">
        <f>GETPIVOTDATA("QUANTITY",'Sourcewise Delivery'!$A$3,"RECEIVED FROM REF/MKTG",$BA$18,"Product",BB$19,"Month",$AS28)</f>
        <v>#REF!</v>
      </c>
      <c r="BC28" t="e">
        <f>GETPIVOTDATA("QUANTITY",'Sourcewise Delivery'!$A$3,"RECEIVED FROM REF/MKTG",$BA$18,"Product",BC$19,"Month",$AS28)</f>
        <v>#REF!</v>
      </c>
      <c r="BD28" t="e">
        <f>GETPIVOTDATA("QUANTITY",'Sourcewise Delivery'!$A$3,"RECEIVED FROM REF/MKTG",$BA$18,"Product",BD$19,"Month",$AS28)</f>
        <v>#REF!</v>
      </c>
      <c r="BE28" t="e">
        <f>GETPIVOTDATA("QUANTITY",'Sourcewise Delivery'!$A$3,"RECEIVED FROM REF/MKTG",$BA$18,"Product",BE$19,"Month",$AS28)</f>
        <v>#REF!</v>
      </c>
    </row>
    <row r="29" spans="34:57" x14ac:dyDescent="0.25">
      <c r="AS29">
        <v>10</v>
      </c>
      <c r="AT29" t="e">
        <f>GETPIVOTDATA("QUANTITY",'Sourcewise Delivery'!$A$3,"RECEIVED FROM REF/MKTG",$AU$18,"Product",AT$19,"Month",$AS29)</f>
        <v>#REF!</v>
      </c>
      <c r="AU29" t="e">
        <f>GETPIVOTDATA("QUANTITY",'Sourcewise Delivery'!$A$3,"RECEIVED FROM REF/MKTG",$AU$18,"Product",AU$19,"Month",$AS29)</f>
        <v>#REF!</v>
      </c>
      <c r="AV29" t="e">
        <f>GETPIVOTDATA("QUANTITY",'Sourcewise Delivery'!$A$3,"RECEIVED FROM REF/MKTG",$AU$18,"Product",AV$19,"Month",$AS29)</f>
        <v>#REF!</v>
      </c>
      <c r="AW29" t="e">
        <f>GETPIVOTDATA("QUANTITY",'Sourcewise Delivery'!$A$3,"RECEIVED FROM REF/MKTG",$AU$18,"Product",AW$19,"Month",$AS29)</f>
        <v>#REF!</v>
      </c>
      <c r="AX29" t="e">
        <f>GETPIVOTDATA("QUANTITY",'Sourcewise Delivery'!$A$3,"RECEIVED FROM REF/MKTG",$AU$18,"Product",AX$19,"Month",$AS29)</f>
        <v>#REF!</v>
      </c>
      <c r="AY29" t="e">
        <f>GETPIVOTDATA("QUANTITY",'Sourcewise Delivery'!$A$3,"RECEIVED FROM REF/MKTG",$AU$18,"Product",AY$19,"Month",$AS29)</f>
        <v>#REF!</v>
      </c>
      <c r="AZ29" t="e">
        <f>GETPIVOTDATA("QUANTITY",'Sourcewise Delivery'!$A$3,"RECEIVED FROM REF/MKTG",$BA$18,"Product",AZ$19,"Month",$AS29)</f>
        <v>#REF!</v>
      </c>
      <c r="BA29" t="e">
        <f>GETPIVOTDATA("QUANTITY",'Sourcewise Delivery'!$A$3,"RECEIVED FROM REF/MKTG",$BA$18,"Product",BA$19,"Month",$AS29)</f>
        <v>#REF!</v>
      </c>
      <c r="BB29" t="e">
        <f>GETPIVOTDATA("QUANTITY",'Sourcewise Delivery'!$A$3,"RECEIVED FROM REF/MKTG",$BA$18,"Product",BB$19,"Month",$AS29)</f>
        <v>#REF!</v>
      </c>
      <c r="BC29" t="e">
        <f>GETPIVOTDATA("QUANTITY",'Sourcewise Delivery'!$A$3,"RECEIVED FROM REF/MKTG",$BA$18,"Product",BC$19,"Month",$AS29)</f>
        <v>#REF!</v>
      </c>
      <c r="BD29" t="e">
        <f>GETPIVOTDATA("QUANTITY",'Sourcewise Delivery'!$A$3,"RECEIVED FROM REF/MKTG",$BA$18,"Product",BD$19,"Month",$AS29)</f>
        <v>#REF!</v>
      </c>
      <c r="BE29" t="e">
        <f>GETPIVOTDATA("QUANTITY",'Sourcewise Delivery'!$A$3,"RECEIVED FROM REF/MKTG",$BA$18,"Product",BE$19,"Month",$AS29)</f>
        <v>#REF!</v>
      </c>
    </row>
    <row r="30" spans="34:57" x14ac:dyDescent="0.25">
      <c r="AS30">
        <v>11</v>
      </c>
      <c r="AT30" t="e">
        <f>GETPIVOTDATA("QUANTITY",'Sourcewise Delivery'!$A$3,"RECEIVED FROM REF/MKTG",$AU$18,"Product",AT$19,"Month",$AS30)</f>
        <v>#REF!</v>
      </c>
      <c r="AU30" t="e">
        <f>GETPIVOTDATA("QUANTITY",'Sourcewise Delivery'!$A$3,"RECEIVED FROM REF/MKTG",$AU$18,"Product",AU$19,"Month",$AS30)</f>
        <v>#REF!</v>
      </c>
      <c r="AV30" t="e">
        <f>GETPIVOTDATA("QUANTITY",'Sourcewise Delivery'!$A$3,"RECEIVED FROM REF/MKTG",$AU$18,"Product",AV$19,"Month",$AS30)</f>
        <v>#REF!</v>
      </c>
      <c r="AW30" t="e">
        <f>GETPIVOTDATA("QUANTITY",'Sourcewise Delivery'!$A$3,"RECEIVED FROM REF/MKTG",$AU$18,"Product",AW$19,"Month",$AS30)</f>
        <v>#REF!</v>
      </c>
      <c r="AX30" t="e">
        <f>GETPIVOTDATA("QUANTITY",'Sourcewise Delivery'!$A$3,"RECEIVED FROM REF/MKTG",$AU$18,"Product",AX$19,"Month",$AS30)</f>
        <v>#REF!</v>
      </c>
      <c r="AY30" t="e">
        <f>GETPIVOTDATA("QUANTITY",'Sourcewise Delivery'!$A$3,"RECEIVED FROM REF/MKTG",$AU$18,"Product",AY$19,"Month",$AS30)</f>
        <v>#REF!</v>
      </c>
      <c r="AZ30" t="e">
        <f>GETPIVOTDATA("QUANTITY",'Sourcewise Delivery'!$A$3,"RECEIVED FROM REF/MKTG",$BA$18,"Product",AZ$19,"Month",$AS30)</f>
        <v>#REF!</v>
      </c>
      <c r="BA30" t="e">
        <f>GETPIVOTDATA("QUANTITY",'Sourcewise Delivery'!$A$3,"RECEIVED FROM REF/MKTG",$BA$18,"Product",BA$19,"Month",$AS30)</f>
        <v>#REF!</v>
      </c>
      <c r="BB30" t="e">
        <f>GETPIVOTDATA("QUANTITY",'Sourcewise Delivery'!$A$3,"RECEIVED FROM REF/MKTG",$BA$18,"Product",BB$19,"Month",$AS30)</f>
        <v>#REF!</v>
      </c>
      <c r="BC30" t="e">
        <f>GETPIVOTDATA("QUANTITY",'Sourcewise Delivery'!$A$3,"RECEIVED FROM REF/MKTG",$BA$18,"Product",BC$19,"Month",$AS30)</f>
        <v>#REF!</v>
      </c>
      <c r="BD30" t="e">
        <f>GETPIVOTDATA("QUANTITY",'Sourcewise Delivery'!$A$3,"RECEIVED FROM REF/MKTG",$BA$18,"Product",BD$19,"Month",$AS30)</f>
        <v>#REF!</v>
      </c>
      <c r="BE30" t="e">
        <f>GETPIVOTDATA("QUANTITY",'Sourcewise Delivery'!$A$3,"RECEIVED FROM REF/MKTG",$BA$18,"Product",BE$19,"Month",$AS30)</f>
        <v>#REF!</v>
      </c>
    </row>
    <row r="31" spans="34:57" x14ac:dyDescent="0.25">
      <c r="AS31">
        <v>12</v>
      </c>
      <c r="AT31" t="e">
        <f>GETPIVOTDATA("QUANTITY",'Sourcewise Delivery'!$A$3,"RECEIVED FROM REF/MKTG",$AU$18,"Product",AT$19,"Month",$AS31)</f>
        <v>#REF!</v>
      </c>
      <c r="AU31" t="e">
        <f>GETPIVOTDATA("QUANTITY",'Sourcewise Delivery'!$A$3,"RECEIVED FROM REF/MKTG",$AU$18,"Product",AU$19,"Month",$AS31)</f>
        <v>#REF!</v>
      </c>
      <c r="AV31" t="e">
        <f>GETPIVOTDATA("QUANTITY",'Sourcewise Delivery'!$A$3,"RECEIVED FROM REF/MKTG",$AU$18,"Product",AV$19,"Month",$AS31)</f>
        <v>#REF!</v>
      </c>
      <c r="AW31" t="e">
        <f>GETPIVOTDATA("QUANTITY",'Sourcewise Delivery'!$A$3,"RECEIVED FROM REF/MKTG",$AU$18,"Product",AW$19,"Month",$AS31)</f>
        <v>#REF!</v>
      </c>
      <c r="AX31" t="e">
        <f>GETPIVOTDATA("QUANTITY",'Sourcewise Delivery'!$A$3,"RECEIVED FROM REF/MKTG",$AU$18,"Product",AX$19,"Month",$AS31)</f>
        <v>#REF!</v>
      </c>
      <c r="AY31" t="e">
        <f>GETPIVOTDATA("QUANTITY",'Sourcewise Delivery'!$A$3,"RECEIVED FROM REF/MKTG",$AU$18,"Product",AY$19,"Month",$AS31)</f>
        <v>#REF!</v>
      </c>
      <c r="AZ31" t="e">
        <f>GETPIVOTDATA("QUANTITY",'Sourcewise Delivery'!$A$3,"RECEIVED FROM REF/MKTG",$BA$18,"Product",AZ$19,"Month",$AS31)</f>
        <v>#REF!</v>
      </c>
      <c r="BA31" t="e">
        <f>GETPIVOTDATA("QUANTITY",'Sourcewise Delivery'!$A$3,"RECEIVED FROM REF/MKTG",$BA$18,"Product",BA$19,"Month",$AS31)</f>
        <v>#REF!</v>
      </c>
      <c r="BB31" t="e">
        <f>GETPIVOTDATA("QUANTITY",'Sourcewise Delivery'!$A$3,"RECEIVED FROM REF/MKTG",$BA$18,"Product",BB$19,"Month",$AS31)</f>
        <v>#REF!</v>
      </c>
      <c r="BC31" t="e">
        <f>GETPIVOTDATA("QUANTITY",'Sourcewise Delivery'!$A$3,"RECEIVED FROM REF/MKTG",$BA$18,"Product",BC$19,"Month",$AS31)</f>
        <v>#REF!</v>
      </c>
      <c r="BD31" t="e">
        <f>GETPIVOTDATA("QUANTITY",'Sourcewise Delivery'!$A$3,"RECEIVED FROM REF/MKTG",$BA$18,"Product",BD$19,"Month",$AS31)</f>
        <v>#REF!</v>
      </c>
      <c r="BE31" t="e">
        <f>GETPIVOTDATA("QUANTITY",'Sourcewise Delivery'!$A$3,"RECEIVED FROM REF/MKTG",$BA$18,"Product",BE$19,"Month",$AS31)</f>
        <v>#REF!</v>
      </c>
    </row>
    <row r="42" spans="34:36" x14ac:dyDescent="0.25">
      <c r="AH42" s="39" t="s">
        <v>1522</v>
      </c>
      <c r="AI42" t="s">
        <v>6</v>
      </c>
      <c r="AJ42" t="s">
        <v>463</v>
      </c>
    </row>
    <row r="43" spans="34:36" x14ac:dyDescent="0.25">
      <c r="AH43">
        <v>1</v>
      </c>
      <c r="AI43" t="e">
        <f>SUM(AT20:AY20)</f>
        <v>#REF!</v>
      </c>
      <c r="AJ43" t="e">
        <f>SUM(AZ20:BE20)</f>
        <v>#REF!</v>
      </c>
    </row>
    <row r="44" spans="34:36" x14ac:dyDescent="0.25">
      <c r="AH44">
        <v>2</v>
      </c>
      <c r="AI44" t="e">
        <f t="shared" ref="AI44:AI54" si="4">SUM(AT21:AY21)</f>
        <v>#REF!</v>
      </c>
      <c r="AJ44" t="e">
        <f t="shared" ref="AJ44:AJ54" si="5">SUM(AZ21:BE21)</f>
        <v>#REF!</v>
      </c>
    </row>
    <row r="45" spans="34:36" x14ac:dyDescent="0.25">
      <c r="AH45">
        <v>3</v>
      </c>
      <c r="AI45" t="e">
        <f t="shared" si="4"/>
        <v>#REF!</v>
      </c>
      <c r="AJ45" t="e">
        <f t="shared" si="5"/>
        <v>#REF!</v>
      </c>
    </row>
    <row r="46" spans="34:36" x14ac:dyDescent="0.25">
      <c r="AH46">
        <v>4</v>
      </c>
      <c r="AI46" t="e">
        <f t="shared" si="4"/>
        <v>#REF!</v>
      </c>
      <c r="AJ46" t="e">
        <f t="shared" si="5"/>
        <v>#REF!</v>
      </c>
    </row>
    <row r="47" spans="34:36" x14ac:dyDescent="0.25">
      <c r="AH47">
        <v>5</v>
      </c>
      <c r="AI47" t="e">
        <f t="shared" si="4"/>
        <v>#REF!</v>
      </c>
      <c r="AJ47" t="e">
        <f t="shared" si="5"/>
        <v>#REF!</v>
      </c>
    </row>
    <row r="48" spans="34:36" x14ac:dyDescent="0.25">
      <c r="AH48">
        <v>6</v>
      </c>
      <c r="AI48" t="e">
        <f t="shared" si="4"/>
        <v>#REF!</v>
      </c>
      <c r="AJ48" t="e">
        <f t="shared" si="5"/>
        <v>#REF!</v>
      </c>
    </row>
    <row r="49" spans="34:36" x14ac:dyDescent="0.25">
      <c r="AH49">
        <v>7</v>
      </c>
      <c r="AI49" t="e">
        <f t="shared" si="4"/>
        <v>#REF!</v>
      </c>
      <c r="AJ49" t="e">
        <f t="shared" si="5"/>
        <v>#REF!</v>
      </c>
    </row>
    <row r="50" spans="34:36" x14ac:dyDescent="0.25">
      <c r="AH50">
        <v>8</v>
      </c>
      <c r="AI50" t="e">
        <f t="shared" si="4"/>
        <v>#REF!</v>
      </c>
      <c r="AJ50" t="e">
        <f t="shared" si="5"/>
        <v>#REF!</v>
      </c>
    </row>
    <row r="51" spans="34:36" x14ac:dyDescent="0.25">
      <c r="AH51">
        <v>9</v>
      </c>
      <c r="AI51" t="e">
        <f t="shared" si="4"/>
        <v>#REF!</v>
      </c>
      <c r="AJ51" t="e">
        <f t="shared" si="5"/>
        <v>#REF!</v>
      </c>
    </row>
    <row r="52" spans="34:36" x14ac:dyDescent="0.25">
      <c r="AH52">
        <v>10</v>
      </c>
      <c r="AI52" t="e">
        <f t="shared" si="4"/>
        <v>#REF!</v>
      </c>
      <c r="AJ52" t="e">
        <f t="shared" si="5"/>
        <v>#REF!</v>
      </c>
    </row>
    <row r="53" spans="34:36" x14ac:dyDescent="0.25">
      <c r="AH53">
        <v>11</v>
      </c>
      <c r="AI53" t="e">
        <f t="shared" si="4"/>
        <v>#REF!</v>
      </c>
      <c r="AJ53" t="e">
        <f t="shared" si="5"/>
        <v>#REF!</v>
      </c>
    </row>
    <row r="54" spans="34:36" x14ac:dyDescent="0.25">
      <c r="AH54">
        <v>12</v>
      </c>
      <c r="AI54" t="e">
        <f t="shared" si="4"/>
        <v>#REF!</v>
      </c>
      <c r="AJ54" t="e">
        <f t="shared" si="5"/>
        <v>#REF!</v>
      </c>
    </row>
  </sheetData>
  <dataValidations count="1">
    <dataValidation type="list" allowBlank="1" showInputMessage="1" showErrorMessage="1" errorTitle="Chpose from Drop down" sqref="B2:H2">
      <formula1>$M$2:$M$12</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1"/>
  <sheetViews>
    <sheetView workbookViewId="0">
      <selection activeCell="I11" sqref="I11"/>
    </sheetView>
  </sheetViews>
  <sheetFormatPr defaultColWidth="14.85546875" defaultRowHeight="15" x14ac:dyDescent="0.25"/>
  <cols>
    <col min="1" max="1" width="16.7109375" bestFit="1" customWidth="1"/>
    <col min="2" max="10" width="11.7109375" bestFit="1" customWidth="1"/>
    <col min="11" max="11" width="11.140625" bestFit="1" customWidth="1"/>
    <col min="12" max="12" width="11.7109375" customWidth="1"/>
    <col min="13" max="14" width="11.140625" bestFit="1" customWidth="1"/>
    <col min="15" max="35" width="29.5703125" bestFit="1" customWidth="1"/>
    <col min="36" max="36" width="11.140625" customWidth="1"/>
  </cols>
  <sheetData>
    <row r="1" spans="1:11" x14ac:dyDescent="0.25">
      <c r="A1" s="37" t="s">
        <v>4</v>
      </c>
      <c r="B1" s="38" t="s">
        <v>1348</v>
      </c>
    </row>
    <row r="2" spans="1:11" x14ac:dyDescent="0.25">
      <c r="A2" s="37" t="s">
        <v>1680</v>
      </c>
      <c r="B2" s="190">
        <v>2016</v>
      </c>
    </row>
    <row r="3" spans="1:11" x14ac:dyDescent="0.25">
      <c r="A3" s="37" t="s">
        <v>225</v>
      </c>
      <c r="B3" s="38" t="s">
        <v>1348</v>
      </c>
    </row>
    <row r="4" spans="1:11" x14ac:dyDescent="0.25">
      <c r="A4" s="37" t="s">
        <v>2</v>
      </c>
      <c r="B4" s="38" t="s">
        <v>1348</v>
      </c>
    </row>
    <row r="5" spans="1:11" x14ac:dyDescent="0.25">
      <c r="A5" s="37" t="s">
        <v>1686</v>
      </c>
      <c r="B5" s="38" t="s">
        <v>1348</v>
      </c>
    </row>
    <row r="7" spans="1:11" x14ac:dyDescent="0.25">
      <c r="A7" s="23" t="s">
        <v>1347</v>
      </c>
      <c r="B7" s="23" t="s">
        <v>224</v>
      </c>
      <c r="C7" s="21"/>
      <c r="D7" s="21"/>
      <c r="E7" s="21"/>
      <c r="F7" s="21"/>
      <c r="G7" s="21"/>
      <c r="H7" s="21"/>
      <c r="I7" s="21"/>
      <c r="J7" s="21"/>
      <c r="K7" s="22"/>
    </row>
    <row r="8" spans="1:11" x14ac:dyDescent="0.25">
      <c r="A8" s="23" t="s">
        <v>1681</v>
      </c>
      <c r="B8" s="20" t="s">
        <v>143</v>
      </c>
      <c r="C8" s="26" t="s">
        <v>1525</v>
      </c>
      <c r="D8" s="26" t="s">
        <v>1530</v>
      </c>
      <c r="E8" s="26" t="s">
        <v>204</v>
      </c>
      <c r="F8" s="26" t="s">
        <v>1528</v>
      </c>
      <c r="G8" s="26" t="s">
        <v>1532</v>
      </c>
      <c r="H8" s="26" t="s">
        <v>149</v>
      </c>
      <c r="I8" s="26" t="s">
        <v>171</v>
      </c>
      <c r="J8" s="26" t="s">
        <v>146</v>
      </c>
      <c r="K8" s="27" t="s">
        <v>1346</v>
      </c>
    </row>
    <row r="9" spans="1:11" x14ac:dyDescent="0.25">
      <c r="A9" s="20" t="s">
        <v>1683</v>
      </c>
      <c r="B9" s="28">
        <v>409141</v>
      </c>
      <c r="C9" s="29">
        <v>1397</v>
      </c>
      <c r="D9" s="29">
        <v>657220</v>
      </c>
      <c r="E9" s="29">
        <v>3400</v>
      </c>
      <c r="F9" s="29">
        <v>1295</v>
      </c>
      <c r="G9" s="29">
        <v>290255</v>
      </c>
      <c r="H9" s="29">
        <v>404243</v>
      </c>
      <c r="I9" s="29">
        <v>88126</v>
      </c>
      <c r="J9" s="29">
        <v>212316</v>
      </c>
      <c r="K9" s="30">
        <v>2067393</v>
      </c>
    </row>
    <row r="10" spans="1:11" x14ac:dyDescent="0.25">
      <c r="A10" s="24" t="s">
        <v>1684</v>
      </c>
      <c r="B10" s="31">
        <v>262866</v>
      </c>
      <c r="C10" s="183">
        <v>581</v>
      </c>
      <c r="D10" s="183">
        <v>464833</v>
      </c>
      <c r="E10" s="183">
        <v>4133</v>
      </c>
      <c r="F10" s="183">
        <v>650</v>
      </c>
      <c r="G10" s="183">
        <v>202971</v>
      </c>
      <c r="H10" s="183">
        <v>199930</v>
      </c>
      <c r="I10" s="183">
        <v>46494</v>
      </c>
      <c r="J10" s="183">
        <v>95793</v>
      </c>
      <c r="K10" s="33">
        <v>1278251</v>
      </c>
    </row>
    <row r="11" spans="1:11" x14ac:dyDescent="0.25">
      <c r="A11" s="25" t="s">
        <v>1346</v>
      </c>
      <c r="B11" s="34">
        <v>672007</v>
      </c>
      <c r="C11" s="35">
        <v>1978</v>
      </c>
      <c r="D11" s="35">
        <v>1122053</v>
      </c>
      <c r="E11" s="35">
        <v>7533</v>
      </c>
      <c r="F11" s="35">
        <v>1945</v>
      </c>
      <c r="G11" s="35">
        <v>493226</v>
      </c>
      <c r="H11" s="35">
        <v>604173</v>
      </c>
      <c r="I11" s="35">
        <v>134620</v>
      </c>
      <c r="J11" s="35">
        <v>308109</v>
      </c>
      <c r="K11" s="36">
        <v>3345644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2"/>
  <sheetViews>
    <sheetView workbookViewId="0">
      <selection activeCell="I11" sqref="I11"/>
    </sheetView>
  </sheetViews>
  <sheetFormatPr defaultRowHeight="15" x14ac:dyDescent="0.25"/>
  <cols>
    <col min="1" max="1" width="27.28515625" customWidth="1"/>
    <col min="2" max="2" width="16.28515625" customWidth="1"/>
    <col min="3" max="3" width="7" bestFit="1" customWidth="1"/>
    <col min="4" max="4" width="6" bestFit="1" customWidth="1"/>
    <col min="5" max="5" width="7" bestFit="1" customWidth="1"/>
    <col min="6" max="6" width="8.42578125" bestFit="1" customWidth="1"/>
    <col min="7" max="8" width="7" bestFit="1" customWidth="1"/>
    <col min="9" max="9" width="8" bestFit="1" customWidth="1"/>
    <col min="10" max="11" width="7" bestFit="1" customWidth="1"/>
    <col min="12" max="12" width="6.28515625" bestFit="1" customWidth="1"/>
    <col min="13" max="13" width="11.28515625" bestFit="1" customWidth="1"/>
  </cols>
  <sheetData>
    <row r="1" spans="1:13" x14ac:dyDescent="0.25">
      <c r="A1" s="40" t="s">
        <v>1356</v>
      </c>
      <c r="B1" s="181" t="s">
        <v>1348</v>
      </c>
    </row>
    <row r="2" spans="1:13" x14ac:dyDescent="0.25">
      <c r="A2" s="40" t="s">
        <v>1358</v>
      </c>
      <c r="B2" s="181" t="s">
        <v>1348</v>
      </c>
    </row>
    <row r="3" spans="1:13" x14ac:dyDescent="0.25">
      <c r="A3" s="40" t="s">
        <v>1355</v>
      </c>
      <c r="B3" s="181" t="s">
        <v>1348</v>
      </c>
    </row>
    <row r="4" spans="1:13" x14ac:dyDescent="0.25">
      <c r="A4" s="40" t="s">
        <v>1357</v>
      </c>
      <c r="B4" s="181" t="s">
        <v>1348</v>
      </c>
    </row>
    <row r="6" spans="1:13" x14ac:dyDescent="0.25">
      <c r="A6" s="40" t="s">
        <v>1347</v>
      </c>
      <c r="B6" s="40" t="s">
        <v>1521</v>
      </c>
    </row>
    <row r="7" spans="1:13" x14ac:dyDescent="0.25">
      <c r="A7" s="40" t="s">
        <v>1520</v>
      </c>
      <c r="B7" s="181" t="s">
        <v>143</v>
      </c>
      <c r="C7" s="181" t="s">
        <v>154</v>
      </c>
      <c r="D7" s="181" t="s">
        <v>204</v>
      </c>
      <c r="E7" s="181" t="s">
        <v>152</v>
      </c>
      <c r="F7" s="181" t="s">
        <v>149</v>
      </c>
      <c r="G7" s="181" t="s">
        <v>171</v>
      </c>
      <c r="H7" s="181" t="s">
        <v>146</v>
      </c>
      <c r="I7" s="181" t="s">
        <v>1530</v>
      </c>
      <c r="J7" s="181" t="s">
        <v>1532</v>
      </c>
      <c r="K7" s="181" t="s">
        <v>1525</v>
      </c>
      <c r="L7" s="181" t="s">
        <v>1528</v>
      </c>
      <c r="M7" s="181" t="s">
        <v>1346</v>
      </c>
    </row>
    <row r="8" spans="1:13" x14ac:dyDescent="0.25">
      <c r="A8" s="41" t="s">
        <v>1683</v>
      </c>
      <c r="B8" s="183">
        <v>730678</v>
      </c>
      <c r="C8" s="183">
        <v>375419</v>
      </c>
      <c r="D8" s="183">
        <v>8959</v>
      </c>
      <c r="E8" s="183">
        <v>216233</v>
      </c>
      <c r="F8" s="183">
        <v>382512</v>
      </c>
      <c r="G8" s="183">
        <v>65516</v>
      </c>
      <c r="H8" s="183">
        <v>245215</v>
      </c>
      <c r="I8" s="183">
        <v>367842</v>
      </c>
      <c r="J8" s="183">
        <v>222879</v>
      </c>
      <c r="K8" s="183">
        <v>2201</v>
      </c>
      <c r="L8" s="183">
        <v>1367</v>
      </c>
      <c r="M8" s="183">
        <v>2618821</v>
      </c>
    </row>
    <row r="9" spans="1:13" x14ac:dyDescent="0.25">
      <c r="A9" s="41" t="s">
        <v>1684</v>
      </c>
      <c r="B9" s="183">
        <v>529063</v>
      </c>
      <c r="C9" s="183">
        <v>119686</v>
      </c>
      <c r="D9" s="183">
        <v>5635</v>
      </c>
      <c r="E9" s="183">
        <v>68880</v>
      </c>
      <c r="F9" s="183">
        <v>186163</v>
      </c>
      <c r="G9" s="183">
        <v>48631</v>
      </c>
      <c r="H9" s="183">
        <v>110371</v>
      </c>
      <c r="I9" s="183">
        <v>350055</v>
      </c>
      <c r="J9" s="183">
        <v>231596</v>
      </c>
      <c r="K9" s="183"/>
      <c r="L9" s="183">
        <v>679</v>
      </c>
      <c r="M9" s="183">
        <v>1650759</v>
      </c>
    </row>
    <row r="10" spans="1:13" x14ac:dyDescent="0.25">
      <c r="A10" s="41" t="s">
        <v>1685</v>
      </c>
      <c r="B10" s="183">
        <v>414949</v>
      </c>
      <c r="C10" s="183"/>
      <c r="D10" s="183">
        <v>1394</v>
      </c>
      <c r="E10" s="183">
        <v>159309</v>
      </c>
      <c r="F10" s="183">
        <v>100210</v>
      </c>
      <c r="G10" s="183"/>
      <c r="H10" s="183">
        <v>43904</v>
      </c>
      <c r="I10" s="183">
        <v>307345</v>
      </c>
      <c r="J10" s="183">
        <v>30599</v>
      </c>
      <c r="K10" s="183"/>
      <c r="L10" s="183"/>
      <c r="M10" s="183">
        <v>1057710</v>
      </c>
    </row>
    <row r="11" spans="1:13" x14ac:dyDescent="0.25">
      <c r="A11" s="41" t="s">
        <v>1682</v>
      </c>
      <c r="B11" s="183">
        <v>287644</v>
      </c>
      <c r="C11" s="183"/>
      <c r="D11" s="183">
        <v>4884</v>
      </c>
      <c r="E11" s="183">
        <v>140433</v>
      </c>
      <c r="F11" s="183">
        <v>74656</v>
      </c>
      <c r="G11" s="183"/>
      <c r="H11" s="183">
        <v>30827</v>
      </c>
      <c r="I11" s="183">
        <v>199843</v>
      </c>
      <c r="J11" s="183"/>
      <c r="K11" s="183"/>
      <c r="L11" s="183"/>
      <c r="M11" s="183">
        <v>738287</v>
      </c>
    </row>
    <row r="12" spans="1:13" x14ac:dyDescent="0.25">
      <c r="A12" s="41" t="s">
        <v>1346</v>
      </c>
      <c r="B12" s="183">
        <v>1962334</v>
      </c>
      <c r="C12" s="183">
        <v>495105</v>
      </c>
      <c r="D12" s="183">
        <v>20872</v>
      </c>
      <c r="E12" s="183">
        <v>584855</v>
      </c>
      <c r="F12" s="183">
        <v>743541</v>
      </c>
      <c r="G12" s="183">
        <v>114147</v>
      </c>
      <c r="H12" s="183">
        <v>430317</v>
      </c>
      <c r="I12" s="183">
        <v>1225085</v>
      </c>
      <c r="J12" s="183">
        <v>485074</v>
      </c>
      <c r="K12" s="183">
        <v>2201</v>
      </c>
      <c r="L12" s="183">
        <v>2046</v>
      </c>
      <c r="M12" s="183">
        <v>6065577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69"/>
  <sheetViews>
    <sheetView zoomScale="60" zoomScaleNormal="60" workbookViewId="0">
      <selection activeCell="F8" sqref="F8"/>
    </sheetView>
  </sheetViews>
  <sheetFormatPr defaultColWidth="14.85546875" defaultRowHeight="15" x14ac:dyDescent="0.25"/>
  <cols>
    <col min="1" max="1" width="20.5703125" customWidth="1"/>
    <col min="2" max="3" width="9.85546875" customWidth="1"/>
    <col min="4" max="4" width="8.7109375" bestFit="1" customWidth="1"/>
    <col min="5" max="5" width="12.85546875" bestFit="1" customWidth="1"/>
    <col min="6" max="6" width="12.7109375" customWidth="1"/>
    <col min="7" max="9" width="12.85546875" bestFit="1" customWidth="1"/>
    <col min="10" max="10" width="12.7109375" customWidth="1"/>
    <col min="11" max="11" width="12.7109375" bestFit="1" customWidth="1"/>
    <col min="12" max="12" width="12.85546875" bestFit="1" customWidth="1"/>
    <col min="13" max="13" width="12.7109375" bestFit="1" customWidth="1"/>
    <col min="14" max="14" width="19.28515625" bestFit="1" customWidth="1"/>
    <col min="15" max="15" width="9.85546875" bestFit="1" customWidth="1"/>
    <col min="16" max="17" width="8.7109375" customWidth="1"/>
    <col min="18" max="35" width="29.5703125" bestFit="1" customWidth="1"/>
    <col min="36" max="36" width="11.140625" customWidth="1"/>
  </cols>
  <sheetData>
    <row r="1" spans="1:17" x14ac:dyDescent="0.25">
      <c r="N1" s="181"/>
      <c r="O1" s="181"/>
      <c r="P1" s="181"/>
      <c r="Q1" s="181"/>
    </row>
    <row r="2" spans="1:17" x14ac:dyDescent="0.25">
      <c r="P2" s="181"/>
      <c r="Q2" s="181"/>
    </row>
    <row r="3" spans="1:17" x14ac:dyDescent="0.25">
      <c r="P3" s="181"/>
      <c r="Q3" s="181"/>
    </row>
    <row r="4" spans="1:17" x14ac:dyDescent="0.25">
      <c r="N4" s="37" t="s">
        <v>2</v>
      </c>
      <c r="O4" s="38" t="s">
        <v>1348</v>
      </c>
      <c r="P4" s="181"/>
      <c r="Q4" s="181"/>
    </row>
    <row r="5" spans="1:17" x14ac:dyDescent="0.25">
      <c r="N5" s="181"/>
      <c r="O5" s="181"/>
      <c r="P5" s="181"/>
      <c r="Q5" s="181"/>
    </row>
    <row r="6" spans="1:17" x14ac:dyDescent="0.25">
      <c r="A6" s="37" t="s">
        <v>1686</v>
      </c>
      <c r="B6" s="38" t="s">
        <v>1348</v>
      </c>
      <c r="N6" s="23" t="s">
        <v>1347</v>
      </c>
      <c r="O6" s="27"/>
      <c r="P6" s="181"/>
      <c r="Q6" s="181"/>
    </row>
    <row r="7" spans="1:17" x14ac:dyDescent="0.25">
      <c r="N7" s="23" t="s">
        <v>1686</v>
      </c>
      <c r="O7" s="27" t="s">
        <v>2120</v>
      </c>
      <c r="P7" s="181"/>
      <c r="Q7" s="181"/>
    </row>
    <row r="8" spans="1:17" x14ac:dyDescent="0.25">
      <c r="A8" s="23" t="s">
        <v>1347</v>
      </c>
      <c r="B8" s="27"/>
      <c r="N8" s="20" t="s">
        <v>2638</v>
      </c>
      <c r="O8" s="30">
        <v>200207</v>
      </c>
    </row>
    <row r="9" spans="1:17" x14ac:dyDescent="0.25">
      <c r="A9" s="23" t="s">
        <v>224</v>
      </c>
      <c r="B9" s="27" t="s">
        <v>2120</v>
      </c>
      <c r="N9" s="24" t="s">
        <v>204</v>
      </c>
      <c r="O9" s="33">
        <v>12685</v>
      </c>
    </row>
    <row r="10" spans="1:17" x14ac:dyDescent="0.25">
      <c r="A10" s="20" t="s">
        <v>143</v>
      </c>
      <c r="B10" s="30">
        <v>2065758</v>
      </c>
      <c r="N10" s="24" t="s">
        <v>6</v>
      </c>
      <c r="O10" s="33">
        <v>6317208</v>
      </c>
    </row>
    <row r="11" spans="1:17" x14ac:dyDescent="0.25">
      <c r="A11" s="24" t="s">
        <v>1525</v>
      </c>
      <c r="B11" s="33">
        <v>13779</v>
      </c>
      <c r="N11" s="24" t="s">
        <v>1543</v>
      </c>
      <c r="O11" s="33">
        <v>12495</v>
      </c>
    </row>
    <row r="12" spans="1:17" x14ac:dyDescent="0.25">
      <c r="A12" s="24" t="s">
        <v>1530</v>
      </c>
      <c r="B12" s="33">
        <v>2862521</v>
      </c>
      <c r="N12" s="24" t="s">
        <v>463</v>
      </c>
      <c r="O12" s="33">
        <v>2354728</v>
      </c>
    </row>
    <row r="13" spans="1:17" x14ac:dyDescent="0.25">
      <c r="A13" s="24" t="s">
        <v>204</v>
      </c>
      <c r="B13" s="33">
        <v>12685</v>
      </c>
      <c r="N13" s="25" t="s">
        <v>1346</v>
      </c>
      <c r="O13" s="36">
        <v>8897323</v>
      </c>
    </row>
    <row r="14" spans="1:17" x14ac:dyDescent="0.25">
      <c r="A14" s="24" t="s">
        <v>1528</v>
      </c>
      <c r="B14" s="33">
        <v>12505</v>
      </c>
    </row>
    <row r="15" spans="1:17" x14ac:dyDescent="0.25">
      <c r="A15" s="24" t="s">
        <v>1532</v>
      </c>
      <c r="B15" s="33">
        <v>1171009</v>
      </c>
    </row>
    <row r="16" spans="1:17" x14ac:dyDescent="0.25">
      <c r="A16" s="24" t="s">
        <v>149</v>
      </c>
      <c r="B16" s="33">
        <v>1631030</v>
      </c>
    </row>
    <row r="17" spans="1:21" x14ac:dyDescent="0.25">
      <c r="A17" s="24" t="s">
        <v>171</v>
      </c>
      <c r="B17" s="33">
        <v>361657</v>
      </c>
    </row>
    <row r="18" spans="1:21" x14ac:dyDescent="0.25">
      <c r="A18" s="24" t="s">
        <v>146</v>
      </c>
      <c r="B18" s="33">
        <v>766379</v>
      </c>
    </row>
    <row r="19" spans="1:21" x14ac:dyDescent="0.25">
      <c r="A19" s="25" t="s">
        <v>1346</v>
      </c>
      <c r="B19" s="36">
        <v>8897323</v>
      </c>
    </row>
    <row r="21" spans="1:21" x14ac:dyDescent="0.25">
      <c r="S21" s="181"/>
      <c r="T21" s="181"/>
      <c r="U21" s="181"/>
    </row>
    <row r="22" spans="1:21" x14ac:dyDescent="0.25">
      <c r="S22" s="181"/>
      <c r="T22" s="37" t="s">
        <v>2</v>
      </c>
      <c r="U22" s="38" t="s">
        <v>1348</v>
      </c>
    </row>
    <row r="23" spans="1:21" x14ac:dyDescent="0.25">
      <c r="S23" s="181"/>
      <c r="T23" s="181"/>
      <c r="U23" s="181"/>
    </row>
    <row r="24" spans="1:21" x14ac:dyDescent="0.25">
      <c r="S24" s="181"/>
      <c r="T24" s="23" t="s">
        <v>1347</v>
      </c>
      <c r="U24" s="27"/>
    </row>
    <row r="25" spans="1:21" x14ac:dyDescent="0.25">
      <c r="S25" s="181"/>
      <c r="T25" s="23" t="s">
        <v>1680</v>
      </c>
      <c r="U25" s="27" t="s">
        <v>2120</v>
      </c>
    </row>
    <row r="26" spans="1:21" x14ac:dyDescent="0.25">
      <c r="S26" s="181"/>
      <c r="T26" s="20">
        <v>2015</v>
      </c>
      <c r="U26" s="30">
        <v>5551679</v>
      </c>
    </row>
    <row r="27" spans="1:21" x14ac:dyDescent="0.25">
      <c r="S27" s="181"/>
      <c r="T27" s="24">
        <v>2016</v>
      </c>
      <c r="U27" s="33">
        <v>3345644</v>
      </c>
    </row>
    <row r="28" spans="1:21" x14ac:dyDescent="0.25">
      <c r="S28" s="181"/>
      <c r="T28" s="25" t="s">
        <v>1346</v>
      </c>
      <c r="U28" s="36">
        <v>8897323</v>
      </c>
    </row>
    <row r="29" spans="1:21" x14ac:dyDescent="0.25">
      <c r="S29" s="181"/>
    </row>
    <row r="30" spans="1:21" x14ac:dyDescent="0.25">
      <c r="S30" s="181"/>
    </row>
    <row r="31" spans="1:21" x14ac:dyDescent="0.25">
      <c r="S31" s="181"/>
    </row>
    <row r="32" spans="1:21" x14ac:dyDescent="0.25">
      <c r="S32" s="181"/>
    </row>
    <row r="33" spans="13:19" x14ac:dyDescent="0.25">
      <c r="S33" s="181"/>
    </row>
    <row r="34" spans="13:19" x14ac:dyDescent="0.25">
      <c r="M34" s="181"/>
      <c r="N34" s="181"/>
      <c r="O34" s="181"/>
    </row>
    <row r="35" spans="13:19" x14ac:dyDescent="0.25">
      <c r="M35" s="181"/>
      <c r="N35" s="23" t="s">
        <v>1347</v>
      </c>
      <c r="O35" s="27"/>
    </row>
    <row r="36" spans="13:19" x14ac:dyDescent="0.25">
      <c r="M36" s="181"/>
      <c r="N36" s="23" t="s">
        <v>1681</v>
      </c>
      <c r="O36" s="27" t="s">
        <v>2120</v>
      </c>
    </row>
    <row r="37" spans="13:19" x14ac:dyDescent="0.25">
      <c r="M37" s="181"/>
      <c r="N37" s="20" t="s">
        <v>1683</v>
      </c>
      <c r="O37" s="30">
        <v>3197139</v>
      </c>
    </row>
    <row r="38" spans="13:19" x14ac:dyDescent="0.25">
      <c r="M38" s="181"/>
      <c r="N38" s="24" t="s">
        <v>1684</v>
      </c>
      <c r="O38" s="33">
        <v>2484500</v>
      </c>
    </row>
    <row r="39" spans="13:19" x14ac:dyDescent="0.25">
      <c r="M39" s="181"/>
      <c r="N39" s="24" t="s">
        <v>1685</v>
      </c>
      <c r="O39" s="33">
        <v>1885131</v>
      </c>
    </row>
    <row r="40" spans="13:19" x14ac:dyDescent="0.25">
      <c r="M40" s="181"/>
      <c r="N40" s="24" t="s">
        <v>1682</v>
      </c>
      <c r="O40" s="33">
        <v>1330553</v>
      </c>
    </row>
    <row r="41" spans="13:19" x14ac:dyDescent="0.25">
      <c r="M41" s="181"/>
      <c r="N41" s="25" t="s">
        <v>1346</v>
      </c>
      <c r="O41" s="36">
        <v>8897323</v>
      </c>
    </row>
    <row r="42" spans="13:19" x14ac:dyDescent="0.25">
      <c r="M42" s="181"/>
    </row>
    <row r="43" spans="13:19" x14ac:dyDescent="0.25">
      <c r="M43" s="181"/>
    </row>
    <row r="44" spans="13:19" x14ac:dyDescent="0.25">
      <c r="M44" s="181"/>
    </row>
    <row r="45" spans="13:19" x14ac:dyDescent="0.25">
      <c r="M45" s="181"/>
    </row>
    <row r="46" spans="13:19" x14ac:dyDescent="0.25">
      <c r="M46" s="181"/>
    </row>
    <row r="47" spans="13:19" x14ac:dyDescent="0.25">
      <c r="M47" s="181"/>
    </row>
    <row r="56" spans="14:16" x14ac:dyDescent="0.25">
      <c r="N56" s="181"/>
      <c r="O56" s="181"/>
      <c r="P56" s="181"/>
    </row>
    <row r="57" spans="14:16" x14ac:dyDescent="0.25">
      <c r="N57" s="181"/>
      <c r="O57" s="181"/>
      <c r="P57" s="181"/>
    </row>
    <row r="58" spans="14:16" x14ac:dyDescent="0.25">
      <c r="N58" s="23" t="s">
        <v>1347</v>
      </c>
      <c r="O58" s="27"/>
    </row>
    <row r="59" spans="14:16" x14ac:dyDescent="0.25">
      <c r="N59" s="23" t="s">
        <v>2</v>
      </c>
      <c r="O59" s="27" t="s">
        <v>2120</v>
      </c>
    </row>
    <row r="60" spans="14:16" x14ac:dyDescent="0.25">
      <c r="N60" s="20" t="s">
        <v>162</v>
      </c>
      <c r="O60" s="30">
        <v>188131</v>
      </c>
    </row>
    <row r="61" spans="14:16" x14ac:dyDescent="0.25">
      <c r="N61" s="24" t="s">
        <v>8</v>
      </c>
      <c r="O61" s="33">
        <v>1107170</v>
      </c>
    </row>
    <row r="62" spans="14:16" x14ac:dyDescent="0.25">
      <c r="N62" s="24" t="s">
        <v>274</v>
      </c>
      <c r="O62" s="33">
        <v>739461</v>
      </c>
    </row>
    <row r="63" spans="14:16" x14ac:dyDescent="0.25">
      <c r="N63" s="24" t="s">
        <v>1597</v>
      </c>
      <c r="O63" s="33">
        <v>88789</v>
      </c>
    </row>
    <row r="64" spans="14:16" x14ac:dyDescent="0.25">
      <c r="N64" s="24" t="s">
        <v>6</v>
      </c>
      <c r="O64" s="33">
        <v>4311924</v>
      </c>
    </row>
    <row r="65" spans="14:15" x14ac:dyDescent="0.25">
      <c r="N65" s="24" t="s">
        <v>1596</v>
      </c>
      <c r="O65" s="33">
        <v>114160</v>
      </c>
    </row>
    <row r="66" spans="14:15" x14ac:dyDescent="0.25">
      <c r="N66" s="24" t="s">
        <v>463</v>
      </c>
      <c r="O66" s="33">
        <v>133318</v>
      </c>
    </row>
    <row r="67" spans="14:15" x14ac:dyDescent="0.25">
      <c r="N67" s="24" t="s">
        <v>20</v>
      </c>
      <c r="O67" s="33">
        <v>2156385</v>
      </c>
    </row>
    <row r="68" spans="14:15" x14ac:dyDescent="0.25">
      <c r="N68" s="24" t="s">
        <v>63</v>
      </c>
      <c r="O68" s="33">
        <v>57985</v>
      </c>
    </row>
    <row r="69" spans="14:15" x14ac:dyDescent="0.25">
      <c r="N69" s="25" t="s">
        <v>1346</v>
      </c>
      <c r="O69" s="36">
        <v>8897323</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G83"/>
  <sheetViews>
    <sheetView zoomScale="78" zoomScaleNormal="78" workbookViewId="0">
      <selection activeCell="F8" sqref="F8"/>
    </sheetView>
  </sheetViews>
  <sheetFormatPr defaultRowHeight="15" x14ac:dyDescent="0.25"/>
  <cols>
    <col min="1" max="1" width="13.5703125" customWidth="1"/>
    <col min="2" max="2" width="17" customWidth="1"/>
    <col min="3" max="3" width="5" customWidth="1"/>
    <col min="4" max="4" width="7" customWidth="1"/>
    <col min="5" max="5" width="8.42578125" bestFit="1" customWidth="1"/>
    <col min="6" max="6" width="6.7109375" bestFit="1" customWidth="1"/>
    <col min="7" max="7" width="7" customWidth="1"/>
    <col min="8" max="8" width="8" customWidth="1"/>
    <col min="9" max="9" width="7" customWidth="1"/>
    <col min="10" max="11" width="11.28515625" bestFit="1" customWidth="1"/>
  </cols>
  <sheetData>
    <row r="2" spans="1:7" x14ac:dyDescent="0.25">
      <c r="F2" t="s">
        <v>2600</v>
      </c>
    </row>
    <row r="6" spans="1:7" x14ac:dyDescent="0.25">
      <c r="A6" s="40" t="s">
        <v>1520</v>
      </c>
      <c r="B6" t="s">
        <v>1347</v>
      </c>
    </row>
    <row r="7" spans="1:7" x14ac:dyDescent="0.25">
      <c r="A7" s="41" t="s">
        <v>460</v>
      </c>
      <c r="B7" s="183">
        <v>1803033</v>
      </c>
    </row>
    <row r="8" spans="1:7" x14ac:dyDescent="0.25">
      <c r="A8" s="41" t="s">
        <v>464</v>
      </c>
      <c r="B8" s="183">
        <v>1276996</v>
      </c>
    </row>
    <row r="9" spans="1:7" x14ac:dyDescent="0.25">
      <c r="A9" s="41" t="s">
        <v>466</v>
      </c>
      <c r="B9" s="183">
        <v>179636</v>
      </c>
    </row>
    <row r="10" spans="1:7" x14ac:dyDescent="0.25">
      <c r="A10" s="41" t="s">
        <v>490</v>
      </c>
      <c r="B10" s="183">
        <v>412696</v>
      </c>
    </row>
    <row r="11" spans="1:7" x14ac:dyDescent="0.25">
      <c r="A11" s="41" t="s">
        <v>492</v>
      </c>
      <c r="B11" s="183">
        <v>407063</v>
      </c>
    </row>
    <row r="12" spans="1:7" x14ac:dyDescent="0.25">
      <c r="A12" s="41" t="s">
        <v>2599</v>
      </c>
      <c r="B12" s="183">
        <v>1210597</v>
      </c>
    </row>
    <row r="13" spans="1:7" x14ac:dyDescent="0.25">
      <c r="A13" s="41" t="s">
        <v>1907</v>
      </c>
      <c r="B13" s="183">
        <v>333268</v>
      </c>
    </row>
    <row r="14" spans="1:7" x14ac:dyDescent="0.25">
      <c r="A14" s="41" t="s">
        <v>1945</v>
      </c>
      <c r="B14" s="183">
        <v>221546</v>
      </c>
    </row>
    <row r="15" spans="1:7" x14ac:dyDescent="0.25">
      <c r="A15" s="41" t="s">
        <v>1850</v>
      </c>
      <c r="B15" s="183">
        <v>137206</v>
      </c>
    </row>
    <row r="16" spans="1:7" x14ac:dyDescent="0.25">
      <c r="A16" s="41" t="s">
        <v>2663</v>
      </c>
      <c r="B16" s="183">
        <v>80488</v>
      </c>
      <c r="G16" t="s">
        <v>1681</v>
      </c>
    </row>
    <row r="17" spans="1:3" x14ac:dyDescent="0.25">
      <c r="A17" s="41" t="s">
        <v>2665</v>
      </c>
      <c r="B17" s="183">
        <v>3048</v>
      </c>
      <c r="C17" s="181"/>
    </row>
    <row r="18" spans="1:3" x14ac:dyDescent="0.25">
      <c r="A18" s="41" t="s">
        <v>1346</v>
      </c>
      <c r="B18" s="183">
        <v>6065577</v>
      </c>
      <c r="C18" s="181"/>
    </row>
    <row r="19" spans="1:3" x14ac:dyDescent="0.25">
      <c r="C19" s="181"/>
    </row>
    <row r="20" spans="1:3" x14ac:dyDescent="0.25">
      <c r="C20" s="181"/>
    </row>
    <row r="21" spans="1:3" x14ac:dyDescent="0.25">
      <c r="C21" s="181"/>
    </row>
    <row r="22" spans="1:3" x14ac:dyDescent="0.25">
      <c r="C22" s="181"/>
    </row>
    <row r="23" spans="1:3" x14ac:dyDescent="0.25">
      <c r="C23" s="181"/>
    </row>
    <row r="24" spans="1:3" x14ac:dyDescent="0.25">
      <c r="A24" s="181"/>
      <c r="B24" s="181"/>
      <c r="C24" s="181"/>
    </row>
    <row r="25" spans="1:3" x14ac:dyDescent="0.25">
      <c r="A25" s="40" t="s">
        <v>1520</v>
      </c>
      <c r="B25" t="s">
        <v>1347</v>
      </c>
      <c r="C25" s="181"/>
    </row>
    <row r="26" spans="1:3" x14ac:dyDescent="0.25">
      <c r="A26" s="41" t="s">
        <v>1683</v>
      </c>
      <c r="B26" s="183">
        <v>2618821</v>
      </c>
    </row>
    <row r="27" spans="1:3" x14ac:dyDescent="0.25">
      <c r="A27" s="41" t="s">
        <v>1684</v>
      </c>
      <c r="B27" s="183">
        <v>1650759</v>
      </c>
    </row>
    <row r="28" spans="1:3" x14ac:dyDescent="0.25">
      <c r="A28" s="41" t="s">
        <v>1685</v>
      </c>
      <c r="B28" s="183">
        <v>1057710</v>
      </c>
    </row>
    <row r="29" spans="1:3" x14ac:dyDescent="0.25">
      <c r="A29" s="41" t="s">
        <v>1682</v>
      </c>
      <c r="B29" s="183">
        <v>738287</v>
      </c>
    </row>
    <row r="30" spans="1:3" x14ac:dyDescent="0.25">
      <c r="A30" s="41" t="s">
        <v>1346</v>
      </c>
      <c r="B30" s="183">
        <v>6065577</v>
      </c>
    </row>
    <row r="36" spans="1:6" x14ac:dyDescent="0.25">
      <c r="F36" t="s">
        <v>1680</v>
      </c>
    </row>
    <row r="37" spans="1:6" x14ac:dyDescent="0.25">
      <c r="A37" s="181"/>
      <c r="B37" s="181"/>
    </row>
    <row r="38" spans="1:6" x14ac:dyDescent="0.25">
      <c r="A38" s="40" t="s">
        <v>1520</v>
      </c>
      <c r="B38" t="s">
        <v>1347</v>
      </c>
    </row>
    <row r="39" spans="1:6" x14ac:dyDescent="0.25">
      <c r="A39" s="41">
        <v>2015</v>
      </c>
      <c r="B39" s="183">
        <v>3901955</v>
      </c>
    </row>
    <row r="40" spans="1:6" x14ac:dyDescent="0.25">
      <c r="A40" s="41">
        <v>2016</v>
      </c>
      <c r="B40" s="183">
        <v>2163622</v>
      </c>
    </row>
    <row r="41" spans="1:6" x14ac:dyDescent="0.25">
      <c r="A41" s="41" t="s">
        <v>1346</v>
      </c>
      <c r="B41" s="183">
        <v>6065577</v>
      </c>
    </row>
    <row r="54" spans="1:2" x14ac:dyDescent="0.25">
      <c r="A54" s="181"/>
      <c r="B54" s="181"/>
    </row>
    <row r="55" spans="1:2" x14ac:dyDescent="0.25">
      <c r="A55" s="40" t="s">
        <v>1520</v>
      </c>
      <c r="B55" t="s">
        <v>1347</v>
      </c>
    </row>
    <row r="56" spans="1:2" x14ac:dyDescent="0.25">
      <c r="A56" s="41" t="s">
        <v>143</v>
      </c>
      <c r="B56" s="183">
        <v>1962334</v>
      </c>
    </row>
    <row r="57" spans="1:2" x14ac:dyDescent="0.25">
      <c r="A57" s="41" t="s">
        <v>154</v>
      </c>
      <c r="B57" s="183">
        <v>495105</v>
      </c>
    </row>
    <row r="58" spans="1:2" x14ac:dyDescent="0.25">
      <c r="A58" s="41" t="s">
        <v>1525</v>
      </c>
      <c r="B58" s="183">
        <v>2201</v>
      </c>
    </row>
    <row r="59" spans="1:2" x14ac:dyDescent="0.25">
      <c r="A59" s="41" t="s">
        <v>1530</v>
      </c>
      <c r="B59" s="183">
        <v>1225085</v>
      </c>
    </row>
    <row r="60" spans="1:2" x14ac:dyDescent="0.25">
      <c r="A60" s="41" t="s">
        <v>204</v>
      </c>
      <c r="B60" s="183">
        <v>20872</v>
      </c>
    </row>
    <row r="61" spans="1:2" x14ac:dyDescent="0.25">
      <c r="A61" s="41" t="s">
        <v>152</v>
      </c>
      <c r="B61" s="183">
        <v>584855</v>
      </c>
    </row>
    <row r="62" spans="1:2" x14ac:dyDescent="0.25">
      <c r="A62" s="41" t="s">
        <v>1528</v>
      </c>
      <c r="B62" s="183">
        <v>2046</v>
      </c>
    </row>
    <row r="63" spans="1:2" x14ac:dyDescent="0.25">
      <c r="A63" s="41" t="s">
        <v>1532</v>
      </c>
      <c r="B63" s="183">
        <v>485074</v>
      </c>
    </row>
    <row r="64" spans="1:2" x14ac:dyDescent="0.25">
      <c r="A64" s="41" t="s">
        <v>149</v>
      </c>
      <c r="B64" s="183">
        <v>743541</v>
      </c>
    </row>
    <row r="65" spans="1:2" x14ac:dyDescent="0.25">
      <c r="A65" s="41" t="s">
        <v>171</v>
      </c>
      <c r="B65" s="183">
        <v>114147</v>
      </c>
    </row>
    <row r="66" spans="1:2" x14ac:dyDescent="0.25">
      <c r="A66" s="41" t="s">
        <v>146</v>
      </c>
      <c r="B66" s="183">
        <v>430317</v>
      </c>
    </row>
    <row r="67" spans="1:2" x14ac:dyDescent="0.25">
      <c r="A67" s="41" t="s">
        <v>1346</v>
      </c>
      <c r="B67" s="183">
        <v>6065577</v>
      </c>
    </row>
    <row r="72" spans="1:2" x14ac:dyDescent="0.25">
      <c r="A72" s="181"/>
      <c r="B72" s="181"/>
    </row>
    <row r="73" spans="1:2" x14ac:dyDescent="0.25">
      <c r="A73" s="40" t="s">
        <v>1520</v>
      </c>
      <c r="B73" t="s">
        <v>1347</v>
      </c>
    </row>
    <row r="74" spans="1:2" x14ac:dyDescent="0.25">
      <c r="A74" s="41" t="s">
        <v>162</v>
      </c>
      <c r="B74" s="183">
        <v>27833</v>
      </c>
    </row>
    <row r="75" spans="1:2" x14ac:dyDescent="0.25">
      <c r="A75" s="41" t="s">
        <v>8</v>
      </c>
      <c r="B75" s="183">
        <v>219469</v>
      </c>
    </row>
    <row r="76" spans="1:2" x14ac:dyDescent="0.25">
      <c r="A76" s="41" t="s">
        <v>274</v>
      </c>
      <c r="B76" s="183">
        <v>20894</v>
      </c>
    </row>
    <row r="77" spans="1:2" x14ac:dyDescent="0.25">
      <c r="A77" s="41" t="s">
        <v>1903</v>
      </c>
      <c r="B77" s="183">
        <v>73</v>
      </c>
    </row>
    <row r="78" spans="1:2" x14ac:dyDescent="0.25">
      <c r="A78" s="41" t="s">
        <v>6</v>
      </c>
      <c r="B78" s="183">
        <v>3501422</v>
      </c>
    </row>
    <row r="79" spans="1:2" x14ac:dyDescent="0.25">
      <c r="A79" s="41" t="s">
        <v>463</v>
      </c>
      <c r="B79" s="183">
        <v>2278912</v>
      </c>
    </row>
    <row r="80" spans="1:2" x14ac:dyDescent="0.25">
      <c r="A80" s="41" t="s">
        <v>63</v>
      </c>
      <c r="B80" s="183">
        <v>11912</v>
      </c>
    </row>
    <row r="81" spans="1:2" x14ac:dyDescent="0.25">
      <c r="A81" s="41" t="s">
        <v>2630</v>
      </c>
      <c r="B81" s="183">
        <v>4</v>
      </c>
    </row>
    <row r="82" spans="1:2" x14ac:dyDescent="0.25">
      <c r="A82" s="41" t="s">
        <v>2638</v>
      </c>
      <c r="B82" s="183">
        <v>5058</v>
      </c>
    </row>
    <row r="83" spans="1:2" x14ac:dyDescent="0.25">
      <c r="A83" s="41" t="s">
        <v>1346</v>
      </c>
      <c r="B83" s="183">
        <v>6065577</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14"/>
  <sheetViews>
    <sheetView workbookViewId="0">
      <selection activeCell="F8" sqref="F8"/>
    </sheetView>
  </sheetViews>
  <sheetFormatPr defaultRowHeight="15" x14ac:dyDescent="0.25"/>
  <cols>
    <col min="1" max="1" width="17" bestFit="1" customWidth="1"/>
    <col min="2" max="2" width="16.28515625" customWidth="1"/>
    <col min="3" max="3" width="7" bestFit="1" customWidth="1"/>
    <col min="4" max="4" width="6" bestFit="1" customWidth="1"/>
    <col min="5" max="5" width="7" bestFit="1" customWidth="1"/>
    <col min="6" max="6" width="8.42578125" bestFit="1" customWidth="1"/>
    <col min="7" max="8" width="7" bestFit="1" customWidth="1"/>
    <col min="9" max="9" width="8" bestFit="1" customWidth="1"/>
    <col min="10" max="11" width="7" bestFit="1" customWidth="1"/>
    <col min="12" max="12" width="6.28515625" bestFit="1" customWidth="1"/>
    <col min="13" max="13" width="11.28515625" bestFit="1" customWidth="1"/>
  </cols>
  <sheetData>
    <row r="1" spans="1:13" x14ac:dyDescent="0.25">
      <c r="A1" s="40" t="s">
        <v>1522</v>
      </c>
      <c r="B1" s="181" t="s">
        <v>1348</v>
      </c>
    </row>
    <row r="3" spans="1:13" x14ac:dyDescent="0.25">
      <c r="A3" s="40" t="s">
        <v>1347</v>
      </c>
      <c r="B3" s="40" t="s">
        <v>1521</v>
      </c>
    </row>
    <row r="4" spans="1:13" x14ac:dyDescent="0.25">
      <c r="A4" s="40" t="s">
        <v>1520</v>
      </c>
      <c r="B4" s="181" t="s">
        <v>143</v>
      </c>
      <c r="C4" s="181" t="s">
        <v>154</v>
      </c>
      <c r="D4" s="181" t="s">
        <v>204</v>
      </c>
      <c r="E4" s="181" t="s">
        <v>152</v>
      </c>
      <c r="F4" s="181" t="s">
        <v>149</v>
      </c>
      <c r="G4" s="181" t="s">
        <v>171</v>
      </c>
      <c r="H4" s="181" t="s">
        <v>146</v>
      </c>
      <c r="I4" s="181" t="s">
        <v>1530</v>
      </c>
      <c r="J4" s="181" t="s">
        <v>1532</v>
      </c>
      <c r="K4" s="181" t="s">
        <v>1525</v>
      </c>
      <c r="L4" s="181" t="s">
        <v>1528</v>
      </c>
      <c r="M4" s="181" t="s">
        <v>1346</v>
      </c>
    </row>
    <row r="5" spans="1:13" x14ac:dyDescent="0.25">
      <c r="A5" s="41" t="s">
        <v>162</v>
      </c>
      <c r="B5" s="183"/>
      <c r="C5" s="183"/>
      <c r="D5" s="183"/>
      <c r="E5" s="183"/>
      <c r="F5" s="183">
        <v>5688</v>
      </c>
      <c r="G5" s="183"/>
      <c r="H5" s="183">
        <v>22145</v>
      </c>
      <c r="I5" s="183"/>
      <c r="J5" s="183"/>
      <c r="K5" s="183"/>
      <c r="L5" s="183"/>
      <c r="M5" s="183">
        <v>27833</v>
      </c>
    </row>
    <row r="6" spans="1:13" x14ac:dyDescent="0.25">
      <c r="A6" s="41" t="s">
        <v>8</v>
      </c>
      <c r="B6" s="183"/>
      <c r="C6" s="183"/>
      <c r="D6" s="183">
        <v>1648</v>
      </c>
      <c r="E6" s="183"/>
      <c r="F6" s="183">
        <v>92740</v>
      </c>
      <c r="G6" s="183">
        <v>39259</v>
      </c>
      <c r="H6" s="183">
        <v>45203</v>
      </c>
      <c r="I6" s="183">
        <v>40619</v>
      </c>
      <c r="J6" s="183"/>
      <c r="K6" s="183"/>
      <c r="L6" s="183"/>
      <c r="M6" s="183">
        <v>219469</v>
      </c>
    </row>
    <row r="7" spans="1:13" x14ac:dyDescent="0.25">
      <c r="A7" s="41" t="s">
        <v>274</v>
      </c>
      <c r="B7" s="183"/>
      <c r="C7" s="183"/>
      <c r="D7" s="183"/>
      <c r="E7" s="183"/>
      <c r="F7" s="183"/>
      <c r="G7" s="183"/>
      <c r="H7" s="183">
        <v>632</v>
      </c>
      <c r="I7" s="183">
        <v>11461</v>
      </c>
      <c r="J7" s="183">
        <v>8801</v>
      </c>
      <c r="K7" s="183"/>
      <c r="L7" s="183"/>
      <c r="M7" s="183">
        <v>20894</v>
      </c>
    </row>
    <row r="8" spans="1:13" x14ac:dyDescent="0.25">
      <c r="A8" s="41" t="s">
        <v>6</v>
      </c>
      <c r="B8" s="183">
        <v>571736</v>
      </c>
      <c r="C8" s="183">
        <v>327925</v>
      </c>
      <c r="D8" s="183">
        <v>15440</v>
      </c>
      <c r="E8" s="183">
        <v>423285</v>
      </c>
      <c r="F8" s="183">
        <v>525484</v>
      </c>
      <c r="G8" s="183">
        <v>74888</v>
      </c>
      <c r="H8" s="183">
        <v>255832</v>
      </c>
      <c r="I8" s="183">
        <v>892128</v>
      </c>
      <c r="J8" s="183">
        <v>410457</v>
      </c>
      <c r="K8" s="183">
        <v>2201</v>
      </c>
      <c r="L8" s="183">
        <v>2046</v>
      </c>
      <c r="M8" s="183">
        <v>3501422</v>
      </c>
    </row>
    <row r="9" spans="1:13" x14ac:dyDescent="0.25">
      <c r="A9" s="41" t="s">
        <v>463</v>
      </c>
      <c r="B9" s="183">
        <v>1390598</v>
      </c>
      <c r="C9" s="183">
        <v>167180</v>
      </c>
      <c r="D9" s="183">
        <v>3707</v>
      </c>
      <c r="E9" s="183">
        <v>161570</v>
      </c>
      <c r="F9" s="183">
        <v>119629</v>
      </c>
      <c r="G9" s="183"/>
      <c r="H9" s="183">
        <v>101447</v>
      </c>
      <c r="I9" s="183">
        <v>268965</v>
      </c>
      <c r="J9" s="183">
        <v>65816</v>
      </c>
      <c r="K9" s="183"/>
      <c r="L9" s="183"/>
      <c r="M9" s="183">
        <v>2278912</v>
      </c>
    </row>
    <row r="10" spans="1:13" x14ac:dyDescent="0.25">
      <c r="A10" s="41" t="s">
        <v>63</v>
      </c>
      <c r="B10" s="183"/>
      <c r="C10" s="183"/>
      <c r="D10" s="183"/>
      <c r="E10" s="183"/>
      <c r="F10" s="183"/>
      <c r="G10" s="183"/>
      <c r="H10" s="183"/>
      <c r="I10" s="183">
        <v>11912</v>
      </c>
      <c r="J10" s="183"/>
      <c r="K10" s="183"/>
      <c r="L10" s="183"/>
      <c r="M10" s="183">
        <v>11912</v>
      </c>
    </row>
    <row r="11" spans="1:13" x14ac:dyDescent="0.25">
      <c r="A11" s="41" t="s">
        <v>1903</v>
      </c>
      <c r="B11" s="183"/>
      <c r="C11" s="183"/>
      <c r="D11" s="183">
        <v>73</v>
      </c>
      <c r="E11" s="183"/>
      <c r="F11" s="183"/>
      <c r="G11" s="183"/>
      <c r="H11" s="183"/>
      <c r="I11" s="183"/>
      <c r="J11" s="183"/>
      <c r="K11" s="183"/>
      <c r="L11" s="183"/>
      <c r="M11" s="183">
        <v>73</v>
      </c>
    </row>
    <row r="12" spans="1:13" x14ac:dyDescent="0.25">
      <c r="A12" s="41" t="s">
        <v>2630</v>
      </c>
      <c r="B12" s="183"/>
      <c r="C12" s="183"/>
      <c r="D12" s="183">
        <v>4</v>
      </c>
      <c r="E12" s="183"/>
      <c r="F12" s="183"/>
      <c r="G12" s="183"/>
      <c r="H12" s="183"/>
      <c r="I12" s="183"/>
      <c r="J12" s="183"/>
      <c r="K12" s="183"/>
      <c r="L12" s="183"/>
      <c r="M12" s="183">
        <v>4</v>
      </c>
    </row>
    <row r="13" spans="1:13" x14ac:dyDescent="0.25">
      <c r="A13" s="41" t="s">
        <v>2638</v>
      </c>
      <c r="B13" s="183"/>
      <c r="C13" s="183"/>
      <c r="D13" s="183"/>
      <c r="E13" s="183"/>
      <c r="F13" s="183"/>
      <c r="G13" s="183"/>
      <c r="H13" s="183">
        <v>5058</v>
      </c>
      <c r="I13" s="183"/>
      <c r="J13" s="183"/>
      <c r="K13" s="183"/>
      <c r="L13" s="183"/>
      <c r="M13" s="183">
        <v>5058</v>
      </c>
    </row>
    <row r="14" spans="1:13" x14ac:dyDescent="0.25">
      <c r="A14" s="41" t="s">
        <v>1346</v>
      </c>
      <c r="B14" s="183">
        <v>1962334</v>
      </c>
      <c r="C14" s="183">
        <v>495105</v>
      </c>
      <c r="D14" s="183">
        <v>20872</v>
      </c>
      <c r="E14" s="183">
        <v>584855</v>
      </c>
      <c r="F14" s="183">
        <v>743541</v>
      </c>
      <c r="G14" s="183">
        <v>114147</v>
      </c>
      <c r="H14" s="183">
        <v>430317</v>
      </c>
      <c r="I14" s="183">
        <v>1225085</v>
      </c>
      <c r="J14" s="183">
        <v>485074</v>
      </c>
      <c r="K14" s="183">
        <v>2201</v>
      </c>
      <c r="L14" s="183">
        <v>2046</v>
      </c>
      <c r="M14" s="183">
        <v>6065577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28"/>
  <sheetViews>
    <sheetView workbookViewId="0">
      <selection activeCell="A5" sqref="A5:B6"/>
    </sheetView>
  </sheetViews>
  <sheetFormatPr defaultRowHeight="15" x14ac:dyDescent="0.25"/>
  <cols>
    <col min="16" max="16" width="26.5703125" bestFit="1" customWidth="1"/>
  </cols>
  <sheetData>
    <row r="1" spans="1:16" x14ac:dyDescent="0.25">
      <c r="A1" t="s">
        <v>1523</v>
      </c>
      <c r="B1" t="s">
        <v>1359</v>
      </c>
      <c r="J1" t="s">
        <v>1523</v>
      </c>
      <c r="K1" t="s">
        <v>1359</v>
      </c>
    </row>
    <row r="2" spans="1:16" x14ac:dyDescent="0.25">
      <c r="A2" t="s">
        <v>145</v>
      </c>
      <c r="B2" t="s">
        <v>146</v>
      </c>
      <c r="G2" t="s">
        <v>146</v>
      </c>
      <c r="J2" t="s">
        <v>145</v>
      </c>
      <c r="K2" t="s">
        <v>146</v>
      </c>
    </row>
    <row r="3" spans="1:16" x14ac:dyDescent="0.25">
      <c r="A3" t="s">
        <v>153</v>
      </c>
      <c r="B3" t="s">
        <v>1530</v>
      </c>
      <c r="G3" t="s">
        <v>154</v>
      </c>
      <c r="J3" t="s">
        <v>1524</v>
      </c>
      <c r="K3" t="s">
        <v>1525</v>
      </c>
      <c r="O3">
        <v>1</v>
      </c>
      <c r="P3" t="s">
        <v>1526</v>
      </c>
    </row>
    <row r="4" spans="1:16" x14ac:dyDescent="0.25">
      <c r="A4" t="s">
        <v>151</v>
      </c>
      <c r="B4" t="s">
        <v>1532</v>
      </c>
      <c r="G4" t="s">
        <v>152</v>
      </c>
      <c r="J4" t="s">
        <v>1527</v>
      </c>
      <c r="K4" t="s">
        <v>1528</v>
      </c>
      <c r="O4">
        <v>2</v>
      </c>
      <c r="P4" t="s">
        <v>1529</v>
      </c>
    </row>
    <row r="5" spans="1:16" x14ac:dyDescent="0.25">
      <c r="A5" t="s">
        <v>1524</v>
      </c>
      <c r="B5" t="s">
        <v>1525</v>
      </c>
      <c r="G5" t="s">
        <v>143</v>
      </c>
      <c r="J5" t="s">
        <v>153</v>
      </c>
      <c r="K5" t="s">
        <v>1530</v>
      </c>
      <c r="O5">
        <v>3</v>
      </c>
      <c r="P5" t="s">
        <v>1531</v>
      </c>
    </row>
    <row r="6" spans="1:16" x14ac:dyDescent="0.25">
      <c r="A6" t="s">
        <v>1527</v>
      </c>
      <c r="B6" t="s">
        <v>1528</v>
      </c>
      <c r="G6" t="s">
        <v>204</v>
      </c>
      <c r="J6" t="s">
        <v>151</v>
      </c>
      <c r="K6" t="s">
        <v>1532</v>
      </c>
      <c r="O6">
        <v>4</v>
      </c>
      <c r="P6" t="s">
        <v>1533</v>
      </c>
    </row>
    <row r="7" spans="1:16" x14ac:dyDescent="0.25">
      <c r="A7" t="s">
        <v>1545</v>
      </c>
      <c r="B7" t="s">
        <v>143</v>
      </c>
      <c r="G7" t="s">
        <v>1534</v>
      </c>
      <c r="J7" t="s">
        <v>700</v>
      </c>
      <c r="K7" t="s">
        <v>143</v>
      </c>
      <c r="O7">
        <v>5</v>
      </c>
      <c r="P7" t="s">
        <v>1535</v>
      </c>
    </row>
    <row r="8" spans="1:16" x14ac:dyDescent="0.25">
      <c r="A8" t="s">
        <v>190</v>
      </c>
      <c r="B8" t="s">
        <v>143</v>
      </c>
      <c r="G8" t="s">
        <v>1536</v>
      </c>
      <c r="J8" t="s">
        <v>142</v>
      </c>
      <c r="K8" t="s">
        <v>143</v>
      </c>
      <c r="O8">
        <v>6</v>
      </c>
      <c r="P8" t="s">
        <v>1537</v>
      </c>
    </row>
    <row r="9" spans="1:16" x14ac:dyDescent="0.25">
      <c r="A9" t="s">
        <v>1546</v>
      </c>
      <c r="B9" t="s">
        <v>143</v>
      </c>
      <c r="J9" t="s">
        <v>733</v>
      </c>
      <c r="K9" t="s">
        <v>143</v>
      </c>
      <c r="O9">
        <v>7</v>
      </c>
      <c r="P9" t="s">
        <v>1538</v>
      </c>
    </row>
    <row r="10" spans="1:16" x14ac:dyDescent="0.25">
      <c r="A10" t="s">
        <v>700</v>
      </c>
      <c r="B10" t="s">
        <v>143</v>
      </c>
      <c r="J10" t="s">
        <v>197</v>
      </c>
      <c r="K10" t="s">
        <v>143</v>
      </c>
      <c r="O10">
        <v>8</v>
      </c>
      <c r="P10" t="s">
        <v>1539</v>
      </c>
    </row>
    <row r="11" spans="1:16" x14ac:dyDescent="0.25">
      <c r="A11" t="s">
        <v>142</v>
      </c>
      <c r="B11" t="s">
        <v>143</v>
      </c>
      <c r="J11" t="s">
        <v>738</v>
      </c>
      <c r="K11" t="s">
        <v>204</v>
      </c>
      <c r="O11">
        <v>9</v>
      </c>
      <c r="P11" t="s">
        <v>1540</v>
      </c>
    </row>
    <row r="12" spans="1:16" x14ac:dyDescent="0.25">
      <c r="A12" t="s">
        <v>733</v>
      </c>
      <c r="B12" t="s">
        <v>143</v>
      </c>
      <c r="J12" t="s">
        <v>1541</v>
      </c>
      <c r="K12" t="s">
        <v>204</v>
      </c>
      <c r="O12">
        <v>10</v>
      </c>
      <c r="P12" t="s">
        <v>1542</v>
      </c>
    </row>
    <row r="13" spans="1:16" x14ac:dyDescent="0.25">
      <c r="A13" t="s">
        <v>197</v>
      </c>
      <c r="B13" t="s">
        <v>143</v>
      </c>
      <c r="J13" t="s">
        <v>738</v>
      </c>
      <c r="K13" t="s">
        <v>204</v>
      </c>
      <c r="O13">
        <v>11</v>
      </c>
      <c r="P13" t="s">
        <v>1543</v>
      </c>
    </row>
    <row r="14" spans="1:16" x14ac:dyDescent="0.25">
      <c r="A14" t="s">
        <v>1084</v>
      </c>
      <c r="B14" t="s">
        <v>143</v>
      </c>
      <c r="J14" t="s">
        <v>910</v>
      </c>
      <c r="K14" t="s">
        <v>204</v>
      </c>
      <c r="O14">
        <v>12</v>
      </c>
      <c r="P14" t="s">
        <v>1544</v>
      </c>
    </row>
    <row r="15" spans="1:16" x14ac:dyDescent="0.25">
      <c r="A15" t="s">
        <v>159</v>
      </c>
      <c r="B15" t="s">
        <v>143</v>
      </c>
      <c r="J15" t="s">
        <v>156</v>
      </c>
      <c r="K15" t="s">
        <v>146</v>
      </c>
    </row>
    <row r="16" spans="1:16" x14ac:dyDescent="0.25">
      <c r="A16" t="s">
        <v>738</v>
      </c>
      <c r="B16" t="s">
        <v>204</v>
      </c>
      <c r="J16" t="s">
        <v>155</v>
      </c>
      <c r="K16" t="s">
        <v>146</v>
      </c>
    </row>
    <row r="17" spans="1:11" x14ac:dyDescent="0.25">
      <c r="A17" t="s">
        <v>1541</v>
      </c>
      <c r="B17" t="s">
        <v>204</v>
      </c>
      <c r="J17" t="s">
        <v>148</v>
      </c>
      <c r="K17" t="s">
        <v>149</v>
      </c>
    </row>
    <row r="18" spans="1:11" x14ac:dyDescent="0.25">
      <c r="A18" t="s">
        <v>738</v>
      </c>
      <c r="B18" t="s">
        <v>204</v>
      </c>
      <c r="J18" t="s">
        <v>170</v>
      </c>
      <c r="K18" t="s">
        <v>171</v>
      </c>
    </row>
    <row r="19" spans="1:11" x14ac:dyDescent="0.25">
      <c r="A19" t="s">
        <v>910</v>
      </c>
      <c r="B19" t="s">
        <v>204</v>
      </c>
      <c r="J19" t="s">
        <v>164</v>
      </c>
      <c r="K19" t="s">
        <v>146</v>
      </c>
    </row>
    <row r="20" spans="1:11" x14ac:dyDescent="0.25">
      <c r="A20" t="s">
        <v>987</v>
      </c>
      <c r="B20" t="s">
        <v>204</v>
      </c>
    </row>
    <row r="21" spans="1:11" x14ac:dyDescent="0.25">
      <c r="A21" t="s">
        <v>1100</v>
      </c>
      <c r="B21" t="s">
        <v>204</v>
      </c>
    </row>
    <row r="22" spans="1:11" x14ac:dyDescent="0.25">
      <c r="A22" t="s">
        <v>1452</v>
      </c>
      <c r="B22" t="s">
        <v>204</v>
      </c>
    </row>
    <row r="23" spans="1:11" x14ac:dyDescent="0.25">
      <c r="A23" t="s">
        <v>1079</v>
      </c>
      <c r="B23" t="s">
        <v>146</v>
      </c>
    </row>
    <row r="24" spans="1:11" x14ac:dyDescent="0.25">
      <c r="A24" t="s">
        <v>156</v>
      </c>
      <c r="B24" t="s">
        <v>146</v>
      </c>
    </row>
    <row r="25" spans="1:11" x14ac:dyDescent="0.25">
      <c r="A25" t="s">
        <v>155</v>
      </c>
      <c r="B25" t="s">
        <v>146</v>
      </c>
    </row>
    <row r="26" spans="1:11" x14ac:dyDescent="0.25">
      <c r="A26" t="s">
        <v>148</v>
      </c>
      <c r="B26" t="s">
        <v>149</v>
      </c>
    </row>
    <row r="27" spans="1:11" x14ac:dyDescent="0.25">
      <c r="A27" t="s">
        <v>170</v>
      </c>
      <c r="B27" t="s">
        <v>171</v>
      </c>
    </row>
    <row r="28" spans="1:11" x14ac:dyDescent="0.25">
      <c r="A28" t="s">
        <v>164</v>
      </c>
      <c r="B28" t="s">
        <v>146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1:L28"/>
  <sheetViews>
    <sheetView topLeftCell="A4" zoomScale="60" zoomScaleNormal="60" workbookViewId="0">
      <selection activeCell="V44" sqref="V44"/>
    </sheetView>
  </sheetViews>
  <sheetFormatPr defaultRowHeight="15" x14ac:dyDescent="0.25"/>
  <sheetData>
    <row r="11" spans="3:12" x14ac:dyDescent="0.25">
      <c r="C11" t="s">
        <v>1359</v>
      </c>
      <c r="L11" t="s">
        <v>2597</v>
      </c>
    </row>
    <row r="28" spans="3:12" x14ac:dyDescent="0.25">
      <c r="C28" t="s">
        <v>1686</v>
      </c>
      <c r="L28" t="s">
        <v>2598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5:P30"/>
  <sheetViews>
    <sheetView zoomScale="60" zoomScaleNormal="60" workbookViewId="0">
      <selection activeCell="J52" sqref="J52"/>
    </sheetView>
  </sheetViews>
  <sheetFormatPr defaultRowHeight="15" x14ac:dyDescent="0.25"/>
  <sheetData>
    <row r="15" spans="1:16" s="181" customFormat="1" x14ac:dyDescent="0.25">
      <c r="A15" t="s">
        <v>2682</v>
      </c>
      <c r="H15" t="s">
        <v>2683</v>
      </c>
      <c r="P15" s="181" t="s">
        <v>2686</v>
      </c>
    </row>
    <row r="30" spans="1:9" x14ac:dyDescent="0.25">
      <c r="A30" t="s">
        <v>2684</v>
      </c>
      <c r="I30" t="s">
        <v>2685</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PUMPING</vt:lpstr>
      <vt:lpstr>Delivery</vt:lpstr>
      <vt:lpstr>Dash Board</vt:lpstr>
      <vt:lpstr>PUMPING PIVOT QRWISE</vt:lpstr>
      <vt:lpstr>DELIVERY PIVOT QRWISE</vt:lpstr>
      <vt:lpstr>PUMPING PIVOT</vt:lpstr>
      <vt:lpstr>DELIVERY PIVOT</vt:lpstr>
      <vt:lpstr>Sourcewise Delivery</vt:lpstr>
      <vt:lpstr>Sheet1</vt:lpstr>
      <vt:lpstr>PUMPING DASH BOARD</vt:lpstr>
      <vt:lpstr>DELIVERY DASH BOARD</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Arun</dc:creator>
  <cp:lastModifiedBy>Patra, A K (अरूण कु. पात्रा)</cp:lastModifiedBy>
  <dcterms:created xsi:type="dcterms:W3CDTF">2016-03-20T18:10:10Z</dcterms:created>
  <dcterms:modified xsi:type="dcterms:W3CDTF">2017-01-14T09:30:04Z</dcterms:modified>
</cp:coreProperties>
</file>